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3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drawings/drawing4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drawings/drawing5.xml" ContentType="application/vnd.openxmlformats-officedocument.drawing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drawings/drawing6.xml" ContentType="application/vnd.openxmlformats-officedocument.drawing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drawings/drawing7.xml" ContentType="application/vnd.openxmlformats-officedocument.drawing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drawings/drawing8.xml" ContentType="application/vnd.openxmlformats-officedocument.drawing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drawings/drawing9.xml" ContentType="application/vnd.openxmlformats-officedocument.drawing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drawings/drawing10.xml" ContentType="application/vnd.openxmlformats-officedocument.drawing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drawings/drawing11.xml" ContentType="application/vnd.openxmlformats-officedocument.drawing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drawings/drawing12.xml" ContentType="application/vnd.openxmlformats-officedocument.drawing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drawings/drawing13.xml" ContentType="application/vnd.openxmlformats-officedocument.drawing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tables/table115.xml" ContentType="application/vnd.openxmlformats-officedocument.spreadsheetml.table+xml"/>
  <Override PartName="/xl/tables/table116.xml" ContentType="application/vnd.openxmlformats-officedocument.spreadsheetml.table+xml"/>
  <Override PartName="/xl/tables/table117.xml" ContentType="application/vnd.openxmlformats-officedocument.spreadsheetml.table+xml"/>
  <Override PartName="/xl/tables/table118.xml" ContentType="application/vnd.openxmlformats-officedocument.spreadsheetml.table+xml"/>
  <Override PartName="/xl/tables/table119.xml" ContentType="application/vnd.openxmlformats-officedocument.spreadsheetml.table+xml"/>
  <Override PartName="/xl/tables/table120.xml" ContentType="application/vnd.openxmlformats-officedocument.spreadsheetml.table+xml"/>
  <Override PartName="/xl/tables/table121.xml" ContentType="application/vnd.openxmlformats-officedocument.spreadsheetml.table+xml"/>
  <Override PartName="/xl/tables/table122.xml" ContentType="application/vnd.openxmlformats-officedocument.spreadsheetml.table+xml"/>
  <Override PartName="/xl/drawings/drawing14.xml" ContentType="application/vnd.openxmlformats-officedocument.drawing+xml"/>
  <Override PartName="/xl/tables/table123.xml" ContentType="application/vnd.openxmlformats-officedocument.spreadsheetml.table+xml"/>
  <Override PartName="/xl/tables/table124.xml" ContentType="application/vnd.openxmlformats-officedocument.spreadsheetml.table+xml"/>
  <Override PartName="/xl/tables/table125.xml" ContentType="application/vnd.openxmlformats-officedocument.spreadsheetml.table+xml"/>
  <Override PartName="/xl/tables/table126.xml" ContentType="application/vnd.openxmlformats-officedocument.spreadsheetml.table+xml"/>
  <Override PartName="/xl/tables/table127.xml" ContentType="application/vnd.openxmlformats-officedocument.spreadsheetml.table+xml"/>
  <Override PartName="/xl/tables/table128.xml" ContentType="application/vnd.openxmlformats-officedocument.spreadsheetml.table+xml"/>
  <Override PartName="/xl/tables/table129.xml" ContentType="application/vnd.openxmlformats-officedocument.spreadsheetml.table+xml"/>
  <Override PartName="/xl/tables/table130.xml" ContentType="application/vnd.openxmlformats-officedocument.spreadsheetml.table+xml"/>
  <Override PartName="/xl/tables/table131.xml" ContentType="application/vnd.openxmlformats-officedocument.spreadsheetml.table+xml"/>
  <Override PartName="/xl/tables/table132.xml" ContentType="application/vnd.openxmlformats-officedocument.spreadsheetml.table+xml"/>
  <Override PartName="/xl/drawings/drawing15.xml" ContentType="application/vnd.openxmlformats-officedocument.drawing+xml"/>
  <Override PartName="/xl/tables/table133.xml" ContentType="application/vnd.openxmlformats-officedocument.spreadsheetml.table+xml"/>
  <Override PartName="/xl/tables/table134.xml" ContentType="application/vnd.openxmlformats-officedocument.spreadsheetml.table+xml"/>
  <Override PartName="/xl/tables/table135.xml" ContentType="application/vnd.openxmlformats-officedocument.spreadsheetml.table+xml"/>
  <Override PartName="/xl/tables/table136.xml" ContentType="application/vnd.openxmlformats-officedocument.spreadsheetml.table+xml"/>
  <Override PartName="/xl/tables/table137.xml" ContentType="application/vnd.openxmlformats-officedocument.spreadsheetml.table+xml"/>
  <Override PartName="/xl/tables/table138.xml" ContentType="application/vnd.openxmlformats-officedocument.spreadsheetml.table+xml"/>
  <Override PartName="/xl/tables/table139.xml" ContentType="application/vnd.openxmlformats-officedocument.spreadsheetml.table+xml"/>
  <Override PartName="/xl/tables/table140.xml" ContentType="application/vnd.openxmlformats-officedocument.spreadsheetml.table+xml"/>
  <Override PartName="/xl/tables/table141.xml" ContentType="application/vnd.openxmlformats-officedocument.spreadsheetml.table+xml"/>
  <Override PartName="/xl/tables/table142.xml" ContentType="application/vnd.openxmlformats-officedocument.spreadsheetml.table+xml"/>
  <Override PartName="/xl/drawings/drawing16.xml" ContentType="application/vnd.openxmlformats-officedocument.drawing+xml"/>
  <Override PartName="/xl/tables/table143.xml" ContentType="application/vnd.openxmlformats-officedocument.spreadsheetml.table+xml"/>
  <Override PartName="/xl/tables/table144.xml" ContentType="application/vnd.openxmlformats-officedocument.spreadsheetml.table+xml"/>
  <Override PartName="/xl/tables/table145.xml" ContentType="application/vnd.openxmlformats-officedocument.spreadsheetml.table+xml"/>
  <Override PartName="/xl/tables/table146.xml" ContentType="application/vnd.openxmlformats-officedocument.spreadsheetml.table+xml"/>
  <Override PartName="/xl/tables/table147.xml" ContentType="application/vnd.openxmlformats-officedocument.spreadsheetml.table+xml"/>
  <Override PartName="/xl/tables/table148.xml" ContentType="application/vnd.openxmlformats-officedocument.spreadsheetml.table+xml"/>
  <Override PartName="/xl/tables/table149.xml" ContentType="application/vnd.openxmlformats-officedocument.spreadsheetml.table+xml"/>
  <Override PartName="/xl/tables/table150.xml" ContentType="application/vnd.openxmlformats-officedocument.spreadsheetml.table+xml"/>
  <Override PartName="/xl/tables/table151.xml" ContentType="application/vnd.openxmlformats-officedocument.spreadsheetml.table+xml"/>
  <Override PartName="/xl/tables/table152.xml" ContentType="application/vnd.openxmlformats-officedocument.spreadsheetml.table+xml"/>
  <Override PartName="/xl/drawings/drawing17.xml" ContentType="application/vnd.openxmlformats-officedocument.drawing+xml"/>
  <Override PartName="/xl/tables/table153.xml" ContentType="application/vnd.openxmlformats-officedocument.spreadsheetml.table+xml"/>
  <Override PartName="/xl/tables/table154.xml" ContentType="application/vnd.openxmlformats-officedocument.spreadsheetml.table+xml"/>
  <Override PartName="/xl/tables/table155.xml" ContentType="application/vnd.openxmlformats-officedocument.spreadsheetml.table+xml"/>
  <Override PartName="/xl/tables/table156.xml" ContentType="application/vnd.openxmlformats-officedocument.spreadsheetml.table+xml"/>
  <Override PartName="/xl/tables/table157.xml" ContentType="application/vnd.openxmlformats-officedocument.spreadsheetml.table+xml"/>
  <Override PartName="/xl/tables/table158.xml" ContentType="application/vnd.openxmlformats-officedocument.spreadsheetml.table+xml"/>
  <Override PartName="/xl/tables/table159.xml" ContentType="application/vnd.openxmlformats-officedocument.spreadsheetml.table+xml"/>
  <Override PartName="/xl/tables/table160.xml" ContentType="application/vnd.openxmlformats-officedocument.spreadsheetml.table+xml"/>
  <Override PartName="/xl/tables/table161.xml" ContentType="application/vnd.openxmlformats-officedocument.spreadsheetml.table+xml"/>
  <Override PartName="/xl/tables/table162.xml" ContentType="application/vnd.openxmlformats-officedocument.spreadsheetml.table+xml"/>
  <Override PartName="/xl/drawings/drawing18.xml" ContentType="application/vnd.openxmlformats-officedocument.drawing+xml"/>
  <Override PartName="/xl/tables/table163.xml" ContentType="application/vnd.openxmlformats-officedocument.spreadsheetml.table+xml"/>
  <Override PartName="/xl/tables/table164.xml" ContentType="application/vnd.openxmlformats-officedocument.spreadsheetml.table+xml"/>
  <Override PartName="/xl/tables/table165.xml" ContentType="application/vnd.openxmlformats-officedocument.spreadsheetml.table+xml"/>
  <Override PartName="/xl/tables/table166.xml" ContentType="application/vnd.openxmlformats-officedocument.spreadsheetml.table+xml"/>
  <Override PartName="/xl/tables/table167.xml" ContentType="application/vnd.openxmlformats-officedocument.spreadsheetml.table+xml"/>
  <Override PartName="/xl/tables/table168.xml" ContentType="application/vnd.openxmlformats-officedocument.spreadsheetml.table+xml"/>
  <Override PartName="/xl/tables/table169.xml" ContentType="application/vnd.openxmlformats-officedocument.spreadsheetml.table+xml"/>
  <Override PartName="/xl/tables/table170.xml" ContentType="application/vnd.openxmlformats-officedocument.spreadsheetml.table+xml"/>
  <Override PartName="/xl/tables/table171.xml" ContentType="application/vnd.openxmlformats-officedocument.spreadsheetml.table+xml"/>
  <Override PartName="/xl/tables/table172.xml" ContentType="application/vnd.openxmlformats-officedocument.spreadsheetml.table+xml"/>
  <Override PartName="/xl/drawings/drawing19.xml" ContentType="application/vnd.openxmlformats-officedocument.drawing+xml"/>
  <Override PartName="/xl/tables/table173.xml" ContentType="application/vnd.openxmlformats-officedocument.spreadsheetml.table+xml"/>
  <Override PartName="/xl/tables/table174.xml" ContentType="application/vnd.openxmlformats-officedocument.spreadsheetml.table+xml"/>
  <Override PartName="/xl/tables/table175.xml" ContentType="application/vnd.openxmlformats-officedocument.spreadsheetml.table+xml"/>
  <Override PartName="/xl/tables/table176.xml" ContentType="application/vnd.openxmlformats-officedocument.spreadsheetml.table+xml"/>
  <Override PartName="/xl/tables/table177.xml" ContentType="application/vnd.openxmlformats-officedocument.spreadsheetml.table+xml"/>
  <Override PartName="/xl/tables/table178.xml" ContentType="application/vnd.openxmlformats-officedocument.spreadsheetml.table+xml"/>
  <Override PartName="/xl/tables/table179.xml" ContentType="application/vnd.openxmlformats-officedocument.spreadsheetml.table+xml"/>
  <Override PartName="/xl/tables/table180.xml" ContentType="application/vnd.openxmlformats-officedocument.spreadsheetml.table+xml"/>
  <Override PartName="/xl/tables/table181.xml" ContentType="application/vnd.openxmlformats-officedocument.spreadsheetml.table+xml"/>
  <Override PartName="/xl/tables/table182.xml" ContentType="application/vnd.openxmlformats-officedocument.spreadsheetml.table+xml"/>
  <Override PartName="/xl/drawings/drawing20.xml" ContentType="application/vnd.openxmlformats-officedocument.drawing+xml"/>
  <Override PartName="/xl/tables/table183.xml" ContentType="application/vnd.openxmlformats-officedocument.spreadsheetml.table+xml"/>
  <Override PartName="/xl/tables/table184.xml" ContentType="application/vnd.openxmlformats-officedocument.spreadsheetml.table+xml"/>
  <Override PartName="/xl/tables/table185.xml" ContentType="application/vnd.openxmlformats-officedocument.spreadsheetml.table+xml"/>
  <Override PartName="/xl/tables/table186.xml" ContentType="application/vnd.openxmlformats-officedocument.spreadsheetml.table+xml"/>
  <Override PartName="/xl/tables/table187.xml" ContentType="application/vnd.openxmlformats-officedocument.spreadsheetml.table+xml"/>
  <Override PartName="/xl/tables/table188.xml" ContentType="application/vnd.openxmlformats-officedocument.spreadsheetml.table+xml"/>
  <Override PartName="/xl/tables/table189.xml" ContentType="application/vnd.openxmlformats-officedocument.spreadsheetml.table+xml"/>
  <Override PartName="/xl/tables/table190.xml" ContentType="application/vnd.openxmlformats-officedocument.spreadsheetml.table+xml"/>
  <Override PartName="/xl/tables/table191.xml" ContentType="application/vnd.openxmlformats-officedocument.spreadsheetml.table+xml"/>
  <Override PartName="/xl/tables/table192.xml" ContentType="application/vnd.openxmlformats-officedocument.spreadsheetml.table+xml"/>
  <Override PartName="/xl/drawings/drawing21.xml" ContentType="application/vnd.openxmlformats-officedocument.drawing+xml"/>
  <Override PartName="/xl/tables/table193.xml" ContentType="application/vnd.openxmlformats-officedocument.spreadsheetml.table+xml"/>
  <Override PartName="/xl/tables/table194.xml" ContentType="application/vnd.openxmlformats-officedocument.spreadsheetml.table+xml"/>
  <Override PartName="/xl/tables/table195.xml" ContentType="application/vnd.openxmlformats-officedocument.spreadsheetml.table+xml"/>
  <Override PartName="/xl/tables/table196.xml" ContentType="application/vnd.openxmlformats-officedocument.spreadsheetml.table+xml"/>
  <Override PartName="/xl/tables/table197.xml" ContentType="application/vnd.openxmlformats-officedocument.spreadsheetml.table+xml"/>
  <Override PartName="/xl/tables/table198.xml" ContentType="application/vnd.openxmlformats-officedocument.spreadsheetml.table+xml"/>
  <Override PartName="/xl/tables/table199.xml" ContentType="application/vnd.openxmlformats-officedocument.spreadsheetml.table+xml"/>
  <Override PartName="/xl/tables/table200.xml" ContentType="application/vnd.openxmlformats-officedocument.spreadsheetml.table+xml"/>
  <Override PartName="/xl/tables/table201.xml" ContentType="application/vnd.openxmlformats-officedocument.spreadsheetml.table+xml"/>
  <Override PartName="/xl/tables/table20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8_{5A387534-5616-4974-91CE-53CBDB62F213}" xr6:coauthVersionLast="47" xr6:coauthVersionMax="47" xr10:uidLastSave="{00000000-0000-0000-0000-000000000000}"/>
  <bookViews>
    <workbookView xWindow="-108" yWindow="-108" windowWidth="23256" windowHeight="13176" tabRatio="602" xr2:uid="{00000000-000D-0000-FFFF-FFFF00000000}"/>
  </bookViews>
  <sheets>
    <sheet name="SUMMARY" sheetId="1" r:id="rId1"/>
    <sheet name="TME1 " sheetId="49" r:id="rId2"/>
    <sheet name="TME2" sheetId="50" r:id="rId3"/>
    <sheet name="TME3" sheetId="51" r:id="rId4"/>
    <sheet name="TME4" sheetId="52" r:id="rId5"/>
    <sheet name="TME5" sheetId="53" r:id="rId6"/>
    <sheet name="TME6" sheetId="54" r:id="rId7"/>
    <sheet name="TME7" sheetId="55" r:id="rId8"/>
    <sheet name="TME8" sheetId="56" r:id="rId9"/>
    <sheet name="TME9" sheetId="57" r:id="rId10"/>
    <sheet name="TME10" sheetId="58" r:id="rId11"/>
    <sheet name="TME11" sheetId="60" r:id="rId12"/>
    <sheet name="TME12" sheetId="61" r:id="rId13"/>
    <sheet name="TME13" sheetId="62" r:id="rId14"/>
    <sheet name="TME14" sheetId="63" r:id="rId15"/>
    <sheet name="TME15" sheetId="64" r:id="rId16"/>
    <sheet name="TME16" sheetId="65" r:id="rId17"/>
    <sheet name="TME17" sheetId="66" r:id="rId18"/>
    <sheet name="TME18" sheetId="67" r:id="rId19"/>
    <sheet name="TME19" sheetId="68" r:id="rId20"/>
    <sheet name="TME20" sheetId="69" r:id="rId21"/>
  </sheets>
  <definedNames>
    <definedName name="Advances">SUMMARY!#REF!</definedName>
    <definedName name="ColumnTitle1">#REF!</definedName>
    <definedName name="_xlnm.Print_Titles" localSheetId="0">SUMMARY!$8:$8</definedName>
    <definedName name="Subtotal">SUMMARY!$J$30</definedName>
    <definedName name="valHighlight">IFERROR(IF(#REF!="Yes", TRUE, FALSE),FALSE)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69" l="1"/>
  <c r="O4" i="69"/>
  <c r="N4" i="69"/>
  <c r="M4" i="69"/>
  <c r="L4" i="69"/>
  <c r="K4" i="69"/>
  <c r="J4" i="69"/>
  <c r="P4" i="68"/>
  <c r="I27" i="1" s="1"/>
  <c r="J27" i="1" s="1"/>
  <c r="O4" i="68"/>
  <c r="H27" i="1" s="1"/>
  <c r="N4" i="68"/>
  <c r="M4" i="68"/>
  <c r="L4" i="68"/>
  <c r="K4" i="68"/>
  <c r="J4" i="68"/>
  <c r="P4" i="67"/>
  <c r="O4" i="67"/>
  <c r="N4" i="67"/>
  <c r="M4" i="67"/>
  <c r="L4" i="67"/>
  <c r="E26" i="1" s="1"/>
  <c r="K4" i="67"/>
  <c r="D26" i="1" s="1"/>
  <c r="J4" i="67"/>
  <c r="P4" i="66"/>
  <c r="I25" i="1" s="1"/>
  <c r="J25" i="1" s="1"/>
  <c r="O4" i="66"/>
  <c r="H25" i="1" s="1"/>
  <c r="N4" i="66"/>
  <c r="M4" i="66"/>
  <c r="L4" i="66"/>
  <c r="K4" i="66"/>
  <c r="J4" i="66"/>
  <c r="P4" i="65"/>
  <c r="O4" i="65"/>
  <c r="H24" i="1" s="1"/>
  <c r="N4" i="65"/>
  <c r="M4" i="65"/>
  <c r="L4" i="65"/>
  <c r="K4" i="65"/>
  <c r="J4" i="65"/>
  <c r="P4" i="64"/>
  <c r="O4" i="64"/>
  <c r="N4" i="64"/>
  <c r="M4" i="64"/>
  <c r="L4" i="64"/>
  <c r="K4" i="64"/>
  <c r="D23" i="1" s="1"/>
  <c r="J4" i="64"/>
  <c r="P4" i="63"/>
  <c r="I22" i="1" s="1"/>
  <c r="O4" i="63"/>
  <c r="H22" i="1" s="1"/>
  <c r="N4" i="63"/>
  <c r="M4" i="63"/>
  <c r="L4" i="63"/>
  <c r="K4" i="63"/>
  <c r="J4" i="63"/>
  <c r="P4" i="62"/>
  <c r="O4" i="62"/>
  <c r="N4" i="62"/>
  <c r="M4" i="62"/>
  <c r="L4" i="62"/>
  <c r="K4" i="62"/>
  <c r="J4" i="62"/>
  <c r="P4" i="61"/>
  <c r="O4" i="61"/>
  <c r="N4" i="61"/>
  <c r="M4" i="61"/>
  <c r="L4" i="61"/>
  <c r="E20" i="1" s="1"/>
  <c r="K4" i="61"/>
  <c r="J4" i="61"/>
  <c r="C20" i="1" s="1"/>
  <c r="J20" i="1" s="1"/>
  <c r="P4" i="60"/>
  <c r="O4" i="60"/>
  <c r="N4" i="60"/>
  <c r="M4" i="60"/>
  <c r="L4" i="60"/>
  <c r="K4" i="60"/>
  <c r="D19" i="1" s="1"/>
  <c r="J4" i="60"/>
  <c r="P4" i="58"/>
  <c r="O4" i="58"/>
  <c r="N4" i="58"/>
  <c r="M4" i="58"/>
  <c r="L4" i="58"/>
  <c r="K4" i="58"/>
  <c r="J4" i="58"/>
  <c r="C18" i="1" s="1"/>
  <c r="J18" i="1" s="1"/>
  <c r="P4" i="57"/>
  <c r="O4" i="57"/>
  <c r="N4" i="57"/>
  <c r="M4" i="57"/>
  <c r="L4" i="57"/>
  <c r="K4" i="57"/>
  <c r="J4" i="57"/>
  <c r="P4" i="56"/>
  <c r="O4" i="56"/>
  <c r="N4" i="56"/>
  <c r="M4" i="56"/>
  <c r="L4" i="56"/>
  <c r="K4" i="56"/>
  <c r="J4" i="56"/>
  <c r="P4" i="55"/>
  <c r="O4" i="55"/>
  <c r="N4" i="55"/>
  <c r="M4" i="55"/>
  <c r="L4" i="55"/>
  <c r="K4" i="55"/>
  <c r="J4" i="55"/>
  <c r="P4" i="54"/>
  <c r="O4" i="54"/>
  <c r="H14" i="1" s="1"/>
  <c r="N4" i="54"/>
  <c r="G14" i="1" s="1"/>
  <c r="M4" i="54"/>
  <c r="L4" i="54"/>
  <c r="K4" i="54"/>
  <c r="D14" i="1" s="1"/>
  <c r="J4" i="54"/>
  <c r="P4" i="53"/>
  <c r="O4" i="53"/>
  <c r="H13" i="1" s="1"/>
  <c r="N4" i="53"/>
  <c r="M4" i="53"/>
  <c r="L4" i="53"/>
  <c r="E13" i="1" s="1"/>
  <c r="K4" i="53"/>
  <c r="J4" i="53"/>
  <c r="P4" i="52"/>
  <c r="O4" i="52"/>
  <c r="H12" i="1" s="1"/>
  <c r="N4" i="52"/>
  <c r="M4" i="52"/>
  <c r="L4" i="52"/>
  <c r="E12" i="1" s="1"/>
  <c r="K4" i="52"/>
  <c r="J4" i="52"/>
  <c r="P4" i="51"/>
  <c r="O4" i="51"/>
  <c r="N4" i="51"/>
  <c r="M4" i="51"/>
  <c r="L4" i="51"/>
  <c r="E11" i="1" s="1"/>
  <c r="K4" i="51"/>
  <c r="D11" i="1" s="1"/>
  <c r="J4" i="51"/>
  <c r="P4" i="50"/>
  <c r="O4" i="50"/>
  <c r="N4" i="50"/>
  <c r="M4" i="50"/>
  <c r="F10" i="1" s="1"/>
  <c r="L4" i="50"/>
  <c r="E10" i="1" s="1"/>
  <c r="K4" i="50"/>
  <c r="D10" i="1" s="1"/>
  <c r="J4" i="50"/>
  <c r="L4" i="49"/>
  <c r="J4" i="49"/>
  <c r="D28" i="1"/>
  <c r="J28" i="1" s="1"/>
  <c r="E28" i="1"/>
  <c r="F28" i="1"/>
  <c r="G28" i="1"/>
  <c r="H28" i="1"/>
  <c r="I28" i="1"/>
  <c r="C28" i="1"/>
  <c r="D27" i="1"/>
  <c r="E27" i="1"/>
  <c r="F27" i="1"/>
  <c r="G27" i="1"/>
  <c r="C27" i="1"/>
  <c r="F26" i="1"/>
  <c r="G26" i="1"/>
  <c r="H26" i="1"/>
  <c r="I26" i="1"/>
  <c r="C26" i="1"/>
  <c r="D25" i="1"/>
  <c r="E25" i="1"/>
  <c r="F25" i="1"/>
  <c r="G25" i="1"/>
  <c r="C25" i="1"/>
  <c r="D24" i="1"/>
  <c r="E24" i="1"/>
  <c r="F24" i="1"/>
  <c r="G24" i="1"/>
  <c r="I24" i="1"/>
  <c r="C24" i="1"/>
  <c r="J24" i="1" s="1"/>
  <c r="E23" i="1"/>
  <c r="F23" i="1"/>
  <c r="G23" i="1"/>
  <c r="H23" i="1"/>
  <c r="I23" i="1"/>
  <c r="C23" i="1"/>
  <c r="D22" i="1"/>
  <c r="J22" i="1" s="1"/>
  <c r="E22" i="1"/>
  <c r="F22" i="1"/>
  <c r="G22" i="1"/>
  <c r="C22" i="1"/>
  <c r="D21" i="1"/>
  <c r="J21" i="1" s="1"/>
  <c r="E21" i="1"/>
  <c r="F21" i="1"/>
  <c r="G21" i="1"/>
  <c r="H21" i="1"/>
  <c r="I21" i="1"/>
  <c r="C21" i="1"/>
  <c r="D20" i="1"/>
  <c r="F20" i="1"/>
  <c r="G20" i="1"/>
  <c r="H20" i="1"/>
  <c r="I20" i="1"/>
  <c r="E19" i="1"/>
  <c r="F19" i="1"/>
  <c r="G19" i="1"/>
  <c r="H19" i="1"/>
  <c r="I19" i="1"/>
  <c r="C19" i="1"/>
  <c r="J19" i="1" s="1"/>
  <c r="D18" i="1"/>
  <c r="E18" i="1"/>
  <c r="F18" i="1"/>
  <c r="G18" i="1"/>
  <c r="H18" i="1"/>
  <c r="I18" i="1"/>
  <c r="D17" i="1"/>
  <c r="J17" i="1" s="1"/>
  <c r="E17" i="1"/>
  <c r="F17" i="1"/>
  <c r="G17" i="1"/>
  <c r="H17" i="1"/>
  <c r="I17" i="1"/>
  <c r="C17" i="1"/>
  <c r="D16" i="1"/>
  <c r="E16" i="1"/>
  <c r="F16" i="1"/>
  <c r="G16" i="1"/>
  <c r="H16" i="1"/>
  <c r="I16" i="1"/>
  <c r="C16" i="1"/>
  <c r="D15" i="1"/>
  <c r="E15" i="1"/>
  <c r="F15" i="1"/>
  <c r="G15" i="1"/>
  <c r="H15" i="1"/>
  <c r="I15" i="1"/>
  <c r="C15" i="1"/>
  <c r="I14" i="1"/>
  <c r="E14" i="1"/>
  <c r="F14" i="1"/>
  <c r="C14" i="1"/>
  <c r="D13" i="1"/>
  <c r="J13" i="1" s="1"/>
  <c r="F13" i="1"/>
  <c r="G13" i="1"/>
  <c r="I13" i="1"/>
  <c r="C13" i="1"/>
  <c r="D12" i="1"/>
  <c r="F12" i="1"/>
  <c r="G12" i="1"/>
  <c r="I12" i="1"/>
  <c r="C12" i="1"/>
  <c r="F11" i="1"/>
  <c r="G11" i="1"/>
  <c r="H11" i="1"/>
  <c r="I11" i="1"/>
  <c r="C11" i="1"/>
  <c r="G10" i="1"/>
  <c r="H10" i="1"/>
  <c r="I10" i="1"/>
  <c r="C10" i="1"/>
  <c r="D9" i="1"/>
  <c r="E9" i="1"/>
  <c r="F9" i="1"/>
  <c r="G9" i="1"/>
  <c r="H9" i="1"/>
  <c r="I9" i="1"/>
  <c r="C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AB202" i="69"/>
  <c r="Y202" i="69"/>
  <c r="I202" i="69"/>
  <c r="K202" i="69" s="1"/>
  <c r="G202" i="69"/>
  <c r="AB201" i="69"/>
  <c r="Y201" i="69"/>
  <c r="K201" i="69"/>
  <c r="I201" i="69"/>
  <c r="G201" i="69"/>
  <c r="AB200" i="69"/>
  <c r="Y200" i="69"/>
  <c r="I200" i="69"/>
  <c r="K200" i="69" s="1"/>
  <c r="G200" i="69"/>
  <c r="AB199" i="69"/>
  <c r="Y199" i="69"/>
  <c r="I199" i="69"/>
  <c r="K199" i="69" s="1"/>
  <c r="G199" i="69"/>
  <c r="Y198" i="69"/>
  <c r="AB198" i="69" s="1"/>
  <c r="I198" i="69"/>
  <c r="K198" i="69" s="1"/>
  <c r="G198" i="69"/>
  <c r="Y197" i="69"/>
  <c r="AB197" i="69" s="1"/>
  <c r="I197" i="69"/>
  <c r="K197" i="69" s="1"/>
  <c r="G197" i="69"/>
  <c r="Y196" i="69"/>
  <c r="AB196" i="69" s="1"/>
  <c r="K196" i="69"/>
  <c r="I196" i="69"/>
  <c r="G196" i="69"/>
  <c r="Y195" i="69"/>
  <c r="AB195" i="69" s="1"/>
  <c r="K195" i="69"/>
  <c r="I195" i="69"/>
  <c r="G195" i="69"/>
  <c r="AB194" i="69"/>
  <c r="Y194" i="69"/>
  <c r="I194" i="69"/>
  <c r="K194" i="69" s="1"/>
  <c r="G194" i="69"/>
  <c r="AB193" i="69"/>
  <c r="Y193" i="69"/>
  <c r="K193" i="69"/>
  <c r="I193" i="69"/>
  <c r="G193" i="69"/>
  <c r="Y192" i="69"/>
  <c r="AB192" i="69" s="1"/>
  <c r="I192" i="69"/>
  <c r="K192" i="69" s="1"/>
  <c r="G192" i="69"/>
  <c r="AB191" i="69"/>
  <c r="Y191" i="69"/>
  <c r="I191" i="69"/>
  <c r="K191" i="69" s="1"/>
  <c r="G191" i="69"/>
  <c r="Y190" i="69"/>
  <c r="AB190" i="69" s="1"/>
  <c r="I190" i="69"/>
  <c r="K190" i="69" s="1"/>
  <c r="G190" i="69"/>
  <c r="Y189" i="69"/>
  <c r="AB189" i="69" s="1"/>
  <c r="I189" i="69"/>
  <c r="K189" i="69" s="1"/>
  <c r="G189" i="69"/>
  <c r="Y188" i="69"/>
  <c r="AB188" i="69" s="1"/>
  <c r="I188" i="69"/>
  <c r="K188" i="69" s="1"/>
  <c r="G188" i="69"/>
  <c r="Y187" i="69"/>
  <c r="AB187" i="69" s="1"/>
  <c r="K187" i="69"/>
  <c r="I187" i="69"/>
  <c r="G187" i="69"/>
  <c r="Y186" i="69"/>
  <c r="AB186" i="69" s="1"/>
  <c r="I186" i="69"/>
  <c r="K186" i="69" s="1"/>
  <c r="G186" i="69"/>
  <c r="AB185" i="69"/>
  <c r="Y185" i="69"/>
  <c r="K185" i="69"/>
  <c r="I185" i="69"/>
  <c r="G185" i="69"/>
  <c r="Y184" i="69"/>
  <c r="AB184" i="69" s="1"/>
  <c r="I184" i="69"/>
  <c r="K184" i="69" s="1"/>
  <c r="G184" i="69"/>
  <c r="AB183" i="69"/>
  <c r="Y183" i="69"/>
  <c r="I183" i="69"/>
  <c r="K183" i="69" s="1"/>
  <c r="G183" i="69"/>
  <c r="Y182" i="69"/>
  <c r="AB182" i="69" s="1"/>
  <c r="I182" i="69"/>
  <c r="K182" i="69" s="1"/>
  <c r="G182" i="69"/>
  <c r="Y181" i="69"/>
  <c r="AB181" i="69" s="1"/>
  <c r="K181" i="69"/>
  <c r="I181" i="69"/>
  <c r="G181" i="69"/>
  <c r="Y180" i="69"/>
  <c r="AB180" i="69" s="1"/>
  <c r="I180" i="69"/>
  <c r="K180" i="69" s="1"/>
  <c r="G180" i="69"/>
  <c r="Y179" i="69"/>
  <c r="AB179" i="69" s="1"/>
  <c r="K179" i="69"/>
  <c r="I179" i="69"/>
  <c r="G179" i="69"/>
  <c r="Y178" i="69"/>
  <c r="AB178" i="69" s="1"/>
  <c r="K178" i="69"/>
  <c r="I178" i="69"/>
  <c r="G178" i="69"/>
  <c r="AB177" i="69"/>
  <c r="Y177" i="69"/>
  <c r="K177" i="69"/>
  <c r="I177" i="69"/>
  <c r="G177" i="69"/>
  <c r="AB176" i="69"/>
  <c r="Y176" i="69"/>
  <c r="I176" i="69"/>
  <c r="K176" i="69" s="1"/>
  <c r="G176" i="69"/>
  <c r="AB175" i="69"/>
  <c r="Y175" i="69"/>
  <c r="I175" i="69"/>
  <c r="K175" i="69" s="1"/>
  <c r="G175" i="69"/>
  <c r="Y174" i="69"/>
  <c r="AB174" i="69" s="1"/>
  <c r="I174" i="69"/>
  <c r="K174" i="69" s="1"/>
  <c r="G174" i="69"/>
  <c r="Y173" i="69"/>
  <c r="AB173" i="69" s="1"/>
  <c r="I173" i="69"/>
  <c r="K173" i="69" s="1"/>
  <c r="G173" i="69"/>
  <c r="Y172" i="69"/>
  <c r="AB172" i="69" s="1"/>
  <c r="K172" i="69"/>
  <c r="I172" i="69"/>
  <c r="G172" i="69"/>
  <c r="Y171" i="69"/>
  <c r="AB171" i="69" s="1"/>
  <c r="K171" i="69"/>
  <c r="I171" i="69"/>
  <c r="G171" i="69"/>
  <c r="AB170" i="69"/>
  <c r="Y170" i="69"/>
  <c r="K170" i="69"/>
  <c r="I170" i="69"/>
  <c r="G170" i="69"/>
  <c r="AB169" i="69"/>
  <c r="Y169" i="69"/>
  <c r="K169" i="69"/>
  <c r="I169" i="69"/>
  <c r="G169" i="69"/>
  <c r="AB168" i="69"/>
  <c r="Y168" i="69"/>
  <c r="I168" i="69"/>
  <c r="K168" i="69" s="1"/>
  <c r="G168" i="69"/>
  <c r="AB167" i="69"/>
  <c r="Y167" i="69"/>
  <c r="I167" i="69"/>
  <c r="K167" i="69" s="1"/>
  <c r="G167" i="69"/>
  <c r="Y166" i="69"/>
  <c r="AB166" i="69" s="1"/>
  <c r="I166" i="69"/>
  <c r="K166" i="69" s="1"/>
  <c r="G166" i="69"/>
  <c r="Y165" i="69"/>
  <c r="AB165" i="69" s="1"/>
  <c r="I165" i="69"/>
  <c r="K165" i="69" s="1"/>
  <c r="G165" i="69"/>
  <c r="Y164" i="69"/>
  <c r="AB164" i="69" s="1"/>
  <c r="I164" i="69"/>
  <c r="K164" i="69" s="1"/>
  <c r="G164" i="69"/>
  <c r="Y163" i="69"/>
  <c r="AB163" i="69" s="1"/>
  <c r="K163" i="69"/>
  <c r="I163" i="69"/>
  <c r="G163" i="69"/>
  <c r="Y162" i="69"/>
  <c r="AB162" i="69" s="1"/>
  <c r="K162" i="69"/>
  <c r="I162" i="69"/>
  <c r="G162" i="69"/>
  <c r="AB161" i="69"/>
  <c r="Y161" i="69"/>
  <c r="K161" i="69"/>
  <c r="I161" i="69"/>
  <c r="G161" i="69"/>
  <c r="Y160" i="69"/>
  <c r="AB160" i="69" s="1"/>
  <c r="I160" i="69"/>
  <c r="K160" i="69" s="1"/>
  <c r="G160" i="69"/>
  <c r="AB159" i="69"/>
  <c r="Y159" i="69"/>
  <c r="I159" i="69"/>
  <c r="K159" i="69" s="1"/>
  <c r="G159" i="69"/>
  <c r="Y158" i="69"/>
  <c r="AB158" i="69" s="1"/>
  <c r="I158" i="69"/>
  <c r="K158" i="69" s="1"/>
  <c r="G158" i="69"/>
  <c r="Y157" i="69"/>
  <c r="AB157" i="69" s="1"/>
  <c r="I157" i="69"/>
  <c r="K157" i="69" s="1"/>
  <c r="G157" i="69"/>
  <c r="Y156" i="69"/>
  <c r="AB156" i="69" s="1"/>
  <c r="I156" i="69"/>
  <c r="K156" i="69" s="1"/>
  <c r="G156" i="69"/>
  <c r="Y155" i="69"/>
  <c r="AB155" i="69" s="1"/>
  <c r="K155" i="69"/>
  <c r="I155" i="69"/>
  <c r="G155" i="69"/>
  <c r="Y154" i="69"/>
  <c r="AB154" i="69" s="1"/>
  <c r="I154" i="69"/>
  <c r="K154" i="69" s="1"/>
  <c r="G154" i="69"/>
  <c r="AB153" i="69"/>
  <c r="Y153" i="69"/>
  <c r="K153" i="69"/>
  <c r="I153" i="69"/>
  <c r="G153" i="69"/>
  <c r="Y152" i="69"/>
  <c r="AB152" i="69" s="1"/>
  <c r="I152" i="69"/>
  <c r="K152" i="69" s="1"/>
  <c r="G152" i="69"/>
  <c r="AB151" i="69"/>
  <c r="Y151" i="69"/>
  <c r="I151" i="69"/>
  <c r="K151" i="69" s="1"/>
  <c r="G151" i="69"/>
  <c r="Y150" i="69"/>
  <c r="AB150" i="69" s="1"/>
  <c r="I150" i="69"/>
  <c r="K150" i="69" s="1"/>
  <c r="G150" i="69"/>
  <c r="Y149" i="69"/>
  <c r="AB149" i="69" s="1"/>
  <c r="I149" i="69"/>
  <c r="K149" i="69" s="1"/>
  <c r="G149" i="69"/>
  <c r="Y148" i="69"/>
  <c r="AB148" i="69" s="1"/>
  <c r="I148" i="69"/>
  <c r="K148" i="69" s="1"/>
  <c r="G148" i="69"/>
  <c r="Y147" i="69"/>
  <c r="AB147" i="69" s="1"/>
  <c r="K147" i="69"/>
  <c r="I147" i="69"/>
  <c r="G147" i="69"/>
  <c r="Y146" i="69"/>
  <c r="AB146" i="69" s="1"/>
  <c r="I146" i="69"/>
  <c r="K146" i="69" s="1"/>
  <c r="G146" i="69"/>
  <c r="AB145" i="69"/>
  <c r="Y145" i="69"/>
  <c r="K145" i="69"/>
  <c r="I145" i="69"/>
  <c r="G145" i="69"/>
  <c r="Y144" i="69"/>
  <c r="AB144" i="69" s="1"/>
  <c r="I144" i="69"/>
  <c r="K144" i="69" s="1"/>
  <c r="G144" i="69"/>
  <c r="AB143" i="69"/>
  <c r="Y143" i="69"/>
  <c r="I143" i="69"/>
  <c r="K143" i="69" s="1"/>
  <c r="G143" i="69"/>
  <c r="Y142" i="69"/>
  <c r="AB142" i="69" s="1"/>
  <c r="I142" i="69"/>
  <c r="K142" i="69" s="1"/>
  <c r="G142" i="69"/>
  <c r="Y141" i="69"/>
  <c r="AB141" i="69" s="1"/>
  <c r="K141" i="69"/>
  <c r="I141" i="69"/>
  <c r="G141" i="69"/>
  <c r="Y140" i="69"/>
  <c r="AB140" i="69" s="1"/>
  <c r="I140" i="69"/>
  <c r="K140" i="69" s="1"/>
  <c r="G140" i="69"/>
  <c r="AB139" i="69"/>
  <c r="Y139" i="69"/>
  <c r="K139" i="69"/>
  <c r="I139" i="69"/>
  <c r="G139" i="69"/>
  <c r="Y138" i="69"/>
  <c r="AB138" i="69" s="1"/>
  <c r="I138" i="69"/>
  <c r="K138" i="69" s="1"/>
  <c r="G138" i="69"/>
  <c r="AB137" i="69"/>
  <c r="Y137" i="69"/>
  <c r="K137" i="69"/>
  <c r="I137" i="69"/>
  <c r="G137" i="69"/>
  <c r="Y136" i="69"/>
  <c r="AB136" i="69" s="1"/>
  <c r="I136" i="69"/>
  <c r="K136" i="69" s="1"/>
  <c r="G136" i="69"/>
  <c r="AB135" i="69"/>
  <c r="Y135" i="69"/>
  <c r="I135" i="69"/>
  <c r="K135" i="69" s="1"/>
  <c r="G135" i="69"/>
  <c r="Y134" i="69"/>
  <c r="AB134" i="69" s="1"/>
  <c r="I134" i="69"/>
  <c r="K134" i="69" s="1"/>
  <c r="G134" i="69"/>
  <c r="Y133" i="69"/>
  <c r="AB133" i="69" s="1"/>
  <c r="I133" i="69"/>
  <c r="K133" i="69" s="1"/>
  <c r="G133" i="69"/>
  <c r="Y132" i="69"/>
  <c r="AB132" i="69" s="1"/>
  <c r="I132" i="69"/>
  <c r="K132" i="69" s="1"/>
  <c r="G132" i="69"/>
  <c r="Y131" i="69"/>
  <c r="AB131" i="69" s="1"/>
  <c r="K131" i="69"/>
  <c r="I131" i="69"/>
  <c r="G131" i="69"/>
  <c r="Y130" i="69"/>
  <c r="AB130" i="69" s="1"/>
  <c r="I130" i="69"/>
  <c r="K130" i="69" s="1"/>
  <c r="G130" i="69"/>
  <c r="AB129" i="69"/>
  <c r="Y129" i="69"/>
  <c r="K129" i="69"/>
  <c r="I129" i="69"/>
  <c r="G129" i="69"/>
  <c r="Y128" i="69"/>
  <c r="AB128" i="69" s="1"/>
  <c r="I128" i="69"/>
  <c r="K128" i="69" s="1"/>
  <c r="G128" i="69"/>
  <c r="AB127" i="69"/>
  <c r="Y127" i="69"/>
  <c r="I127" i="69"/>
  <c r="K127" i="69" s="1"/>
  <c r="G127" i="69"/>
  <c r="Y126" i="69"/>
  <c r="AB126" i="69" s="1"/>
  <c r="I126" i="69"/>
  <c r="K126" i="69" s="1"/>
  <c r="G126" i="69"/>
  <c r="Y125" i="69"/>
  <c r="AB125" i="69" s="1"/>
  <c r="I125" i="69"/>
  <c r="K125" i="69" s="1"/>
  <c r="G125" i="69"/>
  <c r="Y124" i="69"/>
  <c r="AB124" i="69" s="1"/>
  <c r="K124" i="69"/>
  <c r="I124" i="69"/>
  <c r="G124" i="69"/>
  <c r="AB123" i="69"/>
  <c r="Y123" i="69"/>
  <c r="K123" i="69"/>
  <c r="I123" i="69"/>
  <c r="G123" i="69"/>
  <c r="AB122" i="69"/>
  <c r="Y122" i="69"/>
  <c r="I122" i="69"/>
  <c r="K122" i="69" s="1"/>
  <c r="G122" i="69"/>
  <c r="AB121" i="69"/>
  <c r="Y121" i="69"/>
  <c r="K121" i="69"/>
  <c r="I121" i="69"/>
  <c r="G121" i="69"/>
  <c r="Y120" i="69"/>
  <c r="AB120" i="69" s="1"/>
  <c r="I120" i="69"/>
  <c r="K120" i="69" s="1"/>
  <c r="G120" i="69"/>
  <c r="AB119" i="69"/>
  <c r="Y119" i="69"/>
  <c r="I119" i="69"/>
  <c r="K119" i="69" s="1"/>
  <c r="G119" i="69"/>
  <c r="Y118" i="69"/>
  <c r="AB118" i="69" s="1"/>
  <c r="I118" i="69"/>
  <c r="K118" i="69" s="1"/>
  <c r="G118" i="69"/>
  <c r="Y117" i="69"/>
  <c r="AB117" i="69" s="1"/>
  <c r="K117" i="69"/>
  <c r="I117" i="69"/>
  <c r="G117" i="69"/>
  <c r="Y116" i="69"/>
  <c r="AB116" i="69" s="1"/>
  <c r="I116" i="69"/>
  <c r="K116" i="69" s="1"/>
  <c r="G116" i="69"/>
  <c r="AB115" i="69"/>
  <c r="Y115" i="69"/>
  <c r="K115" i="69"/>
  <c r="I115" i="69"/>
  <c r="G115" i="69"/>
  <c r="Y114" i="69"/>
  <c r="AB114" i="69" s="1"/>
  <c r="I114" i="69"/>
  <c r="K114" i="69" s="1"/>
  <c r="G114" i="69"/>
  <c r="AB113" i="69"/>
  <c r="Y113" i="69"/>
  <c r="K113" i="69"/>
  <c r="I113" i="69"/>
  <c r="G113" i="69"/>
  <c r="Y112" i="69"/>
  <c r="AB112" i="69" s="1"/>
  <c r="I112" i="69"/>
  <c r="K112" i="69" s="1"/>
  <c r="G112" i="69"/>
  <c r="AB111" i="69"/>
  <c r="Y111" i="69"/>
  <c r="I111" i="69"/>
  <c r="K111" i="69" s="1"/>
  <c r="G111" i="69"/>
  <c r="Y110" i="69"/>
  <c r="AB110" i="69" s="1"/>
  <c r="I110" i="69"/>
  <c r="K110" i="69" s="1"/>
  <c r="G110" i="69"/>
  <c r="Y109" i="69"/>
  <c r="AB109" i="69" s="1"/>
  <c r="K109" i="69"/>
  <c r="I109" i="69"/>
  <c r="G109" i="69"/>
  <c r="Y108" i="69"/>
  <c r="AB108" i="69" s="1"/>
  <c r="I108" i="69"/>
  <c r="K108" i="69" s="1"/>
  <c r="G108" i="69"/>
  <c r="AB107" i="69"/>
  <c r="Y107" i="69"/>
  <c r="K107" i="69"/>
  <c r="I107" i="69"/>
  <c r="G107" i="69"/>
  <c r="Y106" i="69"/>
  <c r="AB106" i="69" s="1"/>
  <c r="I106" i="69"/>
  <c r="K106" i="69" s="1"/>
  <c r="G106" i="69"/>
  <c r="AB105" i="69"/>
  <c r="Y105" i="69"/>
  <c r="K105" i="69"/>
  <c r="I105" i="69"/>
  <c r="G105" i="69"/>
  <c r="Y104" i="69"/>
  <c r="AB104" i="69" s="1"/>
  <c r="I104" i="69"/>
  <c r="K104" i="69" s="1"/>
  <c r="G104" i="69"/>
  <c r="AB103" i="69"/>
  <c r="Y103" i="69"/>
  <c r="I103" i="69"/>
  <c r="K103" i="69" s="1"/>
  <c r="G103" i="69"/>
  <c r="Y102" i="69"/>
  <c r="AB102" i="69" s="1"/>
  <c r="I102" i="69"/>
  <c r="K102" i="69" s="1"/>
  <c r="G102" i="69"/>
  <c r="Y101" i="69"/>
  <c r="AB101" i="69" s="1"/>
  <c r="K101" i="69"/>
  <c r="I101" i="69"/>
  <c r="G101" i="69"/>
  <c r="Y100" i="69"/>
  <c r="AB100" i="69" s="1"/>
  <c r="K100" i="69"/>
  <c r="I100" i="69"/>
  <c r="G100" i="69"/>
  <c r="AB99" i="69"/>
  <c r="Y99" i="69"/>
  <c r="K99" i="69"/>
  <c r="I99" i="69"/>
  <c r="G99" i="69"/>
  <c r="Y98" i="69"/>
  <c r="AB98" i="69" s="1"/>
  <c r="I98" i="69"/>
  <c r="K98" i="69" s="1"/>
  <c r="G98" i="69"/>
  <c r="AB97" i="69"/>
  <c r="Y97" i="69"/>
  <c r="K97" i="69"/>
  <c r="I97" i="69"/>
  <c r="G97" i="69"/>
  <c r="Y96" i="69"/>
  <c r="AB96" i="69" s="1"/>
  <c r="I96" i="69"/>
  <c r="K96" i="69" s="1"/>
  <c r="G96" i="69"/>
  <c r="AB95" i="69"/>
  <c r="Y95" i="69"/>
  <c r="I95" i="69"/>
  <c r="K95" i="69" s="1"/>
  <c r="G95" i="69"/>
  <c r="Y94" i="69"/>
  <c r="AB94" i="69" s="1"/>
  <c r="I94" i="69"/>
  <c r="K94" i="69" s="1"/>
  <c r="G94" i="69"/>
  <c r="Y93" i="69"/>
  <c r="AB93" i="69" s="1"/>
  <c r="K93" i="69"/>
  <c r="I93" i="69"/>
  <c r="G93" i="69"/>
  <c r="Y92" i="69"/>
  <c r="AB92" i="69" s="1"/>
  <c r="I92" i="69"/>
  <c r="K92" i="69" s="1"/>
  <c r="G92" i="69"/>
  <c r="AB91" i="69"/>
  <c r="Y91" i="69"/>
  <c r="K91" i="69"/>
  <c r="I91" i="69"/>
  <c r="G91" i="69"/>
  <c r="Y90" i="69"/>
  <c r="AB90" i="69" s="1"/>
  <c r="I90" i="69"/>
  <c r="K90" i="69" s="1"/>
  <c r="G90" i="69"/>
  <c r="AB89" i="69"/>
  <c r="Y89" i="69"/>
  <c r="K89" i="69"/>
  <c r="I89" i="69"/>
  <c r="G89" i="69"/>
  <c r="Y88" i="69"/>
  <c r="AB88" i="69" s="1"/>
  <c r="I88" i="69"/>
  <c r="K88" i="69" s="1"/>
  <c r="G88" i="69"/>
  <c r="AB87" i="69"/>
  <c r="Y87" i="69"/>
  <c r="I87" i="69"/>
  <c r="K87" i="69" s="1"/>
  <c r="G87" i="69"/>
  <c r="Y86" i="69"/>
  <c r="AB86" i="69" s="1"/>
  <c r="I86" i="69"/>
  <c r="K86" i="69" s="1"/>
  <c r="G86" i="69"/>
  <c r="Y85" i="69"/>
  <c r="AB85" i="69" s="1"/>
  <c r="I85" i="69"/>
  <c r="K85" i="69" s="1"/>
  <c r="G85" i="69"/>
  <c r="Y84" i="69"/>
  <c r="AB84" i="69" s="1"/>
  <c r="I84" i="69"/>
  <c r="K84" i="69" s="1"/>
  <c r="G84" i="69"/>
  <c r="AB83" i="69"/>
  <c r="Y83" i="69"/>
  <c r="K83" i="69"/>
  <c r="I83" i="69"/>
  <c r="G83" i="69"/>
  <c r="Y82" i="69"/>
  <c r="AB82" i="69" s="1"/>
  <c r="I82" i="69"/>
  <c r="K82" i="69" s="1"/>
  <c r="G82" i="69"/>
  <c r="AB81" i="69"/>
  <c r="Y81" i="69"/>
  <c r="K81" i="69"/>
  <c r="I81" i="69"/>
  <c r="G81" i="69"/>
  <c r="Y80" i="69"/>
  <c r="AB80" i="69" s="1"/>
  <c r="I80" i="69"/>
  <c r="K80" i="69" s="1"/>
  <c r="G80" i="69"/>
  <c r="AB79" i="69"/>
  <c r="Y79" i="69"/>
  <c r="I79" i="69"/>
  <c r="K79" i="69" s="1"/>
  <c r="G79" i="69"/>
  <c r="Y78" i="69"/>
  <c r="AB78" i="69" s="1"/>
  <c r="I78" i="69"/>
  <c r="K78" i="69" s="1"/>
  <c r="G78" i="69"/>
  <c r="Y77" i="69"/>
  <c r="AB77" i="69" s="1"/>
  <c r="I77" i="69"/>
  <c r="K77" i="69" s="1"/>
  <c r="G77" i="69"/>
  <c r="Y76" i="69"/>
  <c r="AB76" i="69" s="1"/>
  <c r="I76" i="69"/>
  <c r="K76" i="69" s="1"/>
  <c r="G76" i="69"/>
  <c r="Y75" i="69"/>
  <c r="AB75" i="69" s="1"/>
  <c r="K75" i="69"/>
  <c r="I75" i="69"/>
  <c r="G75" i="69"/>
  <c r="AB74" i="69"/>
  <c r="Y74" i="69"/>
  <c r="I74" i="69"/>
  <c r="K74" i="69" s="1"/>
  <c r="G74" i="69"/>
  <c r="AB73" i="69"/>
  <c r="Y73" i="69"/>
  <c r="K73" i="69"/>
  <c r="I73" i="69"/>
  <c r="G73" i="69"/>
  <c r="Y72" i="69"/>
  <c r="AB72" i="69" s="1"/>
  <c r="I72" i="69"/>
  <c r="K72" i="69" s="1"/>
  <c r="G72" i="69"/>
  <c r="AB71" i="69"/>
  <c r="Y71" i="69"/>
  <c r="I71" i="69"/>
  <c r="K71" i="69" s="1"/>
  <c r="G71" i="69"/>
  <c r="Y70" i="69"/>
  <c r="AB70" i="69" s="1"/>
  <c r="I70" i="69"/>
  <c r="K70" i="69" s="1"/>
  <c r="G70" i="69"/>
  <c r="Y69" i="69"/>
  <c r="AB69" i="69" s="1"/>
  <c r="I69" i="69"/>
  <c r="K69" i="69" s="1"/>
  <c r="G69" i="69"/>
  <c r="Y68" i="69"/>
  <c r="AB68" i="69" s="1"/>
  <c r="I68" i="69"/>
  <c r="K68" i="69" s="1"/>
  <c r="G68" i="69"/>
  <c r="Y67" i="69"/>
  <c r="AB67" i="69" s="1"/>
  <c r="K67" i="69"/>
  <c r="I67" i="69"/>
  <c r="G67" i="69"/>
  <c r="Y66" i="69"/>
  <c r="AB66" i="69" s="1"/>
  <c r="I66" i="69"/>
  <c r="K66" i="69" s="1"/>
  <c r="G66" i="69"/>
  <c r="AB65" i="69"/>
  <c r="Y65" i="69"/>
  <c r="K65" i="69"/>
  <c r="I65" i="69"/>
  <c r="G65" i="69"/>
  <c r="Y64" i="69"/>
  <c r="AB64" i="69" s="1"/>
  <c r="I64" i="69"/>
  <c r="K64" i="69" s="1"/>
  <c r="G64" i="69"/>
  <c r="AB63" i="69"/>
  <c r="Y63" i="69"/>
  <c r="I63" i="69"/>
  <c r="K63" i="69" s="1"/>
  <c r="G63" i="69"/>
  <c r="Y62" i="69"/>
  <c r="AB62" i="69" s="1"/>
  <c r="I62" i="69"/>
  <c r="K62" i="69" s="1"/>
  <c r="G62" i="69"/>
  <c r="Y61" i="69"/>
  <c r="AB61" i="69" s="1"/>
  <c r="I61" i="69"/>
  <c r="K61" i="69" s="1"/>
  <c r="G61" i="69"/>
  <c r="Y60" i="69"/>
  <c r="AB60" i="69" s="1"/>
  <c r="I60" i="69"/>
  <c r="K60" i="69" s="1"/>
  <c r="G60" i="69"/>
  <c r="Y59" i="69"/>
  <c r="AB59" i="69" s="1"/>
  <c r="K59" i="69"/>
  <c r="I59" i="69"/>
  <c r="G59" i="69"/>
  <c r="Y58" i="69"/>
  <c r="AB58" i="69" s="1"/>
  <c r="I58" i="69"/>
  <c r="K58" i="69" s="1"/>
  <c r="G58" i="69"/>
  <c r="AB57" i="69"/>
  <c r="Y57" i="69"/>
  <c r="K57" i="69"/>
  <c r="I57" i="69"/>
  <c r="G57" i="69"/>
  <c r="Y56" i="69"/>
  <c r="AB56" i="69" s="1"/>
  <c r="I56" i="69"/>
  <c r="K56" i="69" s="1"/>
  <c r="G56" i="69"/>
  <c r="AB55" i="69"/>
  <c r="Y55" i="69"/>
  <c r="I55" i="69"/>
  <c r="K55" i="69" s="1"/>
  <c r="G55" i="69"/>
  <c r="Y54" i="69"/>
  <c r="AB54" i="69" s="1"/>
  <c r="I54" i="69"/>
  <c r="K54" i="69" s="1"/>
  <c r="G54" i="69"/>
  <c r="Y53" i="69"/>
  <c r="AB53" i="69" s="1"/>
  <c r="I53" i="69"/>
  <c r="K53" i="69" s="1"/>
  <c r="G53" i="69"/>
  <c r="Y52" i="69"/>
  <c r="AB52" i="69" s="1"/>
  <c r="I52" i="69"/>
  <c r="K52" i="69" s="1"/>
  <c r="G52" i="69"/>
  <c r="Y51" i="69"/>
  <c r="AB51" i="69" s="1"/>
  <c r="K51" i="69"/>
  <c r="I51" i="69"/>
  <c r="G51" i="69"/>
  <c r="Y50" i="69"/>
  <c r="AB50" i="69" s="1"/>
  <c r="I50" i="69"/>
  <c r="K50" i="69" s="1"/>
  <c r="G50" i="69"/>
  <c r="AB49" i="69"/>
  <c r="Y49" i="69"/>
  <c r="K49" i="69"/>
  <c r="I49" i="69"/>
  <c r="G49" i="69"/>
  <c r="Y48" i="69"/>
  <c r="AB48" i="69" s="1"/>
  <c r="I48" i="69"/>
  <c r="K48" i="69" s="1"/>
  <c r="G48" i="69"/>
  <c r="AB47" i="69"/>
  <c r="Y47" i="69"/>
  <c r="K47" i="69"/>
  <c r="I47" i="69"/>
  <c r="G47" i="69"/>
  <c r="Y46" i="69"/>
  <c r="AB46" i="69" s="1"/>
  <c r="I46" i="69"/>
  <c r="K46" i="69" s="1"/>
  <c r="G46" i="69"/>
  <c r="AB45" i="69"/>
  <c r="Y45" i="69"/>
  <c r="I45" i="69"/>
  <c r="K45" i="69" s="1"/>
  <c r="G45" i="69"/>
  <c r="Y44" i="69"/>
  <c r="AB44" i="69" s="1"/>
  <c r="I44" i="69"/>
  <c r="K44" i="69" s="1"/>
  <c r="G44" i="69"/>
  <c r="Y43" i="69"/>
  <c r="AB43" i="69" s="1"/>
  <c r="K43" i="69"/>
  <c r="I43" i="69"/>
  <c r="G43" i="69"/>
  <c r="Y42" i="69"/>
  <c r="AB42" i="69" s="1"/>
  <c r="I42" i="69"/>
  <c r="K42" i="69" s="1"/>
  <c r="G42" i="69"/>
  <c r="AB41" i="69"/>
  <c r="Y41" i="69"/>
  <c r="K41" i="69"/>
  <c r="I41" i="69"/>
  <c r="G41" i="69"/>
  <c r="Y40" i="69"/>
  <c r="AB40" i="69" s="1"/>
  <c r="I40" i="69"/>
  <c r="K40" i="69" s="1"/>
  <c r="G40" i="69"/>
  <c r="AB39" i="69"/>
  <c r="Y39" i="69"/>
  <c r="K39" i="69"/>
  <c r="I39" i="69"/>
  <c r="G39" i="69"/>
  <c r="Y38" i="69"/>
  <c r="AB38" i="69" s="1"/>
  <c r="I38" i="69"/>
  <c r="K38" i="69" s="1"/>
  <c r="G38" i="69"/>
  <c r="AB37" i="69"/>
  <c r="Y37" i="69"/>
  <c r="I37" i="69"/>
  <c r="K37" i="69" s="1"/>
  <c r="G37" i="69"/>
  <c r="Y36" i="69"/>
  <c r="AB36" i="69" s="1"/>
  <c r="I36" i="69"/>
  <c r="K36" i="69" s="1"/>
  <c r="G36" i="69"/>
  <c r="Y35" i="69"/>
  <c r="AB35" i="69" s="1"/>
  <c r="K35" i="69"/>
  <c r="I35" i="69"/>
  <c r="G35" i="69"/>
  <c r="Y34" i="69"/>
  <c r="AB34" i="69" s="1"/>
  <c r="I34" i="69"/>
  <c r="K34" i="69" s="1"/>
  <c r="G34" i="69"/>
  <c r="AB33" i="69"/>
  <c r="Y33" i="69"/>
  <c r="K33" i="69"/>
  <c r="I33" i="69"/>
  <c r="G33" i="69"/>
  <c r="Y32" i="69"/>
  <c r="AB32" i="69" s="1"/>
  <c r="I32" i="69"/>
  <c r="K32" i="69" s="1"/>
  <c r="G32" i="69"/>
  <c r="AB31" i="69"/>
  <c r="Y31" i="69"/>
  <c r="I31" i="69"/>
  <c r="K31" i="69" s="1"/>
  <c r="G31" i="69"/>
  <c r="Y30" i="69"/>
  <c r="AB30" i="69" s="1"/>
  <c r="I30" i="69"/>
  <c r="K30" i="69" s="1"/>
  <c r="G30" i="69"/>
  <c r="Y29" i="69"/>
  <c r="AB29" i="69" s="1"/>
  <c r="I29" i="69"/>
  <c r="K29" i="69" s="1"/>
  <c r="G29" i="69"/>
  <c r="Y28" i="69"/>
  <c r="AB28" i="69" s="1"/>
  <c r="I28" i="69"/>
  <c r="K28" i="69" s="1"/>
  <c r="G28" i="69"/>
  <c r="Y27" i="69"/>
  <c r="AB27" i="69" s="1"/>
  <c r="K27" i="69"/>
  <c r="I27" i="69"/>
  <c r="G27" i="69"/>
  <c r="Y26" i="69"/>
  <c r="AB26" i="69" s="1"/>
  <c r="I26" i="69"/>
  <c r="K26" i="69" s="1"/>
  <c r="G26" i="69"/>
  <c r="AB25" i="69"/>
  <c r="Y25" i="69"/>
  <c r="K25" i="69"/>
  <c r="I25" i="69"/>
  <c r="G25" i="69"/>
  <c r="Y24" i="69"/>
  <c r="AB24" i="69" s="1"/>
  <c r="I24" i="69"/>
  <c r="K24" i="69" s="1"/>
  <c r="G24" i="69"/>
  <c r="AB23" i="69"/>
  <c r="Y23" i="69"/>
  <c r="I23" i="69"/>
  <c r="K23" i="69" s="1"/>
  <c r="G23" i="69"/>
  <c r="Y22" i="69"/>
  <c r="AB22" i="69" s="1"/>
  <c r="I22" i="69"/>
  <c r="K22" i="69" s="1"/>
  <c r="G22" i="69"/>
  <c r="Y21" i="69"/>
  <c r="AB21" i="69" s="1"/>
  <c r="I21" i="69"/>
  <c r="K21" i="69" s="1"/>
  <c r="G21" i="69"/>
  <c r="Y20" i="69"/>
  <c r="AB20" i="69" s="1"/>
  <c r="I20" i="69"/>
  <c r="K20" i="69" s="1"/>
  <c r="G20" i="69"/>
  <c r="Y19" i="69"/>
  <c r="AB19" i="69" s="1"/>
  <c r="K19" i="69"/>
  <c r="I19" i="69"/>
  <c r="G19" i="69"/>
  <c r="Y18" i="69"/>
  <c r="AB18" i="69" s="1"/>
  <c r="I18" i="69"/>
  <c r="K18" i="69" s="1"/>
  <c r="G18" i="69"/>
  <c r="AB17" i="69"/>
  <c r="Y17" i="69"/>
  <c r="K17" i="69"/>
  <c r="I17" i="69"/>
  <c r="G17" i="69"/>
  <c r="Y16" i="69"/>
  <c r="AB16" i="69" s="1"/>
  <c r="I16" i="69"/>
  <c r="K16" i="69" s="1"/>
  <c r="G16" i="69"/>
  <c r="AB15" i="69"/>
  <c r="Y15" i="69"/>
  <c r="I15" i="69"/>
  <c r="K15" i="69" s="1"/>
  <c r="G15" i="69"/>
  <c r="Y14" i="69"/>
  <c r="AB14" i="69" s="1"/>
  <c r="I14" i="69"/>
  <c r="K14" i="69" s="1"/>
  <c r="G14" i="69"/>
  <c r="Y13" i="69"/>
  <c r="AB13" i="69" s="1"/>
  <c r="K13" i="69"/>
  <c r="I13" i="69"/>
  <c r="G13" i="69"/>
  <c r="Y12" i="69"/>
  <c r="AB12" i="69" s="1"/>
  <c r="K12" i="69"/>
  <c r="I12" i="69"/>
  <c r="G12" i="69"/>
  <c r="AB11" i="69"/>
  <c r="Y11" i="69"/>
  <c r="K11" i="69"/>
  <c r="I11" i="69"/>
  <c r="G11" i="69"/>
  <c r="AB10" i="69"/>
  <c r="Y10" i="69"/>
  <c r="I10" i="69"/>
  <c r="K10" i="69" s="1"/>
  <c r="G10" i="69"/>
  <c r="AB9" i="69"/>
  <c r="Y9" i="69"/>
  <c r="K9" i="69"/>
  <c r="I9" i="69"/>
  <c r="G9" i="69"/>
  <c r="Y8" i="69"/>
  <c r="AB8" i="69" s="1"/>
  <c r="I8" i="69"/>
  <c r="K8" i="69" s="1"/>
  <c r="G8" i="69"/>
  <c r="AB202" i="68"/>
  <c r="Y202" i="68"/>
  <c r="I202" i="68"/>
  <c r="K202" i="68" s="1"/>
  <c r="G202" i="68"/>
  <c r="AB201" i="68"/>
  <c r="Y201" i="68"/>
  <c r="I201" i="68"/>
  <c r="K201" i="68" s="1"/>
  <c r="G201" i="68"/>
  <c r="AB200" i="68"/>
  <c r="Y200" i="68"/>
  <c r="I200" i="68"/>
  <c r="K200" i="68" s="1"/>
  <c r="G200" i="68"/>
  <c r="Y199" i="68"/>
  <c r="AB199" i="68" s="1"/>
  <c r="I199" i="68"/>
  <c r="K199" i="68" s="1"/>
  <c r="G199" i="68"/>
  <c r="Y198" i="68"/>
  <c r="AB198" i="68" s="1"/>
  <c r="I198" i="68"/>
  <c r="K198" i="68" s="1"/>
  <c r="G198" i="68"/>
  <c r="Y197" i="68"/>
  <c r="AB197" i="68" s="1"/>
  <c r="I197" i="68"/>
  <c r="K197" i="68" s="1"/>
  <c r="G197" i="68"/>
  <c r="Y196" i="68"/>
  <c r="AB196" i="68" s="1"/>
  <c r="K196" i="68"/>
  <c r="I196" i="68"/>
  <c r="G196" i="68"/>
  <c r="Y195" i="68"/>
  <c r="AB195" i="68" s="1"/>
  <c r="K195" i="68"/>
  <c r="I195" i="68"/>
  <c r="G195" i="68"/>
  <c r="AB194" i="68"/>
  <c r="Y194" i="68"/>
  <c r="K194" i="68"/>
  <c r="I194" i="68"/>
  <c r="G194" i="68"/>
  <c r="AB193" i="68"/>
  <c r="Y193" i="68"/>
  <c r="I193" i="68"/>
  <c r="K193" i="68" s="1"/>
  <c r="G193" i="68"/>
  <c r="AB192" i="68"/>
  <c r="Y192" i="68"/>
  <c r="I192" i="68"/>
  <c r="K192" i="68" s="1"/>
  <c r="G192" i="68"/>
  <c r="Y191" i="68"/>
  <c r="AB191" i="68" s="1"/>
  <c r="I191" i="68"/>
  <c r="K191" i="68" s="1"/>
  <c r="G191" i="68"/>
  <c r="Y190" i="68"/>
  <c r="AB190" i="68" s="1"/>
  <c r="I190" i="68"/>
  <c r="K190" i="68" s="1"/>
  <c r="G190" i="68"/>
  <c r="Y189" i="68"/>
  <c r="AB189" i="68" s="1"/>
  <c r="I189" i="68"/>
  <c r="K189" i="68" s="1"/>
  <c r="G189" i="68"/>
  <c r="Y188" i="68"/>
  <c r="AB188" i="68" s="1"/>
  <c r="K188" i="68"/>
  <c r="I188" i="68"/>
  <c r="G188" i="68"/>
  <c r="Y187" i="68"/>
  <c r="AB187" i="68" s="1"/>
  <c r="K187" i="68"/>
  <c r="I187" i="68"/>
  <c r="G187" i="68"/>
  <c r="AB186" i="68"/>
  <c r="Y186" i="68"/>
  <c r="I186" i="68"/>
  <c r="K186" i="68" s="1"/>
  <c r="G186" i="68"/>
  <c r="AB185" i="68"/>
  <c r="Y185" i="68"/>
  <c r="I185" i="68"/>
  <c r="K185" i="68" s="1"/>
  <c r="G185" i="68"/>
  <c r="Y184" i="68"/>
  <c r="AB184" i="68" s="1"/>
  <c r="I184" i="68"/>
  <c r="K184" i="68" s="1"/>
  <c r="G184" i="68"/>
  <c r="Y183" i="68"/>
  <c r="AB183" i="68" s="1"/>
  <c r="I183" i="68"/>
  <c r="K183" i="68" s="1"/>
  <c r="G183" i="68"/>
  <c r="Y182" i="68"/>
  <c r="AB182" i="68" s="1"/>
  <c r="I182" i="68"/>
  <c r="K182" i="68" s="1"/>
  <c r="G182" i="68"/>
  <c r="Y181" i="68"/>
  <c r="AB181" i="68" s="1"/>
  <c r="I181" i="68"/>
  <c r="K181" i="68" s="1"/>
  <c r="G181" i="68"/>
  <c r="Y180" i="68"/>
  <c r="AB180" i="68" s="1"/>
  <c r="K180" i="68"/>
  <c r="I180" i="68"/>
  <c r="G180" i="68"/>
  <c r="Y179" i="68"/>
  <c r="AB179" i="68" s="1"/>
  <c r="K179" i="68"/>
  <c r="I179" i="68"/>
  <c r="G179" i="68"/>
  <c r="AB178" i="68"/>
  <c r="Y178" i="68"/>
  <c r="I178" i="68"/>
  <c r="K178" i="68" s="1"/>
  <c r="G178" i="68"/>
  <c r="AB177" i="68"/>
  <c r="Y177" i="68"/>
  <c r="I177" i="68"/>
  <c r="K177" i="68" s="1"/>
  <c r="G177" i="68"/>
  <c r="Y176" i="68"/>
  <c r="AB176" i="68" s="1"/>
  <c r="I176" i="68"/>
  <c r="K176" i="68" s="1"/>
  <c r="G176" i="68"/>
  <c r="Y175" i="68"/>
  <c r="AB175" i="68" s="1"/>
  <c r="I175" i="68"/>
  <c r="K175" i="68" s="1"/>
  <c r="G175" i="68"/>
  <c r="Y174" i="68"/>
  <c r="AB174" i="68" s="1"/>
  <c r="I174" i="68"/>
  <c r="K174" i="68" s="1"/>
  <c r="G174" i="68"/>
  <c r="Y173" i="68"/>
  <c r="AB173" i="68" s="1"/>
  <c r="I173" i="68"/>
  <c r="K173" i="68" s="1"/>
  <c r="G173" i="68"/>
  <c r="Y172" i="68"/>
  <c r="AB172" i="68" s="1"/>
  <c r="K172" i="68"/>
  <c r="I172" i="68"/>
  <c r="G172" i="68"/>
  <c r="Y171" i="68"/>
  <c r="AB171" i="68" s="1"/>
  <c r="K171" i="68"/>
  <c r="I171" i="68"/>
  <c r="G171" i="68"/>
  <c r="AB170" i="68"/>
  <c r="Y170" i="68"/>
  <c r="I170" i="68"/>
  <c r="K170" i="68" s="1"/>
  <c r="G170" i="68"/>
  <c r="AB169" i="68"/>
  <c r="Y169" i="68"/>
  <c r="I169" i="68"/>
  <c r="K169" i="68" s="1"/>
  <c r="G169" i="68"/>
  <c r="Y168" i="68"/>
  <c r="AB168" i="68" s="1"/>
  <c r="I168" i="68"/>
  <c r="K168" i="68" s="1"/>
  <c r="G168" i="68"/>
  <c r="Y167" i="68"/>
  <c r="AB167" i="68" s="1"/>
  <c r="K167" i="68"/>
  <c r="I167" i="68"/>
  <c r="G167" i="68"/>
  <c r="Y166" i="68"/>
  <c r="AB166" i="68" s="1"/>
  <c r="I166" i="68"/>
  <c r="K166" i="68" s="1"/>
  <c r="G166" i="68"/>
  <c r="Y165" i="68"/>
  <c r="AB165" i="68" s="1"/>
  <c r="I165" i="68"/>
  <c r="K165" i="68" s="1"/>
  <c r="G165" i="68"/>
  <c r="Y164" i="68"/>
  <c r="AB164" i="68" s="1"/>
  <c r="K164" i="68"/>
  <c r="I164" i="68"/>
  <c r="G164" i="68"/>
  <c r="Y163" i="68"/>
  <c r="AB163" i="68" s="1"/>
  <c r="K163" i="68"/>
  <c r="I163" i="68"/>
  <c r="G163" i="68"/>
  <c r="AB162" i="68"/>
  <c r="Y162" i="68"/>
  <c r="I162" i="68"/>
  <c r="K162" i="68" s="1"/>
  <c r="G162" i="68"/>
  <c r="AB161" i="68"/>
  <c r="Y161" i="68"/>
  <c r="I161" i="68"/>
  <c r="K161" i="68" s="1"/>
  <c r="G161" i="68"/>
  <c r="Y160" i="68"/>
  <c r="AB160" i="68" s="1"/>
  <c r="I160" i="68"/>
  <c r="K160" i="68" s="1"/>
  <c r="G160" i="68"/>
  <c r="Y159" i="68"/>
  <c r="AB159" i="68" s="1"/>
  <c r="K159" i="68"/>
  <c r="I159" i="68"/>
  <c r="G159" i="68"/>
  <c r="Y158" i="68"/>
  <c r="AB158" i="68" s="1"/>
  <c r="I158" i="68"/>
  <c r="K158" i="68" s="1"/>
  <c r="G158" i="68"/>
  <c r="Y157" i="68"/>
  <c r="AB157" i="68" s="1"/>
  <c r="I157" i="68"/>
  <c r="K157" i="68" s="1"/>
  <c r="G157" i="68"/>
  <c r="Y156" i="68"/>
  <c r="AB156" i="68" s="1"/>
  <c r="K156" i="68"/>
  <c r="I156" i="68"/>
  <c r="G156" i="68"/>
  <c r="Y155" i="68"/>
  <c r="AB155" i="68" s="1"/>
  <c r="K155" i="68"/>
  <c r="I155" i="68"/>
  <c r="G155" i="68"/>
  <c r="AB154" i="68"/>
  <c r="Y154" i="68"/>
  <c r="K154" i="68"/>
  <c r="I154" i="68"/>
  <c r="G154" i="68"/>
  <c r="AB153" i="68"/>
  <c r="Y153" i="68"/>
  <c r="I153" i="68"/>
  <c r="K153" i="68" s="1"/>
  <c r="G153" i="68"/>
  <c r="AB152" i="68"/>
  <c r="Y152" i="68"/>
  <c r="I152" i="68"/>
  <c r="K152" i="68" s="1"/>
  <c r="G152" i="68"/>
  <c r="Y151" i="68"/>
  <c r="AB151" i="68" s="1"/>
  <c r="K151" i="68"/>
  <c r="I151" i="68"/>
  <c r="G151" i="68"/>
  <c r="Y150" i="68"/>
  <c r="AB150" i="68" s="1"/>
  <c r="I150" i="68"/>
  <c r="K150" i="68" s="1"/>
  <c r="G150" i="68"/>
  <c r="Y149" i="68"/>
  <c r="AB149" i="68" s="1"/>
  <c r="I149" i="68"/>
  <c r="K149" i="68" s="1"/>
  <c r="G149" i="68"/>
  <c r="Y148" i="68"/>
  <c r="AB148" i="68" s="1"/>
  <c r="K148" i="68"/>
  <c r="I148" i="68"/>
  <c r="G148" i="68"/>
  <c r="Y147" i="68"/>
  <c r="AB147" i="68" s="1"/>
  <c r="K147" i="68"/>
  <c r="I147" i="68"/>
  <c r="G147" i="68"/>
  <c r="AB146" i="68"/>
  <c r="Y146" i="68"/>
  <c r="I146" i="68"/>
  <c r="K146" i="68" s="1"/>
  <c r="G146" i="68"/>
  <c r="AB145" i="68"/>
  <c r="Y145" i="68"/>
  <c r="I145" i="68"/>
  <c r="K145" i="68" s="1"/>
  <c r="G145" i="68"/>
  <c r="Y144" i="68"/>
  <c r="AB144" i="68" s="1"/>
  <c r="I144" i="68"/>
  <c r="K144" i="68" s="1"/>
  <c r="G144" i="68"/>
  <c r="Y143" i="68"/>
  <c r="AB143" i="68" s="1"/>
  <c r="I143" i="68"/>
  <c r="K143" i="68" s="1"/>
  <c r="G143" i="68"/>
  <c r="Y142" i="68"/>
  <c r="AB142" i="68" s="1"/>
  <c r="I142" i="68"/>
  <c r="K142" i="68" s="1"/>
  <c r="G142" i="68"/>
  <c r="Y141" i="68"/>
  <c r="AB141" i="68" s="1"/>
  <c r="I141" i="68"/>
  <c r="K141" i="68" s="1"/>
  <c r="G141" i="68"/>
  <c r="Y140" i="68"/>
  <c r="AB140" i="68" s="1"/>
  <c r="K140" i="68"/>
  <c r="I140" i="68"/>
  <c r="G140" i="68"/>
  <c r="AB139" i="68"/>
  <c r="Y139" i="68"/>
  <c r="K139" i="68"/>
  <c r="I139" i="68"/>
  <c r="G139" i="68"/>
  <c r="AB138" i="68"/>
  <c r="Y138" i="68"/>
  <c r="I138" i="68"/>
  <c r="K138" i="68" s="1"/>
  <c r="G138" i="68"/>
  <c r="AB137" i="68"/>
  <c r="Y137" i="68"/>
  <c r="I137" i="68"/>
  <c r="K137" i="68" s="1"/>
  <c r="G137" i="68"/>
  <c r="Y136" i="68"/>
  <c r="AB136" i="68" s="1"/>
  <c r="I136" i="68"/>
  <c r="K136" i="68" s="1"/>
  <c r="G136" i="68"/>
  <c r="Y135" i="68"/>
  <c r="AB135" i="68" s="1"/>
  <c r="I135" i="68"/>
  <c r="K135" i="68" s="1"/>
  <c r="G135" i="68"/>
  <c r="Y134" i="68"/>
  <c r="AB134" i="68" s="1"/>
  <c r="I134" i="68"/>
  <c r="K134" i="68" s="1"/>
  <c r="G134" i="68"/>
  <c r="Y133" i="68"/>
  <c r="AB133" i="68" s="1"/>
  <c r="I133" i="68"/>
  <c r="K133" i="68" s="1"/>
  <c r="G133" i="68"/>
  <c r="Y132" i="68"/>
  <c r="AB132" i="68" s="1"/>
  <c r="K132" i="68"/>
  <c r="I132" i="68"/>
  <c r="G132" i="68"/>
  <c r="Y131" i="68"/>
  <c r="AB131" i="68" s="1"/>
  <c r="K131" i="68"/>
  <c r="I131" i="68"/>
  <c r="G131" i="68"/>
  <c r="AB130" i="68"/>
  <c r="Y130" i="68"/>
  <c r="I130" i="68"/>
  <c r="K130" i="68" s="1"/>
  <c r="G130" i="68"/>
  <c r="AB129" i="68"/>
  <c r="Y129" i="68"/>
  <c r="I129" i="68"/>
  <c r="K129" i="68" s="1"/>
  <c r="G129" i="68"/>
  <c r="Y128" i="68"/>
  <c r="AB128" i="68" s="1"/>
  <c r="I128" i="68"/>
  <c r="K128" i="68" s="1"/>
  <c r="G128" i="68"/>
  <c r="Y127" i="68"/>
  <c r="AB127" i="68" s="1"/>
  <c r="I127" i="68"/>
  <c r="K127" i="68" s="1"/>
  <c r="G127" i="68"/>
  <c r="Y126" i="68"/>
  <c r="AB126" i="68" s="1"/>
  <c r="I126" i="68"/>
  <c r="K126" i="68" s="1"/>
  <c r="G126" i="68"/>
  <c r="Y125" i="68"/>
  <c r="AB125" i="68" s="1"/>
  <c r="I125" i="68"/>
  <c r="K125" i="68" s="1"/>
  <c r="G125" i="68"/>
  <c r="Y124" i="68"/>
  <c r="AB124" i="68" s="1"/>
  <c r="K124" i="68"/>
  <c r="I124" i="68"/>
  <c r="G124" i="68"/>
  <c r="Y123" i="68"/>
  <c r="AB123" i="68" s="1"/>
  <c r="K123" i="68"/>
  <c r="I123" i="68"/>
  <c r="G123" i="68"/>
  <c r="AB122" i="68"/>
  <c r="Y122" i="68"/>
  <c r="K122" i="68"/>
  <c r="I122" i="68"/>
  <c r="G122" i="68"/>
  <c r="AB121" i="68"/>
  <c r="Y121" i="68"/>
  <c r="I121" i="68"/>
  <c r="K121" i="68" s="1"/>
  <c r="G121" i="68"/>
  <c r="AB120" i="68"/>
  <c r="Y120" i="68"/>
  <c r="I120" i="68"/>
  <c r="K120" i="68" s="1"/>
  <c r="G120" i="68"/>
  <c r="Y119" i="68"/>
  <c r="AB119" i="68" s="1"/>
  <c r="I119" i="68"/>
  <c r="K119" i="68" s="1"/>
  <c r="G119" i="68"/>
  <c r="Y118" i="68"/>
  <c r="AB118" i="68" s="1"/>
  <c r="I118" i="68"/>
  <c r="K118" i="68" s="1"/>
  <c r="G118" i="68"/>
  <c r="Y117" i="68"/>
  <c r="AB117" i="68" s="1"/>
  <c r="I117" i="68"/>
  <c r="K117" i="68" s="1"/>
  <c r="G117" i="68"/>
  <c r="Y116" i="68"/>
  <c r="AB116" i="68" s="1"/>
  <c r="K116" i="68"/>
  <c r="I116" i="68"/>
  <c r="G116" i="68"/>
  <c r="Y115" i="68"/>
  <c r="AB115" i="68" s="1"/>
  <c r="K115" i="68"/>
  <c r="I115" i="68"/>
  <c r="G115" i="68"/>
  <c r="AB114" i="68"/>
  <c r="Y114" i="68"/>
  <c r="K114" i="68"/>
  <c r="I114" i="68"/>
  <c r="G114" i="68"/>
  <c r="AB113" i="68"/>
  <c r="Y113" i="68"/>
  <c r="I113" i="68"/>
  <c r="K113" i="68" s="1"/>
  <c r="G113" i="68"/>
  <c r="Y112" i="68"/>
  <c r="AB112" i="68" s="1"/>
  <c r="I112" i="68"/>
  <c r="K112" i="68" s="1"/>
  <c r="G112" i="68"/>
  <c r="Y111" i="68"/>
  <c r="AB111" i="68" s="1"/>
  <c r="I111" i="68"/>
  <c r="K111" i="68" s="1"/>
  <c r="G111" i="68"/>
  <c r="Y110" i="68"/>
  <c r="AB110" i="68" s="1"/>
  <c r="I110" i="68"/>
  <c r="K110" i="68" s="1"/>
  <c r="G110" i="68"/>
  <c r="Y109" i="68"/>
  <c r="AB109" i="68" s="1"/>
  <c r="K109" i="68"/>
  <c r="I109" i="68"/>
  <c r="G109" i="68"/>
  <c r="Y108" i="68"/>
  <c r="AB108" i="68" s="1"/>
  <c r="K108" i="68"/>
  <c r="I108" i="68"/>
  <c r="G108" i="68"/>
  <c r="AB107" i="68"/>
  <c r="Y107" i="68"/>
  <c r="K107" i="68"/>
  <c r="I107" i="68"/>
  <c r="G107" i="68"/>
  <c r="AB106" i="68"/>
  <c r="Y106" i="68"/>
  <c r="K106" i="68"/>
  <c r="I106" i="68"/>
  <c r="G106" i="68"/>
  <c r="AB105" i="68"/>
  <c r="Y105" i="68"/>
  <c r="I105" i="68"/>
  <c r="K105" i="68" s="1"/>
  <c r="G105" i="68"/>
  <c r="AB104" i="68"/>
  <c r="Y104" i="68"/>
  <c r="I104" i="68"/>
  <c r="K104" i="68" s="1"/>
  <c r="G104" i="68"/>
  <c r="Y103" i="68"/>
  <c r="AB103" i="68" s="1"/>
  <c r="I103" i="68"/>
  <c r="K103" i="68" s="1"/>
  <c r="G103" i="68"/>
  <c r="Y102" i="68"/>
  <c r="AB102" i="68" s="1"/>
  <c r="I102" i="68"/>
  <c r="K102" i="68" s="1"/>
  <c r="G102" i="68"/>
  <c r="Y101" i="68"/>
  <c r="AB101" i="68" s="1"/>
  <c r="K101" i="68"/>
  <c r="I101" i="68"/>
  <c r="G101" i="68"/>
  <c r="Y100" i="68"/>
  <c r="AB100" i="68" s="1"/>
  <c r="K100" i="68"/>
  <c r="I100" i="68"/>
  <c r="G100" i="68"/>
  <c r="Y99" i="68"/>
  <c r="AB99" i="68" s="1"/>
  <c r="K99" i="68"/>
  <c r="I99" i="68"/>
  <c r="G99" i="68"/>
  <c r="AB98" i="68"/>
  <c r="Y98" i="68"/>
  <c r="K98" i="68"/>
  <c r="I98" i="68"/>
  <c r="G98" i="68"/>
  <c r="AB97" i="68"/>
  <c r="Y97" i="68"/>
  <c r="I97" i="68"/>
  <c r="K97" i="68" s="1"/>
  <c r="G97" i="68"/>
  <c r="AB96" i="68"/>
  <c r="Y96" i="68"/>
  <c r="I96" i="68"/>
  <c r="K96" i="68" s="1"/>
  <c r="G96" i="68"/>
  <c r="Y95" i="68"/>
  <c r="AB95" i="68" s="1"/>
  <c r="I95" i="68"/>
  <c r="K95" i="68" s="1"/>
  <c r="G95" i="68"/>
  <c r="Y94" i="68"/>
  <c r="AB94" i="68" s="1"/>
  <c r="I94" i="68"/>
  <c r="K94" i="68" s="1"/>
  <c r="G94" i="68"/>
  <c r="Y93" i="68"/>
  <c r="AB93" i="68" s="1"/>
  <c r="K93" i="68"/>
  <c r="I93" i="68"/>
  <c r="G93" i="68"/>
  <c r="Y92" i="68"/>
  <c r="AB92" i="68" s="1"/>
  <c r="K92" i="68"/>
  <c r="I92" i="68"/>
  <c r="G92" i="68"/>
  <c r="AB91" i="68"/>
  <c r="Y91" i="68"/>
  <c r="K91" i="68"/>
  <c r="I91" i="68"/>
  <c r="G91" i="68"/>
  <c r="AB90" i="68"/>
  <c r="Y90" i="68"/>
  <c r="K90" i="68"/>
  <c r="I90" i="68"/>
  <c r="G90" i="68"/>
  <c r="AB89" i="68"/>
  <c r="Y89" i="68"/>
  <c r="I89" i="68"/>
  <c r="K89" i="68" s="1"/>
  <c r="G89" i="68"/>
  <c r="AB88" i="68"/>
  <c r="Y88" i="68"/>
  <c r="I88" i="68"/>
  <c r="K88" i="68" s="1"/>
  <c r="G88" i="68"/>
  <c r="Y87" i="68"/>
  <c r="AB87" i="68" s="1"/>
  <c r="I87" i="68"/>
  <c r="K87" i="68" s="1"/>
  <c r="G87" i="68"/>
  <c r="Y86" i="68"/>
  <c r="AB86" i="68" s="1"/>
  <c r="I86" i="68"/>
  <c r="K86" i="68" s="1"/>
  <c r="G86" i="68"/>
  <c r="Y85" i="68"/>
  <c r="AB85" i="68" s="1"/>
  <c r="I85" i="68"/>
  <c r="K85" i="68" s="1"/>
  <c r="G85" i="68"/>
  <c r="Y84" i="68"/>
  <c r="AB84" i="68" s="1"/>
  <c r="K84" i="68"/>
  <c r="I84" i="68"/>
  <c r="G84" i="68"/>
  <c r="Y83" i="68"/>
  <c r="AB83" i="68" s="1"/>
  <c r="K83" i="68"/>
  <c r="I83" i="68"/>
  <c r="G83" i="68"/>
  <c r="AB82" i="68"/>
  <c r="Y82" i="68"/>
  <c r="K82" i="68"/>
  <c r="I82" i="68"/>
  <c r="G82" i="68"/>
  <c r="AB81" i="68"/>
  <c r="Y81" i="68"/>
  <c r="I81" i="68"/>
  <c r="K81" i="68" s="1"/>
  <c r="G81" i="68"/>
  <c r="AB80" i="68"/>
  <c r="Y80" i="68"/>
  <c r="I80" i="68"/>
  <c r="K80" i="68" s="1"/>
  <c r="G80" i="68"/>
  <c r="Y79" i="68"/>
  <c r="AB79" i="68" s="1"/>
  <c r="I79" i="68"/>
  <c r="K79" i="68" s="1"/>
  <c r="G79" i="68"/>
  <c r="Y78" i="68"/>
  <c r="AB78" i="68" s="1"/>
  <c r="I78" i="68"/>
  <c r="K78" i="68" s="1"/>
  <c r="G78" i="68"/>
  <c r="Y77" i="68"/>
  <c r="AB77" i="68" s="1"/>
  <c r="I77" i="68"/>
  <c r="K77" i="68" s="1"/>
  <c r="G77" i="68"/>
  <c r="Y76" i="68"/>
  <c r="AB76" i="68" s="1"/>
  <c r="K76" i="68"/>
  <c r="I76" i="68"/>
  <c r="G76" i="68"/>
  <c r="Y75" i="68"/>
  <c r="AB75" i="68" s="1"/>
  <c r="K75" i="68"/>
  <c r="I75" i="68"/>
  <c r="G75" i="68"/>
  <c r="AB74" i="68"/>
  <c r="Y74" i="68"/>
  <c r="K74" i="68"/>
  <c r="I74" i="68"/>
  <c r="G74" i="68"/>
  <c r="AB73" i="68"/>
  <c r="Y73" i="68"/>
  <c r="I73" i="68"/>
  <c r="K73" i="68" s="1"/>
  <c r="G73" i="68"/>
  <c r="AB72" i="68"/>
  <c r="Y72" i="68"/>
  <c r="I72" i="68"/>
  <c r="K72" i="68" s="1"/>
  <c r="G72" i="68"/>
  <c r="Y71" i="68"/>
  <c r="AB71" i="68" s="1"/>
  <c r="I71" i="68"/>
  <c r="K71" i="68" s="1"/>
  <c r="G71" i="68"/>
  <c r="Y70" i="68"/>
  <c r="AB70" i="68" s="1"/>
  <c r="I70" i="68"/>
  <c r="K70" i="68" s="1"/>
  <c r="G70" i="68"/>
  <c r="Y69" i="68"/>
  <c r="AB69" i="68" s="1"/>
  <c r="I69" i="68"/>
  <c r="K69" i="68" s="1"/>
  <c r="G69" i="68"/>
  <c r="Y68" i="68"/>
  <c r="AB68" i="68" s="1"/>
  <c r="K68" i="68"/>
  <c r="I68" i="68"/>
  <c r="G68" i="68"/>
  <c r="Y67" i="68"/>
  <c r="AB67" i="68" s="1"/>
  <c r="K67" i="68"/>
  <c r="I67" i="68"/>
  <c r="G67" i="68"/>
  <c r="AB66" i="68"/>
  <c r="Y66" i="68"/>
  <c r="K66" i="68"/>
  <c r="I66" i="68"/>
  <c r="G66" i="68"/>
  <c r="AB65" i="68"/>
  <c r="Y65" i="68"/>
  <c r="I65" i="68"/>
  <c r="K65" i="68" s="1"/>
  <c r="G65" i="68"/>
  <c r="AB64" i="68"/>
  <c r="Y64" i="68"/>
  <c r="I64" i="68"/>
  <c r="K64" i="68" s="1"/>
  <c r="G64" i="68"/>
  <c r="Y63" i="68"/>
  <c r="AB63" i="68" s="1"/>
  <c r="I63" i="68"/>
  <c r="K63" i="68" s="1"/>
  <c r="G63" i="68"/>
  <c r="Y62" i="68"/>
  <c r="AB62" i="68" s="1"/>
  <c r="I62" i="68"/>
  <c r="K62" i="68" s="1"/>
  <c r="G62" i="68"/>
  <c r="Y61" i="68"/>
  <c r="AB61" i="68" s="1"/>
  <c r="I61" i="68"/>
  <c r="K61" i="68" s="1"/>
  <c r="G61" i="68"/>
  <c r="Y60" i="68"/>
  <c r="AB60" i="68" s="1"/>
  <c r="K60" i="68"/>
  <c r="I60" i="68"/>
  <c r="G60" i="68"/>
  <c r="Y59" i="68"/>
  <c r="AB59" i="68" s="1"/>
  <c r="K59" i="68"/>
  <c r="I59" i="68"/>
  <c r="G59" i="68"/>
  <c r="AB58" i="68"/>
  <c r="Y58" i="68"/>
  <c r="K58" i="68"/>
  <c r="I58" i="68"/>
  <c r="G58" i="68"/>
  <c r="AB57" i="68"/>
  <c r="Y57" i="68"/>
  <c r="I57" i="68"/>
  <c r="K57" i="68" s="1"/>
  <c r="G57" i="68"/>
  <c r="AB56" i="68"/>
  <c r="Y56" i="68"/>
  <c r="I56" i="68"/>
  <c r="K56" i="68" s="1"/>
  <c r="G56" i="68"/>
  <c r="Y55" i="68"/>
  <c r="AB55" i="68" s="1"/>
  <c r="I55" i="68"/>
  <c r="K55" i="68" s="1"/>
  <c r="G55" i="68"/>
  <c r="Y54" i="68"/>
  <c r="AB54" i="68" s="1"/>
  <c r="I54" i="68"/>
  <c r="K54" i="68" s="1"/>
  <c r="G54" i="68"/>
  <c r="Y53" i="68"/>
  <c r="AB53" i="68" s="1"/>
  <c r="I53" i="68"/>
  <c r="K53" i="68" s="1"/>
  <c r="G53" i="68"/>
  <c r="Y52" i="68"/>
  <c r="AB52" i="68" s="1"/>
  <c r="K52" i="68"/>
  <c r="I52" i="68"/>
  <c r="G52" i="68"/>
  <c r="Y51" i="68"/>
  <c r="AB51" i="68" s="1"/>
  <c r="K51" i="68"/>
  <c r="I51" i="68"/>
  <c r="G51" i="68"/>
  <c r="AB50" i="68"/>
  <c r="Y50" i="68"/>
  <c r="K50" i="68"/>
  <c r="I50" i="68"/>
  <c r="G50" i="68"/>
  <c r="AB49" i="68"/>
  <c r="Y49" i="68"/>
  <c r="I49" i="68"/>
  <c r="K49" i="68" s="1"/>
  <c r="G49" i="68"/>
  <c r="AB48" i="68"/>
  <c r="Y48" i="68"/>
  <c r="I48" i="68"/>
  <c r="K48" i="68" s="1"/>
  <c r="G48" i="68"/>
  <c r="Y47" i="68"/>
  <c r="AB47" i="68" s="1"/>
  <c r="I47" i="68"/>
  <c r="K47" i="68" s="1"/>
  <c r="G47" i="68"/>
  <c r="Y46" i="68"/>
  <c r="AB46" i="68" s="1"/>
  <c r="I46" i="68"/>
  <c r="K46" i="68" s="1"/>
  <c r="G46" i="68"/>
  <c r="Y45" i="68"/>
  <c r="AB45" i="68" s="1"/>
  <c r="I45" i="68"/>
  <c r="K45" i="68" s="1"/>
  <c r="G45" i="68"/>
  <c r="Y44" i="68"/>
  <c r="AB44" i="68" s="1"/>
  <c r="K44" i="68"/>
  <c r="I44" i="68"/>
  <c r="G44" i="68"/>
  <c r="Y43" i="68"/>
  <c r="AB43" i="68" s="1"/>
  <c r="K43" i="68"/>
  <c r="I43" i="68"/>
  <c r="G43" i="68"/>
  <c r="AB42" i="68"/>
  <c r="Y42" i="68"/>
  <c r="K42" i="68"/>
  <c r="I42" i="68"/>
  <c r="G42" i="68"/>
  <c r="AB41" i="68"/>
  <c r="Y41" i="68"/>
  <c r="I41" i="68"/>
  <c r="K41" i="68" s="1"/>
  <c r="G41" i="68"/>
  <c r="AB40" i="68"/>
  <c r="Y40" i="68"/>
  <c r="I40" i="68"/>
  <c r="K40" i="68" s="1"/>
  <c r="G40" i="68"/>
  <c r="Y39" i="68"/>
  <c r="AB39" i="68" s="1"/>
  <c r="I39" i="68"/>
  <c r="K39" i="68" s="1"/>
  <c r="G39" i="68"/>
  <c r="Y38" i="68"/>
  <c r="AB38" i="68" s="1"/>
  <c r="I38" i="68"/>
  <c r="K38" i="68" s="1"/>
  <c r="G38" i="68"/>
  <c r="Y37" i="68"/>
  <c r="AB37" i="68" s="1"/>
  <c r="I37" i="68"/>
  <c r="K37" i="68" s="1"/>
  <c r="G37" i="68"/>
  <c r="Y36" i="68"/>
  <c r="AB36" i="68" s="1"/>
  <c r="K36" i="68"/>
  <c r="I36" i="68"/>
  <c r="G36" i="68"/>
  <c r="Y35" i="68"/>
  <c r="AB35" i="68" s="1"/>
  <c r="K35" i="68"/>
  <c r="I35" i="68"/>
  <c r="G35" i="68"/>
  <c r="AB34" i="68"/>
  <c r="Y34" i="68"/>
  <c r="I34" i="68"/>
  <c r="K34" i="68" s="1"/>
  <c r="G34" i="68"/>
  <c r="AB33" i="68"/>
  <c r="Y33" i="68"/>
  <c r="I33" i="68"/>
  <c r="K33" i="68" s="1"/>
  <c r="G33" i="68"/>
  <c r="Y32" i="68"/>
  <c r="AB32" i="68" s="1"/>
  <c r="I32" i="68"/>
  <c r="K32" i="68" s="1"/>
  <c r="G32" i="68"/>
  <c r="Y31" i="68"/>
  <c r="AB31" i="68" s="1"/>
  <c r="I31" i="68"/>
  <c r="K31" i="68" s="1"/>
  <c r="G31" i="68"/>
  <c r="Y30" i="68"/>
  <c r="AB30" i="68" s="1"/>
  <c r="I30" i="68"/>
  <c r="K30" i="68" s="1"/>
  <c r="G30" i="68"/>
  <c r="Y29" i="68"/>
  <c r="AB29" i="68" s="1"/>
  <c r="I29" i="68"/>
  <c r="K29" i="68" s="1"/>
  <c r="G29" i="68"/>
  <c r="Y28" i="68"/>
  <c r="AB28" i="68" s="1"/>
  <c r="K28" i="68"/>
  <c r="I28" i="68"/>
  <c r="G28" i="68"/>
  <c r="Y27" i="68"/>
  <c r="AB27" i="68" s="1"/>
  <c r="K27" i="68"/>
  <c r="I27" i="68"/>
  <c r="G27" i="68"/>
  <c r="AB26" i="68"/>
  <c r="Y26" i="68"/>
  <c r="I26" i="68"/>
  <c r="K26" i="68" s="1"/>
  <c r="G26" i="68"/>
  <c r="AB25" i="68"/>
  <c r="Y25" i="68"/>
  <c r="I25" i="68"/>
  <c r="K25" i="68" s="1"/>
  <c r="G25" i="68"/>
  <c r="Y24" i="68"/>
  <c r="AB24" i="68" s="1"/>
  <c r="I24" i="68"/>
  <c r="K24" i="68" s="1"/>
  <c r="G24" i="68"/>
  <c r="Y23" i="68"/>
  <c r="AB23" i="68" s="1"/>
  <c r="I23" i="68"/>
  <c r="K23" i="68" s="1"/>
  <c r="G23" i="68"/>
  <c r="Y22" i="68"/>
  <c r="AB22" i="68" s="1"/>
  <c r="I22" i="68"/>
  <c r="K22" i="68" s="1"/>
  <c r="G22" i="68"/>
  <c r="Y21" i="68"/>
  <c r="AB21" i="68" s="1"/>
  <c r="I21" i="68"/>
  <c r="K21" i="68" s="1"/>
  <c r="G21" i="68"/>
  <c r="Y20" i="68"/>
  <c r="AB20" i="68" s="1"/>
  <c r="K20" i="68"/>
  <c r="I20" i="68"/>
  <c r="G20" i="68"/>
  <c r="Y19" i="68"/>
  <c r="AB19" i="68" s="1"/>
  <c r="K19" i="68"/>
  <c r="I19" i="68"/>
  <c r="G19" i="68"/>
  <c r="AB18" i="68"/>
  <c r="Y18" i="68"/>
  <c r="I18" i="68"/>
  <c r="K18" i="68" s="1"/>
  <c r="G18" i="68"/>
  <c r="AB17" i="68"/>
  <c r="Y17" i="68"/>
  <c r="I17" i="68"/>
  <c r="K17" i="68" s="1"/>
  <c r="G17" i="68"/>
  <c r="Y16" i="68"/>
  <c r="AB16" i="68" s="1"/>
  <c r="I16" i="68"/>
  <c r="K16" i="68" s="1"/>
  <c r="G16" i="68"/>
  <c r="Y15" i="68"/>
  <c r="AB15" i="68" s="1"/>
  <c r="K15" i="68"/>
  <c r="I15" i="68"/>
  <c r="G15" i="68"/>
  <c r="Y14" i="68"/>
  <c r="AB14" i="68" s="1"/>
  <c r="I14" i="68"/>
  <c r="K14" i="68" s="1"/>
  <c r="G14" i="68"/>
  <c r="Y13" i="68"/>
  <c r="AB13" i="68" s="1"/>
  <c r="I13" i="68"/>
  <c r="K13" i="68" s="1"/>
  <c r="G13" i="68"/>
  <c r="Y12" i="68"/>
  <c r="AB12" i="68" s="1"/>
  <c r="K12" i="68"/>
  <c r="I12" i="68"/>
  <c r="G12" i="68"/>
  <c r="Y11" i="68"/>
  <c r="AB11" i="68" s="1"/>
  <c r="K11" i="68"/>
  <c r="I11" i="68"/>
  <c r="G11" i="68"/>
  <c r="AB10" i="68"/>
  <c r="Y10" i="68"/>
  <c r="K10" i="68"/>
  <c r="I10" i="68"/>
  <c r="G10" i="68"/>
  <c r="AB9" i="68"/>
  <c r="Y9" i="68"/>
  <c r="I9" i="68"/>
  <c r="K9" i="68" s="1"/>
  <c r="G9" i="68"/>
  <c r="AB8" i="68"/>
  <c r="Y8" i="68"/>
  <c r="I8" i="68"/>
  <c r="K8" i="68" s="1"/>
  <c r="G8" i="68"/>
  <c r="Y202" i="67"/>
  <c r="AB202" i="67" s="1"/>
  <c r="K202" i="67"/>
  <c r="I202" i="67"/>
  <c r="G202" i="67"/>
  <c r="AB201" i="67"/>
  <c r="Y201" i="67"/>
  <c r="I201" i="67"/>
  <c r="K201" i="67" s="1"/>
  <c r="G201" i="67"/>
  <c r="AB200" i="67"/>
  <c r="Y200" i="67"/>
  <c r="I200" i="67"/>
  <c r="K200" i="67" s="1"/>
  <c r="G200" i="67"/>
  <c r="Y199" i="67"/>
  <c r="AB199" i="67" s="1"/>
  <c r="I199" i="67"/>
  <c r="K199" i="67" s="1"/>
  <c r="G199" i="67"/>
  <c r="Y198" i="67"/>
  <c r="AB198" i="67" s="1"/>
  <c r="K198" i="67"/>
  <c r="I198" i="67"/>
  <c r="G198" i="67"/>
  <c r="Y197" i="67"/>
  <c r="AB197" i="67" s="1"/>
  <c r="I197" i="67"/>
  <c r="K197" i="67" s="1"/>
  <c r="G197" i="67"/>
  <c r="AB196" i="67"/>
  <c r="Y196" i="67"/>
  <c r="I196" i="67"/>
  <c r="K196" i="67" s="1"/>
  <c r="G196" i="67"/>
  <c r="Y195" i="67"/>
  <c r="AB195" i="67" s="1"/>
  <c r="K195" i="67"/>
  <c r="I195" i="67"/>
  <c r="G195" i="67"/>
  <c r="Y194" i="67"/>
  <c r="AB194" i="67" s="1"/>
  <c r="K194" i="67"/>
  <c r="I194" i="67"/>
  <c r="G194" i="67"/>
  <c r="AB193" i="67"/>
  <c r="Y193" i="67"/>
  <c r="K193" i="67"/>
  <c r="I193" i="67"/>
  <c r="G193" i="67"/>
  <c r="AB192" i="67"/>
  <c r="Y192" i="67"/>
  <c r="I192" i="67"/>
  <c r="K192" i="67" s="1"/>
  <c r="G192" i="67"/>
  <c r="AB191" i="67"/>
  <c r="Y191" i="67"/>
  <c r="I191" i="67"/>
  <c r="K191" i="67" s="1"/>
  <c r="G191" i="67"/>
  <c r="Y190" i="67"/>
  <c r="AB190" i="67" s="1"/>
  <c r="K190" i="67"/>
  <c r="I190" i="67"/>
  <c r="G190" i="67"/>
  <c r="Y189" i="67"/>
  <c r="AB189" i="67" s="1"/>
  <c r="I189" i="67"/>
  <c r="K189" i="67" s="1"/>
  <c r="G189" i="67"/>
  <c r="AB188" i="67"/>
  <c r="Y188" i="67"/>
  <c r="I188" i="67"/>
  <c r="K188" i="67" s="1"/>
  <c r="G188" i="67"/>
  <c r="Y187" i="67"/>
  <c r="AB187" i="67" s="1"/>
  <c r="K187" i="67"/>
  <c r="I187" i="67"/>
  <c r="G187" i="67"/>
  <c r="Y186" i="67"/>
  <c r="AB186" i="67" s="1"/>
  <c r="K186" i="67"/>
  <c r="I186" i="67"/>
  <c r="G186" i="67"/>
  <c r="AB185" i="67"/>
  <c r="Y185" i="67"/>
  <c r="I185" i="67"/>
  <c r="K185" i="67" s="1"/>
  <c r="G185" i="67"/>
  <c r="AB184" i="67"/>
  <c r="Y184" i="67"/>
  <c r="I184" i="67"/>
  <c r="K184" i="67" s="1"/>
  <c r="G184" i="67"/>
  <c r="Y183" i="67"/>
  <c r="AB183" i="67" s="1"/>
  <c r="I183" i="67"/>
  <c r="K183" i="67" s="1"/>
  <c r="G183" i="67"/>
  <c r="Y182" i="67"/>
  <c r="AB182" i="67" s="1"/>
  <c r="K182" i="67"/>
  <c r="I182" i="67"/>
  <c r="G182" i="67"/>
  <c r="Y181" i="67"/>
  <c r="AB181" i="67" s="1"/>
  <c r="I181" i="67"/>
  <c r="K181" i="67" s="1"/>
  <c r="G181" i="67"/>
  <c r="AB180" i="67"/>
  <c r="Y180" i="67"/>
  <c r="I180" i="67"/>
  <c r="K180" i="67" s="1"/>
  <c r="G180" i="67"/>
  <c r="Y179" i="67"/>
  <c r="AB179" i="67" s="1"/>
  <c r="K179" i="67"/>
  <c r="I179" i="67"/>
  <c r="G179" i="67"/>
  <c r="Y178" i="67"/>
  <c r="AB178" i="67" s="1"/>
  <c r="K178" i="67"/>
  <c r="I178" i="67"/>
  <c r="G178" i="67"/>
  <c r="AB177" i="67"/>
  <c r="Y177" i="67"/>
  <c r="I177" i="67"/>
  <c r="K177" i="67" s="1"/>
  <c r="G177" i="67"/>
  <c r="AB176" i="67"/>
  <c r="Y176" i="67"/>
  <c r="I176" i="67"/>
  <c r="K176" i="67" s="1"/>
  <c r="G176" i="67"/>
  <c r="Y175" i="67"/>
  <c r="AB175" i="67" s="1"/>
  <c r="I175" i="67"/>
  <c r="K175" i="67" s="1"/>
  <c r="G175" i="67"/>
  <c r="Y174" i="67"/>
  <c r="AB174" i="67" s="1"/>
  <c r="K174" i="67"/>
  <c r="I174" i="67"/>
  <c r="G174" i="67"/>
  <c r="Y173" i="67"/>
  <c r="AB173" i="67" s="1"/>
  <c r="I173" i="67"/>
  <c r="K173" i="67" s="1"/>
  <c r="G173" i="67"/>
  <c r="AB172" i="67"/>
  <c r="Y172" i="67"/>
  <c r="K172" i="67"/>
  <c r="I172" i="67"/>
  <c r="G172" i="67"/>
  <c r="Y171" i="67"/>
  <c r="AB171" i="67" s="1"/>
  <c r="K171" i="67"/>
  <c r="I171" i="67"/>
  <c r="G171" i="67"/>
  <c r="AB170" i="67"/>
  <c r="Y170" i="67"/>
  <c r="K170" i="67"/>
  <c r="I170" i="67"/>
  <c r="G170" i="67"/>
  <c r="AB169" i="67"/>
  <c r="Y169" i="67"/>
  <c r="I169" i="67"/>
  <c r="K169" i="67" s="1"/>
  <c r="G169" i="67"/>
  <c r="AB168" i="67"/>
  <c r="Y168" i="67"/>
  <c r="I168" i="67"/>
  <c r="K168" i="67" s="1"/>
  <c r="G168" i="67"/>
  <c r="Y167" i="67"/>
  <c r="AB167" i="67" s="1"/>
  <c r="I167" i="67"/>
  <c r="K167" i="67" s="1"/>
  <c r="G167" i="67"/>
  <c r="Y166" i="67"/>
  <c r="AB166" i="67" s="1"/>
  <c r="K166" i="67"/>
  <c r="I166" i="67"/>
  <c r="G166" i="67"/>
  <c r="Y165" i="67"/>
  <c r="AB165" i="67" s="1"/>
  <c r="I165" i="67"/>
  <c r="K165" i="67" s="1"/>
  <c r="G165" i="67"/>
  <c r="AB164" i="67"/>
  <c r="Y164" i="67"/>
  <c r="I164" i="67"/>
  <c r="K164" i="67" s="1"/>
  <c r="G164" i="67"/>
  <c r="Y163" i="67"/>
  <c r="AB163" i="67" s="1"/>
  <c r="K163" i="67"/>
  <c r="I163" i="67"/>
  <c r="G163" i="67"/>
  <c r="Y162" i="67"/>
  <c r="AB162" i="67" s="1"/>
  <c r="K162" i="67"/>
  <c r="I162" i="67"/>
  <c r="G162" i="67"/>
  <c r="AB161" i="67"/>
  <c r="Y161" i="67"/>
  <c r="I161" i="67"/>
  <c r="K161" i="67" s="1"/>
  <c r="G161" i="67"/>
  <c r="AB160" i="67"/>
  <c r="Y160" i="67"/>
  <c r="I160" i="67"/>
  <c r="K160" i="67" s="1"/>
  <c r="G160" i="67"/>
  <c r="Y159" i="67"/>
  <c r="AB159" i="67" s="1"/>
  <c r="I159" i="67"/>
  <c r="K159" i="67" s="1"/>
  <c r="G159" i="67"/>
  <c r="Y158" i="67"/>
  <c r="AB158" i="67" s="1"/>
  <c r="K158" i="67"/>
  <c r="I158" i="67"/>
  <c r="G158" i="67"/>
  <c r="Y157" i="67"/>
  <c r="AB157" i="67" s="1"/>
  <c r="I157" i="67"/>
  <c r="K157" i="67" s="1"/>
  <c r="G157" i="67"/>
  <c r="AB156" i="67"/>
  <c r="Y156" i="67"/>
  <c r="I156" i="67"/>
  <c r="K156" i="67" s="1"/>
  <c r="G156" i="67"/>
  <c r="Y155" i="67"/>
  <c r="AB155" i="67" s="1"/>
  <c r="K155" i="67"/>
  <c r="I155" i="67"/>
  <c r="G155" i="67"/>
  <c r="Y154" i="67"/>
  <c r="AB154" i="67" s="1"/>
  <c r="K154" i="67"/>
  <c r="I154" i="67"/>
  <c r="G154" i="67"/>
  <c r="AB153" i="67"/>
  <c r="Y153" i="67"/>
  <c r="I153" i="67"/>
  <c r="K153" i="67" s="1"/>
  <c r="G153" i="67"/>
  <c r="AB152" i="67"/>
  <c r="Y152" i="67"/>
  <c r="I152" i="67"/>
  <c r="K152" i="67" s="1"/>
  <c r="G152" i="67"/>
  <c r="AB151" i="67"/>
  <c r="Y151" i="67"/>
  <c r="I151" i="67"/>
  <c r="K151" i="67" s="1"/>
  <c r="G151" i="67"/>
  <c r="Y150" i="67"/>
  <c r="AB150" i="67" s="1"/>
  <c r="K150" i="67"/>
  <c r="I150" i="67"/>
  <c r="G150" i="67"/>
  <c r="Y149" i="67"/>
  <c r="AB149" i="67" s="1"/>
  <c r="I149" i="67"/>
  <c r="K149" i="67" s="1"/>
  <c r="G149" i="67"/>
  <c r="AB148" i="67"/>
  <c r="Y148" i="67"/>
  <c r="I148" i="67"/>
  <c r="K148" i="67" s="1"/>
  <c r="G148" i="67"/>
  <c r="Y147" i="67"/>
  <c r="AB147" i="67" s="1"/>
  <c r="K147" i="67"/>
  <c r="I147" i="67"/>
  <c r="G147" i="67"/>
  <c r="AB146" i="67"/>
  <c r="Y146" i="67"/>
  <c r="K146" i="67"/>
  <c r="I146" i="67"/>
  <c r="G146" i="67"/>
  <c r="AB145" i="67"/>
  <c r="Y145" i="67"/>
  <c r="I145" i="67"/>
  <c r="K145" i="67" s="1"/>
  <c r="G145" i="67"/>
  <c r="AB144" i="67"/>
  <c r="Y144" i="67"/>
  <c r="I144" i="67"/>
  <c r="K144" i="67" s="1"/>
  <c r="G144" i="67"/>
  <c r="Y143" i="67"/>
  <c r="AB143" i="67" s="1"/>
  <c r="I143" i="67"/>
  <c r="K143" i="67" s="1"/>
  <c r="G143" i="67"/>
  <c r="Y142" i="67"/>
  <c r="AB142" i="67" s="1"/>
  <c r="K142" i="67"/>
  <c r="I142" i="67"/>
  <c r="G142" i="67"/>
  <c r="Y141" i="67"/>
  <c r="AB141" i="67" s="1"/>
  <c r="I141" i="67"/>
  <c r="K141" i="67" s="1"/>
  <c r="G141" i="67"/>
  <c r="AB140" i="67"/>
  <c r="Y140" i="67"/>
  <c r="I140" i="67"/>
  <c r="K140" i="67" s="1"/>
  <c r="G140" i="67"/>
  <c r="Y139" i="67"/>
  <c r="AB139" i="67" s="1"/>
  <c r="K139" i="67"/>
  <c r="I139" i="67"/>
  <c r="G139" i="67"/>
  <c r="Y138" i="67"/>
  <c r="AB138" i="67" s="1"/>
  <c r="K138" i="67"/>
  <c r="I138" i="67"/>
  <c r="G138" i="67"/>
  <c r="AB137" i="67"/>
  <c r="Y137" i="67"/>
  <c r="I137" i="67"/>
  <c r="K137" i="67" s="1"/>
  <c r="G137" i="67"/>
  <c r="AB136" i="67"/>
  <c r="Y136" i="67"/>
  <c r="I136" i="67"/>
  <c r="K136" i="67" s="1"/>
  <c r="G136" i="67"/>
  <c r="Y135" i="67"/>
  <c r="AB135" i="67" s="1"/>
  <c r="I135" i="67"/>
  <c r="K135" i="67" s="1"/>
  <c r="G135" i="67"/>
  <c r="Y134" i="67"/>
  <c r="AB134" i="67" s="1"/>
  <c r="K134" i="67"/>
  <c r="I134" i="67"/>
  <c r="G134" i="67"/>
  <c r="Y133" i="67"/>
  <c r="AB133" i="67" s="1"/>
  <c r="I133" i="67"/>
  <c r="K133" i="67" s="1"/>
  <c r="G133" i="67"/>
  <c r="AB132" i="67"/>
  <c r="Y132" i="67"/>
  <c r="I132" i="67"/>
  <c r="K132" i="67" s="1"/>
  <c r="G132" i="67"/>
  <c r="Y131" i="67"/>
  <c r="AB131" i="67" s="1"/>
  <c r="K131" i="67"/>
  <c r="I131" i="67"/>
  <c r="G131" i="67"/>
  <c r="Y130" i="67"/>
  <c r="AB130" i="67" s="1"/>
  <c r="K130" i="67"/>
  <c r="I130" i="67"/>
  <c r="G130" i="67"/>
  <c r="AB129" i="67"/>
  <c r="Y129" i="67"/>
  <c r="I129" i="67"/>
  <c r="K129" i="67" s="1"/>
  <c r="G129" i="67"/>
  <c r="AB128" i="67"/>
  <c r="Y128" i="67"/>
  <c r="I128" i="67"/>
  <c r="K128" i="67" s="1"/>
  <c r="G128" i="67"/>
  <c r="Y127" i="67"/>
  <c r="AB127" i="67" s="1"/>
  <c r="I127" i="67"/>
  <c r="K127" i="67" s="1"/>
  <c r="G127" i="67"/>
  <c r="Y126" i="67"/>
  <c r="AB126" i="67" s="1"/>
  <c r="K126" i="67"/>
  <c r="I126" i="67"/>
  <c r="G126" i="67"/>
  <c r="Y125" i="67"/>
  <c r="AB125" i="67" s="1"/>
  <c r="I125" i="67"/>
  <c r="K125" i="67" s="1"/>
  <c r="G125" i="67"/>
  <c r="AB124" i="67"/>
  <c r="Y124" i="67"/>
  <c r="I124" i="67"/>
  <c r="K124" i="67" s="1"/>
  <c r="G124" i="67"/>
  <c r="Y123" i="67"/>
  <c r="AB123" i="67" s="1"/>
  <c r="K123" i="67"/>
  <c r="I123" i="67"/>
  <c r="G123" i="67"/>
  <c r="Y122" i="67"/>
  <c r="AB122" i="67" s="1"/>
  <c r="K122" i="67"/>
  <c r="I122" i="67"/>
  <c r="G122" i="67"/>
  <c r="AB121" i="67"/>
  <c r="Y121" i="67"/>
  <c r="I121" i="67"/>
  <c r="K121" i="67" s="1"/>
  <c r="G121" i="67"/>
  <c r="AB120" i="67"/>
  <c r="Y120" i="67"/>
  <c r="I120" i="67"/>
  <c r="K120" i="67" s="1"/>
  <c r="G120" i="67"/>
  <c r="Y119" i="67"/>
  <c r="AB119" i="67" s="1"/>
  <c r="I119" i="67"/>
  <c r="K119" i="67" s="1"/>
  <c r="G119" i="67"/>
  <c r="Y118" i="67"/>
  <c r="AB118" i="67" s="1"/>
  <c r="K118" i="67"/>
  <c r="I118" i="67"/>
  <c r="G118" i="67"/>
  <c r="Y117" i="67"/>
  <c r="AB117" i="67" s="1"/>
  <c r="I117" i="67"/>
  <c r="K117" i="67" s="1"/>
  <c r="G117" i="67"/>
  <c r="AB116" i="67"/>
  <c r="Y116" i="67"/>
  <c r="K116" i="67"/>
  <c r="I116" i="67"/>
  <c r="G116" i="67"/>
  <c r="Y115" i="67"/>
  <c r="AB115" i="67" s="1"/>
  <c r="K115" i="67"/>
  <c r="I115" i="67"/>
  <c r="G115" i="67"/>
  <c r="AB114" i="67"/>
  <c r="Y114" i="67"/>
  <c r="K114" i="67"/>
  <c r="I114" i="67"/>
  <c r="G114" i="67"/>
  <c r="AB113" i="67"/>
  <c r="Y113" i="67"/>
  <c r="I113" i="67"/>
  <c r="K113" i="67" s="1"/>
  <c r="G113" i="67"/>
  <c r="AB112" i="67"/>
  <c r="Y112" i="67"/>
  <c r="I112" i="67"/>
  <c r="K112" i="67" s="1"/>
  <c r="G112" i="67"/>
  <c r="Y111" i="67"/>
  <c r="AB111" i="67" s="1"/>
  <c r="I111" i="67"/>
  <c r="K111" i="67" s="1"/>
  <c r="G111" i="67"/>
  <c r="Y110" i="67"/>
  <c r="AB110" i="67" s="1"/>
  <c r="K110" i="67"/>
  <c r="I110" i="67"/>
  <c r="G110" i="67"/>
  <c r="Y109" i="67"/>
  <c r="AB109" i="67" s="1"/>
  <c r="I109" i="67"/>
  <c r="K109" i="67" s="1"/>
  <c r="G109" i="67"/>
  <c r="AB108" i="67"/>
  <c r="Y108" i="67"/>
  <c r="K108" i="67"/>
  <c r="I108" i="67"/>
  <c r="G108" i="67"/>
  <c r="Y107" i="67"/>
  <c r="AB107" i="67" s="1"/>
  <c r="K107" i="67"/>
  <c r="I107" i="67"/>
  <c r="G107" i="67"/>
  <c r="AB106" i="67"/>
  <c r="Y106" i="67"/>
  <c r="K106" i="67"/>
  <c r="I106" i="67"/>
  <c r="G106" i="67"/>
  <c r="AB105" i="67"/>
  <c r="Y105" i="67"/>
  <c r="I105" i="67"/>
  <c r="K105" i="67" s="1"/>
  <c r="G105" i="67"/>
  <c r="AB104" i="67"/>
  <c r="Y104" i="67"/>
  <c r="I104" i="67"/>
  <c r="K104" i="67" s="1"/>
  <c r="G104" i="67"/>
  <c r="Y103" i="67"/>
  <c r="AB103" i="67" s="1"/>
  <c r="I103" i="67"/>
  <c r="K103" i="67" s="1"/>
  <c r="G103" i="67"/>
  <c r="Y102" i="67"/>
  <c r="AB102" i="67" s="1"/>
  <c r="K102" i="67"/>
  <c r="I102" i="67"/>
  <c r="G102" i="67"/>
  <c r="Y101" i="67"/>
  <c r="AB101" i="67" s="1"/>
  <c r="I101" i="67"/>
  <c r="K101" i="67" s="1"/>
  <c r="G101" i="67"/>
  <c r="AB100" i="67"/>
  <c r="Y100" i="67"/>
  <c r="I100" i="67"/>
  <c r="K100" i="67" s="1"/>
  <c r="G100" i="67"/>
  <c r="Y99" i="67"/>
  <c r="AB99" i="67" s="1"/>
  <c r="K99" i="67"/>
  <c r="I99" i="67"/>
  <c r="G99" i="67"/>
  <c r="Y98" i="67"/>
  <c r="AB98" i="67" s="1"/>
  <c r="K98" i="67"/>
  <c r="I98" i="67"/>
  <c r="G98" i="67"/>
  <c r="AB97" i="67"/>
  <c r="Y97" i="67"/>
  <c r="I97" i="67"/>
  <c r="K97" i="67" s="1"/>
  <c r="G97" i="67"/>
  <c r="AB96" i="67"/>
  <c r="Y96" i="67"/>
  <c r="I96" i="67"/>
  <c r="K96" i="67" s="1"/>
  <c r="G96" i="67"/>
  <c r="Y95" i="67"/>
  <c r="AB95" i="67" s="1"/>
  <c r="I95" i="67"/>
  <c r="K95" i="67" s="1"/>
  <c r="G95" i="67"/>
  <c r="Y94" i="67"/>
  <c r="AB94" i="67" s="1"/>
  <c r="K94" i="67"/>
  <c r="I94" i="67"/>
  <c r="G94" i="67"/>
  <c r="Y93" i="67"/>
  <c r="AB93" i="67" s="1"/>
  <c r="I93" i="67"/>
  <c r="K93" i="67" s="1"/>
  <c r="G93" i="67"/>
  <c r="AB92" i="67"/>
  <c r="Y92" i="67"/>
  <c r="I92" i="67"/>
  <c r="K92" i="67" s="1"/>
  <c r="G92" i="67"/>
  <c r="Y91" i="67"/>
  <c r="AB91" i="67" s="1"/>
  <c r="K91" i="67"/>
  <c r="I91" i="67"/>
  <c r="G91" i="67"/>
  <c r="Y90" i="67"/>
  <c r="AB90" i="67" s="1"/>
  <c r="K90" i="67"/>
  <c r="I90" i="67"/>
  <c r="G90" i="67"/>
  <c r="AB89" i="67"/>
  <c r="Y89" i="67"/>
  <c r="I89" i="67"/>
  <c r="K89" i="67" s="1"/>
  <c r="G89" i="67"/>
  <c r="AB88" i="67"/>
  <c r="Y88" i="67"/>
  <c r="I88" i="67"/>
  <c r="K88" i="67" s="1"/>
  <c r="G88" i="67"/>
  <c r="Y87" i="67"/>
  <c r="AB87" i="67" s="1"/>
  <c r="I87" i="67"/>
  <c r="K87" i="67" s="1"/>
  <c r="G87" i="67"/>
  <c r="Y86" i="67"/>
  <c r="AB86" i="67" s="1"/>
  <c r="K86" i="67"/>
  <c r="I86" i="67"/>
  <c r="G86" i="67"/>
  <c r="Y85" i="67"/>
  <c r="AB85" i="67" s="1"/>
  <c r="I85" i="67"/>
  <c r="K85" i="67" s="1"/>
  <c r="G85" i="67"/>
  <c r="AB84" i="67"/>
  <c r="Y84" i="67"/>
  <c r="I84" i="67"/>
  <c r="K84" i="67" s="1"/>
  <c r="G84" i="67"/>
  <c r="Y83" i="67"/>
  <c r="AB83" i="67" s="1"/>
  <c r="K83" i="67"/>
  <c r="I83" i="67"/>
  <c r="G83" i="67"/>
  <c r="Y82" i="67"/>
  <c r="AB82" i="67" s="1"/>
  <c r="K82" i="67"/>
  <c r="I82" i="67"/>
  <c r="G82" i="67"/>
  <c r="AB81" i="67"/>
  <c r="Y81" i="67"/>
  <c r="I81" i="67"/>
  <c r="K81" i="67" s="1"/>
  <c r="G81" i="67"/>
  <c r="AB80" i="67"/>
  <c r="Y80" i="67"/>
  <c r="I80" i="67"/>
  <c r="K80" i="67" s="1"/>
  <c r="G80" i="67"/>
  <c r="Y79" i="67"/>
  <c r="AB79" i="67" s="1"/>
  <c r="I79" i="67"/>
  <c r="K79" i="67" s="1"/>
  <c r="G79" i="67"/>
  <c r="Y78" i="67"/>
  <c r="AB78" i="67" s="1"/>
  <c r="K78" i="67"/>
  <c r="I78" i="67"/>
  <c r="G78" i="67"/>
  <c r="Y77" i="67"/>
  <c r="AB77" i="67" s="1"/>
  <c r="I77" i="67"/>
  <c r="K77" i="67" s="1"/>
  <c r="G77" i="67"/>
  <c r="AB76" i="67"/>
  <c r="Y76" i="67"/>
  <c r="I76" i="67"/>
  <c r="K76" i="67" s="1"/>
  <c r="G76" i="67"/>
  <c r="Y75" i="67"/>
  <c r="AB75" i="67" s="1"/>
  <c r="K75" i="67"/>
  <c r="I75" i="67"/>
  <c r="G75" i="67"/>
  <c r="Y74" i="67"/>
  <c r="AB74" i="67" s="1"/>
  <c r="K74" i="67"/>
  <c r="I74" i="67"/>
  <c r="G74" i="67"/>
  <c r="AB73" i="67"/>
  <c r="Y73" i="67"/>
  <c r="I73" i="67"/>
  <c r="K73" i="67" s="1"/>
  <c r="G73" i="67"/>
  <c r="AB72" i="67"/>
  <c r="Y72" i="67"/>
  <c r="I72" i="67"/>
  <c r="K72" i="67" s="1"/>
  <c r="G72" i="67"/>
  <c r="Y71" i="67"/>
  <c r="AB71" i="67" s="1"/>
  <c r="I71" i="67"/>
  <c r="K71" i="67" s="1"/>
  <c r="G71" i="67"/>
  <c r="Y70" i="67"/>
  <c r="AB70" i="67" s="1"/>
  <c r="K70" i="67"/>
  <c r="I70" i="67"/>
  <c r="G70" i="67"/>
  <c r="Y69" i="67"/>
  <c r="AB69" i="67" s="1"/>
  <c r="I69" i="67"/>
  <c r="K69" i="67" s="1"/>
  <c r="G69" i="67"/>
  <c r="AB68" i="67"/>
  <c r="Y68" i="67"/>
  <c r="I68" i="67"/>
  <c r="K68" i="67" s="1"/>
  <c r="G68" i="67"/>
  <c r="Y67" i="67"/>
  <c r="AB67" i="67" s="1"/>
  <c r="K67" i="67"/>
  <c r="I67" i="67"/>
  <c r="G67" i="67"/>
  <c r="Y66" i="67"/>
  <c r="AB66" i="67" s="1"/>
  <c r="K66" i="67"/>
  <c r="I66" i="67"/>
  <c r="G66" i="67"/>
  <c r="AB65" i="67"/>
  <c r="Y65" i="67"/>
  <c r="I65" i="67"/>
  <c r="K65" i="67" s="1"/>
  <c r="G65" i="67"/>
  <c r="AB64" i="67"/>
  <c r="Y64" i="67"/>
  <c r="I64" i="67"/>
  <c r="K64" i="67" s="1"/>
  <c r="G64" i="67"/>
  <c r="Y63" i="67"/>
  <c r="AB63" i="67" s="1"/>
  <c r="I63" i="67"/>
  <c r="K63" i="67" s="1"/>
  <c r="G63" i="67"/>
  <c r="Y62" i="67"/>
  <c r="AB62" i="67" s="1"/>
  <c r="K62" i="67"/>
  <c r="I62" i="67"/>
  <c r="G62" i="67"/>
  <c r="Y61" i="67"/>
  <c r="AB61" i="67" s="1"/>
  <c r="I61" i="67"/>
  <c r="K61" i="67" s="1"/>
  <c r="G61" i="67"/>
  <c r="AB60" i="67"/>
  <c r="Y60" i="67"/>
  <c r="K60" i="67"/>
  <c r="I60" i="67"/>
  <c r="G60" i="67"/>
  <c r="Y59" i="67"/>
  <c r="AB59" i="67" s="1"/>
  <c r="K59" i="67"/>
  <c r="I59" i="67"/>
  <c r="G59" i="67"/>
  <c r="AB58" i="67"/>
  <c r="Y58" i="67"/>
  <c r="K58" i="67"/>
  <c r="I58" i="67"/>
  <c r="G58" i="67"/>
  <c r="AB57" i="67"/>
  <c r="Y57" i="67"/>
  <c r="I57" i="67"/>
  <c r="K57" i="67" s="1"/>
  <c r="G57" i="67"/>
  <c r="AB56" i="67"/>
  <c r="Y56" i="67"/>
  <c r="I56" i="67"/>
  <c r="K56" i="67" s="1"/>
  <c r="G56" i="67"/>
  <c r="Y55" i="67"/>
  <c r="AB55" i="67" s="1"/>
  <c r="I55" i="67"/>
  <c r="K55" i="67" s="1"/>
  <c r="G55" i="67"/>
  <c r="Y54" i="67"/>
  <c r="AB54" i="67" s="1"/>
  <c r="K54" i="67"/>
  <c r="I54" i="67"/>
  <c r="G54" i="67"/>
  <c r="Y53" i="67"/>
  <c r="AB53" i="67" s="1"/>
  <c r="I53" i="67"/>
  <c r="K53" i="67" s="1"/>
  <c r="G53" i="67"/>
  <c r="AB52" i="67"/>
  <c r="Y52" i="67"/>
  <c r="I52" i="67"/>
  <c r="K52" i="67" s="1"/>
  <c r="G52" i="67"/>
  <c r="Y51" i="67"/>
  <c r="AB51" i="67" s="1"/>
  <c r="K51" i="67"/>
  <c r="I51" i="67"/>
  <c r="G51" i="67"/>
  <c r="Y50" i="67"/>
  <c r="AB50" i="67" s="1"/>
  <c r="K50" i="67"/>
  <c r="I50" i="67"/>
  <c r="G50" i="67"/>
  <c r="AB49" i="67"/>
  <c r="Y49" i="67"/>
  <c r="I49" i="67"/>
  <c r="K49" i="67" s="1"/>
  <c r="G49" i="67"/>
  <c r="AB48" i="67"/>
  <c r="Y48" i="67"/>
  <c r="I48" i="67"/>
  <c r="K48" i="67" s="1"/>
  <c r="G48" i="67"/>
  <c r="Y47" i="67"/>
  <c r="AB47" i="67" s="1"/>
  <c r="I47" i="67"/>
  <c r="K47" i="67" s="1"/>
  <c r="G47" i="67"/>
  <c r="Y46" i="67"/>
  <c r="AB46" i="67" s="1"/>
  <c r="K46" i="67"/>
  <c r="I46" i="67"/>
  <c r="G46" i="67"/>
  <c r="Y45" i="67"/>
  <c r="AB45" i="67" s="1"/>
  <c r="I45" i="67"/>
  <c r="K45" i="67" s="1"/>
  <c r="G45" i="67"/>
  <c r="AB44" i="67"/>
  <c r="Y44" i="67"/>
  <c r="I44" i="67"/>
  <c r="K44" i="67" s="1"/>
  <c r="G44" i="67"/>
  <c r="Y43" i="67"/>
  <c r="AB43" i="67" s="1"/>
  <c r="K43" i="67"/>
  <c r="I43" i="67"/>
  <c r="G43" i="67"/>
  <c r="Y42" i="67"/>
  <c r="AB42" i="67" s="1"/>
  <c r="K42" i="67"/>
  <c r="I42" i="67"/>
  <c r="G42" i="67"/>
  <c r="AB41" i="67"/>
  <c r="Y41" i="67"/>
  <c r="K41" i="67"/>
  <c r="I41" i="67"/>
  <c r="G41" i="67"/>
  <c r="AB40" i="67"/>
  <c r="Y40" i="67"/>
  <c r="I40" i="67"/>
  <c r="K40" i="67" s="1"/>
  <c r="G40" i="67"/>
  <c r="Y39" i="67"/>
  <c r="AB39" i="67" s="1"/>
  <c r="I39" i="67"/>
  <c r="K39" i="67" s="1"/>
  <c r="G39" i="67"/>
  <c r="Y38" i="67"/>
  <c r="AB38" i="67" s="1"/>
  <c r="K38" i="67"/>
  <c r="I38" i="67"/>
  <c r="G38" i="67"/>
  <c r="Y37" i="67"/>
  <c r="AB37" i="67" s="1"/>
  <c r="I37" i="67"/>
  <c r="K37" i="67" s="1"/>
  <c r="G37" i="67"/>
  <c r="AB36" i="67"/>
  <c r="Y36" i="67"/>
  <c r="I36" i="67"/>
  <c r="K36" i="67" s="1"/>
  <c r="G36" i="67"/>
  <c r="Y35" i="67"/>
  <c r="AB35" i="67" s="1"/>
  <c r="K35" i="67"/>
  <c r="I35" i="67"/>
  <c r="G35" i="67"/>
  <c r="Y34" i="67"/>
  <c r="AB34" i="67" s="1"/>
  <c r="K34" i="67"/>
  <c r="I34" i="67"/>
  <c r="G34" i="67"/>
  <c r="AB33" i="67"/>
  <c r="Y33" i="67"/>
  <c r="K33" i="67"/>
  <c r="I33" i="67"/>
  <c r="G33" i="67"/>
  <c r="AB32" i="67"/>
  <c r="Y32" i="67"/>
  <c r="I32" i="67"/>
  <c r="K32" i="67" s="1"/>
  <c r="G32" i="67"/>
  <c r="Y31" i="67"/>
  <c r="AB31" i="67" s="1"/>
  <c r="I31" i="67"/>
  <c r="K31" i="67" s="1"/>
  <c r="G31" i="67"/>
  <c r="Y30" i="67"/>
  <c r="AB30" i="67" s="1"/>
  <c r="K30" i="67"/>
  <c r="I30" i="67"/>
  <c r="G30" i="67"/>
  <c r="Y29" i="67"/>
  <c r="AB29" i="67" s="1"/>
  <c r="I29" i="67"/>
  <c r="K29" i="67" s="1"/>
  <c r="G29" i="67"/>
  <c r="AB28" i="67"/>
  <c r="Y28" i="67"/>
  <c r="I28" i="67"/>
  <c r="K28" i="67" s="1"/>
  <c r="G28" i="67"/>
  <c r="Y27" i="67"/>
  <c r="AB27" i="67" s="1"/>
  <c r="K27" i="67"/>
  <c r="I27" i="67"/>
  <c r="G27" i="67"/>
  <c r="Y26" i="67"/>
  <c r="AB26" i="67" s="1"/>
  <c r="K26" i="67"/>
  <c r="I26" i="67"/>
  <c r="G26" i="67"/>
  <c r="AB25" i="67"/>
  <c r="Y25" i="67"/>
  <c r="I25" i="67"/>
  <c r="K25" i="67" s="1"/>
  <c r="G25" i="67"/>
  <c r="AB24" i="67"/>
  <c r="Y24" i="67"/>
  <c r="I24" i="67"/>
  <c r="K24" i="67" s="1"/>
  <c r="G24" i="67"/>
  <c r="Y23" i="67"/>
  <c r="AB23" i="67" s="1"/>
  <c r="I23" i="67"/>
  <c r="K23" i="67" s="1"/>
  <c r="G23" i="67"/>
  <c r="Y22" i="67"/>
  <c r="AB22" i="67" s="1"/>
  <c r="K22" i="67"/>
  <c r="I22" i="67"/>
  <c r="G22" i="67"/>
  <c r="Y21" i="67"/>
  <c r="AB21" i="67" s="1"/>
  <c r="I21" i="67"/>
  <c r="K21" i="67" s="1"/>
  <c r="G21" i="67"/>
  <c r="AB20" i="67"/>
  <c r="Y20" i="67"/>
  <c r="I20" i="67"/>
  <c r="K20" i="67" s="1"/>
  <c r="G20" i="67"/>
  <c r="Y19" i="67"/>
  <c r="AB19" i="67" s="1"/>
  <c r="K19" i="67"/>
  <c r="I19" i="67"/>
  <c r="G19" i="67"/>
  <c r="Y18" i="67"/>
  <c r="AB18" i="67" s="1"/>
  <c r="K18" i="67"/>
  <c r="I18" i="67"/>
  <c r="G18" i="67"/>
  <c r="AB17" i="67"/>
  <c r="Y17" i="67"/>
  <c r="I17" i="67"/>
  <c r="K17" i="67" s="1"/>
  <c r="G17" i="67"/>
  <c r="AB16" i="67"/>
  <c r="Y16" i="67"/>
  <c r="I16" i="67"/>
  <c r="K16" i="67" s="1"/>
  <c r="G16" i="67"/>
  <c r="Y15" i="67"/>
  <c r="AB15" i="67" s="1"/>
  <c r="I15" i="67"/>
  <c r="K15" i="67" s="1"/>
  <c r="G15" i="67"/>
  <c r="Y14" i="67"/>
  <c r="AB14" i="67" s="1"/>
  <c r="K14" i="67"/>
  <c r="I14" i="67"/>
  <c r="G14" i="67"/>
  <c r="Y13" i="67"/>
  <c r="AB13" i="67" s="1"/>
  <c r="I13" i="67"/>
  <c r="K13" i="67" s="1"/>
  <c r="G13" i="67"/>
  <c r="AB12" i="67"/>
  <c r="Y12" i="67"/>
  <c r="I12" i="67"/>
  <c r="K12" i="67" s="1"/>
  <c r="G12" i="67"/>
  <c r="Y11" i="67"/>
  <c r="AB11" i="67" s="1"/>
  <c r="K11" i="67"/>
  <c r="I11" i="67"/>
  <c r="G11" i="67"/>
  <c r="Y10" i="67"/>
  <c r="AB10" i="67" s="1"/>
  <c r="K10" i="67"/>
  <c r="I10" i="67"/>
  <c r="G10" i="67"/>
  <c r="AB9" i="67"/>
  <c r="Y9" i="67"/>
  <c r="I9" i="67"/>
  <c r="K9" i="67" s="1"/>
  <c r="G9" i="67"/>
  <c r="AB8" i="67"/>
  <c r="Y8" i="67"/>
  <c r="I8" i="67"/>
  <c r="K8" i="67" s="1"/>
  <c r="G8" i="67"/>
  <c r="Y202" i="66"/>
  <c r="AB202" i="66" s="1"/>
  <c r="I202" i="66"/>
  <c r="K202" i="66" s="1"/>
  <c r="G202" i="66"/>
  <c r="AB201" i="66"/>
  <c r="Y201" i="66"/>
  <c r="K201" i="66"/>
  <c r="I201" i="66"/>
  <c r="G201" i="66"/>
  <c r="AB200" i="66"/>
  <c r="Y200" i="66"/>
  <c r="I200" i="66"/>
  <c r="K200" i="66" s="1"/>
  <c r="G200" i="66"/>
  <c r="AB199" i="66"/>
  <c r="Y199" i="66"/>
  <c r="K199" i="66"/>
  <c r="I199" i="66"/>
  <c r="G199" i="66"/>
  <c r="Y198" i="66"/>
  <c r="AB198" i="66" s="1"/>
  <c r="I198" i="66"/>
  <c r="K198" i="66" s="1"/>
  <c r="G198" i="66"/>
  <c r="AB197" i="66"/>
  <c r="Y197" i="66"/>
  <c r="I197" i="66"/>
  <c r="K197" i="66" s="1"/>
  <c r="G197" i="66"/>
  <c r="Y196" i="66"/>
  <c r="AB196" i="66" s="1"/>
  <c r="I196" i="66"/>
  <c r="K196" i="66" s="1"/>
  <c r="G196" i="66"/>
  <c r="Y195" i="66"/>
  <c r="AB195" i="66" s="1"/>
  <c r="K195" i="66"/>
  <c r="I195" i="66"/>
  <c r="G195" i="66"/>
  <c r="Y194" i="66"/>
  <c r="AB194" i="66" s="1"/>
  <c r="K194" i="66"/>
  <c r="I194" i="66"/>
  <c r="G194" i="66"/>
  <c r="AB193" i="66"/>
  <c r="Y193" i="66"/>
  <c r="K193" i="66"/>
  <c r="I193" i="66"/>
  <c r="G193" i="66"/>
  <c r="AB192" i="66"/>
  <c r="Y192" i="66"/>
  <c r="I192" i="66"/>
  <c r="K192" i="66" s="1"/>
  <c r="G192" i="66"/>
  <c r="AB191" i="66"/>
  <c r="Y191" i="66"/>
  <c r="K191" i="66"/>
  <c r="I191" i="66"/>
  <c r="G191" i="66"/>
  <c r="Y190" i="66"/>
  <c r="AB190" i="66" s="1"/>
  <c r="I190" i="66"/>
  <c r="K190" i="66" s="1"/>
  <c r="G190" i="66"/>
  <c r="AB189" i="66"/>
  <c r="Y189" i="66"/>
  <c r="I189" i="66"/>
  <c r="K189" i="66" s="1"/>
  <c r="G189" i="66"/>
  <c r="Y188" i="66"/>
  <c r="AB188" i="66" s="1"/>
  <c r="I188" i="66"/>
  <c r="K188" i="66" s="1"/>
  <c r="G188" i="66"/>
  <c r="Y187" i="66"/>
  <c r="AB187" i="66" s="1"/>
  <c r="K187" i="66"/>
  <c r="I187" i="66"/>
  <c r="G187" i="66"/>
  <c r="Y186" i="66"/>
  <c r="AB186" i="66" s="1"/>
  <c r="K186" i="66"/>
  <c r="I186" i="66"/>
  <c r="G186" i="66"/>
  <c r="AB185" i="66"/>
  <c r="Y185" i="66"/>
  <c r="K185" i="66"/>
  <c r="I185" i="66"/>
  <c r="G185" i="66"/>
  <c r="AB184" i="66"/>
  <c r="Y184" i="66"/>
  <c r="I184" i="66"/>
  <c r="K184" i="66" s="1"/>
  <c r="G184" i="66"/>
  <c r="AB183" i="66"/>
  <c r="Y183" i="66"/>
  <c r="K183" i="66"/>
  <c r="I183" i="66"/>
  <c r="G183" i="66"/>
  <c r="Y182" i="66"/>
  <c r="AB182" i="66" s="1"/>
  <c r="I182" i="66"/>
  <c r="K182" i="66" s="1"/>
  <c r="G182" i="66"/>
  <c r="AB181" i="66"/>
  <c r="Y181" i="66"/>
  <c r="I181" i="66"/>
  <c r="K181" i="66" s="1"/>
  <c r="G181" i="66"/>
  <c r="Y180" i="66"/>
  <c r="AB180" i="66" s="1"/>
  <c r="I180" i="66"/>
  <c r="K180" i="66" s="1"/>
  <c r="G180" i="66"/>
  <c r="Y179" i="66"/>
  <c r="AB179" i="66" s="1"/>
  <c r="K179" i="66"/>
  <c r="I179" i="66"/>
  <c r="G179" i="66"/>
  <c r="Y178" i="66"/>
  <c r="AB178" i="66" s="1"/>
  <c r="K178" i="66"/>
  <c r="I178" i="66"/>
  <c r="G178" i="66"/>
  <c r="AB177" i="66"/>
  <c r="Y177" i="66"/>
  <c r="K177" i="66"/>
  <c r="I177" i="66"/>
  <c r="G177" i="66"/>
  <c r="AB176" i="66"/>
  <c r="Y176" i="66"/>
  <c r="I176" i="66"/>
  <c r="K176" i="66" s="1"/>
  <c r="G176" i="66"/>
  <c r="AB175" i="66"/>
  <c r="Y175" i="66"/>
  <c r="K175" i="66"/>
  <c r="I175" i="66"/>
  <c r="G175" i="66"/>
  <c r="Y174" i="66"/>
  <c r="AB174" i="66" s="1"/>
  <c r="I174" i="66"/>
  <c r="K174" i="66" s="1"/>
  <c r="G174" i="66"/>
  <c r="AB173" i="66"/>
  <c r="Y173" i="66"/>
  <c r="K173" i="66"/>
  <c r="I173" i="66"/>
  <c r="G173" i="66"/>
  <c r="Y172" i="66"/>
  <c r="AB172" i="66" s="1"/>
  <c r="I172" i="66"/>
  <c r="K172" i="66" s="1"/>
  <c r="G172" i="66"/>
  <c r="AB171" i="66"/>
  <c r="Y171" i="66"/>
  <c r="K171" i="66"/>
  <c r="I171" i="66"/>
  <c r="G171" i="66"/>
  <c r="Y170" i="66"/>
  <c r="AB170" i="66" s="1"/>
  <c r="K170" i="66"/>
  <c r="I170" i="66"/>
  <c r="G170" i="66"/>
  <c r="AB169" i="66"/>
  <c r="Y169" i="66"/>
  <c r="K169" i="66"/>
  <c r="I169" i="66"/>
  <c r="G169" i="66"/>
  <c r="AB168" i="66"/>
  <c r="Y168" i="66"/>
  <c r="I168" i="66"/>
  <c r="K168" i="66" s="1"/>
  <c r="G168" i="66"/>
  <c r="AB167" i="66"/>
  <c r="Y167" i="66"/>
  <c r="I167" i="66"/>
  <c r="K167" i="66" s="1"/>
  <c r="G167" i="66"/>
  <c r="Y166" i="66"/>
  <c r="AB166" i="66" s="1"/>
  <c r="I166" i="66"/>
  <c r="K166" i="66" s="1"/>
  <c r="G166" i="66"/>
  <c r="Y165" i="66"/>
  <c r="AB165" i="66" s="1"/>
  <c r="I165" i="66"/>
  <c r="K165" i="66" s="1"/>
  <c r="G165" i="66"/>
  <c r="Y164" i="66"/>
  <c r="AB164" i="66" s="1"/>
  <c r="I164" i="66"/>
  <c r="K164" i="66" s="1"/>
  <c r="G164" i="66"/>
  <c r="Y163" i="66"/>
  <c r="AB163" i="66" s="1"/>
  <c r="K163" i="66"/>
  <c r="I163" i="66"/>
  <c r="G163" i="66"/>
  <c r="Y162" i="66"/>
  <c r="AB162" i="66" s="1"/>
  <c r="K162" i="66"/>
  <c r="I162" i="66"/>
  <c r="G162" i="66"/>
  <c r="AB161" i="66"/>
  <c r="Y161" i="66"/>
  <c r="K161" i="66"/>
  <c r="I161" i="66"/>
  <c r="G161" i="66"/>
  <c r="AB160" i="66"/>
  <c r="Y160" i="66"/>
  <c r="I160" i="66"/>
  <c r="K160" i="66" s="1"/>
  <c r="G160" i="66"/>
  <c r="AB159" i="66"/>
  <c r="Y159" i="66"/>
  <c r="I159" i="66"/>
  <c r="K159" i="66" s="1"/>
  <c r="G159" i="66"/>
  <c r="Y158" i="66"/>
  <c r="AB158" i="66" s="1"/>
  <c r="I158" i="66"/>
  <c r="K158" i="66" s="1"/>
  <c r="G158" i="66"/>
  <c r="Y157" i="66"/>
  <c r="AB157" i="66" s="1"/>
  <c r="I157" i="66"/>
  <c r="K157" i="66" s="1"/>
  <c r="G157" i="66"/>
  <c r="Y156" i="66"/>
  <c r="AB156" i="66" s="1"/>
  <c r="I156" i="66"/>
  <c r="K156" i="66" s="1"/>
  <c r="G156" i="66"/>
  <c r="Y155" i="66"/>
  <c r="AB155" i="66" s="1"/>
  <c r="K155" i="66"/>
  <c r="I155" i="66"/>
  <c r="G155" i="66"/>
  <c r="Y154" i="66"/>
  <c r="AB154" i="66" s="1"/>
  <c r="K154" i="66"/>
  <c r="I154" i="66"/>
  <c r="G154" i="66"/>
  <c r="AB153" i="66"/>
  <c r="Y153" i="66"/>
  <c r="K153" i="66"/>
  <c r="I153" i="66"/>
  <c r="G153" i="66"/>
  <c r="AB152" i="66"/>
  <c r="Y152" i="66"/>
  <c r="I152" i="66"/>
  <c r="K152" i="66" s="1"/>
  <c r="G152" i="66"/>
  <c r="AB151" i="66"/>
  <c r="Y151" i="66"/>
  <c r="I151" i="66"/>
  <c r="K151" i="66" s="1"/>
  <c r="G151" i="66"/>
  <c r="Y150" i="66"/>
  <c r="AB150" i="66" s="1"/>
  <c r="I150" i="66"/>
  <c r="K150" i="66" s="1"/>
  <c r="G150" i="66"/>
  <c r="Y149" i="66"/>
  <c r="AB149" i="66" s="1"/>
  <c r="K149" i="66"/>
  <c r="I149" i="66"/>
  <c r="G149" i="66"/>
  <c r="Y148" i="66"/>
  <c r="AB148" i="66" s="1"/>
  <c r="I148" i="66"/>
  <c r="K148" i="66" s="1"/>
  <c r="G148" i="66"/>
  <c r="AB147" i="66"/>
  <c r="Y147" i="66"/>
  <c r="K147" i="66"/>
  <c r="I147" i="66"/>
  <c r="G147" i="66"/>
  <c r="Y146" i="66"/>
  <c r="AB146" i="66" s="1"/>
  <c r="I146" i="66"/>
  <c r="K146" i="66" s="1"/>
  <c r="G146" i="66"/>
  <c r="AB145" i="66"/>
  <c r="Y145" i="66"/>
  <c r="K145" i="66"/>
  <c r="I145" i="66"/>
  <c r="G145" i="66"/>
  <c r="Y144" i="66"/>
  <c r="AB144" i="66" s="1"/>
  <c r="I144" i="66"/>
  <c r="K144" i="66" s="1"/>
  <c r="G144" i="66"/>
  <c r="AB143" i="66"/>
  <c r="Y143" i="66"/>
  <c r="I143" i="66"/>
  <c r="K143" i="66" s="1"/>
  <c r="G143" i="66"/>
  <c r="Y142" i="66"/>
  <c r="AB142" i="66" s="1"/>
  <c r="I142" i="66"/>
  <c r="K142" i="66" s="1"/>
  <c r="G142" i="66"/>
  <c r="Y141" i="66"/>
  <c r="AB141" i="66" s="1"/>
  <c r="K141" i="66"/>
  <c r="I141" i="66"/>
  <c r="G141" i="66"/>
  <c r="Y140" i="66"/>
  <c r="AB140" i="66" s="1"/>
  <c r="I140" i="66"/>
  <c r="K140" i="66" s="1"/>
  <c r="G140" i="66"/>
  <c r="AB139" i="66"/>
  <c r="Y139" i="66"/>
  <c r="K139" i="66"/>
  <c r="I139" i="66"/>
  <c r="G139" i="66"/>
  <c r="Y138" i="66"/>
  <c r="AB138" i="66" s="1"/>
  <c r="I138" i="66"/>
  <c r="K138" i="66" s="1"/>
  <c r="G138" i="66"/>
  <c r="AB137" i="66"/>
  <c r="Y137" i="66"/>
  <c r="K137" i="66"/>
  <c r="I137" i="66"/>
  <c r="G137" i="66"/>
  <c r="Y136" i="66"/>
  <c r="AB136" i="66" s="1"/>
  <c r="I136" i="66"/>
  <c r="K136" i="66" s="1"/>
  <c r="G136" i="66"/>
  <c r="AB135" i="66"/>
  <c r="Y135" i="66"/>
  <c r="I135" i="66"/>
  <c r="K135" i="66" s="1"/>
  <c r="G135" i="66"/>
  <c r="Y134" i="66"/>
  <c r="AB134" i="66" s="1"/>
  <c r="I134" i="66"/>
  <c r="K134" i="66" s="1"/>
  <c r="G134" i="66"/>
  <c r="Y133" i="66"/>
  <c r="AB133" i="66" s="1"/>
  <c r="K133" i="66"/>
  <c r="I133" i="66"/>
  <c r="G133" i="66"/>
  <c r="Y132" i="66"/>
  <c r="AB132" i="66" s="1"/>
  <c r="I132" i="66"/>
  <c r="K132" i="66" s="1"/>
  <c r="G132" i="66"/>
  <c r="AB131" i="66"/>
  <c r="Y131" i="66"/>
  <c r="K131" i="66"/>
  <c r="I131" i="66"/>
  <c r="G131" i="66"/>
  <c r="Y130" i="66"/>
  <c r="AB130" i="66" s="1"/>
  <c r="K130" i="66"/>
  <c r="I130" i="66"/>
  <c r="G130" i="66"/>
  <c r="AB129" i="66"/>
  <c r="Y129" i="66"/>
  <c r="K129" i="66"/>
  <c r="I129" i="66"/>
  <c r="G129" i="66"/>
  <c r="AB128" i="66"/>
  <c r="Y128" i="66"/>
  <c r="I128" i="66"/>
  <c r="K128" i="66" s="1"/>
  <c r="G128" i="66"/>
  <c r="AB127" i="66"/>
  <c r="Y127" i="66"/>
  <c r="I127" i="66"/>
  <c r="K127" i="66" s="1"/>
  <c r="G127" i="66"/>
  <c r="Y126" i="66"/>
  <c r="AB126" i="66" s="1"/>
  <c r="I126" i="66"/>
  <c r="K126" i="66" s="1"/>
  <c r="G126" i="66"/>
  <c r="Y125" i="66"/>
  <c r="AB125" i="66" s="1"/>
  <c r="K125" i="66"/>
  <c r="I125" i="66"/>
  <c r="G125" i="66"/>
  <c r="Y124" i="66"/>
  <c r="AB124" i="66" s="1"/>
  <c r="I124" i="66"/>
  <c r="K124" i="66" s="1"/>
  <c r="G124" i="66"/>
  <c r="AB123" i="66"/>
  <c r="Y123" i="66"/>
  <c r="K123" i="66"/>
  <c r="I123" i="66"/>
  <c r="G123" i="66"/>
  <c r="Y122" i="66"/>
  <c r="AB122" i="66" s="1"/>
  <c r="I122" i="66"/>
  <c r="K122" i="66" s="1"/>
  <c r="G122" i="66"/>
  <c r="AB121" i="66"/>
  <c r="Y121" i="66"/>
  <c r="K121" i="66"/>
  <c r="I121" i="66"/>
  <c r="G121" i="66"/>
  <c r="Y120" i="66"/>
  <c r="AB120" i="66" s="1"/>
  <c r="I120" i="66"/>
  <c r="K120" i="66" s="1"/>
  <c r="G120" i="66"/>
  <c r="AB119" i="66"/>
  <c r="Y119" i="66"/>
  <c r="I119" i="66"/>
  <c r="K119" i="66" s="1"/>
  <c r="G119" i="66"/>
  <c r="Y118" i="66"/>
  <c r="AB118" i="66" s="1"/>
  <c r="I118" i="66"/>
  <c r="K118" i="66" s="1"/>
  <c r="G118" i="66"/>
  <c r="Y117" i="66"/>
  <c r="AB117" i="66" s="1"/>
  <c r="K117" i="66"/>
  <c r="I117" i="66"/>
  <c r="G117" i="66"/>
  <c r="Y116" i="66"/>
  <c r="AB116" i="66" s="1"/>
  <c r="I116" i="66"/>
  <c r="K116" i="66" s="1"/>
  <c r="G116" i="66"/>
  <c r="AB115" i="66"/>
  <c r="Y115" i="66"/>
  <c r="K115" i="66"/>
  <c r="I115" i="66"/>
  <c r="G115" i="66"/>
  <c r="Y114" i="66"/>
  <c r="AB114" i="66" s="1"/>
  <c r="I114" i="66"/>
  <c r="K114" i="66" s="1"/>
  <c r="G114" i="66"/>
  <c r="AB113" i="66"/>
  <c r="Y113" i="66"/>
  <c r="K113" i="66"/>
  <c r="I113" i="66"/>
  <c r="G113" i="66"/>
  <c r="Y112" i="66"/>
  <c r="AB112" i="66" s="1"/>
  <c r="I112" i="66"/>
  <c r="K112" i="66" s="1"/>
  <c r="G112" i="66"/>
  <c r="AB111" i="66"/>
  <c r="Y111" i="66"/>
  <c r="I111" i="66"/>
  <c r="K111" i="66" s="1"/>
  <c r="G111" i="66"/>
  <c r="Y110" i="66"/>
  <c r="AB110" i="66" s="1"/>
  <c r="I110" i="66"/>
  <c r="K110" i="66" s="1"/>
  <c r="G110" i="66"/>
  <c r="Y109" i="66"/>
  <c r="AB109" i="66" s="1"/>
  <c r="I109" i="66"/>
  <c r="K109" i="66" s="1"/>
  <c r="G109" i="66"/>
  <c r="Y108" i="66"/>
  <c r="AB108" i="66" s="1"/>
  <c r="I108" i="66"/>
  <c r="K108" i="66" s="1"/>
  <c r="G108" i="66"/>
  <c r="AB107" i="66"/>
  <c r="Y107" i="66"/>
  <c r="K107" i="66"/>
  <c r="I107" i="66"/>
  <c r="G107" i="66"/>
  <c r="Y106" i="66"/>
  <c r="AB106" i="66" s="1"/>
  <c r="I106" i="66"/>
  <c r="K106" i="66" s="1"/>
  <c r="G106" i="66"/>
  <c r="AB105" i="66"/>
  <c r="Y105" i="66"/>
  <c r="K105" i="66"/>
  <c r="I105" i="66"/>
  <c r="G105" i="66"/>
  <c r="Y104" i="66"/>
  <c r="AB104" i="66" s="1"/>
  <c r="I104" i="66"/>
  <c r="K104" i="66" s="1"/>
  <c r="G104" i="66"/>
  <c r="AB103" i="66"/>
  <c r="Y103" i="66"/>
  <c r="I103" i="66"/>
  <c r="K103" i="66" s="1"/>
  <c r="G103" i="66"/>
  <c r="Y102" i="66"/>
  <c r="AB102" i="66" s="1"/>
  <c r="I102" i="66"/>
  <c r="K102" i="66" s="1"/>
  <c r="G102" i="66"/>
  <c r="Y101" i="66"/>
  <c r="AB101" i="66" s="1"/>
  <c r="K101" i="66"/>
  <c r="I101" i="66"/>
  <c r="G101" i="66"/>
  <c r="Y100" i="66"/>
  <c r="AB100" i="66" s="1"/>
  <c r="I100" i="66"/>
  <c r="K100" i="66" s="1"/>
  <c r="G100" i="66"/>
  <c r="AB99" i="66"/>
  <c r="Y99" i="66"/>
  <c r="K99" i="66"/>
  <c r="I99" i="66"/>
  <c r="G99" i="66"/>
  <c r="Y98" i="66"/>
  <c r="AB98" i="66" s="1"/>
  <c r="I98" i="66"/>
  <c r="K98" i="66" s="1"/>
  <c r="G98" i="66"/>
  <c r="AB97" i="66"/>
  <c r="Y97" i="66"/>
  <c r="K97" i="66"/>
  <c r="I97" i="66"/>
  <c r="G97" i="66"/>
  <c r="Y96" i="66"/>
  <c r="AB96" i="66" s="1"/>
  <c r="I96" i="66"/>
  <c r="K96" i="66" s="1"/>
  <c r="G96" i="66"/>
  <c r="AB95" i="66"/>
  <c r="Y95" i="66"/>
  <c r="I95" i="66"/>
  <c r="K95" i="66" s="1"/>
  <c r="G95" i="66"/>
  <c r="Y94" i="66"/>
  <c r="AB94" i="66" s="1"/>
  <c r="I94" i="66"/>
  <c r="K94" i="66" s="1"/>
  <c r="G94" i="66"/>
  <c r="Y93" i="66"/>
  <c r="AB93" i="66" s="1"/>
  <c r="K93" i="66"/>
  <c r="I93" i="66"/>
  <c r="G93" i="66"/>
  <c r="Y92" i="66"/>
  <c r="AB92" i="66" s="1"/>
  <c r="I92" i="66"/>
  <c r="K92" i="66" s="1"/>
  <c r="G92" i="66"/>
  <c r="AB91" i="66"/>
  <c r="Y91" i="66"/>
  <c r="K91" i="66"/>
  <c r="I91" i="66"/>
  <c r="G91" i="66"/>
  <c r="Y90" i="66"/>
  <c r="AB90" i="66" s="1"/>
  <c r="I90" i="66"/>
  <c r="K90" i="66" s="1"/>
  <c r="G90" i="66"/>
  <c r="AB89" i="66"/>
  <c r="Y89" i="66"/>
  <c r="K89" i="66"/>
  <c r="I89" i="66"/>
  <c r="G89" i="66"/>
  <c r="Y88" i="66"/>
  <c r="AB88" i="66" s="1"/>
  <c r="I88" i="66"/>
  <c r="K88" i="66" s="1"/>
  <c r="G88" i="66"/>
  <c r="AB87" i="66"/>
  <c r="Y87" i="66"/>
  <c r="I87" i="66"/>
  <c r="K87" i="66" s="1"/>
  <c r="G87" i="66"/>
  <c r="Y86" i="66"/>
  <c r="AB86" i="66" s="1"/>
  <c r="I86" i="66"/>
  <c r="K86" i="66" s="1"/>
  <c r="G86" i="66"/>
  <c r="Y85" i="66"/>
  <c r="AB85" i="66" s="1"/>
  <c r="K85" i="66"/>
  <c r="I85" i="66"/>
  <c r="G85" i="66"/>
  <c r="Y84" i="66"/>
  <c r="AB84" i="66" s="1"/>
  <c r="I84" i="66"/>
  <c r="K84" i="66" s="1"/>
  <c r="G84" i="66"/>
  <c r="AB83" i="66"/>
  <c r="Y83" i="66"/>
  <c r="K83" i="66"/>
  <c r="I83" i="66"/>
  <c r="G83" i="66"/>
  <c r="Y82" i="66"/>
  <c r="AB82" i="66" s="1"/>
  <c r="I82" i="66"/>
  <c r="K82" i="66" s="1"/>
  <c r="G82" i="66"/>
  <c r="AB81" i="66"/>
  <c r="Y81" i="66"/>
  <c r="K81" i="66"/>
  <c r="I81" i="66"/>
  <c r="G81" i="66"/>
  <c r="Y80" i="66"/>
  <c r="AB80" i="66" s="1"/>
  <c r="I80" i="66"/>
  <c r="K80" i="66" s="1"/>
  <c r="G80" i="66"/>
  <c r="AB79" i="66"/>
  <c r="Y79" i="66"/>
  <c r="I79" i="66"/>
  <c r="K79" i="66" s="1"/>
  <c r="G79" i="66"/>
  <c r="Y78" i="66"/>
  <c r="AB78" i="66" s="1"/>
  <c r="I78" i="66"/>
  <c r="K78" i="66" s="1"/>
  <c r="G78" i="66"/>
  <c r="Y77" i="66"/>
  <c r="AB77" i="66" s="1"/>
  <c r="K77" i="66"/>
  <c r="I77" i="66"/>
  <c r="G77" i="66"/>
  <c r="Y76" i="66"/>
  <c r="AB76" i="66" s="1"/>
  <c r="K76" i="66"/>
  <c r="I76" i="66"/>
  <c r="G76" i="66"/>
  <c r="AB75" i="66"/>
  <c r="Y75" i="66"/>
  <c r="K75" i="66"/>
  <c r="I75" i="66"/>
  <c r="G75" i="66"/>
  <c r="AB74" i="66"/>
  <c r="Y74" i="66"/>
  <c r="I74" i="66"/>
  <c r="K74" i="66" s="1"/>
  <c r="G74" i="66"/>
  <c r="AB73" i="66"/>
  <c r="Y73" i="66"/>
  <c r="K73" i="66"/>
  <c r="I73" i="66"/>
  <c r="G73" i="66"/>
  <c r="Y72" i="66"/>
  <c r="AB72" i="66" s="1"/>
  <c r="I72" i="66"/>
  <c r="K72" i="66" s="1"/>
  <c r="G72" i="66"/>
  <c r="AB71" i="66"/>
  <c r="Y71" i="66"/>
  <c r="I71" i="66"/>
  <c r="K71" i="66" s="1"/>
  <c r="G71" i="66"/>
  <c r="Y70" i="66"/>
  <c r="AB70" i="66" s="1"/>
  <c r="I70" i="66"/>
  <c r="K70" i="66" s="1"/>
  <c r="G70" i="66"/>
  <c r="Y69" i="66"/>
  <c r="AB69" i="66" s="1"/>
  <c r="K69" i="66"/>
  <c r="I69" i="66"/>
  <c r="G69" i="66"/>
  <c r="Y68" i="66"/>
  <c r="AB68" i="66" s="1"/>
  <c r="I68" i="66"/>
  <c r="K68" i="66" s="1"/>
  <c r="G68" i="66"/>
  <c r="AB67" i="66"/>
  <c r="Y67" i="66"/>
  <c r="K67" i="66"/>
  <c r="I67" i="66"/>
  <c r="G67" i="66"/>
  <c r="Y66" i="66"/>
  <c r="AB66" i="66" s="1"/>
  <c r="I66" i="66"/>
  <c r="K66" i="66" s="1"/>
  <c r="G66" i="66"/>
  <c r="AB65" i="66"/>
  <c r="Y65" i="66"/>
  <c r="K65" i="66"/>
  <c r="I65" i="66"/>
  <c r="G65" i="66"/>
  <c r="Y64" i="66"/>
  <c r="AB64" i="66" s="1"/>
  <c r="I64" i="66"/>
  <c r="K64" i="66" s="1"/>
  <c r="G64" i="66"/>
  <c r="AB63" i="66"/>
  <c r="Y63" i="66"/>
  <c r="I63" i="66"/>
  <c r="K63" i="66" s="1"/>
  <c r="G63" i="66"/>
  <c r="Y62" i="66"/>
  <c r="AB62" i="66" s="1"/>
  <c r="I62" i="66"/>
  <c r="K62" i="66" s="1"/>
  <c r="G62" i="66"/>
  <c r="Y61" i="66"/>
  <c r="AB61" i="66" s="1"/>
  <c r="I61" i="66"/>
  <c r="K61" i="66" s="1"/>
  <c r="G61" i="66"/>
  <c r="Y60" i="66"/>
  <c r="AB60" i="66" s="1"/>
  <c r="I60" i="66"/>
  <c r="K60" i="66" s="1"/>
  <c r="G60" i="66"/>
  <c r="Y59" i="66"/>
  <c r="AB59" i="66" s="1"/>
  <c r="K59" i="66"/>
  <c r="I59" i="66"/>
  <c r="G59" i="66"/>
  <c r="Y58" i="66"/>
  <c r="AB58" i="66" s="1"/>
  <c r="I58" i="66"/>
  <c r="K58" i="66" s="1"/>
  <c r="G58" i="66"/>
  <c r="AB57" i="66"/>
  <c r="Y57" i="66"/>
  <c r="K57" i="66"/>
  <c r="I57" i="66"/>
  <c r="G57" i="66"/>
  <c r="Y56" i="66"/>
  <c r="AB56" i="66" s="1"/>
  <c r="I56" i="66"/>
  <c r="K56" i="66" s="1"/>
  <c r="G56" i="66"/>
  <c r="AB55" i="66"/>
  <c r="Y55" i="66"/>
  <c r="I55" i="66"/>
  <c r="K55" i="66" s="1"/>
  <c r="G55" i="66"/>
  <c r="Y54" i="66"/>
  <c r="AB54" i="66" s="1"/>
  <c r="I54" i="66"/>
  <c r="K54" i="66" s="1"/>
  <c r="G54" i="66"/>
  <c r="Y53" i="66"/>
  <c r="AB53" i="66" s="1"/>
  <c r="I53" i="66"/>
  <c r="K53" i="66" s="1"/>
  <c r="G53" i="66"/>
  <c r="Y52" i="66"/>
  <c r="AB52" i="66" s="1"/>
  <c r="I52" i="66"/>
  <c r="K52" i="66" s="1"/>
  <c r="G52" i="66"/>
  <c r="AB51" i="66"/>
  <c r="Y51" i="66"/>
  <c r="K51" i="66"/>
  <c r="I51" i="66"/>
  <c r="G51" i="66"/>
  <c r="Y50" i="66"/>
  <c r="AB50" i="66" s="1"/>
  <c r="I50" i="66"/>
  <c r="K50" i="66" s="1"/>
  <c r="G50" i="66"/>
  <c r="AB49" i="66"/>
  <c r="Y49" i="66"/>
  <c r="K49" i="66"/>
  <c r="I49" i="66"/>
  <c r="G49" i="66"/>
  <c r="Y48" i="66"/>
  <c r="AB48" i="66" s="1"/>
  <c r="I48" i="66"/>
  <c r="K48" i="66" s="1"/>
  <c r="G48" i="66"/>
  <c r="AB47" i="66"/>
  <c r="Y47" i="66"/>
  <c r="I47" i="66"/>
  <c r="K47" i="66" s="1"/>
  <c r="G47" i="66"/>
  <c r="Y46" i="66"/>
  <c r="AB46" i="66" s="1"/>
  <c r="I46" i="66"/>
  <c r="K46" i="66" s="1"/>
  <c r="G46" i="66"/>
  <c r="Y45" i="66"/>
  <c r="AB45" i="66" s="1"/>
  <c r="I45" i="66"/>
  <c r="K45" i="66" s="1"/>
  <c r="G45" i="66"/>
  <c r="Y44" i="66"/>
  <c r="AB44" i="66" s="1"/>
  <c r="I44" i="66"/>
  <c r="K44" i="66" s="1"/>
  <c r="G44" i="66"/>
  <c r="Y43" i="66"/>
  <c r="AB43" i="66" s="1"/>
  <c r="K43" i="66"/>
  <c r="I43" i="66"/>
  <c r="G43" i="66"/>
  <c r="Y42" i="66"/>
  <c r="AB42" i="66" s="1"/>
  <c r="I42" i="66"/>
  <c r="K42" i="66" s="1"/>
  <c r="G42" i="66"/>
  <c r="AB41" i="66"/>
  <c r="Y41" i="66"/>
  <c r="K41" i="66"/>
  <c r="I41" i="66"/>
  <c r="G41" i="66"/>
  <c r="Y40" i="66"/>
  <c r="AB40" i="66" s="1"/>
  <c r="I40" i="66"/>
  <c r="K40" i="66" s="1"/>
  <c r="G40" i="66"/>
  <c r="AB39" i="66"/>
  <c r="Y39" i="66"/>
  <c r="I39" i="66"/>
  <c r="K39" i="66" s="1"/>
  <c r="G39" i="66"/>
  <c r="Y38" i="66"/>
  <c r="AB38" i="66" s="1"/>
  <c r="I38" i="66"/>
  <c r="K38" i="66" s="1"/>
  <c r="G38" i="66"/>
  <c r="Y37" i="66"/>
  <c r="AB37" i="66" s="1"/>
  <c r="I37" i="66"/>
  <c r="K37" i="66" s="1"/>
  <c r="G37" i="66"/>
  <c r="Y36" i="66"/>
  <c r="AB36" i="66" s="1"/>
  <c r="I36" i="66"/>
  <c r="K36" i="66" s="1"/>
  <c r="G36" i="66"/>
  <c r="Y35" i="66"/>
  <c r="AB35" i="66" s="1"/>
  <c r="K35" i="66"/>
  <c r="I35" i="66"/>
  <c r="G35" i="66"/>
  <c r="Y34" i="66"/>
  <c r="AB34" i="66" s="1"/>
  <c r="I34" i="66"/>
  <c r="K34" i="66" s="1"/>
  <c r="G34" i="66"/>
  <c r="AB33" i="66"/>
  <c r="Y33" i="66"/>
  <c r="K33" i="66"/>
  <c r="I33" i="66"/>
  <c r="G33" i="66"/>
  <c r="Y32" i="66"/>
  <c r="AB32" i="66" s="1"/>
  <c r="I32" i="66"/>
  <c r="K32" i="66" s="1"/>
  <c r="G32" i="66"/>
  <c r="AB31" i="66"/>
  <c r="Y31" i="66"/>
  <c r="I31" i="66"/>
  <c r="K31" i="66" s="1"/>
  <c r="G31" i="66"/>
  <c r="Y30" i="66"/>
  <c r="AB30" i="66" s="1"/>
  <c r="I30" i="66"/>
  <c r="K30" i="66" s="1"/>
  <c r="G30" i="66"/>
  <c r="Y29" i="66"/>
  <c r="AB29" i="66" s="1"/>
  <c r="I29" i="66"/>
  <c r="K29" i="66" s="1"/>
  <c r="G29" i="66"/>
  <c r="Y28" i="66"/>
  <c r="AB28" i="66" s="1"/>
  <c r="I28" i="66"/>
  <c r="K28" i="66" s="1"/>
  <c r="G28" i="66"/>
  <c r="Y27" i="66"/>
  <c r="AB27" i="66" s="1"/>
  <c r="K27" i="66"/>
  <c r="I27" i="66"/>
  <c r="G27" i="66"/>
  <c r="Y26" i="66"/>
  <c r="AB26" i="66" s="1"/>
  <c r="I26" i="66"/>
  <c r="K26" i="66" s="1"/>
  <c r="G26" i="66"/>
  <c r="AB25" i="66"/>
  <c r="Y25" i="66"/>
  <c r="K25" i="66"/>
  <c r="I25" i="66"/>
  <c r="G25" i="66"/>
  <c r="Y24" i="66"/>
  <c r="AB24" i="66" s="1"/>
  <c r="I24" i="66"/>
  <c r="K24" i="66" s="1"/>
  <c r="G24" i="66"/>
  <c r="AB23" i="66"/>
  <c r="Y23" i="66"/>
  <c r="I23" i="66"/>
  <c r="K23" i="66" s="1"/>
  <c r="G23" i="66"/>
  <c r="Y22" i="66"/>
  <c r="AB22" i="66" s="1"/>
  <c r="I22" i="66"/>
  <c r="K22" i="66" s="1"/>
  <c r="G22" i="66"/>
  <c r="Y21" i="66"/>
  <c r="AB21" i="66" s="1"/>
  <c r="K21" i="66"/>
  <c r="I21" i="66"/>
  <c r="G21" i="66"/>
  <c r="Y20" i="66"/>
  <c r="AB20" i="66" s="1"/>
  <c r="I20" i="66"/>
  <c r="K20" i="66" s="1"/>
  <c r="G20" i="66"/>
  <c r="AB19" i="66"/>
  <c r="Y19" i="66"/>
  <c r="K19" i="66"/>
  <c r="I19" i="66"/>
  <c r="G19" i="66"/>
  <c r="Y18" i="66"/>
  <c r="AB18" i="66" s="1"/>
  <c r="I18" i="66"/>
  <c r="K18" i="66" s="1"/>
  <c r="G18" i="66"/>
  <c r="AB17" i="66"/>
  <c r="Y17" i="66"/>
  <c r="K17" i="66"/>
  <c r="I17" i="66"/>
  <c r="G17" i="66"/>
  <c r="Y16" i="66"/>
  <c r="AB16" i="66" s="1"/>
  <c r="I16" i="66"/>
  <c r="K16" i="66" s="1"/>
  <c r="G16" i="66"/>
  <c r="AB15" i="66"/>
  <c r="Y15" i="66"/>
  <c r="I15" i="66"/>
  <c r="K15" i="66" s="1"/>
  <c r="G15" i="66"/>
  <c r="Y14" i="66"/>
  <c r="AB14" i="66" s="1"/>
  <c r="I14" i="66"/>
  <c r="K14" i="66" s="1"/>
  <c r="G14" i="66"/>
  <c r="Y13" i="66"/>
  <c r="AB13" i="66" s="1"/>
  <c r="K13" i="66"/>
  <c r="I13" i="66"/>
  <c r="G13" i="66"/>
  <c r="Y12" i="66"/>
  <c r="AB12" i="66" s="1"/>
  <c r="I12" i="66"/>
  <c r="K12" i="66" s="1"/>
  <c r="G12" i="66"/>
  <c r="AB11" i="66"/>
  <c r="Y11" i="66"/>
  <c r="K11" i="66"/>
  <c r="I11" i="66"/>
  <c r="G11" i="66"/>
  <c r="Y10" i="66"/>
  <c r="AB10" i="66" s="1"/>
  <c r="I10" i="66"/>
  <c r="K10" i="66" s="1"/>
  <c r="G10" i="66"/>
  <c r="AB9" i="66"/>
  <c r="Y9" i="66"/>
  <c r="K9" i="66"/>
  <c r="I9" i="66"/>
  <c r="G9" i="66"/>
  <c r="Y8" i="66"/>
  <c r="AB8" i="66" s="1"/>
  <c r="I8" i="66"/>
  <c r="K8" i="66" s="1"/>
  <c r="G8" i="66"/>
  <c r="AB202" i="65"/>
  <c r="Y202" i="65"/>
  <c r="K202" i="65"/>
  <c r="I202" i="65"/>
  <c r="G202" i="65"/>
  <c r="Y201" i="65"/>
  <c r="AB201" i="65" s="1"/>
  <c r="K201" i="65"/>
  <c r="I201" i="65"/>
  <c r="G201" i="65"/>
  <c r="AB200" i="65"/>
  <c r="Y200" i="65"/>
  <c r="I200" i="65"/>
  <c r="K200" i="65" s="1"/>
  <c r="G200" i="65"/>
  <c r="AB199" i="65"/>
  <c r="Y199" i="65"/>
  <c r="I199" i="65"/>
  <c r="K199" i="65" s="1"/>
  <c r="G199" i="65"/>
  <c r="Y198" i="65"/>
  <c r="AB198" i="65" s="1"/>
  <c r="I198" i="65"/>
  <c r="K198" i="65" s="1"/>
  <c r="G198" i="65"/>
  <c r="Y197" i="65"/>
  <c r="AB197" i="65" s="1"/>
  <c r="I197" i="65"/>
  <c r="K197" i="65" s="1"/>
  <c r="G197" i="65"/>
  <c r="Y196" i="65"/>
  <c r="AB196" i="65" s="1"/>
  <c r="K196" i="65"/>
  <c r="I196" i="65"/>
  <c r="G196" i="65"/>
  <c r="Y195" i="65"/>
  <c r="AB195" i="65" s="1"/>
  <c r="I195" i="65"/>
  <c r="K195" i="65" s="1"/>
  <c r="G195" i="65"/>
  <c r="AB194" i="65"/>
  <c r="Y194" i="65"/>
  <c r="K194" i="65"/>
  <c r="I194" i="65"/>
  <c r="G194" i="65"/>
  <c r="Y193" i="65"/>
  <c r="AB193" i="65" s="1"/>
  <c r="K193" i="65"/>
  <c r="I193" i="65"/>
  <c r="G193" i="65"/>
  <c r="AB192" i="65"/>
  <c r="Y192" i="65"/>
  <c r="I192" i="65"/>
  <c r="K192" i="65" s="1"/>
  <c r="G192" i="65"/>
  <c r="AB191" i="65"/>
  <c r="Y191" i="65"/>
  <c r="I191" i="65"/>
  <c r="K191" i="65" s="1"/>
  <c r="G191" i="65"/>
  <c r="Y190" i="65"/>
  <c r="AB190" i="65" s="1"/>
  <c r="I190" i="65"/>
  <c r="K190" i="65" s="1"/>
  <c r="G190" i="65"/>
  <c r="Y189" i="65"/>
  <c r="AB189" i="65" s="1"/>
  <c r="K189" i="65"/>
  <c r="I189" i="65"/>
  <c r="G189" i="65"/>
  <c r="Y188" i="65"/>
  <c r="AB188" i="65" s="1"/>
  <c r="K188" i="65"/>
  <c r="I188" i="65"/>
  <c r="G188" i="65"/>
  <c r="AB187" i="65"/>
  <c r="Y187" i="65"/>
  <c r="I187" i="65"/>
  <c r="K187" i="65" s="1"/>
  <c r="G187" i="65"/>
  <c r="AB186" i="65"/>
  <c r="Y186" i="65"/>
  <c r="K186" i="65"/>
  <c r="I186" i="65"/>
  <c r="G186" i="65"/>
  <c r="Y185" i="65"/>
  <c r="AB185" i="65" s="1"/>
  <c r="K185" i="65"/>
  <c r="I185" i="65"/>
  <c r="G185" i="65"/>
  <c r="AB184" i="65"/>
  <c r="Y184" i="65"/>
  <c r="I184" i="65"/>
  <c r="K184" i="65" s="1"/>
  <c r="G184" i="65"/>
  <c r="AB183" i="65"/>
  <c r="Y183" i="65"/>
  <c r="I183" i="65"/>
  <c r="K183" i="65" s="1"/>
  <c r="G183" i="65"/>
  <c r="Y182" i="65"/>
  <c r="AB182" i="65" s="1"/>
  <c r="I182" i="65"/>
  <c r="K182" i="65" s="1"/>
  <c r="G182" i="65"/>
  <c r="Y181" i="65"/>
  <c r="AB181" i="65" s="1"/>
  <c r="I181" i="65"/>
  <c r="K181" i="65" s="1"/>
  <c r="G181" i="65"/>
  <c r="Y180" i="65"/>
  <c r="AB180" i="65" s="1"/>
  <c r="K180" i="65"/>
  <c r="I180" i="65"/>
  <c r="G180" i="65"/>
  <c r="Y179" i="65"/>
  <c r="AB179" i="65" s="1"/>
  <c r="I179" i="65"/>
  <c r="K179" i="65" s="1"/>
  <c r="G179" i="65"/>
  <c r="AB178" i="65"/>
  <c r="Y178" i="65"/>
  <c r="K178" i="65"/>
  <c r="I178" i="65"/>
  <c r="G178" i="65"/>
  <c r="Y177" i="65"/>
  <c r="AB177" i="65" s="1"/>
  <c r="K177" i="65"/>
  <c r="I177" i="65"/>
  <c r="G177" i="65"/>
  <c r="AB176" i="65"/>
  <c r="Y176" i="65"/>
  <c r="I176" i="65"/>
  <c r="K176" i="65" s="1"/>
  <c r="G176" i="65"/>
  <c r="AB175" i="65"/>
  <c r="Y175" i="65"/>
  <c r="I175" i="65"/>
  <c r="K175" i="65" s="1"/>
  <c r="G175" i="65"/>
  <c r="Y174" i="65"/>
  <c r="AB174" i="65" s="1"/>
  <c r="I174" i="65"/>
  <c r="K174" i="65" s="1"/>
  <c r="G174" i="65"/>
  <c r="Y173" i="65"/>
  <c r="AB173" i="65" s="1"/>
  <c r="I173" i="65"/>
  <c r="K173" i="65" s="1"/>
  <c r="G173" i="65"/>
  <c r="Y172" i="65"/>
  <c r="AB172" i="65" s="1"/>
  <c r="K172" i="65"/>
  <c r="I172" i="65"/>
  <c r="G172" i="65"/>
  <c r="AB171" i="65"/>
  <c r="Y171" i="65"/>
  <c r="I171" i="65"/>
  <c r="K171" i="65" s="1"/>
  <c r="G171" i="65"/>
  <c r="Y170" i="65"/>
  <c r="AB170" i="65" s="1"/>
  <c r="I170" i="65"/>
  <c r="K170" i="65" s="1"/>
  <c r="G170" i="65"/>
  <c r="Y169" i="65"/>
  <c r="AB169" i="65" s="1"/>
  <c r="K169" i="65"/>
  <c r="I169" i="65"/>
  <c r="G169" i="65"/>
  <c r="AB168" i="65"/>
  <c r="Y168" i="65"/>
  <c r="I168" i="65"/>
  <c r="K168" i="65" s="1"/>
  <c r="G168" i="65"/>
  <c r="AB167" i="65"/>
  <c r="Y167" i="65"/>
  <c r="I167" i="65"/>
  <c r="K167" i="65" s="1"/>
  <c r="G167" i="65"/>
  <c r="Y166" i="65"/>
  <c r="AB166" i="65" s="1"/>
  <c r="I166" i="65"/>
  <c r="K166" i="65" s="1"/>
  <c r="G166" i="65"/>
  <c r="Y165" i="65"/>
  <c r="AB165" i="65" s="1"/>
  <c r="I165" i="65"/>
  <c r="K165" i="65" s="1"/>
  <c r="G165" i="65"/>
  <c r="Y164" i="65"/>
  <c r="AB164" i="65" s="1"/>
  <c r="I164" i="65"/>
  <c r="K164" i="65" s="1"/>
  <c r="G164" i="65"/>
  <c r="Y163" i="65"/>
  <c r="AB163" i="65" s="1"/>
  <c r="I163" i="65"/>
  <c r="K163" i="65" s="1"/>
  <c r="G163" i="65"/>
  <c r="Y162" i="65"/>
  <c r="AB162" i="65" s="1"/>
  <c r="K162" i="65"/>
  <c r="I162" i="65"/>
  <c r="G162" i="65"/>
  <c r="Y161" i="65"/>
  <c r="AB161" i="65" s="1"/>
  <c r="K161" i="65"/>
  <c r="I161" i="65"/>
  <c r="G161" i="65"/>
  <c r="AB160" i="65"/>
  <c r="Y160" i="65"/>
  <c r="I160" i="65"/>
  <c r="K160" i="65" s="1"/>
  <c r="G160" i="65"/>
  <c r="AB159" i="65"/>
  <c r="Y159" i="65"/>
  <c r="K159" i="65"/>
  <c r="I159" i="65"/>
  <c r="G159" i="65"/>
  <c r="Y158" i="65"/>
  <c r="AB158" i="65" s="1"/>
  <c r="I158" i="65"/>
  <c r="K158" i="65" s="1"/>
  <c r="G158" i="65"/>
  <c r="AB157" i="65"/>
  <c r="Y157" i="65"/>
  <c r="I157" i="65"/>
  <c r="K157" i="65" s="1"/>
  <c r="G157" i="65"/>
  <c r="Y156" i="65"/>
  <c r="AB156" i="65" s="1"/>
  <c r="I156" i="65"/>
  <c r="K156" i="65" s="1"/>
  <c r="G156" i="65"/>
  <c r="Y155" i="65"/>
  <c r="AB155" i="65" s="1"/>
  <c r="I155" i="65"/>
  <c r="K155" i="65" s="1"/>
  <c r="G155" i="65"/>
  <c r="Y154" i="65"/>
  <c r="AB154" i="65" s="1"/>
  <c r="I154" i="65"/>
  <c r="K154" i="65" s="1"/>
  <c r="G154" i="65"/>
  <c r="Y153" i="65"/>
  <c r="AB153" i="65" s="1"/>
  <c r="K153" i="65"/>
  <c r="I153" i="65"/>
  <c r="G153" i="65"/>
  <c r="Y152" i="65"/>
  <c r="AB152" i="65" s="1"/>
  <c r="I152" i="65"/>
  <c r="K152" i="65" s="1"/>
  <c r="G152" i="65"/>
  <c r="AB151" i="65"/>
  <c r="Y151" i="65"/>
  <c r="K151" i="65"/>
  <c r="I151" i="65"/>
  <c r="G151" i="65"/>
  <c r="Y150" i="65"/>
  <c r="AB150" i="65" s="1"/>
  <c r="I150" i="65"/>
  <c r="K150" i="65" s="1"/>
  <c r="G150" i="65"/>
  <c r="AB149" i="65"/>
  <c r="Y149" i="65"/>
  <c r="I149" i="65"/>
  <c r="K149" i="65" s="1"/>
  <c r="G149" i="65"/>
  <c r="Y148" i="65"/>
  <c r="AB148" i="65" s="1"/>
  <c r="I148" i="65"/>
  <c r="K148" i="65" s="1"/>
  <c r="G148" i="65"/>
  <c r="AB147" i="65"/>
  <c r="Y147" i="65"/>
  <c r="I147" i="65"/>
  <c r="K147" i="65" s="1"/>
  <c r="G147" i="65"/>
  <c r="Y146" i="65"/>
  <c r="AB146" i="65" s="1"/>
  <c r="I146" i="65"/>
  <c r="K146" i="65" s="1"/>
  <c r="G146" i="65"/>
  <c r="Y145" i="65"/>
  <c r="AB145" i="65" s="1"/>
  <c r="K145" i="65"/>
  <c r="I145" i="65"/>
  <c r="G145" i="65"/>
  <c r="Y144" i="65"/>
  <c r="AB144" i="65" s="1"/>
  <c r="I144" i="65"/>
  <c r="K144" i="65" s="1"/>
  <c r="G144" i="65"/>
  <c r="AB143" i="65"/>
  <c r="Y143" i="65"/>
  <c r="K143" i="65"/>
  <c r="I143" i="65"/>
  <c r="G143" i="65"/>
  <c r="Y142" i="65"/>
  <c r="AB142" i="65" s="1"/>
  <c r="I142" i="65"/>
  <c r="K142" i="65" s="1"/>
  <c r="G142" i="65"/>
  <c r="AB141" i="65"/>
  <c r="Y141" i="65"/>
  <c r="K141" i="65"/>
  <c r="I141" i="65"/>
  <c r="G141" i="65"/>
  <c r="Y140" i="65"/>
  <c r="AB140" i="65" s="1"/>
  <c r="I140" i="65"/>
  <c r="K140" i="65" s="1"/>
  <c r="G140" i="65"/>
  <c r="AB139" i="65"/>
  <c r="Y139" i="65"/>
  <c r="I139" i="65"/>
  <c r="K139" i="65" s="1"/>
  <c r="G139" i="65"/>
  <c r="Y138" i="65"/>
  <c r="AB138" i="65" s="1"/>
  <c r="I138" i="65"/>
  <c r="K138" i="65" s="1"/>
  <c r="G138" i="65"/>
  <c r="Y137" i="65"/>
  <c r="AB137" i="65" s="1"/>
  <c r="K137" i="65"/>
  <c r="I137" i="65"/>
  <c r="G137" i="65"/>
  <c r="Y136" i="65"/>
  <c r="AB136" i="65" s="1"/>
  <c r="I136" i="65"/>
  <c r="K136" i="65" s="1"/>
  <c r="G136" i="65"/>
  <c r="AB135" i="65"/>
  <c r="Y135" i="65"/>
  <c r="K135" i="65"/>
  <c r="I135" i="65"/>
  <c r="G135" i="65"/>
  <c r="Y134" i="65"/>
  <c r="AB134" i="65" s="1"/>
  <c r="I134" i="65"/>
  <c r="K134" i="65" s="1"/>
  <c r="G134" i="65"/>
  <c r="AB133" i="65"/>
  <c r="Y133" i="65"/>
  <c r="K133" i="65"/>
  <c r="I133" i="65"/>
  <c r="G133" i="65"/>
  <c r="Y132" i="65"/>
  <c r="AB132" i="65" s="1"/>
  <c r="I132" i="65"/>
  <c r="K132" i="65" s="1"/>
  <c r="G132" i="65"/>
  <c r="AB131" i="65"/>
  <c r="Y131" i="65"/>
  <c r="I131" i="65"/>
  <c r="K131" i="65" s="1"/>
  <c r="G131" i="65"/>
  <c r="Y130" i="65"/>
  <c r="AB130" i="65" s="1"/>
  <c r="I130" i="65"/>
  <c r="K130" i="65" s="1"/>
  <c r="G130" i="65"/>
  <c r="Y129" i="65"/>
  <c r="AB129" i="65" s="1"/>
  <c r="K129" i="65"/>
  <c r="I129" i="65"/>
  <c r="G129" i="65"/>
  <c r="Y128" i="65"/>
  <c r="AB128" i="65" s="1"/>
  <c r="I128" i="65"/>
  <c r="K128" i="65" s="1"/>
  <c r="G128" i="65"/>
  <c r="AB127" i="65"/>
  <c r="Y127" i="65"/>
  <c r="K127" i="65"/>
  <c r="I127" i="65"/>
  <c r="G127" i="65"/>
  <c r="Y126" i="65"/>
  <c r="AB126" i="65" s="1"/>
  <c r="I126" i="65"/>
  <c r="K126" i="65" s="1"/>
  <c r="G126" i="65"/>
  <c r="AB125" i="65"/>
  <c r="Y125" i="65"/>
  <c r="I125" i="65"/>
  <c r="K125" i="65" s="1"/>
  <c r="G125" i="65"/>
  <c r="Y124" i="65"/>
  <c r="AB124" i="65" s="1"/>
  <c r="I124" i="65"/>
  <c r="K124" i="65" s="1"/>
  <c r="G124" i="65"/>
  <c r="Y123" i="65"/>
  <c r="AB123" i="65" s="1"/>
  <c r="I123" i="65"/>
  <c r="K123" i="65" s="1"/>
  <c r="G123" i="65"/>
  <c r="Y122" i="65"/>
  <c r="AB122" i="65" s="1"/>
  <c r="I122" i="65"/>
  <c r="K122" i="65" s="1"/>
  <c r="G122" i="65"/>
  <c r="Y121" i="65"/>
  <c r="AB121" i="65" s="1"/>
  <c r="K121" i="65"/>
  <c r="I121" i="65"/>
  <c r="G121" i="65"/>
  <c r="Y120" i="65"/>
  <c r="AB120" i="65" s="1"/>
  <c r="I120" i="65"/>
  <c r="K120" i="65" s="1"/>
  <c r="G120" i="65"/>
  <c r="AB119" i="65"/>
  <c r="Y119" i="65"/>
  <c r="K119" i="65"/>
  <c r="I119" i="65"/>
  <c r="G119" i="65"/>
  <c r="Y118" i="65"/>
  <c r="AB118" i="65" s="1"/>
  <c r="I118" i="65"/>
  <c r="K118" i="65" s="1"/>
  <c r="G118" i="65"/>
  <c r="AB117" i="65"/>
  <c r="Y117" i="65"/>
  <c r="I117" i="65"/>
  <c r="K117" i="65" s="1"/>
  <c r="G117" i="65"/>
  <c r="Y116" i="65"/>
  <c r="AB116" i="65" s="1"/>
  <c r="I116" i="65"/>
  <c r="K116" i="65" s="1"/>
  <c r="G116" i="65"/>
  <c r="Y115" i="65"/>
  <c r="AB115" i="65" s="1"/>
  <c r="I115" i="65"/>
  <c r="K115" i="65" s="1"/>
  <c r="G115" i="65"/>
  <c r="Y114" i="65"/>
  <c r="AB114" i="65" s="1"/>
  <c r="I114" i="65"/>
  <c r="K114" i="65" s="1"/>
  <c r="G114" i="65"/>
  <c r="Y113" i="65"/>
  <c r="AB113" i="65" s="1"/>
  <c r="K113" i="65"/>
  <c r="I113" i="65"/>
  <c r="G113" i="65"/>
  <c r="Y112" i="65"/>
  <c r="AB112" i="65" s="1"/>
  <c r="K112" i="65"/>
  <c r="I112" i="65"/>
  <c r="G112" i="65"/>
  <c r="AB111" i="65"/>
  <c r="Y111" i="65"/>
  <c r="K111" i="65"/>
  <c r="I111" i="65"/>
  <c r="G111" i="65"/>
  <c r="AB110" i="65"/>
  <c r="Y110" i="65"/>
  <c r="I110" i="65"/>
  <c r="K110" i="65" s="1"/>
  <c r="G110" i="65"/>
  <c r="AB109" i="65"/>
  <c r="Y109" i="65"/>
  <c r="I109" i="65"/>
  <c r="K109" i="65" s="1"/>
  <c r="G109" i="65"/>
  <c r="Y108" i="65"/>
  <c r="AB108" i="65" s="1"/>
  <c r="I108" i="65"/>
  <c r="K108" i="65" s="1"/>
  <c r="G108" i="65"/>
  <c r="Y107" i="65"/>
  <c r="AB107" i="65" s="1"/>
  <c r="I107" i="65"/>
  <c r="K107" i="65" s="1"/>
  <c r="G107" i="65"/>
  <c r="Y106" i="65"/>
  <c r="AB106" i="65" s="1"/>
  <c r="I106" i="65"/>
  <c r="K106" i="65" s="1"/>
  <c r="G106" i="65"/>
  <c r="Y105" i="65"/>
  <c r="AB105" i="65" s="1"/>
  <c r="K105" i="65"/>
  <c r="I105" i="65"/>
  <c r="G105" i="65"/>
  <c r="Y104" i="65"/>
  <c r="AB104" i="65" s="1"/>
  <c r="K104" i="65"/>
  <c r="I104" i="65"/>
  <c r="G104" i="65"/>
  <c r="AB103" i="65"/>
  <c r="Y103" i="65"/>
  <c r="K103" i="65"/>
  <c r="I103" i="65"/>
  <c r="G103" i="65"/>
  <c r="AB102" i="65"/>
  <c r="Y102" i="65"/>
  <c r="I102" i="65"/>
  <c r="K102" i="65" s="1"/>
  <c r="G102" i="65"/>
  <c r="AB101" i="65"/>
  <c r="Y101" i="65"/>
  <c r="I101" i="65"/>
  <c r="K101" i="65" s="1"/>
  <c r="G101" i="65"/>
  <c r="Y100" i="65"/>
  <c r="AB100" i="65" s="1"/>
  <c r="I100" i="65"/>
  <c r="K100" i="65" s="1"/>
  <c r="G100" i="65"/>
  <c r="Y99" i="65"/>
  <c r="AB99" i="65" s="1"/>
  <c r="I99" i="65"/>
  <c r="K99" i="65" s="1"/>
  <c r="G99" i="65"/>
  <c r="Y98" i="65"/>
  <c r="AB98" i="65" s="1"/>
  <c r="I98" i="65"/>
  <c r="K98" i="65" s="1"/>
  <c r="G98" i="65"/>
  <c r="Y97" i="65"/>
  <c r="AB97" i="65" s="1"/>
  <c r="K97" i="65"/>
  <c r="I97" i="65"/>
  <c r="G97" i="65"/>
  <c r="Y96" i="65"/>
  <c r="AB96" i="65" s="1"/>
  <c r="I96" i="65"/>
  <c r="K96" i="65" s="1"/>
  <c r="G96" i="65"/>
  <c r="AB95" i="65"/>
  <c r="Y95" i="65"/>
  <c r="I95" i="65"/>
  <c r="K95" i="65" s="1"/>
  <c r="G95" i="65"/>
  <c r="Y94" i="65"/>
  <c r="AB94" i="65" s="1"/>
  <c r="I94" i="65"/>
  <c r="K94" i="65" s="1"/>
  <c r="G94" i="65"/>
  <c r="Y93" i="65"/>
  <c r="AB93" i="65" s="1"/>
  <c r="I93" i="65"/>
  <c r="K93" i="65" s="1"/>
  <c r="G93" i="65"/>
  <c r="Y92" i="65"/>
  <c r="AB92" i="65" s="1"/>
  <c r="I92" i="65"/>
  <c r="K92" i="65" s="1"/>
  <c r="G92" i="65"/>
  <c r="Y91" i="65"/>
  <c r="AB91" i="65" s="1"/>
  <c r="I91" i="65"/>
  <c r="K91" i="65" s="1"/>
  <c r="G91" i="65"/>
  <c r="Y90" i="65"/>
  <c r="AB90" i="65" s="1"/>
  <c r="I90" i="65"/>
  <c r="K90" i="65" s="1"/>
  <c r="G90" i="65"/>
  <c r="Y89" i="65"/>
  <c r="AB89" i="65" s="1"/>
  <c r="K89" i="65"/>
  <c r="I89" i="65"/>
  <c r="G89" i="65"/>
  <c r="Y88" i="65"/>
  <c r="AB88" i="65" s="1"/>
  <c r="I88" i="65"/>
  <c r="K88" i="65" s="1"/>
  <c r="G88" i="65"/>
  <c r="AB87" i="65"/>
  <c r="Y87" i="65"/>
  <c r="I87" i="65"/>
  <c r="K87" i="65" s="1"/>
  <c r="G87" i="65"/>
  <c r="Y86" i="65"/>
  <c r="AB86" i="65" s="1"/>
  <c r="I86" i="65"/>
  <c r="K86" i="65" s="1"/>
  <c r="G86" i="65"/>
  <c r="Y85" i="65"/>
  <c r="AB85" i="65" s="1"/>
  <c r="K85" i="65"/>
  <c r="I85" i="65"/>
  <c r="G85" i="65"/>
  <c r="Y84" i="65"/>
  <c r="AB84" i="65" s="1"/>
  <c r="I84" i="65"/>
  <c r="K84" i="65" s="1"/>
  <c r="G84" i="65"/>
  <c r="AB83" i="65"/>
  <c r="Y83" i="65"/>
  <c r="I83" i="65"/>
  <c r="K83" i="65" s="1"/>
  <c r="G83" i="65"/>
  <c r="Y82" i="65"/>
  <c r="AB82" i="65" s="1"/>
  <c r="I82" i="65"/>
  <c r="K82" i="65" s="1"/>
  <c r="G82" i="65"/>
  <c r="Y81" i="65"/>
  <c r="AB81" i="65" s="1"/>
  <c r="K81" i="65"/>
  <c r="I81" i="65"/>
  <c r="G81" i="65"/>
  <c r="Y80" i="65"/>
  <c r="AB80" i="65" s="1"/>
  <c r="K80" i="65"/>
  <c r="I80" i="65"/>
  <c r="G80" i="65"/>
  <c r="AB79" i="65"/>
  <c r="Y79" i="65"/>
  <c r="K79" i="65"/>
  <c r="I79" i="65"/>
  <c r="G79" i="65"/>
  <c r="AB78" i="65"/>
  <c r="Y78" i="65"/>
  <c r="I78" i="65"/>
  <c r="K78" i="65" s="1"/>
  <c r="G78" i="65"/>
  <c r="AB77" i="65"/>
  <c r="Y77" i="65"/>
  <c r="K77" i="65"/>
  <c r="I77" i="65"/>
  <c r="G77" i="65"/>
  <c r="Y76" i="65"/>
  <c r="AB76" i="65" s="1"/>
  <c r="I76" i="65"/>
  <c r="K76" i="65" s="1"/>
  <c r="G76" i="65"/>
  <c r="AB75" i="65"/>
  <c r="Y75" i="65"/>
  <c r="I75" i="65"/>
  <c r="K75" i="65" s="1"/>
  <c r="G75" i="65"/>
  <c r="Y74" i="65"/>
  <c r="AB74" i="65" s="1"/>
  <c r="I74" i="65"/>
  <c r="K74" i="65" s="1"/>
  <c r="G74" i="65"/>
  <c r="Y73" i="65"/>
  <c r="AB73" i="65" s="1"/>
  <c r="K73" i="65"/>
  <c r="I73" i="65"/>
  <c r="G73" i="65"/>
  <c r="Y72" i="65"/>
  <c r="AB72" i="65" s="1"/>
  <c r="I72" i="65"/>
  <c r="K72" i="65" s="1"/>
  <c r="G72" i="65"/>
  <c r="AB71" i="65"/>
  <c r="Y71" i="65"/>
  <c r="K71" i="65"/>
  <c r="I71" i="65"/>
  <c r="G71" i="65"/>
  <c r="Y70" i="65"/>
  <c r="AB70" i="65" s="1"/>
  <c r="I70" i="65"/>
  <c r="K70" i="65" s="1"/>
  <c r="G70" i="65"/>
  <c r="AB69" i="65"/>
  <c r="Y69" i="65"/>
  <c r="K69" i="65"/>
  <c r="I69" i="65"/>
  <c r="G69" i="65"/>
  <c r="Y68" i="65"/>
  <c r="AB68" i="65" s="1"/>
  <c r="K68" i="65"/>
  <c r="I68" i="65"/>
  <c r="G68" i="65"/>
  <c r="AB67" i="65"/>
  <c r="Y67" i="65"/>
  <c r="I67" i="65"/>
  <c r="K67" i="65" s="1"/>
  <c r="G67" i="65"/>
  <c r="AB66" i="65"/>
  <c r="Y66" i="65"/>
  <c r="I66" i="65"/>
  <c r="K66" i="65" s="1"/>
  <c r="G66" i="65"/>
  <c r="Y65" i="65"/>
  <c r="AB65" i="65" s="1"/>
  <c r="K65" i="65"/>
  <c r="I65" i="65"/>
  <c r="G65" i="65"/>
  <c r="Y64" i="65"/>
  <c r="AB64" i="65" s="1"/>
  <c r="I64" i="65"/>
  <c r="K64" i="65" s="1"/>
  <c r="G64" i="65"/>
  <c r="AB63" i="65"/>
  <c r="Y63" i="65"/>
  <c r="K63" i="65"/>
  <c r="I63" i="65"/>
  <c r="G63" i="65"/>
  <c r="Y62" i="65"/>
  <c r="AB62" i="65" s="1"/>
  <c r="I62" i="65"/>
  <c r="K62" i="65" s="1"/>
  <c r="G62" i="65"/>
  <c r="AB61" i="65"/>
  <c r="Y61" i="65"/>
  <c r="K61" i="65"/>
  <c r="I61" i="65"/>
  <c r="G61" i="65"/>
  <c r="Y60" i="65"/>
  <c r="AB60" i="65" s="1"/>
  <c r="K60" i="65"/>
  <c r="I60" i="65"/>
  <c r="G60" i="65"/>
  <c r="AB59" i="65"/>
  <c r="Y59" i="65"/>
  <c r="I59" i="65"/>
  <c r="K59" i="65" s="1"/>
  <c r="G59" i="65"/>
  <c r="AB58" i="65"/>
  <c r="Y58" i="65"/>
  <c r="I58" i="65"/>
  <c r="K58" i="65" s="1"/>
  <c r="G58" i="65"/>
  <c r="Y57" i="65"/>
  <c r="AB57" i="65" s="1"/>
  <c r="K57" i="65"/>
  <c r="I57" i="65"/>
  <c r="G57" i="65"/>
  <c r="Y56" i="65"/>
  <c r="AB56" i="65" s="1"/>
  <c r="I56" i="65"/>
  <c r="K56" i="65" s="1"/>
  <c r="G56" i="65"/>
  <c r="AB55" i="65"/>
  <c r="Y55" i="65"/>
  <c r="K55" i="65"/>
  <c r="I55" i="65"/>
  <c r="G55" i="65"/>
  <c r="Y54" i="65"/>
  <c r="AB54" i="65" s="1"/>
  <c r="I54" i="65"/>
  <c r="K54" i="65" s="1"/>
  <c r="G54" i="65"/>
  <c r="AB53" i="65"/>
  <c r="Y53" i="65"/>
  <c r="K53" i="65"/>
  <c r="I53" i="65"/>
  <c r="G53" i="65"/>
  <c r="Y52" i="65"/>
  <c r="AB52" i="65" s="1"/>
  <c r="K52" i="65"/>
  <c r="I52" i="65"/>
  <c r="G52" i="65"/>
  <c r="AB51" i="65"/>
  <c r="Y51" i="65"/>
  <c r="I51" i="65"/>
  <c r="K51" i="65" s="1"/>
  <c r="G51" i="65"/>
  <c r="AB50" i="65"/>
  <c r="Y50" i="65"/>
  <c r="I50" i="65"/>
  <c r="K50" i="65" s="1"/>
  <c r="G50" i="65"/>
  <c r="Y49" i="65"/>
  <c r="AB49" i="65" s="1"/>
  <c r="K49" i="65"/>
  <c r="I49" i="65"/>
  <c r="G49" i="65"/>
  <c r="Y48" i="65"/>
  <c r="AB48" i="65" s="1"/>
  <c r="I48" i="65"/>
  <c r="K48" i="65" s="1"/>
  <c r="G48" i="65"/>
  <c r="AB47" i="65"/>
  <c r="Y47" i="65"/>
  <c r="K47" i="65"/>
  <c r="I47" i="65"/>
  <c r="G47" i="65"/>
  <c r="Y46" i="65"/>
  <c r="AB46" i="65" s="1"/>
  <c r="I46" i="65"/>
  <c r="K46" i="65" s="1"/>
  <c r="G46" i="65"/>
  <c r="AB45" i="65"/>
  <c r="Y45" i="65"/>
  <c r="K45" i="65"/>
  <c r="I45" i="65"/>
  <c r="G45" i="65"/>
  <c r="Y44" i="65"/>
  <c r="AB44" i="65" s="1"/>
  <c r="K44" i="65"/>
  <c r="I44" i="65"/>
  <c r="G44" i="65"/>
  <c r="AB43" i="65"/>
  <c r="Y43" i="65"/>
  <c r="I43" i="65"/>
  <c r="K43" i="65" s="1"/>
  <c r="G43" i="65"/>
  <c r="AB42" i="65"/>
  <c r="Y42" i="65"/>
  <c r="I42" i="65"/>
  <c r="K42" i="65" s="1"/>
  <c r="G42" i="65"/>
  <c r="Y41" i="65"/>
  <c r="AB41" i="65" s="1"/>
  <c r="K41" i="65"/>
  <c r="I41" i="65"/>
  <c r="G41" i="65"/>
  <c r="Y40" i="65"/>
  <c r="AB40" i="65" s="1"/>
  <c r="I40" i="65"/>
  <c r="K40" i="65" s="1"/>
  <c r="G40" i="65"/>
  <c r="AB39" i="65"/>
  <c r="Y39" i="65"/>
  <c r="K39" i="65"/>
  <c r="I39" i="65"/>
  <c r="G39" i="65"/>
  <c r="Y38" i="65"/>
  <c r="AB38" i="65" s="1"/>
  <c r="I38" i="65"/>
  <c r="K38" i="65" s="1"/>
  <c r="G38" i="65"/>
  <c r="AB37" i="65"/>
  <c r="Y37" i="65"/>
  <c r="K37" i="65"/>
  <c r="I37" i="65"/>
  <c r="G37" i="65"/>
  <c r="Y36" i="65"/>
  <c r="AB36" i="65" s="1"/>
  <c r="K36" i="65"/>
  <c r="I36" i="65"/>
  <c r="G36" i="65"/>
  <c r="AB35" i="65"/>
  <c r="Y35" i="65"/>
  <c r="I35" i="65"/>
  <c r="K35" i="65" s="1"/>
  <c r="G35" i="65"/>
  <c r="AB34" i="65"/>
  <c r="Y34" i="65"/>
  <c r="I34" i="65"/>
  <c r="K34" i="65" s="1"/>
  <c r="G34" i="65"/>
  <c r="Y33" i="65"/>
  <c r="AB33" i="65" s="1"/>
  <c r="K33" i="65"/>
  <c r="I33" i="65"/>
  <c r="G33" i="65"/>
  <c r="Y32" i="65"/>
  <c r="AB32" i="65" s="1"/>
  <c r="I32" i="65"/>
  <c r="K32" i="65" s="1"/>
  <c r="G32" i="65"/>
  <c r="AB31" i="65"/>
  <c r="Y31" i="65"/>
  <c r="K31" i="65"/>
  <c r="I31" i="65"/>
  <c r="G31" i="65"/>
  <c r="Y30" i="65"/>
  <c r="AB30" i="65" s="1"/>
  <c r="I30" i="65"/>
  <c r="K30" i="65" s="1"/>
  <c r="G30" i="65"/>
  <c r="Y29" i="65"/>
  <c r="AB29" i="65" s="1"/>
  <c r="K29" i="65"/>
  <c r="I29" i="65"/>
  <c r="G29" i="65"/>
  <c r="Y28" i="65"/>
  <c r="AB28" i="65" s="1"/>
  <c r="K28" i="65"/>
  <c r="I28" i="65"/>
  <c r="G28" i="65"/>
  <c r="Y27" i="65"/>
  <c r="AB27" i="65" s="1"/>
  <c r="I27" i="65"/>
  <c r="K27" i="65" s="1"/>
  <c r="G27" i="65"/>
  <c r="AB26" i="65"/>
  <c r="Y26" i="65"/>
  <c r="K26" i="65"/>
  <c r="I26" i="65"/>
  <c r="G26" i="65"/>
  <c r="Y25" i="65"/>
  <c r="AB25" i="65" s="1"/>
  <c r="K25" i="65"/>
  <c r="I25" i="65"/>
  <c r="G25" i="65"/>
  <c r="AB24" i="65"/>
  <c r="Y24" i="65"/>
  <c r="I24" i="65"/>
  <c r="K24" i="65" s="1"/>
  <c r="G24" i="65"/>
  <c r="AB23" i="65"/>
  <c r="Y23" i="65"/>
  <c r="I23" i="65"/>
  <c r="K23" i="65" s="1"/>
  <c r="G23" i="65"/>
  <c r="Y22" i="65"/>
  <c r="AB22" i="65" s="1"/>
  <c r="I22" i="65"/>
  <c r="K22" i="65" s="1"/>
  <c r="G22" i="65"/>
  <c r="AB21" i="65"/>
  <c r="Y21" i="65"/>
  <c r="I21" i="65"/>
  <c r="K21" i="65" s="1"/>
  <c r="G21" i="65"/>
  <c r="Y20" i="65"/>
  <c r="AB20" i="65" s="1"/>
  <c r="K20" i="65"/>
  <c r="I20" i="65"/>
  <c r="G20" i="65"/>
  <c r="Y19" i="65"/>
  <c r="AB19" i="65" s="1"/>
  <c r="I19" i="65"/>
  <c r="K19" i="65" s="1"/>
  <c r="G19" i="65"/>
  <c r="AB18" i="65"/>
  <c r="Y18" i="65"/>
  <c r="K18" i="65"/>
  <c r="I18" i="65"/>
  <c r="G18" i="65"/>
  <c r="Y17" i="65"/>
  <c r="AB17" i="65" s="1"/>
  <c r="K17" i="65"/>
  <c r="I17" i="65"/>
  <c r="G17" i="65"/>
  <c r="AB16" i="65"/>
  <c r="Y16" i="65"/>
  <c r="I16" i="65"/>
  <c r="K16" i="65" s="1"/>
  <c r="G16" i="65"/>
  <c r="AB15" i="65"/>
  <c r="Y15" i="65"/>
  <c r="I15" i="65"/>
  <c r="K15" i="65" s="1"/>
  <c r="G15" i="65"/>
  <c r="Y14" i="65"/>
  <c r="AB14" i="65" s="1"/>
  <c r="I14" i="65"/>
  <c r="K14" i="65" s="1"/>
  <c r="G14" i="65"/>
  <c r="AB13" i="65"/>
  <c r="Y13" i="65"/>
  <c r="I13" i="65"/>
  <c r="K13" i="65" s="1"/>
  <c r="G13" i="65"/>
  <c r="Y12" i="65"/>
  <c r="AB12" i="65" s="1"/>
  <c r="K12" i="65"/>
  <c r="I12" i="65"/>
  <c r="G12" i="65"/>
  <c r="Y11" i="65"/>
  <c r="AB11" i="65" s="1"/>
  <c r="I11" i="65"/>
  <c r="K11" i="65" s="1"/>
  <c r="G11" i="65"/>
  <c r="AB10" i="65"/>
  <c r="Y10" i="65"/>
  <c r="K10" i="65"/>
  <c r="I10" i="65"/>
  <c r="G10" i="65"/>
  <c r="Y9" i="65"/>
  <c r="AB9" i="65" s="1"/>
  <c r="K9" i="65"/>
  <c r="I9" i="65"/>
  <c r="G9" i="65"/>
  <c r="AB8" i="65"/>
  <c r="Y8" i="65"/>
  <c r="K8" i="65"/>
  <c r="I8" i="65"/>
  <c r="G8" i="65"/>
  <c r="AB202" i="64"/>
  <c r="Y202" i="64"/>
  <c r="K202" i="64"/>
  <c r="I202" i="64"/>
  <c r="G202" i="64"/>
  <c r="AB201" i="64"/>
  <c r="Y201" i="64"/>
  <c r="K201" i="64"/>
  <c r="I201" i="64"/>
  <c r="G201" i="64"/>
  <c r="AB200" i="64"/>
  <c r="Y200" i="64"/>
  <c r="I200" i="64"/>
  <c r="K200" i="64" s="1"/>
  <c r="G200" i="64"/>
  <c r="AB199" i="64"/>
  <c r="Y199" i="64"/>
  <c r="I199" i="64"/>
  <c r="K199" i="64" s="1"/>
  <c r="G199" i="64"/>
  <c r="Y198" i="64"/>
  <c r="AB198" i="64" s="1"/>
  <c r="I198" i="64"/>
  <c r="K198" i="64" s="1"/>
  <c r="G198" i="64"/>
  <c r="Y197" i="64"/>
  <c r="AB197" i="64" s="1"/>
  <c r="I197" i="64"/>
  <c r="K197" i="64" s="1"/>
  <c r="G197" i="64"/>
  <c r="Y196" i="64"/>
  <c r="AB196" i="64" s="1"/>
  <c r="K196" i="64"/>
  <c r="I196" i="64"/>
  <c r="G196" i="64"/>
  <c r="Y195" i="64"/>
  <c r="AB195" i="64" s="1"/>
  <c r="K195" i="64"/>
  <c r="I195" i="64"/>
  <c r="G195" i="64"/>
  <c r="AB194" i="64"/>
  <c r="Y194" i="64"/>
  <c r="K194" i="64"/>
  <c r="I194" i="64"/>
  <c r="G194" i="64"/>
  <c r="AB193" i="64"/>
  <c r="Y193" i="64"/>
  <c r="K193" i="64"/>
  <c r="I193" i="64"/>
  <c r="G193" i="64"/>
  <c r="AB192" i="64"/>
  <c r="Y192" i="64"/>
  <c r="I192" i="64"/>
  <c r="K192" i="64" s="1"/>
  <c r="G192" i="64"/>
  <c r="AB191" i="64"/>
  <c r="Y191" i="64"/>
  <c r="I191" i="64"/>
  <c r="K191" i="64" s="1"/>
  <c r="G191" i="64"/>
  <c r="Y190" i="64"/>
  <c r="AB190" i="64" s="1"/>
  <c r="I190" i="64"/>
  <c r="K190" i="64" s="1"/>
  <c r="G190" i="64"/>
  <c r="Y189" i="64"/>
  <c r="AB189" i="64" s="1"/>
  <c r="I189" i="64"/>
  <c r="K189" i="64" s="1"/>
  <c r="G189" i="64"/>
  <c r="Y188" i="64"/>
  <c r="AB188" i="64" s="1"/>
  <c r="I188" i="64"/>
  <c r="K188" i="64" s="1"/>
  <c r="G188" i="64"/>
  <c r="Y187" i="64"/>
  <c r="AB187" i="64" s="1"/>
  <c r="K187" i="64"/>
  <c r="I187" i="64"/>
  <c r="G187" i="64"/>
  <c r="Y186" i="64"/>
  <c r="AB186" i="64" s="1"/>
  <c r="K186" i="64"/>
  <c r="I186" i="64"/>
  <c r="G186" i="64"/>
  <c r="AB185" i="64"/>
  <c r="Y185" i="64"/>
  <c r="K185" i="64"/>
  <c r="I185" i="64"/>
  <c r="G185" i="64"/>
  <c r="AB184" i="64"/>
  <c r="Y184" i="64"/>
  <c r="I184" i="64"/>
  <c r="K184" i="64" s="1"/>
  <c r="G184" i="64"/>
  <c r="AB183" i="64"/>
  <c r="Y183" i="64"/>
  <c r="K183" i="64"/>
  <c r="I183" i="64"/>
  <c r="G183" i="64"/>
  <c r="Y182" i="64"/>
  <c r="AB182" i="64" s="1"/>
  <c r="I182" i="64"/>
  <c r="K182" i="64" s="1"/>
  <c r="G182" i="64"/>
  <c r="Y181" i="64"/>
  <c r="AB181" i="64" s="1"/>
  <c r="I181" i="64"/>
  <c r="K181" i="64" s="1"/>
  <c r="G181" i="64"/>
  <c r="Y180" i="64"/>
  <c r="AB180" i="64" s="1"/>
  <c r="K180" i="64"/>
  <c r="I180" i="64"/>
  <c r="G180" i="64"/>
  <c r="AB179" i="64"/>
  <c r="Y179" i="64"/>
  <c r="K179" i="64"/>
  <c r="I179" i="64"/>
  <c r="G179" i="64"/>
  <c r="AB178" i="64"/>
  <c r="Y178" i="64"/>
  <c r="K178" i="64"/>
  <c r="I178" i="64"/>
  <c r="G178" i="64"/>
  <c r="AB177" i="64"/>
  <c r="Y177" i="64"/>
  <c r="K177" i="64"/>
  <c r="I177" i="64"/>
  <c r="G177" i="64"/>
  <c r="AB176" i="64"/>
  <c r="Y176" i="64"/>
  <c r="I176" i="64"/>
  <c r="K176" i="64" s="1"/>
  <c r="G176" i="64"/>
  <c r="AB175" i="64"/>
  <c r="Y175" i="64"/>
  <c r="I175" i="64"/>
  <c r="K175" i="64" s="1"/>
  <c r="G175" i="64"/>
  <c r="Y174" i="64"/>
  <c r="AB174" i="64" s="1"/>
  <c r="I174" i="64"/>
  <c r="K174" i="64" s="1"/>
  <c r="G174" i="64"/>
  <c r="Y173" i="64"/>
  <c r="AB173" i="64" s="1"/>
  <c r="I173" i="64"/>
  <c r="K173" i="64" s="1"/>
  <c r="G173" i="64"/>
  <c r="Y172" i="64"/>
  <c r="AB172" i="64" s="1"/>
  <c r="I172" i="64"/>
  <c r="K172" i="64" s="1"/>
  <c r="G172" i="64"/>
  <c r="Y171" i="64"/>
  <c r="AB171" i="64" s="1"/>
  <c r="K171" i="64"/>
  <c r="I171" i="64"/>
  <c r="G171" i="64"/>
  <c r="Y170" i="64"/>
  <c r="AB170" i="64" s="1"/>
  <c r="I170" i="64"/>
  <c r="K170" i="64" s="1"/>
  <c r="G170" i="64"/>
  <c r="AB169" i="64"/>
  <c r="Y169" i="64"/>
  <c r="K169" i="64"/>
  <c r="I169" i="64"/>
  <c r="G169" i="64"/>
  <c r="Y168" i="64"/>
  <c r="AB168" i="64" s="1"/>
  <c r="I168" i="64"/>
  <c r="K168" i="64" s="1"/>
  <c r="G168" i="64"/>
  <c r="AB167" i="64"/>
  <c r="Y167" i="64"/>
  <c r="I167" i="64"/>
  <c r="K167" i="64" s="1"/>
  <c r="G167" i="64"/>
  <c r="Y166" i="64"/>
  <c r="AB166" i="64" s="1"/>
  <c r="I166" i="64"/>
  <c r="K166" i="64" s="1"/>
  <c r="G166" i="64"/>
  <c r="Y165" i="64"/>
  <c r="AB165" i="64" s="1"/>
  <c r="I165" i="64"/>
  <c r="K165" i="64" s="1"/>
  <c r="G165" i="64"/>
  <c r="Y164" i="64"/>
  <c r="AB164" i="64" s="1"/>
  <c r="I164" i="64"/>
  <c r="K164" i="64" s="1"/>
  <c r="G164" i="64"/>
  <c r="Y163" i="64"/>
  <c r="AB163" i="64" s="1"/>
  <c r="K163" i="64"/>
  <c r="I163" i="64"/>
  <c r="G163" i="64"/>
  <c r="Y162" i="64"/>
  <c r="AB162" i="64" s="1"/>
  <c r="K162" i="64"/>
  <c r="I162" i="64"/>
  <c r="G162" i="64"/>
  <c r="AB161" i="64"/>
  <c r="Y161" i="64"/>
  <c r="K161" i="64"/>
  <c r="I161" i="64"/>
  <c r="G161" i="64"/>
  <c r="Y160" i="64"/>
  <c r="AB160" i="64" s="1"/>
  <c r="I160" i="64"/>
  <c r="K160" i="64" s="1"/>
  <c r="G160" i="64"/>
  <c r="AB159" i="64"/>
  <c r="Y159" i="64"/>
  <c r="I159" i="64"/>
  <c r="K159" i="64" s="1"/>
  <c r="G159" i="64"/>
  <c r="Y158" i="64"/>
  <c r="AB158" i="64" s="1"/>
  <c r="I158" i="64"/>
  <c r="K158" i="64" s="1"/>
  <c r="G158" i="64"/>
  <c r="Y157" i="64"/>
  <c r="AB157" i="64" s="1"/>
  <c r="I157" i="64"/>
  <c r="K157" i="64" s="1"/>
  <c r="G157" i="64"/>
  <c r="Y156" i="64"/>
  <c r="AB156" i="64" s="1"/>
  <c r="I156" i="64"/>
  <c r="K156" i="64" s="1"/>
  <c r="G156" i="64"/>
  <c r="Y155" i="64"/>
  <c r="AB155" i="64" s="1"/>
  <c r="K155" i="64"/>
  <c r="I155" i="64"/>
  <c r="G155" i="64"/>
  <c r="Y154" i="64"/>
  <c r="AB154" i="64" s="1"/>
  <c r="I154" i="64"/>
  <c r="K154" i="64" s="1"/>
  <c r="G154" i="64"/>
  <c r="AB153" i="64"/>
  <c r="Y153" i="64"/>
  <c r="K153" i="64"/>
  <c r="I153" i="64"/>
  <c r="G153" i="64"/>
  <c r="Y152" i="64"/>
  <c r="AB152" i="64" s="1"/>
  <c r="I152" i="64"/>
  <c r="K152" i="64" s="1"/>
  <c r="G152" i="64"/>
  <c r="AB151" i="64"/>
  <c r="Y151" i="64"/>
  <c r="I151" i="64"/>
  <c r="K151" i="64" s="1"/>
  <c r="G151" i="64"/>
  <c r="Y150" i="64"/>
  <c r="AB150" i="64" s="1"/>
  <c r="I150" i="64"/>
  <c r="K150" i="64" s="1"/>
  <c r="G150" i="64"/>
  <c r="Y149" i="64"/>
  <c r="AB149" i="64" s="1"/>
  <c r="I149" i="64"/>
  <c r="K149" i="64" s="1"/>
  <c r="G149" i="64"/>
  <c r="Y148" i="64"/>
  <c r="AB148" i="64" s="1"/>
  <c r="I148" i="64"/>
  <c r="K148" i="64" s="1"/>
  <c r="G148" i="64"/>
  <c r="Y147" i="64"/>
  <c r="AB147" i="64" s="1"/>
  <c r="K147" i="64"/>
  <c r="I147" i="64"/>
  <c r="G147" i="64"/>
  <c r="Y146" i="64"/>
  <c r="AB146" i="64" s="1"/>
  <c r="I146" i="64"/>
  <c r="K146" i="64" s="1"/>
  <c r="G146" i="64"/>
  <c r="AB145" i="64"/>
  <c r="Y145" i="64"/>
  <c r="K145" i="64"/>
  <c r="I145" i="64"/>
  <c r="G145" i="64"/>
  <c r="Y144" i="64"/>
  <c r="AB144" i="64" s="1"/>
  <c r="I144" i="64"/>
  <c r="K144" i="64" s="1"/>
  <c r="G144" i="64"/>
  <c r="AB143" i="64"/>
  <c r="Y143" i="64"/>
  <c r="I143" i="64"/>
  <c r="K143" i="64" s="1"/>
  <c r="G143" i="64"/>
  <c r="Y142" i="64"/>
  <c r="AB142" i="64" s="1"/>
  <c r="I142" i="64"/>
  <c r="K142" i="64" s="1"/>
  <c r="G142" i="64"/>
  <c r="Y141" i="64"/>
  <c r="AB141" i="64" s="1"/>
  <c r="K141" i="64"/>
  <c r="I141" i="64"/>
  <c r="G141" i="64"/>
  <c r="Y140" i="64"/>
  <c r="AB140" i="64" s="1"/>
  <c r="I140" i="64"/>
  <c r="K140" i="64" s="1"/>
  <c r="G140" i="64"/>
  <c r="AB139" i="64"/>
  <c r="Y139" i="64"/>
  <c r="K139" i="64"/>
  <c r="I139" i="64"/>
  <c r="G139" i="64"/>
  <c r="Y138" i="64"/>
  <c r="AB138" i="64" s="1"/>
  <c r="I138" i="64"/>
  <c r="K138" i="64" s="1"/>
  <c r="G138" i="64"/>
  <c r="AB137" i="64"/>
  <c r="Y137" i="64"/>
  <c r="K137" i="64"/>
  <c r="I137" i="64"/>
  <c r="G137" i="64"/>
  <c r="Y136" i="64"/>
  <c r="AB136" i="64" s="1"/>
  <c r="I136" i="64"/>
  <c r="K136" i="64" s="1"/>
  <c r="G136" i="64"/>
  <c r="AB135" i="64"/>
  <c r="Y135" i="64"/>
  <c r="I135" i="64"/>
  <c r="K135" i="64" s="1"/>
  <c r="G135" i="64"/>
  <c r="Y134" i="64"/>
  <c r="AB134" i="64" s="1"/>
  <c r="I134" i="64"/>
  <c r="K134" i="64" s="1"/>
  <c r="G134" i="64"/>
  <c r="AB133" i="64"/>
  <c r="Y133" i="64"/>
  <c r="K133" i="64"/>
  <c r="I133" i="64"/>
  <c r="G133" i="64"/>
  <c r="Y132" i="64"/>
  <c r="AB132" i="64" s="1"/>
  <c r="I132" i="64"/>
  <c r="K132" i="64" s="1"/>
  <c r="G132" i="64"/>
  <c r="Y131" i="64"/>
  <c r="AB131" i="64" s="1"/>
  <c r="K131" i="64"/>
  <c r="I131" i="64"/>
  <c r="G131" i="64"/>
  <c r="Y130" i="64"/>
  <c r="AB130" i="64" s="1"/>
  <c r="I130" i="64"/>
  <c r="K130" i="64" s="1"/>
  <c r="G130" i="64"/>
  <c r="AB129" i="64"/>
  <c r="Y129" i="64"/>
  <c r="K129" i="64"/>
  <c r="I129" i="64"/>
  <c r="G129" i="64"/>
  <c r="Y128" i="64"/>
  <c r="AB128" i="64" s="1"/>
  <c r="I128" i="64"/>
  <c r="K128" i="64" s="1"/>
  <c r="G128" i="64"/>
  <c r="AB127" i="64"/>
  <c r="Y127" i="64"/>
  <c r="I127" i="64"/>
  <c r="K127" i="64" s="1"/>
  <c r="G127" i="64"/>
  <c r="Y126" i="64"/>
  <c r="AB126" i="64" s="1"/>
  <c r="I126" i="64"/>
  <c r="K126" i="64" s="1"/>
  <c r="G126" i="64"/>
  <c r="Y125" i="64"/>
  <c r="AB125" i="64" s="1"/>
  <c r="I125" i="64"/>
  <c r="K125" i="64" s="1"/>
  <c r="G125" i="64"/>
  <c r="Y124" i="64"/>
  <c r="AB124" i="64" s="1"/>
  <c r="I124" i="64"/>
  <c r="K124" i="64" s="1"/>
  <c r="G124" i="64"/>
  <c r="Y123" i="64"/>
  <c r="AB123" i="64" s="1"/>
  <c r="K123" i="64"/>
  <c r="I123" i="64"/>
  <c r="G123" i="64"/>
  <c r="Y122" i="64"/>
  <c r="AB122" i="64" s="1"/>
  <c r="I122" i="64"/>
  <c r="K122" i="64" s="1"/>
  <c r="G122" i="64"/>
  <c r="AB121" i="64"/>
  <c r="Y121" i="64"/>
  <c r="K121" i="64"/>
  <c r="I121" i="64"/>
  <c r="G121" i="64"/>
  <c r="Y120" i="64"/>
  <c r="AB120" i="64" s="1"/>
  <c r="I120" i="64"/>
  <c r="K120" i="64" s="1"/>
  <c r="G120" i="64"/>
  <c r="AB119" i="64"/>
  <c r="Y119" i="64"/>
  <c r="K119" i="64"/>
  <c r="I119" i="64"/>
  <c r="G119" i="64"/>
  <c r="Y118" i="64"/>
  <c r="AB118" i="64" s="1"/>
  <c r="I118" i="64"/>
  <c r="K118" i="64" s="1"/>
  <c r="G118" i="64"/>
  <c r="AB117" i="64"/>
  <c r="Y117" i="64"/>
  <c r="I117" i="64"/>
  <c r="K117" i="64" s="1"/>
  <c r="G117" i="64"/>
  <c r="Y116" i="64"/>
  <c r="AB116" i="64" s="1"/>
  <c r="I116" i="64"/>
  <c r="K116" i="64" s="1"/>
  <c r="G116" i="64"/>
  <c r="Y115" i="64"/>
  <c r="AB115" i="64" s="1"/>
  <c r="K115" i="64"/>
  <c r="I115" i="64"/>
  <c r="G115" i="64"/>
  <c r="Y114" i="64"/>
  <c r="AB114" i="64" s="1"/>
  <c r="I114" i="64"/>
  <c r="K114" i="64" s="1"/>
  <c r="G114" i="64"/>
  <c r="AB113" i="64"/>
  <c r="Y113" i="64"/>
  <c r="K113" i="64"/>
  <c r="I113" i="64"/>
  <c r="G113" i="64"/>
  <c r="Y112" i="64"/>
  <c r="AB112" i="64" s="1"/>
  <c r="I112" i="64"/>
  <c r="K112" i="64" s="1"/>
  <c r="G112" i="64"/>
  <c r="AB111" i="64"/>
  <c r="Y111" i="64"/>
  <c r="I111" i="64"/>
  <c r="K111" i="64" s="1"/>
  <c r="G111" i="64"/>
  <c r="Y110" i="64"/>
  <c r="AB110" i="64" s="1"/>
  <c r="I110" i="64"/>
  <c r="K110" i="64" s="1"/>
  <c r="G110" i="64"/>
  <c r="AB109" i="64"/>
  <c r="Y109" i="64"/>
  <c r="K109" i="64"/>
  <c r="I109" i="64"/>
  <c r="G109" i="64"/>
  <c r="Y108" i="64"/>
  <c r="AB108" i="64" s="1"/>
  <c r="I108" i="64"/>
  <c r="K108" i="64" s="1"/>
  <c r="G108" i="64"/>
  <c r="AB107" i="64"/>
  <c r="Y107" i="64"/>
  <c r="K107" i="64"/>
  <c r="I107" i="64"/>
  <c r="G107" i="64"/>
  <c r="Y106" i="64"/>
  <c r="AB106" i="64" s="1"/>
  <c r="I106" i="64"/>
  <c r="K106" i="64" s="1"/>
  <c r="G106" i="64"/>
  <c r="AB105" i="64"/>
  <c r="Y105" i="64"/>
  <c r="K105" i="64"/>
  <c r="I105" i="64"/>
  <c r="G105" i="64"/>
  <c r="Y104" i="64"/>
  <c r="AB104" i="64" s="1"/>
  <c r="I104" i="64"/>
  <c r="K104" i="64" s="1"/>
  <c r="G104" i="64"/>
  <c r="AB103" i="64"/>
  <c r="Y103" i="64"/>
  <c r="I103" i="64"/>
  <c r="K103" i="64" s="1"/>
  <c r="G103" i="64"/>
  <c r="Y102" i="64"/>
  <c r="AB102" i="64" s="1"/>
  <c r="I102" i="64"/>
  <c r="K102" i="64" s="1"/>
  <c r="G102" i="64"/>
  <c r="AB101" i="64"/>
  <c r="Y101" i="64"/>
  <c r="K101" i="64"/>
  <c r="I101" i="64"/>
  <c r="G101" i="64"/>
  <c r="Y100" i="64"/>
  <c r="AB100" i="64" s="1"/>
  <c r="I100" i="64"/>
  <c r="K100" i="64" s="1"/>
  <c r="G100" i="64"/>
  <c r="Y99" i="64"/>
  <c r="AB99" i="64" s="1"/>
  <c r="K99" i="64"/>
  <c r="I99" i="64"/>
  <c r="G99" i="64"/>
  <c r="Y98" i="64"/>
  <c r="AB98" i="64" s="1"/>
  <c r="I98" i="64"/>
  <c r="K98" i="64" s="1"/>
  <c r="G98" i="64"/>
  <c r="AB97" i="64"/>
  <c r="Y97" i="64"/>
  <c r="K97" i="64"/>
  <c r="I97" i="64"/>
  <c r="G97" i="64"/>
  <c r="Y96" i="64"/>
  <c r="AB96" i="64" s="1"/>
  <c r="I96" i="64"/>
  <c r="K96" i="64" s="1"/>
  <c r="G96" i="64"/>
  <c r="AB95" i="64"/>
  <c r="Y95" i="64"/>
  <c r="K95" i="64"/>
  <c r="I95" i="64"/>
  <c r="G95" i="64"/>
  <c r="Y94" i="64"/>
  <c r="AB94" i="64" s="1"/>
  <c r="I94" i="64"/>
  <c r="K94" i="64" s="1"/>
  <c r="G94" i="64"/>
  <c r="AB93" i="64"/>
  <c r="Y93" i="64"/>
  <c r="I93" i="64"/>
  <c r="K93" i="64" s="1"/>
  <c r="G93" i="64"/>
  <c r="Y92" i="64"/>
  <c r="AB92" i="64" s="1"/>
  <c r="I92" i="64"/>
  <c r="K92" i="64" s="1"/>
  <c r="G92" i="64"/>
  <c r="Y91" i="64"/>
  <c r="AB91" i="64" s="1"/>
  <c r="K91" i="64"/>
  <c r="I91" i="64"/>
  <c r="G91" i="64"/>
  <c r="Y90" i="64"/>
  <c r="AB90" i="64" s="1"/>
  <c r="I90" i="64"/>
  <c r="K90" i="64" s="1"/>
  <c r="G90" i="64"/>
  <c r="AB89" i="64"/>
  <c r="Y89" i="64"/>
  <c r="K89" i="64"/>
  <c r="I89" i="64"/>
  <c r="G89" i="64"/>
  <c r="Y88" i="64"/>
  <c r="AB88" i="64" s="1"/>
  <c r="I88" i="64"/>
  <c r="K88" i="64" s="1"/>
  <c r="G88" i="64"/>
  <c r="AB87" i="64"/>
  <c r="Y87" i="64"/>
  <c r="K87" i="64"/>
  <c r="I87" i="64"/>
  <c r="G87" i="64"/>
  <c r="Y86" i="64"/>
  <c r="AB86" i="64" s="1"/>
  <c r="I86" i="64"/>
  <c r="K86" i="64" s="1"/>
  <c r="G86" i="64"/>
  <c r="AB85" i="64"/>
  <c r="Y85" i="64"/>
  <c r="I85" i="64"/>
  <c r="K85" i="64" s="1"/>
  <c r="G85" i="64"/>
  <c r="Y84" i="64"/>
  <c r="AB84" i="64" s="1"/>
  <c r="I84" i="64"/>
  <c r="K84" i="64" s="1"/>
  <c r="G84" i="64"/>
  <c r="Y83" i="64"/>
  <c r="AB83" i="64" s="1"/>
  <c r="K83" i="64"/>
  <c r="I83" i="64"/>
  <c r="G83" i="64"/>
  <c r="Y82" i="64"/>
  <c r="AB82" i="64" s="1"/>
  <c r="I82" i="64"/>
  <c r="K82" i="64" s="1"/>
  <c r="G82" i="64"/>
  <c r="AB81" i="64"/>
  <c r="Y81" i="64"/>
  <c r="K81" i="64"/>
  <c r="I81" i="64"/>
  <c r="G81" i="64"/>
  <c r="Y80" i="64"/>
  <c r="AB80" i="64" s="1"/>
  <c r="I80" i="64"/>
  <c r="K80" i="64" s="1"/>
  <c r="G80" i="64"/>
  <c r="AB79" i="64"/>
  <c r="Y79" i="64"/>
  <c r="K79" i="64"/>
  <c r="I79" i="64"/>
  <c r="G79" i="64"/>
  <c r="Y78" i="64"/>
  <c r="AB78" i="64" s="1"/>
  <c r="I78" i="64"/>
  <c r="K78" i="64" s="1"/>
  <c r="G78" i="64"/>
  <c r="AB77" i="64"/>
  <c r="Y77" i="64"/>
  <c r="I77" i="64"/>
  <c r="K77" i="64" s="1"/>
  <c r="G77" i="64"/>
  <c r="Y76" i="64"/>
  <c r="AB76" i="64" s="1"/>
  <c r="K76" i="64"/>
  <c r="I76" i="64"/>
  <c r="G76" i="64"/>
  <c r="Y75" i="64"/>
  <c r="AB75" i="64" s="1"/>
  <c r="K75" i="64"/>
  <c r="I75" i="64"/>
  <c r="G75" i="64"/>
  <c r="AB74" i="64"/>
  <c r="Y74" i="64"/>
  <c r="I74" i="64"/>
  <c r="K74" i="64" s="1"/>
  <c r="G74" i="64"/>
  <c r="AB73" i="64"/>
  <c r="Y73" i="64"/>
  <c r="K73" i="64"/>
  <c r="I73" i="64"/>
  <c r="G73" i="64"/>
  <c r="Y72" i="64"/>
  <c r="AB72" i="64" s="1"/>
  <c r="I72" i="64"/>
  <c r="K72" i="64" s="1"/>
  <c r="G72" i="64"/>
  <c r="AB71" i="64"/>
  <c r="Y71" i="64"/>
  <c r="K71" i="64"/>
  <c r="I71" i="64"/>
  <c r="G71" i="64"/>
  <c r="Y70" i="64"/>
  <c r="AB70" i="64" s="1"/>
  <c r="I70" i="64"/>
  <c r="K70" i="64" s="1"/>
  <c r="G70" i="64"/>
  <c r="AB69" i="64"/>
  <c r="Y69" i="64"/>
  <c r="I69" i="64"/>
  <c r="K69" i="64" s="1"/>
  <c r="G69" i="64"/>
  <c r="Y68" i="64"/>
  <c r="AB68" i="64" s="1"/>
  <c r="K68" i="64"/>
  <c r="I68" i="64"/>
  <c r="G68" i="64"/>
  <c r="Y67" i="64"/>
  <c r="AB67" i="64" s="1"/>
  <c r="K67" i="64"/>
  <c r="I67" i="64"/>
  <c r="G67" i="64"/>
  <c r="AB66" i="64"/>
  <c r="Y66" i="64"/>
  <c r="K66" i="64"/>
  <c r="I66" i="64"/>
  <c r="G66" i="64"/>
  <c r="AB65" i="64"/>
  <c r="Y65" i="64"/>
  <c r="K65" i="64"/>
  <c r="I65" i="64"/>
  <c r="G65" i="64"/>
  <c r="AB64" i="64"/>
  <c r="Y64" i="64"/>
  <c r="I64" i="64"/>
  <c r="K64" i="64" s="1"/>
  <c r="G64" i="64"/>
  <c r="AB63" i="64"/>
  <c r="Y63" i="64"/>
  <c r="K63" i="64"/>
  <c r="I63" i="64"/>
  <c r="G63" i="64"/>
  <c r="Y62" i="64"/>
  <c r="AB62" i="64" s="1"/>
  <c r="I62" i="64"/>
  <c r="K62" i="64" s="1"/>
  <c r="G62" i="64"/>
  <c r="AB61" i="64"/>
  <c r="Y61" i="64"/>
  <c r="I61" i="64"/>
  <c r="K61" i="64" s="1"/>
  <c r="G61" i="64"/>
  <c r="Y60" i="64"/>
  <c r="AB60" i="64" s="1"/>
  <c r="K60" i="64"/>
  <c r="I60" i="64"/>
  <c r="G60" i="64"/>
  <c r="Y59" i="64"/>
  <c r="AB59" i="64" s="1"/>
  <c r="K59" i="64"/>
  <c r="I59" i="64"/>
  <c r="G59" i="64"/>
  <c r="AB58" i="64"/>
  <c r="Y58" i="64"/>
  <c r="K58" i="64"/>
  <c r="I58" i="64"/>
  <c r="G58" i="64"/>
  <c r="AB57" i="64"/>
  <c r="Y57" i="64"/>
  <c r="K57" i="64"/>
  <c r="I57" i="64"/>
  <c r="G57" i="64"/>
  <c r="AB56" i="64"/>
  <c r="Y56" i="64"/>
  <c r="I56" i="64"/>
  <c r="K56" i="64" s="1"/>
  <c r="G56" i="64"/>
  <c r="AB55" i="64"/>
  <c r="Y55" i="64"/>
  <c r="K55" i="64"/>
  <c r="I55" i="64"/>
  <c r="G55" i="64"/>
  <c r="Y54" i="64"/>
  <c r="AB54" i="64" s="1"/>
  <c r="I54" i="64"/>
  <c r="K54" i="64" s="1"/>
  <c r="G54" i="64"/>
  <c r="AB53" i="64"/>
  <c r="Y53" i="64"/>
  <c r="I53" i="64"/>
  <c r="K53" i="64" s="1"/>
  <c r="G53" i="64"/>
  <c r="Y52" i="64"/>
  <c r="AB52" i="64" s="1"/>
  <c r="K52" i="64"/>
  <c r="I52" i="64"/>
  <c r="G52" i="64"/>
  <c r="Y51" i="64"/>
  <c r="AB51" i="64" s="1"/>
  <c r="K51" i="64"/>
  <c r="I51" i="64"/>
  <c r="G51" i="64"/>
  <c r="AB50" i="64"/>
  <c r="Y50" i="64"/>
  <c r="K50" i="64"/>
  <c r="I50" i="64"/>
  <c r="G50" i="64"/>
  <c r="AB49" i="64"/>
  <c r="Y49" i="64"/>
  <c r="K49" i="64"/>
  <c r="I49" i="64"/>
  <c r="G49" i="64"/>
  <c r="AB48" i="64"/>
  <c r="Y48" i="64"/>
  <c r="I48" i="64"/>
  <c r="K48" i="64" s="1"/>
  <c r="G48" i="64"/>
  <c r="AB47" i="64"/>
  <c r="Y47" i="64"/>
  <c r="K47" i="64"/>
  <c r="I47" i="64"/>
  <c r="G47" i="64"/>
  <c r="Y46" i="64"/>
  <c r="AB46" i="64" s="1"/>
  <c r="I46" i="64"/>
  <c r="K46" i="64" s="1"/>
  <c r="G46" i="64"/>
  <c r="AB45" i="64"/>
  <c r="Y45" i="64"/>
  <c r="I45" i="64"/>
  <c r="K45" i="64" s="1"/>
  <c r="G45" i="64"/>
  <c r="Y44" i="64"/>
  <c r="AB44" i="64" s="1"/>
  <c r="K44" i="64"/>
  <c r="I44" i="64"/>
  <c r="G44" i="64"/>
  <c r="Y43" i="64"/>
  <c r="AB43" i="64" s="1"/>
  <c r="K43" i="64"/>
  <c r="I43" i="64"/>
  <c r="G43" i="64"/>
  <c r="AB42" i="64"/>
  <c r="Y42" i="64"/>
  <c r="K42" i="64"/>
  <c r="I42" i="64"/>
  <c r="G42" i="64"/>
  <c r="AB41" i="64"/>
  <c r="Y41" i="64"/>
  <c r="K41" i="64"/>
  <c r="I41" i="64"/>
  <c r="G41" i="64"/>
  <c r="AB40" i="64"/>
  <c r="Y40" i="64"/>
  <c r="I40" i="64"/>
  <c r="K40" i="64" s="1"/>
  <c r="G40" i="64"/>
  <c r="AB39" i="64"/>
  <c r="Y39" i="64"/>
  <c r="K39" i="64"/>
  <c r="I39" i="64"/>
  <c r="G39" i="64"/>
  <c r="Y38" i="64"/>
  <c r="AB38" i="64" s="1"/>
  <c r="I38" i="64"/>
  <c r="K38" i="64" s="1"/>
  <c r="G38" i="64"/>
  <c r="AB37" i="64"/>
  <c r="Y37" i="64"/>
  <c r="I37" i="64"/>
  <c r="K37" i="64" s="1"/>
  <c r="G37" i="64"/>
  <c r="Y36" i="64"/>
  <c r="AB36" i="64" s="1"/>
  <c r="K36" i="64"/>
  <c r="I36" i="64"/>
  <c r="G36" i="64"/>
  <c r="Y35" i="64"/>
  <c r="AB35" i="64" s="1"/>
  <c r="K35" i="64"/>
  <c r="I35" i="64"/>
  <c r="G35" i="64"/>
  <c r="AB34" i="64"/>
  <c r="Y34" i="64"/>
  <c r="K34" i="64"/>
  <c r="I34" i="64"/>
  <c r="G34" i="64"/>
  <c r="AB33" i="64"/>
  <c r="Y33" i="64"/>
  <c r="K33" i="64"/>
  <c r="I33" i="64"/>
  <c r="G33" i="64"/>
  <c r="AB32" i="64"/>
  <c r="Y32" i="64"/>
  <c r="I32" i="64"/>
  <c r="K32" i="64" s="1"/>
  <c r="G32" i="64"/>
  <c r="AB31" i="64"/>
  <c r="Y31" i="64"/>
  <c r="K31" i="64"/>
  <c r="I31" i="64"/>
  <c r="G31" i="64"/>
  <c r="Y30" i="64"/>
  <c r="AB30" i="64" s="1"/>
  <c r="I30" i="64"/>
  <c r="K30" i="64" s="1"/>
  <c r="G30" i="64"/>
  <c r="AB29" i="64"/>
  <c r="Y29" i="64"/>
  <c r="I29" i="64"/>
  <c r="K29" i="64" s="1"/>
  <c r="G29" i="64"/>
  <c r="Y28" i="64"/>
  <c r="AB28" i="64" s="1"/>
  <c r="K28" i="64"/>
  <c r="I28" i="64"/>
  <c r="G28" i="64"/>
  <c r="Y27" i="64"/>
  <c r="AB27" i="64" s="1"/>
  <c r="K27" i="64"/>
  <c r="I27" i="64"/>
  <c r="G27" i="64"/>
  <c r="AB26" i="64"/>
  <c r="Y26" i="64"/>
  <c r="K26" i="64"/>
  <c r="I26" i="64"/>
  <c r="G26" i="64"/>
  <c r="AB25" i="64"/>
  <c r="Y25" i="64"/>
  <c r="K25" i="64"/>
  <c r="I25" i="64"/>
  <c r="G25" i="64"/>
  <c r="AB24" i="64"/>
  <c r="Y24" i="64"/>
  <c r="I24" i="64"/>
  <c r="K24" i="64" s="1"/>
  <c r="G24" i="64"/>
  <c r="AB23" i="64"/>
  <c r="Y23" i="64"/>
  <c r="I23" i="64"/>
  <c r="K23" i="64" s="1"/>
  <c r="G23" i="64"/>
  <c r="Y22" i="64"/>
  <c r="AB22" i="64" s="1"/>
  <c r="I22" i="64"/>
  <c r="K22" i="64" s="1"/>
  <c r="G22" i="64"/>
  <c r="Y21" i="64"/>
  <c r="AB21" i="64" s="1"/>
  <c r="I21" i="64"/>
  <c r="K21" i="64" s="1"/>
  <c r="G21" i="64"/>
  <c r="Y20" i="64"/>
  <c r="AB20" i="64" s="1"/>
  <c r="K20" i="64"/>
  <c r="I20" i="64"/>
  <c r="G20" i="64"/>
  <c r="Y19" i="64"/>
  <c r="AB19" i="64" s="1"/>
  <c r="K19" i="64"/>
  <c r="I19" i="64"/>
  <c r="G19" i="64"/>
  <c r="AB18" i="64"/>
  <c r="Y18" i="64"/>
  <c r="K18" i="64"/>
  <c r="I18" i="64"/>
  <c r="G18" i="64"/>
  <c r="AB17" i="64"/>
  <c r="Y17" i="64"/>
  <c r="K17" i="64"/>
  <c r="I17" i="64"/>
  <c r="G17" i="64"/>
  <c r="AB16" i="64"/>
  <c r="Y16" i="64"/>
  <c r="I16" i="64"/>
  <c r="K16" i="64" s="1"/>
  <c r="G16" i="64"/>
  <c r="AB15" i="64"/>
  <c r="Y15" i="64"/>
  <c r="I15" i="64"/>
  <c r="K15" i="64" s="1"/>
  <c r="G15" i="64"/>
  <c r="Y14" i="64"/>
  <c r="AB14" i="64" s="1"/>
  <c r="I14" i="64"/>
  <c r="K14" i="64" s="1"/>
  <c r="G14" i="64"/>
  <c r="Y13" i="64"/>
  <c r="AB13" i="64" s="1"/>
  <c r="I13" i="64"/>
  <c r="K13" i="64" s="1"/>
  <c r="G13" i="64"/>
  <c r="Y12" i="64"/>
  <c r="AB12" i="64" s="1"/>
  <c r="K12" i="64"/>
  <c r="I12" i="64"/>
  <c r="G12" i="64"/>
  <c r="Y11" i="64"/>
  <c r="AB11" i="64" s="1"/>
  <c r="K11" i="64"/>
  <c r="I11" i="64"/>
  <c r="G11" i="64"/>
  <c r="AB10" i="64"/>
  <c r="Y10" i="64"/>
  <c r="K10" i="64"/>
  <c r="I10" i="64"/>
  <c r="G10" i="64"/>
  <c r="AB9" i="64"/>
  <c r="Y9" i="64"/>
  <c r="K9" i="64"/>
  <c r="I9" i="64"/>
  <c r="G9" i="64"/>
  <c r="AB8" i="64"/>
  <c r="Y8" i="64"/>
  <c r="I8" i="64"/>
  <c r="K8" i="64" s="1"/>
  <c r="G8" i="64"/>
  <c r="Y202" i="63"/>
  <c r="AB202" i="63" s="1"/>
  <c r="I202" i="63"/>
  <c r="K202" i="63" s="1"/>
  <c r="G202" i="63"/>
  <c r="AB201" i="63"/>
  <c r="Y201" i="63"/>
  <c r="K201" i="63"/>
  <c r="I201" i="63"/>
  <c r="G201" i="63"/>
  <c r="AB200" i="63"/>
  <c r="Y200" i="63"/>
  <c r="I200" i="63"/>
  <c r="K200" i="63" s="1"/>
  <c r="G200" i="63"/>
  <c r="AB199" i="63"/>
  <c r="Y199" i="63"/>
  <c r="K199" i="63"/>
  <c r="I199" i="63"/>
  <c r="G199" i="63"/>
  <c r="Y198" i="63"/>
  <c r="AB198" i="63" s="1"/>
  <c r="I198" i="63"/>
  <c r="K198" i="63" s="1"/>
  <c r="G198" i="63"/>
  <c r="AB197" i="63"/>
  <c r="Y197" i="63"/>
  <c r="I197" i="63"/>
  <c r="K197" i="63" s="1"/>
  <c r="G197" i="63"/>
  <c r="Y196" i="63"/>
  <c r="AB196" i="63" s="1"/>
  <c r="K196" i="63"/>
  <c r="I196" i="63"/>
  <c r="G196" i="63"/>
  <c r="Y195" i="63"/>
  <c r="AB195" i="63" s="1"/>
  <c r="K195" i="63"/>
  <c r="I195" i="63"/>
  <c r="G195" i="63"/>
  <c r="AB194" i="63"/>
  <c r="Y194" i="63"/>
  <c r="K194" i="63"/>
  <c r="I194" i="63"/>
  <c r="G194" i="63"/>
  <c r="AB193" i="63"/>
  <c r="Y193" i="63"/>
  <c r="K193" i="63"/>
  <c r="I193" i="63"/>
  <c r="G193" i="63"/>
  <c r="AB192" i="63"/>
  <c r="Y192" i="63"/>
  <c r="I192" i="63"/>
  <c r="K192" i="63" s="1"/>
  <c r="G192" i="63"/>
  <c r="AB191" i="63"/>
  <c r="Y191" i="63"/>
  <c r="K191" i="63"/>
  <c r="I191" i="63"/>
  <c r="G191" i="63"/>
  <c r="Y190" i="63"/>
  <c r="AB190" i="63" s="1"/>
  <c r="I190" i="63"/>
  <c r="K190" i="63" s="1"/>
  <c r="G190" i="63"/>
  <c r="AB189" i="63"/>
  <c r="Y189" i="63"/>
  <c r="I189" i="63"/>
  <c r="K189" i="63" s="1"/>
  <c r="G189" i="63"/>
  <c r="Y188" i="63"/>
  <c r="AB188" i="63" s="1"/>
  <c r="I188" i="63"/>
  <c r="K188" i="63" s="1"/>
  <c r="G188" i="63"/>
  <c r="Y187" i="63"/>
  <c r="AB187" i="63" s="1"/>
  <c r="K187" i="63"/>
  <c r="I187" i="63"/>
  <c r="G187" i="63"/>
  <c r="Y186" i="63"/>
  <c r="AB186" i="63" s="1"/>
  <c r="K186" i="63"/>
  <c r="I186" i="63"/>
  <c r="G186" i="63"/>
  <c r="AB185" i="63"/>
  <c r="Y185" i="63"/>
  <c r="K185" i="63"/>
  <c r="I185" i="63"/>
  <c r="G185" i="63"/>
  <c r="AB184" i="63"/>
  <c r="Y184" i="63"/>
  <c r="I184" i="63"/>
  <c r="K184" i="63" s="1"/>
  <c r="G184" i="63"/>
  <c r="AB183" i="63"/>
  <c r="Y183" i="63"/>
  <c r="K183" i="63"/>
  <c r="I183" i="63"/>
  <c r="G183" i="63"/>
  <c r="Y182" i="63"/>
  <c r="AB182" i="63" s="1"/>
  <c r="I182" i="63"/>
  <c r="K182" i="63" s="1"/>
  <c r="G182" i="63"/>
  <c r="AB181" i="63"/>
  <c r="Y181" i="63"/>
  <c r="K181" i="63"/>
  <c r="I181" i="63"/>
  <c r="G181" i="63"/>
  <c r="Y180" i="63"/>
  <c r="AB180" i="63" s="1"/>
  <c r="I180" i="63"/>
  <c r="K180" i="63" s="1"/>
  <c r="G180" i="63"/>
  <c r="AB179" i="63"/>
  <c r="Y179" i="63"/>
  <c r="K179" i="63"/>
  <c r="I179" i="63"/>
  <c r="G179" i="63"/>
  <c r="Y178" i="63"/>
  <c r="AB178" i="63" s="1"/>
  <c r="K178" i="63"/>
  <c r="I178" i="63"/>
  <c r="G178" i="63"/>
  <c r="AB177" i="63"/>
  <c r="Y177" i="63"/>
  <c r="K177" i="63"/>
  <c r="I177" i="63"/>
  <c r="G177" i="63"/>
  <c r="AB176" i="63"/>
  <c r="Y176" i="63"/>
  <c r="I176" i="63"/>
  <c r="K176" i="63" s="1"/>
  <c r="G176" i="63"/>
  <c r="AB175" i="63"/>
  <c r="Y175" i="63"/>
  <c r="K175" i="63"/>
  <c r="I175" i="63"/>
  <c r="G175" i="63"/>
  <c r="Y174" i="63"/>
  <c r="AB174" i="63" s="1"/>
  <c r="I174" i="63"/>
  <c r="K174" i="63" s="1"/>
  <c r="G174" i="63"/>
  <c r="AB173" i="63"/>
  <c r="Y173" i="63"/>
  <c r="I173" i="63"/>
  <c r="K173" i="63" s="1"/>
  <c r="G173" i="63"/>
  <c r="Y172" i="63"/>
  <c r="AB172" i="63" s="1"/>
  <c r="K172" i="63"/>
  <c r="I172" i="63"/>
  <c r="G172" i="63"/>
  <c r="Y171" i="63"/>
  <c r="AB171" i="63" s="1"/>
  <c r="K171" i="63"/>
  <c r="I171" i="63"/>
  <c r="G171" i="63"/>
  <c r="AB170" i="63"/>
  <c r="Y170" i="63"/>
  <c r="K170" i="63"/>
  <c r="I170" i="63"/>
  <c r="G170" i="63"/>
  <c r="AB169" i="63"/>
  <c r="Y169" i="63"/>
  <c r="K169" i="63"/>
  <c r="I169" i="63"/>
  <c r="G169" i="63"/>
  <c r="AB168" i="63"/>
  <c r="Y168" i="63"/>
  <c r="I168" i="63"/>
  <c r="K168" i="63" s="1"/>
  <c r="G168" i="63"/>
  <c r="AB167" i="63"/>
  <c r="Y167" i="63"/>
  <c r="K167" i="63"/>
  <c r="I167" i="63"/>
  <c r="G167" i="63"/>
  <c r="Y166" i="63"/>
  <c r="AB166" i="63" s="1"/>
  <c r="I166" i="63"/>
  <c r="K166" i="63" s="1"/>
  <c r="G166" i="63"/>
  <c r="AB165" i="63"/>
  <c r="Y165" i="63"/>
  <c r="I165" i="63"/>
  <c r="K165" i="63" s="1"/>
  <c r="G165" i="63"/>
  <c r="Y164" i="63"/>
  <c r="AB164" i="63" s="1"/>
  <c r="I164" i="63"/>
  <c r="K164" i="63" s="1"/>
  <c r="G164" i="63"/>
  <c r="Y163" i="63"/>
  <c r="AB163" i="63" s="1"/>
  <c r="K163" i="63"/>
  <c r="I163" i="63"/>
  <c r="G163" i="63"/>
  <c r="Y162" i="63"/>
  <c r="AB162" i="63" s="1"/>
  <c r="K162" i="63"/>
  <c r="I162" i="63"/>
  <c r="G162" i="63"/>
  <c r="AB161" i="63"/>
  <c r="Y161" i="63"/>
  <c r="K161" i="63"/>
  <c r="I161" i="63"/>
  <c r="G161" i="63"/>
  <c r="AB160" i="63"/>
  <c r="Y160" i="63"/>
  <c r="I160" i="63"/>
  <c r="K160" i="63" s="1"/>
  <c r="G160" i="63"/>
  <c r="AB159" i="63"/>
  <c r="Y159" i="63"/>
  <c r="K159" i="63"/>
  <c r="I159" i="63"/>
  <c r="G159" i="63"/>
  <c r="Y158" i="63"/>
  <c r="AB158" i="63" s="1"/>
  <c r="I158" i="63"/>
  <c r="K158" i="63" s="1"/>
  <c r="G158" i="63"/>
  <c r="AB157" i="63"/>
  <c r="Y157" i="63"/>
  <c r="I157" i="63"/>
  <c r="K157" i="63" s="1"/>
  <c r="G157" i="63"/>
  <c r="Y156" i="63"/>
  <c r="AB156" i="63" s="1"/>
  <c r="I156" i="63"/>
  <c r="K156" i="63" s="1"/>
  <c r="G156" i="63"/>
  <c r="Y155" i="63"/>
  <c r="AB155" i="63" s="1"/>
  <c r="K155" i="63"/>
  <c r="I155" i="63"/>
  <c r="G155" i="63"/>
  <c r="Y154" i="63"/>
  <c r="AB154" i="63" s="1"/>
  <c r="K154" i="63"/>
  <c r="I154" i="63"/>
  <c r="G154" i="63"/>
  <c r="AB153" i="63"/>
  <c r="Y153" i="63"/>
  <c r="K153" i="63"/>
  <c r="I153" i="63"/>
  <c r="G153" i="63"/>
  <c r="AB152" i="63"/>
  <c r="Y152" i="63"/>
  <c r="I152" i="63"/>
  <c r="K152" i="63" s="1"/>
  <c r="G152" i="63"/>
  <c r="AB151" i="63"/>
  <c r="Y151" i="63"/>
  <c r="K151" i="63"/>
  <c r="I151" i="63"/>
  <c r="G151" i="63"/>
  <c r="Y150" i="63"/>
  <c r="AB150" i="63" s="1"/>
  <c r="I150" i="63"/>
  <c r="K150" i="63" s="1"/>
  <c r="G150" i="63"/>
  <c r="AB149" i="63"/>
  <c r="Y149" i="63"/>
  <c r="I149" i="63"/>
  <c r="K149" i="63" s="1"/>
  <c r="G149" i="63"/>
  <c r="Y148" i="63"/>
  <c r="AB148" i="63" s="1"/>
  <c r="I148" i="63"/>
  <c r="K148" i="63" s="1"/>
  <c r="G148" i="63"/>
  <c r="Y147" i="63"/>
  <c r="AB147" i="63" s="1"/>
  <c r="K147" i="63"/>
  <c r="I147" i="63"/>
  <c r="G147" i="63"/>
  <c r="Y146" i="63"/>
  <c r="AB146" i="63" s="1"/>
  <c r="K146" i="63"/>
  <c r="I146" i="63"/>
  <c r="G146" i="63"/>
  <c r="AB145" i="63"/>
  <c r="Y145" i="63"/>
  <c r="K145" i="63"/>
  <c r="I145" i="63"/>
  <c r="G145" i="63"/>
  <c r="AB144" i="63"/>
  <c r="Y144" i="63"/>
  <c r="I144" i="63"/>
  <c r="K144" i="63" s="1"/>
  <c r="G144" i="63"/>
  <c r="AB143" i="63"/>
  <c r="Y143" i="63"/>
  <c r="K143" i="63"/>
  <c r="I143" i="63"/>
  <c r="G143" i="63"/>
  <c r="Y142" i="63"/>
  <c r="AB142" i="63" s="1"/>
  <c r="I142" i="63"/>
  <c r="K142" i="63" s="1"/>
  <c r="G142" i="63"/>
  <c r="AB141" i="63"/>
  <c r="Y141" i="63"/>
  <c r="I141" i="63"/>
  <c r="K141" i="63" s="1"/>
  <c r="G141" i="63"/>
  <c r="Y140" i="63"/>
  <c r="AB140" i="63" s="1"/>
  <c r="I140" i="63"/>
  <c r="K140" i="63" s="1"/>
  <c r="G140" i="63"/>
  <c r="Y139" i="63"/>
  <c r="AB139" i="63" s="1"/>
  <c r="K139" i="63"/>
  <c r="I139" i="63"/>
  <c r="G139" i="63"/>
  <c r="Y138" i="63"/>
  <c r="AB138" i="63" s="1"/>
  <c r="I138" i="63"/>
  <c r="K138" i="63" s="1"/>
  <c r="G138" i="63"/>
  <c r="AB137" i="63"/>
  <c r="Y137" i="63"/>
  <c r="K137" i="63"/>
  <c r="I137" i="63"/>
  <c r="G137" i="63"/>
  <c r="Y136" i="63"/>
  <c r="AB136" i="63" s="1"/>
  <c r="I136" i="63"/>
  <c r="K136" i="63" s="1"/>
  <c r="G136" i="63"/>
  <c r="AB135" i="63"/>
  <c r="Y135" i="63"/>
  <c r="K135" i="63"/>
  <c r="I135" i="63"/>
  <c r="G135" i="63"/>
  <c r="Y134" i="63"/>
  <c r="AB134" i="63" s="1"/>
  <c r="I134" i="63"/>
  <c r="K134" i="63" s="1"/>
  <c r="G134" i="63"/>
  <c r="AB133" i="63"/>
  <c r="Y133" i="63"/>
  <c r="I133" i="63"/>
  <c r="K133" i="63" s="1"/>
  <c r="G133" i="63"/>
  <c r="Y132" i="63"/>
  <c r="AB132" i="63" s="1"/>
  <c r="K132" i="63"/>
  <c r="I132" i="63"/>
  <c r="G132" i="63"/>
  <c r="Y131" i="63"/>
  <c r="AB131" i="63" s="1"/>
  <c r="K131" i="63"/>
  <c r="I131" i="63"/>
  <c r="G131" i="63"/>
  <c r="Y130" i="63"/>
  <c r="AB130" i="63" s="1"/>
  <c r="K130" i="63"/>
  <c r="I130" i="63"/>
  <c r="G130" i="63"/>
  <c r="AB129" i="63"/>
  <c r="Y129" i="63"/>
  <c r="K129" i="63"/>
  <c r="I129" i="63"/>
  <c r="G129" i="63"/>
  <c r="AB128" i="63"/>
  <c r="Y128" i="63"/>
  <c r="I128" i="63"/>
  <c r="K128" i="63" s="1"/>
  <c r="G128" i="63"/>
  <c r="AB127" i="63"/>
  <c r="Y127" i="63"/>
  <c r="K127" i="63"/>
  <c r="I127" i="63"/>
  <c r="G127" i="63"/>
  <c r="Y126" i="63"/>
  <c r="AB126" i="63" s="1"/>
  <c r="I126" i="63"/>
  <c r="K126" i="63" s="1"/>
  <c r="G126" i="63"/>
  <c r="AB125" i="63"/>
  <c r="Y125" i="63"/>
  <c r="I125" i="63"/>
  <c r="K125" i="63" s="1"/>
  <c r="G125" i="63"/>
  <c r="Y124" i="63"/>
  <c r="AB124" i="63" s="1"/>
  <c r="I124" i="63"/>
  <c r="K124" i="63" s="1"/>
  <c r="G124" i="63"/>
  <c r="Y123" i="63"/>
  <c r="AB123" i="63" s="1"/>
  <c r="K123" i="63"/>
  <c r="I123" i="63"/>
  <c r="G123" i="63"/>
  <c r="Y122" i="63"/>
  <c r="AB122" i="63" s="1"/>
  <c r="K122" i="63"/>
  <c r="I122" i="63"/>
  <c r="G122" i="63"/>
  <c r="AB121" i="63"/>
  <c r="Y121" i="63"/>
  <c r="K121" i="63"/>
  <c r="I121" i="63"/>
  <c r="G121" i="63"/>
  <c r="AB120" i="63"/>
  <c r="Y120" i="63"/>
  <c r="I120" i="63"/>
  <c r="K120" i="63" s="1"/>
  <c r="G120" i="63"/>
  <c r="AB119" i="63"/>
  <c r="Y119" i="63"/>
  <c r="K119" i="63"/>
  <c r="I119" i="63"/>
  <c r="G119" i="63"/>
  <c r="Y118" i="63"/>
  <c r="AB118" i="63" s="1"/>
  <c r="I118" i="63"/>
  <c r="K118" i="63" s="1"/>
  <c r="G118" i="63"/>
  <c r="AB117" i="63"/>
  <c r="Y117" i="63"/>
  <c r="I117" i="63"/>
  <c r="K117" i="63" s="1"/>
  <c r="G117" i="63"/>
  <c r="Y116" i="63"/>
  <c r="AB116" i="63" s="1"/>
  <c r="K116" i="63"/>
  <c r="I116" i="63"/>
  <c r="G116" i="63"/>
  <c r="Y115" i="63"/>
  <c r="AB115" i="63" s="1"/>
  <c r="K115" i="63"/>
  <c r="I115" i="63"/>
  <c r="G115" i="63"/>
  <c r="AB114" i="63"/>
  <c r="Y114" i="63"/>
  <c r="K114" i="63"/>
  <c r="I114" i="63"/>
  <c r="G114" i="63"/>
  <c r="AB113" i="63"/>
  <c r="Y113" i="63"/>
  <c r="K113" i="63"/>
  <c r="I113" i="63"/>
  <c r="G113" i="63"/>
  <c r="AB112" i="63"/>
  <c r="Y112" i="63"/>
  <c r="I112" i="63"/>
  <c r="K112" i="63" s="1"/>
  <c r="G112" i="63"/>
  <c r="AB111" i="63"/>
  <c r="Y111" i="63"/>
  <c r="K111" i="63"/>
  <c r="I111" i="63"/>
  <c r="G111" i="63"/>
  <c r="Y110" i="63"/>
  <c r="AB110" i="63" s="1"/>
  <c r="I110" i="63"/>
  <c r="K110" i="63" s="1"/>
  <c r="G110" i="63"/>
  <c r="AB109" i="63"/>
  <c r="Y109" i="63"/>
  <c r="I109" i="63"/>
  <c r="K109" i="63" s="1"/>
  <c r="G109" i="63"/>
  <c r="Y108" i="63"/>
  <c r="AB108" i="63" s="1"/>
  <c r="I108" i="63"/>
  <c r="K108" i="63" s="1"/>
  <c r="G108" i="63"/>
  <c r="Y107" i="63"/>
  <c r="AB107" i="63" s="1"/>
  <c r="K107" i="63"/>
  <c r="I107" i="63"/>
  <c r="G107" i="63"/>
  <c r="Y106" i="63"/>
  <c r="AB106" i="63" s="1"/>
  <c r="K106" i="63"/>
  <c r="I106" i="63"/>
  <c r="G106" i="63"/>
  <c r="AB105" i="63"/>
  <c r="Y105" i="63"/>
  <c r="K105" i="63"/>
  <c r="I105" i="63"/>
  <c r="G105" i="63"/>
  <c r="AB104" i="63"/>
  <c r="Y104" i="63"/>
  <c r="I104" i="63"/>
  <c r="K104" i="63" s="1"/>
  <c r="G104" i="63"/>
  <c r="AB103" i="63"/>
  <c r="Y103" i="63"/>
  <c r="K103" i="63"/>
  <c r="I103" i="63"/>
  <c r="G103" i="63"/>
  <c r="Y102" i="63"/>
  <c r="AB102" i="63" s="1"/>
  <c r="I102" i="63"/>
  <c r="K102" i="63" s="1"/>
  <c r="G102" i="63"/>
  <c r="AB101" i="63"/>
  <c r="Y101" i="63"/>
  <c r="I101" i="63"/>
  <c r="K101" i="63" s="1"/>
  <c r="G101" i="63"/>
  <c r="Y100" i="63"/>
  <c r="AB100" i="63" s="1"/>
  <c r="K100" i="63"/>
  <c r="I100" i="63"/>
  <c r="G100" i="63"/>
  <c r="Y99" i="63"/>
  <c r="AB99" i="63" s="1"/>
  <c r="K99" i="63"/>
  <c r="I99" i="63"/>
  <c r="G99" i="63"/>
  <c r="Y98" i="63"/>
  <c r="AB98" i="63" s="1"/>
  <c r="K98" i="63"/>
  <c r="I98" i="63"/>
  <c r="G98" i="63"/>
  <c r="AB97" i="63"/>
  <c r="Y97" i="63"/>
  <c r="K97" i="63"/>
  <c r="I97" i="63"/>
  <c r="G97" i="63"/>
  <c r="AB96" i="63"/>
  <c r="Y96" i="63"/>
  <c r="I96" i="63"/>
  <c r="K96" i="63" s="1"/>
  <c r="G96" i="63"/>
  <c r="AB95" i="63"/>
  <c r="Y95" i="63"/>
  <c r="K95" i="63"/>
  <c r="I95" i="63"/>
  <c r="G95" i="63"/>
  <c r="Y94" i="63"/>
  <c r="AB94" i="63" s="1"/>
  <c r="I94" i="63"/>
  <c r="K94" i="63" s="1"/>
  <c r="G94" i="63"/>
  <c r="AB93" i="63"/>
  <c r="Y93" i="63"/>
  <c r="I93" i="63"/>
  <c r="K93" i="63" s="1"/>
  <c r="G93" i="63"/>
  <c r="Y92" i="63"/>
  <c r="AB92" i="63" s="1"/>
  <c r="I92" i="63"/>
  <c r="K92" i="63" s="1"/>
  <c r="G92" i="63"/>
  <c r="Y91" i="63"/>
  <c r="AB91" i="63" s="1"/>
  <c r="K91" i="63"/>
  <c r="I91" i="63"/>
  <c r="G91" i="63"/>
  <c r="Y90" i="63"/>
  <c r="AB90" i="63" s="1"/>
  <c r="K90" i="63"/>
  <c r="I90" i="63"/>
  <c r="G90" i="63"/>
  <c r="AB89" i="63"/>
  <c r="Y89" i="63"/>
  <c r="K89" i="63"/>
  <c r="I89" i="63"/>
  <c r="G89" i="63"/>
  <c r="AB88" i="63"/>
  <c r="Y88" i="63"/>
  <c r="I88" i="63"/>
  <c r="K88" i="63" s="1"/>
  <c r="G88" i="63"/>
  <c r="AB87" i="63"/>
  <c r="Y87" i="63"/>
  <c r="K87" i="63"/>
  <c r="I87" i="63"/>
  <c r="G87" i="63"/>
  <c r="Y86" i="63"/>
  <c r="AB86" i="63" s="1"/>
  <c r="I86" i="63"/>
  <c r="K86" i="63" s="1"/>
  <c r="G86" i="63"/>
  <c r="AB85" i="63"/>
  <c r="Y85" i="63"/>
  <c r="I85" i="63"/>
  <c r="K85" i="63" s="1"/>
  <c r="G85" i="63"/>
  <c r="Y84" i="63"/>
  <c r="AB84" i="63" s="1"/>
  <c r="I84" i="63"/>
  <c r="K84" i="63" s="1"/>
  <c r="G84" i="63"/>
  <c r="Y83" i="63"/>
  <c r="AB83" i="63" s="1"/>
  <c r="K83" i="63"/>
  <c r="I83" i="63"/>
  <c r="G83" i="63"/>
  <c r="Y82" i="63"/>
  <c r="AB82" i="63" s="1"/>
  <c r="K82" i="63"/>
  <c r="I82" i="63"/>
  <c r="G82" i="63"/>
  <c r="AB81" i="63"/>
  <c r="Y81" i="63"/>
  <c r="K81" i="63"/>
  <c r="I81" i="63"/>
  <c r="G81" i="63"/>
  <c r="AB80" i="63"/>
  <c r="Y80" i="63"/>
  <c r="I80" i="63"/>
  <c r="K80" i="63" s="1"/>
  <c r="G80" i="63"/>
  <c r="AB79" i="63"/>
  <c r="Y79" i="63"/>
  <c r="K79" i="63"/>
  <c r="I79" i="63"/>
  <c r="G79" i="63"/>
  <c r="Y78" i="63"/>
  <c r="AB78" i="63" s="1"/>
  <c r="I78" i="63"/>
  <c r="K78" i="63" s="1"/>
  <c r="G78" i="63"/>
  <c r="AB77" i="63"/>
  <c r="Y77" i="63"/>
  <c r="I77" i="63"/>
  <c r="K77" i="63" s="1"/>
  <c r="G77" i="63"/>
  <c r="Y76" i="63"/>
  <c r="AB76" i="63" s="1"/>
  <c r="I76" i="63"/>
  <c r="K76" i="63" s="1"/>
  <c r="G76" i="63"/>
  <c r="Y75" i="63"/>
  <c r="AB75" i="63" s="1"/>
  <c r="K75" i="63"/>
  <c r="I75" i="63"/>
  <c r="G75" i="63"/>
  <c r="Y74" i="63"/>
  <c r="AB74" i="63" s="1"/>
  <c r="K74" i="63"/>
  <c r="I74" i="63"/>
  <c r="G74" i="63"/>
  <c r="AB73" i="63"/>
  <c r="Y73" i="63"/>
  <c r="K73" i="63"/>
  <c r="I73" i="63"/>
  <c r="G73" i="63"/>
  <c r="AB72" i="63"/>
  <c r="Y72" i="63"/>
  <c r="I72" i="63"/>
  <c r="K72" i="63" s="1"/>
  <c r="G72" i="63"/>
  <c r="AB71" i="63"/>
  <c r="Y71" i="63"/>
  <c r="K71" i="63"/>
  <c r="I71" i="63"/>
  <c r="G71" i="63"/>
  <c r="Y70" i="63"/>
  <c r="AB70" i="63" s="1"/>
  <c r="I70" i="63"/>
  <c r="K70" i="63" s="1"/>
  <c r="G70" i="63"/>
  <c r="AB69" i="63"/>
  <c r="Y69" i="63"/>
  <c r="I69" i="63"/>
  <c r="K69" i="63" s="1"/>
  <c r="G69" i="63"/>
  <c r="Y68" i="63"/>
  <c r="AB68" i="63" s="1"/>
  <c r="I68" i="63"/>
  <c r="K68" i="63" s="1"/>
  <c r="G68" i="63"/>
  <c r="Y67" i="63"/>
  <c r="AB67" i="63" s="1"/>
  <c r="K67" i="63"/>
  <c r="I67" i="63"/>
  <c r="G67" i="63"/>
  <c r="Y66" i="63"/>
  <c r="AB66" i="63" s="1"/>
  <c r="K66" i="63"/>
  <c r="I66" i="63"/>
  <c r="G66" i="63"/>
  <c r="AB65" i="63"/>
  <c r="Y65" i="63"/>
  <c r="K65" i="63"/>
  <c r="I65" i="63"/>
  <c r="G65" i="63"/>
  <c r="AB64" i="63"/>
  <c r="Y64" i="63"/>
  <c r="I64" i="63"/>
  <c r="K64" i="63" s="1"/>
  <c r="G64" i="63"/>
  <c r="AB63" i="63"/>
  <c r="Y63" i="63"/>
  <c r="K63" i="63"/>
  <c r="I63" i="63"/>
  <c r="G63" i="63"/>
  <c r="Y62" i="63"/>
  <c r="AB62" i="63" s="1"/>
  <c r="I62" i="63"/>
  <c r="K62" i="63" s="1"/>
  <c r="G62" i="63"/>
  <c r="AB61" i="63"/>
  <c r="Y61" i="63"/>
  <c r="I61" i="63"/>
  <c r="K61" i="63" s="1"/>
  <c r="G61" i="63"/>
  <c r="Y60" i="63"/>
  <c r="AB60" i="63" s="1"/>
  <c r="I60" i="63"/>
  <c r="K60" i="63" s="1"/>
  <c r="G60" i="63"/>
  <c r="Y59" i="63"/>
  <c r="AB59" i="63" s="1"/>
  <c r="K59" i="63"/>
  <c r="I59" i="63"/>
  <c r="G59" i="63"/>
  <c r="Y58" i="63"/>
  <c r="AB58" i="63" s="1"/>
  <c r="K58" i="63"/>
  <c r="I58" i="63"/>
  <c r="G58" i="63"/>
  <c r="AB57" i="63"/>
  <c r="Y57" i="63"/>
  <c r="K57" i="63"/>
  <c r="I57" i="63"/>
  <c r="G57" i="63"/>
  <c r="AB56" i="63"/>
  <c r="Y56" i="63"/>
  <c r="I56" i="63"/>
  <c r="K56" i="63" s="1"/>
  <c r="G56" i="63"/>
  <c r="AB55" i="63"/>
  <c r="Y55" i="63"/>
  <c r="K55" i="63"/>
  <c r="I55" i="63"/>
  <c r="G55" i="63"/>
  <c r="Y54" i="63"/>
  <c r="AB54" i="63" s="1"/>
  <c r="I54" i="63"/>
  <c r="K54" i="63" s="1"/>
  <c r="G54" i="63"/>
  <c r="AB53" i="63"/>
  <c r="Y53" i="63"/>
  <c r="I53" i="63"/>
  <c r="K53" i="63" s="1"/>
  <c r="G53" i="63"/>
  <c r="Y52" i="63"/>
  <c r="AB52" i="63" s="1"/>
  <c r="I52" i="63"/>
  <c r="K52" i="63" s="1"/>
  <c r="G52" i="63"/>
  <c r="Y51" i="63"/>
  <c r="AB51" i="63" s="1"/>
  <c r="K51" i="63"/>
  <c r="I51" i="63"/>
  <c r="G51" i="63"/>
  <c r="Y50" i="63"/>
  <c r="AB50" i="63" s="1"/>
  <c r="K50" i="63"/>
  <c r="I50" i="63"/>
  <c r="G50" i="63"/>
  <c r="AB49" i="63"/>
  <c r="Y49" i="63"/>
  <c r="K49" i="63"/>
  <c r="I49" i="63"/>
  <c r="G49" i="63"/>
  <c r="AB48" i="63"/>
  <c r="Y48" i="63"/>
  <c r="I48" i="63"/>
  <c r="K48" i="63" s="1"/>
  <c r="G48" i="63"/>
  <c r="AB47" i="63"/>
  <c r="Y47" i="63"/>
  <c r="K47" i="63"/>
  <c r="I47" i="63"/>
  <c r="G47" i="63"/>
  <c r="Y46" i="63"/>
  <c r="AB46" i="63" s="1"/>
  <c r="I46" i="63"/>
  <c r="K46" i="63" s="1"/>
  <c r="G46" i="63"/>
  <c r="AB45" i="63"/>
  <c r="Y45" i="63"/>
  <c r="I45" i="63"/>
  <c r="K45" i="63" s="1"/>
  <c r="G45" i="63"/>
  <c r="Y44" i="63"/>
  <c r="AB44" i="63" s="1"/>
  <c r="K44" i="63"/>
  <c r="I44" i="63"/>
  <c r="G44" i="63"/>
  <c r="Y43" i="63"/>
  <c r="AB43" i="63" s="1"/>
  <c r="K43" i="63"/>
  <c r="I43" i="63"/>
  <c r="G43" i="63"/>
  <c r="AB42" i="63"/>
  <c r="Y42" i="63"/>
  <c r="K42" i="63"/>
  <c r="I42" i="63"/>
  <c r="G42" i="63"/>
  <c r="AB41" i="63"/>
  <c r="Y41" i="63"/>
  <c r="K41" i="63"/>
  <c r="I41" i="63"/>
  <c r="G41" i="63"/>
  <c r="AB40" i="63"/>
  <c r="Y40" i="63"/>
  <c r="I40" i="63"/>
  <c r="K40" i="63" s="1"/>
  <c r="G40" i="63"/>
  <c r="AB39" i="63"/>
  <c r="Y39" i="63"/>
  <c r="K39" i="63"/>
  <c r="I39" i="63"/>
  <c r="G39" i="63"/>
  <c r="Y38" i="63"/>
  <c r="AB38" i="63" s="1"/>
  <c r="I38" i="63"/>
  <c r="K38" i="63" s="1"/>
  <c r="G38" i="63"/>
  <c r="AB37" i="63"/>
  <c r="Y37" i="63"/>
  <c r="I37" i="63"/>
  <c r="K37" i="63" s="1"/>
  <c r="G37" i="63"/>
  <c r="Y36" i="63"/>
  <c r="AB36" i="63" s="1"/>
  <c r="K36" i="63"/>
  <c r="I36" i="63"/>
  <c r="G36" i="63"/>
  <c r="Y35" i="63"/>
  <c r="AB35" i="63" s="1"/>
  <c r="K35" i="63"/>
  <c r="I35" i="63"/>
  <c r="G35" i="63"/>
  <c r="AB34" i="63"/>
  <c r="Y34" i="63"/>
  <c r="K34" i="63"/>
  <c r="I34" i="63"/>
  <c r="G34" i="63"/>
  <c r="AB33" i="63"/>
  <c r="Y33" i="63"/>
  <c r="K33" i="63"/>
  <c r="I33" i="63"/>
  <c r="G33" i="63"/>
  <c r="AB32" i="63"/>
  <c r="Y32" i="63"/>
  <c r="I32" i="63"/>
  <c r="K32" i="63" s="1"/>
  <c r="G32" i="63"/>
  <c r="AB31" i="63"/>
  <c r="Y31" i="63"/>
  <c r="K31" i="63"/>
  <c r="I31" i="63"/>
  <c r="G31" i="63"/>
  <c r="Y30" i="63"/>
  <c r="AB30" i="63" s="1"/>
  <c r="I30" i="63"/>
  <c r="K30" i="63" s="1"/>
  <c r="G30" i="63"/>
  <c r="AB29" i="63"/>
  <c r="Y29" i="63"/>
  <c r="I29" i="63"/>
  <c r="K29" i="63" s="1"/>
  <c r="G29" i="63"/>
  <c r="Y28" i="63"/>
  <c r="AB28" i="63" s="1"/>
  <c r="I28" i="63"/>
  <c r="K28" i="63" s="1"/>
  <c r="G28" i="63"/>
  <c r="Y27" i="63"/>
  <c r="AB27" i="63" s="1"/>
  <c r="K27" i="63"/>
  <c r="I27" i="63"/>
  <c r="G27" i="63"/>
  <c r="Y26" i="63"/>
  <c r="AB26" i="63" s="1"/>
  <c r="K26" i="63"/>
  <c r="I26" i="63"/>
  <c r="G26" i="63"/>
  <c r="AB25" i="63"/>
  <c r="Y25" i="63"/>
  <c r="K25" i="63"/>
  <c r="I25" i="63"/>
  <c r="G25" i="63"/>
  <c r="AB24" i="63"/>
  <c r="Y24" i="63"/>
  <c r="I24" i="63"/>
  <c r="K24" i="63" s="1"/>
  <c r="G24" i="63"/>
  <c r="AB23" i="63"/>
  <c r="Y23" i="63"/>
  <c r="K23" i="63"/>
  <c r="I23" i="63"/>
  <c r="G23" i="63"/>
  <c r="Y22" i="63"/>
  <c r="AB22" i="63" s="1"/>
  <c r="I22" i="63"/>
  <c r="K22" i="63" s="1"/>
  <c r="G22" i="63"/>
  <c r="AB21" i="63"/>
  <c r="Y21" i="63"/>
  <c r="K21" i="63"/>
  <c r="I21" i="63"/>
  <c r="G21" i="63"/>
  <c r="Y20" i="63"/>
  <c r="AB20" i="63" s="1"/>
  <c r="I20" i="63"/>
  <c r="K20" i="63" s="1"/>
  <c r="G20" i="63"/>
  <c r="AB19" i="63"/>
  <c r="Y19" i="63"/>
  <c r="K19" i="63"/>
  <c r="I19" i="63"/>
  <c r="G19" i="63"/>
  <c r="Y18" i="63"/>
  <c r="AB18" i="63" s="1"/>
  <c r="K18" i="63"/>
  <c r="I18" i="63"/>
  <c r="G18" i="63"/>
  <c r="AB17" i="63"/>
  <c r="Y17" i="63"/>
  <c r="K17" i="63"/>
  <c r="I17" i="63"/>
  <c r="G17" i="63"/>
  <c r="AB16" i="63"/>
  <c r="Y16" i="63"/>
  <c r="I16" i="63"/>
  <c r="K16" i="63" s="1"/>
  <c r="G16" i="63"/>
  <c r="AB15" i="63"/>
  <c r="Y15" i="63"/>
  <c r="I15" i="63"/>
  <c r="K15" i="63" s="1"/>
  <c r="G15" i="63"/>
  <c r="Y14" i="63"/>
  <c r="AB14" i="63" s="1"/>
  <c r="I14" i="63"/>
  <c r="K14" i="63" s="1"/>
  <c r="G14" i="63"/>
  <c r="AB13" i="63"/>
  <c r="Y13" i="63"/>
  <c r="I13" i="63"/>
  <c r="K13" i="63" s="1"/>
  <c r="G13" i="63"/>
  <c r="Y12" i="63"/>
  <c r="AB12" i="63" s="1"/>
  <c r="I12" i="63"/>
  <c r="K12" i="63" s="1"/>
  <c r="G12" i="63"/>
  <c r="Y11" i="63"/>
  <c r="AB11" i="63" s="1"/>
  <c r="K11" i="63"/>
  <c r="I11" i="63"/>
  <c r="G11" i="63"/>
  <c r="Y10" i="63"/>
  <c r="AB10" i="63" s="1"/>
  <c r="K10" i="63"/>
  <c r="I10" i="63"/>
  <c r="G10" i="63"/>
  <c r="AB9" i="63"/>
  <c r="Y9" i="63"/>
  <c r="K9" i="63"/>
  <c r="I9" i="63"/>
  <c r="G9" i="63"/>
  <c r="AB8" i="63"/>
  <c r="Y8" i="63"/>
  <c r="I8" i="63"/>
  <c r="K8" i="63" s="1"/>
  <c r="G8" i="63"/>
  <c r="Y202" i="62"/>
  <c r="AB202" i="62" s="1"/>
  <c r="K202" i="62"/>
  <c r="I202" i="62"/>
  <c r="G202" i="62"/>
  <c r="AB201" i="62"/>
  <c r="Y201" i="62"/>
  <c r="K201" i="62"/>
  <c r="I201" i="62"/>
  <c r="G201" i="62"/>
  <c r="AB200" i="62"/>
  <c r="Y200" i="62"/>
  <c r="I200" i="62"/>
  <c r="K200" i="62" s="1"/>
  <c r="G200" i="62"/>
  <c r="AB199" i="62"/>
  <c r="Y199" i="62"/>
  <c r="I199" i="62"/>
  <c r="K199" i="62" s="1"/>
  <c r="G199" i="62"/>
  <c r="Y198" i="62"/>
  <c r="AB198" i="62" s="1"/>
  <c r="I198" i="62"/>
  <c r="K198" i="62" s="1"/>
  <c r="G198" i="62"/>
  <c r="Y197" i="62"/>
  <c r="AB197" i="62" s="1"/>
  <c r="I197" i="62"/>
  <c r="K197" i="62" s="1"/>
  <c r="G197" i="62"/>
  <c r="Y196" i="62"/>
  <c r="AB196" i="62" s="1"/>
  <c r="I196" i="62"/>
  <c r="K196" i="62" s="1"/>
  <c r="G196" i="62"/>
  <c r="Y195" i="62"/>
  <c r="AB195" i="62" s="1"/>
  <c r="K195" i="62"/>
  <c r="I195" i="62"/>
  <c r="G195" i="62"/>
  <c r="Y194" i="62"/>
  <c r="AB194" i="62" s="1"/>
  <c r="K194" i="62"/>
  <c r="I194" i="62"/>
  <c r="G194" i="62"/>
  <c r="AB193" i="62"/>
  <c r="Y193" i="62"/>
  <c r="K193" i="62"/>
  <c r="I193" i="62"/>
  <c r="G193" i="62"/>
  <c r="AB192" i="62"/>
  <c r="Y192" i="62"/>
  <c r="I192" i="62"/>
  <c r="K192" i="62" s="1"/>
  <c r="G192" i="62"/>
  <c r="AB191" i="62"/>
  <c r="Y191" i="62"/>
  <c r="I191" i="62"/>
  <c r="K191" i="62" s="1"/>
  <c r="G191" i="62"/>
  <c r="Y190" i="62"/>
  <c r="AB190" i="62" s="1"/>
  <c r="I190" i="62"/>
  <c r="K190" i="62" s="1"/>
  <c r="G190" i="62"/>
  <c r="Y189" i="62"/>
  <c r="AB189" i="62" s="1"/>
  <c r="I189" i="62"/>
  <c r="K189" i="62" s="1"/>
  <c r="G189" i="62"/>
  <c r="Y188" i="62"/>
  <c r="AB188" i="62" s="1"/>
  <c r="I188" i="62"/>
  <c r="K188" i="62" s="1"/>
  <c r="G188" i="62"/>
  <c r="Y187" i="62"/>
  <c r="AB187" i="62" s="1"/>
  <c r="K187" i="62"/>
  <c r="I187" i="62"/>
  <c r="G187" i="62"/>
  <c r="Y186" i="62"/>
  <c r="AB186" i="62" s="1"/>
  <c r="K186" i="62"/>
  <c r="I186" i="62"/>
  <c r="G186" i="62"/>
  <c r="AB185" i="62"/>
  <c r="Y185" i="62"/>
  <c r="K185" i="62"/>
  <c r="I185" i="62"/>
  <c r="G185" i="62"/>
  <c r="AB184" i="62"/>
  <c r="Y184" i="62"/>
  <c r="I184" i="62"/>
  <c r="K184" i="62" s="1"/>
  <c r="G184" i="62"/>
  <c r="AB183" i="62"/>
  <c r="Y183" i="62"/>
  <c r="I183" i="62"/>
  <c r="K183" i="62" s="1"/>
  <c r="G183" i="62"/>
  <c r="Y182" i="62"/>
  <c r="AB182" i="62" s="1"/>
  <c r="I182" i="62"/>
  <c r="K182" i="62" s="1"/>
  <c r="G182" i="62"/>
  <c r="Y181" i="62"/>
  <c r="AB181" i="62" s="1"/>
  <c r="I181" i="62"/>
  <c r="K181" i="62" s="1"/>
  <c r="G181" i="62"/>
  <c r="Y180" i="62"/>
  <c r="AB180" i="62" s="1"/>
  <c r="I180" i="62"/>
  <c r="K180" i="62" s="1"/>
  <c r="G180" i="62"/>
  <c r="Y179" i="62"/>
  <c r="AB179" i="62" s="1"/>
  <c r="K179" i="62"/>
  <c r="I179" i="62"/>
  <c r="G179" i="62"/>
  <c r="Y178" i="62"/>
  <c r="AB178" i="62" s="1"/>
  <c r="K178" i="62"/>
  <c r="I178" i="62"/>
  <c r="G178" i="62"/>
  <c r="AB177" i="62"/>
  <c r="Y177" i="62"/>
  <c r="K177" i="62"/>
  <c r="I177" i="62"/>
  <c r="G177" i="62"/>
  <c r="AB176" i="62"/>
  <c r="Y176" i="62"/>
  <c r="I176" i="62"/>
  <c r="K176" i="62" s="1"/>
  <c r="G176" i="62"/>
  <c r="AB175" i="62"/>
  <c r="Y175" i="62"/>
  <c r="I175" i="62"/>
  <c r="K175" i="62" s="1"/>
  <c r="G175" i="62"/>
  <c r="Y174" i="62"/>
  <c r="AB174" i="62" s="1"/>
  <c r="I174" i="62"/>
  <c r="K174" i="62" s="1"/>
  <c r="G174" i="62"/>
  <c r="Y173" i="62"/>
  <c r="AB173" i="62" s="1"/>
  <c r="I173" i="62"/>
  <c r="K173" i="62" s="1"/>
  <c r="G173" i="62"/>
  <c r="Y172" i="62"/>
  <c r="AB172" i="62" s="1"/>
  <c r="K172" i="62"/>
  <c r="I172" i="62"/>
  <c r="G172" i="62"/>
  <c r="Y171" i="62"/>
  <c r="AB171" i="62" s="1"/>
  <c r="K171" i="62"/>
  <c r="I171" i="62"/>
  <c r="G171" i="62"/>
  <c r="AB170" i="62"/>
  <c r="Y170" i="62"/>
  <c r="K170" i="62"/>
  <c r="I170" i="62"/>
  <c r="G170" i="62"/>
  <c r="AB169" i="62"/>
  <c r="Y169" i="62"/>
  <c r="K169" i="62"/>
  <c r="I169" i="62"/>
  <c r="G169" i="62"/>
  <c r="AB168" i="62"/>
  <c r="Y168" i="62"/>
  <c r="I168" i="62"/>
  <c r="K168" i="62" s="1"/>
  <c r="G168" i="62"/>
  <c r="AB167" i="62"/>
  <c r="Y167" i="62"/>
  <c r="I167" i="62"/>
  <c r="K167" i="62" s="1"/>
  <c r="G167" i="62"/>
  <c r="Y166" i="62"/>
  <c r="AB166" i="62" s="1"/>
  <c r="I166" i="62"/>
  <c r="K166" i="62" s="1"/>
  <c r="G166" i="62"/>
  <c r="Y165" i="62"/>
  <c r="AB165" i="62" s="1"/>
  <c r="K165" i="62"/>
  <c r="I165" i="62"/>
  <c r="G165" i="62"/>
  <c r="Y164" i="62"/>
  <c r="AB164" i="62" s="1"/>
  <c r="K164" i="62"/>
  <c r="I164" i="62"/>
  <c r="G164" i="62"/>
  <c r="AB163" i="62"/>
  <c r="Y163" i="62"/>
  <c r="K163" i="62"/>
  <c r="I163" i="62"/>
  <c r="G163" i="62"/>
  <c r="Y162" i="62"/>
  <c r="AB162" i="62" s="1"/>
  <c r="K162" i="62"/>
  <c r="I162" i="62"/>
  <c r="G162" i="62"/>
  <c r="AB161" i="62"/>
  <c r="Y161" i="62"/>
  <c r="K161" i="62"/>
  <c r="I161" i="62"/>
  <c r="G161" i="62"/>
  <c r="AB160" i="62"/>
  <c r="Y160" i="62"/>
  <c r="I160" i="62"/>
  <c r="K160" i="62" s="1"/>
  <c r="G160" i="62"/>
  <c r="AB159" i="62"/>
  <c r="Y159" i="62"/>
  <c r="I159" i="62"/>
  <c r="K159" i="62" s="1"/>
  <c r="G159" i="62"/>
  <c r="Y158" i="62"/>
  <c r="AB158" i="62" s="1"/>
  <c r="I158" i="62"/>
  <c r="K158" i="62" s="1"/>
  <c r="G158" i="62"/>
  <c r="Y157" i="62"/>
  <c r="AB157" i="62" s="1"/>
  <c r="I157" i="62"/>
  <c r="K157" i="62" s="1"/>
  <c r="G157" i="62"/>
  <c r="Y156" i="62"/>
  <c r="AB156" i="62" s="1"/>
  <c r="I156" i="62"/>
  <c r="K156" i="62" s="1"/>
  <c r="G156" i="62"/>
  <c r="Y155" i="62"/>
  <c r="AB155" i="62" s="1"/>
  <c r="K155" i="62"/>
  <c r="I155" i="62"/>
  <c r="G155" i="62"/>
  <c r="Y154" i="62"/>
  <c r="AB154" i="62" s="1"/>
  <c r="K154" i="62"/>
  <c r="I154" i="62"/>
  <c r="G154" i="62"/>
  <c r="AB153" i="62"/>
  <c r="Y153" i="62"/>
  <c r="K153" i="62"/>
  <c r="I153" i="62"/>
  <c r="G153" i="62"/>
  <c r="AB152" i="62"/>
  <c r="Y152" i="62"/>
  <c r="I152" i="62"/>
  <c r="K152" i="62" s="1"/>
  <c r="G152" i="62"/>
  <c r="AB151" i="62"/>
  <c r="Y151" i="62"/>
  <c r="I151" i="62"/>
  <c r="K151" i="62" s="1"/>
  <c r="G151" i="62"/>
  <c r="Y150" i="62"/>
  <c r="AB150" i="62" s="1"/>
  <c r="I150" i="62"/>
  <c r="K150" i="62" s="1"/>
  <c r="G150" i="62"/>
  <c r="Y149" i="62"/>
  <c r="AB149" i="62" s="1"/>
  <c r="I149" i="62"/>
  <c r="K149" i="62" s="1"/>
  <c r="G149" i="62"/>
  <c r="Y148" i="62"/>
  <c r="AB148" i="62" s="1"/>
  <c r="K148" i="62"/>
  <c r="I148" i="62"/>
  <c r="G148" i="62"/>
  <c r="Y147" i="62"/>
  <c r="AB147" i="62" s="1"/>
  <c r="K147" i="62"/>
  <c r="I147" i="62"/>
  <c r="G147" i="62"/>
  <c r="Y146" i="62"/>
  <c r="AB146" i="62" s="1"/>
  <c r="K146" i="62"/>
  <c r="I146" i="62"/>
  <c r="G146" i="62"/>
  <c r="AB145" i="62"/>
  <c r="Y145" i="62"/>
  <c r="K145" i="62"/>
  <c r="I145" i="62"/>
  <c r="G145" i="62"/>
  <c r="AB144" i="62"/>
  <c r="Y144" i="62"/>
  <c r="I144" i="62"/>
  <c r="K144" i="62" s="1"/>
  <c r="G144" i="62"/>
  <c r="AB143" i="62"/>
  <c r="Y143" i="62"/>
  <c r="I143" i="62"/>
  <c r="K143" i="62" s="1"/>
  <c r="G143" i="62"/>
  <c r="Y142" i="62"/>
  <c r="AB142" i="62" s="1"/>
  <c r="I142" i="62"/>
  <c r="K142" i="62" s="1"/>
  <c r="G142" i="62"/>
  <c r="Y141" i="62"/>
  <c r="AB141" i="62" s="1"/>
  <c r="I141" i="62"/>
  <c r="K141" i="62" s="1"/>
  <c r="G141" i="62"/>
  <c r="Y140" i="62"/>
  <c r="AB140" i="62" s="1"/>
  <c r="I140" i="62"/>
  <c r="K140" i="62" s="1"/>
  <c r="G140" i="62"/>
  <c r="Y139" i="62"/>
  <c r="AB139" i="62" s="1"/>
  <c r="K139" i="62"/>
  <c r="I139" i="62"/>
  <c r="G139" i="62"/>
  <c r="Y138" i="62"/>
  <c r="AB138" i="62" s="1"/>
  <c r="K138" i="62"/>
  <c r="I138" i="62"/>
  <c r="G138" i="62"/>
  <c r="AB137" i="62"/>
  <c r="Y137" i="62"/>
  <c r="K137" i="62"/>
  <c r="I137" i="62"/>
  <c r="G137" i="62"/>
  <c r="AB136" i="62"/>
  <c r="Y136" i="62"/>
  <c r="I136" i="62"/>
  <c r="K136" i="62" s="1"/>
  <c r="G136" i="62"/>
  <c r="AB135" i="62"/>
  <c r="Y135" i="62"/>
  <c r="I135" i="62"/>
  <c r="K135" i="62" s="1"/>
  <c r="G135" i="62"/>
  <c r="Y134" i="62"/>
  <c r="AB134" i="62" s="1"/>
  <c r="I134" i="62"/>
  <c r="K134" i="62" s="1"/>
  <c r="G134" i="62"/>
  <c r="Y133" i="62"/>
  <c r="AB133" i="62" s="1"/>
  <c r="K133" i="62"/>
  <c r="I133" i="62"/>
  <c r="G133" i="62"/>
  <c r="Y132" i="62"/>
  <c r="AB132" i="62" s="1"/>
  <c r="K132" i="62"/>
  <c r="I132" i="62"/>
  <c r="G132" i="62"/>
  <c r="AB131" i="62"/>
  <c r="Y131" i="62"/>
  <c r="K131" i="62"/>
  <c r="I131" i="62"/>
  <c r="G131" i="62"/>
  <c r="AB130" i="62"/>
  <c r="Y130" i="62"/>
  <c r="K130" i="62"/>
  <c r="I130" i="62"/>
  <c r="G130" i="62"/>
  <c r="AB129" i="62"/>
  <c r="Y129" i="62"/>
  <c r="K129" i="62"/>
  <c r="I129" i="62"/>
  <c r="G129" i="62"/>
  <c r="AB128" i="62"/>
  <c r="Y128" i="62"/>
  <c r="I128" i="62"/>
  <c r="K128" i="62" s="1"/>
  <c r="G128" i="62"/>
  <c r="AB127" i="62"/>
  <c r="Y127" i="62"/>
  <c r="I127" i="62"/>
  <c r="K127" i="62" s="1"/>
  <c r="G127" i="62"/>
  <c r="Y126" i="62"/>
  <c r="AB126" i="62" s="1"/>
  <c r="I126" i="62"/>
  <c r="K126" i="62" s="1"/>
  <c r="G126" i="62"/>
  <c r="Y125" i="62"/>
  <c r="AB125" i="62" s="1"/>
  <c r="I125" i="62"/>
  <c r="K125" i="62" s="1"/>
  <c r="G125" i="62"/>
  <c r="Y124" i="62"/>
  <c r="AB124" i="62" s="1"/>
  <c r="I124" i="62"/>
  <c r="K124" i="62" s="1"/>
  <c r="G124" i="62"/>
  <c r="AB123" i="62"/>
  <c r="Y123" i="62"/>
  <c r="K123" i="62"/>
  <c r="I123" i="62"/>
  <c r="G123" i="62"/>
  <c r="Y122" i="62"/>
  <c r="AB122" i="62" s="1"/>
  <c r="K122" i="62"/>
  <c r="I122" i="62"/>
  <c r="G122" i="62"/>
  <c r="AB121" i="62"/>
  <c r="Y121" i="62"/>
  <c r="K121" i="62"/>
  <c r="I121" i="62"/>
  <c r="G121" i="62"/>
  <c r="AB120" i="62"/>
  <c r="Y120" i="62"/>
  <c r="I120" i="62"/>
  <c r="K120" i="62" s="1"/>
  <c r="G120" i="62"/>
  <c r="AB119" i="62"/>
  <c r="Y119" i="62"/>
  <c r="I119" i="62"/>
  <c r="K119" i="62" s="1"/>
  <c r="G119" i="62"/>
  <c r="Y118" i="62"/>
  <c r="AB118" i="62" s="1"/>
  <c r="I118" i="62"/>
  <c r="K118" i="62" s="1"/>
  <c r="G118" i="62"/>
  <c r="Y117" i="62"/>
  <c r="AB117" i="62" s="1"/>
  <c r="I117" i="62"/>
  <c r="K117" i="62" s="1"/>
  <c r="G117" i="62"/>
  <c r="Y116" i="62"/>
  <c r="AB116" i="62" s="1"/>
  <c r="I116" i="62"/>
  <c r="K116" i="62" s="1"/>
  <c r="G116" i="62"/>
  <c r="Y115" i="62"/>
  <c r="AB115" i="62" s="1"/>
  <c r="K115" i="62"/>
  <c r="I115" i="62"/>
  <c r="G115" i="62"/>
  <c r="Y114" i="62"/>
  <c r="AB114" i="62" s="1"/>
  <c r="K114" i="62"/>
  <c r="I114" i="62"/>
  <c r="G114" i="62"/>
  <c r="AB113" i="62"/>
  <c r="Y113" i="62"/>
  <c r="K113" i="62"/>
  <c r="I113" i="62"/>
  <c r="G113" i="62"/>
  <c r="AB112" i="62"/>
  <c r="Y112" i="62"/>
  <c r="I112" i="62"/>
  <c r="K112" i="62" s="1"/>
  <c r="G112" i="62"/>
  <c r="AB111" i="62"/>
  <c r="Y111" i="62"/>
  <c r="I111" i="62"/>
  <c r="K111" i="62" s="1"/>
  <c r="G111" i="62"/>
  <c r="Y110" i="62"/>
  <c r="AB110" i="62" s="1"/>
  <c r="I110" i="62"/>
  <c r="K110" i="62" s="1"/>
  <c r="G110" i="62"/>
  <c r="Y109" i="62"/>
  <c r="AB109" i="62" s="1"/>
  <c r="I109" i="62"/>
  <c r="K109" i="62" s="1"/>
  <c r="G109" i="62"/>
  <c r="Y108" i="62"/>
  <c r="AB108" i="62" s="1"/>
  <c r="I108" i="62"/>
  <c r="K108" i="62" s="1"/>
  <c r="G108" i="62"/>
  <c r="Y107" i="62"/>
  <c r="AB107" i="62" s="1"/>
  <c r="K107" i="62"/>
  <c r="I107" i="62"/>
  <c r="G107" i="62"/>
  <c r="Y106" i="62"/>
  <c r="AB106" i="62" s="1"/>
  <c r="K106" i="62"/>
  <c r="I106" i="62"/>
  <c r="G106" i="62"/>
  <c r="AB105" i="62"/>
  <c r="Y105" i="62"/>
  <c r="K105" i="62"/>
  <c r="I105" i="62"/>
  <c r="G105" i="62"/>
  <c r="AB104" i="62"/>
  <c r="Y104" i="62"/>
  <c r="I104" i="62"/>
  <c r="K104" i="62" s="1"/>
  <c r="G104" i="62"/>
  <c r="AB103" i="62"/>
  <c r="Y103" i="62"/>
  <c r="I103" i="62"/>
  <c r="K103" i="62" s="1"/>
  <c r="G103" i="62"/>
  <c r="Y102" i="62"/>
  <c r="AB102" i="62" s="1"/>
  <c r="I102" i="62"/>
  <c r="K102" i="62" s="1"/>
  <c r="G102" i="62"/>
  <c r="Y101" i="62"/>
  <c r="AB101" i="62" s="1"/>
  <c r="I101" i="62"/>
  <c r="K101" i="62" s="1"/>
  <c r="G101" i="62"/>
  <c r="Y100" i="62"/>
  <c r="AB100" i="62" s="1"/>
  <c r="I100" i="62"/>
  <c r="K100" i="62" s="1"/>
  <c r="G100" i="62"/>
  <c r="Y99" i="62"/>
  <c r="AB99" i="62" s="1"/>
  <c r="K99" i="62"/>
  <c r="I99" i="62"/>
  <c r="G99" i="62"/>
  <c r="Y98" i="62"/>
  <c r="AB98" i="62" s="1"/>
  <c r="K98" i="62"/>
  <c r="I98" i="62"/>
  <c r="G98" i="62"/>
  <c r="AB97" i="62"/>
  <c r="Y97" i="62"/>
  <c r="K97" i="62"/>
  <c r="I97" i="62"/>
  <c r="G97" i="62"/>
  <c r="AB96" i="62"/>
  <c r="Y96" i="62"/>
  <c r="I96" i="62"/>
  <c r="K96" i="62" s="1"/>
  <c r="G96" i="62"/>
  <c r="AB95" i="62"/>
  <c r="Y95" i="62"/>
  <c r="I95" i="62"/>
  <c r="K95" i="62" s="1"/>
  <c r="G95" i="62"/>
  <c r="Y94" i="62"/>
  <c r="AB94" i="62" s="1"/>
  <c r="I94" i="62"/>
  <c r="K94" i="62" s="1"/>
  <c r="G94" i="62"/>
  <c r="Y93" i="62"/>
  <c r="AB93" i="62" s="1"/>
  <c r="K93" i="62"/>
  <c r="I93" i="62"/>
  <c r="G93" i="62"/>
  <c r="Y92" i="62"/>
  <c r="AB92" i="62" s="1"/>
  <c r="K92" i="62"/>
  <c r="I92" i="62"/>
  <c r="G92" i="62"/>
  <c r="Y91" i="62"/>
  <c r="AB91" i="62" s="1"/>
  <c r="K91" i="62"/>
  <c r="I91" i="62"/>
  <c r="G91" i="62"/>
  <c r="AB90" i="62"/>
  <c r="Y90" i="62"/>
  <c r="K90" i="62"/>
  <c r="I90" i="62"/>
  <c r="G90" i="62"/>
  <c r="AB89" i="62"/>
  <c r="Y89" i="62"/>
  <c r="K89" i="62"/>
  <c r="I89" i="62"/>
  <c r="G89" i="62"/>
  <c r="AB88" i="62"/>
  <c r="Y88" i="62"/>
  <c r="I88" i="62"/>
  <c r="K88" i="62" s="1"/>
  <c r="G88" i="62"/>
  <c r="AB87" i="62"/>
  <c r="Y87" i="62"/>
  <c r="I87" i="62"/>
  <c r="K87" i="62" s="1"/>
  <c r="G87" i="62"/>
  <c r="Y86" i="62"/>
  <c r="AB86" i="62" s="1"/>
  <c r="I86" i="62"/>
  <c r="K86" i="62" s="1"/>
  <c r="G86" i="62"/>
  <c r="Y85" i="62"/>
  <c r="AB85" i="62" s="1"/>
  <c r="I85" i="62"/>
  <c r="K85" i="62" s="1"/>
  <c r="G85" i="62"/>
  <c r="Y84" i="62"/>
  <c r="AB84" i="62" s="1"/>
  <c r="I84" i="62"/>
  <c r="K84" i="62" s="1"/>
  <c r="G84" i="62"/>
  <c r="Y83" i="62"/>
  <c r="AB83" i="62" s="1"/>
  <c r="K83" i="62"/>
  <c r="I83" i="62"/>
  <c r="G83" i="62"/>
  <c r="Y82" i="62"/>
  <c r="AB82" i="62" s="1"/>
  <c r="K82" i="62"/>
  <c r="I82" i="62"/>
  <c r="G82" i="62"/>
  <c r="AB81" i="62"/>
  <c r="Y81" i="62"/>
  <c r="K81" i="62"/>
  <c r="I81" i="62"/>
  <c r="G81" i="62"/>
  <c r="AB80" i="62"/>
  <c r="Y80" i="62"/>
  <c r="I80" i="62"/>
  <c r="K80" i="62" s="1"/>
  <c r="G80" i="62"/>
  <c r="AB79" i="62"/>
  <c r="Y79" i="62"/>
  <c r="I79" i="62"/>
  <c r="K79" i="62" s="1"/>
  <c r="G79" i="62"/>
  <c r="Y78" i="62"/>
  <c r="AB78" i="62" s="1"/>
  <c r="I78" i="62"/>
  <c r="K78" i="62" s="1"/>
  <c r="G78" i="62"/>
  <c r="Y77" i="62"/>
  <c r="AB77" i="62" s="1"/>
  <c r="I77" i="62"/>
  <c r="K77" i="62" s="1"/>
  <c r="G77" i="62"/>
  <c r="Y76" i="62"/>
  <c r="AB76" i="62" s="1"/>
  <c r="I76" i="62"/>
  <c r="K76" i="62" s="1"/>
  <c r="G76" i="62"/>
  <c r="Y75" i="62"/>
  <c r="AB75" i="62" s="1"/>
  <c r="K75" i="62"/>
  <c r="I75" i="62"/>
  <c r="G75" i="62"/>
  <c r="Y74" i="62"/>
  <c r="AB74" i="62" s="1"/>
  <c r="K74" i="62"/>
  <c r="I74" i="62"/>
  <c r="G74" i="62"/>
  <c r="AB73" i="62"/>
  <c r="Y73" i="62"/>
  <c r="K73" i="62"/>
  <c r="I73" i="62"/>
  <c r="G73" i="62"/>
  <c r="AB72" i="62"/>
  <c r="Y72" i="62"/>
  <c r="I72" i="62"/>
  <c r="K72" i="62" s="1"/>
  <c r="G72" i="62"/>
  <c r="AB71" i="62"/>
  <c r="Y71" i="62"/>
  <c r="I71" i="62"/>
  <c r="K71" i="62" s="1"/>
  <c r="G71" i="62"/>
  <c r="Y70" i="62"/>
  <c r="AB70" i="62" s="1"/>
  <c r="I70" i="62"/>
  <c r="K70" i="62" s="1"/>
  <c r="G70" i="62"/>
  <c r="Y69" i="62"/>
  <c r="AB69" i="62" s="1"/>
  <c r="I69" i="62"/>
  <c r="K69" i="62" s="1"/>
  <c r="G69" i="62"/>
  <c r="Y68" i="62"/>
  <c r="AB68" i="62" s="1"/>
  <c r="K68" i="62"/>
  <c r="I68" i="62"/>
  <c r="G68" i="62"/>
  <c r="Y67" i="62"/>
  <c r="AB67" i="62" s="1"/>
  <c r="K67" i="62"/>
  <c r="I67" i="62"/>
  <c r="G67" i="62"/>
  <c r="AB66" i="62"/>
  <c r="Y66" i="62"/>
  <c r="K66" i="62"/>
  <c r="I66" i="62"/>
  <c r="G66" i="62"/>
  <c r="AB65" i="62"/>
  <c r="Y65" i="62"/>
  <c r="K65" i="62"/>
  <c r="I65" i="62"/>
  <c r="G65" i="62"/>
  <c r="AB64" i="62"/>
  <c r="Y64" i="62"/>
  <c r="I64" i="62"/>
  <c r="K64" i="62" s="1"/>
  <c r="G64" i="62"/>
  <c r="AB63" i="62"/>
  <c r="Y63" i="62"/>
  <c r="I63" i="62"/>
  <c r="K63" i="62" s="1"/>
  <c r="G63" i="62"/>
  <c r="Y62" i="62"/>
  <c r="AB62" i="62" s="1"/>
  <c r="I62" i="62"/>
  <c r="K62" i="62" s="1"/>
  <c r="G62" i="62"/>
  <c r="Y61" i="62"/>
  <c r="AB61" i="62" s="1"/>
  <c r="I61" i="62"/>
  <c r="K61" i="62" s="1"/>
  <c r="G61" i="62"/>
  <c r="Y60" i="62"/>
  <c r="AB60" i="62" s="1"/>
  <c r="I60" i="62"/>
  <c r="K60" i="62" s="1"/>
  <c r="G60" i="62"/>
  <c r="Y59" i="62"/>
  <c r="AB59" i="62" s="1"/>
  <c r="K59" i="62"/>
  <c r="I59" i="62"/>
  <c r="G59" i="62"/>
  <c r="Y58" i="62"/>
  <c r="AB58" i="62" s="1"/>
  <c r="K58" i="62"/>
  <c r="I58" i="62"/>
  <c r="G58" i="62"/>
  <c r="AB57" i="62"/>
  <c r="Y57" i="62"/>
  <c r="K57" i="62"/>
  <c r="I57" i="62"/>
  <c r="G57" i="62"/>
  <c r="AB56" i="62"/>
  <c r="Y56" i="62"/>
  <c r="I56" i="62"/>
  <c r="K56" i="62" s="1"/>
  <c r="G56" i="62"/>
  <c r="AB55" i="62"/>
  <c r="Y55" i="62"/>
  <c r="I55" i="62"/>
  <c r="K55" i="62" s="1"/>
  <c r="G55" i="62"/>
  <c r="Y54" i="62"/>
  <c r="AB54" i="62" s="1"/>
  <c r="I54" i="62"/>
  <c r="K54" i="62" s="1"/>
  <c r="G54" i="62"/>
  <c r="Y53" i="62"/>
  <c r="AB53" i="62" s="1"/>
  <c r="I53" i="62"/>
  <c r="K53" i="62" s="1"/>
  <c r="G53" i="62"/>
  <c r="Y52" i="62"/>
  <c r="AB52" i="62" s="1"/>
  <c r="I52" i="62"/>
  <c r="K52" i="62" s="1"/>
  <c r="G52" i="62"/>
  <c r="Y51" i="62"/>
  <c r="AB51" i="62" s="1"/>
  <c r="K51" i="62"/>
  <c r="I51" i="62"/>
  <c r="G51" i="62"/>
  <c r="Y50" i="62"/>
  <c r="AB50" i="62" s="1"/>
  <c r="K50" i="62"/>
  <c r="I50" i="62"/>
  <c r="G50" i="62"/>
  <c r="AB49" i="62"/>
  <c r="Y49" i="62"/>
  <c r="K49" i="62"/>
  <c r="I49" i="62"/>
  <c r="G49" i="62"/>
  <c r="AB48" i="62"/>
  <c r="Y48" i="62"/>
  <c r="I48" i="62"/>
  <c r="K48" i="62" s="1"/>
  <c r="G48" i="62"/>
  <c r="AB47" i="62"/>
  <c r="Y47" i="62"/>
  <c r="I47" i="62"/>
  <c r="K47" i="62" s="1"/>
  <c r="G47" i="62"/>
  <c r="Y46" i="62"/>
  <c r="AB46" i="62" s="1"/>
  <c r="I46" i="62"/>
  <c r="K46" i="62" s="1"/>
  <c r="G46" i="62"/>
  <c r="Y45" i="62"/>
  <c r="AB45" i="62" s="1"/>
  <c r="I45" i="62"/>
  <c r="K45" i="62" s="1"/>
  <c r="G45" i="62"/>
  <c r="Y44" i="62"/>
  <c r="AB44" i="62" s="1"/>
  <c r="I44" i="62"/>
  <c r="K44" i="62" s="1"/>
  <c r="G44" i="62"/>
  <c r="Y43" i="62"/>
  <c r="AB43" i="62" s="1"/>
  <c r="K43" i="62"/>
  <c r="I43" i="62"/>
  <c r="G43" i="62"/>
  <c r="Y42" i="62"/>
  <c r="AB42" i="62" s="1"/>
  <c r="K42" i="62"/>
  <c r="I42" i="62"/>
  <c r="G42" i="62"/>
  <c r="AB41" i="62"/>
  <c r="Y41" i="62"/>
  <c r="K41" i="62"/>
  <c r="I41" i="62"/>
  <c r="G41" i="62"/>
  <c r="AB40" i="62"/>
  <c r="Y40" i="62"/>
  <c r="I40" i="62"/>
  <c r="K40" i="62" s="1"/>
  <c r="G40" i="62"/>
  <c r="AB39" i="62"/>
  <c r="Y39" i="62"/>
  <c r="I39" i="62"/>
  <c r="K39" i="62" s="1"/>
  <c r="G39" i="62"/>
  <c r="Y38" i="62"/>
  <c r="AB38" i="62" s="1"/>
  <c r="I38" i="62"/>
  <c r="K38" i="62" s="1"/>
  <c r="G38" i="62"/>
  <c r="Y37" i="62"/>
  <c r="AB37" i="62" s="1"/>
  <c r="I37" i="62"/>
  <c r="K37" i="62" s="1"/>
  <c r="G37" i="62"/>
  <c r="Y36" i="62"/>
  <c r="AB36" i="62" s="1"/>
  <c r="I36" i="62"/>
  <c r="K36" i="62" s="1"/>
  <c r="G36" i="62"/>
  <c r="Y35" i="62"/>
  <c r="AB35" i="62" s="1"/>
  <c r="K35" i="62"/>
  <c r="I35" i="62"/>
  <c r="G35" i="62"/>
  <c r="Y34" i="62"/>
  <c r="AB34" i="62" s="1"/>
  <c r="K34" i="62"/>
  <c r="I34" i="62"/>
  <c r="G34" i="62"/>
  <c r="AB33" i="62"/>
  <c r="Y33" i="62"/>
  <c r="K33" i="62"/>
  <c r="I33" i="62"/>
  <c r="G33" i="62"/>
  <c r="AB32" i="62"/>
  <c r="Y32" i="62"/>
  <c r="I32" i="62"/>
  <c r="K32" i="62" s="1"/>
  <c r="G32" i="62"/>
  <c r="AB31" i="62"/>
  <c r="Y31" i="62"/>
  <c r="I31" i="62"/>
  <c r="K31" i="62" s="1"/>
  <c r="G31" i="62"/>
  <c r="Y30" i="62"/>
  <c r="AB30" i="62" s="1"/>
  <c r="I30" i="62"/>
  <c r="K30" i="62" s="1"/>
  <c r="G30" i="62"/>
  <c r="Y29" i="62"/>
  <c r="AB29" i="62" s="1"/>
  <c r="I29" i="62"/>
  <c r="K29" i="62" s="1"/>
  <c r="G29" i="62"/>
  <c r="Y28" i="62"/>
  <c r="AB28" i="62" s="1"/>
  <c r="I28" i="62"/>
  <c r="K28" i="62" s="1"/>
  <c r="G28" i="62"/>
  <c r="Y27" i="62"/>
  <c r="AB27" i="62" s="1"/>
  <c r="K27" i="62"/>
  <c r="I27" i="62"/>
  <c r="G27" i="62"/>
  <c r="Y26" i="62"/>
  <c r="AB26" i="62" s="1"/>
  <c r="K26" i="62"/>
  <c r="I26" i="62"/>
  <c r="G26" i="62"/>
  <c r="AB25" i="62"/>
  <c r="Y25" i="62"/>
  <c r="K25" i="62"/>
  <c r="I25" i="62"/>
  <c r="G25" i="62"/>
  <c r="AB24" i="62"/>
  <c r="Y24" i="62"/>
  <c r="I24" i="62"/>
  <c r="K24" i="62" s="1"/>
  <c r="G24" i="62"/>
  <c r="AB23" i="62"/>
  <c r="Y23" i="62"/>
  <c r="I23" i="62"/>
  <c r="K23" i="62" s="1"/>
  <c r="G23" i="62"/>
  <c r="Y22" i="62"/>
  <c r="AB22" i="62" s="1"/>
  <c r="I22" i="62"/>
  <c r="K22" i="62" s="1"/>
  <c r="G22" i="62"/>
  <c r="Y21" i="62"/>
  <c r="AB21" i="62" s="1"/>
  <c r="I21" i="62"/>
  <c r="K21" i="62" s="1"/>
  <c r="G21" i="62"/>
  <c r="Y20" i="62"/>
  <c r="AB20" i="62" s="1"/>
  <c r="I20" i="62"/>
  <c r="K20" i="62" s="1"/>
  <c r="G20" i="62"/>
  <c r="Y19" i="62"/>
  <c r="AB19" i="62" s="1"/>
  <c r="K19" i="62"/>
  <c r="I19" i="62"/>
  <c r="G19" i="62"/>
  <c r="Y18" i="62"/>
  <c r="AB18" i="62" s="1"/>
  <c r="K18" i="62"/>
  <c r="I18" i="62"/>
  <c r="G18" i="62"/>
  <c r="AB17" i="62"/>
  <c r="Y17" i="62"/>
  <c r="K17" i="62"/>
  <c r="I17" i="62"/>
  <c r="G17" i="62"/>
  <c r="AB16" i="62"/>
  <c r="Y16" i="62"/>
  <c r="I16" i="62"/>
  <c r="K16" i="62" s="1"/>
  <c r="G16" i="62"/>
  <c r="AB15" i="62"/>
  <c r="Y15" i="62"/>
  <c r="I15" i="62"/>
  <c r="K15" i="62" s="1"/>
  <c r="G15" i="62"/>
  <c r="Y14" i="62"/>
  <c r="AB14" i="62" s="1"/>
  <c r="I14" i="62"/>
  <c r="K14" i="62" s="1"/>
  <c r="G14" i="62"/>
  <c r="Y13" i="62"/>
  <c r="AB13" i="62" s="1"/>
  <c r="I13" i="62"/>
  <c r="K13" i="62" s="1"/>
  <c r="G13" i="62"/>
  <c r="Y12" i="62"/>
  <c r="AB12" i="62" s="1"/>
  <c r="I12" i="62"/>
  <c r="K12" i="62" s="1"/>
  <c r="G12" i="62"/>
  <c r="Y11" i="62"/>
  <c r="AB11" i="62" s="1"/>
  <c r="K11" i="62"/>
  <c r="I11" i="62"/>
  <c r="G11" i="62"/>
  <c r="Y10" i="62"/>
  <c r="AB10" i="62" s="1"/>
  <c r="K10" i="62"/>
  <c r="I10" i="62"/>
  <c r="G10" i="62"/>
  <c r="AB9" i="62"/>
  <c r="Y9" i="62"/>
  <c r="K9" i="62"/>
  <c r="I9" i="62"/>
  <c r="G9" i="62"/>
  <c r="AB8" i="62"/>
  <c r="Y8" i="62"/>
  <c r="I8" i="62"/>
  <c r="K8" i="62" s="1"/>
  <c r="G8" i="62"/>
  <c r="AB202" i="61"/>
  <c r="Y202" i="61"/>
  <c r="I202" i="61"/>
  <c r="K202" i="61" s="1"/>
  <c r="G202" i="61"/>
  <c r="AB201" i="61"/>
  <c r="Y201" i="61"/>
  <c r="K201" i="61"/>
  <c r="I201" i="61"/>
  <c r="G201" i="61"/>
  <c r="AB200" i="61"/>
  <c r="Y200" i="61"/>
  <c r="I200" i="61"/>
  <c r="K200" i="61" s="1"/>
  <c r="G200" i="61"/>
  <c r="AB199" i="61"/>
  <c r="Y199" i="61"/>
  <c r="I199" i="61"/>
  <c r="K199" i="61" s="1"/>
  <c r="G199" i="61"/>
  <c r="Y198" i="61"/>
  <c r="AB198" i="61" s="1"/>
  <c r="I198" i="61"/>
  <c r="K198" i="61" s="1"/>
  <c r="G198" i="61"/>
  <c r="Y197" i="61"/>
  <c r="AB197" i="61" s="1"/>
  <c r="I197" i="61"/>
  <c r="K197" i="61" s="1"/>
  <c r="G197" i="61"/>
  <c r="Y196" i="61"/>
  <c r="AB196" i="61" s="1"/>
  <c r="K196" i="61"/>
  <c r="I196" i="61"/>
  <c r="G196" i="61"/>
  <c r="Y195" i="61"/>
  <c r="AB195" i="61" s="1"/>
  <c r="K195" i="61"/>
  <c r="I195" i="61"/>
  <c r="G195" i="61"/>
  <c r="AB194" i="61"/>
  <c r="Y194" i="61"/>
  <c r="K194" i="61"/>
  <c r="I194" i="61"/>
  <c r="G194" i="61"/>
  <c r="AB193" i="61"/>
  <c r="Y193" i="61"/>
  <c r="K193" i="61"/>
  <c r="I193" i="61"/>
  <c r="G193" i="61"/>
  <c r="AB192" i="61"/>
  <c r="Y192" i="61"/>
  <c r="I192" i="61"/>
  <c r="K192" i="61" s="1"/>
  <c r="G192" i="61"/>
  <c r="AB191" i="61"/>
  <c r="Y191" i="61"/>
  <c r="I191" i="61"/>
  <c r="K191" i="61" s="1"/>
  <c r="G191" i="61"/>
  <c r="Y190" i="61"/>
  <c r="AB190" i="61" s="1"/>
  <c r="I190" i="61"/>
  <c r="K190" i="61" s="1"/>
  <c r="G190" i="61"/>
  <c r="Y189" i="61"/>
  <c r="AB189" i="61" s="1"/>
  <c r="I189" i="61"/>
  <c r="K189" i="61" s="1"/>
  <c r="G189" i="61"/>
  <c r="Y188" i="61"/>
  <c r="AB188" i="61" s="1"/>
  <c r="K188" i="61"/>
  <c r="I188" i="61"/>
  <c r="G188" i="61"/>
  <c r="Y187" i="61"/>
  <c r="AB187" i="61" s="1"/>
  <c r="K187" i="61"/>
  <c r="I187" i="61"/>
  <c r="G187" i="61"/>
  <c r="AB186" i="61"/>
  <c r="Y186" i="61"/>
  <c r="K186" i="61"/>
  <c r="I186" i="61"/>
  <c r="G186" i="61"/>
  <c r="AB185" i="61"/>
  <c r="Y185" i="61"/>
  <c r="K185" i="61"/>
  <c r="I185" i="61"/>
  <c r="G185" i="61"/>
  <c r="AB184" i="61"/>
  <c r="Y184" i="61"/>
  <c r="I184" i="61"/>
  <c r="K184" i="61" s="1"/>
  <c r="G184" i="61"/>
  <c r="AB183" i="61"/>
  <c r="Y183" i="61"/>
  <c r="K183" i="61"/>
  <c r="I183" i="61"/>
  <c r="G183" i="61"/>
  <c r="Y182" i="61"/>
  <c r="AB182" i="61" s="1"/>
  <c r="I182" i="61"/>
  <c r="K182" i="61" s="1"/>
  <c r="G182" i="61"/>
  <c r="AB181" i="61"/>
  <c r="Y181" i="61"/>
  <c r="I181" i="61"/>
  <c r="K181" i="61" s="1"/>
  <c r="G181" i="61"/>
  <c r="Y180" i="61"/>
  <c r="AB180" i="61" s="1"/>
  <c r="K180" i="61"/>
  <c r="I180" i="61"/>
  <c r="G180" i="61"/>
  <c r="Y179" i="61"/>
  <c r="AB179" i="61" s="1"/>
  <c r="K179" i="61"/>
  <c r="I179" i="61"/>
  <c r="G179" i="61"/>
  <c r="AB178" i="61"/>
  <c r="Y178" i="61"/>
  <c r="K178" i="61"/>
  <c r="I178" i="61"/>
  <c r="G178" i="61"/>
  <c r="AB177" i="61"/>
  <c r="Y177" i="61"/>
  <c r="K177" i="61"/>
  <c r="I177" i="61"/>
  <c r="G177" i="61"/>
  <c r="AB176" i="61"/>
  <c r="Y176" i="61"/>
  <c r="I176" i="61"/>
  <c r="K176" i="61" s="1"/>
  <c r="G176" i="61"/>
  <c r="AB175" i="61"/>
  <c r="Y175" i="61"/>
  <c r="K175" i="61"/>
  <c r="I175" i="61"/>
  <c r="G175" i="61"/>
  <c r="Y174" i="61"/>
  <c r="AB174" i="61" s="1"/>
  <c r="I174" i="61"/>
  <c r="K174" i="61" s="1"/>
  <c r="G174" i="61"/>
  <c r="AB173" i="61"/>
  <c r="Y173" i="61"/>
  <c r="I173" i="61"/>
  <c r="K173" i="61" s="1"/>
  <c r="G173" i="61"/>
  <c r="Y172" i="61"/>
  <c r="AB172" i="61" s="1"/>
  <c r="K172" i="61"/>
  <c r="I172" i="61"/>
  <c r="G172" i="61"/>
  <c r="Y171" i="61"/>
  <c r="AB171" i="61" s="1"/>
  <c r="K171" i="61"/>
  <c r="I171" i="61"/>
  <c r="G171" i="61"/>
  <c r="AB170" i="61"/>
  <c r="Y170" i="61"/>
  <c r="K170" i="61"/>
  <c r="I170" i="61"/>
  <c r="G170" i="61"/>
  <c r="AB169" i="61"/>
  <c r="Y169" i="61"/>
  <c r="K169" i="61"/>
  <c r="I169" i="61"/>
  <c r="G169" i="61"/>
  <c r="Y168" i="61"/>
  <c r="AB168" i="61" s="1"/>
  <c r="I168" i="61"/>
  <c r="K168" i="61" s="1"/>
  <c r="G168" i="61"/>
  <c r="AB167" i="61"/>
  <c r="Y167" i="61"/>
  <c r="K167" i="61"/>
  <c r="I167" i="61"/>
  <c r="G167" i="61"/>
  <c r="Y166" i="61"/>
  <c r="AB166" i="61" s="1"/>
  <c r="I166" i="61"/>
  <c r="K166" i="61" s="1"/>
  <c r="G166" i="61"/>
  <c r="AB165" i="61"/>
  <c r="Y165" i="61"/>
  <c r="K165" i="61"/>
  <c r="I165" i="61"/>
  <c r="G165" i="61"/>
  <c r="Y164" i="61"/>
  <c r="AB164" i="61" s="1"/>
  <c r="K164" i="61"/>
  <c r="I164" i="61"/>
  <c r="G164" i="61"/>
  <c r="AB163" i="61"/>
  <c r="Y163" i="61"/>
  <c r="K163" i="61"/>
  <c r="I163" i="61"/>
  <c r="G163" i="61"/>
  <c r="AB162" i="61"/>
  <c r="Y162" i="61"/>
  <c r="I162" i="61"/>
  <c r="K162" i="61" s="1"/>
  <c r="G162" i="61"/>
  <c r="AB161" i="61"/>
  <c r="Y161" i="61"/>
  <c r="K161" i="61"/>
  <c r="I161" i="61"/>
  <c r="G161" i="61"/>
  <c r="Y160" i="61"/>
  <c r="AB160" i="61" s="1"/>
  <c r="I160" i="61"/>
  <c r="K160" i="61" s="1"/>
  <c r="G160" i="61"/>
  <c r="AB159" i="61"/>
  <c r="Y159" i="61"/>
  <c r="I159" i="61"/>
  <c r="K159" i="61" s="1"/>
  <c r="G159" i="61"/>
  <c r="Y158" i="61"/>
  <c r="AB158" i="61" s="1"/>
  <c r="I158" i="61"/>
  <c r="K158" i="61" s="1"/>
  <c r="G158" i="61"/>
  <c r="Y157" i="61"/>
  <c r="AB157" i="61" s="1"/>
  <c r="I157" i="61"/>
  <c r="K157" i="61" s="1"/>
  <c r="G157" i="61"/>
  <c r="Y156" i="61"/>
  <c r="AB156" i="61" s="1"/>
  <c r="K156" i="61"/>
  <c r="I156" i="61"/>
  <c r="G156" i="61"/>
  <c r="Y155" i="61"/>
  <c r="AB155" i="61" s="1"/>
  <c r="K155" i="61"/>
  <c r="I155" i="61"/>
  <c r="G155" i="61"/>
  <c r="AB154" i="61"/>
  <c r="Y154" i="61"/>
  <c r="K154" i="61"/>
  <c r="I154" i="61"/>
  <c r="G154" i="61"/>
  <c r="AB153" i="61"/>
  <c r="Y153" i="61"/>
  <c r="K153" i="61"/>
  <c r="I153" i="61"/>
  <c r="G153" i="61"/>
  <c r="AB152" i="61"/>
  <c r="Y152" i="61"/>
  <c r="I152" i="61"/>
  <c r="K152" i="61" s="1"/>
  <c r="G152" i="61"/>
  <c r="AB151" i="61"/>
  <c r="Y151" i="61"/>
  <c r="I151" i="61"/>
  <c r="K151" i="61" s="1"/>
  <c r="G151" i="61"/>
  <c r="Y150" i="61"/>
  <c r="AB150" i="61" s="1"/>
  <c r="I150" i="61"/>
  <c r="K150" i="61" s="1"/>
  <c r="G150" i="61"/>
  <c r="Y149" i="61"/>
  <c r="AB149" i="61" s="1"/>
  <c r="I149" i="61"/>
  <c r="K149" i="61" s="1"/>
  <c r="G149" i="61"/>
  <c r="Y148" i="61"/>
  <c r="AB148" i="61" s="1"/>
  <c r="K148" i="61"/>
  <c r="I148" i="61"/>
  <c r="G148" i="61"/>
  <c r="Y147" i="61"/>
  <c r="AB147" i="61" s="1"/>
  <c r="K147" i="61"/>
  <c r="I147" i="61"/>
  <c r="G147" i="61"/>
  <c r="AB146" i="61"/>
  <c r="Y146" i="61"/>
  <c r="K146" i="61"/>
  <c r="I146" i="61"/>
  <c r="G146" i="61"/>
  <c r="AB145" i="61"/>
  <c r="Y145" i="61"/>
  <c r="K145" i="61"/>
  <c r="I145" i="61"/>
  <c r="G145" i="61"/>
  <c r="AB144" i="61"/>
  <c r="Y144" i="61"/>
  <c r="I144" i="61"/>
  <c r="K144" i="61" s="1"/>
  <c r="G144" i="61"/>
  <c r="AB143" i="61"/>
  <c r="Y143" i="61"/>
  <c r="I143" i="61"/>
  <c r="K143" i="61" s="1"/>
  <c r="G143" i="61"/>
  <c r="Y142" i="61"/>
  <c r="AB142" i="61" s="1"/>
  <c r="I142" i="61"/>
  <c r="K142" i="61" s="1"/>
  <c r="G142" i="61"/>
  <c r="Y141" i="61"/>
  <c r="AB141" i="61" s="1"/>
  <c r="I141" i="61"/>
  <c r="K141" i="61" s="1"/>
  <c r="G141" i="61"/>
  <c r="Y140" i="61"/>
  <c r="AB140" i="61" s="1"/>
  <c r="K140" i="61"/>
  <c r="I140" i="61"/>
  <c r="G140" i="61"/>
  <c r="Y139" i="61"/>
  <c r="AB139" i="61" s="1"/>
  <c r="K139" i="61"/>
  <c r="I139" i="61"/>
  <c r="G139" i="61"/>
  <c r="AB138" i="61"/>
  <c r="Y138" i="61"/>
  <c r="I138" i="61"/>
  <c r="K138" i="61" s="1"/>
  <c r="G138" i="61"/>
  <c r="AB137" i="61"/>
  <c r="Y137" i="61"/>
  <c r="K137" i="61"/>
  <c r="I137" i="61"/>
  <c r="G137" i="61"/>
  <c r="Y136" i="61"/>
  <c r="AB136" i="61" s="1"/>
  <c r="I136" i="61"/>
  <c r="K136" i="61" s="1"/>
  <c r="G136" i="61"/>
  <c r="AB135" i="61"/>
  <c r="Y135" i="61"/>
  <c r="I135" i="61"/>
  <c r="K135" i="61" s="1"/>
  <c r="G135" i="61"/>
  <c r="Y134" i="61"/>
  <c r="AB134" i="61" s="1"/>
  <c r="I134" i="61"/>
  <c r="K134" i="61" s="1"/>
  <c r="G134" i="61"/>
  <c r="Y133" i="61"/>
  <c r="AB133" i="61" s="1"/>
  <c r="I133" i="61"/>
  <c r="K133" i="61" s="1"/>
  <c r="G133" i="61"/>
  <c r="Y132" i="61"/>
  <c r="AB132" i="61" s="1"/>
  <c r="K132" i="61"/>
  <c r="I132" i="61"/>
  <c r="G132" i="61"/>
  <c r="Y131" i="61"/>
  <c r="AB131" i="61" s="1"/>
  <c r="K131" i="61"/>
  <c r="I131" i="61"/>
  <c r="G131" i="61"/>
  <c r="AB130" i="61"/>
  <c r="Y130" i="61"/>
  <c r="K130" i="61"/>
  <c r="I130" i="61"/>
  <c r="G130" i="61"/>
  <c r="AB129" i="61"/>
  <c r="Y129" i="61"/>
  <c r="K129" i="61"/>
  <c r="I129" i="61"/>
  <c r="G129" i="61"/>
  <c r="AB128" i="61"/>
  <c r="Y128" i="61"/>
  <c r="I128" i="61"/>
  <c r="K128" i="61" s="1"/>
  <c r="G128" i="61"/>
  <c r="AB127" i="61"/>
  <c r="Y127" i="61"/>
  <c r="K127" i="61"/>
  <c r="I127" i="61"/>
  <c r="G127" i="61"/>
  <c r="Y126" i="61"/>
  <c r="AB126" i="61" s="1"/>
  <c r="I126" i="61"/>
  <c r="K126" i="61" s="1"/>
  <c r="G126" i="61"/>
  <c r="AB125" i="61"/>
  <c r="Y125" i="61"/>
  <c r="I125" i="61"/>
  <c r="K125" i="61" s="1"/>
  <c r="G125" i="61"/>
  <c r="Y124" i="61"/>
  <c r="AB124" i="61" s="1"/>
  <c r="K124" i="61"/>
  <c r="I124" i="61"/>
  <c r="G124" i="61"/>
  <c r="Y123" i="61"/>
  <c r="AB123" i="61" s="1"/>
  <c r="K123" i="61"/>
  <c r="I123" i="61"/>
  <c r="G123" i="61"/>
  <c r="AB122" i="61"/>
  <c r="Y122" i="61"/>
  <c r="K122" i="61"/>
  <c r="I122" i="61"/>
  <c r="G122" i="61"/>
  <c r="AB121" i="61"/>
  <c r="Y121" i="61"/>
  <c r="K121" i="61"/>
  <c r="I121" i="61"/>
  <c r="G121" i="61"/>
  <c r="AB120" i="61"/>
  <c r="Y120" i="61"/>
  <c r="I120" i="61"/>
  <c r="K120" i="61" s="1"/>
  <c r="G120" i="61"/>
  <c r="AB119" i="61"/>
  <c r="Y119" i="61"/>
  <c r="I119" i="61"/>
  <c r="K119" i="61" s="1"/>
  <c r="G119" i="61"/>
  <c r="Y118" i="61"/>
  <c r="AB118" i="61" s="1"/>
  <c r="I118" i="61"/>
  <c r="K118" i="61" s="1"/>
  <c r="G118" i="61"/>
  <c r="Y117" i="61"/>
  <c r="AB117" i="61" s="1"/>
  <c r="I117" i="61"/>
  <c r="K117" i="61" s="1"/>
  <c r="G117" i="61"/>
  <c r="Y116" i="61"/>
  <c r="AB116" i="61" s="1"/>
  <c r="K116" i="61"/>
  <c r="I116" i="61"/>
  <c r="G116" i="61"/>
  <c r="Y115" i="61"/>
  <c r="AB115" i="61" s="1"/>
  <c r="K115" i="61"/>
  <c r="I115" i="61"/>
  <c r="G115" i="61"/>
  <c r="AB114" i="61"/>
  <c r="Y114" i="61"/>
  <c r="K114" i="61"/>
  <c r="I114" i="61"/>
  <c r="G114" i="61"/>
  <c r="AB113" i="61"/>
  <c r="Y113" i="61"/>
  <c r="K113" i="61"/>
  <c r="I113" i="61"/>
  <c r="G113" i="61"/>
  <c r="AB112" i="61"/>
  <c r="Y112" i="61"/>
  <c r="I112" i="61"/>
  <c r="K112" i="61" s="1"/>
  <c r="G112" i="61"/>
  <c r="AB111" i="61"/>
  <c r="Y111" i="61"/>
  <c r="K111" i="61"/>
  <c r="I111" i="61"/>
  <c r="G111" i="61"/>
  <c r="Y110" i="61"/>
  <c r="AB110" i="61" s="1"/>
  <c r="I110" i="61"/>
  <c r="K110" i="61" s="1"/>
  <c r="G110" i="61"/>
  <c r="AB109" i="61"/>
  <c r="Y109" i="61"/>
  <c r="I109" i="61"/>
  <c r="K109" i="61" s="1"/>
  <c r="G109" i="61"/>
  <c r="Y108" i="61"/>
  <c r="AB108" i="61" s="1"/>
  <c r="K108" i="61"/>
  <c r="I108" i="61"/>
  <c r="G108" i="61"/>
  <c r="Y107" i="61"/>
  <c r="AB107" i="61" s="1"/>
  <c r="K107" i="61"/>
  <c r="I107" i="61"/>
  <c r="G107" i="61"/>
  <c r="AB106" i="61"/>
  <c r="Y106" i="61"/>
  <c r="K106" i="61"/>
  <c r="I106" i="61"/>
  <c r="G106" i="61"/>
  <c r="AB105" i="61"/>
  <c r="Y105" i="61"/>
  <c r="K105" i="61"/>
  <c r="I105" i="61"/>
  <c r="G105" i="61"/>
  <c r="AB104" i="61"/>
  <c r="Y104" i="61"/>
  <c r="I104" i="61"/>
  <c r="K104" i="61" s="1"/>
  <c r="G104" i="61"/>
  <c r="AB103" i="61"/>
  <c r="Y103" i="61"/>
  <c r="K103" i="61"/>
  <c r="I103" i="61"/>
  <c r="G103" i="61"/>
  <c r="Y102" i="61"/>
  <c r="AB102" i="61" s="1"/>
  <c r="I102" i="61"/>
  <c r="K102" i="61" s="1"/>
  <c r="G102" i="61"/>
  <c r="AB101" i="61"/>
  <c r="Y101" i="61"/>
  <c r="I101" i="61"/>
  <c r="K101" i="61" s="1"/>
  <c r="G101" i="61"/>
  <c r="Y100" i="61"/>
  <c r="AB100" i="61" s="1"/>
  <c r="K100" i="61"/>
  <c r="I100" i="61"/>
  <c r="G100" i="61"/>
  <c r="Y99" i="61"/>
  <c r="AB99" i="61" s="1"/>
  <c r="K99" i="61"/>
  <c r="I99" i="61"/>
  <c r="G99" i="61"/>
  <c r="AB98" i="61"/>
  <c r="Y98" i="61"/>
  <c r="I98" i="61"/>
  <c r="K98" i="61" s="1"/>
  <c r="G98" i="61"/>
  <c r="AB97" i="61"/>
  <c r="Y97" i="61"/>
  <c r="K97" i="61"/>
  <c r="I97" i="61"/>
  <c r="G97" i="61"/>
  <c r="Y96" i="61"/>
  <c r="AB96" i="61" s="1"/>
  <c r="I96" i="61"/>
  <c r="K96" i="61" s="1"/>
  <c r="G96" i="61"/>
  <c r="AB95" i="61"/>
  <c r="Y95" i="61"/>
  <c r="K95" i="61"/>
  <c r="I95" i="61"/>
  <c r="G95" i="61"/>
  <c r="Y94" i="61"/>
  <c r="AB94" i="61" s="1"/>
  <c r="I94" i="61"/>
  <c r="K94" i="61" s="1"/>
  <c r="G94" i="61"/>
  <c r="AB93" i="61"/>
  <c r="Y93" i="61"/>
  <c r="I93" i="61"/>
  <c r="K93" i="61" s="1"/>
  <c r="G93" i="61"/>
  <c r="Y92" i="61"/>
  <c r="AB92" i="61" s="1"/>
  <c r="K92" i="61"/>
  <c r="I92" i="61"/>
  <c r="G92" i="61"/>
  <c r="Y91" i="61"/>
  <c r="AB91" i="61" s="1"/>
  <c r="K91" i="61"/>
  <c r="I91" i="61"/>
  <c r="G91" i="61"/>
  <c r="AB90" i="61"/>
  <c r="Y90" i="61"/>
  <c r="I90" i="61"/>
  <c r="K90" i="61" s="1"/>
  <c r="G90" i="61"/>
  <c r="AB89" i="61"/>
  <c r="Y89" i="61"/>
  <c r="K89" i="61"/>
  <c r="I89" i="61"/>
  <c r="G89" i="61"/>
  <c r="Y88" i="61"/>
  <c r="AB88" i="61" s="1"/>
  <c r="I88" i="61"/>
  <c r="K88" i="61" s="1"/>
  <c r="G88" i="61"/>
  <c r="AB87" i="61"/>
  <c r="Y87" i="61"/>
  <c r="K87" i="61"/>
  <c r="I87" i="61"/>
  <c r="G87" i="61"/>
  <c r="Y86" i="61"/>
  <c r="AB86" i="61" s="1"/>
  <c r="I86" i="61"/>
  <c r="K86" i="61" s="1"/>
  <c r="G86" i="61"/>
  <c r="AB85" i="61"/>
  <c r="Y85" i="61"/>
  <c r="I85" i="61"/>
  <c r="K85" i="61" s="1"/>
  <c r="G85" i="61"/>
  <c r="Y84" i="61"/>
  <c r="AB84" i="61" s="1"/>
  <c r="K84" i="61"/>
  <c r="I84" i="61"/>
  <c r="G84" i="61"/>
  <c r="Y83" i="61"/>
  <c r="AB83" i="61" s="1"/>
  <c r="K83" i="61"/>
  <c r="I83" i="61"/>
  <c r="G83" i="61"/>
  <c r="AB82" i="61"/>
  <c r="Y82" i="61"/>
  <c r="I82" i="61"/>
  <c r="K82" i="61" s="1"/>
  <c r="G82" i="61"/>
  <c r="AB81" i="61"/>
  <c r="Y81" i="61"/>
  <c r="K81" i="61"/>
  <c r="I81" i="61"/>
  <c r="G81" i="61"/>
  <c r="Y80" i="61"/>
  <c r="AB80" i="61" s="1"/>
  <c r="I80" i="61"/>
  <c r="K80" i="61" s="1"/>
  <c r="G80" i="61"/>
  <c r="AB79" i="61"/>
  <c r="Y79" i="61"/>
  <c r="K79" i="61"/>
  <c r="I79" i="61"/>
  <c r="G79" i="61"/>
  <c r="Y78" i="61"/>
  <c r="AB78" i="61" s="1"/>
  <c r="I78" i="61"/>
  <c r="K78" i="61" s="1"/>
  <c r="G78" i="61"/>
  <c r="AB77" i="61"/>
  <c r="Y77" i="61"/>
  <c r="I77" i="61"/>
  <c r="K77" i="61" s="1"/>
  <c r="G77" i="61"/>
  <c r="Y76" i="61"/>
  <c r="AB76" i="61" s="1"/>
  <c r="K76" i="61"/>
  <c r="I76" i="61"/>
  <c r="G76" i="61"/>
  <c r="Y75" i="61"/>
  <c r="AB75" i="61" s="1"/>
  <c r="K75" i="61"/>
  <c r="I75" i="61"/>
  <c r="G75" i="61"/>
  <c r="AB74" i="61"/>
  <c r="Y74" i="61"/>
  <c r="K74" i="61"/>
  <c r="I74" i="61"/>
  <c r="G74" i="61"/>
  <c r="AB73" i="61"/>
  <c r="Y73" i="61"/>
  <c r="K73" i="61"/>
  <c r="I73" i="61"/>
  <c r="G73" i="61"/>
  <c r="AB72" i="61"/>
  <c r="Y72" i="61"/>
  <c r="I72" i="61"/>
  <c r="K72" i="61" s="1"/>
  <c r="G72" i="61"/>
  <c r="AB71" i="61"/>
  <c r="Y71" i="61"/>
  <c r="K71" i="61"/>
  <c r="I71" i="61"/>
  <c r="G71" i="61"/>
  <c r="Y70" i="61"/>
  <c r="AB70" i="61" s="1"/>
  <c r="I70" i="61"/>
  <c r="K70" i="61" s="1"/>
  <c r="G70" i="61"/>
  <c r="AB69" i="61"/>
  <c r="Y69" i="61"/>
  <c r="I69" i="61"/>
  <c r="K69" i="61" s="1"/>
  <c r="G69" i="61"/>
  <c r="Y68" i="61"/>
  <c r="AB68" i="61" s="1"/>
  <c r="K68" i="61"/>
  <c r="I68" i="61"/>
  <c r="G68" i="61"/>
  <c r="Y67" i="61"/>
  <c r="AB67" i="61" s="1"/>
  <c r="K67" i="61"/>
  <c r="I67" i="61"/>
  <c r="G67" i="61"/>
  <c r="AB66" i="61"/>
  <c r="Y66" i="61"/>
  <c r="K66" i="61"/>
  <c r="I66" i="61"/>
  <c r="G66" i="61"/>
  <c r="AB65" i="61"/>
  <c r="Y65" i="61"/>
  <c r="K65" i="61"/>
  <c r="I65" i="61"/>
  <c r="G65" i="61"/>
  <c r="Y64" i="61"/>
  <c r="AB64" i="61" s="1"/>
  <c r="I64" i="61"/>
  <c r="K64" i="61" s="1"/>
  <c r="G64" i="61"/>
  <c r="AB63" i="61"/>
  <c r="Y63" i="61"/>
  <c r="I63" i="61"/>
  <c r="K63" i="61" s="1"/>
  <c r="G63" i="61"/>
  <c r="Y62" i="61"/>
  <c r="AB62" i="61" s="1"/>
  <c r="I62" i="61"/>
  <c r="K62" i="61" s="1"/>
  <c r="G62" i="61"/>
  <c r="Y61" i="61"/>
  <c r="AB61" i="61" s="1"/>
  <c r="I61" i="61"/>
  <c r="K61" i="61" s="1"/>
  <c r="G61" i="61"/>
  <c r="Y60" i="61"/>
  <c r="AB60" i="61" s="1"/>
  <c r="K60" i="61"/>
  <c r="I60" i="61"/>
  <c r="G60" i="61"/>
  <c r="Y59" i="61"/>
  <c r="AB59" i="61" s="1"/>
  <c r="K59" i="61"/>
  <c r="I59" i="61"/>
  <c r="G59" i="61"/>
  <c r="AB58" i="61"/>
  <c r="Y58" i="61"/>
  <c r="I58" i="61"/>
  <c r="K58" i="61" s="1"/>
  <c r="G58" i="61"/>
  <c r="AB57" i="61"/>
  <c r="Y57" i="61"/>
  <c r="K57" i="61"/>
  <c r="I57" i="61"/>
  <c r="G57" i="61"/>
  <c r="Y56" i="61"/>
  <c r="AB56" i="61" s="1"/>
  <c r="I56" i="61"/>
  <c r="K56" i="61" s="1"/>
  <c r="G56" i="61"/>
  <c r="AB55" i="61"/>
  <c r="Y55" i="61"/>
  <c r="K55" i="61"/>
  <c r="I55" i="61"/>
  <c r="G55" i="61"/>
  <c r="Y54" i="61"/>
  <c r="AB54" i="61" s="1"/>
  <c r="I54" i="61"/>
  <c r="K54" i="61" s="1"/>
  <c r="G54" i="61"/>
  <c r="AB53" i="61"/>
  <c r="Y53" i="61"/>
  <c r="I53" i="61"/>
  <c r="K53" i="61" s="1"/>
  <c r="G53" i="61"/>
  <c r="Y52" i="61"/>
  <c r="AB52" i="61" s="1"/>
  <c r="K52" i="61"/>
  <c r="I52" i="61"/>
  <c r="G52" i="61"/>
  <c r="Y51" i="61"/>
  <c r="AB51" i="61" s="1"/>
  <c r="K51" i="61"/>
  <c r="I51" i="61"/>
  <c r="G51" i="61"/>
  <c r="AB50" i="61"/>
  <c r="Y50" i="61"/>
  <c r="K50" i="61"/>
  <c r="I50" i="61"/>
  <c r="G50" i="61"/>
  <c r="AB49" i="61"/>
  <c r="Y49" i="61"/>
  <c r="K49" i="61"/>
  <c r="I49" i="61"/>
  <c r="G49" i="61"/>
  <c r="Y48" i="61"/>
  <c r="AB48" i="61" s="1"/>
  <c r="I48" i="61"/>
  <c r="K48" i="61" s="1"/>
  <c r="G48" i="61"/>
  <c r="AB47" i="61"/>
  <c r="Y47" i="61"/>
  <c r="K47" i="61"/>
  <c r="I47" i="61"/>
  <c r="G47" i="61"/>
  <c r="Y46" i="61"/>
  <c r="AB46" i="61" s="1"/>
  <c r="I46" i="61"/>
  <c r="K46" i="61" s="1"/>
  <c r="G46" i="61"/>
  <c r="AB45" i="61"/>
  <c r="Y45" i="61"/>
  <c r="I45" i="61"/>
  <c r="K45" i="61" s="1"/>
  <c r="G45" i="61"/>
  <c r="Y44" i="61"/>
  <c r="AB44" i="61" s="1"/>
  <c r="K44" i="61"/>
  <c r="I44" i="61"/>
  <c r="G44" i="61"/>
  <c r="Y43" i="61"/>
  <c r="AB43" i="61" s="1"/>
  <c r="K43" i="61"/>
  <c r="I43" i="61"/>
  <c r="G43" i="61"/>
  <c r="AB42" i="61"/>
  <c r="Y42" i="61"/>
  <c r="I42" i="61"/>
  <c r="K42" i="61" s="1"/>
  <c r="G42" i="61"/>
  <c r="AB41" i="61"/>
  <c r="Y41" i="61"/>
  <c r="K41" i="61"/>
  <c r="I41" i="61"/>
  <c r="G41" i="61"/>
  <c r="Y40" i="61"/>
  <c r="AB40" i="61" s="1"/>
  <c r="I40" i="61"/>
  <c r="K40" i="61" s="1"/>
  <c r="G40" i="61"/>
  <c r="AB39" i="61"/>
  <c r="Y39" i="61"/>
  <c r="K39" i="61"/>
  <c r="I39" i="61"/>
  <c r="G39" i="61"/>
  <c r="Y38" i="61"/>
  <c r="AB38" i="61" s="1"/>
  <c r="I38" i="61"/>
  <c r="K38" i="61" s="1"/>
  <c r="G38" i="61"/>
  <c r="AB37" i="61"/>
  <c r="Y37" i="61"/>
  <c r="I37" i="61"/>
  <c r="K37" i="61" s="1"/>
  <c r="G37" i="61"/>
  <c r="Y36" i="61"/>
  <c r="AB36" i="61" s="1"/>
  <c r="K36" i="61"/>
  <c r="I36" i="61"/>
  <c r="G36" i="61"/>
  <c r="Y35" i="61"/>
  <c r="AB35" i="61" s="1"/>
  <c r="K35" i="61"/>
  <c r="I35" i="61"/>
  <c r="G35" i="61"/>
  <c r="AB34" i="61"/>
  <c r="Y34" i="61"/>
  <c r="K34" i="61"/>
  <c r="I34" i="61"/>
  <c r="G34" i="61"/>
  <c r="AB33" i="61"/>
  <c r="Y33" i="61"/>
  <c r="K33" i="61"/>
  <c r="I33" i="61"/>
  <c r="G33" i="61"/>
  <c r="Y32" i="61"/>
  <c r="AB32" i="61" s="1"/>
  <c r="I32" i="61"/>
  <c r="K32" i="61" s="1"/>
  <c r="G32" i="61"/>
  <c r="AB31" i="61"/>
  <c r="Y31" i="61"/>
  <c r="K31" i="61"/>
  <c r="I31" i="61"/>
  <c r="G31" i="61"/>
  <c r="Y30" i="61"/>
  <c r="AB30" i="61" s="1"/>
  <c r="I30" i="61"/>
  <c r="K30" i="61" s="1"/>
  <c r="G30" i="61"/>
  <c r="AB29" i="61"/>
  <c r="Y29" i="61"/>
  <c r="I29" i="61"/>
  <c r="K29" i="61" s="1"/>
  <c r="G29" i="61"/>
  <c r="Y28" i="61"/>
  <c r="AB28" i="61" s="1"/>
  <c r="K28" i="61"/>
  <c r="I28" i="61"/>
  <c r="G28" i="61"/>
  <c r="Y27" i="61"/>
  <c r="AB27" i="61" s="1"/>
  <c r="K27" i="61"/>
  <c r="I27" i="61"/>
  <c r="G27" i="61"/>
  <c r="AB26" i="61"/>
  <c r="Y26" i="61"/>
  <c r="I26" i="61"/>
  <c r="K26" i="61" s="1"/>
  <c r="G26" i="61"/>
  <c r="AB25" i="61"/>
  <c r="Y25" i="61"/>
  <c r="K25" i="61"/>
  <c r="I25" i="61"/>
  <c r="G25" i="61"/>
  <c r="Y24" i="61"/>
  <c r="AB24" i="61" s="1"/>
  <c r="I24" i="61"/>
  <c r="K24" i="61" s="1"/>
  <c r="G24" i="61"/>
  <c r="AB23" i="61"/>
  <c r="Y23" i="61"/>
  <c r="K23" i="61"/>
  <c r="I23" i="61"/>
  <c r="G23" i="61"/>
  <c r="Y22" i="61"/>
  <c r="AB22" i="61" s="1"/>
  <c r="I22" i="61"/>
  <c r="K22" i="61" s="1"/>
  <c r="G22" i="61"/>
  <c r="AB21" i="61"/>
  <c r="Y21" i="61"/>
  <c r="K21" i="61"/>
  <c r="I21" i="61"/>
  <c r="G21" i="61"/>
  <c r="Y20" i="61"/>
  <c r="AB20" i="61" s="1"/>
  <c r="K20" i="61"/>
  <c r="I20" i="61"/>
  <c r="G20" i="61"/>
  <c r="AB19" i="61"/>
  <c r="Y19" i="61"/>
  <c r="K19" i="61"/>
  <c r="I19" i="61"/>
  <c r="G19" i="61"/>
  <c r="AB18" i="61"/>
  <c r="Y18" i="61"/>
  <c r="I18" i="61"/>
  <c r="K18" i="61" s="1"/>
  <c r="G18" i="61"/>
  <c r="AB17" i="61"/>
  <c r="Y17" i="61"/>
  <c r="K17" i="61"/>
  <c r="I17" i="61"/>
  <c r="G17" i="61"/>
  <c r="Y16" i="61"/>
  <c r="AB16" i="61" s="1"/>
  <c r="I16" i="61"/>
  <c r="K16" i="61" s="1"/>
  <c r="G16" i="61"/>
  <c r="AB15" i="61"/>
  <c r="Y15" i="61"/>
  <c r="K15" i="61"/>
  <c r="I15" i="61"/>
  <c r="G15" i="61"/>
  <c r="Y14" i="61"/>
  <c r="AB14" i="61" s="1"/>
  <c r="I14" i="61"/>
  <c r="K14" i="61" s="1"/>
  <c r="G14" i="61"/>
  <c r="AB13" i="61"/>
  <c r="Y13" i="61"/>
  <c r="I13" i="61"/>
  <c r="K13" i="61" s="1"/>
  <c r="G13" i="61"/>
  <c r="Y12" i="61"/>
  <c r="AB12" i="61" s="1"/>
  <c r="K12" i="61"/>
  <c r="I12" i="61"/>
  <c r="G12" i="61"/>
  <c r="Y11" i="61"/>
  <c r="AB11" i="61" s="1"/>
  <c r="K11" i="61"/>
  <c r="I11" i="61"/>
  <c r="G11" i="61"/>
  <c r="AB10" i="61"/>
  <c r="Y10" i="61"/>
  <c r="I10" i="61"/>
  <c r="K10" i="61" s="1"/>
  <c r="G10" i="61"/>
  <c r="AB9" i="61"/>
  <c r="Y9" i="61"/>
  <c r="K9" i="61"/>
  <c r="I9" i="61"/>
  <c r="G9" i="61"/>
  <c r="Y8" i="61"/>
  <c r="AB8" i="61" s="1"/>
  <c r="I8" i="61"/>
  <c r="K8" i="61" s="1"/>
  <c r="G8" i="61"/>
  <c r="AB202" i="60"/>
  <c r="Y202" i="60"/>
  <c r="K202" i="60"/>
  <c r="I202" i="60"/>
  <c r="G202" i="60"/>
  <c r="Y201" i="60"/>
  <c r="AB201" i="60" s="1"/>
  <c r="K201" i="60"/>
  <c r="I201" i="60"/>
  <c r="G201" i="60"/>
  <c r="AB200" i="60"/>
  <c r="Y200" i="60"/>
  <c r="I200" i="60"/>
  <c r="K200" i="60" s="1"/>
  <c r="G200" i="60"/>
  <c r="AB199" i="60"/>
  <c r="Y199" i="60"/>
  <c r="I199" i="60"/>
  <c r="K199" i="60" s="1"/>
  <c r="G199" i="60"/>
  <c r="Y198" i="60"/>
  <c r="AB198" i="60" s="1"/>
  <c r="I198" i="60"/>
  <c r="K198" i="60" s="1"/>
  <c r="G198" i="60"/>
  <c r="Y197" i="60"/>
  <c r="AB197" i="60" s="1"/>
  <c r="I197" i="60"/>
  <c r="K197" i="60" s="1"/>
  <c r="G197" i="60"/>
  <c r="Y196" i="60"/>
  <c r="AB196" i="60" s="1"/>
  <c r="K196" i="60"/>
  <c r="I196" i="60"/>
  <c r="G196" i="60"/>
  <c r="Y195" i="60"/>
  <c r="AB195" i="60" s="1"/>
  <c r="I195" i="60"/>
  <c r="K195" i="60" s="1"/>
  <c r="G195" i="60"/>
  <c r="AB194" i="60"/>
  <c r="Y194" i="60"/>
  <c r="K194" i="60"/>
  <c r="I194" i="60"/>
  <c r="G194" i="60"/>
  <c r="Y193" i="60"/>
  <c r="AB193" i="60" s="1"/>
  <c r="K193" i="60"/>
  <c r="I193" i="60"/>
  <c r="G193" i="60"/>
  <c r="AB192" i="60"/>
  <c r="Y192" i="60"/>
  <c r="K192" i="60"/>
  <c r="I192" i="60"/>
  <c r="G192" i="60"/>
  <c r="AB191" i="60"/>
  <c r="Y191" i="60"/>
  <c r="I191" i="60"/>
  <c r="K191" i="60" s="1"/>
  <c r="G191" i="60"/>
  <c r="AB190" i="60"/>
  <c r="Y190" i="60"/>
  <c r="I190" i="60"/>
  <c r="K190" i="60" s="1"/>
  <c r="G190" i="60"/>
  <c r="Y189" i="60"/>
  <c r="AB189" i="60" s="1"/>
  <c r="K189" i="60"/>
  <c r="I189" i="60"/>
  <c r="G189" i="60"/>
  <c r="Y188" i="60"/>
  <c r="AB188" i="60" s="1"/>
  <c r="K188" i="60"/>
  <c r="I188" i="60"/>
  <c r="G188" i="60"/>
  <c r="AB187" i="60"/>
  <c r="Y187" i="60"/>
  <c r="I187" i="60"/>
  <c r="K187" i="60" s="1"/>
  <c r="G187" i="60"/>
  <c r="AB186" i="60"/>
  <c r="Y186" i="60"/>
  <c r="K186" i="60"/>
  <c r="I186" i="60"/>
  <c r="G186" i="60"/>
  <c r="Y185" i="60"/>
  <c r="AB185" i="60" s="1"/>
  <c r="K185" i="60"/>
  <c r="I185" i="60"/>
  <c r="G185" i="60"/>
  <c r="AB184" i="60"/>
  <c r="Y184" i="60"/>
  <c r="I184" i="60"/>
  <c r="K184" i="60" s="1"/>
  <c r="G184" i="60"/>
  <c r="AB183" i="60"/>
  <c r="Y183" i="60"/>
  <c r="I183" i="60"/>
  <c r="K183" i="60" s="1"/>
  <c r="G183" i="60"/>
  <c r="Y182" i="60"/>
  <c r="AB182" i="60" s="1"/>
  <c r="I182" i="60"/>
  <c r="K182" i="60" s="1"/>
  <c r="G182" i="60"/>
  <c r="Y181" i="60"/>
  <c r="AB181" i="60" s="1"/>
  <c r="K181" i="60"/>
  <c r="I181" i="60"/>
  <c r="G181" i="60"/>
  <c r="Y180" i="60"/>
  <c r="AB180" i="60" s="1"/>
  <c r="K180" i="60"/>
  <c r="I180" i="60"/>
  <c r="G180" i="60"/>
  <c r="AB179" i="60"/>
  <c r="Y179" i="60"/>
  <c r="I179" i="60"/>
  <c r="K179" i="60" s="1"/>
  <c r="G179" i="60"/>
  <c r="AB178" i="60"/>
  <c r="Y178" i="60"/>
  <c r="K178" i="60"/>
  <c r="I178" i="60"/>
  <c r="G178" i="60"/>
  <c r="Y177" i="60"/>
  <c r="AB177" i="60" s="1"/>
  <c r="K177" i="60"/>
  <c r="I177" i="60"/>
  <c r="G177" i="60"/>
  <c r="AB176" i="60"/>
  <c r="Y176" i="60"/>
  <c r="K176" i="60"/>
  <c r="I176" i="60"/>
  <c r="G176" i="60"/>
  <c r="AB175" i="60"/>
  <c r="Y175" i="60"/>
  <c r="I175" i="60"/>
  <c r="K175" i="60" s="1"/>
  <c r="G175" i="60"/>
  <c r="AB174" i="60"/>
  <c r="Y174" i="60"/>
  <c r="I174" i="60"/>
  <c r="K174" i="60" s="1"/>
  <c r="G174" i="60"/>
  <c r="Y173" i="60"/>
  <c r="AB173" i="60" s="1"/>
  <c r="K173" i="60"/>
  <c r="I173" i="60"/>
  <c r="G173" i="60"/>
  <c r="Y172" i="60"/>
  <c r="AB172" i="60" s="1"/>
  <c r="K172" i="60"/>
  <c r="I172" i="60"/>
  <c r="G172" i="60"/>
  <c r="AB171" i="60"/>
  <c r="Y171" i="60"/>
  <c r="I171" i="60"/>
  <c r="K171" i="60" s="1"/>
  <c r="G171" i="60"/>
  <c r="AB170" i="60"/>
  <c r="Y170" i="60"/>
  <c r="K170" i="60"/>
  <c r="I170" i="60"/>
  <c r="G170" i="60"/>
  <c r="Y169" i="60"/>
  <c r="AB169" i="60" s="1"/>
  <c r="K169" i="60"/>
  <c r="I169" i="60"/>
  <c r="G169" i="60"/>
  <c r="AB168" i="60"/>
  <c r="Y168" i="60"/>
  <c r="K168" i="60"/>
  <c r="I168" i="60"/>
  <c r="G168" i="60"/>
  <c r="AB167" i="60"/>
  <c r="Y167" i="60"/>
  <c r="I167" i="60"/>
  <c r="K167" i="60" s="1"/>
  <c r="G167" i="60"/>
  <c r="AB166" i="60"/>
  <c r="Y166" i="60"/>
  <c r="I166" i="60"/>
  <c r="K166" i="60" s="1"/>
  <c r="G166" i="60"/>
  <c r="Y165" i="60"/>
  <c r="AB165" i="60" s="1"/>
  <c r="K165" i="60"/>
  <c r="I165" i="60"/>
  <c r="G165" i="60"/>
  <c r="Y164" i="60"/>
  <c r="AB164" i="60" s="1"/>
  <c r="K164" i="60"/>
  <c r="I164" i="60"/>
  <c r="G164" i="60"/>
  <c r="AB163" i="60"/>
  <c r="Y163" i="60"/>
  <c r="I163" i="60"/>
  <c r="K163" i="60" s="1"/>
  <c r="G163" i="60"/>
  <c r="AB162" i="60"/>
  <c r="Y162" i="60"/>
  <c r="K162" i="60"/>
  <c r="I162" i="60"/>
  <c r="G162" i="60"/>
  <c r="Y161" i="60"/>
  <c r="AB161" i="60" s="1"/>
  <c r="K161" i="60"/>
  <c r="I161" i="60"/>
  <c r="G161" i="60"/>
  <c r="AB160" i="60"/>
  <c r="Y160" i="60"/>
  <c r="I160" i="60"/>
  <c r="K160" i="60" s="1"/>
  <c r="G160" i="60"/>
  <c r="AB159" i="60"/>
  <c r="Y159" i="60"/>
  <c r="I159" i="60"/>
  <c r="K159" i="60" s="1"/>
  <c r="G159" i="60"/>
  <c r="Y158" i="60"/>
  <c r="AB158" i="60" s="1"/>
  <c r="I158" i="60"/>
  <c r="K158" i="60" s="1"/>
  <c r="G158" i="60"/>
  <c r="Y157" i="60"/>
  <c r="AB157" i="60" s="1"/>
  <c r="K157" i="60"/>
  <c r="I157" i="60"/>
  <c r="G157" i="60"/>
  <c r="Y156" i="60"/>
  <c r="AB156" i="60" s="1"/>
  <c r="K156" i="60"/>
  <c r="I156" i="60"/>
  <c r="G156" i="60"/>
  <c r="AB155" i="60"/>
  <c r="Y155" i="60"/>
  <c r="I155" i="60"/>
  <c r="K155" i="60" s="1"/>
  <c r="G155" i="60"/>
  <c r="AB154" i="60"/>
  <c r="Y154" i="60"/>
  <c r="K154" i="60"/>
  <c r="I154" i="60"/>
  <c r="G154" i="60"/>
  <c r="Y153" i="60"/>
  <c r="AB153" i="60" s="1"/>
  <c r="K153" i="60"/>
  <c r="I153" i="60"/>
  <c r="G153" i="60"/>
  <c r="AB152" i="60"/>
  <c r="Y152" i="60"/>
  <c r="I152" i="60"/>
  <c r="K152" i="60" s="1"/>
  <c r="G152" i="60"/>
  <c r="AB151" i="60"/>
  <c r="Y151" i="60"/>
  <c r="I151" i="60"/>
  <c r="K151" i="60" s="1"/>
  <c r="G151" i="60"/>
  <c r="Y150" i="60"/>
  <c r="AB150" i="60" s="1"/>
  <c r="I150" i="60"/>
  <c r="K150" i="60" s="1"/>
  <c r="G150" i="60"/>
  <c r="Y149" i="60"/>
  <c r="AB149" i="60" s="1"/>
  <c r="K149" i="60"/>
  <c r="I149" i="60"/>
  <c r="G149" i="60"/>
  <c r="Y148" i="60"/>
  <c r="AB148" i="60" s="1"/>
  <c r="K148" i="60"/>
  <c r="I148" i="60"/>
  <c r="G148" i="60"/>
  <c r="AB147" i="60"/>
  <c r="Y147" i="60"/>
  <c r="I147" i="60"/>
  <c r="K147" i="60" s="1"/>
  <c r="G147" i="60"/>
  <c r="AB146" i="60"/>
  <c r="Y146" i="60"/>
  <c r="K146" i="60"/>
  <c r="I146" i="60"/>
  <c r="G146" i="60"/>
  <c r="Y145" i="60"/>
  <c r="AB145" i="60" s="1"/>
  <c r="K145" i="60"/>
  <c r="I145" i="60"/>
  <c r="G145" i="60"/>
  <c r="AB144" i="60"/>
  <c r="Y144" i="60"/>
  <c r="K144" i="60"/>
  <c r="I144" i="60"/>
  <c r="G144" i="60"/>
  <c r="AB143" i="60"/>
  <c r="Y143" i="60"/>
  <c r="I143" i="60"/>
  <c r="K143" i="60" s="1"/>
  <c r="G143" i="60"/>
  <c r="Y142" i="60"/>
  <c r="AB142" i="60" s="1"/>
  <c r="I142" i="60"/>
  <c r="K142" i="60" s="1"/>
  <c r="G142" i="60"/>
  <c r="Y141" i="60"/>
  <c r="AB141" i="60" s="1"/>
  <c r="K141" i="60"/>
  <c r="I141" i="60"/>
  <c r="G141" i="60"/>
  <c r="Y140" i="60"/>
  <c r="AB140" i="60" s="1"/>
  <c r="K140" i="60"/>
  <c r="I140" i="60"/>
  <c r="G140" i="60"/>
  <c r="Y139" i="60"/>
  <c r="AB139" i="60" s="1"/>
  <c r="I139" i="60"/>
  <c r="K139" i="60" s="1"/>
  <c r="G139" i="60"/>
  <c r="AB138" i="60"/>
  <c r="Y138" i="60"/>
  <c r="K138" i="60"/>
  <c r="I138" i="60"/>
  <c r="G138" i="60"/>
  <c r="Y137" i="60"/>
  <c r="AB137" i="60" s="1"/>
  <c r="K137" i="60"/>
  <c r="I137" i="60"/>
  <c r="G137" i="60"/>
  <c r="AB136" i="60"/>
  <c r="Y136" i="60"/>
  <c r="I136" i="60"/>
  <c r="K136" i="60" s="1"/>
  <c r="G136" i="60"/>
  <c r="AB135" i="60"/>
  <c r="Y135" i="60"/>
  <c r="I135" i="60"/>
  <c r="K135" i="60" s="1"/>
  <c r="G135" i="60"/>
  <c r="Y134" i="60"/>
  <c r="AB134" i="60" s="1"/>
  <c r="I134" i="60"/>
  <c r="K134" i="60" s="1"/>
  <c r="G134" i="60"/>
  <c r="Y133" i="60"/>
  <c r="AB133" i="60" s="1"/>
  <c r="K133" i="60"/>
  <c r="I133" i="60"/>
  <c r="G133" i="60"/>
  <c r="Y132" i="60"/>
  <c r="AB132" i="60" s="1"/>
  <c r="K132" i="60"/>
  <c r="I132" i="60"/>
  <c r="G132" i="60"/>
  <c r="AB131" i="60"/>
  <c r="Y131" i="60"/>
  <c r="I131" i="60"/>
  <c r="K131" i="60" s="1"/>
  <c r="G131" i="60"/>
  <c r="AB130" i="60"/>
  <c r="Y130" i="60"/>
  <c r="K130" i="60"/>
  <c r="I130" i="60"/>
  <c r="G130" i="60"/>
  <c r="Y129" i="60"/>
  <c r="AB129" i="60" s="1"/>
  <c r="K129" i="60"/>
  <c r="I129" i="60"/>
  <c r="G129" i="60"/>
  <c r="AB128" i="60"/>
  <c r="Y128" i="60"/>
  <c r="I128" i="60"/>
  <c r="K128" i="60" s="1"/>
  <c r="G128" i="60"/>
  <c r="AB127" i="60"/>
  <c r="Y127" i="60"/>
  <c r="I127" i="60"/>
  <c r="K127" i="60" s="1"/>
  <c r="G127" i="60"/>
  <c r="Y126" i="60"/>
  <c r="AB126" i="60" s="1"/>
  <c r="I126" i="60"/>
  <c r="K126" i="60" s="1"/>
  <c r="G126" i="60"/>
  <c r="Y125" i="60"/>
  <c r="AB125" i="60" s="1"/>
  <c r="I125" i="60"/>
  <c r="K125" i="60" s="1"/>
  <c r="G125" i="60"/>
  <c r="Y124" i="60"/>
  <c r="AB124" i="60" s="1"/>
  <c r="K124" i="60"/>
  <c r="I124" i="60"/>
  <c r="G124" i="60"/>
  <c r="Y123" i="60"/>
  <c r="AB123" i="60" s="1"/>
  <c r="I123" i="60"/>
  <c r="K123" i="60" s="1"/>
  <c r="G123" i="60"/>
  <c r="AB122" i="60"/>
  <c r="Y122" i="60"/>
  <c r="K122" i="60"/>
  <c r="I122" i="60"/>
  <c r="G122" i="60"/>
  <c r="Y121" i="60"/>
  <c r="AB121" i="60" s="1"/>
  <c r="K121" i="60"/>
  <c r="I121" i="60"/>
  <c r="G121" i="60"/>
  <c r="AB120" i="60"/>
  <c r="Y120" i="60"/>
  <c r="I120" i="60"/>
  <c r="K120" i="60" s="1"/>
  <c r="G120" i="60"/>
  <c r="AB119" i="60"/>
  <c r="Y119" i="60"/>
  <c r="I119" i="60"/>
  <c r="K119" i="60" s="1"/>
  <c r="G119" i="60"/>
  <c r="Y118" i="60"/>
  <c r="AB118" i="60" s="1"/>
  <c r="I118" i="60"/>
  <c r="K118" i="60" s="1"/>
  <c r="G118" i="60"/>
  <c r="Y117" i="60"/>
  <c r="AB117" i="60" s="1"/>
  <c r="I117" i="60"/>
  <c r="K117" i="60" s="1"/>
  <c r="G117" i="60"/>
  <c r="Y116" i="60"/>
  <c r="AB116" i="60" s="1"/>
  <c r="K116" i="60"/>
  <c r="I116" i="60"/>
  <c r="G116" i="60"/>
  <c r="Y115" i="60"/>
  <c r="AB115" i="60" s="1"/>
  <c r="I115" i="60"/>
  <c r="K115" i="60" s="1"/>
  <c r="G115" i="60"/>
  <c r="AB114" i="60"/>
  <c r="Y114" i="60"/>
  <c r="K114" i="60"/>
  <c r="I114" i="60"/>
  <c r="G114" i="60"/>
  <c r="Y113" i="60"/>
  <c r="AB113" i="60" s="1"/>
  <c r="K113" i="60"/>
  <c r="I113" i="60"/>
  <c r="G113" i="60"/>
  <c r="AB112" i="60"/>
  <c r="Y112" i="60"/>
  <c r="I112" i="60"/>
  <c r="K112" i="60" s="1"/>
  <c r="G112" i="60"/>
  <c r="AB111" i="60"/>
  <c r="Y111" i="60"/>
  <c r="I111" i="60"/>
  <c r="K111" i="60" s="1"/>
  <c r="G111" i="60"/>
  <c r="Y110" i="60"/>
  <c r="AB110" i="60" s="1"/>
  <c r="I110" i="60"/>
  <c r="K110" i="60" s="1"/>
  <c r="G110" i="60"/>
  <c r="Y109" i="60"/>
  <c r="AB109" i="60" s="1"/>
  <c r="K109" i="60"/>
  <c r="I109" i="60"/>
  <c r="G109" i="60"/>
  <c r="Y108" i="60"/>
  <c r="AB108" i="60" s="1"/>
  <c r="K108" i="60"/>
  <c r="I108" i="60"/>
  <c r="G108" i="60"/>
  <c r="AB107" i="60"/>
  <c r="Y107" i="60"/>
  <c r="I107" i="60"/>
  <c r="K107" i="60" s="1"/>
  <c r="G107" i="60"/>
  <c r="AB106" i="60"/>
  <c r="Y106" i="60"/>
  <c r="K106" i="60"/>
  <c r="I106" i="60"/>
  <c r="G106" i="60"/>
  <c r="Y105" i="60"/>
  <c r="AB105" i="60" s="1"/>
  <c r="K105" i="60"/>
  <c r="I105" i="60"/>
  <c r="G105" i="60"/>
  <c r="AB104" i="60"/>
  <c r="Y104" i="60"/>
  <c r="I104" i="60"/>
  <c r="K104" i="60" s="1"/>
  <c r="G104" i="60"/>
  <c r="AB103" i="60"/>
  <c r="Y103" i="60"/>
  <c r="I103" i="60"/>
  <c r="K103" i="60" s="1"/>
  <c r="G103" i="60"/>
  <c r="Y102" i="60"/>
  <c r="AB102" i="60" s="1"/>
  <c r="I102" i="60"/>
  <c r="K102" i="60" s="1"/>
  <c r="G102" i="60"/>
  <c r="Y101" i="60"/>
  <c r="AB101" i="60" s="1"/>
  <c r="I101" i="60"/>
  <c r="K101" i="60" s="1"/>
  <c r="G101" i="60"/>
  <c r="Y100" i="60"/>
  <c r="AB100" i="60" s="1"/>
  <c r="K100" i="60"/>
  <c r="I100" i="60"/>
  <c r="G100" i="60"/>
  <c r="Y99" i="60"/>
  <c r="AB99" i="60" s="1"/>
  <c r="I99" i="60"/>
  <c r="K99" i="60" s="1"/>
  <c r="G99" i="60"/>
  <c r="AB98" i="60"/>
  <c r="Y98" i="60"/>
  <c r="K98" i="60"/>
  <c r="I98" i="60"/>
  <c r="G98" i="60"/>
  <c r="Y97" i="60"/>
  <c r="AB97" i="60" s="1"/>
  <c r="K97" i="60"/>
  <c r="I97" i="60"/>
  <c r="G97" i="60"/>
  <c r="AB96" i="60"/>
  <c r="Y96" i="60"/>
  <c r="I96" i="60"/>
  <c r="K96" i="60" s="1"/>
  <c r="G96" i="60"/>
  <c r="AB95" i="60"/>
  <c r="Y95" i="60"/>
  <c r="I95" i="60"/>
  <c r="K95" i="60" s="1"/>
  <c r="G95" i="60"/>
  <c r="Y94" i="60"/>
  <c r="AB94" i="60" s="1"/>
  <c r="I94" i="60"/>
  <c r="K94" i="60" s="1"/>
  <c r="G94" i="60"/>
  <c r="Y93" i="60"/>
  <c r="AB93" i="60" s="1"/>
  <c r="I93" i="60"/>
  <c r="K93" i="60" s="1"/>
  <c r="G93" i="60"/>
  <c r="Y92" i="60"/>
  <c r="AB92" i="60" s="1"/>
  <c r="K92" i="60"/>
  <c r="I92" i="60"/>
  <c r="G92" i="60"/>
  <c r="Y91" i="60"/>
  <c r="AB91" i="60" s="1"/>
  <c r="I91" i="60"/>
  <c r="K91" i="60" s="1"/>
  <c r="G91" i="60"/>
  <c r="AB90" i="60"/>
  <c r="Y90" i="60"/>
  <c r="K90" i="60"/>
  <c r="I90" i="60"/>
  <c r="G90" i="60"/>
  <c r="Y89" i="60"/>
  <c r="AB89" i="60" s="1"/>
  <c r="K89" i="60"/>
  <c r="I89" i="60"/>
  <c r="G89" i="60"/>
  <c r="AB88" i="60"/>
  <c r="Y88" i="60"/>
  <c r="I88" i="60"/>
  <c r="K88" i="60" s="1"/>
  <c r="G88" i="60"/>
  <c r="AB87" i="60"/>
  <c r="Y87" i="60"/>
  <c r="I87" i="60"/>
  <c r="K87" i="60" s="1"/>
  <c r="G87" i="60"/>
  <c r="Y86" i="60"/>
  <c r="AB86" i="60" s="1"/>
  <c r="I86" i="60"/>
  <c r="K86" i="60" s="1"/>
  <c r="G86" i="60"/>
  <c r="Y85" i="60"/>
  <c r="AB85" i="60" s="1"/>
  <c r="K85" i="60"/>
  <c r="I85" i="60"/>
  <c r="G85" i="60"/>
  <c r="Y84" i="60"/>
  <c r="AB84" i="60" s="1"/>
  <c r="K84" i="60"/>
  <c r="I84" i="60"/>
  <c r="G84" i="60"/>
  <c r="AB83" i="60"/>
  <c r="Y83" i="60"/>
  <c r="I83" i="60"/>
  <c r="K83" i="60" s="1"/>
  <c r="G83" i="60"/>
  <c r="AB82" i="60"/>
  <c r="Y82" i="60"/>
  <c r="K82" i="60"/>
  <c r="I82" i="60"/>
  <c r="G82" i="60"/>
  <c r="Y81" i="60"/>
  <c r="AB81" i="60" s="1"/>
  <c r="K81" i="60"/>
  <c r="I81" i="60"/>
  <c r="G81" i="60"/>
  <c r="AB80" i="60"/>
  <c r="Y80" i="60"/>
  <c r="I80" i="60"/>
  <c r="K80" i="60" s="1"/>
  <c r="G80" i="60"/>
  <c r="AB79" i="60"/>
  <c r="Y79" i="60"/>
  <c r="I79" i="60"/>
  <c r="K79" i="60" s="1"/>
  <c r="G79" i="60"/>
  <c r="Y78" i="60"/>
  <c r="AB78" i="60" s="1"/>
  <c r="I78" i="60"/>
  <c r="K78" i="60" s="1"/>
  <c r="G78" i="60"/>
  <c r="Y77" i="60"/>
  <c r="AB77" i="60" s="1"/>
  <c r="K77" i="60"/>
  <c r="I77" i="60"/>
  <c r="G77" i="60"/>
  <c r="Y76" i="60"/>
  <c r="AB76" i="60" s="1"/>
  <c r="K76" i="60"/>
  <c r="I76" i="60"/>
  <c r="G76" i="60"/>
  <c r="AB75" i="60"/>
  <c r="Y75" i="60"/>
  <c r="I75" i="60"/>
  <c r="K75" i="60" s="1"/>
  <c r="G75" i="60"/>
  <c r="AB74" i="60"/>
  <c r="Y74" i="60"/>
  <c r="K74" i="60"/>
  <c r="I74" i="60"/>
  <c r="G74" i="60"/>
  <c r="Y73" i="60"/>
  <c r="AB73" i="60" s="1"/>
  <c r="K73" i="60"/>
  <c r="I73" i="60"/>
  <c r="G73" i="60"/>
  <c r="AB72" i="60"/>
  <c r="Y72" i="60"/>
  <c r="K72" i="60"/>
  <c r="I72" i="60"/>
  <c r="G72" i="60"/>
  <c r="AB71" i="60"/>
  <c r="Y71" i="60"/>
  <c r="I71" i="60"/>
  <c r="K71" i="60" s="1"/>
  <c r="G71" i="60"/>
  <c r="AB70" i="60"/>
  <c r="Y70" i="60"/>
  <c r="I70" i="60"/>
  <c r="K70" i="60" s="1"/>
  <c r="G70" i="60"/>
  <c r="Y69" i="60"/>
  <c r="AB69" i="60" s="1"/>
  <c r="I69" i="60"/>
  <c r="K69" i="60" s="1"/>
  <c r="G69" i="60"/>
  <c r="Y68" i="60"/>
  <c r="AB68" i="60" s="1"/>
  <c r="K68" i="60"/>
  <c r="I68" i="60"/>
  <c r="G68" i="60"/>
  <c r="Y67" i="60"/>
  <c r="AB67" i="60" s="1"/>
  <c r="I67" i="60"/>
  <c r="K67" i="60" s="1"/>
  <c r="G67" i="60"/>
  <c r="AB66" i="60"/>
  <c r="Y66" i="60"/>
  <c r="K66" i="60"/>
  <c r="I66" i="60"/>
  <c r="G66" i="60"/>
  <c r="Y65" i="60"/>
  <c r="AB65" i="60" s="1"/>
  <c r="K65" i="60"/>
  <c r="I65" i="60"/>
  <c r="G65" i="60"/>
  <c r="AB64" i="60"/>
  <c r="Y64" i="60"/>
  <c r="K64" i="60"/>
  <c r="I64" i="60"/>
  <c r="G64" i="60"/>
  <c r="AB63" i="60"/>
  <c r="Y63" i="60"/>
  <c r="I63" i="60"/>
  <c r="K63" i="60" s="1"/>
  <c r="G63" i="60"/>
  <c r="AB62" i="60"/>
  <c r="Y62" i="60"/>
  <c r="I62" i="60"/>
  <c r="K62" i="60" s="1"/>
  <c r="G62" i="60"/>
  <c r="Y61" i="60"/>
  <c r="AB61" i="60" s="1"/>
  <c r="I61" i="60"/>
  <c r="K61" i="60" s="1"/>
  <c r="G61" i="60"/>
  <c r="Y60" i="60"/>
  <c r="AB60" i="60" s="1"/>
  <c r="K60" i="60"/>
  <c r="I60" i="60"/>
  <c r="G60" i="60"/>
  <c r="Y59" i="60"/>
  <c r="AB59" i="60" s="1"/>
  <c r="I59" i="60"/>
  <c r="K59" i="60" s="1"/>
  <c r="G59" i="60"/>
  <c r="AB58" i="60"/>
  <c r="Y58" i="60"/>
  <c r="K58" i="60"/>
  <c r="I58" i="60"/>
  <c r="G58" i="60"/>
  <c r="Y57" i="60"/>
  <c r="AB57" i="60" s="1"/>
  <c r="K57" i="60"/>
  <c r="I57" i="60"/>
  <c r="G57" i="60"/>
  <c r="AB56" i="60"/>
  <c r="Y56" i="60"/>
  <c r="K56" i="60"/>
  <c r="I56" i="60"/>
  <c r="G56" i="60"/>
  <c r="AB55" i="60"/>
  <c r="Y55" i="60"/>
  <c r="I55" i="60"/>
  <c r="K55" i="60" s="1"/>
  <c r="G55" i="60"/>
  <c r="AB54" i="60"/>
  <c r="Y54" i="60"/>
  <c r="I54" i="60"/>
  <c r="K54" i="60" s="1"/>
  <c r="G54" i="60"/>
  <c r="Y53" i="60"/>
  <c r="AB53" i="60" s="1"/>
  <c r="I53" i="60"/>
  <c r="K53" i="60" s="1"/>
  <c r="G53" i="60"/>
  <c r="Y52" i="60"/>
  <c r="AB52" i="60" s="1"/>
  <c r="K52" i="60"/>
  <c r="I52" i="60"/>
  <c r="G52" i="60"/>
  <c r="Y51" i="60"/>
  <c r="AB51" i="60" s="1"/>
  <c r="I51" i="60"/>
  <c r="K51" i="60" s="1"/>
  <c r="G51" i="60"/>
  <c r="AB50" i="60"/>
  <c r="Y50" i="60"/>
  <c r="K50" i="60"/>
  <c r="I50" i="60"/>
  <c r="G50" i="60"/>
  <c r="Y49" i="60"/>
  <c r="AB49" i="60" s="1"/>
  <c r="K49" i="60"/>
  <c r="I49" i="60"/>
  <c r="G49" i="60"/>
  <c r="Y48" i="60"/>
  <c r="AB48" i="60" s="1"/>
  <c r="I48" i="60"/>
  <c r="K48" i="60" s="1"/>
  <c r="G48" i="60"/>
  <c r="AB47" i="60"/>
  <c r="Y47" i="60"/>
  <c r="I47" i="60"/>
  <c r="K47" i="60" s="1"/>
  <c r="G47" i="60"/>
  <c r="Y46" i="60"/>
  <c r="AB46" i="60" s="1"/>
  <c r="I46" i="60"/>
  <c r="K46" i="60" s="1"/>
  <c r="G46" i="60"/>
  <c r="Y45" i="60"/>
  <c r="AB45" i="60" s="1"/>
  <c r="I45" i="60"/>
  <c r="K45" i="60" s="1"/>
  <c r="G45" i="60"/>
  <c r="Y44" i="60"/>
  <c r="AB44" i="60" s="1"/>
  <c r="K44" i="60"/>
  <c r="I44" i="60"/>
  <c r="G44" i="60"/>
  <c r="Y43" i="60"/>
  <c r="AB43" i="60" s="1"/>
  <c r="I43" i="60"/>
  <c r="K43" i="60" s="1"/>
  <c r="G43" i="60"/>
  <c r="AB42" i="60"/>
  <c r="Y42" i="60"/>
  <c r="K42" i="60"/>
  <c r="I42" i="60"/>
  <c r="G42" i="60"/>
  <c r="Y41" i="60"/>
  <c r="AB41" i="60" s="1"/>
  <c r="K41" i="60"/>
  <c r="I41" i="60"/>
  <c r="G41" i="60"/>
  <c r="AB40" i="60"/>
  <c r="Y40" i="60"/>
  <c r="K40" i="60"/>
  <c r="I40" i="60"/>
  <c r="G40" i="60"/>
  <c r="AB39" i="60"/>
  <c r="Y39" i="60"/>
  <c r="I39" i="60"/>
  <c r="K39" i="60" s="1"/>
  <c r="G39" i="60"/>
  <c r="AB38" i="60"/>
  <c r="Y38" i="60"/>
  <c r="I38" i="60"/>
  <c r="K38" i="60" s="1"/>
  <c r="G38" i="60"/>
  <c r="Y37" i="60"/>
  <c r="AB37" i="60" s="1"/>
  <c r="I37" i="60"/>
  <c r="K37" i="60" s="1"/>
  <c r="G37" i="60"/>
  <c r="Y36" i="60"/>
  <c r="AB36" i="60" s="1"/>
  <c r="K36" i="60"/>
  <c r="I36" i="60"/>
  <c r="G36" i="60"/>
  <c r="Y35" i="60"/>
  <c r="AB35" i="60" s="1"/>
  <c r="I35" i="60"/>
  <c r="K35" i="60" s="1"/>
  <c r="G35" i="60"/>
  <c r="AB34" i="60"/>
  <c r="Y34" i="60"/>
  <c r="I34" i="60"/>
  <c r="K34" i="60" s="1"/>
  <c r="G34" i="60"/>
  <c r="Y33" i="60"/>
  <c r="AB33" i="60" s="1"/>
  <c r="K33" i="60"/>
  <c r="I33" i="60"/>
  <c r="G33" i="60"/>
  <c r="Y32" i="60"/>
  <c r="AB32" i="60" s="1"/>
  <c r="K32" i="60"/>
  <c r="I32" i="60"/>
  <c r="G32" i="60"/>
  <c r="AB31" i="60"/>
  <c r="Y31" i="60"/>
  <c r="I31" i="60"/>
  <c r="K31" i="60" s="1"/>
  <c r="G31" i="60"/>
  <c r="AB30" i="60"/>
  <c r="Y30" i="60"/>
  <c r="I30" i="60"/>
  <c r="K30" i="60" s="1"/>
  <c r="G30" i="60"/>
  <c r="Y29" i="60"/>
  <c r="AB29" i="60" s="1"/>
  <c r="I29" i="60"/>
  <c r="K29" i="60" s="1"/>
  <c r="G29" i="60"/>
  <c r="Y28" i="60"/>
  <c r="AB28" i="60" s="1"/>
  <c r="K28" i="60"/>
  <c r="I28" i="60"/>
  <c r="G28" i="60"/>
  <c r="AB27" i="60"/>
  <c r="Y27" i="60"/>
  <c r="I27" i="60"/>
  <c r="K27" i="60" s="1"/>
  <c r="G27" i="60"/>
  <c r="AB26" i="60"/>
  <c r="Y26" i="60"/>
  <c r="I26" i="60"/>
  <c r="K26" i="60" s="1"/>
  <c r="G26" i="60"/>
  <c r="Y25" i="60"/>
  <c r="AB25" i="60" s="1"/>
  <c r="K25" i="60"/>
  <c r="I25" i="60"/>
  <c r="G25" i="60"/>
  <c r="AB24" i="60"/>
  <c r="Y24" i="60"/>
  <c r="I24" i="60"/>
  <c r="K24" i="60" s="1"/>
  <c r="G24" i="60"/>
  <c r="AB23" i="60"/>
  <c r="Y23" i="60"/>
  <c r="I23" i="60"/>
  <c r="K23" i="60" s="1"/>
  <c r="G23" i="60"/>
  <c r="Y22" i="60"/>
  <c r="AB22" i="60" s="1"/>
  <c r="I22" i="60"/>
  <c r="K22" i="60" s="1"/>
  <c r="G22" i="60"/>
  <c r="Y21" i="60"/>
  <c r="AB21" i="60" s="1"/>
  <c r="K21" i="60"/>
  <c r="I21" i="60"/>
  <c r="G21" i="60"/>
  <c r="Y20" i="60"/>
  <c r="AB20" i="60" s="1"/>
  <c r="I20" i="60"/>
  <c r="K20" i="60" s="1"/>
  <c r="G20" i="60"/>
  <c r="AB19" i="60"/>
  <c r="Y19" i="60"/>
  <c r="I19" i="60"/>
  <c r="K19" i="60" s="1"/>
  <c r="G19" i="60"/>
  <c r="Y18" i="60"/>
  <c r="AB18" i="60" s="1"/>
  <c r="I18" i="60"/>
  <c r="K18" i="60" s="1"/>
  <c r="G18" i="60"/>
  <c r="Y17" i="60"/>
  <c r="AB17" i="60" s="1"/>
  <c r="K17" i="60"/>
  <c r="I17" i="60"/>
  <c r="G17" i="60"/>
  <c r="Y16" i="60"/>
  <c r="AB16" i="60" s="1"/>
  <c r="I16" i="60"/>
  <c r="K16" i="60" s="1"/>
  <c r="G16" i="60"/>
  <c r="AB15" i="60"/>
  <c r="Y15" i="60"/>
  <c r="I15" i="60"/>
  <c r="K15" i="60" s="1"/>
  <c r="G15" i="60"/>
  <c r="Y14" i="60"/>
  <c r="AB14" i="60" s="1"/>
  <c r="I14" i="60"/>
  <c r="K14" i="60" s="1"/>
  <c r="G14" i="60"/>
  <c r="Y13" i="60"/>
  <c r="AB13" i="60" s="1"/>
  <c r="I13" i="60"/>
  <c r="K13" i="60" s="1"/>
  <c r="G13" i="60"/>
  <c r="Y12" i="60"/>
  <c r="AB12" i="60" s="1"/>
  <c r="K12" i="60"/>
  <c r="I12" i="60"/>
  <c r="G12" i="60"/>
  <c r="Y11" i="60"/>
  <c r="AB11" i="60" s="1"/>
  <c r="I11" i="60"/>
  <c r="K11" i="60" s="1"/>
  <c r="G11" i="60"/>
  <c r="AB10" i="60"/>
  <c r="Y10" i="60"/>
  <c r="K10" i="60"/>
  <c r="I10" i="60"/>
  <c r="G10" i="60"/>
  <c r="Y9" i="60"/>
  <c r="AB9" i="60" s="1"/>
  <c r="K9" i="60"/>
  <c r="I9" i="60"/>
  <c r="G9" i="60"/>
  <c r="Y8" i="60"/>
  <c r="AB8" i="60" s="1"/>
  <c r="I8" i="60"/>
  <c r="K8" i="60" s="1"/>
  <c r="G8" i="60"/>
  <c r="Y202" i="58"/>
  <c r="AB202" i="58" s="1"/>
  <c r="I202" i="58"/>
  <c r="K202" i="58" s="1"/>
  <c r="G202" i="58"/>
  <c r="Y201" i="58"/>
  <c r="AB201" i="58" s="1"/>
  <c r="K201" i="58"/>
  <c r="I201" i="58"/>
  <c r="G201" i="58"/>
  <c r="AB200" i="58"/>
  <c r="Y200" i="58"/>
  <c r="I200" i="58"/>
  <c r="K200" i="58" s="1"/>
  <c r="G200" i="58"/>
  <c r="AB199" i="58"/>
  <c r="Y199" i="58"/>
  <c r="I199" i="58"/>
  <c r="K199" i="58" s="1"/>
  <c r="G199" i="58"/>
  <c r="Y198" i="58"/>
  <c r="AB198" i="58" s="1"/>
  <c r="I198" i="58"/>
  <c r="K198" i="58" s="1"/>
  <c r="G198" i="58"/>
  <c r="Y197" i="58"/>
  <c r="AB197" i="58" s="1"/>
  <c r="I197" i="58"/>
  <c r="K197" i="58" s="1"/>
  <c r="G197" i="58"/>
  <c r="Y196" i="58"/>
  <c r="AB196" i="58" s="1"/>
  <c r="K196" i="58"/>
  <c r="I196" i="58"/>
  <c r="G196" i="58"/>
  <c r="Y195" i="58"/>
  <c r="AB195" i="58" s="1"/>
  <c r="I195" i="58"/>
  <c r="K195" i="58" s="1"/>
  <c r="G195" i="58"/>
  <c r="AB194" i="58"/>
  <c r="Y194" i="58"/>
  <c r="K194" i="58"/>
  <c r="I194" i="58"/>
  <c r="G194" i="58"/>
  <c r="Y193" i="58"/>
  <c r="AB193" i="58" s="1"/>
  <c r="K193" i="58"/>
  <c r="I193" i="58"/>
  <c r="G193" i="58"/>
  <c r="AB192" i="58"/>
  <c r="Y192" i="58"/>
  <c r="I192" i="58"/>
  <c r="K192" i="58" s="1"/>
  <c r="G192" i="58"/>
  <c r="AB191" i="58"/>
  <c r="Y191" i="58"/>
  <c r="I191" i="58"/>
  <c r="K191" i="58" s="1"/>
  <c r="G191" i="58"/>
  <c r="Y190" i="58"/>
  <c r="AB190" i="58" s="1"/>
  <c r="I190" i="58"/>
  <c r="K190" i="58" s="1"/>
  <c r="G190" i="58"/>
  <c r="Y189" i="58"/>
  <c r="AB189" i="58" s="1"/>
  <c r="I189" i="58"/>
  <c r="K189" i="58" s="1"/>
  <c r="G189" i="58"/>
  <c r="Y188" i="58"/>
  <c r="AB188" i="58" s="1"/>
  <c r="K188" i="58"/>
  <c r="I188" i="58"/>
  <c r="G188" i="58"/>
  <c r="Y187" i="58"/>
  <c r="AB187" i="58" s="1"/>
  <c r="I187" i="58"/>
  <c r="K187" i="58" s="1"/>
  <c r="G187" i="58"/>
  <c r="AB186" i="58"/>
  <c r="Y186" i="58"/>
  <c r="K186" i="58"/>
  <c r="I186" i="58"/>
  <c r="G186" i="58"/>
  <c r="Y185" i="58"/>
  <c r="AB185" i="58" s="1"/>
  <c r="K185" i="58"/>
  <c r="I185" i="58"/>
  <c r="G185" i="58"/>
  <c r="AB184" i="58"/>
  <c r="Y184" i="58"/>
  <c r="I184" i="58"/>
  <c r="K184" i="58" s="1"/>
  <c r="G184" i="58"/>
  <c r="AB183" i="58"/>
  <c r="Y183" i="58"/>
  <c r="I183" i="58"/>
  <c r="K183" i="58" s="1"/>
  <c r="G183" i="58"/>
  <c r="Y182" i="58"/>
  <c r="AB182" i="58" s="1"/>
  <c r="I182" i="58"/>
  <c r="K182" i="58" s="1"/>
  <c r="G182" i="58"/>
  <c r="Y181" i="58"/>
  <c r="AB181" i="58" s="1"/>
  <c r="I181" i="58"/>
  <c r="K181" i="58" s="1"/>
  <c r="G181" i="58"/>
  <c r="Y180" i="58"/>
  <c r="AB180" i="58" s="1"/>
  <c r="K180" i="58"/>
  <c r="I180" i="58"/>
  <c r="G180" i="58"/>
  <c r="Y179" i="58"/>
  <c r="AB179" i="58" s="1"/>
  <c r="I179" i="58"/>
  <c r="K179" i="58" s="1"/>
  <c r="G179" i="58"/>
  <c r="AB178" i="58"/>
  <c r="Y178" i="58"/>
  <c r="K178" i="58"/>
  <c r="I178" i="58"/>
  <c r="G178" i="58"/>
  <c r="Y177" i="58"/>
  <c r="AB177" i="58" s="1"/>
  <c r="K177" i="58"/>
  <c r="I177" i="58"/>
  <c r="G177" i="58"/>
  <c r="AB176" i="58"/>
  <c r="Y176" i="58"/>
  <c r="K176" i="58"/>
  <c r="I176" i="58"/>
  <c r="G176" i="58"/>
  <c r="AB175" i="58"/>
  <c r="Y175" i="58"/>
  <c r="I175" i="58"/>
  <c r="K175" i="58" s="1"/>
  <c r="G175" i="58"/>
  <c r="AB174" i="58"/>
  <c r="Y174" i="58"/>
  <c r="I174" i="58"/>
  <c r="K174" i="58" s="1"/>
  <c r="G174" i="58"/>
  <c r="AB173" i="58"/>
  <c r="Y173" i="58"/>
  <c r="I173" i="58"/>
  <c r="K173" i="58" s="1"/>
  <c r="G173" i="58"/>
  <c r="Y172" i="58"/>
  <c r="AB172" i="58" s="1"/>
  <c r="I172" i="58"/>
  <c r="K172" i="58" s="1"/>
  <c r="G172" i="58"/>
  <c r="Y171" i="58"/>
  <c r="AB171" i="58" s="1"/>
  <c r="I171" i="58"/>
  <c r="K171" i="58" s="1"/>
  <c r="G171" i="58"/>
  <c r="Y170" i="58"/>
  <c r="AB170" i="58" s="1"/>
  <c r="K170" i="58"/>
  <c r="I170" i="58"/>
  <c r="G170" i="58"/>
  <c r="Y169" i="58"/>
  <c r="AB169" i="58" s="1"/>
  <c r="K169" i="58"/>
  <c r="I169" i="58"/>
  <c r="G169" i="58"/>
  <c r="Y168" i="58"/>
  <c r="AB168" i="58" s="1"/>
  <c r="I168" i="58"/>
  <c r="K168" i="58" s="1"/>
  <c r="G168" i="58"/>
  <c r="AB167" i="58"/>
  <c r="Y167" i="58"/>
  <c r="I167" i="58"/>
  <c r="K167" i="58" s="1"/>
  <c r="G167" i="58"/>
  <c r="Y166" i="58"/>
  <c r="AB166" i="58" s="1"/>
  <c r="I166" i="58"/>
  <c r="K166" i="58" s="1"/>
  <c r="G166" i="58"/>
  <c r="Y165" i="58"/>
  <c r="AB165" i="58" s="1"/>
  <c r="I165" i="58"/>
  <c r="K165" i="58" s="1"/>
  <c r="G165" i="58"/>
  <c r="Y164" i="58"/>
  <c r="AB164" i="58" s="1"/>
  <c r="I164" i="58"/>
  <c r="K164" i="58" s="1"/>
  <c r="G164" i="58"/>
  <c r="Y163" i="58"/>
  <c r="AB163" i="58" s="1"/>
  <c r="I163" i="58"/>
  <c r="K163" i="58" s="1"/>
  <c r="G163" i="58"/>
  <c r="Y162" i="58"/>
  <c r="AB162" i="58" s="1"/>
  <c r="K162" i="58"/>
  <c r="I162" i="58"/>
  <c r="G162" i="58"/>
  <c r="Y161" i="58"/>
  <c r="AB161" i="58" s="1"/>
  <c r="K161" i="58"/>
  <c r="I161" i="58"/>
  <c r="G161" i="58"/>
  <c r="AB160" i="58"/>
  <c r="Y160" i="58"/>
  <c r="I160" i="58"/>
  <c r="K160" i="58" s="1"/>
  <c r="G160" i="58"/>
  <c r="AB159" i="58"/>
  <c r="Y159" i="58"/>
  <c r="I159" i="58"/>
  <c r="K159" i="58" s="1"/>
  <c r="G159" i="58"/>
  <c r="Y158" i="58"/>
  <c r="AB158" i="58" s="1"/>
  <c r="I158" i="58"/>
  <c r="K158" i="58" s="1"/>
  <c r="G158" i="58"/>
  <c r="Y157" i="58"/>
  <c r="AB157" i="58" s="1"/>
  <c r="I157" i="58"/>
  <c r="K157" i="58" s="1"/>
  <c r="G157" i="58"/>
  <c r="Y156" i="58"/>
  <c r="AB156" i="58" s="1"/>
  <c r="I156" i="58"/>
  <c r="K156" i="58" s="1"/>
  <c r="G156" i="58"/>
  <c r="Y155" i="58"/>
  <c r="AB155" i="58" s="1"/>
  <c r="I155" i="58"/>
  <c r="K155" i="58" s="1"/>
  <c r="G155" i="58"/>
  <c r="Y154" i="58"/>
  <c r="AB154" i="58" s="1"/>
  <c r="I154" i="58"/>
  <c r="K154" i="58" s="1"/>
  <c r="G154" i="58"/>
  <c r="Y153" i="58"/>
  <c r="AB153" i="58" s="1"/>
  <c r="K153" i="58"/>
  <c r="I153" i="58"/>
  <c r="G153" i="58"/>
  <c r="AB152" i="58"/>
  <c r="Y152" i="58"/>
  <c r="I152" i="58"/>
  <c r="K152" i="58" s="1"/>
  <c r="G152" i="58"/>
  <c r="AB151" i="58"/>
  <c r="Y151" i="58"/>
  <c r="I151" i="58"/>
  <c r="K151" i="58" s="1"/>
  <c r="G151" i="58"/>
  <c r="Y150" i="58"/>
  <c r="AB150" i="58" s="1"/>
  <c r="I150" i="58"/>
  <c r="K150" i="58" s="1"/>
  <c r="G150" i="58"/>
  <c r="Y149" i="58"/>
  <c r="AB149" i="58" s="1"/>
  <c r="K149" i="58"/>
  <c r="I149" i="58"/>
  <c r="G149" i="58"/>
  <c r="Y148" i="58"/>
  <c r="AB148" i="58" s="1"/>
  <c r="I148" i="58"/>
  <c r="K148" i="58" s="1"/>
  <c r="G148" i="58"/>
  <c r="Y147" i="58"/>
  <c r="AB147" i="58" s="1"/>
  <c r="I147" i="58"/>
  <c r="K147" i="58" s="1"/>
  <c r="G147" i="58"/>
  <c r="Y146" i="58"/>
  <c r="AB146" i="58" s="1"/>
  <c r="K146" i="58"/>
  <c r="I146" i="58"/>
  <c r="G146" i="58"/>
  <c r="Y145" i="58"/>
  <c r="AB145" i="58" s="1"/>
  <c r="K145" i="58"/>
  <c r="I145" i="58"/>
  <c r="G145" i="58"/>
  <c r="AB144" i="58"/>
  <c r="Y144" i="58"/>
  <c r="I144" i="58"/>
  <c r="K144" i="58" s="1"/>
  <c r="G144" i="58"/>
  <c r="AB143" i="58"/>
  <c r="Y143" i="58"/>
  <c r="I143" i="58"/>
  <c r="K143" i="58" s="1"/>
  <c r="G143" i="58"/>
  <c r="Y142" i="58"/>
  <c r="AB142" i="58" s="1"/>
  <c r="I142" i="58"/>
  <c r="K142" i="58" s="1"/>
  <c r="G142" i="58"/>
  <c r="Y141" i="58"/>
  <c r="AB141" i="58" s="1"/>
  <c r="K141" i="58"/>
  <c r="I141" i="58"/>
  <c r="G141" i="58"/>
  <c r="Y140" i="58"/>
  <c r="AB140" i="58" s="1"/>
  <c r="I140" i="58"/>
  <c r="K140" i="58" s="1"/>
  <c r="G140" i="58"/>
  <c r="AB139" i="58"/>
  <c r="Y139" i="58"/>
  <c r="I139" i="58"/>
  <c r="K139" i="58" s="1"/>
  <c r="G139" i="58"/>
  <c r="Y138" i="58"/>
  <c r="AB138" i="58" s="1"/>
  <c r="K138" i="58"/>
  <c r="I138" i="58"/>
  <c r="G138" i="58"/>
  <c r="Y137" i="58"/>
  <c r="AB137" i="58" s="1"/>
  <c r="K137" i="58"/>
  <c r="I137" i="58"/>
  <c r="G137" i="58"/>
  <c r="AB136" i="58"/>
  <c r="Y136" i="58"/>
  <c r="I136" i="58"/>
  <c r="K136" i="58" s="1"/>
  <c r="G136" i="58"/>
  <c r="AB135" i="58"/>
  <c r="Y135" i="58"/>
  <c r="I135" i="58"/>
  <c r="K135" i="58" s="1"/>
  <c r="G135" i="58"/>
  <c r="AB134" i="58"/>
  <c r="Y134" i="58"/>
  <c r="I134" i="58"/>
  <c r="K134" i="58" s="1"/>
  <c r="G134" i="58"/>
  <c r="Y133" i="58"/>
  <c r="AB133" i="58" s="1"/>
  <c r="I133" i="58"/>
  <c r="K133" i="58" s="1"/>
  <c r="G133" i="58"/>
  <c r="Y132" i="58"/>
  <c r="AB132" i="58" s="1"/>
  <c r="I132" i="58"/>
  <c r="K132" i="58" s="1"/>
  <c r="G132" i="58"/>
  <c r="Y131" i="58"/>
  <c r="AB131" i="58" s="1"/>
  <c r="I131" i="58"/>
  <c r="K131" i="58" s="1"/>
  <c r="G131" i="58"/>
  <c r="Y130" i="58"/>
  <c r="AB130" i="58" s="1"/>
  <c r="I130" i="58"/>
  <c r="K130" i="58" s="1"/>
  <c r="G130" i="58"/>
  <c r="Y129" i="58"/>
  <c r="AB129" i="58" s="1"/>
  <c r="K129" i="58"/>
  <c r="I129" i="58"/>
  <c r="G129" i="58"/>
  <c r="Y128" i="58"/>
  <c r="AB128" i="58" s="1"/>
  <c r="K128" i="58"/>
  <c r="I128" i="58"/>
  <c r="G128" i="58"/>
  <c r="AB127" i="58"/>
  <c r="Y127" i="58"/>
  <c r="I127" i="58"/>
  <c r="K127" i="58" s="1"/>
  <c r="G127" i="58"/>
  <c r="Y126" i="58"/>
  <c r="AB126" i="58" s="1"/>
  <c r="I126" i="58"/>
  <c r="K126" i="58" s="1"/>
  <c r="G126" i="58"/>
  <c r="Y125" i="58"/>
  <c r="AB125" i="58" s="1"/>
  <c r="I125" i="58"/>
  <c r="K125" i="58" s="1"/>
  <c r="G125" i="58"/>
  <c r="Y124" i="58"/>
  <c r="AB124" i="58" s="1"/>
  <c r="I124" i="58"/>
  <c r="K124" i="58" s="1"/>
  <c r="G124" i="58"/>
  <c r="Y123" i="58"/>
  <c r="AB123" i="58" s="1"/>
  <c r="I123" i="58"/>
  <c r="K123" i="58" s="1"/>
  <c r="G123" i="58"/>
  <c r="Y122" i="58"/>
  <c r="AB122" i="58" s="1"/>
  <c r="K122" i="58"/>
  <c r="I122" i="58"/>
  <c r="G122" i="58"/>
  <c r="Y121" i="58"/>
  <c r="AB121" i="58" s="1"/>
  <c r="K121" i="58"/>
  <c r="I121" i="58"/>
  <c r="G121" i="58"/>
  <c r="AB120" i="58"/>
  <c r="Y120" i="58"/>
  <c r="K120" i="58"/>
  <c r="I120" i="58"/>
  <c r="G120" i="58"/>
  <c r="AB119" i="58"/>
  <c r="Y119" i="58"/>
  <c r="I119" i="58"/>
  <c r="K119" i="58" s="1"/>
  <c r="G119" i="58"/>
  <c r="AB118" i="58"/>
  <c r="Y118" i="58"/>
  <c r="I118" i="58"/>
  <c r="K118" i="58" s="1"/>
  <c r="G118" i="58"/>
  <c r="Y117" i="58"/>
  <c r="AB117" i="58" s="1"/>
  <c r="K117" i="58"/>
  <c r="I117" i="58"/>
  <c r="G117" i="58"/>
  <c r="Y116" i="58"/>
  <c r="AB116" i="58" s="1"/>
  <c r="I116" i="58"/>
  <c r="K116" i="58" s="1"/>
  <c r="G116" i="58"/>
  <c r="AB115" i="58"/>
  <c r="Y115" i="58"/>
  <c r="I115" i="58"/>
  <c r="K115" i="58" s="1"/>
  <c r="G115" i="58"/>
  <c r="Y114" i="58"/>
  <c r="AB114" i="58" s="1"/>
  <c r="K114" i="58"/>
  <c r="I114" i="58"/>
  <c r="G114" i="58"/>
  <c r="Y113" i="58"/>
  <c r="AB113" i="58" s="1"/>
  <c r="K113" i="58"/>
  <c r="I113" i="58"/>
  <c r="G113" i="58"/>
  <c r="AB112" i="58"/>
  <c r="Y112" i="58"/>
  <c r="I112" i="58"/>
  <c r="K112" i="58" s="1"/>
  <c r="G112" i="58"/>
  <c r="AB111" i="58"/>
  <c r="Y111" i="58"/>
  <c r="I111" i="58"/>
  <c r="K111" i="58" s="1"/>
  <c r="G111" i="58"/>
  <c r="Y110" i="58"/>
  <c r="AB110" i="58" s="1"/>
  <c r="I110" i="58"/>
  <c r="K110" i="58" s="1"/>
  <c r="G110" i="58"/>
  <c r="Y109" i="58"/>
  <c r="AB109" i="58" s="1"/>
  <c r="K109" i="58"/>
  <c r="I109" i="58"/>
  <c r="G109" i="58"/>
  <c r="Y108" i="58"/>
  <c r="AB108" i="58" s="1"/>
  <c r="I108" i="58"/>
  <c r="K108" i="58" s="1"/>
  <c r="G108" i="58"/>
  <c r="AB107" i="58"/>
  <c r="Y107" i="58"/>
  <c r="I107" i="58"/>
  <c r="K107" i="58" s="1"/>
  <c r="G107" i="58"/>
  <c r="Y106" i="58"/>
  <c r="AB106" i="58" s="1"/>
  <c r="K106" i="58"/>
  <c r="I106" i="58"/>
  <c r="G106" i="58"/>
  <c r="Y105" i="58"/>
  <c r="AB105" i="58" s="1"/>
  <c r="K105" i="58"/>
  <c r="I105" i="58"/>
  <c r="G105" i="58"/>
  <c r="AB104" i="58"/>
  <c r="Y104" i="58"/>
  <c r="I104" i="58"/>
  <c r="K104" i="58" s="1"/>
  <c r="G104" i="58"/>
  <c r="AB103" i="58"/>
  <c r="Y103" i="58"/>
  <c r="I103" i="58"/>
  <c r="K103" i="58" s="1"/>
  <c r="G103" i="58"/>
  <c r="Y102" i="58"/>
  <c r="AB102" i="58" s="1"/>
  <c r="I102" i="58"/>
  <c r="K102" i="58" s="1"/>
  <c r="G102" i="58"/>
  <c r="Y101" i="58"/>
  <c r="AB101" i="58" s="1"/>
  <c r="K101" i="58"/>
  <c r="I101" i="58"/>
  <c r="G101" i="58"/>
  <c r="Y100" i="58"/>
  <c r="AB100" i="58" s="1"/>
  <c r="I100" i="58"/>
  <c r="K100" i="58" s="1"/>
  <c r="G100" i="58"/>
  <c r="AB99" i="58"/>
  <c r="Y99" i="58"/>
  <c r="I99" i="58"/>
  <c r="K99" i="58" s="1"/>
  <c r="G99" i="58"/>
  <c r="Y98" i="58"/>
  <c r="AB98" i="58" s="1"/>
  <c r="K98" i="58"/>
  <c r="I98" i="58"/>
  <c r="G98" i="58"/>
  <c r="Y97" i="58"/>
  <c r="AB97" i="58" s="1"/>
  <c r="K97" i="58"/>
  <c r="I97" i="58"/>
  <c r="G97" i="58"/>
  <c r="AB96" i="58"/>
  <c r="Y96" i="58"/>
  <c r="I96" i="58"/>
  <c r="K96" i="58" s="1"/>
  <c r="G96" i="58"/>
  <c r="AB95" i="58"/>
  <c r="Y95" i="58"/>
  <c r="I95" i="58"/>
  <c r="K95" i="58" s="1"/>
  <c r="G95" i="58"/>
  <c r="Y94" i="58"/>
  <c r="AB94" i="58" s="1"/>
  <c r="I94" i="58"/>
  <c r="K94" i="58" s="1"/>
  <c r="G94" i="58"/>
  <c r="Y93" i="58"/>
  <c r="AB93" i="58" s="1"/>
  <c r="I93" i="58"/>
  <c r="K93" i="58" s="1"/>
  <c r="G93" i="58"/>
  <c r="Y92" i="58"/>
  <c r="AB92" i="58" s="1"/>
  <c r="I92" i="58"/>
  <c r="K92" i="58" s="1"/>
  <c r="G92" i="58"/>
  <c r="Y91" i="58"/>
  <c r="AB91" i="58" s="1"/>
  <c r="I91" i="58"/>
  <c r="K91" i="58" s="1"/>
  <c r="G91" i="58"/>
  <c r="Y90" i="58"/>
  <c r="AB90" i="58" s="1"/>
  <c r="K90" i="58"/>
  <c r="I90" i="58"/>
  <c r="G90" i="58"/>
  <c r="Y89" i="58"/>
  <c r="AB89" i="58" s="1"/>
  <c r="K89" i="58"/>
  <c r="I89" i="58"/>
  <c r="G89" i="58"/>
  <c r="AB88" i="58"/>
  <c r="Y88" i="58"/>
  <c r="I88" i="58"/>
  <c r="K88" i="58" s="1"/>
  <c r="G88" i="58"/>
  <c r="AB87" i="58"/>
  <c r="Y87" i="58"/>
  <c r="I87" i="58"/>
  <c r="K87" i="58" s="1"/>
  <c r="G87" i="58"/>
  <c r="Y86" i="58"/>
  <c r="AB86" i="58" s="1"/>
  <c r="I86" i="58"/>
  <c r="K86" i="58" s="1"/>
  <c r="G86" i="58"/>
  <c r="Y85" i="58"/>
  <c r="AB85" i="58" s="1"/>
  <c r="I85" i="58"/>
  <c r="K85" i="58" s="1"/>
  <c r="G85" i="58"/>
  <c r="Y84" i="58"/>
  <c r="AB84" i="58" s="1"/>
  <c r="I84" i="58"/>
  <c r="K84" i="58" s="1"/>
  <c r="G84" i="58"/>
  <c r="Y83" i="58"/>
  <c r="AB83" i="58" s="1"/>
  <c r="I83" i="58"/>
  <c r="K83" i="58" s="1"/>
  <c r="G83" i="58"/>
  <c r="Y82" i="58"/>
  <c r="AB82" i="58" s="1"/>
  <c r="K82" i="58"/>
  <c r="I82" i="58"/>
  <c r="G82" i="58"/>
  <c r="Y81" i="58"/>
  <c r="AB81" i="58" s="1"/>
  <c r="K81" i="58"/>
  <c r="I81" i="58"/>
  <c r="G81" i="58"/>
  <c r="AB80" i="58"/>
  <c r="Y80" i="58"/>
  <c r="I80" i="58"/>
  <c r="K80" i="58" s="1"/>
  <c r="G80" i="58"/>
  <c r="AB79" i="58"/>
  <c r="Y79" i="58"/>
  <c r="I79" i="58"/>
  <c r="K79" i="58" s="1"/>
  <c r="G79" i="58"/>
  <c r="Y78" i="58"/>
  <c r="AB78" i="58" s="1"/>
  <c r="I78" i="58"/>
  <c r="K78" i="58" s="1"/>
  <c r="G78" i="58"/>
  <c r="Y77" i="58"/>
  <c r="AB77" i="58" s="1"/>
  <c r="I77" i="58"/>
  <c r="K77" i="58" s="1"/>
  <c r="G77" i="58"/>
  <c r="Y76" i="58"/>
  <c r="AB76" i="58" s="1"/>
  <c r="I76" i="58"/>
  <c r="K76" i="58" s="1"/>
  <c r="G76" i="58"/>
  <c r="Y75" i="58"/>
  <c r="AB75" i="58" s="1"/>
  <c r="I75" i="58"/>
  <c r="K75" i="58" s="1"/>
  <c r="G75" i="58"/>
  <c r="Y74" i="58"/>
  <c r="AB74" i="58" s="1"/>
  <c r="K74" i="58"/>
  <c r="I74" i="58"/>
  <c r="G74" i="58"/>
  <c r="Y73" i="58"/>
  <c r="AB73" i="58" s="1"/>
  <c r="K73" i="58"/>
  <c r="I73" i="58"/>
  <c r="G73" i="58"/>
  <c r="AB72" i="58"/>
  <c r="Y72" i="58"/>
  <c r="I72" i="58"/>
  <c r="K72" i="58" s="1"/>
  <c r="G72" i="58"/>
  <c r="AB71" i="58"/>
  <c r="Y71" i="58"/>
  <c r="I71" i="58"/>
  <c r="K71" i="58" s="1"/>
  <c r="G71" i="58"/>
  <c r="Y70" i="58"/>
  <c r="AB70" i="58" s="1"/>
  <c r="I70" i="58"/>
  <c r="K70" i="58" s="1"/>
  <c r="G70" i="58"/>
  <c r="Y69" i="58"/>
  <c r="AB69" i="58" s="1"/>
  <c r="I69" i="58"/>
  <c r="K69" i="58" s="1"/>
  <c r="G69" i="58"/>
  <c r="Y68" i="58"/>
  <c r="AB68" i="58" s="1"/>
  <c r="I68" i="58"/>
  <c r="K68" i="58" s="1"/>
  <c r="G68" i="58"/>
  <c r="Y67" i="58"/>
  <c r="AB67" i="58" s="1"/>
  <c r="I67" i="58"/>
  <c r="K67" i="58" s="1"/>
  <c r="G67" i="58"/>
  <c r="Y66" i="58"/>
  <c r="AB66" i="58" s="1"/>
  <c r="K66" i="58"/>
  <c r="I66" i="58"/>
  <c r="G66" i="58"/>
  <c r="Y65" i="58"/>
  <c r="AB65" i="58" s="1"/>
  <c r="K65" i="58"/>
  <c r="I65" i="58"/>
  <c r="G65" i="58"/>
  <c r="AB64" i="58"/>
  <c r="Y64" i="58"/>
  <c r="I64" i="58"/>
  <c r="K64" i="58" s="1"/>
  <c r="G64" i="58"/>
  <c r="AB63" i="58"/>
  <c r="Y63" i="58"/>
  <c r="I63" i="58"/>
  <c r="K63" i="58" s="1"/>
  <c r="G63" i="58"/>
  <c r="Y62" i="58"/>
  <c r="AB62" i="58" s="1"/>
  <c r="I62" i="58"/>
  <c r="K62" i="58" s="1"/>
  <c r="G62" i="58"/>
  <c r="Y61" i="58"/>
  <c r="AB61" i="58" s="1"/>
  <c r="I61" i="58"/>
  <c r="K61" i="58" s="1"/>
  <c r="G61" i="58"/>
  <c r="Y60" i="58"/>
  <c r="AB60" i="58" s="1"/>
  <c r="I60" i="58"/>
  <c r="K60" i="58" s="1"/>
  <c r="G60" i="58"/>
  <c r="Y59" i="58"/>
  <c r="AB59" i="58" s="1"/>
  <c r="I59" i="58"/>
  <c r="K59" i="58" s="1"/>
  <c r="G59" i="58"/>
  <c r="Y58" i="58"/>
  <c r="AB58" i="58" s="1"/>
  <c r="K58" i="58"/>
  <c r="I58" i="58"/>
  <c r="G58" i="58"/>
  <c r="Y57" i="58"/>
  <c r="AB57" i="58" s="1"/>
  <c r="K57" i="58"/>
  <c r="I57" i="58"/>
  <c r="G57" i="58"/>
  <c r="AB56" i="58"/>
  <c r="Y56" i="58"/>
  <c r="K56" i="58"/>
  <c r="I56" i="58"/>
  <c r="G56" i="58"/>
  <c r="AB55" i="58"/>
  <c r="Y55" i="58"/>
  <c r="I55" i="58"/>
  <c r="K55" i="58" s="1"/>
  <c r="G55" i="58"/>
  <c r="Y54" i="58"/>
  <c r="AB54" i="58" s="1"/>
  <c r="I54" i="58"/>
  <c r="K54" i="58" s="1"/>
  <c r="G54" i="58"/>
  <c r="Y53" i="58"/>
  <c r="AB53" i="58" s="1"/>
  <c r="I53" i="58"/>
  <c r="K53" i="58" s="1"/>
  <c r="G53" i="58"/>
  <c r="Y52" i="58"/>
  <c r="AB52" i="58" s="1"/>
  <c r="I52" i="58"/>
  <c r="K52" i="58" s="1"/>
  <c r="G52" i="58"/>
  <c r="Y51" i="58"/>
  <c r="AB51" i="58" s="1"/>
  <c r="I51" i="58"/>
  <c r="K51" i="58" s="1"/>
  <c r="G51" i="58"/>
  <c r="Y50" i="58"/>
  <c r="AB50" i="58" s="1"/>
  <c r="K50" i="58"/>
  <c r="I50" i="58"/>
  <c r="G50" i="58"/>
  <c r="Y49" i="58"/>
  <c r="AB49" i="58" s="1"/>
  <c r="K49" i="58"/>
  <c r="I49" i="58"/>
  <c r="G49" i="58"/>
  <c r="AB48" i="58"/>
  <c r="Y48" i="58"/>
  <c r="I48" i="58"/>
  <c r="K48" i="58" s="1"/>
  <c r="G48" i="58"/>
  <c r="AB47" i="58"/>
  <c r="Y47" i="58"/>
  <c r="I47" i="58"/>
  <c r="K47" i="58" s="1"/>
  <c r="G47" i="58"/>
  <c r="Y46" i="58"/>
  <c r="AB46" i="58" s="1"/>
  <c r="I46" i="58"/>
  <c r="K46" i="58" s="1"/>
  <c r="G46" i="58"/>
  <c r="Y45" i="58"/>
  <c r="AB45" i="58" s="1"/>
  <c r="K45" i="58"/>
  <c r="I45" i="58"/>
  <c r="G45" i="58"/>
  <c r="Y44" i="58"/>
  <c r="AB44" i="58" s="1"/>
  <c r="I44" i="58"/>
  <c r="K44" i="58" s="1"/>
  <c r="G44" i="58"/>
  <c r="AB43" i="58"/>
  <c r="Y43" i="58"/>
  <c r="I43" i="58"/>
  <c r="K43" i="58" s="1"/>
  <c r="G43" i="58"/>
  <c r="Y42" i="58"/>
  <c r="AB42" i="58" s="1"/>
  <c r="I42" i="58"/>
  <c r="K42" i="58" s="1"/>
  <c r="G42" i="58"/>
  <c r="Y41" i="58"/>
  <c r="AB41" i="58" s="1"/>
  <c r="K41" i="58"/>
  <c r="I41" i="58"/>
  <c r="G41" i="58"/>
  <c r="Y40" i="58"/>
  <c r="AB40" i="58" s="1"/>
  <c r="I40" i="58"/>
  <c r="K40" i="58" s="1"/>
  <c r="G40" i="58"/>
  <c r="AB39" i="58"/>
  <c r="Y39" i="58"/>
  <c r="I39" i="58"/>
  <c r="K39" i="58" s="1"/>
  <c r="G39" i="58"/>
  <c r="Y38" i="58"/>
  <c r="AB38" i="58" s="1"/>
  <c r="I38" i="58"/>
  <c r="K38" i="58" s="1"/>
  <c r="G38" i="58"/>
  <c r="Y37" i="58"/>
  <c r="AB37" i="58" s="1"/>
  <c r="K37" i="58"/>
  <c r="I37" i="58"/>
  <c r="G37" i="58"/>
  <c r="Y36" i="58"/>
  <c r="AB36" i="58" s="1"/>
  <c r="I36" i="58"/>
  <c r="K36" i="58" s="1"/>
  <c r="G36" i="58"/>
  <c r="AB35" i="58"/>
  <c r="Y35" i="58"/>
  <c r="I35" i="58"/>
  <c r="K35" i="58" s="1"/>
  <c r="G35" i="58"/>
  <c r="Y34" i="58"/>
  <c r="AB34" i="58" s="1"/>
  <c r="I34" i="58"/>
  <c r="K34" i="58" s="1"/>
  <c r="G34" i="58"/>
  <c r="Y33" i="58"/>
  <c r="AB33" i="58" s="1"/>
  <c r="K33" i="58"/>
  <c r="I33" i="58"/>
  <c r="G33" i="58"/>
  <c r="Y32" i="58"/>
  <c r="AB32" i="58" s="1"/>
  <c r="I32" i="58"/>
  <c r="K32" i="58" s="1"/>
  <c r="G32" i="58"/>
  <c r="AB31" i="58"/>
  <c r="Y31" i="58"/>
  <c r="I31" i="58"/>
  <c r="K31" i="58" s="1"/>
  <c r="G31" i="58"/>
  <c r="Y30" i="58"/>
  <c r="AB30" i="58" s="1"/>
  <c r="I30" i="58"/>
  <c r="K30" i="58" s="1"/>
  <c r="G30" i="58"/>
  <c r="Y29" i="58"/>
  <c r="AB29" i="58" s="1"/>
  <c r="K29" i="58"/>
  <c r="I29" i="58"/>
  <c r="G29" i="58"/>
  <c r="Y28" i="58"/>
  <c r="AB28" i="58" s="1"/>
  <c r="I28" i="58"/>
  <c r="K28" i="58" s="1"/>
  <c r="G28" i="58"/>
  <c r="AB27" i="58"/>
  <c r="Y27" i="58"/>
  <c r="I27" i="58"/>
  <c r="K27" i="58" s="1"/>
  <c r="G27" i="58"/>
  <c r="Y26" i="58"/>
  <c r="AB26" i="58" s="1"/>
  <c r="I26" i="58"/>
  <c r="K26" i="58" s="1"/>
  <c r="G26" i="58"/>
  <c r="Y25" i="58"/>
  <c r="AB25" i="58" s="1"/>
  <c r="K25" i="58"/>
  <c r="I25" i="58"/>
  <c r="G25" i="58"/>
  <c r="Y24" i="58"/>
  <c r="AB24" i="58" s="1"/>
  <c r="I24" i="58"/>
  <c r="K24" i="58" s="1"/>
  <c r="G24" i="58"/>
  <c r="AB23" i="58"/>
  <c r="Y23" i="58"/>
  <c r="I23" i="58"/>
  <c r="K23" i="58" s="1"/>
  <c r="G23" i="58"/>
  <c r="Y22" i="58"/>
  <c r="AB22" i="58" s="1"/>
  <c r="I22" i="58"/>
  <c r="K22" i="58" s="1"/>
  <c r="G22" i="58"/>
  <c r="Y21" i="58"/>
  <c r="AB21" i="58" s="1"/>
  <c r="K21" i="58"/>
  <c r="I21" i="58"/>
  <c r="G21" i="58"/>
  <c r="Y20" i="58"/>
  <c r="AB20" i="58" s="1"/>
  <c r="K20" i="58"/>
  <c r="I20" i="58"/>
  <c r="G20" i="58"/>
  <c r="Y19" i="58"/>
  <c r="AB19" i="58" s="1"/>
  <c r="I19" i="58"/>
  <c r="K19" i="58" s="1"/>
  <c r="G19" i="58"/>
  <c r="AB18" i="58"/>
  <c r="Y18" i="58"/>
  <c r="I18" i="58"/>
  <c r="K18" i="58" s="1"/>
  <c r="G18" i="58"/>
  <c r="Y17" i="58"/>
  <c r="AB17" i="58" s="1"/>
  <c r="K17" i="58"/>
  <c r="I17" i="58"/>
  <c r="G17" i="58"/>
  <c r="Y16" i="58"/>
  <c r="AB16" i="58" s="1"/>
  <c r="I16" i="58"/>
  <c r="K16" i="58" s="1"/>
  <c r="G16" i="58"/>
  <c r="AB15" i="58"/>
  <c r="Y15" i="58"/>
  <c r="I15" i="58"/>
  <c r="K15" i="58" s="1"/>
  <c r="G15" i="58"/>
  <c r="Y14" i="58"/>
  <c r="AB14" i="58" s="1"/>
  <c r="I14" i="58"/>
  <c r="K14" i="58" s="1"/>
  <c r="G14" i="58"/>
  <c r="Y13" i="58"/>
  <c r="AB13" i="58" s="1"/>
  <c r="K13" i="58"/>
  <c r="I13" i="58"/>
  <c r="G13" i="58"/>
  <c r="Y12" i="58"/>
  <c r="AB12" i="58" s="1"/>
  <c r="K12" i="58"/>
  <c r="I12" i="58"/>
  <c r="G12" i="58"/>
  <c r="Y11" i="58"/>
  <c r="AB11" i="58" s="1"/>
  <c r="I11" i="58"/>
  <c r="K11" i="58" s="1"/>
  <c r="G11" i="58"/>
  <c r="Y10" i="58"/>
  <c r="AB10" i="58" s="1"/>
  <c r="I10" i="58"/>
  <c r="K10" i="58" s="1"/>
  <c r="G10" i="58"/>
  <c r="Y9" i="58"/>
  <c r="AB9" i="58" s="1"/>
  <c r="K9" i="58"/>
  <c r="I9" i="58"/>
  <c r="G9" i="58"/>
  <c r="Y8" i="58"/>
  <c r="AB8" i="58" s="1"/>
  <c r="I8" i="58"/>
  <c r="K8" i="58" s="1"/>
  <c r="G8" i="58"/>
  <c r="AB202" i="57"/>
  <c r="Y202" i="57"/>
  <c r="K202" i="57"/>
  <c r="I202" i="57"/>
  <c r="G202" i="57"/>
  <c r="Y201" i="57"/>
  <c r="AB201" i="57" s="1"/>
  <c r="K201" i="57"/>
  <c r="I201" i="57"/>
  <c r="G201" i="57"/>
  <c r="AB200" i="57"/>
  <c r="Y200" i="57"/>
  <c r="I200" i="57"/>
  <c r="K200" i="57" s="1"/>
  <c r="G200" i="57"/>
  <c r="AB199" i="57"/>
  <c r="Y199" i="57"/>
  <c r="I199" i="57"/>
  <c r="K199" i="57" s="1"/>
  <c r="G199" i="57"/>
  <c r="Y198" i="57"/>
  <c r="AB198" i="57" s="1"/>
  <c r="I198" i="57"/>
  <c r="K198" i="57" s="1"/>
  <c r="G198" i="57"/>
  <c r="Y197" i="57"/>
  <c r="AB197" i="57" s="1"/>
  <c r="K197" i="57"/>
  <c r="I197" i="57"/>
  <c r="G197" i="57"/>
  <c r="Y196" i="57"/>
  <c r="AB196" i="57" s="1"/>
  <c r="K196" i="57"/>
  <c r="I196" i="57"/>
  <c r="G196" i="57"/>
  <c r="AB195" i="57"/>
  <c r="Y195" i="57"/>
  <c r="I195" i="57"/>
  <c r="K195" i="57" s="1"/>
  <c r="G195" i="57"/>
  <c r="AB194" i="57"/>
  <c r="Y194" i="57"/>
  <c r="K194" i="57"/>
  <c r="I194" i="57"/>
  <c r="G194" i="57"/>
  <c r="Y193" i="57"/>
  <c r="AB193" i="57" s="1"/>
  <c r="K193" i="57"/>
  <c r="I193" i="57"/>
  <c r="G193" i="57"/>
  <c r="AB192" i="57"/>
  <c r="Y192" i="57"/>
  <c r="I192" i="57"/>
  <c r="K192" i="57" s="1"/>
  <c r="G192" i="57"/>
  <c r="AB191" i="57"/>
  <c r="Y191" i="57"/>
  <c r="I191" i="57"/>
  <c r="K191" i="57" s="1"/>
  <c r="G191" i="57"/>
  <c r="Y190" i="57"/>
  <c r="AB190" i="57" s="1"/>
  <c r="I190" i="57"/>
  <c r="K190" i="57" s="1"/>
  <c r="G190" i="57"/>
  <c r="Y189" i="57"/>
  <c r="AB189" i="57" s="1"/>
  <c r="K189" i="57"/>
  <c r="I189" i="57"/>
  <c r="G189" i="57"/>
  <c r="Y188" i="57"/>
  <c r="AB188" i="57" s="1"/>
  <c r="K188" i="57"/>
  <c r="I188" i="57"/>
  <c r="G188" i="57"/>
  <c r="AB187" i="57"/>
  <c r="Y187" i="57"/>
  <c r="I187" i="57"/>
  <c r="K187" i="57" s="1"/>
  <c r="G187" i="57"/>
  <c r="AB186" i="57"/>
  <c r="Y186" i="57"/>
  <c r="K186" i="57"/>
  <c r="I186" i="57"/>
  <c r="G186" i="57"/>
  <c r="Y185" i="57"/>
  <c r="AB185" i="57" s="1"/>
  <c r="K185" i="57"/>
  <c r="I185" i="57"/>
  <c r="G185" i="57"/>
  <c r="AB184" i="57"/>
  <c r="Y184" i="57"/>
  <c r="I184" i="57"/>
  <c r="K184" i="57" s="1"/>
  <c r="G184" i="57"/>
  <c r="AB183" i="57"/>
  <c r="Y183" i="57"/>
  <c r="I183" i="57"/>
  <c r="K183" i="57" s="1"/>
  <c r="G183" i="57"/>
  <c r="Y182" i="57"/>
  <c r="AB182" i="57" s="1"/>
  <c r="I182" i="57"/>
  <c r="K182" i="57" s="1"/>
  <c r="G182" i="57"/>
  <c r="Y181" i="57"/>
  <c r="AB181" i="57" s="1"/>
  <c r="K181" i="57"/>
  <c r="I181" i="57"/>
  <c r="G181" i="57"/>
  <c r="Y180" i="57"/>
  <c r="AB180" i="57" s="1"/>
  <c r="K180" i="57"/>
  <c r="I180" i="57"/>
  <c r="G180" i="57"/>
  <c r="AB179" i="57"/>
  <c r="Y179" i="57"/>
  <c r="I179" i="57"/>
  <c r="K179" i="57" s="1"/>
  <c r="G179" i="57"/>
  <c r="AB178" i="57"/>
  <c r="Y178" i="57"/>
  <c r="K178" i="57"/>
  <c r="I178" i="57"/>
  <c r="G178" i="57"/>
  <c r="Y177" i="57"/>
  <c r="AB177" i="57" s="1"/>
  <c r="K177" i="57"/>
  <c r="I177" i="57"/>
  <c r="G177" i="57"/>
  <c r="AB176" i="57"/>
  <c r="Y176" i="57"/>
  <c r="I176" i="57"/>
  <c r="K176" i="57" s="1"/>
  <c r="G176" i="57"/>
  <c r="AB175" i="57"/>
  <c r="Y175" i="57"/>
  <c r="I175" i="57"/>
  <c r="K175" i="57" s="1"/>
  <c r="G175" i="57"/>
  <c r="Y174" i="57"/>
  <c r="AB174" i="57" s="1"/>
  <c r="I174" i="57"/>
  <c r="K174" i="57" s="1"/>
  <c r="G174" i="57"/>
  <c r="Y173" i="57"/>
  <c r="AB173" i="57" s="1"/>
  <c r="K173" i="57"/>
  <c r="I173" i="57"/>
  <c r="G173" i="57"/>
  <c r="Y172" i="57"/>
  <c r="AB172" i="57" s="1"/>
  <c r="K172" i="57"/>
  <c r="I172" i="57"/>
  <c r="G172" i="57"/>
  <c r="AB171" i="57"/>
  <c r="Y171" i="57"/>
  <c r="I171" i="57"/>
  <c r="K171" i="57" s="1"/>
  <c r="G171" i="57"/>
  <c r="AB170" i="57"/>
  <c r="Y170" i="57"/>
  <c r="K170" i="57"/>
  <c r="I170" i="57"/>
  <c r="G170" i="57"/>
  <c r="Y169" i="57"/>
  <c r="AB169" i="57" s="1"/>
  <c r="K169" i="57"/>
  <c r="I169" i="57"/>
  <c r="G169" i="57"/>
  <c r="AB168" i="57"/>
  <c r="Y168" i="57"/>
  <c r="I168" i="57"/>
  <c r="K168" i="57" s="1"/>
  <c r="G168" i="57"/>
  <c r="AB167" i="57"/>
  <c r="Y167" i="57"/>
  <c r="I167" i="57"/>
  <c r="K167" i="57" s="1"/>
  <c r="G167" i="57"/>
  <c r="Y166" i="57"/>
  <c r="AB166" i="57" s="1"/>
  <c r="I166" i="57"/>
  <c r="K166" i="57" s="1"/>
  <c r="G166" i="57"/>
  <c r="Y165" i="57"/>
  <c r="AB165" i="57" s="1"/>
  <c r="K165" i="57"/>
  <c r="I165" i="57"/>
  <c r="G165" i="57"/>
  <c r="Y164" i="57"/>
  <c r="AB164" i="57" s="1"/>
  <c r="K164" i="57"/>
  <c r="I164" i="57"/>
  <c r="G164" i="57"/>
  <c r="AB163" i="57"/>
  <c r="Y163" i="57"/>
  <c r="I163" i="57"/>
  <c r="K163" i="57" s="1"/>
  <c r="G163" i="57"/>
  <c r="AB162" i="57"/>
  <c r="Y162" i="57"/>
  <c r="K162" i="57"/>
  <c r="I162" i="57"/>
  <c r="G162" i="57"/>
  <c r="Y161" i="57"/>
  <c r="AB161" i="57" s="1"/>
  <c r="K161" i="57"/>
  <c r="I161" i="57"/>
  <c r="G161" i="57"/>
  <c r="AB160" i="57"/>
  <c r="Y160" i="57"/>
  <c r="I160" i="57"/>
  <c r="K160" i="57" s="1"/>
  <c r="G160" i="57"/>
  <c r="AB159" i="57"/>
  <c r="Y159" i="57"/>
  <c r="I159" i="57"/>
  <c r="K159" i="57" s="1"/>
  <c r="G159" i="57"/>
  <c r="Y158" i="57"/>
  <c r="AB158" i="57" s="1"/>
  <c r="I158" i="57"/>
  <c r="K158" i="57" s="1"/>
  <c r="G158" i="57"/>
  <c r="Y157" i="57"/>
  <c r="AB157" i="57" s="1"/>
  <c r="K157" i="57"/>
  <c r="I157" i="57"/>
  <c r="G157" i="57"/>
  <c r="Y156" i="57"/>
  <c r="AB156" i="57" s="1"/>
  <c r="K156" i="57"/>
  <c r="I156" i="57"/>
  <c r="G156" i="57"/>
  <c r="AB155" i="57"/>
  <c r="Y155" i="57"/>
  <c r="I155" i="57"/>
  <c r="K155" i="57" s="1"/>
  <c r="G155" i="57"/>
  <c r="AB154" i="57"/>
  <c r="Y154" i="57"/>
  <c r="K154" i="57"/>
  <c r="I154" i="57"/>
  <c r="G154" i="57"/>
  <c r="Y153" i="57"/>
  <c r="AB153" i="57" s="1"/>
  <c r="K153" i="57"/>
  <c r="I153" i="57"/>
  <c r="G153" i="57"/>
  <c r="AB152" i="57"/>
  <c r="Y152" i="57"/>
  <c r="I152" i="57"/>
  <c r="K152" i="57" s="1"/>
  <c r="G152" i="57"/>
  <c r="AB151" i="57"/>
  <c r="Y151" i="57"/>
  <c r="I151" i="57"/>
  <c r="K151" i="57" s="1"/>
  <c r="G151" i="57"/>
  <c r="Y150" i="57"/>
  <c r="AB150" i="57" s="1"/>
  <c r="I150" i="57"/>
  <c r="K150" i="57" s="1"/>
  <c r="G150" i="57"/>
  <c r="Y149" i="57"/>
  <c r="AB149" i="57" s="1"/>
  <c r="I149" i="57"/>
  <c r="K149" i="57" s="1"/>
  <c r="G149" i="57"/>
  <c r="Y148" i="57"/>
  <c r="AB148" i="57" s="1"/>
  <c r="I148" i="57"/>
  <c r="K148" i="57" s="1"/>
  <c r="G148" i="57"/>
  <c r="AB147" i="57"/>
  <c r="Y147" i="57"/>
  <c r="I147" i="57"/>
  <c r="K147" i="57" s="1"/>
  <c r="G147" i="57"/>
  <c r="AB146" i="57"/>
  <c r="Y146" i="57"/>
  <c r="K146" i="57"/>
  <c r="I146" i="57"/>
  <c r="G146" i="57"/>
  <c r="Y145" i="57"/>
  <c r="AB145" i="57" s="1"/>
  <c r="K145" i="57"/>
  <c r="I145" i="57"/>
  <c r="G145" i="57"/>
  <c r="AB144" i="57"/>
  <c r="Y144" i="57"/>
  <c r="I144" i="57"/>
  <c r="K144" i="57" s="1"/>
  <c r="G144" i="57"/>
  <c r="AB143" i="57"/>
  <c r="Y143" i="57"/>
  <c r="I143" i="57"/>
  <c r="K143" i="57" s="1"/>
  <c r="G143" i="57"/>
  <c r="Y142" i="57"/>
  <c r="AB142" i="57" s="1"/>
  <c r="I142" i="57"/>
  <c r="K142" i="57" s="1"/>
  <c r="G142" i="57"/>
  <c r="Y141" i="57"/>
  <c r="AB141" i="57" s="1"/>
  <c r="K141" i="57"/>
  <c r="I141" i="57"/>
  <c r="G141" i="57"/>
  <c r="Y140" i="57"/>
  <c r="AB140" i="57" s="1"/>
  <c r="K140" i="57"/>
  <c r="I140" i="57"/>
  <c r="G140" i="57"/>
  <c r="AB139" i="57"/>
  <c r="Y139" i="57"/>
  <c r="I139" i="57"/>
  <c r="K139" i="57" s="1"/>
  <c r="G139" i="57"/>
  <c r="AB138" i="57"/>
  <c r="Y138" i="57"/>
  <c r="K138" i="57"/>
  <c r="I138" i="57"/>
  <c r="G138" i="57"/>
  <c r="Y137" i="57"/>
  <c r="AB137" i="57" s="1"/>
  <c r="K137" i="57"/>
  <c r="I137" i="57"/>
  <c r="G137" i="57"/>
  <c r="AB136" i="57"/>
  <c r="Y136" i="57"/>
  <c r="I136" i="57"/>
  <c r="K136" i="57" s="1"/>
  <c r="G136" i="57"/>
  <c r="AB135" i="57"/>
  <c r="Y135" i="57"/>
  <c r="I135" i="57"/>
  <c r="K135" i="57" s="1"/>
  <c r="G135" i="57"/>
  <c r="Y134" i="57"/>
  <c r="AB134" i="57" s="1"/>
  <c r="I134" i="57"/>
  <c r="K134" i="57" s="1"/>
  <c r="G134" i="57"/>
  <c r="Y133" i="57"/>
  <c r="AB133" i="57" s="1"/>
  <c r="I133" i="57"/>
  <c r="K133" i="57" s="1"/>
  <c r="G133" i="57"/>
  <c r="Y132" i="57"/>
  <c r="AB132" i="57" s="1"/>
  <c r="I132" i="57"/>
  <c r="K132" i="57" s="1"/>
  <c r="G132" i="57"/>
  <c r="Y131" i="57"/>
  <c r="AB131" i="57" s="1"/>
  <c r="I131" i="57"/>
  <c r="K131" i="57" s="1"/>
  <c r="G131" i="57"/>
  <c r="Y130" i="57"/>
  <c r="AB130" i="57" s="1"/>
  <c r="K130" i="57"/>
  <c r="I130" i="57"/>
  <c r="G130" i="57"/>
  <c r="Y129" i="57"/>
  <c r="AB129" i="57" s="1"/>
  <c r="K129" i="57"/>
  <c r="I129" i="57"/>
  <c r="G129" i="57"/>
  <c r="AB128" i="57"/>
  <c r="Y128" i="57"/>
  <c r="I128" i="57"/>
  <c r="K128" i="57" s="1"/>
  <c r="G128" i="57"/>
  <c r="AB127" i="57"/>
  <c r="Y127" i="57"/>
  <c r="I127" i="57"/>
  <c r="K127" i="57" s="1"/>
  <c r="G127" i="57"/>
  <c r="Y126" i="57"/>
  <c r="AB126" i="57" s="1"/>
  <c r="I126" i="57"/>
  <c r="K126" i="57" s="1"/>
  <c r="G126" i="57"/>
  <c r="Y125" i="57"/>
  <c r="AB125" i="57" s="1"/>
  <c r="I125" i="57"/>
  <c r="K125" i="57" s="1"/>
  <c r="G125" i="57"/>
  <c r="Y124" i="57"/>
  <c r="AB124" i="57" s="1"/>
  <c r="I124" i="57"/>
  <c r="K124" i="57" s="1"/>
  <c r="G124" i="57"/>
  <c r="Y123" i="57"/>
  <c r="AB123" i="57" s="1"/>
  <c r="I123" i="57"/>
  <c r="K123" i="57" s="1"/>
  <c r="G123" i="57"/>
  <c r="Y122" i="57"/>
  <c r="AB122" i="57" s="1"/>
  <c r="K122" i="57"/>
  <c r="I122" i="57"/>
  <c r="G122" i="57"/>
  <c r="Y121" i="57"/>
  <c r="AB121" i="57" s="1"/>
  <c r="K121" i="57"/>
  <c r="I121" i="57"/>
  <c r="G121" i="57"/>
  <c r="AB120" i="57"/>
  <c r="Y120" i="57"/>
  <c r="K120" i="57"/>
  <c r="I120" i="57"/>
  <c r="G120" i="57"/>
  <c r="AB119" i="57"/>
  <c r="Y119" i="57"/>
  <c r="I119" i="57"/>
  <c r="K119" i="57" s="1"/>
  <c r="G119" i="57"/>
  <c r="Y118" i="57"/>
  <c r="AB118" i="57" s="1"/>
  <c r="I118" i="57"/>
  <c r="K118" i="57" s="1"/>
  <c r="G118" i="57"/>
  <c r="Y117" i="57"/>
  <c r="AB117" i="57" s="1"/>
  <c r="I117" i="57"/>
  <c r="K117" i="57" s="1"/>
  <c r="G117" i="57"/>
  <c r="Y116" i="57"/>
  <c r="AB116" i="57" s="1"/>
  <c r="I116" i="57"/>
  <c r="K116" i="57" s="1"/>
  <c r="G116" i="57"/>
  <c r="Y115" i="57"/>
  <c r="AB115" i="57" s="1"/>
  <c r="I115" i="57"/>
  <c r="K115" i="57" s="1"/>
  <c r="G115" i="57"/>
  <c r="Y114" i="57"/>
  <c r="AB114" i="57" s="1"/>
  <c r="K114" i="57"/>
  <c r="I114" i="57"/>
  <c r="G114" i="57"/>
  <c r="Y113" i="57"/>
  <c r="AB113" i="57" s="1"/>
  <c r="K113" i="57"/>
  <c r="I113" i="57"/>
  <c r="G113" i="57"/>
  <c r="AB112" i="57"/>
  <c r="Y112" i="57"/>
  <c r="I112" i="57"/>
  <c r="K112" i="57" s="1"/>
  <c r="G112" i="57"/>
  <c r="AB111" i="57"/>
  <c r="Y111" i="57"/>
  <c r="I111" i="57"/>
  <c r="K111" i="57" s="1"/>
  <c r="G111" i="57"/>
  <c r="Y110" i="57"/>
  <c r="AB110" i="57" s="1"/>
  <c r="I110" i="57"/>
  <c r="K110" i="57" s="1"/>
  <c r="G110" i="57"/>
  <c r="Y109" i="57"/>
  <c r="AB109" i="57" s="1"/>
  <c r="I109" i="57"/>
  <c r="K109" i="57" s="1"/>
  <c r="G109" i="57"/>
  <c r="Y108" i="57"/>
  <c r="AB108" i="57" s="1"/>
  <c r="I108" i="57"/>
  <c r="K108" i="57" s="1"/>
  <c r="G108" i="57"/>
  <c r="Y107" i="57"/>
  <c r="AB107" i="57" s="1"/>
  <c r="I107" i="57"/>
  <c r="K107" i="57" s="1"/>
  <c r="G107" i="57"/>
  <c r="Y106" i="57"/>
  <c r="AB106" i="57" s="1"/>
  <c r="K106" i="57"/>
  <c r="I106" i="57"/>
  <c r="G106" i="57"/>
  <c r="Y105" i="57"/>
  <c r="AB105" i="57" s="1"/>
  <c r="K105" i="57"/>
  <c r="I105" i="57"/>
  <c r="G105" i="57"/>
  <c r="AB104" i="57"/>
  <c r="Y104" i="57"/>
  <c r="I104" i="57"/>
  <c r="K104" i="57" s="1"/>
  <c r="G104" i="57"/>
  <c r="AB103" i="57"/>
  <c r="Y103" i="57"/>
  <c r="I103" i="57"/>
  <c r="K103" i="57" s="1"/>
  <c r="G103" i="57"/>
  <c r="Y102" i="57"/>
  <c r="AB102" i="57" s="1"/>
  <c r="I102" i="57"/>
  <c r="K102" i="57" s="1"/>
  <c r="G102" i="57"/>
  <c r="Y101" i="57"/>
  <c r="AB101" i="57" s="1"/>
  <c r="I101" i="57"/>
  <c r="K101" i="57" s="1"/>
  <c r="G101" i="57"/>
  <c r="Y100" i="57"/>
  <c r="AB100" i="57" s="1"/>
  <c r="I100" i="57"/>
  <c r="K100" i="57" s="1"/>
  <c r="G100" i="57"/>
  <c r="Y99" i="57"/>
  <c r="AB99" i="57" s="1"/>
  <c r="I99" i="57"/>
  <c r="K99" i="57" s="1"/>
  <c r="G99" i="57"/>
  <c r="Y98" i="57"/>
  <c r="AB98" i="57" s="1"/>
  <c r="K98" i="57"/>
  <c r="I98" i="57"/>
  <c r="G98" i="57"/>
  <c r="Y97" i="57"/>
  <c r="AB97" i="57" s="1"/>
  <c r="K97" i="57"/>
  <c r="I97" i="57"/>
  <c r="G97" i="57"/>
  <c r="AB96" i="57"/>
  <c r="Y96" i="57"/>
  <c r="I96" i="57"/>
  <c r="K96" i="57" s="1"/>
  <c r="G96" i="57"/>
  <c r="AB95" i="57"/>
  <c r="Y95" i="57"/>
  <c r="I95" i="57"/>
  <c r="K95" i="57" s="1"/>
  <c r="G95" i="57"/>
  <c r="Y94" i="57"/>
  <c r="AB94" i="57" s="1"/>
  <c r="I94" i="57"/>
  <c r="K94" i="57" s="1"/>
  <c r="G94" i="57"/>
  <c r="Y93" i="57"/>
  <c r="AB93" i="57" s="1"/>
  <c r="K93" i="57"/>
  <c r="I93" i="57"/>
  <c r="G93" i="57"/>
  <c r="Y92" i="57"/>
  <c r="AB92" i="57" s="1"/>
  <c r="I92" i="57"/>
  <c r="K92" i="57" s="1"/>
  <c r="G92" i="57"/>
  <c r="AB91" i="57"/>
  <c r="Y91" i="57"/>
  <c r="I91" i="57"/>
  <c r="K91" i="57" s="1"/>
  <c r="G91" i="57"/>
  <c r="Y90" i="57"/>
  <c r="AB90" i="57" s="1"/>
  <c r="K90" i="57"/>
  <c r="I90" i="57"/>
  <c r="G90" i="57"/>
  <c r="Y89" i="57"/>
  <c r="AB89" i="57" s="1"/>
  <c r="K89" i="57"/>
  <c r="I89" i="57"/>
  <c r="G89" i="57"/>
  <c r="AB88" i="57"/>
  <c r="Y88" i="57"/>
  <c r="K88" i="57"/>
  <c r="I88" i="57"/>
  <c r="G88" i="57"/>
  <c r="AB87" i="57"/>
  <c r="Y87" i="57"/>
  <c r="I87" i="57"/>
  <c r="K87" i="57" s="1"/>
  <c r="G87" i="57"/>
  <c r="AB86" i="57"/>
  <c r="Y86" i="57"/>
  <c r="I86" i="57"/>
  <c r="K86" i="57" s="1"/>
  <c r="G86" i="57"/>
  <c r="Y85" i="57"/>
  <c r="AB85" i="57" s="1"/>
  <c r="I85" i="57"/>
  <c r="K85" i="57" s="1"/>
  <c r="G85" i="57"/>
  <c r="Y84" i="57"/>
  <c r="AB84" i="57" s="1"/>
  <c r="I84" i="57"/>
  <c r="K84" i="57" s="1"/>
  <c r="G84" i="57"/>
  <c r="Y83" i="57"/>
  <c r="AB83" i="57" s="1"/>
  <c r="I83" i="57"/>
  <c r="K83" i="57" s="1"/>
  <c r="G83" i="57"/>
  <c r="Y82" i="57"/>
  <c r="AB82" i="57" s="1"/>
  <c r="K82" i="57"/>
  <c r="I82" i="57"/>
  <c r="G82" i="57"/>
  <c r="Y81" i="57"/>
  <c r="AB81" i="57" s="1"/>
  <c r="K81" i="57"/>
  <c r="I81" i="57"/>
  <c r="G81" i="57"/>
  <c r="AB80" i="57"/>
  <c r="Y80" i="57"/>
  <c r="I80" i="57"/>
  <c r="K80" i="57" s="1"/>
  <c r="G80" i="57"/>
  <c r="AB79" i="57"/>
  <c r="Y79" i="57"/>
  <c r="I79" i="57"/>
  <c r="K79" i="57" s="1"/>
  <c r="G79" i="57"/>
  <c r="Y78" i="57"/>
  <c r="AB78" i="57" s="1"/>
  <c r="I78" i="57"/>
  <c r="K78" i="57" s="1"/>
  <c r="G78" i="57"/>
  <c r="Y77" i="57"/>
  <c r="AB77" i="57" s="1"/>
  <c r="K77" i="57"/>
  <c r="I77" i="57"/>
  <c r="G77" i="57"/>
  <c r="Y76" i="57"/>
  <c r="AB76" i="57" s="1"/>
  <c r="I76" i="57"/>
  <c r="K76" i="57" s="1"/>
  <c r="G76" i="57"/>
  <c r="AB75" i="57"/>
  <c r="Y75" i="57"/>
  <c r="I75" i="57"/>
  <c r="K75" i="57" s="1"/>
  <c r="G75" i="57"/>
  <c r="Y74" i="57"/>
  <c r="AB74" i="57" s="1"/>
  <c r="K74" i="57"/>
  <c r="I74" i="57"/>
  <c r="G74" i="57"/>
  <c r="Y73" i="57"/>
  <c r="AB73" i="57" s="1"/>
  <c r="K73" i="57"/>
  <c r="I73" i="57"/>
  <c r="G73" i="57"/>
  <c r="AB72" i="57"/>
  <c r="Y72" i="57"/>
  <c r="K72" i="57"/>
  <c r="I72" i="57"/>
  <c r="G72" i="57"/>
  <c r="AB71" i="57"/>
  <c r="Y71" i="57"/>
  <c r="I71" i="57"/>
  <c r="K71" i="57" s="1"/>
  <c r="G71" i="57"/>
  <c r="AB70" i="57"/>
  <c r="Y70" i="57"/>
  <c r="I70" i="57"/>
  <c r="K70" i="57" s="1"/>
  <c r="G70" i="57"/>
  <c r="Y69" i="57"/>
  <c r="AB69" i="57" s="1"/>
  <c r="K69" i="57"/>
  <c r="I69" i="57"/>
  <c r="G69" i="57"/>
  <c r="Y68" i="57"/>
  <c r="AB68" i="57" s="1"/>
  <c r="I68" i="57"/>
  <c r="K68" i="57" s="1"/>
  <c r="G68" i="57"/>
  <c r="Y67" i="57"/>
  <c r="AB67" i="57" s="1"/>
  <c r="I67" i="57"/>
  <c r="K67" i="57" s="1"/>
  <c r="G67" i="57"/>
  <c r="Y66" i="57"/>
  <c r="AB66" i="57" s="1"/>
  <c r="K66" i="57"/>
  <c r="I66" i="57"/>
  <c r="G66" i="57"/>
  <c r="Y65" i="57"/>
  <c r="AB65" i="57" s="1"/>
  <c r="K65" i="57"/>
  <c r="I65" i="57"/>
  <c r="G65" i="57"/>
  <c r="AB64" i="57"/>
  <c r="Y64" i="57"/>
  <c r="K64" i="57"/>
  <c r="I64" i="57"/>
  <c r="G64" i="57"/>
  <c r="AB63" i="57"/>
  <c r="Y63" i="57"/>
  <c r="I63" i="57"/>
  <c r="K63" i="57" s="1"/>
  <c r="G63" i="57"/>
  <c r="AB62" i="57"/>
  <c r="Y62" i="57"/>
  <c r="I62" i="57"/>
  <c r="K62" i="57" s="1"/>
  <c r="G62" i="57"/>
  <c r="Y61" i="57"/>
  <c r="AB61" i="57" s="1"/>
  <c r="K61" i="57"/>
  <c r="I61" i="57"/>
  <c r="G61" i="57"/>
  <c r="Y60" i="57"/>
  <c r="AB60" i="57" s="1"/>
  <c r="I60" i="57"/>
  <c r="K60" i="57" s="1"/>
  <c r="G60" i="57"/>
  <c r="Y59" i="57"/>
  <c r="AB59" i="57" s="1"/>
  <c r="I59" i="57"/>
  <c r="K59" i="57" s="1"/>
  <c r="G59" i="57"/>
  <c r="Y58" i="57"/>
  <c r="AB58" i="57" s="1"/>
  <c r="K58" i="57"/>
  <c r="I58" i="57"/>
  <c r="G58" i="57"/>
  <c r="Y57" i="57"/>
  <c r="AB57" i="57" s="1"/>
  <c r="K57" i="57"/>
  <c r="I57" i="57"/>
  <c r="G57" i="57"/>
  <c r="AB56" i="57"/>
  <c r="Y56" i="57"/>
  <c r="K56" i="57"/>
  <c r="I56" i="57"/>
  <c r="G56" i="57"/>
  <c r="AB55" i="57"/>
  <c r="Y55" i="57"/>
  <c r="I55" i="57"/>
  <c r="K55" i="57" s="1"/>
  <c r="G55" i="57"/>
  <c r="AB54" i="57"/>
  <c r="Y54" i="57"/>
  <c r="I54" i="57"/>
  <c r="K54" i="57" s="1"/>
  <c r="G54" i="57"/>
  <c r="Y53" i="57"/>
  <c r="AB53" i="57" s="1"/>
  <c r="I53" i="57"/>
  <c r="K53" i="57" s="1"/>
  <c r="G53" i="57"/>
  <c r="Y52" i="57"/>
  <c r="AB52" i="57" s="1"/>
  <c r="I52" i="57"/>
  <c r="K52" i="57" s="1"/>
  <c r="G52" i="57"/>
  <c r="Y51" i="57"/>
  <c r="AB51" i="57" s="1"/>
  <c r="I51" i="57"/>
  <c r="K51" i="57" s="1"/>
  <c r="G51" i="57"/>
  <c r="Y50" i="57"/>
  <c r="AB50" i="57" s="1"/>
  <c r="K50" i="57"/>
  <c r="I50" i="57"/>
  <c r="G50" i="57"/>
  <c r="Y49" i="57"/>
  <c r="AB49" i="57" s="1"/>
  <c r="K49" i="57"/>
  <c r="I49" i="57"/>
  <c r="G49" i="57"/>
  <c r="AB48" i="57"/>
  <c r="Y48" i="57"/>
  <c r="K48" i="57"/>
  <c r="I48" i="57"/>
  <c r="G48" i="57"/>
  <c r="AB47" i="57"/>
  <c r="Y47" i="57"/>
  <c r="I47" i="57"/>
  <c r="K47" i="57" s="1"/>
  <c r="G47" i="57"/>
  <c r="AB46" i="57"/>
  <c r="Y46" i="57"/>
  <c r="I46" i="57"/>
  <c r="K46" i="57" s="1"/>
  <c r="G46" i="57"/>
  <c r="Y45" i="57"/>
  <c r="AB45" i="57" s="1"/>
  <c r="I45" i="57"/>
  <c r="K45" i="57" s="1"/>
  <c r="G45" i="57"/>
  <c r="Y44" i="57"/>
  <c r="AB44" i="57" s="1"/>
  <c r="I44" i="57"/>
  <c r="K44" i="57" s="1"/>
  <c r="G44" i="57"/>
  <c r="Y43" i="57"/>
  <c r="AB43" i="57" s="1"/>
  <c r="I43" i="57"/>
  <c r="K43" i="57" s="1"/>
  <c r="G43" i="57"/>
  <c r="Y42" i="57"/>
  <c r="AB42" i="57" s="1"/>
  <c r="K42" i="57"/>
  <c r="I42" i="57"/>
  <c r="G42" i="57"/>
  <c r="Y41" i="57"/>
  <c r="AB41" i="57" s="1"/>
  <c r="K41" i="57"/>
  <c r="I41" i="57"/>
  <c r="G41" i="57"/>
  <c r="AB40" i="57"/>
  <c r="Y40" i="57"/>
  <c r="K40" i="57"/>
  <c r="I40" i="57"/>
  <c r="G40" i="57"/>
  <c r="AB39" i="57"/>
  <c r="Y39" i="57"/>
  <c r="I39" i="57"/>
  <c r="K39" i="57" s="1"/>
  <c r="G39" i="57"/>
  <c r="AB38" i="57"/>
  <c r="Y38" i="57"/>
  <c r="I38" i="57"/>
  <c r="K38" i="57" s="1"/>
  <c r="G38" i="57"/>
  <c r="Y37" i="57"/>
  <c r="AB37" i="57" s="1"/>
  <c r="K37" i="57"/>
  <c r="I37" i="57"/>
  <c r="G37" i="57"/>
  <c r="Y36" i="57"/>
  <c r="AB36" i="57" s="1"/>
  <c r="I36" i="57"/>
  <c r="K36" i="57" s="1"/>
  <c r="G36" i="57"/>
  <c r="AB35" i="57"/>
  <c r="Y35" i="57"/>
  <c r="I35" i="57"/>
  <c r="K35" i="57" s="1"/>
  <c r="G35" i="57"/>
  <c r="Y34" i="57"/>
  <c r="AB34" i="57" s="1"/>
  <c r="K34" i="57"/>
  <c r="I34" i="57"/>
  <c r="G34" i="57"/>
  <c r="Y33" i="57"/>
  <c r="AB33" i="57" s="1"/>
  <c r="K33" i="57"/>
  <c r="I33" i="57"/>
  <c r="G33" i="57"/>
  <c r="AB32" i="57"/>
  <c r="Y32" i="57"/>
  <c r="I32" i="57"/>
  <c r="K32" i="57" s="1"/>
  <c r="G32" i="57"/>
  <c r="AB31" i="57"/>
  <c r="Y31" i="57"/>
  <c r="I31" i="57"/>
  <c r="K31" i="57" s="1"/>
  <c r="G31" i="57"/>
  <c r="Y30" i="57"/>
  <c r="AB30" i="57" s="1"/>
  <c r="I30" i="57"/>
  <c r="K30" i="57" s="1"/>
  <c r="G30" i="57"/>
  <c r="Y29" i="57"/>
  <c r="AB29" i="57" s="1"/>
  <c r="K29" i="57"/>
  <c r="I29" i="57"/>
  <c r="G29" i="57"/>
  <c r="Y28" i="57"/>
  <c r="AB28" i="57" s="1"/>
  <c r="I28" i="57"/>
  <c r="K28" i="57" s="1"/>
  <c r="G28" i="57"/>
  <c r="AB27" i="57"/>
  <c r="Y27" i="57"/>
  <c r="I27" i="57"/>
  <c r="K27" i="57" s="1"/>
  <c r="G27" i="57"/>
  <c r="Y26" i="57"/>
  <c r="AB26" i="57" s="1"/>
  <c r="K26" i="57"/>
  <c r="I26" i="57"/>
  <c r="G26" i="57"/>
  <c r="Y25" i="57"/>
  <c r="AB25" i="57" s="1"/>
  <c r="K25" i="57"/>
  <c r="I25" i="57"/>
  <c r="G25" i="57"/>
  <c r="AB24" i="57"/>
  <c r="Y24" i="57"/>
  <c r="I24" i="57"/>
  <c r="K24" i="57" s="1"/>
  <c r="G24" i="57"/>
  <c r="AB23" i="57"/>
  <c r="Y23" i="57"/>
  <c r="I23" i="57"/>
  <c r="K23" i="57" s="1"/>
  <c r="G23" i="57"/>
  <c r="Y22" i="57"/>
  <c r="AB22" i="57" s="1"/>
  <c r="I22" i="57"/>
  <c r="K22" i="57" s="1"/>
  <c r="G22" i="57"/>
  <c r="Y21" i="57"/>
  <c r="AB21" i="57" s="1"/>
  <c r="I21" i="57"/>
  <c r="K21" i="57" s="1"/>
  <c r="G21" i="57"/>
  <c r="Y20" i="57"/>
  <c r="AB20" i="57" s="1"/>
  <c r="I20" i="57"/>
  <c r="K20" i="57" s="1"/>
  <c r="G20" i="57"/>
  <c r="Y19" i="57"/>
  <c r="AB19" i="57" s="1"/>
  <c r="I19" i="57"/>
  <c r="K19" i="57" s="1"/>
  <c r="G19" i="57"/>
  <c r="Y18" i="57"/>
  <c r="AB18" i="57" s="1"/>
  <c r="K18" i="57"/>
  <c r="I18" i="57"/>
  <c r="G18" i="57"/>
  <c r="Y17" i="57"/>
  <c r="AB17" i="57" s="1"/>
  <c r="K17" i="57"/>
  <c r="I17" i="57"/>
  <c r="G17" i="57"/>
  <c r="AB16" i="57"/>
  <c r="Y16" i="57"/>
  <c r="I16" i="57"/>
  <c r="K16" i="57" s="1"/>
  <c r="G16" i="57"/>
  <c r="AB15" i="57"/>
  <c r="Y15" i="57"/>
  <c r="I15" i="57"/>
  <c r="K15" i="57" s="1"/>
  <c r="G15" i="57"/>
  <c r="Y14" i="57"/>
  <c r="AB14" i="57" s="1"/>
  <c r="I14" i="57"/>
  <c r="K14" i="57" s="1"/>
  <c r="G14" i="57"/>
  <c r="Y13" i="57"/>
  <c r="AB13" i="57" s="1"/>
  <c r="I13" i="57"/>
  <c r="K13" i="57" s="1"/>
  <c r="G13" i="57"/>
  <c r="Y12" i="57"/>
  <c r="AB12" i="57" s="1"/>
  <c r="I12" i="57"/>
  <c r="K12" i="57" s="1"/>
  <c r="G12" i="57"/>
  <c r="Y11" i="57"/>
  <c r="AB11" i="57" s="1"/>
  <c r="I11" i="57"/>
  <c r="K11" i="57" s="1"/>
  <c r="G11" i="57"/>
  <c r="Y10" i="57"/>
  <c r="AB10" i="57" s="1"/>
  <c r="K10" i="57"/>
  <c r="I10" i="57"/>
  <c r="G10" i="57"/>
  <c r="Y9" i="57"/>
  <c r="AB9" i="57" s="1"/>
  <c r="K9" i="57"/>
  <c r="I9" i="57"/>
  <c r="G9" i="57"/>
  <c r="AB8" i="57"/>
  <c r="Y8" i="57"/>
  <c r="I8" i="57"/>
  <c r="K8" i="57" s="1"/>
  <c r="G8" i="57"/>
  <c r="AB202" i="56"/>
  <c r="Y202" i="56"/>
  <c r="K202" i="56"/>
  <c r="I202" i="56"/>
  <c r="G202" i="56"/>
  <c r="Y201" i="56"/>
  <c r="AB201" i="56" s="1"/>
  <c r="I201" i="56"/>
  <c r="K201" i="56" s="1"/>
  <c r="G201" i="56"/>
  <c r="AB200" i="56"/>
  <c r="Y200" i="56"/>
  <c r="I200" i="56"/>
  <c r="K200" i="56" s="1"/>
  <c r="G200" i="56"/>
  <c r="Y199" i="56"/>
  <c r="AB199" i="56" s="1"/>
  <c r="I199" i="56"/>
  <c r="K199" i="56" s="1"/>
  <c r="G199" i="56"/>
  <c r="Y198" i="56"/>
  <c r="AB198" i="56" s="1"/>
  <c r="I198" i="56"/>
  <c r="K198" i="56" s="1"/>
  <c r="G198" i="56"/>
  <c r="Y197" i="56"/>
  <c r="AB197" i="56" s="1"/>
  <c r="I197" i="56"/>
  <c r="K197" i="56" s="1"/>
  <c r="G197" i="56"/>
  <c r="Y196" i="56"/>
  <c r="AB196" i="56" s="1"/>
  <c r="K196" i="56"/>
  <c r="I196" i="56"/>
  <c r="G196" i="56"/>
  <c r="Y195" i="56"/>
  <c r="AB195" i="56" s="1"/>
  <c r="I195" i="56"/>
  <c r="K195" i="56" s="1"/>
  <c r="G195" i="56"/>
  <c r="AB194" i="56"/>
  <c r="Y194" i="56"/>
  <c r="K194" i="56"/>
  <c r="I194" i="56"/>
  <c r="G194" i="56"/>
  <c r="Y193" i="56"/>
  <c r="AB193" i="56" s="1"/>
  <c r="I193" i="56"/>
  <c r="K193" i="56" s="1"/>
  <c r="G193" i="56"/>
  <c r="AB192" i="56"/>
  <c r="Y192" i="56"/>
  <c r="I192" i="56"/>
  <c r="K192" i="56" s="1"/>
  <c r="G192" i="56"/>
  <c r="Y191" i="56"/>
  <c r="AB191" i="56" s="1"/>
  <c r="I191" i="56"/>
  <c r="K191" i="56" s="1"/>
  <c r="G191" i="56"/>
  <c r="Y190" i="56"/>
  <c r="AB190" i="56" s="1"/>
  <c r="I190" i="56"/>
  <c r="K190" i="56" s="1"/>
  <c r="G190" i="56"/>
  <c r="Y189" i="56"/>
  <c r="AB189" i="56" s="1"/>
  <c r="I189" i="56"/>
  <c r="K189" i="56" s="1"/>
  <c r="G189" i="56"/>
  <c r="Y188" i="56"/>
  <c r="AB188" i="56" s="1"/>
  <c r="K188" i="56"/>
  <c r="I188" i="56"/>
  <c r="G188" i="56"/>
  <c r="Y187" i="56"/>
  <c r="AB187" i="56" s="1"/>
  <c r="I187" i="56"/>
  <c r="K187" i="56" s="1"/>
  <c r="G187" i="56"/>
  <c r="AB186" i="56"/>
  <c r="Y186" i="56"/>
  <c r="K186" i="56"/>
  <c r="I186" i="56"/>
  <c r="G186" i="56"/>
  <c r="Y185" i="56"/>
  <c r="AB185" i="56" s="1"/>
  <c r="I185" i="56"/>
  <c r="K185" i="56" s="1"/>
  <c r="G185" i="56"/>
  <c r="AB184" i="56"/>
  <c r="Y184" i="56"/>
  <c r="I184" i="56"/>
  <c r="K184" i="56" s="1"/>
  <c r="G184" i="56"/>
  <c r="Y183" i="56"/>
  <c r="AB183" i="56" s="1"/>
  <c r="I183" i="56"/>
  <c r="K183" i="56" s="1"/>
  <c r="G183" i="56"/>
  <c r="Y182" i="56"/>
  <c r="AB182" i="56" s="1"/>
  <c r="I182" i="56"/>
  <c r="K182" i="56" s="1"/>
  <c r="G182" i="56"/>
  <c r="Y181" i="56"/>
  <c r="AB181" i="56" s="1"/>
  <c r="I181" i="56"/>
  <c r="K181" i="56" s="1"/>
  <c r="G181" i="56"/>
  <c r="Y180" i="56"/>
  <c r="AB180" i="56" s="1"/>
  <c r="K180" i="56"/>
  <c r="I180" i="56"/>
  <c r="G180" i="56"/>
  <c r="Y179" i="56"/>
  <c r="AB179" i="56" s="1"/>
  <c r="I179" i="56"/>
  <c r="K179" i="56" s="1"/>
  <c r="G179" i="56"/>
  <c r="AB178" i="56"/>
  <c r="Y178" i="56"/>
  <c r="K178" i="56"/>
  <c r="I178" i="56"/>
  <c r="G178" i="56"/>
  <c r="Y177" i="56"/>
  <c r="AB177" i="56" s="1"/>
  <c r="I177" i="56"/>
  <c r="K177" i="56" s="1"/>
  <c r="G177" i="56"/>
  <c r="AB176" i="56"/>
  <c r="Y176" i="56"/>
  <c r="I176" i="56"/>
  <c r="K176" i="56" s="1"/>
  <c r="G176" i="56"/>
  <c r="Y175" i="56"/>
  <c r="AB175" i="56" s="1"/>
  <c r="I175" i="56"/>
  <c r="K175" i="56" s="1"/>
  <c r="G175" i="56"/>
  <c r="Y174" i="56"/>
  <c r="AB174" i="56" s="1"/>
  <c r="I174" i="56"/>
  <c r="K174" i="56" s="1"/>
  <c r="G174" i="56"/>
  <c r="Y173" i="56"/>
  <c r="AB173" i="56" s="1"/>
  <c r="I173" i="56"/>
  <c r="K173" i="56" s="1"/>
  <c r="G173" i="56"/>
  <c r="Y172" i="56"/>
  <c r="AB172" i="56" s="1"/>
  <c r="K172" i="56"/>
  <c r="I172" i="56"/>
  <c r="G172" i="56"/>
  <c r="Y171" i="56"/>
  <c r="AB171" i="56" s="1"/>
  <c r="I171" i="56"/>
  <c r="K171" i="56" s="1"/>
  <c r="G171" i="56"/>
  <c r="AB170" i="56"/>
  <c r="Y170" i="56"/>
  <c r="K170" i="56"/>
  <c r="I170" i="56"/>
  <c r="G170" i="56"/>
  <c r="Y169" i="56"/>
  <c r="AB169" i="56" s="1"/>
  <c r="I169" i="56"/>
  <c r="K169" i="56" s="1"/>
  <c r="G169" i="56"/>
  <c r="AB168" i="56"/>
  <c r="Y168" i="56"/>
  <c r="I168" i="56"/>
  <c r="K168" i="56" s="1"/>
  <c r="G168" i="56"/>
  <c r="Y167" i="56"/>
  <c r="AB167" i="56" s="1"/>
  <c r="I167" i="56"/>
  <c r="K167" i="56" s="1"/>
  <c r="G167" i="56"/>
  <c r="AB166" i="56"/>
  <c r="Y166" i="56"/>
  <c r="I166" i="56"/>
  <c r="K166" i="56" s="1"/>
  <c r="G166" i="56"/>
  <c r="Y165" i="56"/>
  <c r="AB165" i="56" s="1"/>
  <c r="I165" i="56"/>
  <c r="K165" i="56" s="1"/>
  <c r="G165" i="56"/>
  <c r="Y164" i="56"/>
  <c r="AB164" i="56" s="1"/>
  <c r="K164" i="56"/>
  <c r="I164" i="56"/>
  <c r="G164" i="56"/>
  <c r="Y163" i="56"/>
  <c r="AB163" i="56" s="1"/>
  <c r="I163" i="56"/>
  <c r="K163" i="56" s="1"/>
  <c r="G163" i="56"/>
  <c r="AB162" i="56"/>
  <c r="Y162" i="56"/>
  <c r="K162" i="56"/>
  <c r="I162" i="56"/>
  <c r="G162" i="56"/>
  <c r="Y161" i="56"/>
  <c r="AB161" i="56" s="1"/>
  <c r="I161" i="56"/>
  <c r="K161" i="56" s="1"/>
  <c r="G161" i="56"/>
  <c r="AB160" i="56"/>
  <c r="Y160" i="56"/>
  <c r="I160" i="56"/>
  <c r="K160" i="56" s="1"/>
  <c r="G160" i="56"/>
  <c r="Y159" i="56"/>
  <c r="AB159" i="56" s="1"/>
  <c r="I159" i="56"/>
  <c r="K159" i="56" s="1"/>
  <c r="G159" i="56"/>
  <c r="Y158" i="56"/>
  <c r="AB158" i="56" s="1"/>
  <c r="I158" i="56"/>
  <c r="K158" i="56" s="1"/>
  <c r="G158" i="56"/>
  <c r="Y157" i="56"/>
  <c r="AB157" i="56" s="1"/>
  <c r="I157" i="56"/>
  <c r="K157" i="56" s="1"/>
  <c r="G157" i="56"/>
  <c r="Y156" i="56"/>
  <c r="AB156" i="56" s="1"/>
  <c r="K156" i="56"/>
  <c r="I156" i="56"/>
  <c r="G156" i="56"/>
  <c r="Y155" i="56"/>
  <c r="AB155" i="56" s="1"/>
  <c r="I155" i="56"/>
  <c r="K155" i="56" s="1"/>
  <c r="G155" i="56"/>
  <c r="AB154" i="56"/>
  <c r="Y154" i="56"/>
  <c r="K154" i="56"/>
  <c r="I154" i="56"/>
  <c r="G154" i="56"/>
  <c r="Y153" i="56"/>
  <c r="AB153" i="56" s="1"/>
  <c r="I153" i="56"/>
  <c r="K153" i="56" s="1"/>
  <c r="G153" i="56"/>
  <c r="AB152" i="56"/>
  <c r="Y152" i="56"/>
  <c r="I152" i="56"/>
  <c r="K152" i="56" s="1"/>
  <c r="G152" i="56"/>
  <c r="Y151" i="56"/>
  <c r="AB151" i="56" s="1"/>
  <c r="I151" i="56"/>
  <c r="K151" i="56" s="1"/>
  <c r="G151" i="56"/>
  <c r="Y150" i="56"/>
  <c r="AB150" i="56" s="1"/>
  <c r="I150" i="56"/>
  <c r="K150" i="56" s="1"/>
  <c r="G150" i="56"/>
  <c r="Y149" i="56"/>
  <c r="AB149" i="56" s="1"/>
  <c r="I149" i="56"/>
  <c r="K149" i="56" s="1"/>
  <c r="G149" i="56"/>
  <c r="Y148" i="56"/>
  <c r="AB148" i="56" s="1"/>
  <c r="K148" i="56"/>
  <c r="I148" i="56"/>
  <c r="G148" i="56"/>
  <c r="Y147" i="56"/>
  <c r="AB147" i="56" s="1"/>
  <c r="I147" i="56"/>
  <c r="K147" i="56" s="1"/>
  <c r="G147" i="56"/>
  <c r="AB146" i="56"/>
  <c r="Y146" i="56"/>
  <c r="K146" i="56"/>
  <c r="I146" i="56"/>
  <c r="G146" i="56"/>
  <c r="Y145" i="56"/>
  <c r="AB145" i="56" s="1"/>
  <c r="I145" i="56"/>
  <c r="K145" i="56" s="1"/>
  <c r="G145" i="56"/>
  <c r="AB144" i="56"/>
  <c r="Y144" i="56"/>
  <c r="I144" i="56"/>
  <c r="K144" i="56" s="1"/>
  <c r="G144" i="56"/>
  <c r="Y143" i="56"/>
  <c r="AB143" i="56" s="1"/>
  <c r="I143" i="56"/>
  <c r="K143" i="56" s="1"/>
  <c r="G143" i="56"/>
  <c r="Y142" i="56"/>
  <c r="AB142" i="56" s="1"/>
  <c r="I142" i="56"/>
  <c r="K142" i="56" s="1"/>
  <c r="G142" i="56"/>
  <c r="Y141" i="56"/>
  <c r="AB141" i="56" s="1"/>
  <c r="I141" i="56"/>
  <c r="K141" i="56" s="1"/>
  <c r="G141" i="56"/>
  <c r="Y140" i="56"/>
  <c r="AB140" i="56" s="1"/>
  <c r="K140" i="56"/>
  <c r="I140" i="56"/>
  <c r="G140" i="56"/>
  <c r="Y139" i="56"/>
  <c r="AB139" i="56" s="1"/>
  <c r="I139" i="56"/>
  <c r="K139" i="56" s="1"/>
  <c r="G139" i="56"/>
  <c r="AB138" i="56"/>
  <c r="Y138" i="56"/>
  <c r="K138" i="56"/>
  <c r="I138" i="56"/>
  <c r="G138" i="56"/>
  <c r="Y137" i="56"/>
  <c r="AB137" i="56" s="1"/>
  <c r="I137" i="56"/>
  <c r="K137" i="56" s="1"/>
  <c r="G137" i="56"/>
  <c r="AB136" i="56"/>
  <c r="Y136" i="56"/>
  <c r="I136" i="56"/>
  <c r="K136" i="56" s="1"/>
  <c r="G136" i="56"/>
  <c r="Y135" i="56"/>
  <c r="AB135" i="56" s="1"/>
  <c r="I135" i="56"/>
  <c r="K135" i="56" s="1"/>
  <c r="G135" i="56"/>
  <c r="Y134" i="56"/>
  <c r="AB134" i="56" s="1"/>
  <c r="I134" i="56"/>
  <c r="K134" i="56" s="1"/>
  <c r="G134" i="56"/>
  <c r="Y133" i="56"/>
  <c r="AB133" i="56" s="1"/>
  <c r="I133" i="56"/>
  <c r="K133" i="56" s="1"/>
  <c r="G133" i="56"/>
  <c r="Y132" i="56"/>
  <c r="AB132" i="56" s="1"/>
  <c r="K132" i="56"/>
  <c r="I132" i="56"/>
  <c r="G132" i="56"/>
  <c r="Y131" i="56"/>
  <c r="AB131" i="56" s="1"/>
  <c r="I131" i="56"/>
  <c r="K131" i="56" s="1"/>
  <c r="G131" i="56"/>
  <c r="AB130" i="56"/>
  <c r="Y130" i="56"/>
  <c r="K130" i="56"/>
  <c r="I130" i="56"/>
  <c r="G130" i="56"/>
  <c r="Y129" i="56"/>
  <c r="AB129" i="56" s="1"/>
  <c r="I129" i="56"/>
  <c r="K129" i="56" s="1"/>
  <c r="G129" i="56"/>
  <c r="AB128" i="56"/>
  <c r="Y128" i="56"/>
  <c r="I128" i="56"/>
  <c r="K128" i="56" s="1"/>
  <c r="G128" i="56"/>
  <c r="Y127" i="56"/>
  <c r="AB127" i="56" s="1"/>
  <c r="I127" i="56"/>
  <c r="K127" i="56" s="1"/>
  <c r="G127" i="56"/>
  <c r="Y126" i="56"/>
  <c r="AB126" i="56" s="1"/>
  <c r="I126" i="56"/>
  <c r="K126" i="56" s="1"/>
  <c r="G126" i="56"/>
  <c r="Y125" i="56"/>
  <c r="AB125" i="56" s="1"/>
  <c r="I125" i="56"/>
  <c r="K125" i="56" s="1"/>
  <c r="G125" i="56"/>
  <c r="Y124" i="56"/>
  <c r="AB124" i="56" s="1"/>
  <c r="K124" i="56"/>
  <c r="I124" i="56"/>
  <c r="G124" i="56"/>
  <c r="Y123" i="56"/>
  <c r="AB123" i="56" s="1"/>
  <c r="I123" i="56"/>
  <c r="K123" i="56" s="1"/>
  <c r="G123" i="56"/>
  <c r="AB122" i="56"/>
  <c r="Y122" i="56"/>
  <c r="K122" i="56"/>
  <c r="I122" i="56"/>
  <c r="G122" i="56"/>
  <c r="Y121" i="56"/>
  <c r="AB121" i="56" s="1"/>
  <c r="I121" i="56"/>
  <c r="K121" i="56" s="1"/>
  <c r="G121" i="56"/>
  <c r="AB120" i="56"/>
  <c r="Y120" i="56"/>
  <c r="I120" i="56"/>
  <c r="K120" i="56" s="1"/>
  <c r="G120" i="56"/>
  <c r="Y119" i="56"/>
  <c r="AB119" i="56" s="1"/>
  <c r="I119" i="56"/>
  <c r="K119" i="56" s="1"/>
  <c r="G119" i="56"/>
  <c r="Y118" i="56"/>
  <c r="AB118" i="56" s="1"/>
  <c r="I118" i="56"/>
  <c r="K118" i="56" s="1"/>
  <c r="G118" i="56"/>
  <c r="Y117" i="56"/>
  <c r="AB117" i="56" s="1"/>
  <c r="K117" i="56"/>
  <c r="I117" i="56"/>
  <c r="G117" i="56"/>
  <c r="Y116" i="56"/>
  <c r="AB116" i="56" s="1"/>
  <c r="K116" i="56"/>
  <c r="I116" i="56"/>
  <c r="G116" i="56"/>
  <c r="AB115" i="56"/>
  <c r="Y115" i="56"/>
  <c r="I115" i="56"/>
  <c r="K115" i="56" s="1"/>
  <c r="G115" i="56"/>
  <c r="AB114" i="56"/>
  <c r="Y114" i="56"/>
  <c r="K114" i="56"/>
  <c r="I114" i="56"/>
  <c r="G114" i="56"/>
  <c r="Y113" i="56"/>
  <c r="AB113" i="56" s="1"/>
  <c r="I113" i="56"/>
  <c r="K113" i="56" s="1"/>
  <c r="G113" i="56"/>
  <c r="AB112" i="56"/>
  <c r="Y112" i="56"/>
  <c r="K112" i="56"/>
  <c r="I112" i="56"/>
  <c r="G112" i="56"/>
  <c r="Y111" i="56"/>
  <c r="AB111" i="56" s="1"/>
  <c r="I111" i="56"/>
  <c r="K111" i="56" s="1"/>
  <c r="G111" i="56"/>
  <c r="AB110" i="56"/>
  <c r="Y110" i="56"/>
  <c r="I110" i="56"/>
  <c r="K110" i="56" s="1"/>
  <c r="G110" i="56"/>
  <c r="Y109" i="56"/>
  <c r="AB109" i="56" s="1"/>
  <c r="I109" i="56"/>
  <c r="K109" i="56" s="1"/>
  <c r="G109" i="56"/>
  <c r="Y108" i="56"/>
  <c r="AB108" i="56" s="1"/>
  <c r="K108" i="56"/>
  <c r="I108" i="56"/>
  <c r="G108" i="56"/>
  <c r="Y107" i="56"/>
  <c r="AB107" i="56" s="1"/>
  <c r="I107" i="56"/>
  <c r="K107" i="56" s="1"/>
  <c r="G107" i="56"/>
  <c r="AB106" i="56"/>
  <c r="Y106" i="56"/>
  <c r="K106" i="56"/>
  <c r="I106" i="56"/>
  <c r="G106" i="56"/>
  <c r="Y105" i="56"/>
  <c r="AB105" i="56" s="1"/>
  <c r="I105" i="56"/>
  <c r="K105" i="56" s="1"/>
  <c r="G105" i="56"/>
  <c r="AB104" i="56"/>
  <c r="Y104" i="56"/>
  <c r="K104" i="56"/>
  <c r="I104" i="56"/>
  <c r="G104" i="56"/>
  <c r="Y103" i="56"/>
  <c r="AB103" i="56" s="1"/>
  <c r="I103" i="56"/>
  <c r="K103" i="56" s="1"/>
  <c r="G103" i="56"/>
  <c r="AB102" i="56"/>
  <c r="Y102" i="56"/>
  <c r="I102" i="56"/>
  <c r="K102" i="56" s="1"/>
  <c r="G102" i="56"/>
  <c r="Y101" i="56"/>
  <c r="AB101" i="56" s="1"/>
  <c r="I101" i="56"/>
  <c r="K101" i="56" s="1"/>
  <c r="G101" i="56"/>
  <c r="Y100" i="56"/>
  <c r="AB100" i="56" s="1"/>
  <c r="K100" i="56"/>
  <c r="I100" i="56"/>
  <c r="G100" i="56"/>
  <c r="Y99" i="56"/>
  <c r="AB99" i="56" s="1"/>
  <c r="I99" i="56"/>
  <c r="K99" i="56" s="1"/>
  <c r="G99" i="56"/>
  <c r="AB98" i="56"/>
  <c r="Y98" i="56"/>
  <c r="K98" i="56"/>
  <c r="I98" i="56"/>
  <c r="G98" i="56"/>
  <c r="Y97" i="56"/>
  <c r="AB97" i="56" s="1"/>
  <c r="I97" i="56"/>
  <c r="K97" i="56" s="1"/>
  <c r="G97" i="56"/>
  <c r="AB96" i="56"/>
  <c r="Y96" i="56"/>
  <c r="K96" i="56"/>
  <c r="I96" i="56"/>
  <c r="G96" i="56"/>
  <c r="Y95" i="56"/>
  <c r="AB95" i="56" s="1"/>
  <c r="I95" i="56"/>
  <c r="K95" i="56" s="1"/>
  <c r="G95" i="56"/>
  <c r="AB94" i="56"/>
  <c r="Y94" i="56"/>
  <c r="I94" i="56"/>
  <c r="K94" i="56" s="1"/>
  <c r="G94" i="56"/>
  <c r="Y93" i="56"/>
  <c r="AB93" i="56" s="1"/>
  <c r="I93" i="56"/>
  <c r="K93" i="56" s="1"/>
  <c r="G93" i="56"/>
  <c r="Y92" i="56"/>
  <c r="AB92" i="56" s="1"/>
  <c r="K92" i="56"/>
  <c r="I92" i="56"/>
  <c r="G92" i="56"/>
  <c r="Y91" i="56"/>
  <c r="AB91" i="56" s="1"/>
  <c r="I91" i="56"/>
  <c r="K91" i="56" s="1"/>
  <c r="G91" i="56"/>
  <c r="AB90" i="56"/>
  <c r="Y90" i="56"/>
  <c r="K90" i="56"/>
  <c r="I90" i="56"/>
  <c r="G90" i="56"/>
  <c r="Y89" i="56"/>
  <c r="AB89" i="56" s="1"/>
  <c r="I89" i="56"/>
  <c r="K89" i="56" s="1"/>
  <c r="G89" i="56"/>
  <c r="AB88" i="56"/>
  <c r="Y88" i="56"/>
  <c r="I88" i="56"/>
  <c r="K88" i="56" s="1"/>
  <c r="G88" i="56"/>
  <c r="Y87" i="56"/>
  <c r="AB87" i="56" s="1"/>
  <c r="I87" i="56"/>
  <c r="K87" i="56" s="1"/>
  <c r="G87" i="56"/>
  <c r="Y86" i="56"/>
  <c r="AB86" i="56" s="1"/>
  <c r="I86" i="56"/>
  <c r="K86" i="56" s="1"/>
  <c r="G86" i="56"/>
  <c r="Y85" i="56"/>
  <c r="AB85" i="56" s="1"/>
  <c r="K85" i="56"/>
  <c r="I85" i="56"/>
  <c r="G85" i="56"/>
  <c r="Y84" i="56"/>
  <c r="AB84" i="56" s="1"/>
  <c r="K84" i="56"/>
  <c r="I84" i="56"/>
  <c r="G84" i="56"/>
  <c r="Y83" i="56"/>
  <c r="AB83" i="56" s="1"/>
  <c r="I83" i="56"/>
  <c r="K83" i="56" s="1"/>
  <c r="G83" i="56"/>
  <c r="AB82" i="56"/>
  <c r="Y82" i="56"/>
  <c r="K82" i="56"/>
  <c r="I82" i="56"/>
  <c r="G82" i="56"/>
  <c r="Y81" i="56"/>
  <c r="AB81" i="56" s="1"/>
  <c r="I81" i="56"/>
  <c r="K81" i="56" s="1"/>
  <c r="G81" i="56"/>
  <c r="AB80" i="56"/>
  <c r="Y80" i="56"/>
  <c r="K80" i="56"/>
  <c r="I80" i="56"/>
  <c r="G80" i="56"/>
  <c r="Y79" i="56"/>
  <c r="AB79" i="56" s="1"/>
  <c r="I79" i="56"/>
  <c r="K79" i="56" s="1"/>
  <c r="G79" i="56"/>
  <c r="AB78" i="56"/>
  <c r="Y78" i="56"/>
  <c r="I78" i="56"/>
  <c r="K78" i="56" s="1"/>
  <c r="G78" i="56"/>
  <c r="Y77" i="56"/>
  <c r="AB77" i="56" s="1"/>
  <c r="I77" i="56"/>
  <c r="K77" i="56" s="1"/>
  <c r="G77" i="56"/>
  <c r="Y76" i="56"/>
  <c r="AB76" i="56" s="1"/>
  <c r="K76" i="56"/>
  <c r="I76" i="56"/>
  <c r="G76" i="56"/>
  <c r="Y75" i="56"/>
  <c r="AB75" i="56" s="1"/>
  <c r="I75" i="56"/>
  <c r="K75" i="56" s="1"/>
  <c r="G75" i="56"/>
  <c r="AB74" i="56"/>
  <c r="Y74" i="56"/>
  <c r="K74" i="56"/>
  <c r="I74" i="56"/>
  <c r="G74" i="56"/>
  <c r="Y73" i="56"/>
  <c r="AB73" i="56" s="1"/>
  <c r="I73" i="56"/>
  <c r="K73" i="56" s="1"/>
  <c r="G73" i="56"/>
  <c r="AB72" i="56"/>
  <c r="Y72" i="56"/>
  <c r="K72" i="56"/>
  <c r="I72" i="56"/>
  <c r="G72" i="56"/>
  <c r="Y71" i="56"/>
  <c r="AB71" i="56" s="1"/>
  <c r="I71" i="56"/>
  <c r="K71" i="56" s="1"/>
  <c r="G71" i="56"/>
  <c r="AB70" i="56"/>
  <c r="Y70" i="56"/>
  <c r="I70" i="56"/>
  <c r="K70" i="56" s="1"/>
  <c r="G70" i="56"/>
  <c r="Y69" i="56"/>
  <c r="AB69" i="56" s="1"/>
  <c r="I69" i="56"/>
  <c r="K69" i="56" s="1"/>
  <c r="G69" i="56"/>
  <c r="Y68" i="56"/>
  <c r="AB68" i="56" s="1"/>
  <c r="K68" i="56"/>
  <c r="I68" i="56"/>
  <c r="G68" i="56"/>
  <c r="Y67" i="56"/>
  <c r="AB67" i="56" s="1"/>
  <c r="I67" i="56"/>
  <c r="K67" i="56" s="1"/>
  <c r="G67" i="56"/>
  <c r="AB66" i="56"/>
  <c r="Y66" i="56"/>
  <c r="K66" i="56"/>
  <c r="I66" i="56"/>
  <c r="G66" i="56"/>
  <c r="Y65" i="56"/>
  <c r="AB65" i="56" s="1"/>
  <c r="I65" i="56"/>
  <c r="K65" i="56" s="1"/>
  <c r="G65" i="56"/>
  <c r="AB64" i="56"/>
  <c r="Y64" i="56"/>
  <c r="K64" i="56"/>
  <c r="I64" i="56"/>
  <c r="G64" i="56"/>
  <c r="Y63" i="56"/>
  <c r="AB63" i="56" s="1"/>
  <c r="I63" i="56"/>
  <c r="K63" i="56" s="1"/>
  <c r="G63" i="56"/>
  <c r="AB62" i="56"/>
  <c r="Y62" i="56"/>
  <c r="I62" i="56"/>
  <c r="K62" i="56" s="1"/>
  <c r="G62" i="56"/>
  <c r="Y61" i="56"/>
  <c r="AB61" i="56" s="1"/>
  <c r="I61" i="56"/>
  <c r="K61" i="56" s="1"/>
  <c r="G61" i="56"/>
  <c r="Y60" i="56"/>
  <c r="AB60" i="56" s="1"/>
  <c r="K60" i="56"/>
  <c r="I60" i="56"/>
  <c r="G60" i="56"/>
  <c r="Y59" i="56"/>
  <c r="AB59" i="56" s="1"/>
  <c r="I59" i="56"/>
  <c r="K59" i="56" s="1"/>
  <c r="G59" i="56"/>
  <c r="AB58" i="56"/>
  <c r="Y58" i="56"/>
  <c r="K58" i="56"/>
  <c r="I58" i="56"/>
  <c r="G58" i="56"/>
  <c r="Y57" i="56"/>
  <c r="AB57" i="56" s="1"/>
  <c r="I57" i="56"/>
  <c r="K57" i="56" s="1"/>
  <c r="G57" i="56"/>
  <c r="AB56" i="56"/>
  <c r="Y56" i="56"/>
  <c r="K56" i="56"/>
  <c r="I56" i="56"/>
  <c r="G56" i="56"/>
  <c r="Y55" i="56"/>
  <c r="AB55" i="56" s="1"/>
  <c r="I55" i="56"/>
  <c r="K55" i="56" s="1"/>
  <c r="G55" i="56"/>
  <c r="AB54" i="56"/>
  <c r="Y54" i="56"/>
  <c r="I54" i="56"/>
  <c r="K54" i="56" s="1"/>
  <c r="G54" i="56"/>
  <c r="Y53" i="56"/>
  <c r="AB53" i="56" s="1"/>
  <c r="I53" i="56"/>
  <c r="K53" i="56" s="1"/>
  <c r="G53" i="56"/>
  <c r="Y52" i="56"/>
  <c r="AB52" i="56" s="1"/>
  <c r="K52" i="56"/>
  <c r="I52" i="56"/>
  <c r="G52" i="56"/>
  <c r="Y51" i="56"/>
  <c r="AB51" i="56" s="1"/>
  <c r="I51" i="56"/>
  <c r="K51" i="56" s="1"/>
  <c r="G51" i="56"/>
  <c r="AB50" i="56"/>
  <c r="Y50" i="56"/>
  <c r="K50" i="56"/>
  <c r="I50" i="56"/>
  <c r="G50" i="56"/>
  <c r="Y49" i="56"/>
  <c r="AB49" i="56" s="1"/>
  <c r="I49" i="56"/>
  <c r="K49" i="56" s="1"/>
  <c r="G49" i="56"/>
  <c r="AB48" i="56"/>
  <c r="Y48" i="56"/>
  <c r="K48" i="56"/>
  <c r="I48" i="56"/>
  <c r="G48" i="56"/>
  <c r="Y47" i="56"/>
  <c r="AB47" i="56" s="1"/>
  <c r="I47" i="56"/>
  <c r="K47" i="56" s="1"/>
  <c r="G47" i="56"/>
  <c r="AB46" i="56"/>
  <c r="Y46" i="56"/>
  <c r="I46" i="56"/>
  <c r="K46" i="56" s="1"/>
  <c r="G46" i="56"/>
  <c r="Y45" i="56"/>
  <c r="AB45" i="56" s="1"/>
  <c r="I45" i="56"/>
  <c r="K45" i="56" s="1"/>
  <c r="G45" i="56"/>
  <c r="Y44" i="56"/>
  <c r="AB44" i="56" s="1"/>
  <c r="K44" i="56"/>
  <c r="I44" i="56"/>
  <c r="G44" i="56"/>
  <c r="Y43" i="56"/>
  <c r="AB43" i="56" s="1"/>
  <c r="I43" i="56"/>
  <c r="K43" i="56" s="1"/>
  <c r="G43" i="56"/>
  <c r="AB42" i="56"/>
  <c r="Y42" i="56"/>
  <c r="K42" i="56"/>
  <c r="I42" i="56"/>
  <c r="G42" i="56"/>
  <c r="Y41" i="56"/>
  <c r="AB41" i="56" s="1"/>
  <c r="I41" i="56"/>
  <c r="K41" i="56" s="1"/>
  <c r="G41" i="56"/>
  <c r="AB40" i="56"/>
  <c r="Y40" i="56"/>
  <c r="K40" i="56"/>
  <c r="I40" i="56"/>
  <c r="G40" i="56"/>
  <c r="Y39" i="56"/>
  <c r="AB39" i="56" s="1"/>
  <c r="I39" i="56"/>
  <c r="K39" i="56" s="1"/>
  <c r="G39" i="56"/>
  <c r="Y38" i="56"/>
  <c r="AB38" i="56" s="1"/>
  <c r="I38" i="56"/>
  <c r="K38" i="56" s="1"/>
  <c r="G38" i="56"/>
  <c r="Y37" i="56"/>
  <c r="AB37" i="56" s="1"/>
  <c r="I37" i="56"/>
  <c r="K37" i="56" s="1"/>
  <c r="G37" i="56"/>
  <c r="Y36" i="56"/>
  <c r="AB36" i="56" s="1"/>
  <c r="K36" i="56"/>
  <c r="I36" i="56"/>
  <c r="G36" i="56"/>
  <c r="Y35" i="56"/>
  <c r="AB35" i="56" s="1"/>
  <c r="I35" i="56"/>
  <c r="K35" i="56" s="1"/>
  <c r="G35" i="56"/>
  <c r="AB34" i="56"/>
  <c r="Y34" i="56"/>
  <c r="K34" i="56"/>
  <c r="I34" i="56"/>
  <c r="G34" i="56"/>
  <c r="Y33" i="56"/>
  <c r="AB33" i="56" s="1"/>
  <c r="I33" i="56"/>
  <c r="K33" i="56" s="1"/>
  <c r="G33" i="56"/>
  <c r="AB32" i="56"/>
  <c r="Y32" i="56"/>
  <c r="I32" i="56"/>
  <c r="K32" i="56" s="1"/>
  <c r="G32" i="56"/>
  <c r="Y31" i="56"/>
  <c r="AB31" i="56" s="1"/>
  <c r="I31" i="56"/>
  <c r="K31" i="56" s="1"/>
  <c r="G31" i="56"/>
  <c r="Y30" i="56"/>
  <c r="AB30" i="56" s="1"/>
  <c r="I30" i="56"/>
  <c r="K30" i="56" s="1"/>
  <c r="G30" i="56"/>
  <c r="Y29" i="56"/>
  <c r="AB29" i="56" s="1"/>
  <c r="I29" i="56"/>
  <c r="K29" i="56" s="1"/>
  <c r="G29" i="56"/>
  <c r="Y28" i="56"/>
  <c r="AB28" i="56" s="1"/>
  <c r="K28" i="56"/>
  <c r="I28" i="56"/>
  <c r="G28" i="56"/>
  <c r="Y27" i="56"/>
  <c r="AB27" i="56" s="1"/>
  <c r="I27" i="56"/>
  <c r="K27" i="56" s="1"/>
  <c r="G27" i="56"/>
  <c r="AB26" i="56"/>
  <c r="Y26" i="56"/>
  <c r="K26" i="56"/>
  <c r="I26" i="56"/>
  <c r="G26" i="56"/>
  <c r="Y25" i="56"/>
  <c r="AB25" i="56" s="1"/>
  <c r="I25" i="56"/>
  <c r="K25" i="56" s="1"/>
  <c r="G25" i="56"/>
  <c r="AB24" i="56"/>
  <c r="Y24" i="56"/>
  <c r="I24" i="56"/>
  <c r="K24" i="56" s="1"/>
  <c r="G24" i="56"/>
  <c r="Y23" i="56"/>
  <c r="AB23" i="56" s="1"/>
  <c r="I23" i="56"/>
  <c r="K23" i="56" s="1"/>
  <c r="G23" i="56"/>
  <c r="Y22" i="56"/>
  <c r="AB22" i="56" s="1"/>
  <c r="I22" i="56"/>
  <c r="K22" i="56" s="1"/>
  <c r="G22" i="56"/>
  <c r="Y21" i="56"/>
  <c r="AB21" i="56" s="1"/>
  <c r="I21" i="56"/>
  <c r="K21" i="56" s="1"/>
  <c r="G21" i="56"/>
  <c r="Y20" i="56"/>
  <c r="AB20" i="56" s="1"/>
  <c r="K20" i="56"/>
  <c r="I20" i="56"/>
  <c r="G20" i="56"/>
  <c r="Y19" i="56"/>
  <c r="AB19" i="56" s="1"/>
  <c r="I19" i="56"/>
  <c r="K19" i="56" s="1"/>
  <c r="G19" i="56"/>
  <c r="AB18" i="56"/>
  <c r="Y18" i="56"/>
  <c r="K18" i="56"/>
  <c r="I18" i="56"/>
  <c r="G18" i="56"/>
  <c r="Y17" i="56"/>
  <c r="AB17" i="56" s="1"/>
  <c r="I17" i="56"/>
  <c r="K17" i="56" s="1"/>
  <c r="G17" i="56"/>
  <c r="Y16" i="56"/>
  <c r="AB16" i="56" s="1"/>
  <c r="K16" i="56"/>
  <c r="I16" i="56"/>
  <c r="G16" i="56"/>
  <c r="Y15" i="56"/>
  <c r="AB15" i="56" s="1"/>
  <c r="I15" i="56"/>
  <c r="K15" i="56" s="1"/>
  <c r="G15" i="56"/>
  <c r="AB14" i="56"/>
  <c r="Y14" i="56"/>
  <c r="I14" i="56"/>
  <c r="K14" i="56" s="1"/>
  <c r="G14" i="56"/>
  <c r="Y13" i="56"/>
  <c r="AB13" i="56" s="1"/>
  <c r="K13" i="56"/>
  <c r="I13" i="56"/>
  <c r="G13" i="56"/>
  <c r="Y12" i="56"/>
  <c r="AB12" i="56" s="1"/>
  <c r="K12" i="56"/>
  <c r="I12" i="56"/>
  <c r="G12" i="56"/>
  <c r="AB11" i="56"/>
  <c r="Y11" i="56"/>
  <c r="I11" i="56"/>
  <c r="K11" i="56" s="1"/>
  <c r="G11" i="56"/>
  <c r="AB10" i="56"/>
  <c r="Y10" i="56"/>
  <c r="K10" i="56"/>
  <c r="I10" i="56"/>
  <c r="G10" i="56"/>
  <c r="Y9" i="56"/>
  <c r="AB9" i="56" s="1"/>
  <c r="I9" i="56"/>
  <c r="K9" i="56" s="1"/>
  <c r="G9" i="56"/>
  <c r="AB8" i="56"/>
  <c r="Y8" i="56"/>
  <c r="I8" i="56"/>
  <c r="K8" i="56" s="1"/>
  <c r="G8" i="56"/>
  <c r="AB202" i="55"/>
  <c r="Y202" i="55"/>
  <c r="I202" i="55"/>
  <c r="K202" i="55" s="1"/>
  <c r="G202" i="55"/>
  <c r="AB201" i="55"/>
  <c r="Y201" i="55"/>
  <c r="K201" i="55"/>
  <c r="I201" i="55"/>
  <c r="G201" i="55"/>
  <c r="AB200" i="55"/>
  <c r="Y200" i="55"/>
  <c r="I200" i="55"/>
  <c r="K200" i="55" s="1"/>
  <c r="G200" i="55"/>
  <c r="AB199" i="55"/>
  <c r="Y199" i="55"/>
  <c r="I199" i="55"/>
  <c r="K199" i="55" s="1"/>
  <c r="G199" i="55"/>
  <c r="Y198" i="55"/>
  <c r="AB198" i="55" s="1"/>
  <c r="I198" i="55"/>
  <c r="K198" i="55" s="1"/>
  <c r="G198" i="55"/>
  <c r="Y197" i="55"/>
  <c r="AB197" i="55" s="1"/>
  <c r="I197" i="55"/>
  <c r="K197" i="55" s="1"/>
  <c r="G197" i="55"/>
  <c r="Y196" i="55"/>
  <c r="AB196" i="55" s="1"/>
  <c r="K196" i="55"/>
  <c r="I196" i="55"/>
  <c r="G196" i="55"/>
  <c r="Y195" i="55"/>
  <c r="AB195" i="55" s="1"/>
  <c r="K195" i="55"/>
  <c r="I195" i="55"/>
  <c r="G195" i="55"/>
  <c r="AB194" i="55"/>
  <c r="Y194" i="55"/>
  <c r="K194" i="55"/>
  <c r="I194" i="55"/>
  <c r="G194" i="55"/>
  <c r="AB193" i="55"/>
  <c r="Y193" i="55"/>
  <c r="K193" i="55"/>
  <c r="I193" i="55"/>
  <c r="G193" i="55"/>
  <c r="AB192" i="55"/>
  <c r="Y192" i="55"/>
  <c r="I192" i="55"/>
  <c r="K192" i="55" s="1"/>
  <c r="G192" i="55"/>
  <c r="AB191" i="55"/>
  <c r="Y191" i="55"/>
  <c r="K191" i="55"/>
  <c r="I191" i="55"/>
  <c r="G191" i="55"/>
  <c r="Y190" i="55"/>
  <c r="AB190" i="55" s="1"/>
  <c r="I190" i="55"/>
  <c r="K190" i="55" s="1"/>
  <c r="G190" i="55"/>
  <c r="Y189" i="55"/>
  <c r="AB189" i="55" s="1"/>
  <c r="I189" i="55"/>
  <c r="K189" i="55" s="1"/>
  <c r="G189" i="55"/>
  <c r="Y188" i="55"/>
  <c r="AB188" i="55" s="1"/>
  <c r="I188" i="55"/>
  <c r="K188" i="55" s="1"/>
  <c r="G188" i="55"/>
  <c r="Y187" i="55"/>
  <c r="AB187" i="55" s="1"/>
  <c r="K187" i="55"/>
  <c r="I187" i="55"/>
  <c r="G187" i="55"/>
  <c r="Y186" i="55"/>
  <c r="AB186" i="55" s="1"/>
  <c r="K186" i="55"/>
  <c r="I186" i="55"/>
  <c r="G186" i="55"/>
  <c r="AB185" i="55"/>
  <c r="Y185" i="55"/>
  <c r="K185" i="55"/>
  <c r="I185" i="55"/>
  <c r="G185" i="55"/>
  <c r="AB184" i="55"/>
  <c r="Y184" i="55"/>
  <c r="I184" i="55"/>
  <c r="K184" i="55" s="1"/>
  <c r="G184" i="55"/>
  <c r="AB183" i="55"/>
  <c r="Y183" i="55"/>
  <c r="I183" i="55"/>
  <c r="K183" i="55" s="1"/>
  <c r="G183" i="55"/>
  <c r="Y182" i="55"/>
  <c r="AB182" i="55" s="1"/>
  <c r="I182" i="55"/>
  <c r="K182" i="55" s="1"/>
  <c r="G182" i="55"/>
  <c r="Y181" i="55"/>
  <c r="AB181" i="55" s="1"/>
  <c r="I181" i="55"/>
  <c r="K181" i="55" s="1"/>
  <c r="G181" i="55"/>
  <c r="Y180" i="55"/>
  <c r="AB180" i="55" s="1"/>
  <c r="I180" i="55"/>
  <c r="K180" i="55" s="1"/>
  <c r="G180" i="55"/>
  <c r="Y179" i="55"/>
  <c r="AB179" i="55" s="1"/>
  <c r="K179" i="55"/>
  <c r="I179" i="55"/>
  <c r="G179" i="55"/>
  <c r="Y178" i="55"/>
  <c r="AB178" i="55" s="1"/>
  <c r="K178" i="55"/>
  <c r="I178" i="55"/>
  <c r="G178" i="55"/>
  <c r="AB177" i="55"/>
  <c r="Y177" i="55"/>
  <c r="K177" i="55"/>
  <c r="I177" i="55"/>
  <c r="G177" i="55"/>
  <c r="AB176" i="55"/>
  <c r="Y176" i="55"/>
  <c r="I176" i="55"/>
  <c r="K176" i="55" s="1"/>
  <c r="G176" i="55"/>
  <c r="AB175" i="55"/>
  <c r="Y175" i="55"/>
  <c r="I175" i="55"/>
  <c r="K175" i="55" s="1"/>
  <c r="G175" i="55"/>
  <c r="Y174" i="55"/>
  <c r="AB174" i="55" s="1"/>
  <c r="I174" i="55"/>
  <c r="K174" i="55" s="1"/>
  <c r="G174" i="55"/>
  <c r="AB173" i="55"/>
  <c r="Y173" i="55"/>
  <c r="I173" i="55"/>
  <c r="K173" i="55" s="1"/>
  <c r="G173" i="55"/>
  <c r="Y172" i="55"/>
  <c r="AB172" i="55" s="1"/>
  <c r="I172" i="55"/>
  <c r="K172" i="55" s="1"/>
  <c r="G172" i="55"/>
  <c r="Y171" i="55"/>
  <c r="AB171" i="55" s="1"/>
  <c r="K171" i="55"/>
  <c r="I171" i="55"/>
  <c r="G171" i="55"/>
  <c r="Y170" i="55"/>
  <c r="AB170" i="55" s="1"/>
  <c r="I170" i="55"/>
  <c r="K170" i="55" s="1"/>
  <c r="G170" i="55"/>
  <c r="AB169" i="55"/>
  <c r="Y169" i="55"/>
  <c r="K169" i="55"/>
  <c r="I169" i="55"/>
  <c r="G169" i="55"/>
  <c r="Y168" i="55"/>
  <c r="AB168" i="55" s="1"/>
  <c r="I168" i="55"/>
  <c r="K168" i="55" s="1"/>
  <c r="G168" i="55"/>
  <c r="AB167" i="55"/>
  <c r="Y167" i="55"/>
  <c r="K167" i="55"/>
  <c r="I167" i="55"/>
  <c r="G167" i="55"/>
  <c r="Y166" i="55"/>
  <c r="AB166" i="55" s="1"/>
  <c r="I166" i="55"/>
  <c r="K166" i="55" s="1"/>
  <c r="G166" i="55"/>
  <c r="AB165" i="55"/>
  <c r="Y165" i="55"/>
  <c r="I165" i="55"/>
  <c r="K165" i="55" s="1"/>
  <c r="G165" i="55"/>
  <c r="Y164" i="55"/>
  <c r="AB164" i="55" s="1"/>
  <c r="I164" i="55"/>
  <c r="K164" i="55" s="1"/>
  <c r="G164" i="55"/>
  <c r="AB163" i="55"/>
  <c r="Y163" i="55"/>
  <c r="K163" i="55"/>
  <c r="I163" i="55"/>
  <c r="G163" i="55"/>
  <c r="Y162" i="55"/>
  <c r="AB162" i="55" s="1"/>
  <c r="I162" i="55"/>
  <c r="K162" i="55" s="1"/>
  <c r="G162" i="55"/>
  <c r="AB161" i="55"/>
  <c r="Y161" i="55"/>
  <c r="K161" i="55"/>
  <c r="I161" i="55"/>
  <c r="G161" i="55"/>
  <c r="Y160" i="55"/>
  <c r="AB160" i="55" s="1"/>
  <c r="I160" i="55"/>
  <c r="K160" i="55" s="1"/>
  <c r="G160" i="55"/>
  <c r="AB159" i="55"/>
  <c r="Y159" i="55"/>
  <c r="K159" i="55"/>
  <c r="I159" i="55"/>
  <c r="G159" i="55"/>
  <c r="Y158" i="55"/>
  <c r="AB158" i="55" s="1"/>
  <c r="I158" i="55"/>
  <c r="K158" i="55" s="1"/>
  <c r="G158" i="55"/>
  <c r="AB157" i="55"/>
  <c r="Y157" i="55"/>
  <c r="K157" i="55"/>
  <c r="I157" i="55"/>
  <c r="G157" i="55"/>
  <c r="Y156" i="55"/>
  <c r="AB156" i="55" s="1"/>
  <c r="I156" i="55"/>
  <c r="K156" i="55" s="1"/>
  <c r="G156" i="55"/>
  <c r="AB155" i="55"/>
  <c r="Y155" i="55"/>
  <c r="K155" i="55"/>
  <c r="I155" i="55"/>
  <c r="G155" i="55"/>
  <c r="Y154" i="55"/>
  <c r="AB154" i="55" s="1"/>
  <c r="K154" i="55"/>
  <c r="I154" i="55"/>
  <c r="G154" i="55"/>
  <c r="AB153" i="55"/>
  <c r="Y153" i="55"/>
  <c r="K153" i="55"/>
  <c r="I153" i="55"/>
  <c r="G153" i="55"/>
  <c r="AB152" i="55"/>
  <c r="Y152" i="55"/>
  <c r="I152" i="55"/>
  <c r="K152" i="55" s="1"/>
  <c r="G152" i="55"/>
  <c r="AB151" i="55"/>
  <c r="Y151" i="55"/>
  <c r="K151" i="55"/>
  <c r="I151" i="55"/>
  <c r="G151" i="55"/>
  <c r="Y150" i="55"/>
  <c r="AB150" i="55" s="1"/>
  <c r="I150" i="55"/>
  <c r="K150" i="55" s="1"/>
  <c r="G150" i="55"/>
  <c r="AB149" i="55"/>
  <c r="Y149" i="55"/>
  <c r="K149" i="55"/>
  <c r="I149" i="55"/>
  <c r="G149" i="55"/>
  <c r="Y148" i="55"/>
  <c r="AB148" i="55" s="1"/>
  <c r="I148" i="55"/>
  <c r="K148" i="55" s="1"/>
  <c r="G148" i="55"/>
  <c r="AB147" i="55"/>
  <c r="Y147" i="55"/>
  <c r="K147" i="55"/>
  <c r="I147" i="55"/>
  <c r="G147" i="55"/>
  <c r="Y146" i="55"/>
  <c r="AB146" i="55" s="1"/>
  <c r="I146" i="55"/>
  <c r="K146" i="55" s="1"/>
  <c r="G146" i="55"/>
  <c r="AB145" i="55"/>
  <c r="Y145" i="55"/>
  <c r="K145" i="55"/>
  <c r="I145" i="55"/>
  <c r="G145" i="55"/>
  <c r="Y144" i="55"/>
  <c r="AB144" i="55" s="1"/>
  <c r="I144" i="55"/>
  <c r="K144" i="55" s="1"/>
  <c r="G144" i="55"/>
  <c r="AB143" i="55"/>
  <c r="Y143" i="55"/>
  <c r="K143" i="55"/>
  <c r="I143" i="55"/>
  <c r="G143" i="55"/>
  <c r="Y142" i="55"/>
  <c r="AB142" i="55" s="1"/>
  <c r="I142" i="55"/>
  <c r="K142" i="55" s="1"/>
  <c r="G142" i="55"/>
  <c r="AB141" i="55"/>
  <c r="Y141" i="55"/>
  <c r="K141" i="55"/>
  <c r="I141" i="55"/>
  <c r="G141" i="55"/>
  <c r="Y140" i="55"/>
  <c r="AB140" i="55" s="1"/>
  <c r="I140" i="55"/>
  <c r="K140" i="55" s="1"/>
  <c r="G140" i="55"/>
  <c r="AB139" i="55"/>
  <c r="Y139" i="55"/>
  <c r="K139" i="55"/>
  <c r="I139" i="55"/>
  <c r="G139" i="55"/>
  <c r="Y138" i="55"/>
  <c r="AB138" i="55" s="1"/>
  <c r="K138" i="55"/>
  <c r="I138" i="55"/>
  <c r="G138" i="55"/>
  <c r="AB137" i="55"/>
  <c r="Y137" i="55"/>
  <c r="K137" i="55"/>
  <c r="I137" i="55"/>
  <c r="G137" i="55"/>
  <c r="AB136" i="55"/>
  <c r="Y136" i="55"/>
  <c r="I136" i="55"/>
  <c r="K136" i="55" s="1"/>
  <c r="G136" i="55"/>
  <c r="AB135" i="55"/>
  <c r="Y135" i="55"/>
  <c r="I135" i="55"/>
  <c r="K135" i="55" s="1"/>
  <c r="G135" i="55"/>
  <c r="Y134" i="55"/>
  <c r="AB134" i="55" s="1"/>
  <c r="I134" i="55"/>
  <c r="K134" i="55" s="1"/>
  <c r="G134" i="55"/>
  <c r="Y133" i="55"/>
  <c r="AB133" i="55" s="1"/>
  <c r="I133" i="55"/>
  <c r="K133" i="55" s="1"/>
  <c r="G133" i="55"/>
  <c r="Y132" i="55"/>
  <c r="AB132" i="55" s="1"/>
  <c r="I132" i="55"/>
  <c r="K132" i="55" s="1"/>
  <c r="G132" i="55"/>
  <c r="Y131" i="55"/>
  <c r="AB131" i="55" s="1"/>
  <c r="K131" i="55"/>
  <c r="I131" i="55"/>
  <c r="G131" i="55"/>
  <c r="Y130" i="55"/>
  <c r="AB130" i="55" s="1"/>
  <c r="K130" i="55"/>
  <c r="I130" i="55"/>
  <c r="G130" i="55"/>
  <c r="AB129" i="55"/>
  <c r="Y129" i="55"/>
  <c r="K129" i="55"/>
  <c r="I129" i="55"/>
  <c r="G129" i="55"/>
  <c r="AB128" i="55"/>
  <c r="Y128" i="55"/>
  <c r="I128" i="55"/>
  <c r="K128" i="55" s="1"/>
  <c r="G128" i="55"/>
  <c r="AB127" i="55"/>
  <c r="Y127" i="55"/>
  <c r="I127" i="55"/>
  <c r="K127" i="55" s="1"/>
  <c r="G127" i="55"/>
  <c r="Y126" i="55"/>
  <c r="AB126" i="55" s="1"/>
  <c r="I126" i="55"/>
  <c r="K126" i="55" s="1"/>
  <c r="G126" i="55"/>
  <c r="Y125" i="55"/>
  <c r="AB125" i="55" s="1"/>
  <c r="I125" i="55"/>
  <c r="K125" i="55" s="1"/>
  <c r="G125" i="55"/>
  <c r="Y124" i="55"/>
  <c r="AB124" i="55" s="1"/>
  <c r="I124" i="55"/>
  <c r="K124" i="55" s="1"/>
  <c r="G124" i="55"/>
  <c r="Y123" i="55"/>
  <c r="AB123" i="55" s="1"/>
  <c r="K123" i="55"/>
  <c r="I123" i="55"/>
  <c r="G123" i="55"/>
  <c r="Y122" i="55"/>
  <c r="AB122" i="55" s="1"/>
  <c r="I122" i="55"/>
  <c r="K122" i="55" s="1"/>
  <c r="G122" i="55"/>
  <c r="AB121" i="55"/>
  <c r="Y121" i="55"/>
  <c r="K121" i="55"/>
  <c r="I121" i="55"/>
  <c r="G121" i="55"/>
  <c r="Y120" i="55"/>
  <c r="AB120" i="55" s="1"/>
  <c r="I120" i="55"/>
  <c r="K120" i="55" s="1"/>
  <c r="G120" i="55"/>
  <c r="AB119" i="55"/>
  <c r="Y119" i="55"/>
  <c r="K119" i="55"/>
  <c r="I119" i="55"/>
  <c r="G119" i="55"/>
  <c r="Y118" i="55"/>
  <c r="AB118" i="55" s="1"/>
  <c r="I118" i="55"/>
  <c r="K118" i="55" s="1"/>
  <c r="G118" i="55"/>
  <c r="AB117" i="55"/>
  <c r="Y117" i="55"/>
  <c r="I117" i="55"/>
  <c r="K117" i="55" s="1"/>
  <c r="G117" i="55"/>
  <c r="Y116" i="55"/>
  <c r="AB116" i="55" s="1"/>
  <c r="I116" i="55"/>
  <c r="K116" i="55" s="1"/>
  <c r="G116" i="55"/>
  <c r="Y115" i="55"/>
  <c r="AB115" i="55" s="1"/>
  <c r="K115" i="55"/>
  <c r="I115" i="55"/>
  <c r="G115" i="55"/>
  <c r="Y114" i="55"/>
  <c r="AB114" i="55" s="1"/>
  <c r="I114" i="55"/>
  <c r="K114" i="55" s="1"/>
  <c r="G114" i="55"/>
  <c r="AB113" i="55"/>
  <c r="Y113" i="55"/>
  <c r="K113" i="55"/>
  <c r="I113" i="55"/>
  <c r="G113" i="55"/>
  <c r="Y112" i="55"/>
  <c r="AB112" i="55" s="1"/>
  <c r="I112" i="55"/>
  <c r="K112" i="55" s="1"/>
  <c r="G112" i="55"/>
  <c r="AB111" i="55"/>
  <c r="Y111" i="55"/>
  <c r="K111" i="55"/>
  <c r="I111" i="55"/>
  <c r="G111" i="55"/>
  <c r="Y110" i="55"/>
  <c r="AB110" i="55" s="1"/>
  <c r="I110" i="55"/>
  <c r="K110" i="55" s="1"/>
  <c r="G110" i="55"/>
  <c r="AB109" i="55"/>
  <c r="Y109" i="55"/>
  <c r="I109" i="55"/>
  <c r="K109" i="55" s="1"/>
  <c r="G109" i="55"/>
  <c r="Y108" i="55"/>
  <c r="AB108" i="55" s="1"/>
  <c r="I108" i="55"/>
  <c r="K108" i="55" s="1"/>
  <c r="G108" i="55"/>
  <c r="Y107" i="55"/>
  <c r="AB107" i="55" s="1"/>
  <c r="K107" i="55"/>
  <c r="I107" i="55"/>
  <c r="G107" i="55"/>
  <c r="Y106" i="55"/>
  <c r="AB106" i="55" s="1"/>
  <c r="I106" i="55"/>
  <c r="K106" i="55" s="1"/>
  <c r="G106" i="55"/>
  <c r="AB105" i="55"/>
  <c r="Y105" i="55"/>
  <c r="K105" i="55"/>
  <c r="I105" i="55"/>
  <c r="G105" i="55"/>
  <c r="Y104" i="55"/>
  <c r="AB104" i="55" s="1"/>
  <c r="I104" i="55"/>
  <c r="K104" i="55" s="1"/>
  <c r="G104" i="55"/>
  <c r="AB103" i="55"/>
  <c r="Y103" i="55"/>
  <c r="K103" i="55"/>
  <c r="I103" i="55"/>
  <c r="G103" i="55"/>
  <c r="Y102" i="55"/>
  <c r="AB102" i="55" s="1"/>
  <c r="I102" i="55"/>
  <c r="K102" i="55" s="1"/>
  <c r="G102" i="55"/>
  <c r="Y101" i="55"/>
  <c r="AB101" i="55" s="1"/>
  <c r="I101" i="55"/>
  <c r="K101" i="55" s="1"/>
  <c r="G101" i="55"/>
  <c r="Y100" i="55"/>
  <c r="AB100" i="55" s="1"/>
  <c r="I100" i="55"/>
  <c r="K100" i="55" s="1"/>
  <c r="G100" i="55"/>
  <c r="Y99" i="55"/>
  <c r="AB99" i="55" s="1"/>
  <c r="K99" i="55"/>
  <c r="I99" i="55"/>
  <c r="G99" i="55"/>
  <c r="Y98" i="55"/>
  <c r="AB98" i="55" s="1"/>
  <c r="I98" i="55"/>
  <c r="K98" i="55" s="1"/>
  <c r="G98" i="55"/>
  <c r="AB97" i="55"/>
  <c r="Y97" i="55"/>
  <c r="K97" i="55"/>
  <c r="I97" i="55"/>
  <c r="G97" i="55"/>
  <c r="Y96" i="55"/>
  <c r="AB96" i="55" s="1"/>
  <c r="I96" i="55"/>
  <c r="K96" i="55" s="1"/>
  <c r="G96" i="55"/>
  <c r="AB95" i="55"/>
  <c r="Y95" i="55"/>
  <c r="I95" i="55"/>
  <c r="K95" i="55" s="1"/>
  <c r="G95" i="55"/>
  <c r="Y94" i="55"/>
  <c r="AB94" i="55" s="1"/>
  <c r="I94" i="55"/>
  <c r="K94" i="55" s="1"/>
  <c r="G94" i="55"/>
  <c r="Y93" i="55"/>
  <c r="AB93" i="55" s="1"/>
  <c r="K93" i="55"/>
  <c r="I93" i="55"/>
  <c r="G93" i="55"/>
  <c r="Y92" i="55"/>
  <c r="AB92" i="55" s="1"/>
  <c r="K92" i="55"/>
  <c r="I92" i="55"/>
  <c r="G92" i="55"/>
  <c r="AB91" i="55"/>
  <c r="Y91" i="55"/>
  <c r="K91" i="55"/>
  <c r="I91" i="55"/>
  <c r="G91" i="55"/>
  <c r="AB90" i="55"/>
  <c r="Y90" i="55"/>
  <c r="I90" i="55"/>
  <c r="K90" i="55" s="1"/>
  <c r="G90" i="55"/>
  <c r="AB89" i="55"/>
  <c r="Y89" i="55"/>
  <c r="K89" i="55"/>
  <c r="I89" i="55"/>
  <c r="G89" i="55"/>
  <c r="Y88" i="55"/>
  <c r="AB88" i="55" s="1"/>
  <c r="I88" i="55"/>
  <c r="K88" i="55" s="1"/>
  <c r="G88" i="55"/>
  <c r="AB87" i="55"/>
  <c r="Y87" i="55"/>
  <c r="I87" i="55"/>
  <c r="K87" i="55" s="1"/>
  <c r="G87" i="55"/>
  <c r="Y86" i="55"/>
  <c r="AB86" i="55" s="1"/>
  <c r="I86" i="55"/>
  <c r="K86" i="55" s="1"/>
  <c r="G86" i="55"/>
  <c r="Y85" i="55"/>
  <c r="AB85" i="55" s="1"/>
  <c r="I85" i="55"/>
  <c r="K85" i="55" s="1"/>
  <c r="G85" i="55"/>
  <c r="Y84" i="55"/>
  <c r="AB84" i="55" s="1"/>
  <c r="I84" i="55"/>
  <c r="K84" i="55" s="1"/>
  <c r="G84" i="55"/>
  <c r="Y83" i="55"/>
  <c r="AB83" i="55" s="1"/>
  <c r="K83" i="55"/>
  <c r="I83" i="55"/>
  <c r="G83" i="55"/>
  <c r="Y82" i="55"/>
  <c r="AB82" i="55" s="1"/>
  <c r="K82" i="55"/>
  <c r="I82" i="55"/>
  <c r="G82" i="55"/>
  <c r="AB81" i="55"/>
  <c r="Y81" i="55"/>
  <c r="K81" i="55"/>
  <c r="I81" i="55"/>
  <c r="G81" i="55"/>
  <c r="AB80" i="55"/>
  <c r="Y80" i="55"/>
  <c r="I80" i="55"/>
  <c r="K80" i="55" s="1"/>
  <c r="G80" i="55"/>
  <c r="AB79" i="55"/>
  <c r="Y79" i="55"/>
  <c r="I79" i="55"/>
  <c r="K79" i="55" s="1"/>
  <c r="G79" i="55"/>
  <c r="Y78" i="55"/>
  <c r="AB78" i="55" s="1"/>
  <c r="I78" i="55"/>
  <c r="K78" i="55" s="1"/>
  <c r="G78" i="55"/>
  <c r="Y77" i="55"/>
  <c r="AB77" i="55" s="1"/>
  <c r="I77" i="55"/>
  <c r="K77" i="55" s="1"/>
  <c r="G77" i="55"/>
  <c r="Y76" i="55"/>
  <c r="AB76" i="55" s="1"/>
  <c r="I76" i="55"/>
  <c r="K76" i="55" s="1"/>
  <c r="G76" i="55"/>
  <c r="Y75" i="55"/>
  <c r="AB75" i="55" s="1"/>
  <c r="K75" i="55"/>
  <c r="I75" i="55"/>
  <c r="G75" i="55"/>
  <c r="Y74" i="55"/>
  <c r="AB74" i="55" s="1"/>
  <c r="K74" i="55"/>
  <c r="I74" i="55"/>
  <c r="G74" i="55"/>
  <c r="AB73" i="55"/>
  <c r="Y73" i="55"/>
  <c r="K73" i="55"/>
  <c r="I73" i="55"/>
  <c r="G73" i="55"/>
  <c r="AB72" i="55"/>
  <c r="Y72" i="55"/>
  <c r="I72" i="55"/>
  <c r="K72" i="55" s="1"/>
  <c r="G72" i="55"/>
  <c r="AB71" i="55"/>
  <c r="Y71" i="55"/>
  <c r="I71" i="55"/>
  <c r="K71" i="55" s="1"/>
  <c r="G71" i="55"/>
  <c r="Y70" i="55"/>
  <c r="AB70" i="55" s="1"/>
  <c r="I70" i="55"/>
  <c r="K70" i="55" s="1"/>
  <c r="G70" i="55"/>
  <c r="Y69" i="55"/>
  <c r="AB69" i="55" s="1"/>
  <c r="I69" i="55"/>
  <c r="K69" i="55" s="1"/>
  <c r="G69" i="55"/>
  <c r="Y68" i="55"/>
  <c r="AB68" i="55" s="1"/>
  <c r="I68" i="55"/>
  <c r="K68" i="55" s="1"/>
  <c r="G68" i="55"/>
  <c r="Y67" i="55"/>
  <c r="AB67" i="55" s="1"/>
  <c r="K67" i="55"/>
  <c r="I67" i="55"/>
  <c r="G67" i="55"/>
  <c r="Y66" i="55"/>
  <c r="AB66" i="55" s="1"/>
  <c r="K66" i="55"/>
  <c r="I66" i="55"/>
  <c r="G66" i="55"/>
  <c r="AB65" i="55"/>
  <c r="Y65" i="55"/>
  <c r="K65" i="55"/>
  <c r="I65" i="55"/>
  <c r="G65" i="55"/>
  <c r="AB64" i="55"/>
  <c r="Y64" i="55"/>
  <c r="I64" i="55"/>
  <c r="K64" i="55" s="1"/>
  <c r="G64" i="55"/>
  <c r="AB63" i="55"/>
  <c r="Y63" i="55"/>
  <c r="I63" i="55"/>
  <c r="K63" i="55" s="1"/>
  <c r="G63" i="55"/>
  <c r="Y62" i="55"/>
  <c r="AB62" i="55" s="1"/>
  <c r="I62" i="55"/>
  <c r="K62" i="55" s="1"/>
  <c r="G62" i="55"/>
  <c r="Y61" i="55"/>
  <c r="AB61" i="55" s="1"/>
  <c r="I61" i="55"/>
  <c r="K61" i="55" s="1"/>
  <c r="G61" i="55"/>
  <c r="Y60" i="55"/>
  <c r="AB60" i="55" s="1"/>
  <c r="I60" i="55"/>
  <c r="K60" i="55" s="1"/>
  <c r="G60" i="55"/>
  <c r="Y59" i="55"/>
  <c r="AB59" i="55" s="1"/>
  <c r="K59" i="55"/>
  <c r="I59" i="55"/>
  <c r="G59" i="55"/>
  <c r="Y58" i="55"/>
  <c r="AB58" i="55" s="1"/>
  <c r="I58" i="55"/>
  <c r="K58" i="55" s="1"/>
  <c r="G58" i="55"/>
  <c r="AB57" i="55"/>
  <c r="Y57" i="55"/>
  <c r="K57" i="55"/>
  <c r="I57" i="55"/>
  <c r="G57" i="55"/>
  <c r="Y56" i="55"/>
  <c r="AB56" i="55" s="1"/>
  <c r="I56" i="55"/>
  <c r="K56" i="55" s="1"/>
  <c r="G56" i="55"/>
  <c r="AB55" i="55"/>
  <c r="Y55" i="55"/>
  <c r="I55" i="55"/>
  <c r="K55" i="55" s="1"/>
  <c r="G55" i="55"/>
  <c r="Y54" i="55"/>
  <c r="AB54" i="55" s="1"/>
  <c r="I54" i="55"/>
  <c r="K54" i="55" s="1"/>
  <c r="G54" i="55"/>
  <c r="Y53" i="55"/>
  <c r="AB53" i="55" s="1"/>
  <c r="I53" i="55"/>
  <c r="K53" i="55" s="1"/>
  <c r="G53" i="55"/>
  <c r="Y52" i="55"/>
  <c r="AB52" i="55" s="1"/>
  <c r="I52" i="55"/>
  <c r="K52" i="55" s="1"/>
  <c r="G52" i="55"/>
  <c r="Y51" i="55"/>
  <c r="AB51" i="55" s="1"/>
  <c r="K51" i="55"/>
  <c r="I51" i="55"/>
  <c r="G51" i="55"/>
  <c r="Y50" i="55"/>
  <c r="AB50" i="55" s="1"/>
  <c r="I50" i="55"/>
  <c r="K50" i="55" s="1"/>
  <c r="G50" i="55"/>
  <c r="AB49" i="55"/>
  <c r="Y49" i="55"/>
  <c r="K49" i="55"/>
  <c r="I49" i="55"/>
  <c r="G49" i="55"/>
  <c r="Y48" i="55"/>
  <c r="AB48" i="55" s="1"/>
  <c r="I48" i="55"/>
  <c r="K48" i="55" s="1"/>
  <c r="G48" i="55"/>
  <c r="AB47" i="55"/>
  <c r="Y47" i="55"/>
  <c r="K47" i="55"/>
  <c r="I47" i="55"/>
  <c r="G47" i="55"/>
  <c r="Y46" i="55"/>
  <c r="AB46" i="55" s="1"/>
  <c r="I46" i="55"/>
  <c r="K46" i="55" s="1"/>
  <c r="G46" i="55"/>
  <c r="AB45" i="55"/>
  <c r="Y45" i="55"/>
  <c r="I45" i="55"/>
  <c r="K45" i="55" s="1"/>
  <c r="G45" i="55"/>
  <c r="Y44" i="55"/>
  <c r="AB44" i="55" s="1"/>
  <c r="I44" i="55"/>
  <c r="K44" i="55" s="1"/>
  <c r="G44" i="55"/>
  <c r="Y43" i="55"/>
  <c r="AB43" i="55" s="1"/>
  <c r="K43" i="55"/>
  <c r="I43" i="55"/>
  <c r="G43" i="55"/>
  <c r="Y42" i="55"/>
  <c r="AB42" i="55" s="1"/>
  <c r="I42" i="55"/>
  <c r="K42" i="55" s="1"/>
  <c r="G42" i="55"/>
  <c r="AB41" i="55"/>
  <c r="Y41" i="55"/>
  <c r="K41" i="55"/>
  <c r="I41" i="55"/>
  <c r="G41" i="55"/>
  <c r="Y40" i="55"/>
  <c r="AB40" i="55" s="1"/>
  <c r="I40" i="55"/>
  <c r="K40" i="55" s="1"/>
  <c r="G40" i="55"/>
  <c r="AB39" i="55"/>
  <c r="Y39" i="55"/>
  <c r="K39" i="55"/>
  <c r="I39" i="55"/>
  <c r="G39" i="55"/>
  <c r="Y38" i="55"/>
  <c r="AB38" i="55" s="1"/>
  <c r="I38" i="55"/>
  <c r="K38" i="55" s="1"/>
  <c r="G38" i="55"/>
  <c r="AB37" i="55"/>
  <c r="Y37" i="55"/>
  <c r="I37" i="55"/>
  <c r="K37" i="55" s="1"/>
  <c r="G37" i="55"/>
  <c r="Y36" i="55"/>
  <c r="AB36" i="55" s="1"/>
  <c r="I36" i="55"/>
  <c r="K36" i="55" s="1"/>
  <c r="G36" i="55"/>
  <c r="Y35" i="55"/>
  <c r="AB35" i="55" s="1"/>
  <c r="K35" i="55"/>
  <c r="I35" i="55"/>
  <c r="G35" i="55"/>
  <c r="Y34" i="55"/>
  <c r="AB34" i="55" s="1"/>
  <c r="I34" i="55"/>
  <c r="K34" i="55" s="1"/>
  <c r="G34" i="55"/>
  <c r="AB33" i="55"/>
  <c r="Y33" i="55"/>
  <c r="K33" i="55"/>
  <c r="I33" i="55"/>
  <c r="G33" i="55"/>
  <c r="Y32" i="55"/>
  <c r="AB32" i="55" s="1"/>
  <c r="I32" i="55"/>
  <c r="K32" i="55" s="1"/>
  <c r="G32" i="55"/>
  <c r="AB31" i="55"/>
  <c r="Y31" i="55"/>
  <c r="K31" i="55"/>
  <c r="I31" i="55"/>
  <c r="G31" i="55"/>
  <c r="Y30" i="55"/>
  <c r="AB30" i="55" s="1"/>
  <c r="I30" i="55"/>
  <c r="K30" i="55" s="1"/>
  <c r="G30" i="55"/>
  <c r="AB29" i="55"/>
  <c r="Y29" i="55"/>
  <c r="I29" i="55"/>
  <c r="K29" i="55" s="1"/>
  <c r="G29" i="55"/>
  <c r="Y28" i="55"/>
  <c r="AB28" i="55" s="1"/>
  <c r="I28" i="55"/>
  <c r="K28" i="55" s="1"/>
  <c r="G28" i="55"/>
  <c r="AB27" i="55"/>
  <c r="Y27" i="55"/>
  <c r="K27" i="55"/>
  <c r="I27" i="55"/>
  <c r="G27" i="55"/>
  <c r="Y26" i="55"/>
  <c r="AB26" i="55" s="1"/>
  <c r="I26" i="55"/>
  <c r="K26" i="55" s="1"/>
  <c r="G26" i="55"/>
  <c r="AB25" i="55"/>
  <c r="Y25" i="55"/>
  <c r="K25" i="55"/>
  <c r="I25" i="55"/>
  <c r="G25" i="55"/>
  <c r="Y24" i="55"/>
  <c r="AB24" i="55" s="1"/>
  <c r="I24" i="55"/>
  <c r="K24" i="55" s="1"/>
  <c r="G24" i="55"/>
  <c r="AB23" i="55"/>
  <c r="Y23" i="55"/>
  <c r="I23" i="55"/>
  <c r="K23" i="55" s="1"/>
  <c r="G23" i="55"/>
  <c r="Y22" i="55"/>
  <c r="AB22" i="55" s="1"/>
  <c r="I22" i="55"/>
  <c r="K22" i="55" s="1"/>
  <c r="G22" i="55"/>
  <c r="Y21" i="55"/>
  <c r="AB21" i="55" s="1"/>
  <c r="I21" i="55"/>
  <c r="K21" i="55" s="1"/>
  <c r="G21" i="55"/>
  <c r="Y20" i="55"/>
  <c r="AB20" i="55" s="1"/>
  <c r="I20" i="55"/>
  <c r="K20" i="55" s="1"/>
  <c r="G20" i="55"/>
  <c r="AB19" i="55"/>
  <c r="Y19" i="55"/>
  <c r="K19" i="55"/>
  <c r="I19" i="55"/>
  <c r="G19" i="55"/>
  <c r="Y18" i="55"/>
  <c r="AB18" i="55" s="1"/>
  <c r="I18" i="55"/>
  <c r="K18" i="55" s="1"/>
  <c r="G18" i="55"/>
  <c r="AB17" i="55"/>
  <c r="Y17" i="55"/>
  <c r="K17" i="55"/>
  <c r="I17" i="55"/>
  <c r="G17" i="55"/>
  <c r="Y16" i="55"/>
  <c r="AB16" i="55" s="1"/>
  <c r="I16" i="55"/>
  <c r="K16" i="55" s="1"/>
  <c r="G16" i="55"/>
  <c r="AB15" i="55"/>
  <c r="Y15" i="55"/>
  <c r="K15" i="55"/>
  <c r="I15" i="55"/>
  <c r="G15" i="55"/>
  <c r="Y14" i="55"/>
  <c r="AB14" i="55" s="1"/>
  <c r="I14" i="55"/>
  <c r="K14" i="55" s="1"/>
  <c r="G14" i="55"/>
  <c r="AB13" i="55"/>
  <c r="Y13" i="55"/>
  <c r="K13" i="55"/>
  <c r="I13" i="55"/>
  <c r="G13" i="55"/>
  <c r="Y12" i="55"/>
  <c r="AB12" i="55" s="1"/>
  <c r="I12" i="55"/>
  <c r="K12" i="55" s="1"/>
  <c r="G12" i="55"/>
  <c r="AB11" i="55"/>
  <c r="Y11" i="55"/>
  <c r="K11" i="55"/>
  <c r="I11" i="55"/>
  <c r="G11" i="55"/>
  <c r="Y10" i="55"/>
  <c r="AB10" i="55" s="1"/>
  <c r="I10" i="55"/>
  <c r="K10" i="55" s="1"/>
  <c r="G10" i="55"/>
  <c r="AB9" i="55"/>
  <c r="Y9" i="55"/>
  <c r="K9" i="55"/>
  <c r="I9" i="55"/>
  <c r="G9" i="55"/>
  <c r="Y8" i="55"/>
  <c r="AB8" i="55" s="1"/>
  <c r="I8" i="55"/>
  <c r="K8" i="55" s="1"/>
  <c r="G8" i="55"/>
  <c r="Y202" i="54"/>
  <c r="AB202" i="54" s="1"/>
  <c r="I202" i="54"/>
  <c r="K202" i="54" s="1"/>
  <c r="G202" i="54"/>
  <c r="Y201" i="54"/>
  <c r="AB201" i="54" s="1"/>
  <c r="I201" i="54"/>
  <c r="K201" i="54" s="1"/>
  <c r="G201" i="54"/>
  <c r="AB200" i="54"/>
  <c r="Y200" i="54"/>
  <c r="I200" i="54"/>
  <c r="K200" i="54" s="1"/>
  <c r="G200" i="54"/>
  <c r="Y199" i="54"/>
  <c r="AB199" i="54" s="1"/>
  <c r="I199" i="54"/>
  <c r="K199" i="54" s="1"/>
  <c r="G199" i="54"/>
  <c r="Y198" i="54"/>
  <c r="AB198" i="54" s="1"/>
  <c r="I198" i="54"/>
  <c r="K198" i="54" s="1"/>
  <c r="G198" i="54"/>
  <c r="Y197" i="54"/>
  <c r="AB197" i="54" s="1"/>
  <c r="I197" i="54"/>
  <c r="K197" i="54" s="1"/>
  <c r="G197" i="54"/>
  <c r="Y196" i="54"/>
  <c r="AB196" i="54" s="1"/>
  <c r="K196" i="54"/>
  <c r="I196" i="54"/>
  <c r="G196" i="54"/>
  <c r="Y195" i="54"/>
  <c r="AB195" i="54" s="1"/>
  <c r="K195" i="54"/>
  <c r="I195" i="54"/>
  <c r="G195" i="54"/>
  <c r="AB194" i="54"/>
  <c r="Y194" i="54"/>
  <c r="K194" i="54"/>
  <c r="I194" i="54"/>
  <c r="G194" i="54"/>
  <c r="AB193" i="54"/>
  <c r="Y193" i="54"/>
  <c r="I193" i="54"/>
  <c r="K193" i="54" s="1"/>
  <c r="G193" i="54"/>
  <c r="AB192" i="54"/>
  <c r="Y192" i="54"/>
  <c r="I192" i="54"/>
  <c r="K192" i="54" s="1"/>
  <c r="G192" i="54"/>
  <c r="Y191" i="54"/>
  <c r="AB191" i="54" s="1"/>
  <c r="I191" i="54"/>
  <c r="K191" i="54" s="1"/>
  <c r="G191" i="54"/>
  <c r="Y190" i="54"/>
  <c r="AB190" i="54" s="1"/>
  <c r="I190" i="54"/>
  <c r="K190" i="54" s="1"/>
  <c r="G190" i="54"/>
  <c r="Y189" i="54"/>
  <c r="AB189" i="54" s="1"/>
  <c r="I189" i="54"/>
  <c r="K189" i="54" s="1"/>
  <c r="G189" i="54"/>
  <c r="Y188" i="54"/>
  <c r="AB188" i="54" s="1"/>
  <c r="K188" i="54"/>
  <c r="I188" i="54"/>
  <c r="G188" i="54"/>
  <c r="Y187" i="54"/>
  <c r="AB187" i="54" s="1"/>
  <c r="K187" i="54"/>
  <c r="I187" i="54"/>
  <c r="G187" i="54"/>
  <c r="AB186" i="54"/>
  <c r="Y186" i="54"/>
  <c r="K186" i="54"/>
  <c r="I186" i="54"/>
  <c r="G186" i="54"/>
  <c r="AB185" i="54"/>
  <c r="Y185" i="54"/>
  <c r="I185" i="54"/>
  <c r="K185" i="54" s="1"/>
  <c r="G185" i="54"/>
  <c r="AB184" i="54"/>
  <c r="Y184" i="54"/>
  <c r="I184" i="54"/>
  <c r="K184" i="54" s="1"/>
  <c r="G184" i="54"/>
  <c r="Y183" i="54"/>
  <c r="AB183" i="54" s="1"/>
  <c r="I183" i="54"/>
  <c r="K183" i="54" s="1"/>
  <c r="G183" i="54"/>
  <c r="Y182" i="54"/>
  <c r="AB182" i="54" s="1"/>
  <c r="I182" i="54"/>
  <c r="K182" i="54" s="1"/>
  <c r="G182" i="54"/>
  <c r="Y181" i="54"/>
  <c r="AB181" i="54" s="1"/>
  <c r="I181" i="54"/>
  <c r="K181" i="54" s="1"/>
  <c r="G181" i="54"/>
  <c r="Y180" i="54"/>
  <c r="AB180" i="54" s="1"/>
  <c r="K180" i="54"/>
  <c r="I180" i="54"/>
  <c r="G180" i="54"/>
  <c r="Y179" i="54"/>
  <c r="AB179" i="54" s="1"/>
  <c r="K179" i="54"/>
  <c r="I179" i="54"/>
  <c r="G179" i="54"/>
  <c r="AB178" i="54"/>
  <c r="Y178" i="54"/>
  <c r="K178" i="54"/>
  <c r="I178" i="54"/>
  <c r="G178" i="54"/>
  <c r="AB177" i="54"/>
  <c r="Y177" i="54"/>
  <c r="I177" i="54"/>
  <c r="K177" i="54" s="1"/>
  <c r="G177" i="54"/>
  <c r="AB176" i="54"/>
  <c r="Y176" i="54"/>
  <c r="I176" i="54"/>
  <c r="K176" i="54" s="1"/>
  <c r="G176" i="54"/>
  <c r="Y175" i="54"/>
  <c r="AB175" i="54" s="1"/>
  <c r="I175" i="54"/>
  <c r="K175" i="54" s="1"/>
  <c r="G175" i="54"/>
  <c r="Y174" i="54"/>
  <c r="AB174" i="54" s="1"/>
  <c r="I174" i="54"/>
  <c r="K174" i="54" s="1"/>
  <c r="G174" i="54"/>
  <c r="Y173" i="54"/>
  <c r="AB173" i="54" s="1"/>
  <c r="I173" i="54"/>
  <c r="K173" i="54" s="1"/>
  <c r="G173" i="54"/>
  <c r="Y172" i="54"/>
  <c r="AB172" i="54" s="1"/>
  <c r="K172" i="54"/>
  <c r="I172" i="54"/>
  <c r="G172" i="54"/>
  <c r="Y171" i="54"/>
  <c r="AB171" i="54" s="1"/>
  <c r="K171" i="54"/>
  <c r="I171" i="54"/>
  <c r="G171" i="54"/>
  <c r="AB170" i="54"/>
  <c r="Y170" i="54"/>
  <c r="K170" i="54"/>
  <c r="I170" i="54"/>
  <c r="G170" i="54"/>
  <c r="AB169" i="54"/>
  <c r="Y169" i="54"/>
  <c r="I169" i="54"/>
  <c r="K169" i="54" s="1"/>
  <c r="G169" i="54"/>
  <c r="AB168" i="54"/>
  <c r="Y168" i="54"/>
  <c r="I168" i="54"/>
  <c r="K168" i="54" s="1"/>
  <c r="G168" i="54"/>
  <c r="Y167" i="54"/>
  <c r="AB167" i="54" s="1"/>
  <c r="I167" i="54"/>
  <c r="K167" i="54" s="1"/>
  <c r="G167" i="54"/>
  <c r="Y166" i="54"/>
  <c r="AB166" i="54" s="1"/>
  <c r="I166" i="54"/>
  <c r="K166" i="54" s="1"/>
  <c r="G166" i="54"/>
  <c r="Y165" i="54"/>
  <c r="AB165" i="54" s="1"/>
  <c r="I165" i="54"/>
  <c r="K165" i="54" s="1"/>
  <c r="G165" i="54"/>
  <c r="Y164" i="54"/>
  <c r="AB164" i="54" s="1"/>
  <c r="K164" i="54"/>
  <c r="I164" i="54"/>
  <c r="G164" i="54"/>
  <c r="Y163" i="54"/>
  <c r="AB163" i="54" s="1"/>
  <c r="K163" i="54"/>
  <c r="I163" i="54"/>
  <c r="G163" i="54"/>
  <c r="AB162" i="54"/>
  <c r="Y162" i="54"/>
  <c r="K162" i="54"/>
  <c r="I162" i="54"/>
  <c r="G162" i="54"/>
  <c r="AB161" i="54"/>
  <c r="Y161" i="54"/>
  <c r="I161" i="54"/>
  <c r="K161" i="54" s="1"/>
  <c r="G161" i="54"/>
  <c r="AB160" i="54"/>
  <c r="Y160" i="54"/>
  <c r="I160" i="54"/>
  <c r="K160" i="54" s="1"/>
  <c r="G160" i="54"/>
  <c r="Y159" i="54"/>
  <c r="AB159" i="54" s="1"/>
  <c r="I159" i="54"/>
  <c r="K159" i="54" s="1"/>
  <c r="G159" i="54"/>
  <c r="Y158" i="54"/>
  <c r="AB158" i="54" s="1"/>
  <c r="I158" i="54"/>
  <c r="K158" i="54" s="1"/>
  <c r="G158" i="54"/>
  <c r="Y157" i="54"/>
  <c r="AB157" i="54" s="1"/>
  <c r="I157" i="54"/>
  <c r="K157" i="54" s="1"/>
  <c r="G157" i="54"/>
  <c r="Y156" i="54"/>
  <c r="AB156" i="54" s="1"/>
  <c r="K156" i="54"/>
  <c r="I156" i="54"/>
  <c r="G156" i="54"/>
  <c r="Y155" i="54"/>
  <c r="AB155" i="54" s="1"/>
  <c r="K155" i="54"/>
  <c r="I155" i="54"/>
  <c r="G155" i="54"/>
  <c r="AB154" i="54"/>
  <c r="Y154" i="54"/>
  <c r="K154" i="54"/>
  <c r="I154" i="54"/>
  <c r="G154" i="54"/>
  <c r="AB153" i="54"/>
  <c r="Y153" i="54"/>
  <c r="I153" i="54"/>
  <c r="K153" i="54" s="1"/>
  <c r="G153" i="54"/>
  <c r="AB152" i="54"/>
  <c r="Y152" i="54"/>
  <c r="I152" i="54"/>
  <c r="K152" i="54" s="1"/>
  <c r="G152" i="54"/>
  <c r="Y151" i="54"/>
  <c r="AB151" i="54" s="1"/>
  <c r="I151" i="54"/>
  <c r="K151" i="54" s="1"/>
  <c r="G151" i="54"/>
  <c r="Y150" i="54"/>
  <c r="AB150" i="54" s="1"/>
  <c r="I150" i="54"/>
  <c r="K150" i="54" s="1"/>
  <c r="G150" i="54"/>
  <c r="Y149" i="54"/>
  <c r="AB149" i="54" s="1"/>
  <c r="I149" i="54"/>
  <c r="K149" i="54" s="1"/>
  <c r="G149" i="54"/>
  <c r="Y148" i="54"/>
  <c r="AB148" i="54" s="1"/>
  <c r="K148" i="54"/>
  <c r="I148" i="54"/>
  <c r="G148" i="54"/>
  <c r="Y147" i="54"/>
  <c r="AB147" i="54" s="1"/>
  <c r="K147" i="54"/>
  <c r="I147" i="54"/>
  <c r="G147" i="54"/>
  <c r="AB146" i="54"/>
  <c r="Y146" i="54"/>
  <c r="K146" i="54"/>
  <c r="I146" i="54"/>
  <c r="G146" i="54"/>
  <c r="AB145" i="54"/>
  <c r="Y145" i="54"/>
  <c r="I145" i="54"/>
  <c r="K145" i="54" s="1"/>
  <c r="G145" i="54"/>
  <c r="AB144" i="54"/>
  <c r="Y144" i="54"/>
  <c r="I144" i="54"/>
  <c r="K144" i="54" s="1"/>
  <c r="G144" i="54"/>
  <c r="AB143" i="54"/>
  <c r="Y143" i="54"/>
  <c r="I143" i="54"/>
  <c r="K143" i="54" s="1"/>
  <c r="G143" i="54"/>
  <c r="Y142" i="54"/>
  <c r="AB142" i="54" s="1"/>
  <c r="I142" i="54"/>
  <c r="K142" i="54" s="1"/>
  <c r="G142" i="54"/>
  <c r="Y141" i="54"/>
  <c r="AB141" i="54" s="1"/>
  <c r="I141" i="54"/>
  <c r="K141" i="54" s="1"/>
  <c r="G141" i="54"/>
  <c r="Y140" i="54"/>
  <c r="AB140" i="54" s="1"/>
  <c r="K140" i="54"/>
  <c r="I140" i="54"/>
  <c r="G140" i="54"/>
  <c r="Y139" i="54"/>
  <c r="AB139" i="54" s="1"/>
  <c r="K139" i="54"/>
  <c r="I139" i="54"/>
  <c r="G139" i="54"/>
  <c r="AB138" i="54"/>
  <c r="Y138" i="54"/>
  <c r="K138" i="54"/>
  <c r="I138" i="54"/>
  <c r="G138" i="54"/>
  <c r="AB137" i="54"/>
  <c r="Y137" i="54"/>
  <c r="I137" i="54"/>
  <c r="K137" i="54" s="1"/>
  <c r="G137" i="54"/>
  <c r="AB136" i="54"/>
  <c r="Y136" i="54"/>
  <c r="I136" i="54"/>
  <c r="K136" i="54" s="1"/>
  <c r="G136" i="54"/>
  <c r="Y135" i="54"/>
  <c r="AB135" i="54" s="1"/>
  <c r="I135" i="54"/>
  <c r="K135" i="54" s="1"/>
  <c r="G135" i="54"/>
  <c r="Y134" i="54"/>
  <c r="AB134" i="54" s="1"/>
  <c r="I134" i="54"/>
  <c r="K134" i="54" s="1"/>
  <c r="G134" i="54"/>
  <c r="Y133" i="54"/>
  <c r="AB133" i="54" s="1"/>
  <c r="I133" i="54"/>
  <c r="K133" i="54" s="1"/>
  <c r="G133" i="54"/>
  <c r="Y132" i="54"/>
  <c r="AB132" i="54" s="1"/>
  <c r="K132" i="54"/>
  <c r="I132" i="54"/>
  <c r="G132" i="54"/>
  <c r="Y131" i="54"/>
  <c r="AB131" i="54" s="1"/>
  <c r="K131" i="54"/>
  <c r="I131" i="54"/>
  <c r="G131" i="54"/>
  <c r="AB130" i="54"/>
  <c r="Y130" i="54"/>
  <c r="K130" i="54"/>
  <c r="I130" i="54"/>
  <c r="G130" i="54"/>
  <c r="AB129" i="54"/>
  <c r="Y129" i="54"/>
  <c r="I129" i="54"/>
  <c r="K129" i="54" s="1"/>
  <c r="G129" i="54"/>
  <c r="AB128" i="54"/>
  <c r="Y128" i="54"/>
  <c r="I128" i="54"/>
  <c r="K128" i="54" s="1"/>
  <c r="G128" i="54"/>
  <c r="Y127" i="54"/>
  <c r="AB127" i="54" s="1"/>
  <c r="I127" i="54"/>
  <c r="K127" i="54" s="1"/>
  <c r="G127" i="54"/>
  <c r="Y126" i="54"/>
  <c r="AB126" i="54" s="1"/>
  <c r="I126" i="54"/>
  <c r="K126" i="54" s="1"/>
  <c r="G126" i="54"/>
  <c r="Y125" i="54"/>
  <c r="AB125" i="54" s="1"/>
  <c r="I125" i="54"/>
  <c r="K125" i="54" s="1"/>
  <c r="G125" i="54"/>
  <c r="Y124" i="54"/>
  <c r="AB124" i="54" s="1"/>
  <c r="K124" i="54"/>
  <c r="I124" i="54"/>
  <c r="G124" i="54"/>
  <c r="Y123" i="54"/>
  <c r="AB123" i="54" s="1"/>
  <c r="K123" i="54"/>
  <c r="I123" i="54"/>
  <c r="G123" i="54"/>
  <c r="AB122" i="54"/>
  <c r="Y122" i="54"/>
  <c r="I122" i="54"/>
  <c r="K122" i="54" s="1"/>
  <c r="G122" i="54"/>
  <c r="AB121" i="54"/>
  <c r="Y121" i="54"/>
  <c r="I121" i="54"/>
  <c r="K121" i="54" s="1"/>
  <c r="G121" i="54"/>
  <c r="Y120" i="54"/>
  <c r="AB120" i="54" s="1"/>
  <c r="I120" i="54"/>
  <c r="K120" i="54" s="1"/>
  <c r="G120" i="54"/>
  <c r="Y119" i="54"/>
  <c r="AB119" i="54" s="1"/>
  <c r="I119" i="54"/>
  <c r="K119" i="54" s="1"/>
  <c r="G119" i="54"/>
  <c r="Y118" i="54"/>
  <c r="AB118" i="54" s="1"/>
  <c r="I118" i="54"/>
  <c r="K118" i="54" s="1"/>
  <c r="G118" i="54"/>
  <c r="Y117" i="54"/>
  <c r="AB117" i="54" s="1"/>
  <c r="I117" i="54"/>
  <c r="K117" i="54" s="1"/>
  <c r="G117" i="54"/>
  <c r="Y116" i="54"/>
  <c r="AB116" i="54" s="1"/>
  <c r="K116" i="54"/>
  <c r="I116" i="54"/>
  <c r="G116" i="54"/>
  <c r="Y115" i="54"/>
  <c r="AB115" i="54" s="1"/>
  <c r="I115" i="54"/>
  <c r="K115" i="54" s="1"/>
  <c r="G115" i="54"/>
  <c r="AB114" i="54"/>
  <c r="Y114" i="54"/>
  <c r="I114" i="54"/>
  <c r="K114" i="54" s="1"/>
  <c r="G114" i="54"/>
  <c r="Y113" i="54"/>
  <c r="AB113" i="54" s="1"/>
  <c r="I113" i="54"/>
  <c r="K113" i="54" s="1"/>
  <c r="G113" i="54"/>
  <c r="Y112" i="54"/>
  <c r="AB112" i="54" s="1"/>
  <c r="I112" i="54"/>
  <c r="K112" i="54" s="1"/>
  <c r="G112" i="54"/>
  <c r="Y111" i="54"/>
  <c r="AB111" i="54" s="1"/>
  <c r="I111" i="54"/>
  <c r="K111" i="54" s="1"/>
  <c r="G111" i="54"/>
  <c r="Y110" i="54"/>
  <c r="AB110" i="54" s="1"/>
  <c r="I110" i="54"/>
  <c r="K110" i="54" s="1"/>
  <c r="G110" i="54"/>
  <c r="Y109" i="54"/>
  <c r="AB109" i="54" s="1"/>
  <c r="I109" i="54"/>
  <c r="K109" i="54" s="1"/>
  <c r="G109" i="54"/>
  <c r="Y108" i="54"/>
  <c r="AB108" i="54" s="1"/>
  <c r="K108" i="54"/>
  <c r="I108" i="54"/>
  <c r="G108" i="54"/>
  <c r="Y107" i="54"/>
  <c r="AB107" i="54" s="1"/>
  <c r="I107" i="54"/>
  <c r="K107" i="54" s="1"/>
  <c r="G107" i="54"/>
  <c r="AB106" i="54"/>
  <c r="Y106" i="54"/>
  <c r="I106" i="54"/>
  <c r="K106" i="54" s="1"/>
  <c r="G106" i="54"/>
  <c r="Y105" i="54"/>
  <c r="AB105" i="54" s="1"/>
  <c r="I105" i="54"/>
  <c r="K105" i="54" s="1"/>
  <c r="G105" i="54"/>
  <c r="Y104" i="54"/>
  <c r="AB104" i="54" s="1"/>
  <c r="I104" i="54"/>
  <c r="K104" i="54" s="1"/>
  <c r="G104" i="54"/>
  <c r="Y103" i="54"/>
  <c r="AB103" i="54" s="1"/>
  <c r="I103" i="54"/>
  <c r="K103" i="54" s="1"/>
  <c r="G103" i="54"/>
  <c r="Y102" i="54"/>
  <c r="AB102" i="54" s="1"/>
  <c r="I102" i="54"/>
  <c r="K102" i="54" s="1"/>
  <c r="G102" i="54"/>
  <c r="Y101" i="54"/>
  <c r="AB101" i="54" s="1"/>
  <c r="I101" i="54"/>
  <c r="K101" i="54" s="1"/>
  <c r="G101" i="54"/>
  <c r="Y100" i="54"/>
  <c r="AB100" i="54" s="1"/>
  <c r="K100" i="54"/>
  <c r="I100" i="54"/>
  <c r="G100" i="54"/>
  <c r="Y99" i="54"/>
  <c r="AB99" i="54" s="1"/>
  <c r="I99" i="54"/>
  <c r="K99" i="54" s="1"/>
  <c r="G99" i="54"/>
  <c r="AB98" i="54"/>
  <c r="Y98" i="54"/>
  <c r="K98" i="54"/>
  <c r="I98" i="54"/>
  <c r="G98" i="54"/>
  <c r="Y97" i="54"/>
  <c r="AB97" i="54" s="1"/>
  <c r="I97" i="54"/>
  <c r="K97" i="54" s="1"/>
  <c r="G97" i="54"/>
  <c r="Y96" i="54"/>
  <c r="AB96" i="54" s="1"/>
  <c r="I96" i="54"/>
  <c r="K96" i="54" s="1"/>
  <c r="G96" i="54"/>
  <c r="Y95" i="54"/>
  <c r="AB95" i="54" s="1"/>
  <c r="I95" i="54"/>
  <c r="K95" i="54" s="1"/>
  <c r="G95" i="54"/>
  <c r="Y94" i="54"/>
  <c r="AB94" i="54" s="1"/>
  <c r="I94" i="54"/>
  <c r="K94" i="54" s="1"/>
  <c r="G94" i="54"/>
  <c r="Y93" i="54"/>
  <c r="AB93" i="54" s="1"/>
  <c r="I93" i="54"/>
  <c r="K93" i="54" s="1"/>
  <c r="G93" i="54"/>
  <c r="Y92" i="54"/>
  <c r="AB92" i="54" s="1"/>
  <c r="K92" i="54"/>
  <c r="I92" i="54"/>
  <c r="G92" i="54"/>
  <c r="Y91" i="54"/>
  <c r="AB91" i="54" s="1"/>
  <c r="I91" i="54"/>
  <c r="K91" i="54" s="1"/>
  <c r="G91" i="54"/>
  <c r="AB90" i="54"/>
  <c r="Y90" i="54"/>
  <c r="I90" i="54"/>
  <c r="K90" i="54" s="1"/>
  <c r="G90" i="54"/>
  <c r="Y89" i="54"/>
  <c r="AB89" i="54" s="1"/>
  <c r="I89" i="54"/>
  <c r="K89" i="54" s="1"/>
  <c r="G89" i="54"/>
  <c r="Y88" i="54"/>
  <c r="AB88" i="54" s="1"/>
  <c r="I88" i="54"/>
  <c r="K88" i="54" s="1"/>
  <c r="G88" i="54"/>
  <c r="Y87" i="54"/>
  <c r="AB87" i="54" s="1"/>
  <c r="I87" i="54"/>
  <c r="K87" i="54" s="1"/>
  <c r="G87" i="54"/>
  <c r="Y86" i="54"/>
  <c r="AB86" i="54" s="1"/>
  <c r="I86" i="54"/>
  <c r="K86" i="54" s="1"/>
  <c r="G86" i="54"/>
  <c r="Y85" i="54"/>
  <c r="AB85" i="54" s="1"/>
  <c r="I85" i="54"/>
  <c r="K85" i="54" s="1"/>
  <c r="G85" i="54"/>
  <c r="Y84" i="54"/>
  <c r="AB84" i="54" s="1"/>
  <c r="K84" i="54"/>
  <c r="I84" i="54"/>
  <c r="G84" i="54"/>
  <c r="Y83" i="54"/>
  <c r="AB83" i="54" s="1"/>
  <c r="I83" i="54"/>
  <c r="K83" i="54" s="1"/>
  <c r="G83" i="54"/>
  <c r="AB82" i="54"/>
  <c r="Y82" i="54"/>
  <c r="I82" i="54"/>
  <c r="K82" i="54" s="1"/>
  <c r="G82" i="54"/>
  <c r="Y81" i="54"/>
  <c r="AB81" i="54" s="1"/>
  <c r="I81" i="54"/>
  <c r="K81" i="54" s="1"/>
  <c r="G81" i="54"/>
  <c r="Y80" i="54"/>
  <c r="AB80" i="54" s="1"/>
  <c r="I80" i="54"/>
  <c r="K80" i="54" s="1"/>
  <c r="G80" i="54"/>
  <c r="Y79" i="54"/>
  <c r="AB79" i="54" s="1"/>
  <c r="I79" i="54"/>
  <c r="K79" i="54" s="1"/>
  <c r="G79" i="54"/>
  <c r="Y78" i="54"/>
  <c r="AB78" i="54" s="1"/>
  <c r="I78" i="54"/>
  <c r="K78" i="54" s="1"/>
  <c r="G78" i="54"/>
  <c r="Y77" i="54"/>
  <c r="AB77" i="54" s="1"/>
  <c r="I77" i="54"/>
  <c r="K77" i="54" s="1"/>
  <c r="G77" i="54"/>
  <c r="Y76" i="54"/>
  <c r="AB76" i="54" s="1"/>
  <c r="K76" i="54"/>
  <c r="I76" i="54"/>
  <c r="G76" i="54"/>
  <c r="Y75" i="54"/>
  <c r="AB75" i="54" s="1"/>
  <c r="I75" i="54"/>
  <c r="K75" i="54" s="1"/>
  <c r="G75" i="54"/>
  <c r="AB74" i="54"/>
  <c r="Y74" i="54"/>
  <c r="I74" i="54"/>
  <c r="K74" i="54" s="1"/>
  <c r="G74" i="54"/>
  <c r="Y73" i="54"/>
  <c r="AB73" i="54" s="1"/>
  <c r="I73" i="54"/>
  <c r="K73" i="54" s="1"/>
  <c r="G73" i="54"/>
  <c r="Y72" i="54"/>
  <c r="AB72" i="54" s="1"/>
  <c r="K72" i="54"/>
  <c r="I72" i="54"/>
  <c r="G72" i="54"/>
  <c r="Y71" i="54"/>
  <c r="AB71" i="54" s="1"/>
  <c r="I71" i="54"/>
  <c r="K71" i="54" s="1"/>
  <c r="G71" i="54"/>
  <c r="AB70" i="54"/>
  <c r="Y70" i="54"/>
  <c r="I70" i="54"/>
  <c r="K70" i="54" s="1"/>
  <c r="G70" i="54"/>
  <c r="Y69" i="54"/>
  <c r="AB69" i="54" s="1"/>
  <c r="I69" i="54"/>
  <c r="K69" i="54" s="1"/>
  <c r="G69" i="54"/>
  <c r="Y68" i="54"/>
  <c r="AB68" i="54" s="1"/>
  <c r="K68" i="54"/>
  <c r="I68" i="54"/>
  <c r="G68" i="54"/>
  <c r="Y67" i="54"/>
  <c r="AB67" i="54" s="1"/>
  <c r="I67" i="54"/>
  <c r="K67" i="54" s="1"/>
  <c r="G67" i="54"/>
  <c r="AB66" i="54"/>
  <c r="Y66" i="54"/>
  <c r="I66" i="54"/>
  <c r="K66" i="54" s="1"/>
  <c r="G66" i="54"/>
  <c r="Y65" i="54"/>
  <c r="AB65" i="54" s="1"/>
  <c r="I65" i="54"/>
  <c r="K65" i="54" s="1"/>
  <c r="G65" i="54"/>
  <c r="Y64" i="54"/>
  <c r="AB64" i="54" s="1"/>
  <c r="I64" i="54"/>
  <c r="K64" i="54" s="1"/>
  <c r="G64" i="54"/>
  <c r="AB63" i="54"/>
  <c r="Y63" i="54"/>
  <c r="I63" i="54"/>
  <c r="K63" i="54" s="1"/>
  <c r="G63" i="54"/>
  <c r="Y62" i="54"/>
  <c r="AB62" i="54" s="1"/>
  <c r="I62" i="54"/>
  <c r="K62" i="54" s="1"/>
  <c r="G62" i="54"/>
  <c r="Y61" i="54"/>
  <c r="AB61" i="54" s="1"/>
  <c r="I61" i="54"/>
  <c r="K61" i="54" s="1"/>
  <c r="G61" i="54"/>
  <c r="Y60" i="54"/>
  <c r="AB60" i="54" s="1"/>
  <c r="K60" i="54"/>
  <c r="I60" i="54"/>
  <c r="G60" i="54"/>
  <c r="Y59" i="54"/>
  <c r="AB59" i="54" s="1"/>
  <c r="I59" i="54"/>
  <c r="K59" i="54" s="1"/>
  <c r="G59" i="54"/>
  <c r="AB58" i="54"/>
  <c r="Y58" i="54"/>
  <c r="I58" i="54"/>
  <c r="K58" i="54" s="1"/>
  <c r="G58" i="54"/>
  <c r="Y57" i="54"/>
  <c r="AB57" i="54" s="1"/>
  <c r="I57" i="54"/>
  <c r="K57" i="54" s="1"/>
  <c r="G57" i="54"/>
  <c r="Y56" i="54"/>
  <c r="AB56" i="54" s="1"/>
  <c r="I56" i="54"/>
  <c r="K56" i="54" s="1"/>
  <c r="G56" i="54"/>
  <c r="Y55" i="54"/>
  <c r="AB55" i="54" s="1"/>
  <c r="K55" i="54"/>
  <c r="I55" i="54"/>
  <c r="G55" i="54"/>
  <c r="Y54" i="54"/>
  <c r="AB54" i="54" s="1"/>
  <c r="I54" i="54"/>
  <c r="K54" i="54" s="1"/>
  <c r="G54" i="54"/>
  <c r="AB53" i="54"/>
  <c r="Y53" i="54"/>
  <c r="I53" i="54"/>
  <c r="K53" i="54" s="1"/>
  <c r="G53" i="54"/>
  <c r="Y52" i="54"/>
  <c r="AB52" i="54" s="1"/>
  <c r="K52" i="54"/>
  <c r="I52" i="54"/>
  <c r="G52" i="54"/>
  <c r="Y51" i="54"/>
  <c r="AB51" i="54" s="1"/>
  <c r="I51" i="54"/>
  <c r="K51" i="54" s="1"/>
  <c r="G51" i="54"/>
  <c r="AB50" i="54"/>
  <c r="Y50" i="54"/>
  <c r="I50" i="54"/>
  <c r="K50" i="54" s="1"/>
  <c r="G50" i="54"/>
  <c r="Y49" i="54"/>
  <c r="AB49" i="54" s="1"/>
  <c r="I49" i="54"/>
  <c r="K49" i="54" s="1"/>
  <c r="G49" i="54"/>
  <c r="Y48" i="54"/>
  <c r="AB48" i="54" s="1"/>
  <c r="I48" i="54"/>
  <c r="K48" i="54" s="1"/>
  <c r="G48" i="54"/>
  <c r="Y47" i="54"/>
  <c r="AB47" i="54" s="1"/>
  <c r="K47" i="54"/>
  <c r="I47" i="54"/>
  <c r="G47" i="54"/>
  <c r="Y46" i="54"/>
  <c r="AB46" i="54" s="1"/>
  <c r="I46" i="54"/>
  <c r="K46" i="54" s="1"/>
  <c r="G46" i="54"/>
  <c r="AB45" i="54"/>
  <c r="Y45" i="54"/>
  <c r="I45" i="54"/>
  <c r="K45" i="54" s="1"/>
  <c r="G45" i="54"/>
  <c r="Y44" i="54"/>
  <c r="AB44" i="54" s="1"/>
  <c r="K44" i="54"/>
  <c r="I44" i="54"/>
  <c r="G44" i="54"/>
  <c r="Y43" i="54"/>
  <c r="AB43" i="54" s="1"/>
  <c r="I43" i="54"/>
  <c r="K43" i="54" s="1"/>
  <c r="G43" i="54"/>
  <c r="AB42" i="54"/>
  <c r="Y42" i="54"/>
  <c r="I42" i="54"/>
  <c r="K42" i="54" s="1"/>
  <c r="G42" i="54"/>
  <c r="Y41" i="54"/>
  <c r="AB41" i="54" s="1"/>
  <c r="I41" i="54"/>
  <c r="K41" i="54" s="1"/>
  <c r="G41" i="54"/>
  <c r="Y40" i="54"/>
  <c r="AB40" i="54" s="1"/>
  <c r="I40" i="54"/>
  <c r="K40" i="54" s="1"/>
  <c r="G40" i="54"/>
  <c r="Y39" i="54"/>
  <c r="AB39" i="54" s="1"/>
  <c r="K39" i="54"/>
  <c r="I39" i="54"/>
  <c r="G39" i="54"/>
  <c r="Y38" i="54"/>
  <c r="AB38" i="54" s="1"/>
  <c r="I38" i="54"/>
  <c r="K38" i="54" s="1"/>
  <c r="G38" i="54"/>
  <c r="AB37" i="54"/>
  <c r="Y37" i="54"/>
  <c r="I37" i="54"/>
  <c r="K37" i="54" s="1"/>
  <c r="G37" i="54"/>
  <c r="Y36" i="54"/>
  <c r="AB36" i="54" s="1"/>
  <c r="K36" i="54"/>
  <c r="I36" i="54"/>
  <c r="G36" i="54"/>
  <c r="Y35" i="54"/>
  <c r="AB35" i="54" s="1"/>
  <c r="I35" i="54"/>
  <c r="K35" i="54" s="1"/>
  <c r="G35" i="54"/>
  <c r="AB34" i="54"/>
  <c r="Y34" i="54"/>
  <c r="I34" i="54"/>
  <c r="K34" i="54" s="1"/>
  <c r="G34" i="54"/>
  <c r="Y33" i="54"/>
  <c r="AB33" i="54" s="1"/>
  <c r="I33" i="54"/>
  <c r="K33" i="54" s="1"/>
  <c r="G33" i="54"/>
  <c r="Y32" i="54"/>
  <c r="AB32" i="54" s="1"/>
  <c r="I32" i="54"/>
  <c r="K32" i="54" s="1"/>
  <c r="G32" i="54"/>
  <c r="Y31" i="54"/>
  <c r="AB31" i="54" s="1"/>
  <c r="K31" i="54"/>
  <c r="I31" i="54"/>
  <c r="G31" i="54"/>
  <c r="Y30" i="54"/>
  <c r="AB30" i="54" s="1"/>
  <c r="I30" i="54"/>
  <c r="K30" i="54" s="1"/>
  <c r="G30" i="54"/>
  <c r="AB29" i="54"/>
  <c r="Y29" i="54"/>
  <c r="I29" i="54"/>
  <c r="K29" i="54" s="1"/>
  <c r="G29" i="54"/>
  <c r="Y28" i="54"/>
  <c r="AB28" i="54" s="1"/>
  <c r="K28" i="54"/>
  <c r="I28" i="54"/>
  <c r="G28" i="54"/>
  <c r="Y27" i="54"/>
  <c r="AB27" i="54" s="1"/>
  <c r="I27" i="54"/>
  <c r="K27" i="54" s="1"/>
  <c r="G27" i="54"/>
  <c r="AB26" i="54"/>
  <c r="Y26" i="54"/>
  <c r="I26" i="54"/>
  <c r="K26" i="54" s="1"/>
  <c r="G26" i="54"/>
  <c r="Y25" i="54"/>
  <c r="AB25" i="54" s="1"/>
  <c r="I25" i="54"/>
  <c r="K25" i="54" s="1"/>
  <c r="G25" i="54"/>
  <c r="Y24" i="54"/>
  <c r="AB24" i="54" s="1"/>
  <c r="I24" i="54"/>
  <c r="K24" i="54" s="1"/>
  <c r="G24" i="54"/>
  <c r="Y23" i="54"/>
  <c r="AB23" i="54" s="1"/>
  <c r="K23" i="54"/>
  <c r="I23" i="54"/>
  <c r="G23" i="54"/>
  <c r="Y22" i="54"/>
  <c r="AB22" i="54" s="1"/>
  <c r="I22" i="54"/>
  <c r="K22" i="54" s="1"/>
  <c r="G22" i="54"/>
  <c r="AB21" i="54"/>
  <c r="Y21" i="54"/>
  <c r="I21" i="54"/>
  <c r="K21" i="54" s="1"/>
  <c r="G21" i="54"/>
  <c r="Y20" i="54"/>
  <c r="AB20" i="54" s="1"/>
  <c r="K20" i="54"/>
  <c r="I20" i="54"/>
  <c r="G20" i="54"/>
  <c r="Y19" i="54"/>
  <c r="AB19" i="54" s="1"/>
  <c r="I19" i="54"/>
  <c r="K19" i="54" s="1"/>
  <c r="G19" i="54"/>
  <c r="AB18" i="54"/>
  <c r="Y18" i="54"/>
  <c r="I18" i="54"/>
  <c r="K18" i="54" s="1"/>
  <c r="G18" i="54"/>
  <c r="Y17" i="54"/>
  <c r="AB17" i="54" s="1"/>
  <c r="I17" i="54"/>
  <c r="K17" i="54" s="1"/>
  <c r="G17" i="54"/>
  <c r="Y16" i="54"/>
  <c r="AB16" i="54" s="1"/>
  <c r="I16" i="54"/>
  <c r="K16" i="54" s="1"/>
  <c r="G16" i="54"/>
  <c r="Y15" i="54"/>
  <c r="AB15" i="54" s="1"/>
  <c r="K15" i="54"/>
  <c r="I15" i="54"/>
  <c r="G15" i="54"/>
  <c r="Y14" i="54"/>
  <c r="AB14" i="54" s="1"/>
  <c r="I14" i="54"/>
  <c r="K14" i="54" s="1"/>
  <c r="G14" i="54"/>
  <c r="AB13" i="54"/>
  <c r="Y13" i="54"/>
  <c r="I13" i="54"/>
  <c r="K13" i="54" s="1"/>
  <c r="G13" i="54"/>
  <c r="Y12" i="54"/>
  <c r="AB12" i="54" s="1"/>
  <c r="K12" i="54"/>
  <c r="I12" i="54"/>
  <c r="G12" i="54"/>
  <c r="Y11" i="54"/>
  <c r="AB11" i="54" s="1"/>
  <c r="I11" i="54"/>
  <c r="K11" i="54" s="1"/>
  <c r="G11" i="54"/>
  <c r="AB10" i="54"/>
  <c r="Y10" i="54"/>
  <c r="I10" i="54"/>
  <c r="K10" i="54" s="1"/>
  <c r="G10" i="54"/>
  <c r="Y9" i="54"/>
  <c r="AB9" i="54" s="1"/>
  <c r="I9" i="54"/>
  <c r="K9" i="54" s="1"/>
  <c r="G9" i="54"/>
  <c r="Y8" i="54"/>
  <c r="AB8" i="54" s="1"/>
  <c r="I8" i="54"/>
  <c r="K8" i="54" s="1"/>
  <c r="G8" i="54"/>
  <c r="AB202" i="53"/>
  <c r="Y202" i="53"/>
  <c r="K202" i="53"/>
  <c r="I202" i="53"/>
  <c r="G202" i="53"/>
  <c r="AB201" i="53"/>
  <c r="Y201" i="53"/>
  <c r="K201" i="53"/>
  <c r="I201" i="53"/>
  <c r="G201" i="53"/>
  <c r="AB200" i="53"/>
  <c r="Y200" i="53"/>
  <c r="I200" i="53"/>
  <c r="K200" i="53" s="1"/>
  <c r="G200" i="53"/>
  <c r="AB199" i="53"/>
  <c r="Y199" i="53"/>
  <c r="I199" i="53"/>
  <c r="K199" i="53" s="1"/>
  <c r="G199" i="53"/>
  <c r="Y198" i="53"/>
  <c r="AB198" i="53" s="1"/>
  <c r="I198" i="53"/>
  <c r="K198" i="53" s="1"/>
  <c r="G198" i="53"/>
  <c r="Y197" i="53"/>
  <c r="AB197" i="53" s="1"/>
  <c r="I197" i="53"/>
  <c r="K197" i="53" s="1"/>
  <c r="G197" i="53"/>
  <c r="Y196" i="53"/>
  <c r="AB196" i="53" s="1"/>
  <c r="K196" i="53"/>
  <c r="I196" i="53"/>
  <c r="G196" i="53"/>
  <c r="Y195" i="53"/>
  <c r="AB195" i="53" s="1"/>
  <c r="K195" i="53"/>
  <c r="I195" i="53"/>
  <c r="G195" i="53"/>
  <c r="AB194" i="53"/>
  <c r="Y194" i="53"/>
  <c r="K194" i="53"/>
  <c r="I194" i="53"/>
  <c r="G194" i="53"/>
  <c r="AB193" i="53"/>
  <c r="Y193" i="53"/>
  <c r="K193" i="53"/>
  <c r="I193" i="53"/>
  <c r="G193" i="53"/>
  <c r="AB192" i="53"/>
  <c r="Y192" i="53"/>
  <c r="I192" i="53"/>
  <c r="K192" i="53" s="1"/>
  <c r="G192" i="53"/>
  <c r="AB191" i="53"/>
  <c r="Y191" i="53"/>
  <c r="I191" i="53"/>
  <c r="K191" i="53" s="1"/>
  <c r="G191" i="53"/>
  <c r="Y190" i="53"/>
  <c r="AB190" i="53" s="1"/>
  <c r="I190" i="53"/>
  <c r="K190" i="53" s="1"/>
  <c r="G190" i="53"/>
  <c r="Y189" i="53"/>
  <c r="AB189" i="53" s="1"/>
  <c r="I189" i="53"/>
  <c r="K189" i="53" s="1"/>
  <c r="G189" i="53"/>
  <c r="Y188" i="53"/>
  <c r="AB188" i="53" s="1"/>
  <c r="K188" i="53"/>
  <c r="I188" i="53"/>
  <c r="G188" i="53"/>
  <c r="Y187" i="53"/>
  <c r="AB187" i="53" s="1"/>
  <c r="K187" i="53"/>
  <c r="I187" i="53"/>
  <c r="G187" i="53"/>
  <c r="AB186" i="53"/>
  <c r="Y186" i="53"/>
  <c r="K186" i="53"/>
  <c r="I186" i="53"/>
  <c r="G186" i="53"/>
  <c r="AB185" i="53"/>
  <c r="Y185" i="53"/>
  <c r="K185" i="53"/>
  <c r="I185" i="53"/>
  <c r="G185" i="53"/>
  <c r="AB184" i="53"/>
  <c r="Y184" i="53"/>
  <c r="I184" i="53"/>
  <c r="K184" i="53" s="1"/>
  <c r="G184" i="53"/>
  <c r="AB183" i="53"/>
  <c r="Y183" i="53"/>
  <c r="I183" i="53"/>
  <c r="K183" i="53" s="1"/>
  <c r="G183" i="53"/>
  <c r="Y182" i="53"/>
  <c r="AB182" i="53" s="1"/>
  <c r="I182" i="53"/>
  <c r="K182" i="53" s="1"/>
  <c r="G182" i="53"/>
  <c r="Y181" i="53"/>
  <c r="AB181" i="53" s="1"/>
  <c r="I181" i="53"/>
  <c r="K181" i="53" s="1"/>
  <c r="G181" i="53"/>
  <c r="Y180" i="53"/>
  <c r="AB180" i="53" s="1"/>
  <c r="K180" i="53"/>
  <c r="I180" i="53"/>
  <c r="G180" i="53"/>
  <c r="Y179" i="53"/>
  <c r="AB179" i="53" s="1"/>
  <c r="K179" i="53"/>
  <c r="I179" i="53"/>
  <c r="G179" i="53"/>
  <c r="AB178" i="53"/>
  <c r="Y178" i="53"/>
  <c r="K178" i="53"/>
  <c r="I178" i="53"/>
  <c r="G178" i="53"/>
  <c r="AB177" i="53"/>
  <c r="Y177" i="53"/>
  <c r="K177" i="53"/>
  <c r="I177" i="53"/>
  <c r="G177" i="53"/>
  <c r="AB176" i="53"/>
  <c r="Y176" i="53"/>
  <c r="I176" i="53"/>
  <c r="K176" i="53" s="1"/>
  <c r="G176" i="53"/>
  <c r="AB175" i="53"/>
  <c r="Y175" i="53"/>
  <c r="I175" i="53"/>
  <c r="K175" i="53" s="1"/>
  <c r="G175" i="53"/>
  <c r="Y174" i="53"/>
  <c r="AB174" i="53" s="1"/>
  <c r="I174" i="53"/>
  <c r="K174" i="53" s="1"/>
  <c r="G174" i="53"/>
  <c r="Y173" i="53"/>
  <c r="AB173" i="53" s="1"/>
  <c r="I173" i="53"/>
  <c r="K173" i="53" s="1"/>
  <c r="G173" i="53"/>
  <c r="Y172" i="53"/>
  <c r="AB172" i="53" s="1"/>
  <c r="K172" i="53"/>
  <c r="I172" i="53"/>
  <c r="G172" i="53"/>
  <c r="Y171" i="53"/>
  <c r="AB171" i="53" s="1"/>
  <c r="K171" i="53"/>
  <c r="I171" i="53"/>
  <c r="G171" i="53"/>
  <c r="AB170" i="53"/>
  <c r="Y170" i="53"/>
  <c r="K170" i="53"/>
  <c r="I170" i="53"/>
  <c r="G170" i="53"/>
  <c r="AB169" i="53"/>
  <c r="Y169" i="53"/>
  <c r="K169" i="53"/>
  <c r="I169" i="53"/>
  <c r="G169" i="53"/>
  <c r="AB168" i="53"/>
  <c r="Y168" i="53"/>
  <c r="I168" i="53"/>
  <c r="K168" i="53" s="1"/>
  <c r="G168" i="53"/>
  <c r="AB167" i="53"/>
  <c r="Y167" i="53"/>
  <c r="I167" i="53"/>
  <c r="K167" i="53" s="1"/>
  <c r="G167" i="53"/>
  <c r="Y166" i="53"/>
  <c r="AB166" i="53" s="1"/>
  <c r="I166" i="53"/>
  <c r="K166" i="53" s="1"/>
  <c r="G166" i="53"/>
  <c r="Y165" i="53"/>
  <c r="AB165" i="53" s="1"/>
  <c r="I165" i="53"/>
  <c r="K165" i="53" s="1"/>
  <c r="G165" i="53"/>
  <c r="Y164" i="53"/>
  <c r="AB164" i="53" s="1"/>
  <c r="K164" i="53"/>
  <c r="I164" i="53"/>
  <c r="G164" i="53"/>
  <c r="Y163" i="53"/>
  <c r="AB163" i="53" s="1"/>
  <c r="K163" i="53"/>
  <c r="I163" i="53"/>
  <c r="G163" i="53"/>
  <c r="AB162" i="53"/>
  <c r="Y162" i="53"/>
  <c r="K162" i="53"/>
  <c r="I162" i="53"/>
  <c r="G162" i="53"/>
  <c r="AB161" i="53"/>
  <c r="Y161" i="53"/>
  <c r="K161" i="53"/>
  <c r="I161" i="53"/>
  <c r="G161" i="53"/>
  <c r="AB160" i="53"/>
  <c r="Y160" i="53"/>
  <c r="I160" i="53"/>
  <c r="K160" i="53" s="1"/>
  <c r="G160" i="53"/>
  <c r="AB159" i="53"/>
  <c r="Y159" i="53"/>
  <c r="I159" i="53"/>
  <c r="K159" i="53" s="1"/>
  <c r="G159" i="53"/>
  <c r="Y158" i="53"/>
  <c r="AB158" i="53" s="1"/>
  <c r="I158" i="53"/>
  <c r="K158" i="53" s="1"/>
  <c r="G158" i="53"/>
  <c r="Y157" i="53"/>
  <c r="AB157" i="53" s="1"/>
  <c r="I157" i="53"/>
  <c r="K157" i="53" s="1"/>
  <c r="G157" i="53"/>
  <c r="Y156" i="53"/>
  <c r="AB156" i="53" s="1"/>
  <c r="K156" i="53"/>
  <c r="I156" i="53"/>
  <c r="G156" i="53"/>
  <c r="Y155" i="53"/>
  <c r="AB155" i="53" s="1"/>
  <c r="K155" i="53"/>
  <c r="I155" i="53"/>
  <c r="G155" i="53"/>
  <c r="AB154" i="53"/>
  <c r="Y154" i="53"/>
  <c r="K154" i="53"/>
  <c r="I154" i="53"/>
  <c r="G154" i="53"/>
  <c r="AB153" i="53"/>
  <c r="Y153" i="53"/>
  <c r="K153" i="53"/>
  <c r="I153" i="53"/>
  <c r="G153" i="53"/>
  <c r="AB152" i="53"/>
  <c r="Y152" i="53"/>
  <c r="I152" i="53"/>
  <c r="K152" i="53" s="1"/>
  <c r="G152" i="53"/>
  <c r="AB151" i="53"/>
  <c r="Y151" i="53"/>
  <c r="I151" i="53"/>
  <c r="K151" i="53" s="1"/>
  <c r="G151" i="53"/>
  <c r="Y150" i="53"/>
  <c r="AB150" i="53" s="1"/>
  <c r="I150" i="53"/>
  <c r="K150" i="53" s="1"/>
  <c r="G150" i="53"/>
  <c r="Y149" i="53"/>
  <c r="AB149" i="53" s="1"/>
  <c r="I149" i="53"/>
  <c r="K149" i="53" s="1"/>
  <c r="G149" i="53"/>
  <c r="Y148" i="53"/>
  <c r="AB148" i="53" s="1"/>
  <c r="K148" i="53"/>
  <c r="I148" i="53"/>
  <c r="G148" i="53"/>
  <c r="Y147" i="53"/>
  <c r="AB147" i="53" s="1"/>
  <c r="K147" i="53"/>
  <c r="I147" i="53"/>
  <c r="G147" i="53"/>
  <c r="AB146" i="53"/>
  <c r="Y146" i="53"/>
  <c r="K146" i="53"/>
  <c r="I146" i="53"/>
  <c r="G146" i="53"/>
  <c r="AB145" i="53"/>
  <c r="Y145" i="53"/>
  <c r="K145" i="53"/>
  <c r="I145" i="53"/>
  <c r="G145" i="53"/>
  <c r="AB144" i="53"/>
  <c r="Y144" i="53"/>
  <c r="I144" i="53"/>
  <c r="K144" i="53" s="1"/>
  <c r="G144" i="53"/>
  <c r="AB143" i="53"/>
  <c r="Y143" i="53"/>
  <c r="I143" i="53"/>
  <c r="K143" i="53" s="1"/>
  <c r="G143" i="53"/>
  <c r="Y142" i="53"/>
  <c r="AB142" i="53" s="1"/>
  <c r="I142" i="53"/>
  <c r="K142" i="53" s="1"/>
  <c r="G142" i="53"/>
  <c r="Y141" i="53"/>
  <c r="AB141" i="53" s="1"/>
  <c r="I141" i="53"/>
  <c r="K141" i="53" s="1"/>
  <c r="G141" i="53"/>
  <c r="Y140" i="53"/>
  <c r="AB140" i="53" s="1"/>
  <c r="K140" i="53"/>
  <c r="I140" i="53"/>
  <c r="G140" i="53"/>
  <c r="Y139" i="53"/>
  <c r="AB139" i="53" s="1"/>
  <c r="K139" i="53"/>
  <c r="I139" i="53"/>
  <c r="G139" i="53"/>
  <c r="AB138" i="53"/>
  <c r="Y138" i="53"/>
  <c r="K138" i="53"/>
  <c r="I138" i="53"/>
  <c r="G138" i="53"/>
  <c r="AB137" i="53"/>
  <c r="Y137" i="53"/>
  <c r="K137" i="53"/>
  <c r="I137" i="53"/>
  <c r="G137" i="53"/>
  <c r="AB136" i="53"/>
  <c r="Y136" i="53"/>
  <c r="I136" i="53"/>
  <c r="K136" i="53" s="1"/>
  <c r="G136" i="53"/>
  <c r="AB135" i="53"/>
  <c r="Y135" i="53"/>
  <c r="I135" i="53"/>
  <c r="K135" i="53" s="1"/>
  <c r="G135" i="53"/>
  <c r="Y134" i="53"/>
  <c r="AB134" i="53" s="1"/>
  <c r="I134" i="53"/>
  <c r="K134" i="53" s="1"/>
  <c r="G134" i="53"/>
  <c r="Y133" i="53"/>
  <c r="AB133" i="53" s="1"/>
  <c r="I133" i="53"/>
  <c r="K133" i="53" s="1"/>
  <c r="G133" i="53"/>
  <c r="Y132" i="53"/>
  <c r="AB132" i="53" s="1"/>
  <c r="K132" i="53"/>
  <c r="I132" i="53"/>
  <c r="G132" i="53"/>
  <c r="Y131" i="53"/>
  <c r="AB131" i="53" s="1"/>
  <c r="K131" i="53"/>
  <c r="I131" i="53"/>
  <c r="G131" i="53"/>
  <c r="AB130" i="53"/>
  <c r="Y130" i="53"/>
  <c r="K130" i="53"/>
  <c r="I130" i="53"/>
  <c r="G130" i="53"/>
  <c r="AB129" i="53"/>
  <c r="Y129" i="53"/>
  <c r="K129" i="53"/>
  <c r="I129" i="53"/>
  <c r="G129" i="53"/>
  <c r="AB128" i="53"/>
  <c r="Y128" i="53"/>
  <c r="I128" i="53"/>
  <c r="K128" i="53" s="1"/>
  <c r="G128" i="53"/>
  <c r="AB127" i="53"/>
  <c r="Y127" i="53"/>
  <c r="I127" i="53"/>
  <c r="K127" i="53" s="1"/>
  <c r="G127" i="53"/>
  <c r="Y126" i="53"/>
  <c r="AB126" i="53" s="1"/>
  <c r="I126" i="53"/>
  <c r="K126" i="53" s="1"/>
  <c r="G126" i="53"/>
  <c r="Y125" i="53"/>
  <c r="AB125" i="53" s="1"/>
  <c r="I125" i="53"/>
  <c r="K125" i="53" s="1"/>
  <c r="G125" i="53"/>
  <c r="Y124" i="53"/>
  <c r="AB124" i="53" s="1"/>
  <c r="K124" i="53"/>
  <c r="I124" i="53"/>
  <c r="G124" i="53"/>
  <c r="Y123" i="53"/>
  <c r="AB123" i="53" s="1"/>
  <c r="K123" i="53"/>
  <c r="I123" i="53"/>
  <c r="G123" i="53"/>
  <c r="AB122" i="53"/>
  <c r="Y122" i="53"/>
  <c r="I122" i="53"/>
  <c r="K122" i="53" s="1"/>
  <c r="G122" i="53"/>
  <c r="AB121" i="53"/>
  <c r="Y121" i="53"/>
  <c r="K121" i="53"/>
  <c r="I121" i="53"/>
  <c r="G121" i="53"/>
  <c r="AB120" i="53"/>
  <c r="Y120" i="53"/>
  <c r="I120" i="53"/>
  <c r="K120" i="53" s="1"/>
  <c r="G120" i="53"/>
  <c r="AB119" i="53"/>
  <c r="Y119" i="53"/>
  <c r="I119" i="53"/>
  <c r="K119" i="53" s="1"/>
  <c r="G119" i="53"/>
  <c r="Y118" i="53"/>
  <c r="AB118" i="53" s="1"/>
  <c r="I118" i="53"/>
  <c r="K118" i="53" s="1"/>
  <c r="G118" i="53"/>
  <c r="Y117" i="53"/>
  <c r="AB117" i="53" s="1"/>
  <c r="I117" i="53"/>
  <c r="K117" i="53" s="1"/>
  <c r="G117" i="53"/>
  <c r="Y116" i="53"/>
  <c r="AB116" i="53" s="1"/>
  <c r="K116" i="53"/>
  <c r="I116" i="53"/>
  <c r="G116" i="53"/>
  <c r="Y115" i="53"/>
  <c r="AB115" i="53" s="1"/>
  <c r="K115" i="53"/>
  <c r="I115" i="53"/>
  <c r="G115" i="53"/>
  <c r="AB114" i="53"/>
  <c r="Y114" i="53"/>
  <c r="K114" i="53"/>
  <c r="I114" i="53"/>
  <c r="G114" i="53"/>
  <c r="AB113" i="53"/>
  <c r="Y113" i="53"/>
  <c r="K113" i="53"/>
  <c r="I113" i="53"/>
  <c r="G113" i="53"/>
  <c r="Y112" i="53"/>
  <c r="AB112" i="53" s="1"/>
  <c r="I112" i="53"/>
  <c r="K112" i="53" s="1"/>
  <c r="G112" i="53"/>
  <c r="AB111" i="53"/>
  <c r="Y111" i="53"/>
  <c r="I111" i="53"/>
  <c r="K111" i="53" s="1"/>
  <c r="G111" i="53"/>
  <c r="Y110" i="53"/>
  <c r="AB110" i="53" s="1"/>
  <c r="I110" i="53"/>
  <c r="K110" i="53" s="1"/>
  <c r="G110" i="53"/>
  <c r="Y109" i="53"/>
  <c r="AB109" i="53" s="1"/>
  <c r="I109" i="53"/>
  <c r="K109" i="53" s="1"/>
  <c r="G109" i="53"/>
  <c r="Y108" i="53"/>
  <c r="AB108" i="53" s="1"/>
  <c r="K108" i="53"/>
  <c r="I108" i="53"/>
  <c r="G108" i="53"/>
  <c r="Y107" i="53"/>
  <c r="AB107" i="53" s="1"/>
  <c r="K107" i="53"/>
  <c r="I107" i="53"/>
  <c r="G107" i="53"/>
  <c r="AB106" i="53"/>
  <c r="Y106" i="53"/>
  <c r="I106" i="53"/>
  <c r="K106" i="53" s="1"/>
  <c r="G106" i="53"/>
  <c r="AB105" i="53"/>
  <c r="Y105" i="53"/>
  <c r="K105" i="53"/>
  <c r="I105" i="53"/>
  <c r="G105" i="53"/>
  <c r="Y104" i="53"/>
  <c r="AB104" i="53" s="1"/>
  <c r="I104" i="53"/>
  <c r="K104" i="53" s="1"/>
  <c r="G104" i="53"/>
  <c r="AB103" i="53"/>
  <c r="Y103" i="53"/>
  <c r="I103" i="53"/>
  <c r="K103" i="53" s="1"/>
  <c r="G103" i="53"/>
  <c r="Y102" i="53"/>
  <c r="AB102" i="53" s="1"/>
  <c r="I102" i="53"/>
  <c r="K102" i="53" s="1"/>
  <c r="G102" i="53"/>
  <c r="Y101" i="53"/>
  <c r="AB101" i="53" s="1"/>
  <c r="I101" i="53"/>
  <c r="K101" i="53" s="1"/>
  <c r="G101" i="53"/>
  <c r="Y100" i="53"/>
  <c r="AB100" i="53" s="1"/>
  <c r="K100" i="53"/>
  <c r="I100" i="53"/>
  <c r="G100" i="53"/>
  <c r="Y99" i="53"/>
  <c r="AB99" i="53" s="1"/>
  <c r="K99" i="53"/>
  <c r="I99" i="53"/>
  <c r="G99" i="53"/>
  <c r="AB98" i="53"/>
  <c r="Y98" i="53"/>
  <c r="I98" i="53"/>
  <c r="K98" i="53" s="1"/>
  <c r="G98" i="53"/>
  <c r="AB97" i="53"/>
  <c r="Y97" i="53"/>
  <c r="K97" i="53"/>
  <c r="I97" i="53"/>
  <c r="G97" i="53"/>
  <c r="Y96" i="53"/>
  <c r="AB96" i="53" s="1"/>
  <c r="I96" i="53"/>
  <c r="K96" i="53" s="1"/>
  <c r="G96" i="53"/>
  <c r="AB95" i="53"/>
  <c r="Y95" i="53"/>
  <c r="I95" i="53"/>
  <c r="K95" i="53" s="1"/>
  <c r="G95" i="53"/>
  <c r="Y94" i="53"/>
  <c r="AB94" i="53" s="1"/>
  <c r="I94" i="53"/>
  <c r="K94" i="53" s="1"/>
  <c r="G94" i="53"/>
  <c r="Y93" i="53"/>
  <c r="AB93" i="53" s="1"/>
  <c r="I93" i="53"/>
  <c r="K93" i="53" s="1"/>
  <c r="G93" i="53"/>
  <c r="Y92" i="53"/>
  <c r="AB92" i="53" s="1"/>
  <c r="I92" i="53"/>
  <c r="K92" i="53" s="1"/>
  <c r="G92" i="53"/>
  <c r="Y91" i="53"/>
  <c r="AB91" i="53" s="1"/>
  <c r="K91" i="53"/>
  <c r="I91" i="53"/>
  <c r="G91" i="53"/>
  <c r="AB90" i="53"/>
  <c r="Y90" i="53"/>
  <c r="I90" i="53"/>
  <c r="K90" i="53" s="1"/>
  <c r="G90" i="53"/>
  <c r="AB89" i="53"/>
  <c r="Y89" i="53"/>
  <c r="K89" i="53"/>
  <c r="I89" i="53"/>
  <c r="G89" i="53"/>
  <c r="Y88" i="53"/>
  <c r="AB88" i="53" s="1"/>
  <c r="I88" i="53"/>
  <c r="K88" i="53" s="1"/>
  <c r="G88" i="53"/>
  <c r="AB87" i="53"/>
  <c r="Y87" i="53"/>
  <c r="I87" i="53"/>
  <c r="K87" i="53" s="1"/>
  <c r="G87" i="53"/>
  <c r="Y86" i="53"/>
  <c r="AB86" i="53" s="1"/>
  <c r="I86" i="53"/>
  <c r="K86" i="53" s="1"/>
  <c r="G86" i="53"/>
  <c r="Y85" i="53"/>
  <c r="AB85" i="53" s="1"/>
  <c r="I85" i="53"/>
  <c r="K85" i="53" s="1"/>
  <c r="G85" i="53"/>
  <c r="Y84" i="53"/>
  <c r="AB84" i="53" s="1"/>
  <c r="K84" i="53"/>
  <c r="I84" i="53"/>
  <c r="G84" i="53"/>
  <c r="Y83" i="53"/>
  <c r="AB83" i="53" s="1"/>
  <c r="K83" i="53"/>
  <c r="I83" i="53"/>
  <c r="G83" i="53"/>
  <c r="AB82" i="53"/>
  <c r="Y82" i="53"/>
  <c r="I82" i="53"/>
  <c r="K82" i="53" s="1"/>
  <c r="G82" i="53"/>
  <c r="AB81" i="53"/>
  <c r="Y81" i="53"/>
  <c r="K81" i="53"/>
  <c r="I81" i="53"/>
  <c r="G81" i="53"/>
  <c r="Y80" i="53"/>
  <c r="AB80" i="53" s="1"/>
  <c r="I80" i="53"/>
  <c r="K80" i="53" s="1"/>
  <c r="G80" i="53"/>
  <c r="AB79" i="53"/>
  <c r="Y79" i="53"/>
  <c r="K79" i="53"/>
  <c r="I79" i="53"/>
  <c r="G79" i="53"/>
  <c r="Y78" i="53"/>
  <c r="AB78" i="53" s="1"/>
  <c r="I78" i="53"/>
  <c r="K78" i="53" s="1"/>
  <c r="G78" i="53"/>
  <c r="AB77" i="53"/>
  <c r="Y77" i="53"/>
  <c r="I77" i="53"/>
  <c r="K77" i="53" s="1"/>
  <c r="G77" i="53"/>
  <c r="Y76" i="53"/>
  <c r="AB76" i="53" s="1"/>
  <c r="K76" i="53"/>
  <c r="I76" i="53"/>
  <c r="G76" i="53"/>
  <c r="Y75" i="53"/>
  <c r="AB75" i="53" s="1"/>
  <c r="K75" i="53"/>
  <c r="I75" i="53"/>
  <c r="G75" i="53"/>
  <c r="AB74" i="53"/>
  <c r="Y74" i="53"/>
  <c r="I74" i="53"/>
  <c r="K74" i="53" s="1"/>
  <c r="G74" i="53"/>
  <c r="AB73" i="53"/>
  <c r="Y73" i="53"/>
  <c r="K73" i="53"/>
  <c r="I73" i="53"/>
  <c r="G73" i="53"/>
  <c r="Y72" i="53"/>
  <c r="AB72" i="53" s="1"/>
  <c r="I72" i="53"/>
  <c r="K72" i="53" s="1"/>
  <c r="G72" i="53"/>
  <c r="AB71" i="53"/>
  <c r="Y71" i="53"/>
  <c r="K71" i="53"/>
  <c r="I71" i="53"/>
  <c r="G71" i="53"/>
  <c r="Y70" i="53"/>
  <c r="AB70" i="53" s="1"/>
  <c r="I70" i="53"/>
  <c r="K70" i="53" s="1"/>
  <c r="G70" i="53"/>
  <c r="AB69" i="53"/>
  <c r="Y69" i="53"/>
  <c r="I69" i="53"/>
  <c r="K69" i="53" s="1"/>
  <c r="G69" i="53"/>
  <c r="Y68" i="53"/>
  <c r="AB68" i="53" s="1"/>
  <c r="K68" i="53"/>
  <c r="I68" i="53"/>
  <c r="G68" i="53"/>
  <c r="Y67" i="53"/>
  <c r="AB67" i="53" s="1"/>
  <c r="K67" i="53"/>
  <c r="I67" i="53"/>
  <c r="G67" i="53"/>
  <c r="AB66" i="53"/>
  <c r="Y66" i="53"/>
  <c r="K66" i="53"/>
  <c r="I66" i="53"/>
  <c r="G66" i="53"/>
  <c r="AB65" i="53"/>
  <c r="Y65" i="53"/>
  <c r="K65" i="53"/>
  <c r="I65" i="53"/>
  <c r="G65" i="53"/>
  <c r="AB64" i="53"/>
  <c r="Y64" i="53"/>
  <c r="I64" i="53"/>
  <c r="K64" i="53" s="1"/>
  <c r="G64" i="53"/>
  <c r="AB63" i="53"/>
  <c r="Y63" i="53"/>
  <c r="K63" i="53"/>
  <c r="I63" i="53"/>
  <c r="G63" i="53"/>
  <c r="Y62" i="53"/>
  <c r="AB62" i="53" s="1"/>
  <c r="I62" i="53"/>
  <c r="K62" i="53" s="1"/>
  <c r="G62" i="53"/>
  <c r="AB61" i="53"/>
  <c r="Y61" i="53"/>
  <c r="I61" i="53"/>
  <c r="K61" i="53" s="1"/>
  <c r="G61" i="53"/>
  <c r="Y60" i="53"/>
  <c r="AB60" i="53" s="1"/>
  <c r="K60" i="53"/>
  <c r="I60" i="53"/>
  <c r="G60" i="53"/>
  <c r="Y59" i="53"/>
  <c r="AB59" i="53" s="1"/>
  <c r="K59" i="53"/>
  <c r="I59" i="53"/>
  <c r="G59" i="53"/>
  <c r="AB58" i="53"/>
  <c r="Y58" i="53"/>
  <c r="K58" i="53"/>
  <c r="I58" i="53"/>
  <c r="G58" i="53"/>
  <c r="AB57" i="53"/>
  <c r="Y57" i="53"/>
  <c r="K57" i="53"/>
  <c r="I57" i="53"/>
  <c r="G57" i="53"/>
  <c r="AB56" i="53"/>
  <c r="Y56" i="53"/>
  <c r="I56" i="53"/>
  <c r="K56" i="53" s="1"/>
  <c r="G56" i="53"/>
  <c r="AB55" i="53"/>
  <c r="Y55" i="53"/>
  <c r="K55" i="53"/>
  <c r="I55" i="53"/>
  <c r="G55" i="53"/>
  <c r="Y54" i="53"/>
  <c r="AB54" i="53" s="1"/>
  <c r="I54" i="53"/>
  <c r="K54" i="53" s="1"/>
  <c r="G54" i="53"/>
  <c r="AB53" i="53"/>
  <c r="Y53" i="53"/>
  <c r="I53" i="53"/>
  <c r="K53" i="53" s="1"/>
  <c r="G53" i="53"/>
  <c r="Y52" i="53"/>
  <c r="AB52" i="53" s="1"/>
  <c r="K52" i="53"/>
  <c r="I52" i="53"/>
  <c r="G52" i="53"/>
  <c r="Y51" i="53"/>
  <c r="AB51" i="53" s="1"/>
  <c r="K51" i="53"/>
  <c r="I51" i="53"/>
  <c r="G51" i="53"/>
  <c r="AB50" i="53"/>
  <c r="Y50" i="53"/>
  <c r="K50" i="53"/>
  <c r="I50" i="53"/>
  <c r="G50" i="53"/>
  <c r="AB49" i="53"/>
  <c r="Y49" i="53"/>
  <c r="K49" i="53"/>
  <c r="I49" i="53"/>
  <c r="G49" i="53"/>
  <c r="AB48" i="53"/>
  <c r="Y48" i="53"/>
  <c r="I48" i="53"/>
  <c r="K48" i="53" s="1"/>
  <c r="G48" i="53"/>
  <c r="AB47" i="53"/>
  <c r="Y47" i="53"/>
  <c r="K47" i="53"/>
  <c r="I47" i="53"/>
  <c r="G47" i="53"/>
  <c r="Y46" i="53"/>
  <c r="AB46" i="53" s="1"/>
  <c r="I46" i="53"/>
  <c r="K46" i="53" s="1"/>
  <c r="G46" i="53"/>
  <c r="AB45" i="53"/>
  <c r="Y45" i="53"/>
  <c r="I45" i="53"/>
  <c r="K45" i="53" s="1"/>
  <c r="G45" i="53"/>
  <c r="Y44" i="53"/>
  <c r="AB44" i="53" s="1"/>
  <c r="K44" i="53"/>
  <c r="I44" i="53"/>
  <c r="G44" i="53"/>
  <c r="Y43" i="53"/>
  <c r="AB43" i="53" s="1"/>
  <c r="K43" i="53"/>
  <c r="I43" i="53"/>
  <c r="G43" i="53"/>
  <c r="AB42" i="53"/>
  <c r="Y42" i="53"/>
  <c r="K42" i="53"/>
  <c r="I42" i="53"/>
  <c r="G42" i="53"/>
  <c r="AB41" i="53"/>
  <c r="Y41" i="53"/>
  <c r="K41" i="53"/>
  <c r="I41" i="53"/>
  <c r="G41" i="53"/>
  <c r="AB40" i="53"/>
  <c r="Y40" i="53"/>
  <c r="I40" i="53"/>
  <c r="K40" i="53" s="1"/>
  <c r="G40" i="53"/>
  <c r="AB39" i="53"/>
  <c r="Y39" i="53"/>
  <c r="K39" i="53"/>
  <c r="I39" i="53"/>
  <c r="G39" i="53"/>
  <c r="Y38" i="53"/>
  <c r="AB38" i="53" s="1"/>
  <c r="I38" i="53"/>
  <c r="K38" i="53" s="1"/>
  <c r="G38" i="53"/>
  <c r="AB37" i="53"/>
  <c r="Y37" i="53"/>
  <c r="I37" i="53"/>
  <c r="K37" i="53" s="1"/>
  <c r="G37" i="53"/>
  <c r="Y36" i="53"/>
  <c r="AB36" i="53" s="1"/>
  <c r="K36" i="53"/>
  <c r="I36" i="53"/>
  <c r="G36" i="53"/>
  <c r="Y35" i="53"/>
  <c r="AB35" i="53" s="1"/>
  <c r="K35" i="53"/>
  <c r="I35" i="53"/>
  <c r="G35" i="53"/>
  <c r="AB34" i="53"/>
  <c r="Y34" i="53"/>
  <c r="K34" i="53"/>
  <c r="I34" i="53"/>
  <c r="G34" i="53"/>
  <c r="AB33" i="53"/>
  <c r="Y33" i="53"/>
  <c r="K33" i="53"/>
  <c r="I33" i="53"/>
  <c r="G33" i="53"/>
  <c r="AB32" i="53"/>
  <c r="Y32" i="53"/>
  <c r="I32" i="53"/>
  <c r="K32" i="53" s="1"/>
  <c r="G32" i="53"/>
  <c r="AB31" i="53"/>
  <c r="Y31" i="53"/>
  <c r="K31" i="53"/>
  <c r="I31" i="53"/>
  <c r="G31" i="53"/>
  <c r="Y30" i="53"/>
  <c r="AB30" i="53" s="1"/>
  <c r="I30" i="53"/>
  <c r="K30" i="53" s="1"/>
  <c r="G30" i="53"/>
  <c r="AB29" i="53"/>
  <c r="Y29" i="53"/>
  <c r="I29" i="53"/>
  <c r="K29" i="53" s="1"/>
  <c r="G29" i="53"/>
  <c r="Y28" i="53"/>
  <c r="AB28" i="53" s="1"/>
  <c r="K28" i="53"/>
  <c r="I28" i="53"/>
  <c r="G28" i="53"/>
  <c r="Y27" i="53"/>
  <c r="AB27" i="53" s="1"/>
  <c r="K27" i="53"/>
  <c r="I27" i="53"/>
  <c r="G27" i="53"/>
  <c r="AB26" i="53"/>
  <c r="Y26" i="53"/>
  <c r="K26" i="53"/>
  <c r="I26" i="53"/>
  <c r="G26" i="53"/>
  <c r="AB25" i="53"/>
  <c r="Y25" i="53"/>
  <c r="K25" i="53"/>
  <c r="I25" i="53"/>
  <c r="G25" i="53"/>
  <c r="AB24" i="53"/>
  <c r="Y24" i="53"/>
  <c r="I24" i="53"/>
  <c r="K24" i="53" s="1"/>
  <c r="G24" i="53"/>
  <c r="AB23" i="53"/>
  <c r="Y23" i="53"/>
  <c r="K23" i="53"/>
  <c r="I23" i="53"/>
  <c r="G23" i="53"/>
  <c r="Y22" i="53"/>
  <c r="AB22" i="53" s="1"/>
  <c r="I22" i="53"/>
  <c r="K22" i="53" s="1"/>
  <c r="G22" i="53"/>
  <c r="AB21" i="53"/>
  <c r="Y21" i="53"/>
  <c r="I21" i="53"/>
  <c r="K21" i="53" s="1"/>
  <c r="G21" i="53"/>
  <c r="Y20" i="53"/>
  <c r="AB20" i="53" s="1"/>
  <c r="K20" i="53"/>
  <c r="I20" i="53"/>
  <c r="G20" i="53"/>
  <c r="Y19" i="53"/>
  <c r="AB19" i="53" s="1"/>
  <c r="K19" i="53"/>
  <c r="I19" i="53"/>
  <c r="G19" i="53"/>
  <c r="AB18" i="53"/>
  <c r="Y18" i="53"/>
  <c r="K18" i="53"/>
  <c r="I18" i="53"/>
  <c r="G18" i="53"/>
  <c r="AB17" i="53"/>
  <c r="Y17" i="53"/>
  <c r="K17" i="53"/>
  <c r="I17" i="53"/>
  <c r="G17" i="53"/>
  <c r="AB16" i="53"/>
  <c r="Y16" i="53"/>
  <c r="I16" i="53"/>
  <c r="K16" i="53" s="1"/>
  <c r="G16" i="53"/>
  <c r="AB15" i="53"/>
  <c r="Y15" i="53"/>
  <c r="K15" i="53"/>
  <c r="I15" i="53"/>
  <c r="G15" i="53"/>
  <c r="Y14" i="53"/>
  <c r="AB14" i="53" s="1"/>
  <c r="I14" i="53"/>
  <c r="K14" i="53" s="1"/>
  <c r="G14" i="53"/>
  <c r="AB13" i="53"/>
  <c r="Y13" i="53"/>
  <c r="I13" i="53"/>
  <c r="K13" i="53" s="1"/>
  <c r="G13" i="53"/>
  <c r="Y12" i="53"/>
  <c r="AB12" i="53" s="1"/>
  <c r="K12" i="53"/>
  <c r="I12" i="53"/>
  <c r="G12" i="53"/>
  <c r="Y11" i="53"/>
  <c r="AB11" i="53" s="1"/>
  <c r="K11" i="53"/>
  <c r="I11" i="53"/>
  <c r="G11" i="53"/>
  <c r="AB10" i="53"/>
  <c r="Y10" i="53"/>
  <c r="K10" i="53"/>
  <c r="I10" i="53"/>
  <c r="G10" i="53"/>
  <c r="AB9" i="53"/>
  <c r="Y9" i="53"/>
  <c r="K9" i="53"/>
  <c r="I9" i="53"/>
  <c r="G9" i="53"/>
  <c r="AB8" i="53"/>
  <c r="Y8" i="53"/>
  <c r="I8" i="53"/>
  <c r="K8" i="53" s="1"/>
  <c r="G8" i="53"/>
  <c r="Y202" i="52"/>
  <c r="AB202" i="52" s="1"/>
  <c r="I202" i="52"/>
  <c r="K202" i="52" s="1"/>
  <c r="G202" i="52"/>
  <c r="Y201" i="52"/>
  <c r="AB201" i="52" s="1"/>
  <c r="K201" i="52"/>
  <c r="I201" i="52"/>
  <c r="G201" i="52"/>
  <c r="Y200" i="52"/>
  <c r="AB200" i="52" s="1"/>
  <c r="I200" i="52"/>
  <c r="K200" i="52" s="1"/>
  <c r="G200" i="52"/>
  <c r="AB199" i="52"/>
  <c r="Y199" i="52"/>
  <c r="I199" i="52"/>
  <c r="K199" i="52" s="1"/>
  <c r="G199" i="52"/>
  <c r="Y198" i="52"/>
  <c r="AB198" i="52" s="1"/>
  <c r="I198" i="52"/>
  <c r="K198" i="52" s="1"/>
  <c r="G198" i="52"/>
  <c r="AB197" i="52"/>
  <c r="Y197" i="52"/>
  <c r="K197" i="52"/>
  <c r="I197" i="52"/>
  <c r="G197" i="52"/>
  <c r="Y196" i="52"/>
  <c r="AB196" i="52" s="1"/>
  <c r="I196" i="52"/>
  <c r="K196" i="52" s="1"/>
  <c r="G196" i="52"/>
  <c r="AB195" i="52"/>
  <c r="Y195" i="52"/>
  <c r="I195" i="52"/>
  <c r="K195" i="52" s="1"/>
  <c r="G195" i="52"/>
  <c r="Y194" i="52"/>
  <c r="AB194" i="52" s="1"/>
  <c r="K194" i="52"/>
  <c r="I194" i="52"/>
  <c r="G194" i="52"/>
  <c r="Y193" i="52"/>
  <c r="AB193" i="52" s="1"/>
  <c r="K193" i="52"/>
  <c r="I193" i="52"/>
  <c r="G193" i="52"/>
  <c r="AB192" i="52"/>
  <c r="Y192" i="52"/>
  <c r="I192" i="52"/>
  <c r="K192" i="52" s="1"/>
  <c r="G192" i="52"/>
  <c r="AB191" i="52"/>
  <c r="Y191" i="52"/>
  <c r="K191" i="52"/>
  <c r="I191" i="52"/>
  <c r="G191" i="52"/>
  <c r="Y190" i="52"/>
  <c r="AB190" i="52" s="1"/>
  <c r="I190" i="52"/>
  <c r="K190" i="52" s="1"/>
  <c r="G190" i="52"/>
  <c r="AB189" i="52"/>
  <c r="Y189" i="52"/>
  <c r="K189" i="52"/>
  <c r="I189" i="52"/>
  <c r="G189" i="52"/>
  <c r="Y188" i="52"/>
  <c r="AB188" i="52" s="1"/>
  <c r="I188" i="52"/>
  <c r="K188" i="52" s="1"/>
  <c r="G188" i="52"/>
  <c r="AB187" i="52"/>
  <c r="Y187" i="52"/>
  <c r="I187" i="52"/>
  <c r="K187" i="52" s="1"/>
  <c r="G187" i="52"/>
  <c r="Y186" i="52"/>
  <c r="AB186" i="52" s="1"/>
  <c r="K186" i="52"/>
  <c r="I186" i="52"/>
  <c r="G186" i="52"/>
  <c r="Y185" i="52"/>
  <c r="AB185" i="52" s="1"/>
  <c r="K185" i="52"/>
  <c r="I185" i="52"/>
  <c r="G185" i="52"/>
  <c r="AB184" i="52"/>
  <c r="Y184" i="52"/>
  <c r="K184" i="52"/>
  <c r="I184" i="52"/>
  <c r="G184" i="52"/>
  <c r="AB183" i="52"/>
  <c r="Y183" i="52"/>
  <c r="K183" i="52"/>
  <c r="I183" i="52"/>
  <c r="G183" i="52"/>
  <c r="Y182" i="52"/>
  <c r="AB182" i="52" s="1"/>
  <c r="I182" i="52"/>
  <c r="K182" i="52" s="1"/>
  <c r="G182" i="52"/>
  <c r="AB181" i="52"/>
  <c r="Y181" i="52"/>
  <c r="K181" i="52"/>
  <c r="I181" i="52"/>
  <c r="G181" i="52"/>
  <c r="Y180" i="52"/>
  <c r="AB180" i="52" s="1"/>
  <c r="K180" i="52"/>
  <c r="I180" i="52"/>
  <c r="G180" i="52"/>
  <c r="Y179" i="52"/>
  <c r="AB179" i="52" s="1"/>
  <c r="I179" i="52"/>
  <c r="K179" i="52" s="1"/>
  <c r="G179" i="52"/>
  <c r="AB178" i="52"/>
  <c r="Y178" i="52"/>
  <c r="K178" i="52"/>
  <c r="I178" i="52"/>
  <c r="G178" i="52"/>
  <c r="Y177" i="52"/>
  <c r="AB177" i="52" s="1"/>
  <c r="K177" i="52"/>
  <c r="I177" i="52"/>
  <c r="G177" i="52"/>
  <c r="AB176" i="52"/>
  <c r="Y176" i="52"/>
  <c r="K176" i="52"/>
  <c r="I176" i="52"/>
  <c r="G176" i="52"/>
  <c r="AB175" i="52"/>
  <c r="Y175" i="52"/>
  <c r="K175" i="52"/>
  <c r="I175" i="52"/>
  <c r="G175" i="52"/>
  <c r="AB174" i="52"/>
  <c r="Y174" i="52"/>
  <c r="I174" i="52"/>
  <c r="K174" i="52" s="1"/>
  <c r="G174" i="52"/>
  <c r="AB173" i="52"/>
  <c r="Y173" i="52"/>
  <c r="I173" i="52"/>
  <c r="K173" i="52" s="1"/>
  <c r="G173" i="52"/>
  <c r="Y172" i="52"/>
  <c r="AB172" i="52" s="1"/>
  <c r="K172" i="52"/>
  <c r="I172" i="52"/>
  <c r="G172" i="52"/>
  <c r="Y171" i="52"/>
  <c r="AB171" i="52" s="1"/>
  <c r="I171" i="52"/>
  <c r="K171" i="52" s="1"/>
  <c r="G171" i="52"/>
  <c r="AB170" i="52"/>
  <c r="Y170" i="52"/>
  <c r="I170" i="52"/>
  <c r="K170" i="52" s="1"/>
  <c r="G170" i="52"/>
  <c r="Y169" i="52"/>
  <c r="AB169" i="52" s="1"/>
  <c r="K169" i="52"/>
  <c r="I169" i="52"/>
  <c r="G169" i="52"/>
  <c r="Y168" i="52"/>
  <c r="AB168" i="52" s="1"/>
  <c r="K168" i="52"/>
  <c r="I168" i="52"/>
  <c r="G168" i="52"/>
  <c r="AB167" i="52"/>
  <c r="Y167" i="52"/>
  <c r="K167" i="52"/>
  <c r="I167" i="52"/>
  <c r="G167" i="52"/>
  <c r="Y166" i="52"/>
  <c r="AB166" i="52" s="1"/>
  <c r="I166" i="52"/>
  <c r="K166" i="52" s="1"/>
  <c r="G166" i="52"/>
  <c r="AB165" i="52"/>
  <c r="Y165" i="52"/>
  <c r="K165" i="52"/>
  <c r="I165" i="52"/>
  <c r="G165" i="52"/>
  <c r="Y164" i="52"/>
  <c r="AB164" i="52" s="1"/>
  <c r="K164" i="52"/>
  <c r="I164" i="52"/>
  <c r="G164" i="52"/>
  <c r="AB163" i="52"/>
  <c r="Y163" i="52"/>
  <c r="I163" i="52"/>
  <c r="K163" i="52" s="1"/>
  <c r="G163" i="52"/>
  <c r="AB162" i="52"/>
  <c r="Y162" i="52"/>
  <c r="K162" i="52"/>
  <c r="I162" i="52"/>
  <c r="G162" i="52"/>
  <c r="Y161" i="52"/>
  <c r="AB161" i="52" s="1"/>
  <c r="K161" i="52"/>
  <c r="I161" i="52"/>
  <c r="G161" i="52"/>
  <c r="Y160" i="52"/>
  <c r="AB160" i="52" s="1"/>
  <c r="I160" i="52"/>
  <c r="K160" i="52" s="1"/>
  <c r="G160" i="52"/>
  <c r="AB159" i="52"/>
  <c r="Y159" i="52"/>
  <c r="K159" i="52"/>
  <c r="I159" i="52"/>
  <c r="G159" i="52"/>
  <c r="Y158" i="52"/>
  <c r="AB158" i="52" s="1"/>
  <c r="I158" i="52"/>
  <c r="K158" i="52" s="1"/>
  <c r="G158" i="52"/>
  <c r="AB157" i="52"/>
  <c r="Y157" i="52"/>
  <c r="I157" i="52"/>
  <c r="K157" i="52" s="1"/>
  <c r="G157" i="52"/>
  <c r="Y156" i="52"/>
  <c r="AB156" i="52" s="1"/>
  <c r="K156" i="52"/>
  <c r="I156" i="52"/>
  <c r="G156" i="52"/>
  <c r="Y155" i="52"/>
  <c r="AB155" i="52" s="1"/>
  <c r="I155" i="52"/>
  <c r="K155" i="52" s="1"/>
  <c r="G155" i="52"/>
  <c r="AB154" i="52"/>
  <c r="Y154" i="52"/>
  <c r="I154" i="52"/>
  <c r="K154" i="52" s="1"/>
  <c r="G154" i="52"/>
  <c r="Y153" i="52"/>
  <c r="AB153" i="52" s="1"/>
  <c r="K153" i="52"/>
  <c r="I153" i="52"/>
  <c r="G153" i="52"/>
  <c r="Y152" i="52"/>
  <c r="AB152" i="52" s="1"/>
  <c r="K152" i="52"/>
  <c r="I152" i="52"/>
  <c r="G152" i="52"/>
  <c r="AB151" i="52"/>
  <c r="Y151" i="52"/>
  <c r="K151" i="52"/>
  <c r="I151" i="52"/>
  <c r="G151" i="52"/>
  <c r="AB150" i="52"/>
  <c r="Y150" i="52"/>
  <c r="I150" i="52"/>
  <c r="K150" i="52" s="1"/>
  <c r="G150" i="52"/>
  <c r="AB149" i="52"/>
  <c r="Y149" i="52"/>
  <c r="I149" i="52"/>
  <c r="K149" i="52" s="1"/>
  <c r="G149" i="52"/>
  <c r="Y148" i="52"/>
  <c r="AB148" i="52" s="1"/>
  <c r="K148" i="52"/>
  <c r="I148" i="52"/>
  <c r="G148" i="52"/>
  <c r="Y147" i="52"/>
  <c r="AB147" i="52" s="1"/>
  <c r="I147" i="52"/>
  <c r="K147" i="52" s="1"/>
  <c r="G147" i="52"/>
  <c r="AB146" i="52"/>
  <c r="Y146" i="52"/>
  <c r="I146" i="52"/>
  <c r="K146" i="52" s="1"/>
  <c r="G146" i="52"/>
  <c r="Y145" i="52"/>
  <c r="AB145" i="52" s="1"/>
  <c r="K145" i="52"/>
  <c r="I145" i="52"/>
  <c r="G145" i="52"/>
  <c r="Y144" i="52"/>
  <c r="AB144" i="52" s="1"/>
  <c r="K144" i="52"/>
  <c r="I144" i="52"/>
  <c r="G144" i="52"/>
  <c r="AB143" i="52"/>
  <c r="Y143" i="52"/>
  <c r="K143" i="52"/>
  <c r="I143" i="52"/>
  <c r="G143" i="52"/>
  <c r="AB142" i="52"/>
  <c r="Y142" i="52"/>
  <c r="I142" i="52"/>
  <c r="K142" i="52" s="1"/>
  <c r="G142" i="52"/>
  <c r="AB141" i="52"/>
  <c r="Y141" i="52"/>
  <c r="I141" i="52"/>
  <c r="K141" i="52" s="1"/>
  <c r="G141" i="52"/>
  <c r="Y140" i="52"/>
  <c r="AB140" i="52" s="1"/>
  <c r="K140" i="52"/>
  <c r="I140" i="52"/>
  <c r="G140" i="52"/>
  <c r="Y139" i="52"/>
  <c r="AB139" i="52" s="1"/>
  <c r="I139" i="52"/>
  <c r="K139" i="52" s="1"/>
  <c r="G139" i="52"/>
  <c r="AB138" i="52"/>
  <c r="Y138" i="52"/>
  <c r="I138" i="52"/>
  <c r="K138" i="52" s="1"/>
  <c r="G138" i="52"/>
  <c r="Y137" i="52"/>
  <c r="AB137" i="52" s="1"/>
  <c r="K137" i="52"/>
  <c r="I137" i="52"/>
  <c r="G137" i="52"/>
  <c r="Y136" i="52"/>
  <c r="AB136" i="52" s="1"/>
  <c r="K136" i="52"/>
  <c r="I136" i="52"/>
  <c r="G136" i="52"/>
  <c r="AB135" i="52"/>
  <c r="Y135" i="52"/>
  <c r="K135" i="52"/>
  <c r="I135" i="52"/>
  <c r="G135" i="52"/>
  <c r="AB134" i="52"/>
  <c r="Y134" i="52"/>
  <c r="I134" i="52"/>
  <c r="K134" i="52" s="1"/>
  <c r="G134" i="52"/>
  <c r="AB133" i="52"/>
  <c r="Y133" i="52"/>
  <c r="I133" i="52"/>
  <c r="K133" i="52" s="1"/>
  <c r="G133" i="52"/>
  <c r="Y132" i="52"/>
  <c r="AB132" i="52" s="1"/>
  <c r="K132" i="52"/>
  <c r="I132" i="52"/>
  <c r="G132" i="52"/>
  <c r="Y131" i="52"/>
  <c r="AB131" i="52" s="1"/>
  <c r="I131" i="52"/>
  <c r="K131" i="52" s="1"/>
  <c r="G131" i="52"/>
  <c r="AB130" i="52"/>
  <c r="Y130" i="52"/>
  <c r="I130" i="52"/>
  <c r="K130" i="52" s="1"/>
  <c r="G130" i="52"/>
  <c r="Y129" i="52"/>
  <c r="AB129" i="52" s="1"/>
  <c r="K129" i="52"/>
  <c r="I129" i="52"/>
  <c r="G129" i="52"/>
  <c r="Y128" i="52"/>
  <c r="AB128" i="52" s="1"/>
  <c r="K128" i="52"/>
  <c r="I128" i="52"/>
  <c r="G128" i="52"/>
  <c r="AB127" i="52"/>
  <c r="Y127" i="52"/>
  <c r="K127" i="52"/>
  <c r="I127" i="52"/>
  <c r="G127" i="52"/>
  <c r="AB126" i="52"/>
  <c r="Y126" i="52"/>
  <c r="I126" i="52"/>
  <c r="K126" i="52" s="1"/>
  <c r="G126" i="52"/>
  <c r="AB125" i="52"/>
  <c r="Y125" i="52"/>
  <c r="K125" i="52"/>
  <c r="I125" i="52"/>
  <c r="G125" i="52"/>
  <c r="Y124" i="52"/>
  <c r="AB124" i="52" s="1"/>
  <c r="K124" i="52"/>
  <c r="I124" i="52"/>
  <c r="G124" i="52"/>
  <c r="Y123" i="52"/>
  <c r="AB123" i="52" s="1"/>
  <c r="I123" i="52"/>
  <c r="K123" i="52" s="1"/>
  <c r="G123" i="52"/>
  <c r="AB122" i="52"/>
  <c r="Y122" i="52"/>
  <c r="I122" i="52"/>
  <c r="K122" i="52" s="1"/>
  <c r="G122" i="52"/>
  <c r="Y121" i="52"/>
  <c r="AB121" i="52" s="1"/>
  <c r="K121" i="52"/>
  <c r="I121" i="52"/>
  <c r="G121" i="52"/>
  <c r="Y120" i="52"/>
  <c r="AB120" i="52" s="1"/>
  <c r="K120" i="52"/>
  <c r="I120" i="52"/>
  <c r="G120" i="52"/>
  <c r="AB119" i="52"/>
  <c r="Y119" i="52"/>
  <c r="K119" i="52"/>
  <c r="I119" i="52"/>
  <c r="G119" i="52"/>
  <c r="AB118" i="52"/>
  <c r="Y118" i="52"/>
  <c r="I118" i="52"/>
  <c r="K118" i="52" s="1"/>
  <c r="G118" i="52"/>
  <c r="AB117" i="52"/>
  <c r="Y117" i="52"/>
  <c r="K117" i="52"/>
  <c r="I117" i="52"/>
  <c r="G117" i="52"/>
  <c r="Y116" i="52"/>
  <c r="AB116" i="52" s="1"/>
  <c r="I116" i="52"/>
  <c r="K116" i="52" s="1"/>
  <c r="G116" i="52"/>
  <c r="AB115" i="52"/>
  <c r="Y115" i="52"/>
  <c r="I115" i="52"/>
  <c r="K115" i="52" s="1"/>
  <c r="G115" i="52"/>
  <c r="Y114" i="52"/>
  <c r="AB114" i="52" s="1"/>
  <c r="I114" i="52"/>
  <c r="K114" i="52" s="1"/>
  <c r="G114" i="52"/>
  <c r="Y113" i="52"/>
  <c r="AB113" i="52" s="1"/>
  <c r="K113" i="52"/>
  <c r="I113" i="52"/>
  <c r="G113" i="52"/>
  <c r="Y112" i="52"/>
  <c r="AB112" i="52" s="1"/>
  <c r="I112" i="52"/>
  <c r="K112" i="52" s="1"/>
  <c r="G112" i="52"/>
  <c r="AB111" i="52"/>
  <c r="Y111" i="52"/>
  <c r="K111" i="52"/>
  <c r="I111" i="52"/>
  <c r="G111" i="52"/>
  <c r="Y110" i="52"/>
  <c r="AB110" i="52" s="1"/>
  <c r="I110" i="52"/>
  <c r="K110" i="52" s="1"/>
  <c r="G110" i="52"/>
  <c r="AB109" i="52"/>
  <c r="Y109" i="52"/>
  <c r="I109" i="52"/>
  <c r="K109" i="52" s="1"/>
  <c r="G109" i="52"/>
  <c r="Y108" i="52"/>
  <c r="AB108" i="52" s="1"/>
  <c r="I108" i="52"/>
  <c r="K108" i="52" s="1"/>
  <c r="G108" i="52"/>
  <c r="Y107" i="52"/>
  <c r="AB107" i="52" s="1"/>
  <c r="I107" i="52"/>
  <c r="K107" i="52" s="1"/>
  <c r="G107" i="52"/>
  <c r="Y106" i="52"/>
  <c r="AB106" i="52" s="1"/>
  <c r="K106" i="52"/>
  <c r="I106" i="52"/>
  <c r="G106" i="52"/>
  <c r="Y105" i="52"/>
  <c r="AB105" i="52" s="1"/>
  <c r="K105" i="52"/>
  <c r="I105" i="52"/>
  <c r="G105" i="52"/>
  <c r="AB104" i="52"/>
  <c r="Y104" i="52"/>
  <c r="I104" i="52"/>
  <c r="K104" i="52" s="1"/>
  <c r="G104" i="52"/>
  <c r="AB103" i="52"/>
  <c r="Y103" i="52"/>
  <c r="K103" i="52"/>
  <c r="I103" i="52"/>
  <c r="G103" i="52"/>
  <c r="Y102" i="52"/>
  <c r="AB102" i="52" s="1"/>
  <c r="I102" i="52"/>
  <c r="K102" i="52" s="1"/>
  <c r="G102" i="52"/>
  <c r="AB101" i="52"/>
  <c r="Y101" i="52"/>
  <c r="K101" i="52"/>
  <c r="I101" i="52"/>
  <c r="G101" i="52"/>
  <c r="Y100" i="52"/>
  <c r="AB100" i="52" s="1"/>
  <c r="I100" i="52"/>
  <c r="K100" i="52" s="1"/>
  <c r="G100" i="52"/>
  <c r="Y99" i="52"/>
  <c r="AB99" i="52" s="1"/>
  <c r="I99" i="52"/>
  <c r="K99" i="52" s="1"/>
  <c r="G99" i="52"/>
  <c r="Y98" i="52"/>
  <c r="AB98" i="52" s="1"/>
  <c r="K98" i="52"/>
  <c r="I98" i="52"/>
  <c r="G98" i="52"/>
  <c r="Y97" i="52"/>
  <c r="AB97" i="52" s="1"/>
  <c r="K97" i="52"/>
  <c r="I97" i="52"/>
  <c r="G97" i="52"/>
  <c r="Y96" i="52"/>
  <c r="AB96" i="52" s="1"/>
  <c r="I96" i="52"/>
  <c r="K96" i="52" s="1"/>
  <c r="G96" i="52"/>
  <c r="AB95" i="52"/>
  <c r="Y95" i="52"/>
  <c r="K95" i="52"/>
  <c r="I95" i="52"/>
  <c r="G95" i="52"/>
  <c r="Y94" i="52"/>
  <c r="AB94" i="52" s="1"/>
  <c r="I94" i="52"/>
  <c r="K94" i="52" s="1"/>
  <c r="G94" i="52"/>
  <c r="AB93" i="52"/>
  <c r="Y93" i="52"/>
  <c r="K93" i="52"/>
  <c r="I93" i="52"/>
  <c r="G93" i="52"/>
  <c r="Y92" i="52"/>
  <c r="AB92" i="52" s="1"/>
  <c r="I92" i="52"/>
  <c r="K92" i="52" s="1"/>
  <c r="G92" i="52"/>
  <c r="AB91" i="52"/>
  <c r="Y91" i="52"/>
  <c r="I91" i="52"/>
  <c r="K91" i="52" s="1"/>
  <c r="G91" i="52"/>
  <c r="Y90" i="52"/>
  <c r="AB90" i="52" s="1"/>
  <c r="I90" i="52"/>
  <c r="K90" i="52" s="1"/>
  <c r="G90" i="52"/>
  <c r="Y89" i="52"/>
  <c r="AB89" i="52" s="1"/>
  <c r="K89" i="52"/>
  <c r="I89" i="52"/>
  <c r="G89" i="52"/>
  <c r="Y88" i="52"/>
  <c r="AB88" i="52" s="1"/>
  <c r="I88" i="52"/>
  <c r="K88" i="52" s="1"/>
  <c r="G88" i="52"/>
  <c r="AB87" i="52"/>
  <c r="Y87" i="52"/>
  <c r="K87" i="52"/>
  <c r="I87" i="52"/>
  <c r="G87" i="52"/>
  <c r="Y86" i="52"/>
  <c r="AB86" i="52" s="1"/>
  <c r="I86" i="52"/>
  <c r="K86" i="52" s="1"/>
  <c r="G86" i="52"/>
  <c r="AB85" i="52"/>
  <c r="Y85" i="52"/>
  <c r="K85" i="52"/>
  <c r="I85" i="52"/>
  <c r="G85" i="52"/>
  <c r="Y84" i="52"/>
  <c r="AB84" i="52" s="1"/>
  <c r="I84" i="52"/>
  <c r="K84" i="52" s="1"/>
  <c r="G84" i="52"/>
  <c r="Y83" i="52"/>
  <c r="AB83" i="52" s="1"/>
  <c r="I83" i="52"/>
  <c r="K83" i="52" s="1"/>
  <c r="G83" i="52"/>
  <c r="Y82" i="52"/>
  <c r="AB82" i="52" s="1"/>
  <c r="I82" i="52"/>
  <c r="K82" i="52" s="1"/>
  <c r="G82" i="52"/>
  <c r="Y81" i="52"/>
  <c r="AB81" i="52" s="1"/>
  <c r="K81" i="52"/>
  <c r="I81" i="52"/>
  <c r="G81" i="52"/>
  <c r="Y80" i="52"/>
  <c r="AB80" i="52" s="1"/>
  <c r="K80" i="52"/>
  <c r="I80" i="52"/>
  <c r="G80" i="52"/>
  <c r="AB79" i="52"/>
  <c r="Y79" i="52"/>
  <c r="K79" i="52"/>
  <c r="I79" i="52"/>
  <c r="G79" i="52"/>
  <c r="AB78" i="52"/>
  <c r="Y78" i="52"/>
  <c r="I78" i="52"/>
  <c r="K78" i="52" s="1"/>
  <c r="G78" i="52"/>
  <c r="AB77" i="52"/>
  <c r="Y77" i="52"/>
  <c r="I77" i="52"/>
  <c r="K77" i="52" s="1"/>
  <c r="G77" i="52"/>
  <c r="Y76" i="52"/>
  <c r="AB76" i="52" s="1"/>
  <c r="I76" i="52"/>
  <c r="K76" i="52" s="1"/>
  <c r="G76" i="52"/>
  <c r="Y75" i="52"/>
  <c r="AB75" i="52" s="1"/>
  <c r="I75" i="52"/>
  <c r="K75" i="52" s="1"/>
  <c r="G75" i="52"/>
  <c r="Y74" i="52"/>
  <c r="AB74" i="52" s="1"/>
  <c r="I74" i="52"/>
  <c r="K74" i="52" s="1"/>
  <c r="G74" i="52"/>
  <c r="Y73" i="52"/>
  <c r="AB73" i="52" s="1"/>
  <c r="K73" i="52"/>
  <c r="I73" i="52"/>
  <c r="G73" i="52"/>
  <c r="Y72" i="52"/>
  <c r="AB72" i="52" s="1"/>
  <c r="K72" i="52"/>
  <c r="I72" i="52"/>
  <c r="G72" i="52"/>
  <c r="AB71" i="52"/>
  <c r="Y71" i="52"/>
  <c r="K71" i="52"/>
  <c r="I71" i="52"/>
  <c r="G71" i="52"/>
  <c r="Y70" i="52"/>
  <c r="AB70" i="52" s="1"/>
  <c r="I70" i="52"/>
  <c r="K70" i="52" s="1"/>
  <c r="G70" i="52"/>
  <c r="AB69" i="52"/>
  <c r="Y69" i="52"/>
  <c r="I69" i="52"/>
  <c r="K69" i="52" s="1"/>
  <c r="G69" i="52"/>
  <c r="Y68" i="52"/>
  <c r="AB68" i="52" s="1"/>
  <c r="I68" i="52"/>
  <c r="K68" i="52" s="1"/>
  <c r="G68" i="52"/>
  <c r="Y67" i="52"/>
  <c r="AB67" i="52" s="1"/>
  <c r="I67" i="52"/>
  <c r="K67" i="52" s="1"/>
  <c r="G67" i="52"/>
  <c r="Y66" i="52"/>
  <c r="AB66" i="52" s="1"/>
  <c r="I66" i="52"/>
  <c r="K66" i="52" s="1"/>
  <c r="G66" i="52"/>
  <c r="Y65" i="52"/>
  <c r="AB65" i="52" s="1"/>
  <c r="K65" i="52"/>
  <c r="I65" i="52"/>
  <c r="G65" i="52"/>
  <c r="Y64" i="52"/>
  <c r="AB64" i="52" s="1"/>
  <c r="I64" i="52"/>
  <c r="K64" i="52" s="1"/>
  <c r="G64" i="52"/>
  <c r="AB63" i="52"/>
  <c r="Y63" i="52"/>
  <c r="I63" i="52"/>
  <c r="K63" i="52" s="1"/>
  <c r="G63" i="52"/>
  <c r="Y62" i="52"/>
  <c r="AB62" i="52" s="1"/>
  <c r="I62" i="52"/>
  <c r="K62" i="52" s="1"/>
  <c r="G62" i="52"/>
  <c r="Y61" i="52"/>
  <c r="AB61" i="52" s="1"/>
  <c r="I61" i="52"/>
  <c r="K61" i="52" s="1"/>
  <c r="G61" i="52"/>
  <c r="Y60" i="52"/>
  <c r="AB60" i="52" s="1"/>
  <c r="I60" i="52"/>
  <c r="K60" i="52" s="1"/>
  <c r="G60" i="52"/>
  <c r="Y59" i="52"/>
  <c r="AB59" i="52" s="1"/>
  <c r="I59" i="52"/>
  <c r="K59" i="52" s="1"/>
  <c r="G59" i="52"/>
  <c r="Y58" i="52"/>
  <c r="AB58" i="52" s="1"/>
  <c r="I58" i="52"/>
  <c r="K58" i="52" s="1"/>
  <c r="G58" i="52"/>
  <c r="Y57" i="52"/>
  <c r="AB57" i="52" s="1"/>
  <c r="K57" i="52"/>
  <c r="I57" i="52"/>
  <c r="G57" i="52"/>
  <c r="Y56" i="52"/>
  <c r="AB56" i="52" s="1"/>
  <c r="I56" i="52"/>
  <c r="K56" i="52" s="1"/>
  <c r="G56" i="52"/>
  <c r="AB55" i="52"/>
  <c r="Y55" i="52"/>
  <c r="I55" i="52"/>
  <c r="K55" i="52" s="1"/>
  <c r="G55" i="52"/>
  <c r="Y54" i="52"/>
  <c r="AB54" i="52" s="1"/>
  <c r="I54" i="52"/>
  <c r="K54" i="52" s="1"/>
  <c r="G54" i="52"/>
  <c r="Y53" i="52"/>
  <c r="AB53" i="52" s="1"/>
  <c r="I53" i="52"/>
  <c r="K53" i="52" s="1"/>
  <c r="G53" i="52"/>
  <c r="Y52" i="52"/>
  <c r="AB52" i="52" s="1"/>
  <c r="I52" i="52"/>
  <c r="K52" i="52" s="1"/>
  <c r="G52" i="52"/>
  <c r="Y51" i="52"/>
  <c r="AB51" i="52" s="1"/>
  <c r="I51" i="52"/>
  <c r="K51" i="52" s="1"/>
  <c r="G51" i="52"/>
  <c r="Y50" i="52"/>
  <c r="AB50" i="52" s="1"/>
  <c r="I50" i="52"/>
  <c r="K50" i="52" s="1"/>
  <c r="G50" i="52"/>
  <c r="Y49" i="52"/>
  <c r="AB49" i="52" s="1"/>
  <c r="K49" i="52"/>
  <c r="I49" i="52"/>
  <c r="G49" i="52"/>
  <c r="AB48" i="52"/>
  <c r="Y48" i="52"/>
  <c r="I48" i="52"/>
  <c r="K48" i="52" s="1"/>
  <c r="G48" i="52"/>
  <c r="AB47" i="52"/>
  <c r="Y47" i="52"/>
  <c r="I47" i="52"/>
  <c r="K47" i="52" s="1"/>
  <c r="G47" i="52"/>
  <c r="Y46" i="52"/>
  <c r="AB46" i="52" s="1"/>
  <c r="I46" i="52"/>
  <c r="K46" i="52" s="1"/>
  <c r="G46" i="52"/>
  <c r="Y45" i="52"/>
  <c r="AB45" i="52" s="1"/>
  <c r="I45" i="52"/>
  <c r="K45" i="52" s="1"/>
  <c r="G45" i="52"/>
  <c r="Y44" i="52"/>
  <c r="AB44" i="52" s="1"/>
  <c r="I44" i="52"/>
  <c r="K44" i="52" s="1"/>
  <c r="G44" i="52"/>
  <c r="Y43" i="52"/>
  <c r="AB43" i="52" s="1"/>
  <c r="I43" i="52"/>
  <c r="K43" i="52" s="1"/>
  <c r="G43" i="52"/>
  <c r="Y42" i="52"/>
  <c r="AB42" i="52" s="1"/>
  <c r="I42" i="52"/>
  <c r="K42" i="52" s="1"/>
  <c r="G42" i="52"/>
  <c r="Y41" i="52"/>
  <c r="AB41" i="52" s="1"/>
  <c r="K41" i="52"/>
  <c r="I41" i="52"/>
  <c r="G41" i="52"/>
  <c r="Y40" i="52"/>
  <c r="AB40" i="52" s="1"/>
  <c r="I40" i="52"/>
  <c r="K40" i="52" s="1"/>
  <c r="G40" i="52"/>
  <c r="AB39" i="52"/>
  <c r="Y39" i="52"/>
  <c r="I39" i="52"/>
  <c r="K39" i="52" s="1"/>
  <c r="G39" i="52"/>
  <c r="Y38" i="52"/>
  <c r="AB38" i="52" s="1"/>
  <c r="I38" i="52"/>
  <c r="K38" i="52" s="1"/>
  <c r="G38" i="52"/>
  <c r="Y37" i="52"/>
  <c r="AB37" i="52" s="1"/>
  <c r="K37" i="52"/>
  <c r="I37" i="52"/>
  <c r="G37" i="52"/>
  <c r="Y36" i="52"/>
  <c r="AB36" i="52" s="1"/>
  <c r="I36" i="52"/>
  <c r="K36" i="52" s="1"/>
  <c r="G36" i="52"/>
  <c r="AB35" i="52"/>
  <c r="Y35" i="52"/>
  <c r="I35" i="52"/>
  <c r="K35" i="52" s="1"/>
  <c r="G35" i="52"/>
  <c r="Y34" i="52"/>
  <c r="AB34" i="52" s="1"/>
  <c r="I34" i="52"/>
  <c r="K34" i="52" s="1"/>
  <c r="G34" i="52"/>
  <c r="Y33" i="52"/>
  <c r="AB33" i="52" s="1"/>
  <c r="K33" i="52"/>
  <c r="I33" i="52"/>
  <c r="G33" i="52"/>
  <c r="Y32" i="52"/>
  <c r="AB32" i="52" s="1"/>
  <c r="I32" i="52"/>
  <c r="K32" i="52" s="1"/>
  <c r="G32" i="52"/>
  <c r="AB31" i="52"/>
  <c r="Y31" i="52"/>
  <c r="I31" i="52"/>
  <c r="K31" i="52" s="1"/>
  <c r="G31" i="52"/>
  <c r="Y30" i="52"/>
  <c r="AB30" i="52" s="1"/>
  <c r="I30" i="52"/>
  <c r="K30" i="52" s="1"/>
  <c r="G30" i="52"/>
  <c r="Y29" i="52"/>
  <c r="AB29" i="52" s="1"/>
  <c r="I29" i="52"/>
  <c r="K29" i="52" s="1"/>
  <c r="G29" i="52"/>
  <c r="Y28" i="52"/>
  <c r="AB28" i="52" s="1"/>
  <c r="I28" i="52"/>
  <c r="K28" i="52" s="1"/>
  <c r="G28" i="52"/>
  <c r="Y27" i="52"/>
  <c r="AB27" i="52" s="1"/>
  <c r="I27" i="52"/>
  <c r="K27" i="52" s="1"/>
  <c r="G27" i="52"/>
  <c r="Y26" i="52"/>
  <c r="AB26" i="52" s="1"/>
  <c r="I26" i="52"/>
  <c r="K26" i="52" s="1"/>
  <c r="G26" i="52"/>
  <c r="Y25" i="52"/>
  <c r="AB25" i="52" s="1"/>
  <c r="K25" i="52"/>
  <c r="I25" i="52"/>
  <c r="G25" i="52"/>
  <c r="Y24" i="52"/>
  <c r="AB24" i="52" s="1"/>
  <c r="I24" i="52"/>
  <c r="K24" i="52" s="1"/>
  <c r="G24" i="52"/>
  <c r="AB23" i="52"/>
  <c r="Y23" i="52"/>
  <c r="I23" i="52"/>
  <c r="K23" i="52" s="1"/>
  <c r="G23" i="52"/>
  <c r="Y22" i="52"/>
  <c r="AB22" i="52" s="1"/>
  <c r="I22" i="52"/>
  <c r="K22" i="52" s="1"/>
  <c r="G22" i="52"/>
  <c r="Y21" i="52"/>
  <c r="AB21" i="52" s="1"/>
  <c r="I21" i="52"/>
  <c r="K21" i="52" s="1"/>
  <c r="G21" i="52"/>
  <c r="Y20" i="52"/>
  <c r="AB20" i="52" s="1"/>
  <c r="I20" i="52"/>
  <c r="K20" i="52" s="1"/>
  <c r="G20" i="52"/>
  <c r="Y19" i="52"/>
  <c r="AB19" i="52" s="1"/>
  <c r="I19" i="52"/>
  <c r="K19" i="52" s="1"/>
  <c r="G19" i="52"/>
  <c r="Y18" i="52"/>
  <c r="AB18" i="52" s="1"/>
  <c r="I18" i="52"/>
  <c r="K18" i="52" s="1"/>
  <c r="G18" i="52"/>
  <c r="Y17" i="52"/>
  <c r="AB17" i="52" s="1"/>
  <c r="K17" i="52"/>
  <c r="I17" i="52"/>
  <c r="G17" i="52"/>
  <c r="Y16" i="52"/>
  <c r="AB16" i="52" s="1"/>
  <c r="I16" i="52"/>
  <c r="K16" i="52" s="1"/>
  <c r="G16" i="52"/>
  <c r="AB15" i="52"/>
  <c r="Y15" i="52"/>
  <c r="I15" i="52"/>
  <c r="K15" i="52" s="1"/>
  <c r="G15" i="52"/>
  <c r="Y14" i="52"/>
  <c r="AB14" i="52" s="1"/>
  <c r="I14" i="52"/>
  <c r="K14" i="52" s="1"/>
  <c r="G14" i="52"/>
  <c r="Y13" i="52"/>
  <c r="AB13" i="52" s="1"/>
  <c r="I13" i="52"/>
  <c r="K13" i="52" s="1"/>
  <c r="G13" i="52"/>
  <c r="Y12" i="52"/>
  <c r="AB12" i="52" s="1"/>
  <c r="I12" i="52"/>
  <c r="K12" i="52" s="1"/>
  <c r="G12" i="52"/>
  <c r="Y11" i="52"/>
  <c r="AB11" i="52" s="1"/>
  <c r="I11" i="52"/>
  <c r="K11" i="52" s="1"/>
  <c r="G11" i="52"/>
  <c r="Y10" i="52"/>
  <c r="AB10" i="52" s="1"/>
  <c r="K10" i="52"/>
  <c r="I10" i="52"/>
  <c r="G10" i="52"/>
  <c r="Y9" i="52"/>
  <c r="AB9" i="52" s="1"/>
  <c r="K9" i="52"/>
  <c r="I9" i="52"/>
  <c r="G9" i="52"/>
  <c r="AB8" i="52"/>
  <c r="Y8" i="52"/>
  <c r="I8" i="52"/>
  <c r="K8" i="52" s="1"/>
  <c r="G8" i="52"/>
  <c r="Y202" i="51"/>
  <c r="AB202" i="51" s="1"/>
  <c r="K202" i="51"/>
  <c r="I202" i="51"/>
  <c r="G202" i="51"/>
  <c r="AB201" i="51"/>
  <c r="Y201" i="51"/>
  <c r="I201" i="51"/>
  <c r="K201" i="51" s="1"/>
  <c r="G201" i="51"/>
  <c r="AB200" i="51"/>
  <c r="Y200" i="51"/>
  <c r="K200" i="51"/>
  <c r="I200" i="51"/>
  <c r="G200" i="51"/>
  <c r="Y199" i="51"/>
  <c r="AB199" i="51" s="1"/>
  <c r="K199" i="51"/>
  <c r="I199" i="51"/>
  <c r="G199" i="51"/>
  <c r="AB198" i="51"/>
  <c r="Y198" i="51"/>
  <c r="K198" i="51"/>
  <c r="I198" i="51"/>
  <c r="G198" i="51"/>
  <c r="AB197" i="51"/>
  <c r="Y197" i="51"/>
  <c r="K197" i="51"/>
  <c r="I197" i="51"/>
  <c r="G197" i="51"/>
  <c r="AB196" i="51"/>
  <c r="Y196" i="51"/>
  <c r="I196" i="51"/>
  <c r="K196" i="51" s="1"/>
  <c r="G196" i="51"/>
  <c r="AB195" i="51"/>
  <c r="Y195" i="51"/>
  <c r="K195" i="51"/>
  <c r="I195" i="51"/>
  <c r="G195" i="51"/>
  <c r="Y194" i="51"/>
  <c r="AB194" i="51" s="1"/>
  <c r="K194" i="51"/>
  <c r="I194" i="51"/>
  <c r="G194" i="51"/>
  <c r="AB193" i="51"/>
  <c r="Y193" i="51"/>
  <c r="I193" i="51"/>
  <c r="K193" i="51" s="1"/>
  <c r="G193" i="51"/>
  <c r="AB192" i="51"/>
  <c r="Y192" i="51"/>
  <c r="K192" i="51"/>
  <c r="I192" i="51"/>
  <c r="G192" i="51"/>
  <c r="Y191" i="51"/>
  <c r="AB191" i="51" s="1"/>
  <c r="K191" i="51"/>
  <c r="I191" i="51"/>
  <c r="G191" i="51"/>
  <c r="AB190" i="51"/>
  <c r="Y190" i="51"/>
  <c r="I190" i="51"/>
  <c r="K190" i="51" s="1"/>
  <c r="G190" i="51"/>
  <c r="AB189" i="51"/>
  <c r="Y189" i="51"/>
  <c r="K189" i="51"/>
  <c r="I189" i="51"/>
  <c r="G189" i="51"/>
  <c r="AB188" i="51"/>
  <c r="Y188" i="51"/>
  <c r="I188" i="51"/>
  <c r="K188" i="51" s="1"/>
  <c r="G188" i="51"/>
  <c r="AB187" i="51"/>
  <c r="Y187" i="51"/>
  <c r="K187" i="51"/>
  <c r="I187" i="51"/>
  <c r="G187" i="51"/>
  <c r="Y186" i="51"/>
  <c r="AB186" i="51" s="1"/>
  <c r="K186" i="51"/>
  <c r="I186" i="51"/>
  <c r="G186" i="51"/>
  <c r="AB185" i="51"/>
  <c r="Y185" i="51"/>
  <c r="I185" i="51"/>
  <c r="K185" i="51" s="1"/>
  <c r="G185" i="51"/>
  <c r="AB184" i="51"/>
  <c r="Y184" i="51"/>
  <c r="K184" i="51"/>
  <c r="I184" i="51"/>
  <c r="G184" i="51"/>
  <c r="Y183" i="51"/>
  <c r="AB183" i="51" s="1"/>
  <c r="K183" i="51"/>
  <c r="I183" i="51"/>
  <c r="G183" i="51"/>
  <c r="AB182" i="51"/>
  <c r="Y182" i="51"/>
  <c r="K182" i="51"/>
  <c r="I182" i="51"/>
  <c r="G182" i="51"/>
  <c r="AB181" i="51"/>
  <c r="Y181" i="51"/>
  <c r="K181" i="51"/>
  <c r="I181" i="51"/>
  <c r="G181" i="51"/>
  <c r="Y180" i="51"/>
  <c r="AB180" i="51" s="1"/>
  <c r="I180" i="51"/>
  <c r="K180" i="51" s="1"/>
  <c r="G180" i="51"/>
  <c r="AB179" i="51"/>
  <c r="Y179" i="51"/>
  <c r="K179" i="51"/>
  <c r="I179" i="51"/>
  <c r="G179" i="51"/>
  <c r="Y178" i="51"/>
  <c r="AB178" i="51" s="1"/>
  <c r="K178" i="51"/>
  <c r="I178" i="51"/>
  <c r="G178" i="51"/>
  <c r="AB177" i="51"/>
  <c r="Y177" i="51"/>
  <c r="I177" i="51"/>
  <c r="K177" i="51" s="1"/>
  <c r="G177" i="51"/>
  <c r="AB176" i="51"/>
  <c r="Y176" i="51"/>
  <c r="K176" i="51"/>
  <c r="I176" i="51"/>
  <c r="G176" i="51"/>
  <c r="Y175" i="51"/>
  <c r="AB175" i="51" s="1"/>
  <c r="K175" i="51"/>
  <c r="I175" i="51"/>
  <c r="G175" i="51"/>
  <c r="AB174" i="51"/>
  <c r="Y174" i="51"/>
  <c r="I174" i="51"/>
  <c r="K174" i="51" s="1"/>
  <c r="G174" i="51"/>
  <c r="AB173" i="51"/>
  <c r="Y173" i="51"/>
  <c r="K173" i="51"/>
  <c r="I173" i="51"/>
  <c r="G173" i="51"/>
  <c r="Y172" i="51"/>
  <c r="AB172" i="51" s="1"/>
  <c r="I172" i="51"/>
  <c r="K172" i="51" s="1"/>
  <c r="G172" i="51"/>
  <c r="AB171" i="51"/>
  <c r="Y171" i="51"/>
  <c r="K171" i="51"/>
  <c r="I171" i="51"/>
  <c r="G171" i="51"/>
  <c r="Y170" i="51"/>
  <c r="AB170" i="51" s="1"/>
  <c r="K170" i="51"/>
  <c r="I170" i="51"/>
  <c r="G170" i="51"/>
  <c r="AB169" i="51"/>
  <c r="Y169" i="51"/>
  <c r="I169" i="51"/>
  <c r="K169" i="51" s="1"/>
  <c r="G169" i="51"/>
  <c r="AB168" i="51"/>
  <c r="Y168" i="51"/>
  <c r="K168" i="51"/>
  <c r="I168" i="51"/>
  <c r="G168" i="51"/>
  <c r="Y167" i="51"/>
  <c r="AB167" i="51" s="1"/>
  <c r="K167" i="51"/>
  <c r="I167" i="51"/>
  <c r="G167" i="51"/>
  <c r="AB166" i="51"/>
  <c r="Y166" i="51"/>
  <c r="I166" i="51"/>
  <c r="K166" i="51" s="1"/>
  <c r="G166" i="51"/>
  <c r="AB165" i="51"/>
  <c r="Y165" i="51"/>
  <c r="K165" i="51"/>
  <c r="I165" i="51"/>
  <c r="G165" i="51"/>
  <c r="Y164" i="51"/>
  <c r="AB164" i="51" s="1"/>
  <c r="I164" i="51"/>
  <c r="K164" i="51" s="1"/>
  <c r="G164" i="51"/>
  <c r="AB163" i="51"/>
  <c r="Y163" i="51"/>
  <c r="K163" i="51"/>
  <c r="I163" i="51"/>
  <c r="G163" i="51"/>
  <c r="Y162" i="51"/>
  <c r="AB162" i="51" s="1"/>
  <c r="K162" i="51"/>
  <c r="I162" i="51"/>
  <c r="G162" i="51"/>
  <c r="AB161" i="51"/>
  <c r="Y161" i="51"/>
  <c r="I161" i="51"/>
  <c r="K161" i="51" s="1"/>
  <c r="G161" i="51"/>
  <c r="AB160" i="51"/>
  <c r="Y160" i="51"/>
  <c r="K160" i="51"/>
  <c r="I160" i="51"/>
  <c r="G160" i="51"/>
  <c r="Y159" i="51"/>
  <c r="AB159" i="51" s="1"/>
  <c r="K159" i="51"/>
  <c r="I159" i="51"/>
  <c r="G159" i="51"/>
  <c r="AB158" i="51"/>
  <c r="Y158" i="51"/>
  <c r="I158" i="51"/>
  <c r="K158" i="51" s="1"/>
  <c r="G158" i="51"/>
  <c r="AB157" i="51"/>
  <c r="Y157" i="51"/>
  <c r="K157" i="51"/>
  <c r="I157" i="51"/>
  <c r="G157" i="51"/>
  <c r="Y156" i="51"/>
  <c r="AB156" i="51" s="1"/>
  <c r="I156" i="51"/>
  <c r="K156" i="51" s="1"/>
  <c r="G156" i="51"/>
  <c r="AB155" i="51"/>
  <c r="Y155" i="51"/>
  <c r="K155" i="51"/>
  <c r="I155" i="51"/>
  <c r="G155" i="51"/>
  <c r="Y154" i="51"/>
  <c r="AB154" i="51" s="1"/>
  <c r="K154" i="51"/>
  <c r="I154" i="51"/>
  <c r="G154" i="51"/>
  <c r="AB153" i="51"/>
  <c r="Y153" i="51"/>
  <c r="I153" i="51"/>
  <c r="K153" i="51" s="1"/>
  <c r="G153" i="51"/>
  <c r="AB152" i="51"/>
  <c r="Y152" i="51"/>
  <c r="K152" i="51"/>
  <c r="I152" i="51"/>
  <c r="G152" i="51"/>
  <c r="Y151" i="51"/>
  <c r="AB151" i="51" s="1"/>
  <c r="K151" i="51"/>
  <c r="I151" i="51"/>
  <c r="G151" i="51"/>
  <c r="AB150" i="51"/>
  <c r="Y150" i="51"/>
  <c r="I150" i="51"/>
  <c r="K150" i="51" s="1"/>
  <c r="G150" i="51"/>
  <c r="AB149" i="51"/>
  <c r="Y149" i="51"/>
  <c r="K149" i="51"/>
  <c r="I149" i="51"/>
  <c r="G149" i="51"/>
  <c r="Y148" i="51"/>
  <c r="AB148" i="51" s="1"/>
  <c r="I148" i="51"/>
  <c r="K148" i="51" s="1"/>
  <c r="G148" i="51"/>
  <c r="AB147" i="51"/>
  <c r="Y147" i="51"/>
  <c r="K147" i="51"/>
  <c r="I147" i="51"/>
  <c r="G147" i="51"/>
  <c r="Y146" i="51"/>
  <c r="AB146" i="51" s="1"/>
  <c r="K146" i="51"/>
  <c r="I146" i="51"/>
  <c r="G146" i="51"/>
  <c r="AB145" i="51"/>
  <c r="Y145" i="51"/>
  <c r="I145" i="51"/>
  <c r="K145" i="51" s="1"/>
  <c r="G145" i="51"/>
  <c r="AB144" i="51"/>
  <c r="Y144" i="51"/>
  <c r="K144" i="51"/>
  <c r="I144" i="51"/>
  <c r="G144" i="51"/>
  <c r="Y143" i="51"/>
  <c r="AB143" i="51" s="1"/>
  <c r="K143" i="51"/>
  <c r="I143" i="51"/>
  <c r="G143" i="51"/>
  <c r="AB142" i="51"/>
  <c r="Y142" i="51"/>
  <c r="K142" i="51"/>
  <c r="I142" i="51"/>
  <c r="G142" i="51"/>
  <c r="AB141" i="51"/>
  <c r="Y141" i="51"/>
  <c r="K141" i="51"/>
  <c r="I141" i="51"/>
  <c r="G141" i="51"/>
  <c r="AB140" i="51"/>
  <c r="Y140" i="51"/>
  <c r="I140" i="51"/>
  <c r="K140" i="51" s="1"/>
  <c r="G140" i="51"/>
  <c r="AB139" i="51"/>
  <c r="Y139" i="51"/>
  <c r="K139" i="51"/>
  <c r="I139" i="51"/>
  <c r="G139" i="51"/>
  <c r="Y138" i="51"/>
  <c r="AB138" i="51" s="1"/>
  <c r="K138" i="51"/>
  <c r="I138" i="51"/>
  <c r="G138" i="51"/>
  <c r="AB137" i="51"/>
  <c r="Y137" i="51"/>
  <c r="I137" i="51"/>
  <c r="K137" i="51" s="1"/>
  <c r="G137" i="51"/>
  <c r="AB136" i="51"/>
  <c r="Y136" i="51"/>
  <c r="K136" i="51"/>
  <c r="I136" i="51"/>
  <c r="G136" i="51"/>
  <c r="Y135" i="51"/>
  <c r="AB135" i="51" s="1"/>
  <c r="K135" i="51"/>
  <c r="I135" i="51"/>
  <c r="G135" i="51"/>
  <c r="AB134" i="51"/>
  <c r="Y134" i="51"/>
  <c r="K134" i="51"/>
  <c r="I134" i="51"/>
  <c r="G134" i="51"/>
  <c r="AB133" i="51"/>
  <c r="Y133" i="51"/>
  <c r="K133" i="51"/>
  <c r="I133" i="51"/>
  <c r="G133" i="51"/>
  <c r="AB132" i="51"/>
  <c r="Y132" i="51"/>
  <c r="I132" i="51"/>
  <c r="K132" i="51" s="1"/>
  <c r="G132" i="51"/>
  <c r="AB131" i="51"/>
  <c r="Y131" i="51"/>
  <c r="K131" i="51"/>
  <c r="I131" i="51"/>
  <c r="G131" i="51"/>
  <c r="Y130" i="51"/>
  <c r="AB130" i="51" s="1"/>
  <c r="K130" i="51"/>
  <c r="I130" i="51"/>
  <c r="G130" i="51"/>
  <c r="AB129" i="51"/>
  <c r="Y129" i="51"/>
  <c r="I129" i="51"/>
  <c r="K129" i="51" s="1"/>
  <c r="G129" i="51"/>
  <c r="AB128" i="51"/>
  <c r="Y128" i="51"/>
  <c r="K128" i="51"/>
  <c r="I128" i="51"/>
  <c r="G128" i="51"/>
  <c r="Y127" i="51"/>
  <c r="AB127" i="51" s="1"/>
  <c r="K127" i="51"/>
  <c r="I127" i="51"/>
  <c r="G127" i="51"/>
  <c r="AB126" i="51"/>
  <c r="Y126" i="51"/>
  <c r="K126" i="51"/>
  <c r="I126" i="51"/>
  <c r="G126" i="51"/>
  <c r="AB125" i="51"/>
  <c r="Y125" i="51"/>
  <c r="K125" i="51"/>
  <c r="I125" i="51"/>
  <c r="G125" i="51"/>
  <c r="AB124" i="51"/>
  <c r="Y124" i="51"/>
  <c r="I124" i="51"/>
  <c r="K124" i="51" s="1"/>
  <c r="G124" i="51"/>
  <c r="AB123" i="51"/>
  <c r="Y123" i="51"/>
  <c r="K123" i="51"/>
  <c r="I123" i="51"/>
  <c r="G123" i="51"/>
  <c r="Y122" i="51"/>
  <c r="AB122" i="51" s="1"/>
  <c r="K122" i="51"/>
  <c r="I122" i="51"/>
  <c r="G122" i="51"/>
  <c r="AB121" i="51"/>
  <c r="Y121" i="51"/>
  <c r="I121" i="51"/>
  <c r="K121" i="51" s="1"/>
  <c r="G121" i="51"/>
  <c r="AB120" i="51"/>
  <c r="Y120" i="51"/>
  <c r="K120" i="51"/>
  <c r="I120" i="51"/>
  <c r="G120" i="51"/>
  <c r="Y119" i="51"/>
  <c r="AB119" i="51" s="1"/>
  <c r="K119" i="51"/>
  <c r="I119" i="51"/>
  <c r="G119" i="51"/>
  <c r="AB118" i="51"/>
  <c r="Y118" i="51"/>
  <c r="K118" i="51"/>
  <c r="I118" i="51"/>
  <c r="G118" i="51"/>
  <c r="AB117" i="51"/>
  <c r="Y117" i="51"/>
  <c r="K117" i="51"/>
  <c r="I117" i="51"/>
  <c r="G117" i="51"/>
  <c r="AB116" i="51"/>
  <c r="Y116" i="51"/>
  <c r="I116" i="51"/>
  <c r="K116" i="51" s="1"/>
  <c r="G116" i="51"/>
  <c r="AB115" i="51"/>
  <c r="Y115" i="51"/>
  <c r="K115" i="51"/>
  <c r="I115" i="51"/>
  <c r="G115" i="51"/>
  <c r="Y114" i="51"/>
  <c r="AB114" i="51" s="1"/>
  <c r="K114" i="51"/>
  <c r="I114" i="51"/>
  <c r="G114" i="51"/>
  <c r="AB113" i="51"/>
  <c r="Y113" i="51"/>
  <c r="I113" i="51"/>
  <c r="K113" i="51" s="1"/>
  <c r="G113" i="51"/>
  <c r="AB112" i="51"/>
  <c r="Y112" i="51"/>
  <c r="K112" i="51"/>
  <c r="I112" i="51"/>
  <c r="G112" i="51"/>
  <c r="Y111" i="51"/>
  <c r="AB111" i="51" s="1"/>
  <c r="K111" i="51"/>
  <c r="I111" i="51"/>
  <c r="G111" i="51"/>
  <c r="AB110" i="51"/>
  <c r="Y110" i="51"/>
  <c r="K110" i="51"/>
  <c r="I110" i="51"/>
  <c r="G110" i="51"/>
  <c r="AB109" i="51"/>
  <c r="Y109" i="51"/>
  <c r="K109" i="51"/>
  <c r="I109" i="51"/>
  <c r="G109" i="51"/>
  <c r="AB108" i="51"/>
  <c r="Y108" i="51"/>
  <c r="I108" i="51"/>
  <c r="K108" i="51" s="1"/>
  <c r="G108" i="51"/>
  <c r="AB107" i="51"/>
  <c r="Y107" i="51"/>
  <c r="K107" i="51"/>
  <c r="I107" i="51"/>
  <c r="G107" i="51"/>
  <c r="Y106" i="51"/>
  <c r="AB106" i="51" s="1"/>
  <c r="K106" i="51"/>
  <c r="I106" i="51"/>
  <c r="G106" i="51"/>
  <c r="AB105" i="51"/>
  <c r="Y105" i="51"/>
  <c r="I105" i="51"/>
  <c r="K105" i="51" s="1"/>
  <c r="G105" i="51"/>
  <c r="AB104" i="51"/>
  <c r="Y104" i="51"/>
  <c r="K104" i="51"/>
  <c r="I104" i="51"/>
  <c r="G104" i="51"/>
  <c r="Y103" i="51"/>
  <c r="AB103" i="51" s="1"/>
  <c r="K103" i="51"/>
  <c r="I103" i="51"/>
  <c r="G103" i="51"/>
  <c r="AB102" i="51"/>
  <c r="Y102" i="51"/>
  <c r="K102" i="51"/>
  <c r="I102" i="51"/>
  <c r="G102" i="51"/>
  <c r="AB101" i="51"/>
  <c r="Y101" i="51"/>
  <c r="K101" i="51"/>
  <c r="I101" i="51"/>
  <c r="G101" i="51"/>
  <c r="AB100" i="51"/>
  <c r="Y100" i="51"/>
  <c r="I100" i="51"/>
  <c r="K100" i="51" s="1"/>
  <c r="G100" i="51"/>
  <c r="AB99" i="51"/>
  <c r="Y99" i="51"/>
  <c r="K99" i="51"/>
  <c r="I99" i="51"/>
  <c r="G99" i="51"/>
  <c r="Y98" i="51"/>
  <c r="AB98" i="51" s="1"/>
  <c r="K98" i="51"/>
  <c r="I98" i="51"/>
  <c r="G98" i="51"/>
  <c r="AB97" i="51"/>
  <c r="Y97" i="51"/>
  <c r="I97" i="51"/>
  <c r="K97" i="51" s="1"/>
  <c r="G97" i="51"/>
  <c r="AB96" i="51"/>
  <c r="Y96" i="51"/>
  <c r="K96" i="51"/>
  <c r="I96" i="51"/>
  <c r="G96" i="51"/>
  <c r="Y95" i="51"/>
  <c r="AB95" i="51" s="1"/>
  <c r="K95" i="51"/>
  <c r="I95" i="51"/>
  <c r="G95" i="51"/>
  <c r="AB94" i="51"/>
  <c r="Y94" i="51"/>
  <c r="K94" i="51"/>
  <c r="I94" i="51"/>
  <c r="G94" i="51"/>
  <c r="AB93" i="51"/>
  <c r="Y93" i="51"/>
  <c r="K93" i="51"/>
  <c r="I93" i="51"/>
  <c r="G93" i="51"/>
  <c r="AB92" i="51"/>
  <c r="Y92" i="51"/>
  <c r="I92" i="51"/>
  <c r="K92" i="51" s="1"/>
  <c r="G92" i="51"/>
  <c r="AB91" i="51"/>
  <c r="Y91" i="51"/>
  <c r="K91" i="51"/>
  <c r="I91" i="51"/>
  <c r="G91" i="51"/>
  <c r="Y90" i="51"/>
  <c r="AB90" i="51" s="1"/>
  <c r="K90" i="51"/>
  <c r="I90" i="51"/>
  <c r="G90" i="51"/>
  <c r="AB89" i="51"/>
  <c r="Y89" i="51"/>
  <c r="I89" i="51"/>
  <c r="K89" i="51" s="1"/>
  <c r="G89" i="51"/>
  <c r="AB88" i="51"/>
  <c r="Y88" i="51"/>
  <c r="K88" i="51"/>
  <c r="I88" i="51"/>
  <c r="G88" i="51"/>
  <c r="Y87" i="51"/>
  <c r="AB87" i="51" s="1"/>
  <c r="K87" i="51"/>
  <c r="I87" i="51"/>
  <c r="G87" i="51"/>
  <c r="AB86" i="51"/>
  <c r="Y86" i="51"/>
  <c r="K86" i="51"/>
  <c r="I86" i="51"/>
  <c r="G86" i="51"/>
  <c r="AB85" i="51"/>
  <c r="Y85" i="51"/>
  <c r="K85" i="51"/>
  <c r="I85" i="51"/>
  <c r="G85" i="51"/>
  <c r="Y84" i="51"/>
  <c r="AB84" i="51" s="1"/>
  <c r="I84" i="51"/>
  <c r="K84" i="51" s="1"/>
  <c r="G84" i="51"/>
  <c r="AB83" i="51"/>
  <c r="Y83" i="51"/>
  <c r="I83" i="51"/>
  <c r="K83" i="51" s="1"/>
  <c r="G83" i="51"/>
  <c r="Y82" i="51"/>
  <c r="AB82" i="51" s="1"/>
  <c r="K82" i="51"/>
  <c r="I82" i="51"/>
  <c r="G82" i="51"/>
  <c r="Y81" i="51"/>
  <c r="AB81" i="51" s="1"/>
  <c r="I81" i="51"/>
  <c r="K81" i="51" s="1"/>
  <c r="G81" i="51"/>
  <c r="AB80" i="51"/>
  <c r="Y80" i="51"/>
  <c r="K80" i="51"/>
  <c r="I80" i="51"/>
  <c r="G80" i="51"/>
  <c r="Y79" i="51"/>
  <c r="AB79" i="51" s="1"/>
  <c r="K79" i="51"/>
  <c r="I79" i="51"/>
  <c r="G79" i="51"/>
  <c r="AB78" i="51"/>
  <c r="Y78" i="51"/>
  <c r="I78" i="51"/>
  <c r="K78" i="51" s="1"/>
  <c r="G78" i="51"/>
  <c r="AB77" i="51"/>
  <c r="Y77" i="51"/>
  <c r="K77" i="51"/>
  <c r="I77" i="51"/>
  <c r="G77" i="51"/>
  <c r="Y76" i="51"/>
  <c r="AB76" i="51" s="1"/>
  <c r="I76" i="51"/>
  <c r="K76" i="51" s="1"/>
  <c r="G76" i="51"/>
  <c r="AB75" i="51"/>
  <c r="Y75" i="51"/>
  <c r="K75" i="51"/>
  <c r="I75" i="51"/>
  <c r="G75" i="51"/>
  <c r="Y74" i="51"/>
  <c r="AB74" i="51" s="1"/>
  <c r="K74" i="51"/>
  <c r="I74" i="51"/>
  <c r="G74" i="51"/>
  <c r="AB73" i="51"/>
  <c r="Y73" i="51"/>
  <c r="I73" i="51"/>
  <c r="K73" i="51" s="1"/>
  <c r="G73" i="51"/>
  <c r="AB72" i="51"/>
  <c r="Y72" i="51"/>
  <c r="K72" i="51"/>
  <c r="I72" i="51"/>
  <c r="G72" i="51"/>
  <c r="Y71" i="51"/>
  <c r="AB71" i="51" s="1"/>
  <c r="K71" i="51"/>
  <c r="I71" i="51"/>
  <c r="G71" i="51"/>
  <c r="AB70" i="51"/>
  <c r="Y70" i="51"/>
  <c r="I70" i="51"/>
  <c r="K70" i="51" s="1"/>
  <c r="G70" i="51"/>
  <c r="AB69" i="51"/>
  <c r="Y69" i="51"/>
  <c r="K69" i="51"/>
  <c r="I69" i="51"/>
  <c r="G69" i="51"/>
  <c r="Y68" i="51"/>
  <c r="AB68" i="51" s="1"/>
  <c r="I68" i="51"/>
  <c r="K68" i="51" s="1"/>
  <c r="G68" i="51"/>
  <c r="AB67" i="51"/>
  <c r="Y67" i="51"/>
  <c r="K67" i="51"/>
  <c r="I67" i="51"/>
  <c r="G67" i="51"/>
  <c r="Y66" i="51"/>
  <c r="AB66" i="51" s="1"/>
  <c r="K66" i="51"/>
  <c r="I66" i="51"/>
  <c r="G66" i="51"/>
  <c r="AB65" i="51"/>
  <c r="Y65" i="51"/>
  <c r="I65" i="51"/>
  <c r="K65" i="51" s="1"/>
  <c r="G65" i="51"/>
  <c r="AB64" i="51"/>
  <c r="Y64" i="51"/>
  <c r="K64" i="51"/>
  <c r="I64" i="51"/>
  <c r="G64" i="51"/>
  <c r="Y63" i="51"/>
  <c r="AB63" i="51" s="1"/>
  <c r="K63" i="51"/>
  <c r="I63" i="51"/>
  <c r="G63" i="51"/>
  <c r="AB62" i="51"/>
  <c r="Y62" i="51"/>
  <c r="I62" i="51"/>
  <c r="K62" i="51" s="1"/>
  <c r="G62" i="51"/>
  <c r="AB61" i="51"/>
  <c r="Y61" i="51"/>
  <c r="K61" i="51"/>
  <c r="I61" i="51"/>
  <c r="G61" i="51"/>
  <c r="Y60" i="51"/>
  <c r="AB60" i="51" s="1"/>
  <c r="I60" i="51"/>
  <c r="K60" i="51" s="1"/>
  <c r="G60" i="51"/>
  <c r="AB59" i="51"/>
  <c r="Y59" i="51"/>
  <c r="K59" i="51"/>
  <c r="I59" i="51"/>
  <c r="G59" i="51"/>
  <c r="Y58" i="51"/>
  <c r="AB58" i="51" s="1"/>
  <c r="K58" i="51"/>
  <c r="I58" i="51"/>
  <c r="G58" i="51"/>
  <c r="AB57" i="51"/>
  <c r="Y57" i="51"/>
  <c r="I57" i="51"/>
  <c r="K57" i="51" s="1"/>
  <c r="G57" i="51"/>
  <c r="AB56" i="51"/>
  <c r="Y56" i="51"/>
  <c r="K56" i="51"/>
  <c r="I56" i="51"/>
  <c r="G56" i="51"/>
  <c r="Y55" i="51"/>
  <c r="AB55" i="51" s="1"/>
  <c r="K55" i="51"/>
  <c r="I55" i="51"/>
  <c r="G55" i="51"/>
  <c r="AB54" i="51"/>
  <c r="Y54" i="51"/>
  <c r="I54" i="51"/>
  <c r="K54" i="51" s="1"/>
  <c r="G54" i="51"/>
  <c r="AB53" i="51"/>
  <c r="Y53" i="51"/>
  <c r="K53" i="51"/>
  <c r="I53" i="51"/>
  <c r="G53" i="51"/>
  <c r="Y52" i="51"/>
  <c r="AB52" i="51" s="1"/>
  <c r="I52" i="51"/>
  <c r="K52" i="51" s="1"/>
  <c r="G52" i="51"/>
  <c r="AB51" i="51"/>
  <c r="Y51" i="51"/>
  <c r="K51" i="51"/>
  <c r="I51" i="51"/>
  <c r="G51" i="51"/>
  <c r="Y50" i="51"/>
  <c r="AB50" i="51" s="1"/>
  <c r="K50" i="51"/>
  <c r="I50" i="51"/>
  <c r="G50" i="51"/>
  <c r="AB49" i="51"/>
  <c r="Y49" i="51"/>
  <c r="I49" i="51"/>
  <c r="K49" i="51" s="1"/>
  <c r="G49" i="51"/>
  <c r="AB48" i="51"/>
  <c r="Y48" i="51"/>
  <c r="K48" i="51"/>
  <c r="I48" i="51"/>
  <c r="G48" i="51"/>
  <c r="Y47" i="51"/>
  <c r="AB47" i="51" s="1"/>
  <c r="K47" i="51"/>
  <c r="I47" i="51"/>
  <c r="G47" i="51"/>
  <c r="AB46" i="51"/>
  <c r="Y46" i="51"/>
  <c r="I46" i="51"/>
  <c r="K46" i="51" s="1"/>
  <c r="G46" i="51"/>
  <c r="AB45" i="51"/>
  <c r="Y45" i="51"/>
  <c r="K45" i="51"/>
  <c r="I45" i="51"/>
  <c r="G45" i="51"/>
  <c r="AB44" i="51"/>
  <c r="Y44" i="51"/>
  <c r="I44" i="51"/>
  <c r="K44" i="51" s="1"/>
  <c r="G44" i="51"/>
  <c r="AB43" i="51"/>
  <c r="Y43" i="51"/>
  <c r="K43" i="51"/>
  <c r="I43" i="51"/>
  <c r="G43" i="51"/>
  <c r="Y42" i="51"/>
  <c r="AB42" i="51" s="1"/>
  <c r="K42" i="51"/>
  <c r="I42" i="51"/>
  <c r="G42" i="51"/>
  <c r="AB41" i="51"/>
  <c r="Y41" i="51"/>
  <c r="I41" i="51"/>
  <c r="K41" i="51" s="1"/>
  <c r="G41" i="51"/>
  <c r="AB40" i="51"/>
  <c r="Y40" i="51"/>
  <c r="K40" i="51"/>
  <c r="I40" i="51"/>
  <c r="G40" i="51"/>
  <c r="Y39" i="51"/>
  <c r="AB39" i="51" s="1"/>
  <c r="K39" i="51"/>
  <c r="I39" i="51"/>
  <c r="G39" i="51"/>
  <c r="AB38" i="51"/>
  <c r="Y38" i="51"/>
  <c r="I38" i="51"/>
  <c r="K38" i="51" s="1"/>
  <c r="G38" i="51"/>
  <c r="AB37" i="51"/>
  <c r="Y37" i="51"/>
  <c r="K37" i="51"/>
  <c r="I37" i="51"/>
  <c r="G37" i="51"/>
  <c r="Y36" i="51"/>
  <c r="AB36" i="51" s="1"/>
  <c r="I36" i="51"/>
  <c r="K36" i="51" s="1"/>
  <c r="G36" i="51"/>
  <c r="AB35" i="51"/>
  <c r="Y35" i="51"/>
  <c r="K35" i="51"/>
  <c r="I35" i="51"/>
  <c r="G35" i="51"/>
  <c r="Y34" i="51"/>
  <c r="AB34" i="51" s="1"/>
  <c r="K34" i="51"/>
  <c r="I34" i="51"/>
  <c r="G34" i="51"/>
  <c r="AB33" i="51"/>
  <c r="Y33" i="51"/>
  <c r="I33" i="51"/>
  <c r="K33" i="51" s="1"/>
  <c r="G33" i="51"/>
  <c r="AB32" i="51"/>
  <c r="Y32" i="51"/>
  <c r="K32" i="51"/>
  <c r="I32" i="51"/>
  <c r="G32" i="51"/>
  <c r="Y31" i="51"/>
  <c r="AB31" i="51" s="1"/>
  <c r="K31" i="51"/>
  <c r="I31" i="51"/>
  <c r="G31" i="51"/>
  <c r="AB30" i="51"/>
  <c r="Y30" i="51"/>
  <c r="I30" i="51"/>
  <c r="K30" i="51" s="1"/>
  <c r="G30" i="51"/>
  <c r="AB29" i="51"/>
  <c r="Y29" i="51"/>
  <c r="K29" i="51"/>
  <c r="I29" i="51"/>
  <c r="G29" i="51"/>
  <c r="Y28" i="51"/>
  <c r="AB28" i="51" s="1"/>
  <c r="I28" i="51"/>
  <c r="K28" i="51" s="1"/>
  <c r="G28" i="51"/>
  <c r="AB27" i="51"/>
  <c r="Y27" i="51"/>
  <c r="K27" i="51"/>
  <c r="I27" i="51"/>
  <c r="G27" i="51"/>
  <c r="Y26" i="51"/>
  <c r="AB26" i="51" s="1"/>
  <c r="K26" i="51"/>
  <c r="I26" i="51"/>
  <c r="G26" i="51"/>
  <c r="AB25" i="51"/>
  <c r="Y25" i="51"/>
  <c r="I25" i="51"/>
  <c r="K25" i="51" s="1"/>
  <c r="G25" i="51"/>
  <c r="AB24" i="51"/>
  <c r="Y24" i="51"/>
  <c r="K24" i="51"/>
  <c r="I24" i="51"/>
  <c r="G24" i="51"/>
  <c r="Y23" i="51"/>
  <c r="AB23" i="51" s="1"/>
  <c r="K23" i="51"/>
  <c r="I23" i="51"/>
  <c r="G23" i="51"/>
  <c r="AB22" i="51"/>
  <c r="Y22" i="51"/>
  <c r="I22" i="51"/>
  <c r="K22" i="51" s="1"/>
  <c r="G22" i="51"/>
  <c r="AB21" i="51"/>
  <c r="Y21" i="51"/>
  <c r="K21" i="51"/>
  <c r="I21" i="51"/>
  <c r="G21" i="51"/>
  <c r="Y20" i="51"/>
  <c r="AB20" i="51" s="1"/>
  <c r="I20" i="51"/>
  <c r="K20" i="51" s="1"/>
  <c r="G20" i="51"/>
  <c r="AB19" i="51"/>
  <c r="Y19" i="51"/>
  <c r="I19" i="51"/>
  <c r="K19" i="51" s="1"/>
  <c r="G19" i="51"/>
  <c r="Y18" i="51"/>
  <c r="AB18" i="51" s="1"/>
  <c r="K18" i="51"/>
  <c r="I18" i="51"/>
  <c r="G18" i="51"/>
  <c r="Y17" i="51"/>
  <c r="AB17" i="51" s="1"/>
  <c r="I17" i="51"/>
  <c r="K17" i="51" s="1"/>
  <c r="G17" i="51"/>
  <c r="AB16" i="51"/>
  <c r="Y16" i="51"/>
  <c r="K16" i="51"/>
  <c r="I16" i="51"/>
  <c r="G16" i="51"/>
  <c r="Y15" i="51"/>
  <c r="AB15" i="51" s="1"/>
  <c r="K15" i="51"/>
  <c r="I15" i="51"/>
  <c r="G15" i="51"/>
  <c r="AB14" i="51"/>
  <c r="Y14" i="51"/>
  <c r="I14" i="51"/>
  <c r="K14" i="51" s="1"/>
  <c r="G14" i="51"/>
  <c r="AB13" i="51"/>
  <c r="Y13" i="51"/>
  <c r="K13" i="51"/>
  <c r="I13" i="51"/>
  <c r="G13" i="51"/>
  <c r="Y12" i="51"/>
  <c r="AB12" i="51" s="1"/>
  <c r="I12" i="51"/>
  <c r="K12" i="51" s="1"/>
  <c r="G12" i="51"/>
  <c r="AB11" i="51"/>
  <c r="Y11" i="51"/>
  <c r="I11" i="51"/>
  <c r="K11" i="51" s="1"/>
  <c r="G11" i="51"/>
  <c r="Y10" i="51"/>
  <c r="AB10" i="51" s="1"/>
  <c r="K10" i="51"/>
  <c r="I10" i="51"/>
  <c r="G10" i="51"/>
  <c r="Y9" i="51"/>
  <c r="AB9" i="51" s="1"/>
  <c r="I9" i="51"/>
  <c r="K9" i="51" s="1"/>
  <c r="G9" i="51"/>
  <c r="AB8" i="51"/>
  <c r="Y8" i="51"/>
  <c r="K8" i="51"/>
  <c r="I8" i="51"/>
  <c r="G8" i="51"/>
  <c r="Y202" i="50"/>
  <c r="AB202" i="50" s="1"/>
  <c r="I202" i="50"/>
  <c r="K202" i="50" s="1"/>
  <c r="G202" i="50"/>
  <c r="Y201" i="50"/>
  <c r="AB201" i="50" s="1"/>
  <c r="I201" i="50"/>
  <c r="K201" i="50" s="1"/>
  <c r="G201" i="50"/>
  <c r="Y200" i="50"/>
  <c r="AB200" i="50" s="1"/>
  <c r="I200" i="50"/>
  <c r="K200" i="50" s="1"/>
  <c r="G200" i="50"/>
  <c r="Y199" i="50"/>
  <c r="AB199" i="50" s="1"/>
  <c r="K199" i="50"/>
  <c r="I199" i="50"/>
  <c r="G199" i="50"/>
  <c r="Y198" i="50"/>
  <c r="AB198" i="50" s="1"/>
  <c r="I198" i="50"/>
  <c r="K198" i="50" s="1"/>
  <c r="G198" i="50"/>
  <c r="AB197" i="50"/>
  <c r="Y197" i="50"/>
  <c r="I197" i="50"/>
  <c r="K197" i="50" s="1"/>
  <c r="G197" i="50"/>
  <c r="Y196" i="50"/>
  <c r="AB196" i="50" s="1"/>
  <c r="I196" i="50"/>
  <c r="K196" i="50" s="1"/>
  <c r="G196" i="50"/>
  <c r="Y195" i="50"/>
  <c r="AB195" i="50" s="1"/>
  <c r="I195" i="50"/>
  <c r="K195" i="50" s="1"/>
  <c r="G195" i="50"/>
  <c r="Y194" i="50"/>
  <c r="AB194" i="50" s="1"/>
  <c r="K194" i="50"/>
  <c r="I194" i="50"/>
  <c r="G194" i="50"/>
  <c r="Y193" i="50"/>
  <c r="AB193" i="50" s="1"/>
  <c r="K193" i="50"/>
  <c r="I193" i="50"/>
  <c r="G193" i="50"/>
  <c r="AB192" i="50"/>
  <c r="Y192" i="50"/>
  <c r="K192" i="50"/>
  <c r="I192" i="50"/>
  <c r="G192" i="50"/>
  <c r="AB191" i="50"/>
  <c r="Y191" i="50"/>
  <c r="K191" i="50"/>
  <c r="I191" i="50"/>
  <c r="G191" i="50"/>
  <c r="AB190" i="50"/>
  <c r="Y190" i="50"/>
  <c r="I190" i="50"/>
  <c r="K190" i="50" s="1"/>
  <c r="G190" i="50"/>
  <c r="AB189" i="50"/>
  <c r="Y189" i="50"/>
  <c r="I189" i="50"/>
  <c r="K189" i="50" s="1"/>
  <c r="G189" i="50"/>
  <c r="Y188" i="50"/>
  <c r="AB188" i="50" s="1"/>
  <c r="I188" i="50"/>
  <c r="K188" i="50" s="1"/>
  <c r="G188" i="50"/>
  <c r="Y187" i="50"/>
  <c r="AB187" i="50" s="1"/>
  <c r="I187" i="50"/>
  <c r="K187" i="50" s="1"/>
  <c r="G187" i="50"/>
  <c r="Y186" i="50"/>
  <c r="AB186" i="50" s="1"/>
  <c r="I186" i="50"/>
  <c r="K186" i="50" s="1"/>
  <c r="G186" i="50"/>
  <c r="Y185" i="50"/>
  <c r="AB185" i="50" s="1"/>
  <c r="K185" i="50"/>
  <c r="I185" i="50"/>
  <c r="G185" i="50"/>
  <c r="Y184" i="50"/>
  <c r="AB184" i="50" s="1"/>
  <c r="K184" i="50"/>
  <c r="I184" i="50"/>
  <c r="G184" i="50"/>
  <c r="AB183" i="50"/>
  <c r="Y183" i="50"/>
  <c r="K183" i="50"/>
  <c r="I183" i="50"/>
  <c r="G183" i="50"/>
  <c r="AB182" i="50"/>
  <c r="Y182" i="50"/>
  <c r="I182" i="50"/>
  <c r="K182" i="50" s="1"/>
  <c r="G182" i="50"/>
  <c r="AB181" i="50"/>
  <c r="Y181" i="50"/>
  <c r="I181" i="50"/>
  <c r="K181" i="50" s="1"/>
  <c r="G181" i="50"/>
  <c r="Y180" i="50"/>
  <c r="AB180" i="50" s="1"/>
  <c r="I180" i="50"/>
  <c r="K180" i="50" s="1"/>
  <c r="G180" i="50"/>
  <c r="Y179" i="50"/>
  <c r="AB179" i="50" s="1"/>
  <c r="I179" i="50"/>
  <c r="K179" i="50" s="1"/>
  <c r="G179" i="50"/>
  <c r="Y178" i="50"/>
  <c r="AB178" i="50" s="1"/>
  <c r="I178" i="50"/>
  <c r="K178" i="50" s="1"/>
  <c r="G178" i="50"/>
  <c r="Y177" i="50"/>
  <c r="AB177" i="50" s="1"/>
  <c r="K177" i="50"/>
  <c r="I177" i="50"/>
  <c r="G177" i="50"/>
  <c r="Y176" i="50"/>
  <c r="AB176" i="50" s="1"/>
  <c r="K176" i="50"/>
  <c r="I176" i="50"/>
  <c r="G176" i="50"/>
  <c r="AB175" i="50"/>
  <c r="Y175" i="50"/>
  <c r="K175" i="50"/>
  <c r="I175" i="50"/>
  <c r="G175" i="50"/>
  <c r="AB174" i="50"/>
  <c r="Y174" i="50"/>
  <c r="I174" i="50"/>
  <c r="K174" i="50" s="1"/>
  <c r="G174" i="50"/>
  <c r="AB173" i="50"/>
  <c r="Y173" i="50"/>
  <c r="I173" i="50"/>
  <c r="K173" i="50" s="1"/>
  <c r="G173" i="50"/>
  <c r="Y172" i="50"/>
  <c r="AB172" i="50" s="1"/>
  <c r="I172" i="50"/>
  <c r="K172" i="50" s="1"/>
  <c r="G172" i="50"/>
  <c r="Y171" i="50"/>
  <c r="AB171" i="50" s="1"/>
  <c r="I171" i="50"/>
  <c r="K171" i="50" s="1"/>
  <c r="G171" i="50"/>
  <c r="Y170" i="50"/>
  <c r="AB170" i="50" s="1"/>
  <c r="I170" i="50"/>
  <c r="K170" i="50" s="1"/>
  <c r="G170" i="50"/>
  <c r="Y169" i="50"/>
  <c r="AB169" i="50" s="1"/>
  <c r="K169" i="50"/>
  <c r="I169" i="50"/>
  <c r="G169" i="50"/>
  <c r="Y168" i="50"/>
  <c r="AB168" i="50" s="1"/>
  <c r="K168" i="50"/>
  <c r="I168" i="50"/>
  <c r="G168" i="50"/>
  <c r="AB167" i="50"/>
  <c r="Y167" i="50"/>
  <c r="K167" i="50"/>
  <c r="I167" i="50"/>
  <c r="G167" i="50"/>
  <c r="AB166" i="50"/>
  <c r="Y166" i="50"/>
  <c r="I166" i="50"/>
  <c r="K166" i="50" s="1"/>
  <c r="G166" i="50"/>
  <c r="AB165" i="50"/>
  <c r="Y165" i="50"/>
  <c r="I165" i="50"/>
  <c r="K165" i="50" s="1"/>
  <c r="G165" i="50"/>
  <c r="Y164" i="50"/>
  <c r="AB164" i="50" s="1"/>
  <c r="I164" i="50"/>
  <c r="K164" i="50" s="1"/>
  <c r="G164" i="50"/>
  <c r="Y163" i="50"/>
  <c r="AB163" i="50" s="1"/>
  <c r="I163" i="50"/>
  <c r="K163" i="50" s="1"/>
  <c r="G163" i="50"/>
  <c r="Y162" i="50"/>
  <c r="AB162" i="50" s="1"/>
  <c r="I162" i="50"/>
  <c r="K162" i="50" s="1"/>
  <c r="G162" i="50"/>
  <c r="Y161" i="50"/>
  <c r="AB161" i="50" s="1"/>
  <c r="K161" i="50"/>
  <c r="I161" i="50"/>
  <c r="G161" i="50"/>
  <c r="Y160" i="50"/>
  <c r="AB160" i="50" s="1"/>
  <c r="K160" i="50"/>
  <c r="I160" i="50"/>
  <c r="G160" i="50"/>
  <c r="AB159" i="50"/>
  <c r="Y159" i="50"/>
  <c r="K159" i="50"/>
  <c r="I159" i="50"/>
  <c r="G159" i="50"/>
  <c r="AB158" i="50"/>
  <c r="Y158" i="50"/>
  <c r="I158" i="50"/>
  <c r="K158" i="50" s="1"/>
  <c r="G158" i="50"/>
  <c r="AB157" i="50"/>
  <c r="Y157" i="50"/>
  <c r="I157" i="50"/>
  <c r="K157" i="50" s="1"/>
  <c r="G157" i="50"/>
  <c r="Y156" i="50"/>
  <c r="AB156" i="50" s="1"/>
  <c r="I156" i="50"/>
  <c r="K156" i="50" s="1"/>
  <c r="G156" i="50"/>
  <c r="Y155" i="50"/>
  <c r="AB155" i="50" s="1"/>
  <c r="I155" i="50"/>
  <c r="K155" i="50" s="1"/>
  <c r="G155" i="50"/>
  <c r="Y154" i="50"/>
  <c r="AB154" i="50" s="1"/>
  <c r="I154" i="50"/>
  <c r="K154" i="50" s="1"/>
  <c r="G154" i="50"/>
  <c r="Y153" i="50"/>
  <c r="AB153" i="50" s="1"/>
  <c r="K153" i="50"/>
  <c r="I153" i="50"/>
  <c r="G153" i="50"/>
  <c r="Y152" i="50"/>
  <c r="AB152" i="50" s="1"/>
  <c r="K152" i="50"/>
  <c r="I152" i="50"/>
  <c r="G152" i="50"/>
  <c r="AB151" i="50"/>
  <c r="Y151" i="50"/>
  <c r="K151" i="50"/>
  <c r="I151" i="50"/>
  <c r="G151" i="50"/>
  <c r="AB150" i="50"/>
  <c r="Y150" i="50"/>
  <c r="I150" i="50"/>
  <c r="K150" i="50" s="1"/>
  <c r="G150" i="50"/>
  <c r="AB149" i="50"/>
  <c r="Y149" i="50"/>
  <c r="I149" i="50"/>
  <c r="K149" i="50" s="1"/>
  <c r="G149" i="50"/>
  <c r="Y148" i="50"/>
  <c r="AB148" i="50" s="1"/>
  <c r="I148" i="50"/>
  <c r="K148" i="50" s="1"/>
  <c r="G148" i="50"/>
  <c r="Y147" i="50"/>
  <c r="AB147" i="50" s="1"/>
  <c r="I147" i="50"/>
  <c r="K147" i="50" s="1"/>
  <c r="G147" i="50"/>
  <c r="Y146" i="50"/>
  <c r="AB146" i="50" s="1"/>
  <c r="I146" i="50"/>
  <c r="K146" i="50" s="1"/>
  <c r="G146" i="50"/>
  <c r="AB145" i="50"/>
  <c r="Y145" i="50"/>
  <c r="K145" i="50"/>
  <c r="I145" i="50"/>
  <c r="G145" i="50"/>
  <c r="Y144" i="50"/>
  <c r="AB144" i="50" s="1"/>
  <c r="K144" i="50"/>
  <c r="I144" i="50"/>
  <c r="G144" i="50"/>
  <c r="AB143" i="50"/>
  <c r="Y143" i="50"/>
  <c r="K143" i="50"/>
  <c r="I143" i="50"/>
  <c r="G143" i="50"/>
  <c r="AB142" i="50"/>
  <c r="Y142" i="50"/>
  <c r="I142" i="50"/>
  <c r="K142" i="50" s="1"/>
  <c r="G142" i="50"/>
  <c r="AB141" i="50"/>
  <c r="Y141" i="50"/>
  <c r="I141" i="50"/>
  <c r="K141" i="50" s="1"/>
  <c r="G141" i="50"/>
  <c r="Y140" i="50"/>
  <c r="AB140" i="50" s="1"/>
  <c r="I140" i="50"/>
  <c r="K140" i="50" s="1"/>
  <c r="G140" i="50"/>
  <c r="Y139" i="50"/>
  <c r="AB139" i="50" s="1"/>
  <c r="K139" i="50"/>
  <c r="I139" i="50"/>
  <c r="G139" i="50"/>
  <c r="Y138" i="50"/>
  <c r="AB138" i="50" s="1"/>
  <c r="I138" i="50"/>
  <c r="K138" i="50" s="1"/>
  <c r="G138" i="50"/>
  <c r="Y137" i="50"/>
  <c r="AB137" i="50" s="1"/>
  <c r="K137" i="50"/>
  <c r="I137" i="50"/>
  <c r="G137" i="50"/>
  <c r="Y136" i="50"/>
  <c r="AB136" i="50" s="1"/>
  <c r="K136" i="50"/>
  <c r="I136" i="50"/>
  <c r="G136" i="50"/>
  <c r="AB135" i="50"/>
  <c r="Y135" i="50"/>
  <c r="K135" i="50"/>
  <c r="I135" i="50"/>
  <c r="G135" i="50"/>
  <c r="AB134" i="50"/>
  <c r="Y134" i="50"/>
  <c r="I134" i="50"/>
  <c r="K134" i="50" s="1"/>
  <c r="G134" i="50"/>
  <c r="AB133" i="50"/>
  <c r="Y133" i="50"/>
  <c r="I133" i="50"/>
  <c r="K133" i="50" s="1"/>
  <c r="G133" i="50"/>
  <c r="Y132" i="50"/>
  <c r="AB132" i="50" s="1"/>
  <c r="I132" i="50"/>
  <c r="K132" i="50" s="1"/>
  <c r="G132" i="50"/>
  <c r="Y131" i="50"/>
  <c r="AB131" i="50" s="1"/>
  <c r="I131" i="50"/>
  <c r="K131" i="50" s="1"/>
  <c r="G131" i="50"/>
  <c r="Y130" i="50"/>
  <c r="AB130" i="50" s="1"/>
  <c r="I130" i="50"/>
  <c r="K130" i="50" s="1"/>
  <c r="G130" i="50"/>
  <c r="Y129" i="50"/>
  <c r="AB129" i="50" s="1"/>
  <c r="K129" i="50"/>
  <c r="I129" i="50"/>
  <c r="G129" i="50"/>
  <c r="Y128" i="50"/>
  <c r="AB128" i="50" s="1"/>
  <c r="K128" i="50"/>
  <c r="I128" i="50"/>
  <c r="G128" i="50"/>
  <c r="AB127" i="50"/>
  <c r="Y127" i="50"/>
  <c r="K127" i="50"/>
  <c r="I127" i="50"/>
  <c r="G127" i="50"/>
  <c r="AB126" i="50"/>
  <c r="Y126" i="50"/>
  <c r="I126" i="50"/>
  <c r="K126" i="50" s="1"/>
  <c r="G126" i="50"/>
  <c r="AB125" i="50"/>
  <c r="Y125" i="50"/>
  <c r="I125" i="50"/>
  <c r="K125" i="50" s="1"/>
  <c r="G125" i="50"/>
  <c r="Y124" i="50"/>
  <c r="AB124" i="50" s="1"/>
  <c r="I124" i="50"/>
  <c r="K124" i="50" s="1"/>
  <c r="G124" i="50"/>
  <c r="Y123" i="50"/>
  <c r="AB123" i="50" s="1"/>
  <c r="K123" i="50"/>
  <c r="I123" i="50"/>
  <c r="G123" i="50"/>
  <c r="Y122" i="50"/>
  <c r="AB122" i="50" s="1"/>
  <c r="I122" i="50"/>
  <c r="K122" i="50" s="1"/>
  <c r="G122" i="50"/>
  <c r="AB121" i="50"/>
  <c r="Y121" i="50"/>
  <c r="K121" i="50"/>
  <c r="I121" i="50"/>
  <c r="G121" i="50"/>
  <c r="Y120" i="50"/>
  <c r="AB120" i="50" s="1"/>
  <c r="K120" i="50"/>
  <c r="I120" i="50"/>
  <c r="G120" i="50"/>
  <c r="AB119" i="50"/>
  <c r="Y119" i="50"/>
  <c r="K119" i="50"/>
  <c r="I119" i="50"/>
  <c r="G119" i="50"/>
  <c r="AB118" i="50"/>
  <c r="Y118" i="50"/>
  <c r="I118" i="50"/>
  <c r="K118" i="50" s="1"/>
  <c r="G118" i="50"/>
  <c r="AB117" i="50"/>
  <c r="Y117" i="50"/>
  <c r="I117" i="50"/>
  <c r="K117" i="50" s="1"/>
  <c r="G117" i="50"/>
  <c r="Y116" i="50"/>
  <c r="AB116" i="50" s="1"/>
  <c r="I116" i="50"/>
  <c r="K116" i="50" s="1"/>
  <c r="G116" i="50"/>
  <c r="Y115" i="50"/>
  <c r="AB115" i="50" s="1"/>
  <c r="I115" i="50"/>
  <c r="K115" i="50" s="1"/>
  <c r="G115" i="50"/>
  <c r="Y114" i="50"/>
  <c r="AB114" i="50" s="1"/>
  <c r="K114" i="50"/>
  <c r="I114" i="50"/>
  <c r="G114" i="50"/>
  <c r="Y113" i="50"/>
  <c r="AB113" i="50" s="1"/>
  <c r="K113" i="50"/>
  <c r="I113" i="50"/>
  <c r="G113" i="50"/>
  <c r="AB112" i="50"/>
  <c r="Y112" i="50"/>
  <c r="K112" i="50"/>
  <c r="I112" i="50"/>
  <c r="G112" i="50"/>
  <c r="AB111" i="50"/>
  <c r="Y111" i="50"/>
  <c r="K111" i="50"/>
  <c r="I111" i="50"/>
  <c r="G111" i="50"/>
  <c r="AB110" i="50"/>
  <c r="Y110" i="50"/>
  <c r="I110" i="50"/>
  <c r="K110" i="50" s="1"/>
  <c r="G110" i="50"/>
  <c r="AB109" i="50"/>
  <c r="Y109" i="50"/>
  <c r="I109" i="50"/>
  <c r="K109" i="50" s="1"/>
  <c r="G109" i="50"/>
  <c r="Y108" i="50"/>
  <c r="AB108" i="50" s="1"/>
  <c r="I108" i="50"/>
  <c r="K108" i="50" s="1"/>
  <c r="G108" i="50"/>
  <c r="Y107" i="50"/>
  <c r="AB107" i="50" s="1"/>
  <c r="K107" i="50"/>
  <c r="I107" i="50"/>
  <c r="G107" i="50"/>
  <c r="Y106" i="50"/>
  <c r="AB106" i="50" s="1"/>
  <c r="I106" i="50"/>
  <c r="K106" i="50" s="1"/>
  <c r="G106" i="50"/>
  <c r="Y105" i="50"/>
  <c r="AB105" i="50" s="1"/>
  <c r="K105" i="50"/>
  <c r="I105" i="50"/>
  <c r="G105" i="50"/>
  <c r="Y104" i="50"/>
  <c r="AB104" i="50" s="1"/>
  <c r="K104" i="50"/>
  <c r="I104" i="50"/>
  <c r="G104" i="50"/>
  <c r="AB103" i="50"/>
  <c r="Y103" i="50"/>
  <c r="K103" i="50"/>
  <c r="I103" i="50"/>
  <c r="G103" i="50"/>
  <c r="AB102" i="50"/>
  <c r="Y102" i="50"/>
  <c r="I102" i="50"/>
  <c r="K102" i="50" s="1"/>
  <c r="G102" i="50"/>
  <c r="AB101" i="50"/>
  <c r="Y101" i="50"/>
  <c r="I101" i="50"/>
  <c r="K101" i="50" s="1"/>
  <c r="G101" i="50"/>
  <c r="Y100" i="50"/>
  <c r="AB100" i="50" s="1"/>
  <c r="I100" i="50"/>
  <c r="K100" i="50" s="1"/>
  <c r="G100" i="50"/>
  <c r="Y99" i="50"/>
  <c r="AB99" i="50" s="1"/>
  <c r="I99" i="50"/>
  <c r="K99" i="50" s="1"/>
  <c r="G99" i="50"/>
  <c r="Y98" i="50"/>
  <c r="AB98" i="50" s="1"/>
  <c r="I98" i="50"/>
  <c r="K98" i="50" s="1"/>
  <c r="G98" i="50"/>
  <c r="Y97" i="50"/>
  <c r="AB97" i="50" s="1"/>
  <c r="K97" i="50"/>
  <c r="I97" i="50"/>
  <c r="G97" i="50"/>
  <c r="Y96" i="50"/>
  <c r="AB96" i="50" s="1"/>
  <c r="K96" i="50"/>
  <c r="I96" i="50"/>
  <c r="G96" i="50"/>
  <c r="AB95" i="50"/>
  <c r="Y95" i="50"/>
  <c r="K95" i="50"/>
  <c r="I95" i="50"/>
  <c r="G95" i="50"/>
  <c r="AB94" i="50"/>
  <c r="Y94" i="50"/>
  <c r="I94" i="50"/>
  <c r="K94" i="50" s="1"/>
  <c r="G94" i="50"/>
  <c r="AB93" i="50"/>
  <c r="Y93" i="50"/>
  <c r="I93" i="50"/>
  <c r="K93" i="50" s="1"/>
  <c r="G93" i="50"/>
  <c r="Y92" i="50"/>
  <c r="AB92" i="50" s="1"/>
  <c r="I92" i="50"/>
  <c r="K92" i="50" s="1"/>
  <c r="G92" i="50"/>
  <c r="Y91" i="50"/>
  <c r="AB91" i="50" s="1"/>
  <c r="I91" i="50"/>
  <c r="K91" i="50" s="1"/>
  <c r="G91" i="50"/>
  <c r="Y90" i="50"/>
  <c r="AB90" i="50" s="1"/>
  <c r="K90" i="50"/>
  <c r="I90" i="50"/>
  <c r="G90" i="50"/>
  <c r="AB89" i="50"/>
  <c r="Y89" i="50"/>
  <c r="K89" i="50"/>
  <c r="I89" i="50"/>
  <c r="G89" i="50"/>
  <c r="AB88" i="50"/>
  <c r="Y88" i="50"/>
  <c r="K88" i="50"/>
  <c r="I88" i="50"/>
  <c r="G88" i="50"/>
  <c r="AB87" i="50"/>
  <c r="Y87" i="50"/>
  <c r="K87" i="50"/>
  <c r="I87" i="50"/>
  <c r="G87" i="50"/>
  <c r="AB86" i="50"/>
  <c r="Y86" i="50"/>
  <c r="I86" i="50"/>
  <c r="K86" i="50" s="1"/>
  <c r="G86" i="50"/>
  <c r="AB85" i="50"/>
  <c r="Y85" i="50"/>
  <c r="I85" i="50"/>
  <c r="K85" i="50" s="1"/>
  <c r="G85" i="50"/>
  <c r="Y84" i="50"/>
  <c r="AB84" i="50" s="1"/>
  <c r="I84" i="50"/>
  <c r="K84" i="50" s="1"/>
  <c r="G84" i="50"/>
  <c r="Y83" i="50"/>
  <c r="AB83" i="50" s="1"/>
  <c r="I83" i="50"/>
  <c r="K83" i="50" s="1"/>
  <c r="G83" i="50"/>
  <c r="Y82" i="50"/>
  <c r="AB82" i="50" s="1"/>
  <c r="K82" i="50"/>
  <c r="I82" i="50"/>
  <c r="G82" i="50"/>
  <c r="Y81" i="50"/>
  <c r="AB81" i="50" s="1"/>
  <c r="K81" i="50"/>
  <c r="I81" i="50"/>
  <c r="G81" i="50"/>
  <c r="AB80" i="50"/>
  <c r="Y80" i="50"/>
  <c r="K80" i="50"/>
  <c r="I80" i="50"/>
  <c r="G80" i="50"/>
  <c r="AB79" i="50"/>
  <c r="Y79" i="50"/>
  <c r="K79" i="50"/>
  <c r="I79" i="50"/>
  <c r="G79" i="50"/>
  <c r="AB78" i="50"/>
  <c r="Y78" i="50"/>
  <c r="I78" i="50"/>
  <c r="K78" i="50" s="1"/>
  <c r="G78" i="50"/>
  <c r="AB77" i="50"/>
  <c r="Y77" i="50"/>
  <c r="I77" i="50"/>
  <c r="K77" i="50" s="1"/>
  <c r="G77" i="50"/>
  <c r="Y76" i="50"/>
  <c r="AB76" i="50" s="1"/>
  <c r="I76" i="50"/>
  <c r="K76" i="50" s="1"/>
  <c r="G76" i="50"/>
  <c r="Y75" i="50"/>
  <c r="AB75" i="50" s="1"/>
  <c r="I75" i="50"/>
  <c r="K75" i="50" s="1"/>
  <c r="G75" i="50"/>
  <c r="Y74" i="50"/>
  <c r="AB74" i="50" s="1"/>
  <c r="K74" i="50"/>
  <c r="I74" i="50"/>
  <c r="G74" i="50"/>
  <c r="Y73" i="50"/>
  <c r="AB73" i="50" s="1"/>
  <c r="K73" i="50"/>
  <c r="I73" i="50"/>
  <c r="G73" i="50"/>
  <c r="AB72" i="50"/>
  <c r="Y72" i="50"/>
  <c r="K72" i="50"/>
  <c r="I72" i="50"/>
  <c r="G72" i="50"/>
  <c r="AB71" i="50"/>
  <c r="Y71" i="50"/>
  <c r="K71" i="50"/>
  <c r="I71" i="50"/>
  <c r="G71" i="50"/>
  <c r="AB70" i="50"/>
  <c r="Y70" i="50"/>
  <c r="I70" i="50"/>
  <c r="K70" i="50" s="1"/>
  <c r="G70" i="50"/>
  <c r="AB69" i="50"/>
  <c r="Y69" i="50"/>
  <c r="I69" i="50"/>
  <c r="K69" i="50" s="1"/>
  <c r="G69" i="50"/>
  <c r="Y68" i="50"/>
  <c r="AB68" i="50" s="1"/>
  <c r="I68" i="50"/>
  <c r="K68" i="50" s="1"/>
  <c r="G68" i="50"/>
  <c r="Y67" i="50"/>
  <c r="AB67" i="50" s="1"/>
  <c r="I67" i="50"/>
  <c r="K67" i="50" s="1"/>
  <c r="G67" i="50"/>
  <c r="Y66" i="50"/>
  <c r="AB66" i="50" s="1"/>
  <c r="K66" i="50"/>
  <c r="I66" i="50"/>
  <c r="G66" i="50"/>
  <c r="Y65" i="50"/>
  <c r="AB65" i="50" s="1"/>
  <c r="K65" i="50"/>
  <c r="I65" i="50"/>
  <c r="G65" i="50"/>
  <c r="Y64" i="50"/>
  <c r="AB64" i="50" s="1"/>
  <c r="K64" i="50"/>
  <c r="I64" i="50"/>
  <c r="G64" i="50"/>
  <c r="AB63" i="50"/>
  <c r="Y63" i="50"/>
  <c r="K63" i="50"/>
  <c r="I63" i="50"/>
  <c r="G63" i="50"/>
  <c r="AB62" i="50"/>
  <c r="Y62" i="50"/>
  <c r="I62" i="50"/>
  <c r="K62" i="50" s="1"/>
  <c r="G62" i="50"/>
  <c r="AB61" i="50"/>
  <c r="Y61" i="50"/>
  <c r="I61" i="50"/>
  <c r="K61" i="50" s="1"/>
  <c r="G61" i="50"/>
  <c r="Y60" i="50"/>
  <c r="AB60" i="50" s="1"/>
  <c r="I60" i="50"/>
  <c r="K60" i="50" s="1"/>
  <c r="G60" i="50"/>
  <c r="Y59" i="50"/>
  <c r="AB59" i="50" s="1"/>
  <c r="I59" i="50"/>
  <c r="K59" i="50" s="1"/>
  <c r="G59" i="50"/>
  <c r="Y58" i="50"/>
  <c r="AB58" i="50" s="1"/>
  <c r="K58" i="50"/>
  <c r="I58" i="50"/>
  <c r="G58" i="50"/>
  <c r="Y57" i="50"/>
  <c r="AB57" i="50" s="1"/>
  <c r="K57" i="50"/>
  <c r="I57" i="50"/>
  <c r="G57" i="50"/>
  <c r="AB56" i="50"/>
  <c r="Y56" i="50"/>
  <c r="K56" i="50"/>
  <c r="I56" i="50"/>
  <c r="G56" i="50"/>
  <c r="AB55" i="50"/>
  <c r="Y55" i="50"/>
  <c r="K55" i="50"/>
  <c r="I55" i="50"/>
  <c r="G55" i="50"/>
  <c r="AB54" i="50"/>
  <c r="Y54" i="50"/>
  <c r="I54" i="50"/>
  <c r="K54" i="50" s="1"/>
  <c r="G54" i="50"/>
  <c r="AB53" i="50"/>
  <c r="Y53" i="50"/>
  <c r="I53" i="50"/>
  <c r="K53" i="50" s="1"/>
  <c r="G53" i="50"/>
  <c r="Y52" i="50"/>
  <c r="AB52" i="50" s="1"/>
  <c r="I52" i="50"/>
  <c r="K52" i="50" s="1"/>
  <c r="G52" i="50"/>
  <c r="Y51" i="50"/>
  <c r="AB51" i="50" s="1"/>
  <c r="I51" i="50"/>
  <c r="K51" i="50" s="1"/>
  <c r="G51" i="50"/>
  <c r="Y50" i="50"/>
  <c r="AB50" i="50" s="1"/>
  <c r="K50" i="50"/>
  <c r="I50" i="50"/>
  <c r="G50" i="50"/>
  <c r="Y49" i="50"/>
  <c r="AB49" i="50" s="1"/>
  <c r="K49" i="50"/>
  <c r="I49" i="50"/>
  <c r="G49" i="50"/>
  <c r="Y48" i="50"/>
  <c r="AB48" i="50" s="1"/>
  <c r="K48" i="50"/>
  <c r="I48" i="50"/>
  <c r="G48" i="50"/>
  <c r="AB47" i="50"/>
  <c r="Y47" i="50"/>
  <c r="K47" i="50"/>
  <c r="I47" i="50"/>
  <c r="G47" i="50"/>
  <c r="AB46" i="50"/>
  <c r="Y46" i="50"/>
  <c r="I46" i="50"/>
  <c r="K46" i="50" s="1"/>
  <c r="G46" i="50"/>
  <c r="AB45" i="50"/>
  <c r="Y45" i="50"/>
  <c r="I45" i="50"/>
  <c r="K45" i="50" s="1"/>
  <c r="G45" i="50"/>
  <c r="Y44" i="50"/>
  <c r="AB44" i="50" s="1"/>
  <c r="I44" i="50"/>
  <c r="K44" i="50" s="1"/>
  <c r="G44" i="50"/>
  <c r="Y43" i="50"/>
  <c r="AB43" i="50" s="1"/>
  <c r="I43" i="50"/>
  <c r="K43" i="50" s="1"/>
  <c r="G43" i="50"/>
  <c r="Y42" i="50"/>
  <c r="AB42" i="50" s="1"/>
  <c r="I42" i="50"/>
  <c r="K42" i="50" s="1"/>
  <c r="G42" i="50"/>
  <c r="Y41" i="50"/>
  <c r="AB41" i="50" s="1"/>
  <c r="K41" i="50"/>
  <c r="I41" i="50"/>
  <c r="G41" i="50"/>
  <c r="Y40" i="50"/>
  <c r="AB40" i="50" s="1"/>
  <c r="K40" i="50"/>
  <c r="I40" i="50"/>
  <c r="G40" i="50"/>
  <c r="AB39" i="50"/>
  <c r="Y39" i="50"/>
  <c r="K39" i="50"/>
  <c r="I39" i="50"/>
  <c r="G39" i="50"/>
  <c r="AB38" i="50"/>
  <c r="Y38" i="50"/>
  <c r="I38" i="50"/>
  <c r="K38" i="50" s="1"/>
  <c r="G38" i="50"/>
  <c r="AB37" i="50"/>
  <c r="Y37" i="50"/>
  <c r="I37" i="50"/>
  <c r="K37" i="50" s="1"/>
  <c r="G37" i="50"/>
  <c r="Y36" i="50"/>
  <c r="AB36" i="50" s="1"/>
  <c r="I36" i="50"/>
  <c r="K36" i="50" s="1"/>
  <c r="G36" i="50"/>
  <c r="Y35" i="50"/>
  <c r="AB35" i="50" s="1"/>
  <c r="I35" i="50"/>
  <c r="K35" i="50" s="1"/>
  <c r="G35" i="50"/>
  <c r="Y34" i="50"/>
  <c r="AB34" i="50" s="1"/>
  <c r="I34" i="50"/>
  <c r="K34" i="50" s="1"/>
  <c r="G34" i="50"/>
  <c r="AB33" i="50"/>
  <c r="Y33" i="50"/>
  <c r="K33" i="50"/>
  <c r="I33" i="50"/>
  <c r="G33" i="50"/>
  <c r="Y32" i="50"/>
  <c r="AB32" i="50" s="1"/>
  <c r="K32" i="50"/>
  <c r="I32" i="50"/>
  <c r="G32" i="50"/>
  <c r="AB31" i="50"/>
  <c r="Y31" i="50"/>
  <c r="K31" i="50"/>
  <c r="I31" i="50"/>
  <c r="G31" i="50"/>
  <c r="AB30" i="50"/>
  <c r="Y30" i="50"/>
  <c r="I30" i="50"/>
  <c r="K30" i="50" s="1"/>
  <c r="G30" i="50"/>
  <c r="AB29" i="50"/>
  <c r="Y29" i="50"/>
  <c r="I29" i="50"/>
  <c r="K29" i="50" s="1"/>
  <c r="G29" i="50"/>
  <c r="Y28" i="50"/>
  <c r="AB28" i="50" s="1"/>
  <c r="I28" i="50"/>
  <c r="K28" i="50" s="1"/>
  <c r="G28" i="50"/>
  <c r="Y27" i="50"/>
  <c r="AB27" i="50" s="1"/>
  <c r="I27" i="50"/>
  <c r="K27" i="50" s="1"/>
  <c r="G27" i="50"/>
  <c r="Y26" i="50"/>
  <c r="AB26" i="50" s="1"/>
  <c r="K26" i="50"/>
  <c r="I26" i="50"/>
  <c r="G26" i="50"/>
  <c r="Y25" i="50"/>
  <c r="AB25" i="50" s="1"/>
  <c r="K25" i="50"/>
  <c r="I25" i="50"/>
  <c r="G25" i="50"/>
  <c r="AB24" i="50"/>
  <c r="Y24" i="50"/>
  <c r="K24" i="50"/>
  <c r="I24" i="50"/>
  <c r="G24" i="50"/>
  <c r="AB23" i="50"/>
  <c r="Y23" i="50"/>
  <c r="K23" i="50"/>
  <c r="I23" i="50"/>
  <c r="G23" i="50"/>
  <c r="AB22" i="50"/>
  <c r="Y22" i="50"/>
  <c r="I22" i="50"/>
  <c r="K22" i="50" s="1"/>
  <c r="G22" i="50"/>
  <c r="AB21" i="50"/>
  <c r="Y21" i="50"/>
  <c r="I21" i="50"/>
  <c r="K21" i="50" s="1"/>
  <c r="G21" i="50"/>
  <c r="Y20" i="50"/>
  <c r="AB20" i="50" s="1"/>
  <c r="I20" i="50"/>
  <c r="K20" i="50" s="1"/>
  <c r="G20" i="50"/>
  <c r="Y19" i="50"/>
  <c r="AB19" i="50" s="1"/>
  <c r="I19" i="50"/>
  <c r="K19" i="50" s="1"/>
  <c r="G19" i="50"/>
  <c r="Y18" i="50"/>
  <c r="AB18" i="50" s="1"/>
  <c r="K18" i="50"/>
  <c r="I18" i="50"/>
  <c r="G18" i="50"/>
  <c r="Y17" i="50"/>
  <c r="AB17" i="50" s="1"/>
  <c r="K17" i="50"/>
  <c r="I17" i="50"/>
  <c r="G17" i="50"/>
  <c r="AB16" i="50"/>
  <c r="Y16" i="50"/>
  <c r="K16" i="50"/>
  <c r="I16" i="50"/>
  <c r="G16" i="50"/>
  <c r="AB15" i="50"/>
  <c r="Y15" i="50"/>
  <c r="K15" i="50"/>
  <c r="I15" i="50"/>
  <c r="G15" i="50"/>
  <c r="AB14" i="50"/>
  <c r="Y14" i="50"/>
  <c r="I14" i="50"/>
  <c r="K14" i="50" s="1"/>
  <c r="G14" i="50"/>
  <c r="AB13" i="50"/>
  <c r="Y13" i="50"/>
  <c r="I13" i="50"/>
  <c r="K13" i="50" s="1"/>
  <c r="G13" i="50"/>
  <c r="Y12" i="50"/>
  <c r="AB12" i="50" s="1"/>
  <c r="I12" i="50"/>
  <c r="K12" i="50" s="1"/>
  <c r="G12" i="50"/>
  <c r="Y11" i="50"/>
  <c r="AB11" i="50" s="1"/>
  <c r="I11" i="50"/>
  <c r="K11" i="50" s="1"/>
  <c r="G11" i="50"/>
  <c r="Y10" i="50"/>
  <c r="AB10" i="50" s="1"/>
  <c r="K10" i="50"/>
  <c r="I10" i="50"/>
  <c r="G10" i="50"/>
  <c r="Y9" i="50"/>
  <c r="AB9" i="50" s="1"/>
  <c r="K9" i="50"/>
  <c r="I9" i="50"/>
  <c r="G9" i="50"/>
  <c r="Y8" i="50"/>
  <c r="AB8" i="50" s="1"/>
  <c r="K8" i="50"/>
  <c r="I8" i="50"/>
  <c r="G8" i="50"/>
  <c r="B9" i="1"/>
  <c r="I8" i="49"/>
  <c r="I9" i="49"/>
  <c r="I10" i="49"/>
  <c r="I11" i="49"/>
  <c r="I12" i="49"/>
  <c r="I13" i="49"/>
  <c r="I14" i="49"/>
  <c r="I15" i="49"/>
  <c r="I16" i="49"/>
  <c r="I17" i="49"/>
  <c r="I18" i="49"/>
  <c r="I19" i="49"/>
  <c r="I20" i="49"/>
  <c r="I21" i="49"/>
  <c r="I22" i="49"/>
  <c r="I23" i="49"/>
  <c r="I24" i="49"/>
  <c r="I25" i="49"/>
  <c r="I26" i="49"/>
  <c r="I27" i="49"/>
  <c r="I28" i="49"/>
  <c r="I29" i="49"/>
  <c r="I30" i="49"/>
  <c r="I31" i="49"/>
  <c r="I32" i="49"/>
  <c r="I33" i="49"/>
  <c r="I34" i="49"/>
  <c r="I35" i="49"/>
  <c r="I36" i="49"/>
  <c r="I37" i="49"/>
  <c r="I38" i="49"/>
  <c r="I39" i="49"/>
  <c r="I40" i="49"/>
  <c r="I41" i="49"/>
  <c r="I42" i="49"/>
  <c r="I43" i="49"/>
  <c r="I44" i="49"/>
  <c r="I45" i="49"/>
  <c r="I46" i="49"/>
  <c r="I47" i="49"/>
  <c r="I48" i="49"/>
  <c r="I49" i="49"/>
  <c r="I50" i="49"/>
  <c r="I51" i="49"/>
  <c r="I52" i="49"/>
  <c r="I53" i="49"/>
  <c r="I54" i="49"/>
  <c r="I55" i="49"/>
  <c r="I56" i="49"/>
  <c r="I57" i="49"/>
  <c r="I58" i="49"/>
  <c r="I59" i="49"/>
  <c r="I60" i="49"/>
  <c r="I61" i="49"/>
  <c r="I62" i="49"/>
  <c r="I63" i="49"/>
  <c r="I64" i="49"/>
  <c r="I65" i="49"/>
  <c r="I66" i="49"/>
  <c r="I67" i="49"/>
  <c r="I68" i="49"/>
  <c r="I69" i="49"/>
  <c r="I70" i="49"/>
  <c r="I71" i="49"/>
  <c r="I72" i="49"/>
  <c r="I73" i="49"/>
  <c r="I74" i="49"/>
  <c r="I75" i="49"/>
  <c r="I76" i="49"/>
  <c r="I77" i="49"/>
  <c r="I78" i="49"/>
  <c r="I79" i="49"/>
  <c r="I80" i="49"/>
  <c r="I81" i="49"/>
  <c r="I82" i="49"/>
  <c r="I83" i="49"/>
  <c r="I84" i="49"/>
  <c r="I85" i="49"/>
  <c r="I86" i="49"/>
  <c r="I87" i="49"/>
  <c r="I88" i="49"/>
  <c r="I89" i="49"/>
  <c r="I90" i="49"/>
  <c r="I91" i="49"/>
  <c r="I92" i="49"/>
  <c r="I93" i="49"/>
  <c r="I94" i="49"/>
  <c r="I95" i="49"/>
  <c r="I96" i="49"/>
  <c r="I97" i="49"/>
  <c r="I98" i="49"/>
  <c r="I99" i="49"/>
  <c r="I100" i="49"/>
  <c r="I101" i="49"/>
  <c r="I102" i="49"/>
  <c r="I103" i="49"/>
  <c r="I104" i="49"/>
  <c r="I105" i="49"/>
  <c r="I106" i="49"/>
  <c r="I107" i="49"/>
  <c r="I108" i="49"/>
  <c r="I109" i="49"/>
  <c r="I110" i="49"/>
  <c r="I111" i="49"/>
  <c r="I112" i="49"/>
  <c r="I113" i="49"/>
  <c r="I114" i="49"/>
  <c r="I115" i="49"/>
  <c r="I116" i="49"/>
  <c r="I117" i="49"/>
  <c r="I118" i="49"/>
  <c r="I119" i="49"/>
  <c r="I120" i="49"/>
  <c r="I121" i="49"/>
  <c r="I122" i="49"/>
  <c r="I123" i="49"/>
  <c r="I124" i="49"/>
  <c r="I125" i="49"/>
  <c r="I126" i="49"/>
  <c r="I127" i="49"/>
  <c r="I128" i="49"/>
  <c r="I129" i="49"/>
  <c r="I130" i="49"/>
  <c r="I131" i="49"/>
  <c r="I132" i="49"/>
  <c r="I133" i="49"/>
  <c r="I134" i="49"/>
  <c r="I135" i="49"/>
  <c r="I136" i="49"/>
  <c r="I137" i="49"/>
  <c r="I138" i="49"/>
  <c r="I139" i="49"/>
  <c r="I140" i="49"/>
  <c r="I141" i="49"/>
  <c r="I142" i="49"/>
  <c r="I143" i="49"/>
  <c r="I144" i="49"/>
  <c r="I145" i="49"/>
  <c r="I146" i="49"/>
  <c r="I147" i="49"/>
  <c r="I148" i="49"/>
  <c r="I149" i="49"/>
  <c r="I150" i="49"/>
  <c r="I151" i="49"/>
  <c r="I152" i="49"/>
  <c r="I153" i="49"/>
  <c r="I154" i="49"/>
  <c r="I155" i="49"/>
  <c r="I156" i="49"/>
  <c r="I157" i="49"/>
  <c r="I158" i="49"/>
  <c r="I159" i="49"/>
  <c r="I160" i="49"/>
  <c r="I161" i="49"/>
  <c r="I162" i="49"/>
  <c r="I163" i="49"/>
  <c r="I164" i="49"/>
  <c r="I165" i="49"/>
  <c r="I166" i="49"/>
  <c r="I167" i="49"/>
  <c r="I168" i="49"/>
  <c r="I169" i="49"/>
  <c r="I170" i="49"/>
  <c r="I171" i="49"/>
  <c r="I172" i="49"/>
  <c r="I173" i="49"/>
  <c r="I174" i="49"/>
  <c r="I175" i="49"/>
  <c r="I176" i="49"/>
  <c r="I177" i="49"/>
  <c r="I178" i="49"/>
  <c r="I179" i="49"/>
  <c r="I180" i="49"/>
  <c r="I181" i="49"/>
  <c r="I182" i="49"/>
  <c r="I183" i="49"/>
  <c r="I184" i="49"/>
  <c r="I185" i="49"/>
  <c r="I186" i="49"/>
  <c r="I187" i="49"/>
  <c r="I188" i="49"/>
  <c r="I189" i="49"/>
  <c r="I190" i="49"/>
  <c r="I191" i="49"/>
  <c r="I192" i="49"/>
  <c r="I193" i="49"/>
  <c r="I194" i="49"/>
  <c r="I195" i="49"/>
  <c r="I196" i="49"/>
  <c r="I197" i="49"/>
  <c r="I198" i="49"/>
  <c r="I199" i="49"/>
  <c r="I200" i="49"/>
  <c r="I201" i="49"/>
  <c r="I202" i="49"/>
  <c r="J26" i="1" l="1"/>
  <c r="J15" i="1"/>
  <c r="J14" i="1"/>
  <c r="J12" i="1"/>
  <c r="J11" i="1"/>
  <c r="J10" i="1"/>
  <c r="J9" i="1"/>
  <c r="J23" i="1"/>
  <c r="C29" i="1"/>
  <c r="J16" i="1"/>
  <c r="G9" i="49"/>
  <c r="G10" i="49"/>
  <c r="G11" i="49"/>
  <c r="G12" i="49"/>
  <c r="G13" i="49"/>
  <c r="G14" i="49"/>
  <c r="G15" i="49"/>
  <c r="G16" i="49"/>
  <c r="G17" i="49"/>
  <c r="G18" i="49"/>
  <c r="G19" i="49"/>
  <c r="G20" i="49"/>
  <c r="G21" i="49"/>
  <c r="G22" i="49"/>
  <c r="G23" i="49"/>
  <c r="G24" i="49"/>
  <c r="G25" i="49"/>
  <c r="G26" i="49"/>
  <c r="G27" i="49"/>
  <c r="G28" i="49"/>
  <c r="G29" i="49"/>
  <c r="G30" i="49"/>
  <c r="G31" i="49"/>
  <c r="G32" i="49"/>
  <c r="G33" i="49"/>
  <c r="G34" i="49"/>
  <c r="G35" i="49"/>
  <c r="G36" i="49"/>
  <c r="G37" i="49"/>
  <c r="G38" i="49"/>
  <c r="G39" i="49"/>
  <c r="G40" i="49"/>
  <c r="G41" i="49"/>
  <c r="G42" i="49"/>
  <c r="G43" i="49"/>
  <c r="G44" i="49"/>
  <c r="G45" i="49"/>
  <c r="G46" i="49"/>
  <c r="G47" i="49"/>
  <c r="G48" i="49"/>
  <c r="G49" i="49"/>
  <c r="G50" i="49"/>
  <c r="G51" i="49"/>
  <c r="G52" i="49"/>
  <c r="G53" i="49"/>
  <c r="G54" i="49"/>
  <c r="G55" i="49"/>
  <c r="G56" i="49"/>
  <c r="G57" i="49"/>
  <c r="G58" i="49"/>
  <c r="G59" i="49"/>
  <c r="G60" i="49"/>
  <c r="G61" i="49"/>
  <c r="G62" i="49"/>
  <c r="G63" i="49"/>
  <c r="G64" i="49"/>
  <c r="G65" i="49"/>
  <c r="G66" i="49"/>
  <c r="G67" i="49"/>
  <c r="G68" i="49"/>
  <c r="G69" i="49"/>
  <c r="G70" i="49"/>
  <c r="G71" i="49"/>
  <c r="G72" i="49"/>
  <c r="G73" i="49"/>
  <c r="G74" i="49"/>
  <c r="G75" i="49"/>
  <c r="G76" i="49"/>
  <c r="G77" i="49"/>
  <c r="G78" i="49"/>
  <c r="G79" i="49"/>
  <c r="G80" i="49"/>
  <c r="G81" i="49"/>
  <c r="G82" i="49"/>
  <c r="G83" i="49"/>
  <c r="G84" i="49"/>
  <c r="G85" i="49"/>
  <c r="G86" i="49"/>
  <c r="G87" i="49"/>
  <c r="G88" i="49"/>
  <c r="G89" i="49"/>
  <c r="G90" i="49"/>
  <c r="G91" i="49"/>
  <c r="G92" i="49"/>
  <c r="G93" i="49"/>
  <c r="G94" i="49"/>
  <c r="G95" i="49"/>
  <c r="G96" i="49"/>
  <c r="G97" i="49"/>
  <c r="G98" i="49"/>
  <c r="G99" i="49"/>
  <c r="G100" i="49"/>
  <c r="G101" i="49"/>
  <c r="G102" i="49"/>
  <c r="G103" i="49"/>
  <c r="G104" i="49"/>
  <c r="G105" i="49"/>
  <c r="G106" i="49"/>
  <c r="G107" i="49"/>
  <c r="G108" i="49"/>
  <c r="G109" i="49"/>
  <c r="G110" i="49"/>
  <c r="G111" i="49"/>
  <c r="G112" i="49"/>
  <c r="G113" i="49"/>
  <c r="G114" i="49"/>
  <c r="G115" i="49"/>
  <c r="G116" i="49"/>
  <c r="G117" i="49"/>
  <c r="G118" i="49"/>
  <c r="G119" i="49"/>
  <c r="G120" i="49"/>
  <c r="G121" i="49"/>
  <c r="G122" i="49"/>
  <c r="G123" i="49"/>
  <c r="G124" i="49"/>
  <c r="G125" i="49"/>
  <c r="G126" i="49"/>
  <c r="G127" i="49"/>
  <c r="G128" i="49"/>
  <c r="G129" i="49"/>
  <c r="G130" i="49"/>
  <c r="G131" i="49"/>
  <c r="G132" i="49"/>
  <c r="G133" i="49"/>
  <c r="G134" i="49"/>
  <c r="G135" i="49"/>
  <c r="G136" i="49"/>
  <c r="G137" i="49"/>
  <c r="G138" i="49"/>
  <c r="G139" i="49"/>
  <c r="G140" i="49"/>
  <c r="G141" i="49"/>
  <c r="G142" i="49"/>
  <c r="G143" i="49"/>
  <c r="G144" i="49"/>
  <c r="G145" i="49"/>
  <c r="G146" i="49"/>
  <c r="G147" i="49"/>
  <c r="G148" i="49"/>
  <c r="G149" i="49"/>
  <c r="G150" i="49"/>
  <c r="G151" i="49"/>
  <c r="G152" i="49"/>
  <c r="G153" i="49"/>
  <c r="G154" i="49"/>
  <c r="G155" i="49"/>
  <c r="G156" i="49"/>
  <c r="G157" i="49"/>
  <c r="G158" i="49"/>
  <c r="G159" i="49"/>
  <c r="G160" i="49"/>
  <c r="G161" i="49"/>
  <c r="G162" i="49"/>
  <c r="G163" i="49"/>
  <c r="G164" i="49"/>
  <c r="G165" i="49"/>
  <c r="G166" i="49"/>
  <c r="G167" i="49"/>
  <c r="G168" i="49"/>
  <c r="G169" i="49"/>
  <c r="G170" i="49"/>
  <c r="G171" i="49"/>
  <c r="G172" i="49"/>
  <c r="G173" i="49"/>
  <c r="G174" i="49"/>
  <c r="G175" i="49"/>
  <c r="G176" i="49"/>
  <c r="G177" i="49"/>
  <c r="G178" i="49"/>
  <c r="G179" i="49"/>
  <c r="G180" i="49"/>
  <c r="G181" i="49"/>
  <c r="G182" i="49"/>
  <c r="G183" i="49"/>
  <c r="G184" i="49"/>
  <c r="G185" i="49"/>
  <c r="G186" i="49"/>
  <c r="G187" i="49"/>
  <c r="G188" i="49"/>
  <c r="G189" i="49"/>
  <c r="G190" i="49"/>
  <c r="G191" i="49"/>
  <c r="G192" i="49"/>
  <c r="G193" i="49"/>
  <c r="G194" i="49"/>
  <c r="G195" i="49"/>
  <c r="G196" i="49"/>
  <c r="G197" i="49"/>
  <c r="G198" i="49"/>
  <c r="G199" i="49"/>
  <c r="G200" i="49"/>
  <c r="G201" i="49"/>
  <c r="G202" i="49"/>
  <c r="G8" i="49"/>
  <c r="K8" i="49"/>
  <c r="K10" i="49"/>
  <c r="K11" i="49"/>
  <c r="K12" i="49"/>
  <c r="K14" i="49"/>
  <c r="K15" i="49"/>
  <c r="K16" i="49"/>
  <c r="K18" i="49"/>
  <c r="K19" i="49"/>
  <c r="K20" i="49"/>
  <c r="K21" i="49"/>
  <c r="K23" i="49"/>
  <c r="K25" i="49"/>
  <c r="K26" i="49"/>
  <c r="K28" i="49"/>
  <c r="K30" i="49"/>
  <c r="K31" i="49"/>
  <c r="K32" i="49"/>
  <c r="K33" i="49"/>
  <c r="K34" i="49"/>
  <c r="K36" i="49"/>
  <c r="K37" i="49"/>
  <c r="K38" i="49"/>
  <c r="K40" i="49"/>
  <c r="K42" i="49"/>
  <c r="K43" i="49"/>
  <c r="K44" i="49"/>
  <c r="K45" i="49"/>
  <c r="K47" i="49"/>
  <c r="K50" i="49"/>
  <c r="K51" i="49"/>
  <c r="K52" i="49"/>
  <c r="K53" i="49"/>
  <c r="K55" i="49"/>
  <c r="K56" i="49"/>
  <c r="K57" i="49"/>
  <c r="K58" i="49"/>
  <c r="K60" i="49"/>
  <c r="K61" i="49"/>
  <c r="K63" i="49"/>
  <c r="K66" i="49"/>
  <c r="K67" i="49"/>
  <c r="K68" i="49"/>
  <c r="K70" i="49"/>
  <c r="K71" i="49"/>
  <c r="K72" i="49"/>
  <c r="K75" i="49"/>
  <c r="K76" i="49"/>
  <c r="K77" i="49"/>
  <c r="K78" i="49"/>
  <c r="K79" i="49"/>
  <c r="K81" i="49"/>
  <c r="K82" i="49"/>
  <c r="K84" i="49"/>
  <c r="K85" i="49"/>
  <c r="K86" i="49"/>
  <c r="K87" i="49"/>
  <c r="K88" i="49"/>
  <c r="K89" i="49"/>
  <c r="K90" i="49"/>
  <c r="K91" i="49"/>
  <c r="K92" i="49"/>
  <c r="K93" i="49"/>
  <c r="K94" i="49"/>
  <c r="K95" i="49"/>
  <c r="K97" i="49"/>
  <c r="K98" i="49"/>
  <c r="K100" i="49"/>
  <c r="K103" i="49"/>
  <c r="K104" i="49"/>
  <c r="K105" i="49"/>
  <c r="K106" i="49"/>
  <c r="K107" i="49"/>
  <c r="K108" i="49"/>
  <c r="K109" i="49"/>
  <c r="K110" i="49"/>
  <c r="K111" i="49"/>
  <c r="K113" i="49"/>
  <c r="K114" i="49"/>
  <c r="K115" i="49"/>
  <c r="K116" i="49"/>
  <c r="K117" i="49"/>
  <c r="K118" i="49"/>
  <c r="K119" i="49"/>
  <c r="K121" i="49"/>
  <c r="K122" i="49"/>
  <c r="K123" i="49"/>
  <c r="K124" i="49"/>
  <c r="K125" i="49"/>
  <c r="K126" i="49"/>
  <c r="K127" i="49"/>
  <c r="K128" i="49"/>
  <c r="K129" i="49"/>
  <c r="K130" i="49"/>
  <c r="K131" i="49"/>
  <c r="K132" i="49"/>
  <c r="K133" i="49"/>
  <c r="K134" i="49"/>
  <c r="K135" i="49"/>
  <c r="K137" i="49"/>
  <c r="K138" i="49"/>
  <c r="K140" i="49"/>
  <c r="K142" i="49"/>
  <c r="K143" i="49"/>
  <c r="K146" i="49"/>
  <c r="K147" i="49"/>
  <c r="K148" i="49"/>
  <c r="K149" i="49"/>
  <c r="K151" i="49"/>
  <c r="K154" i="49"/>
  <c r="K155" i="49"/>
  <c r="K156" i="49"/>
  <c r="K157" i="49"/>
  <c r="K158" i="49"/>
  <c r="K159" i="49"/>
  <c r="K160" i="49"/>
  <c r="K161" i="49"/>
  <c r="K162" i="49"/>
  <c r="K163" i="49"/>
  <c r="K164" i="49"/>
  <c r="K166" i="49"/>
  <c r="K167" i="49"/>
  <c r="K168" i="49"/>
  <c r="K171" i="49"/>
  <c r="K172" i="49"/>
  <c r="K173" i="49"/>
  <c r="K174" i="49"/>
  <c r="K175" i="49"/>
  <c r="K177" i="49"/>
  <c r="K178" i="49"/>
  <c r="K180" i="49"/>
  <c r="K181" i="49"/>
  <c r="K182" i="49"/>
  <c r="K183" i="49"/>
  <c r="K184" i="49"/>
  <c r="K185" i="49"/>
  <c r="K186" i="49"/>
  <c r="K187" i="49"/>
  <c r="K188" i="49"/>
  <c r="K190" i="49"/>
  <c r="K191" i="49"/>
  <c r="K193" i="49"/>
  <c r="K194" i="49"/>
  <c r="K196" i="49"/>
  <c r="K197" i="49"/>
  <c r="K198" i="49"/>
  <c r="K199" i="49"/>
  <c r="K201" i="49"/>
  <c r="K202" i="49"/>
  <c r="Y8" i="49"/>
  <c r="AB8" i="49" s="1"/>
  <c r="Y9" i="49"/>
  <c r="AB9" i="49" s="1"/>
  <c r="Y10" i="49"/>
  <c r="Y11" i="49"/>
  <c r="Y12" i="49"/>
  <c r="AB12" i="49" s="1"/>
  <c r="Y13" i="49"/>
  <c r="AB13" i="49" s="1"/>
  <c r="Y14" i="49"/>
  <c r="AB14" i="49" s="1"/>
  <c r="Y15" i="49"/>
  <c r="AB15" i="49" s="1"/>
  <c r="Y16" i="49"/>
  <c r="Y17" i="49"/>
  <c r="AB17" i="49" s="1"/>
  <c r="Y18" i="49"/>
  <c r="Y19" i="49"/>
  <c r="AB19" i="49" s="1"/>
  <c r="Y20" i="49"/>
  <c r="AB20" i="49" s="1"/>
  <c r="Y21" i="49"/>
  <c r="Y22" i="49"/>
  <c r="AB22" i="49" s="1"/>
  <c r="Y23" i="49"/>
  <c r="AB23" i="49" s="1"/>
  <c r="Y24" i="49"/>
  <c r="AB24" i="49" s="1"/>
  <c r="Y25" i="49"/>
  <c r="AB25" i="49" s="1"/>
  <c r="Y26" i="49"/>
  <c r="Y27" i="49"/>
  <c r="Y28" i="49"/>
  <c r="AB28" i="49" s="1"/>
  <c r="Y29" i="49"/>
  <c r="Y30" i="49"/>
  <c r="AB30" i="49" s="1"/>
  <c r="Y31" i="49"/>
  <c r="AB31" i="49" s="1"/>
  <c r="Y32" i="49"/>
  <c r="AB32" i="49" s="1"/>
  <c r="Y33" i="49"/>
  <c r="AB33" i="49" s="1"/>
  <c r="Y34" i="49"/>
  <c r="Y35" i="49"/>
  <c r="AB35" i="49" s="1"/>
  <c r="Y36" i="49"/>
  <c r="AB36" i="49" s="1"/>
  <c r="Y37" i="49"/>
  <c r="AB37" i="49" s="1"/>
  <c r="Y38" i="49"/>
  <c r="AB38" i="49" s="1"/>
  <c r="Y39" i="49"/>
  <c r="AB39" i="49" s="1"/>
  <c r="Y40" i="49"/>
  <c r="AB40" i="49" s="1"/>
  <c r="Y41" i="49"/>
  <c r="AB41" i="49" s="1"/>
  <c r="Y42" i="49"/>
  <c r="Y43" i="49"/>
  <c r="AB43" i="49" s="1"/>
  <c r="Y44" i="49"/>
  <c r="AB44" i="49" s="1"/>
  <c r="Y45" i="49"/>
  <c r="Y46" i="49"/>
  <c r="AB46" i="49" s="1"/>
  <c r="Y47" i="49"/>
  <c r="AB47" i="49" s="1"/>
  <c r="Y48" i="49"/>
  <c r="AB48" i="49" s="1"/>
  <c r="Y49" i="49"/>
  <c r="AB49" i="49" s="1"/>
  <c r="Y50" i="49"/>
  <c r="Y51" i="49"/>
  <c r="AB51" i="49" s="1"/>
  <c r="Y52" i="49"/>
  <c r="AB52" i="49" s="1"/>
  <c r="Y53" i="49"/>
  <c r="Y54" i="49"/>
  <c r="AB54" i="49" s="1"/>
  <c r="Y55" i="49"/>
  <c r="AB55" i="49" s="1"/>
  <c r="Y56" i="49"/>
  <c r="AB56" i="49" s="1"/>
  <c r="Y57" i="49"/>
  <c r="AB57" i="49" s="1"/>
  <c r="Y58" i="49"/>
  <c r="Y59" i="49"/>
  <c r="AB59" i="49" s="1"/>
  <c r="Y60" i="49"/>
  <c r="AB60" i="49" s="1"/>
  <c r="Y61" i="49"/>
  <c r="AB61" i="49" s="1"/>
  <c r="Y62" i="49"/>
  <c r="AB62" i="49" s="1"/>
  <c r="Y63" i="49"/>
  <c r="AB63" i="49" s="1"/>
  <c r="Y64" i="49"/>
  <c r="AB64" i="49" s="1"/>
  <c r="Y65" i="49"/>
  <c r="AB65" i="49" s="1"/>
  <c r="Y66" i="49"/>
  <c r="Y67" i="49"/>
  <c r="AB67" i="49" s="1"/>
  <c r="Y68" i="49"/>
  <c r="AB68" i="49" s="1"/>
  <c r="Y69" i="49"/>
  <c r="AB69" i="49" s="1"/>
  <c r="Y70" i="49"/>
  <c r="AB70" i="49" s="1"/>
  <c r="Y71" i="49"/>
  <c r="AB71" i="49" s="1"/>
  <c r="Y72" i="49"/>
  <c r="Y73" i="49"/>
  <c r="AB73" i="49" s="1"/>
  <c r="Y74" i="49"/>
  <c r="Y75" i="49"/>
  <c r="AB75" i="49" s="1"/>
  <c r="Y76" i="49"/>
  <c r="AB76" i="49" s="1"/>
  <c r="Y77" i="49"/>
  <c r="AB77" i="49" s="1"/>
  <c r="Y78" i="49"/>
  <c r="AB78" i="49" s="1"/>
  <c r="Y79" i="49"/>
  <c r="AB79" i="49" s="1"/>
  <c r="Y80" i="49"/>
  <c r="Y81" i="49"/>
  <c r="AB81" i="49" s="1"/>
  <c r="Y82" i="49"/>
  <c r="Y83" i="49"/>
  <c r="Y84" i="49"/>
  <c r="AB84" i="49" s="1"/>
  <c r="Y85" i="49"/>
  <c r="AB85" i="49" s="1"/>
  <c r="Y86" i="49"/>
  <c r="AB86" i="49" s="1"/>
  <c r="Y87" i="49"/>
  <c r="AB87" i="49" s="1"/>
  <c r="Y88" i="49"/>
  <c r="AB88" i="49" s="1"/>
  <c r="Y89" i="49"/>
  <c r="AB89" i="49" s="1"/>
  <c r="Y90" i="49"/>
  <c r="Y91" i="49"/>
  <c r="AB91" i="49" s="1"/>
  <c r="Y92" i="49"/>
  <c r="AB92" i="49" s="1"/>
  <c r="Y93" i="49"/>
  <c r="Y94" i="49"/>
  <c r="AB94" i="49" s="1"/>
  <c r="Y95" i="49"/>
  <c r="AB95" i="49" s="1"/>
  <c r="Y96" i="49"/>
  <c r="AB96" i="49" s="1"/>
  <c r="Y97" i="49"/>
  <c r="AB97" i="49" s="1"/>
  <c r="Y98" i="49"/>
  <c r="Y99" i="49"/>
  <c r="AB99" i="49" s="1"/>
  <c r="Y100" i="49"/>
  <c r="AB100" i="49" s="1"/>
  <c r="Y101" i="49"/>
  <c r="Y102" i="49"/>
  <c r="AB102" i="49" s="1"/>
  <c r="Y103" i="49"/>
  <c r="AB103" i="49" s="1"/>
  <c r="Y104" i="49"/>
  <c r="AB104" i="49" s="1"/>
  <c r="Y105" i="49"/>
  <c r="AB105" i="49" s="1"/>
  <c r="Y106" i="49"/>
  <c r="Y107" i="49"/>
  <c r="AB107" i="49" s="1"/>
  <c r="Y108" i="49"/>
  <c r="AB108" i="49" s="1"/>
  <c r="Y109" i="49"/>
  <c r="AB109" i="49" s="1"/>
  <c r="Y110" i="49"/>
  <c r="AB110" i="49" s="1"/>
  <c r="Y111" i="49"/>
  <c r="AB111" i="49" s="1"/>
  <c r="Y112" i="49"/>
  <c r="AB112" i="49" s="1"/>
  <c r="Y113" i="49"/>
  <c r="AB113" i="49" s="1"/>
  <c r="Y114" i="49"/>
  <c r="Y115" i="49"/>
  <c r="AB115" i="49" s="1"/>
  <c r="Y116" i="49"/>
  <c r="AB116" i="49" s="1"/>
  <c r="Y117" i="49"/>
  <c r="AB117" i="49" s="1"/>
  <c r="Y118" i="49"/>
  <c r="AB118" i="49" s="1"/>
  <c r="Y119" i="49"/>
  <c r="AB119" i="49" s="1"/>
  <c r="Y120" i="49"/>
  <c r="AB120" i="49" s="1"/>
  <c r="Y121" i="49"/>
  <c r="AB121" i="49" s="1"/>
  <c r="Y122" i="49"/>
  <c r="Y123" i="49"/>
  <c r="Y124" i="49"/>
  <c r="AB124" i="49" s="1"/>
  <c r="Y125" i="49"/>
  <c r="Y126" i="49"/>
  <c r="AB126" i="49" s="1"/>
  <c r="Y127" i="49"/>
  <c r="AB127" i="49" s="1"/>
  <c r="Y128" i="49"/>
  <c r="AB128" i="49" s="1"/>
  <c r="Y129" i="49"/>
  <c r="AB129" i="49" s="1"/>
  <c r="Y130" i="49"/>
  <c r="Y131" i="49"/>
  <c r="AB131" i="49" s="1"/>
  <c r="Y132" i="49"/>
  <c r="AB132" i="49" s="1"/>
  <c r="Y133" i="49"/>
  <c r="AB133" i="49" s="1"/>
  <c r="Y134" i="49"/>
  <c r="Y135" i="49"/>
  <c r="AB135" i="49" s="1"/>
  <c r="Y136" i="49"/>
  <c r="AB136" i="49" s="1"/>
  <c r="Y137" i="49"/>
  <c r="AB137" i="49" s="1"/>
  <c r="Y138" i="49"/>
  <c r="Y139" i="49"/>
  <c r="AB139" i="49" s="1"/>
  <c r="Y140" i="49"/>
  <c r="AB140" i="49" s="1"/>
  <c r="Y141" i="49"/>
  <c r="AB141" i="49" s="1"/>
  <c r="Y142" i="49"/>
  <c r="AB142" i="49" s="1"/>
  <c r="Y143" i="49"/>
  <c r="AB143" i="49" s="1"/>
  <c r="Y144" i="49"/>
  <c r="AB144" i="49" s="1"/>
  <c r="Y145" i="49"/>
  <c r="AB145" i="49" s="1"/>
  <c r="Y146" i="49"/>
  <c r="Y147" i="49"/>
  <c r="AB147" i="49" s="1"/>
  <c r="Y148" i="49"/>
  <c r="AB148" i="49" s="1"/>
  <c r="Y149" i="49"/>
  <c r="AB149" i="49" s="1"/>
  <c r="Y150" i="49"/>
  <c r="AB150" i="49" s="1"/>
  <c r="Y151" i="49"/>
  <c r="AB151" i="49" s="1"/>
  <c r="Y152" i="49"/>
  <c r="Y153" i="49"/>
  <c r="AB153" i="49" s="1"/>
  <c r="Y154" i="49"/>
  <c r="Y155" i="49"/>
  <c r="AB155" i="49" s="1"/>
  <c r="Y156" i="49"/>
  <c r="AB156" i="49" s="1"/>
  <c r="Y157" i="49"/>
  <c r="AB157" i="49" s="1"/>
  <c r="Y158" i="49"/>
  <c r="Y159" i="49"/>
  <c r="AB159" i="49" s="1"/>
  <c r="Y160" i="49"/>
  <c r="AB160" i="49" s="1"/>
  <c r="Y161" i="49"/>
  <c r="AB161" i="49" s="1"/>
  <c r="Y162" i="49"/>
  <c r="Y163" i="49"/>
  <c r="AB163" i="49" s="1"/>
  <c r="Y164" i="49"/>
  <c r="AB164" i="49" s="1"/>
  <c r="Y165" i="49"/>
  <c r="Y166" i="49"/>
  <c r="AB166" i="49" s="1"/>
  <c r="Y167" i="49"/>
  <c r="AB167" i="49" s="1"/>
  <c r="Y168" i="49"/>
  <c r="AB168" i="49" s="1"/>
  <c r="Y169" i="49"/>
  <c r="AB169" i="49" s="1"/>
  <c r="Y170" i="49"/>
  <c r="Y171" i="49"/>
  <c r="AB171" i="49" s="1"/>
  <c r="Y172" i="49"/>
  <c r="AB172" i="49" s="1"/>
  <c r="Y173" i="49"/>
  <c r="AB173" i="49" s="1"/>
  <c r="Y174" i="49"/>
  <c r="AB174" i="49" s="1"/>
  <c r="Y175" i="49"/>
  <c r="AB175" i="49" s="1"/>
  <c r="Y176" i="49"/>
  <c r="AB176" i="49" s="1"/>
  <c r="Y177" i="49"/>
  <c r="AB177" i="49" s="1"/>
  <c r="Y178" i="49"/>
  <c r="Y179" i="49"/>
  <c r="AB179" i="49" s="1"/>
  <c r="Y180" i="49"/>
  <c r="AB180" i="49" s="1"/>
  <c r="Y181" i="49"/>
  <c r="AB181" i="49" s="1"/>
  <c r="Y182" i="49"/>
  <c r="AB182" i="49" s="1"/>
  <c r="Y183" i="49"/>
  <c r="AB183" i="49" s="1"/>
  <c r="Y184" i="49"/>
  <c r="AB184" i="49" s="1"/>
  <c r="Y185" i="49"/>
  <c r="AB185" i="49" s="1"/>
  <c r="Y186" i="49"/>
  <c r="Y187" i="49"/>
  <c r="AB187" i="49" s="1"/>
  <c r="Y188" i="49"/>
  <c r="AB188" i="49" s="1"/>
  <c r="Y189" i="49"/>
  <c r="AB189" i="49" s="1"/>
  <c r="Y190" i="49"/>
  <c r="AB190" i="49" s="1"/>
  <c r="Y191" i="49"/>
  <c r="AB191" i="49" s="1"/>
  <c r="Y192" i="49"/>
  <c r="AB192" i="49" s="1"/>
  <c r="Y193" i="49"/>
  <c r="AB193" i="49" s="1"/>
  <c r="Y194" i="49"/>
  <c r="Y195" i="49"/>
  <c r="Y196" i="49"/>
  <c r="AB196" i="49" s="1"/>
  <c r="Y197" i="49"/>
  <c r="AB197" i="49" s="1"/>
  <c r="Y198" i="49"/>
  <c r="AB198" i="49" s="1"/>
  <c r="Y199" i="49"/>
  <c r="AB199" i="49" s="1"/>
  <c r="Y200" i="49"/>
  <c r="AB200" i="49" s="1"/>
  <c r="Y201" i="49"/>
  <c r="AB201" i="49" s="1"/>
  <c r="Y202" i="49"/>
  <c r="AB11" i="49"/>
  <c r="AB72" i="49"/>
  <c r="AB80" i="49"/>
  <c r="AB152" i="49"/>
  <c r="AB134" i="49"/>
  <c r="AB29" i="49"/>
  <c r="AB93" i="49"/>
  <c r="AB125" i="49"/>
  <c r="AB158" i="49"/>
  <c r="AB21" i="49"/>
  <c r="AB165" i="49"/>
  <c r="AB53" i="49"/>
  <c r="AB202" i="49"/>
  <c r="K200" i="49"/>
  <c r="AB195" i="49"/>
  <c r="K195" i="49"/>
  <c r="AB194" i="49"/>
  <c r="K192" i="49"/>
  <c r="K189" i="49"/>
  <c r="AB186" i="49"/>
  <c r="K179" i="49"/>
  <c r="AB178" i="49"/>
  <c r="K176" i="49"/>
  <c r="AB170" i="49"/>
  <c r="K170" i="49"/>
  <c r="K169" i="49"/>
  <c r="K165" i="49"/>
  <c r="AB162" i="49"/>
  <c r="AB154" i="49"/>
  <c r="K153" i="49"/>
  <c r="K152" i="49"/>
  <c r="K150" i="49"/>
  <c r="AB146" i="49"/>
  <c r="K145" i="49"/>
  <c r="K144" i="49"/>
  <c r="K141" i="49"/>
  <c r="K139" i="49"/>
  <c r="AB138" i="49"/>
  <c r="K136" i="49"/>
  <c r="AB130" i="49"/>
  <c r="AB123" i="49"/>
  <c r="AB122" i="49"/>
  <c r="K120" i="49"/>
  <c r="AB114" i="49"/>
  <c r="K112" i="49"/>
  <c r="AB106" i="49"/>
  <c r="K102" i="49"/>
  <c r="AB101" i="49"/>
  <c r="K101" i="49"/>
  <c r="K99" i="49"/>
  <c r="AB98" i="49"/>
  <c r="K96" i="49"/>
  <c r="AB90" i="49"/>
  <c r="AB83" i="49"/>
  <c r="K83" i="49"/>
  <c r="AB82" i="49"/>
  <c r="K80" i="49"/>
  <c r="AB74" i="49"/>
  <c r="K74" i="49"/>
  <c r="K73" i="49"/>
  <c r="K69" i="49"/>
  <c r="AB66" i="49"/>
  <c r="K65" i="49"/>
  <c r="K64" i="49"/>
  <c r="K62" i="49"/>
  <c r="K59" i="49"/>
  <c r="AB58" i="49"/>
  <c r="K54" i="49"/>
  <c r="AB50" i="49"/>
  <c r="K49" i="49"/>
  <c r="K48" i="49"/>
  <c r="K46" i="49"/>
  <c r="AB45" i="49"/>
  <c r="AB42" i="49"/>
  <c r="K41" i="49"/>
  <c r="K39" i="49"/>
  <c r="K35" i="49"/>
  <c r="AB34" i="49"/>
  <c r="K29" i="49"/>
  <c r="AB27" i="49"/>
  <c r="K27" i="49"/>
  <c r="AB26" i="49"/>
  <c r="K24" i="49"/>
  <c r="K22" i="49"/>
  <c r="AB18" i="49"/>
  <c r="K17" i="49"/>
  <c r="AB16" i="49"/>
  <c r="K13" i="49"/>
  <c r="AB10" i="49"/>
  <c r="K9" i="49"/>
  <c r="P4" i="49"/>
  <c r="O4" i="49"/>
  <c r="N4" i="49"/>
  <c r="M4" i="49"/>
  <c r="K4" i="49" l="1"/>
  <c r="P10" i="1" l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O29" i="1"/>
  <c r="N29" i="1"/>
  <c r="P9" i="1"/>
  <c r="P29" i="1" l="1"/>
  <c r="H29" i="1"/>
  <c r="F29" i="1"/>
  <c r="G29" i="1"/>
  <c r="I29" i="1"/>
  <c r="P30" i="1"/>
  <c r="E29" i="1" l="1"/>
  <c r="D29" i="1"/>
  <c r="J29" i="1" l="1"/>
  <c r="J30" i="1" l="1"/>
  <c r="C32" i="1" s="1"/>
</calcChain>
</file>

<file path=xl/sharedStrings.xml><?xml version="1.0" encoding="utf-8"?>
<sst xmlns="http://schemas.openxmlformats.org/spreadsheetml/2006/main" count="2930" uniqueCount="138">
  <si>
    <t>Total</t>
  </si>
  <si>
    <t>Local Sponsor Jurisdiction</t>
  </si>
  <si>
    <t>Expense Period</t>
  </si>
  <si>
    <t>TME Name</t>
  </si>
  <si>
    <t>TME Expense Information</t>
  </si>
  <si>
    <t>Groomer Usage Expenses</t>
  </si>
  <si>
    <t>Date</t>
  </si>
  <si>
    <t>Description of Work</t>
  </si>
  <si>
    <t>Hours Worked</t>
  </si>
  <si>
    <t>Rate</t>
  </si>
  <si>
    <t>Vendor</t>
  </si>
  <si>
    <t>Description of Purchase</t>
  </si>
  <si>
    <t>VIN</t>
  </si>
  <si>
    <t>TOTAL</t>
  </si>
  <si>
    <t>Example County</t>
  </si>
  <si>
    <t>PHASE III CLOSEOUT PREPARED BY:</t>
  </si>
  <si>
    <t>Summary cells will autofill once TME sheets are filled out.</t>
  </si>
  <si>
    <t>Title:</t>
  </si>
  <si>
    <t>Normal Hourly Rate of Pay</t>
  </si>
  <si>
    <t>TOTAL LOCAL SPONSOR CLAIM:</t>
  </si>
  <si>
    <t>County or Municipality:</t>
  </si>
  <si>
    <t>Type</t>
  </si>
  <si>
    <t>Hours Used</t>
  </si>
  <si>
    <t xml:space="preserve">Trail Maintenance Volunteer Labor </t>
  </si>
  <si>
    <t>Equipment Usage Expenses</t>
  </si>
  <si>
    <t>Material Expenses</t>
  </si>
  <si>
    <t>Signage Expenses</t>
  </si>
  <si>
    <t>Insurance Expenses</t>
  </si>
  <si>
    <t>Registration Expenses</t>
  </si>
  <si>
    <t>Enter TME Name here</t>
  </si>
  <si>
    <t>Volunteer Name</t>
  </si>
  <si>
    <t>Trail Worked</t>
  </si>
  <si>
    <t>Total Compensation</t>
  </si>
  <si>
    <t>Summary Table</t>
  </si>
  <si>
    <t>Equipment Usage Rates</t>
  </si>
  <si>
    <t>Cost</t>
  </si>
  <si>
    <t>Proof of Purchase Number</t>
  </si>
  <si>
    <t>Proof of Payment Number</t>
  </si>
  <si>
    <t>Groomer Operator</t>
  </si>
  <si>
    <t>Trail(s) groomed</t>
  </si>
  <si>
    <t>Hours Groomed</t>
  </si>
  <si>
    <t>Groomer Type</t>
  </si>
  <si>
    <t>Vehicle VIN Registered</t>
  </si>
  <si>
    <t>Vehicle Registered</t>
  </si>
  <si>
    <t>Trail Maintenance Volunteer Labor and Equipment Usage</t>
  </si>
  <si>
    <t>Equipment Usage</t>
  </si>
  <si>
    <t>Snowmobile Trail Grant-in-Aid Program - Phase III Expense Report - TME Sheet</t>
  </si>
  <si>
    <t>Please provide this sheet in its entirety to your Local Sponsor on or before the 10th of the following month.</t>
  </si>
  <si>
    <t>Total Usage ($)</t>
  </si>
  <si>
    <t>Total Equipment Usage ($)</t>
  </si>
  <si>
    <t>a</t>
  </si>
  <si>
    <t>Employee Name and Title</t>
  </si>
  <si>
    <t>Snowmobile Trail Grant-in-Aid Program</t>
  </si>
  <si>
    <t>Description of Contract</t>
  </si>
  <si>
    <t xml:space="preserve">UTV/RTV w/Towed Mower </t>
  </si>
  <si>
    <t xml:space="preserve">Pickup Truck (4 x 4) </t>
  </si>
  <si>
    <t xml:space="preserve">Tractor with Loader, Backhoes [bucket cap. up to 1.5 cubic yards] (medium) </t>
  </si>
  <si>
    <t xml:space="preserve">Tractor with Mower‐ Side or Rear Mount </t>
  </si>
  <si>
    <t xml:space="preserve">Portable Rotary Screw Air Compressor </t>
  </si>
  <si>
    <t xml:space="preserve">Portable Welder </t>
  </si>
  <si>
    <t xml:space="preserve">Circular Saw </t>
  </si>
  <si>
    <t>Groomer Assistant - $7.75/hr                                             All other labor - $15.50/hr</t>
  </si>
  <si>
    <t xml:space="preserve">Chain Saw </t>
  </si>
  <si>
    <t xml:space="preserve">Pole Pruners </t>
  </si>
  <si>
    <t xml:space="preserve">Portable Generator – up to 9,000 Watts </t>
  </si>
  <si>
    <t xml:space="preserve">ATV/Snowmobile (used for other than grooming) </t>
  </si>
  <si>
    <t xml:space="preserve">ATV w/Towed Mower </t>
  </si>
  <si>
    <t xml:space="preserve">UTV/RTV – Gator, Mule Ranger, etc. </t>
  </si>
  <si>
    <t xml:space="preserve">Pickup Truck (4 x 4) w/Equipment Trailer </t>
  </si>
  <si>
    <t xml:space="preserve">Tractor with Loader, Backhoes [bucket cap. up to .5 cubic yards] (small) </t>
  </si>
  <si>
    <t xml:space="preserve">Tractor with Loader, Backhoes [bucket cap. over 1.5 cubic yards] (large) </t>
  </si>
  <si>
    <t xml:space="preserve">Tractor with Mower‐Towed </t>
  </si>
  <si>
    <t xml:space="preserve">Tractor with Bar Cutter Mower </t>
  </si>
  <si>
    <t xml:space="preserve">Skid Steer Loader [bucket cap. up to 1,500 lbs.] (small) </t>
  </si>
  <si>
    <t xml:space="preserve">Skid Steer Loader [bucket cap. Up to 2,500 lbs.] (medium) </t>
  </si>
  <si>
    <t xml:space="preserve">Skid Steer Loader [bucket cap. over 2,500 lbs.] (large) </t>
  </si>
  <si>
    <t xml:space="preserve">Brush Chippers (trailer mounted) </t>
  </si>
  <si>
    <t xml:space="preserve">Equipment Trailer </t>
  </si>
  <si>
    <t xml:space="preserve">Excavator [bucket cap. up to 1 cubic yard] (small) </t>
  </si>
  <si>
    <t xml:space="preserve">Excavator [bucket cap. over 1 cubic yard] (large) </t>
  </si>
  <si>
    <t xml:space="preserve">Bulldozer – Up to 84hp (small) </t>
  </si>
  <si>
    <t xml:space="preserve">Bulldozer – 85+hp (large) </t>
  </si>
  <si>
    <t xml:space="preserve">Truck (6x2 – 3 Axle - Gas) </t>
  </si>
  <si>
    <t xml:space="preserve">Truck (6x2 - 3 axle - Diesel) </t>
  </si>
  <si>
    <t>Type and Rate</t>
  </si>
  <si>
    <t>Equipment Used (Dropdown)</t>
  </si>
  <si>
    <t>Rate (Auto selects)</t>
  </si>
  <si>
    <t>Insurance, Permit or Subcontract Expenses</t>
  </si>
  <si>
    <t>Local Sponsor Administrative Expense Information (Paid governmental employees only)</t>
  </si>
  <si>
    <t>Miles Groomed</t>
  </si>
  <si>
    <t>Owned (Y/N)</t>
  </si>
  <si>
    <t>Leased/Rented (Y/N)</t>
  </si>
  <si>
    <t>Year/Make/Model</t>
  </si>
  <si>
    <t>Class (A-E)</t>
  </si>
  <si>
    <t>Groomer list</t>
  </si>
  <si>
    <t>Groomer Used (dropdown)</t>
  </si>
  <si>
    <t>Rate (Auto fill)</t>
  </si>
  <si>
    <t>Class (Dropdown)</t>
  </si>
  <si>
    <t>Excavator [bucket cap. up to 1 cubic yard] (small) $57.00</t>
  </si>
  <si>
    <t>Excavator [bucket cap. over 1 cubic yard] (large) $112.35</t>
  </si>
  <si>
    <t>Bulldozer – Up to 84hp (small) $46.38</t>
  </si>
  <si>
    <t>Bulldozer – 85+hp (large) $111.43</t>
  </si>
  <si>
    <t>Truck (6x2 – 3 Axle - Gas) $55.85</t>
  </si>
  <si>
    <t>Truck (6x2 - 3 axle - Diesel) $68.04</t>
  </si>
  <si>
    <t>ATV/Snowmobile (used for other than grooming) $4.18</t>
  </si>
  <si>
    <t>ATV w/Towed Mower $12.36</t>
  </si>
  <si>
    <t>UTV/RTV – Gator, Mule Ranger, etc. $6.91</t>
  </si>
  <si>
    <t>UTV/RTV w/Towed Mower $15.14</t>
  </si>
  <si>
    <t>Pickup Truck (4 x 4) $20.61</t>
  </si>
  <si>
    <t>Tractor with Mower-Towed $44.14</t>
  </si>
  <si>
    <t>Tractor with Bar Cutter Mower $43.75</t>
  </si>
  <si>
    <t>Skid Steer Loader [bucket cap. up to 1,500 lbs.] (small) $18.78</t>
  </si>
  <si>
    <t>Skid Steer Loader [bucket cap. Up to 2,500 lbs.] (medium) $28.53</t>
  </si>
  <si>
    <t>Skid Steer Loader [bucket cap. over 2,500 lbs.] (large) $33.35</t>
  </si>
  <si>
    <t>Brush Chippers (trailer mounted) $19.00</t>
  </si>
  <si>
    <t>Equipment Trailer $9.38</t>
  </si>
  <si>
    <t>Pickup Truck (4 x 4) w/Equipment Trailer $29.99</t>
  </si>
  <si>
    <t>Tractor with Loader, Backhoes [bucket cap. up to .5 cubic-yards] (small) $17.75</t>
  </si>
  <si>
    <t>Tractor with Loader, Backhoes [bucket cap. up to 1.5 cubic-yards] (medium) $40.66</t>
  </si>
  <si>
    <t>Tractor with Loader, Backhoes [bucket cap. over 1.5 cubic-yards] (large) $69.61</t>
  </si>
  <si>
    <t>Tractor with Mower- Side or Rear Mount $48.88</t>
  </si>
  <si>
    <t>Portable Rotary Screw Air Compressor $15.58</t>
  </si>
  <si>
    <t>Portable Welder $11.51</t>
  </si>
  <si>
    <t>Chain Saw $2.31</t>
  </si>
  <si>
    <t>Pole Pruners $1.44</t>
  </si>
  <si>
    <t>Circular Saw $1.29</t>
  </si>
  <si>
    <t>Portable Generator – up to 9,000 Watts $4.44</t>
  </si>
  <si>
    <t>Class E Usage Rate - $28.00</t>
  </si>
  <si>
    <t>Class D Usage Rate - $33.00</t>
  </si>
  <si>
    <t>Class C Usage Rate - $46.00</t>
  </si>
  <si>
    <t>Class B Usage Rate - $83.00</t>
  </si>
  <si>
    <t>Class A Usage Rate - $110.00</t>
  </si>
  <si>
    <t>Class E Flat Rate - $41.00</t>
  </si>
  <si>
    <t>Class D Flat Rate - $56.00</t>
  </si>
  <si>
    <t>Class C Flate Rate - $76.00</t>
  </si>
  <si>
    <t>Class B Flat Rate - $131.00</t>
  </si>
  <si>
    <t>Class A Flat Rate - $173.00</t>
  </si>
  <si>
    <t>PHASE III EXPENSE REPORT - SUMMARY (Rev. 10/25)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</si>
</sst>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40" x14ac:knownFonts="1">
    <font>
      <sz val="11"/>
      <color theme="1" tint="0.24994659260841701"/>
      <name val="Franklin Gothic Medium"/>
      <family val="2"/>
      <scheme val="minor"/>
    </font>
    <font>
      <sz val="11"/>
      <color theme="1"/>
      <name val="Franklin Gothic Medium"/>
      <family val="2"/>
      <scheme val="minor"/>
    </font>
    <font>
      <sz val="11"/>
      <color theme="1"/>
      <name val="Franklin Gothic Medium"/>
      <family val="2"/>
      <scheme val="minor"/>
    </font>
    <font>
      <sz val="11"/>
      <color theme="1"/>
      <name val="Franklin Gothic Medium"/>
      <family val="2"/>
      <scheme val="minor"/>
    </font>
    <font>
      <sz val="24"/>
      <color theme="4" tint="-0.499984740745262"/>
      <name val="Franklin Gothic Medium"/>
      <family val="2"/>
      <scheme val="major"/>
    </font>
    <font>
      <b/>
      <sz val="11"/>
      <color theme="1"/>
      <name val="Franklin Gothic Medium"/>
      <family val="2"/>
      <scheme val="minor"/>
    </font>
    <font>
      <b/>
      <sz val="11"/>
      <color theme="4" tint="-0.499984740745262"/>
      <name val="Franklin Gothic Medium"/>
      <family val="2"/>
      <scheme val="major"/>
    </font>
    <font>
      <sz val="11"/>
      <color theme="1" tint="0.24994659260841701"/>
      <name val="Franklin Gothic Medium"/>
      <family val="2"/>
      <scheme val="major"/>
    </font>
    <font>
      <sz val="11"/>
      <color theme="1" tint="0.24994659260841701"/>
      <name val="Franklin Gothic Medium"/>
      <family val="2"/>
      <scheme val="minor"/>
    </font>
    <font>
      <i/>
      <u/>
      <sz val="9"/>
      <color theme="1" tint="4.9989318521683403E-2"/>
      <name val="Franklin Gothic Medium"/>
      <family val="2"/>
      <scheme val="major"/>
    </font>
    <font>
      <b/>
      <sz val="12"/>
      <color theme="4" tint="-0.499984740745262"/>
      <name val="Franklin Gothic Medium"/>
      <family val="2"/>
      <scheme val="major"/>
    </font>
    <font>
      <b/>
      <sz val="11"/>
      <color theme="3"/>
      <name val="Franklin Gothic Medium"/>
      <family val="2"/>
    </font>
    <font>
      <sz val="11"/>
      <name val="Franklin Gothic Medium"/>
      <family val="2"/>
    </font>
    <font>
      <sz val="11"/>
      <color theme="1" tint="0.24994659260841701"/>
      <name val="Franklin Gothic Medium"/>
      <family val="2"/>
    </font>
    <font>
      <sz val="11"/>
      <color theme="1"/>
      <name val="Franklin Gothic Medium"/>
      <family val="2"/>
    </font>
    <font>
      <sz val="9"/>
      <color theme="3"/>
      <name val="Franklin Gothic Medium"/>
      <family val="2"/>
    </font>
    <font>
      <sz val="10"/>
      <name val="Franklin Gothic Medium"/>
      <family val="2"/>
    </font>
    <font>
      <sz val="12"/>
      <color theme="1"/>
      <name val="Franklin Gothic Medium"/>
      <family val="2"/>
    </font>
    <font>
      <b/>
      <sz val="16"/>
      <color theme="5" tint="-0.749992370372631"/>
      <name val="Franklin Gothic Medium"/>
      <family val="2"/>
    </font>
    <font>
      <sz val="36"/>
      <color theme="5" tint="-0.749992370372631"/>
      <name val="Franklin Gothic Medium"/>
      <family val="2"/>
      <scheme val="major"/>
    </font>
    <font>
      <b/>
      <sz val="11"/>
      <color theme="1"/>
      <name val="Franklin Gothic Medium"/>
      <family val="2"/>
      <scheme val="major"/>
    </font>
    <font>
      <b/>
      <sz val="16"/>
      <color theme="4"/>
      <name val="Franklin Gothic Medium"/>
      <family val="2"/>
      <scheme val="major"/>
    </font>
    <font>
      <sz val="11"/>
      <color theme="5" tint="-0.249977111117893"/>
      <name val="Franklin Gothic Medium"/>
      <family val="2"/>
      <scheme val="minor"/>
    </font>
    <font>
      <sz val="11"/>
      <color theme="3"/>
      <name val="Franklin Gothic Medium"/>
      <family val="2"/>
      <scheme val="minor"/>
    </font>
    <font>
      <sz val="14"/>
      <color theme="1" tint="0.24994659260841701"/>
      <name val="Franklin Gothic Medium"/>
      <family val="2"/>
      <scheme val="minor"/>
    </font>
    <font>
      <b/>
      <sz val="16"/>
      <color theme="1"/>
      <name val="Franklin Gothic Medium"/>
      <family val="2"/>
    </font>
    <font>
      <sz val="8"/>
      <name val="Franklin Gothic Medium"/>
      <family val="2"/>
      <scheme val="minor"/>
    </font>
    <font>
      <sz val="11"/>
      <color rgb="FFFF0000"/>
      <name val="Franklin Gothic Medium"/>
      <family val="2"/>
    </font>
    <font>
      <b/>
      <sz val="11"/>
      <color theme="1" tint="0.24994659260841701"/>
      <name val="Franklin Gothic Medium"/>
      <family val="2"/>
      <scheme val="minor"/>
    </font>
    <font>
      <b/>
      <sz val="11"/>
      <color theme="3"/>
      <name val="Franklin Gothic Medium"/>
      <family val="2"/>
      <scheme val="minor"/>
    </font>
    <font>
      <b/>
      <sz val="28"/>
      <color theme="1" tint="0.24994659260841701"/>
      <name val="Franklin Gothic Medium"/>
      <family val="2"/>
    </font>
    <font>
      <b/>
      <sz val="14"/>
      <color theme="1" tint="0.24994659260841701"/>
      <name val="Franklin Gothic Medium"/>
      <family val="2"/>
      <scheme val="minor"/>
    </font>
    <font>
      <b/>
      <sz val="11"/>
      <color theme="5" tint="-0.749961851863155"/>
      <name val="Franklin Gothic Medium"/>
      <family val="2"/>
      <scheme val="minor"/>
    </font>
    <font>
      <b/>
      <sz val="12"/>
      <color theme="5" tint="-0.749992370372631"/>
      <name val="Franklin Gothic Medium"/>
      <family val="2"/>
    </font>
    <font>
      <b/>
      <sz val="12"/>
      <color theme="1" tint="0.24994659260841701"/>
      <name val="Franklin Gothic Medium"/>
      <family val="2"/>
      <scheme val="minor"/>
    </font>
    <font>
      <sz val="11"/>
      <name val="Franklin Gothic Medium"/>
      <family val="2"/>
      <scheme val="minor"/>
    </font>
    <font>
      <b/>
      <sz val="24"/>
      <color theme="1" tint="0.24994659260841701"/>
      <name val="Franklin Gothic Medium"/>
      <family val="2"/>
      <scheme val="minor"/>
    </font>
    <font>
      <sz val="11"/>
      <color theme="2" tint="-0.749992370372631"/>
      <name val="Franklin Gothic Medium"/>
      <family val="2"/>
      <scheme val="minor"/>
    </font>
    <font>
      <b/>
      <sz val="12"/>
      <color rgb="FFC00000"/>
      <name val="Franklin Gothic Medium"/>
      <family val="2"/>
    </font>
    <font>
      <sz val="11"/>
      <color theme="4" tint="-0.24994659260841701"/>
      <name val="Franklin Gothic Medium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medium">
        <color indexed="6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medium">
        <color indexed="6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6" tint="0.59996337778862885"/>
      </right>
      <top style="thin">
        <color theme="6" tint="0.59996337778862885"/>
      </top>
      <bottom/>
      <diagonal/>
    </border>
    <border>
      <left style="thin">
        <color theme="6" tint="0.59996337778862885"/>
      </left>
      <right/>
      <top/>
      <bottom style="thin">
        <color theme="6" tint="0.599963377788628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6" tint="0.59996337778862885"/>
      </left>
      <right style="medium">
        <color rgb="FF000000"/>
      </right>
      <top style="thin">
        <color theme="6" tint="0.59996337778862885"/>
      </top>
      <bottom style="thin">
        <color theme="6" tint="0.59996337778862885"/>
      </bottom>
      <diagonal/>
    </border>
    <border>
      <left style="thick">
        <color auto="1"/>
      </left>
      <right/>
      <top/>
      <bottom/>
      <diagonal/>
    </border>
  </borders>
  <cellStyleXfs count="18">
    <xf numFmtId="0" fontId="0" fillId="0" borderId="0"/>
    <xf numFmtId="0" fontId="10" fillId="0" borderId="0" applyFill="0" applyProtection="0"/>
    <xf numFmtId="0" fontId="6" fillId="0" borderId="0" applyFill="0" applyProtection="0">
      <alignment horizontal="right" vertical="center" wrapText="1"/>
    </xf>
    <xf numFmtId="0" fontId="7" fillId="0" borderId="0" applyFill="0" applyProtection="0">
      <alignment horizontal="right" vertical="center" indent="1"/>
    </xf>
    <xf numFmtId="0" fontId="9" fillId="0" borderId="0" applyProtection="0">
      <alignment vertical="top"/>
    </xf>
    <xf numFmtId="43" fontId="8" fillId="0" borderId="0" applyFill="0" applyBorder="0" applyAlignment="0" applyProtection="0"/>
    <xf numFmtId="41" fontId="8" fillId="0" borderId="0" applyFill="0" applyBorder="0" applyAlignment="0" applyProtection="0"/>
    <xf numFmtId="7" fontId="8" fillId="0" borderId="0" applyFont="0" applyFill="0" applyBorder="0" applyProtection="0">
      <alignment vertical="center"/>
    </xf>
    <xf numFmtId="42" fontId="8" fillId="0" borderId="0" applyFill="0" applyBorder="0" applyAlignment="0" applyProtection="0"/>
    <xf numFmtId="9" fontId="8" fillId="0" borderId="0" applyFill="0" applyBorder="0" applyAlignment="0" applyProtection="0"/>
    <xf numFmtId="164" fontId="5" fillId="2" borderId="3">
      <alignment horizontal="center"/>
    </xf>
    <xf numFmtId="0" fontId="8" fillId="0" borderId="1">
      <alignment horizontal="left" vertical="center" wrapText="1"/>
    </xf>
    <xf numFmtId="0" fontId="8" fillId="0" borderId="0">
      <alignment vertical="center"/>
    </xf>
    <xf numFmtId="14" fontId="8" fillId="0" borderId="0">
      <alignment horizontal="left" vertical="center"/>
    </xf>
    <xf numFmtId="0" fontId="8" fillId="0" borderId="0">
      <alignment vertical="center" wrapText="1"/>
    </xf>
    <xf numFmtId="7" fontId="5" fillId="2" borderId="4">
      <alignment horizontal="center"/>
    </xf>
    <xf numFmtId="7" fontId="5" fillId="0" borderId="2">
      <alignment horizontal="center"/>
    </xf>
    <xf numFmtId="0" fontId="4" fillId="0" borderId="0" applyProtection="0">
      <alignment vertical="top"/>
    </xf>
  </cellStyleXfs>
  <cellXfs count="147">
    <xf numFmtId="0" fontId="0" fillId="0" borderId="0" xfId="0"/>
    <xf numFmtId="0" fontId="14" fillId="3" borderId="0" xfId="0" applyFont="1" applyFill="1" applyAlignment="1">
      <alignment horizontal="left" indent="1"/>
    </xf>
    <xf numFmtId="0" fontId="13" fillId="3" borderId="0" xfId="0" applyFont="1" applyFill="1"/>
    <xf numFmtId="0" fontId="12" fillId="3" borderId="0" xfId="3" applyFont="1" applyFill="1" applyAlignment="1">
      <alignment horizontal="left"/>
    </xf>
    <xf numFmtId="0" fontId="15" fillId="3" borderId="0" xfId="4" applyFont="1" applyFill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17" fillId="3" borderId="0" xfId="4" applyFont="1" applyFill="1" applyAlignment="1">
      <alignment horizontal="right" vertical="center" indent="1"/>
    </xf>
    <xf numFmtId="0" fontId="20" fillId="3" borderId="0" xfId="2" applyFont="1" applyFill="1" applyAlignment="1">
      <alignment horizontal="right" wrapText="1" indent="1"/>
    </xf>
    <xf numFmtId="0" fontId="21" fillId="3" borderId="0" xfId="1" applyFont="1" applyFill="1" applyAlignment="1">
      <alignment horizontal="left" indent="1"/>
    </xf>
    <xf numFmtId="0" fontId="21" fillId="3" borderId="0" xfId="2" applyFont="1" applyFill="1" applyAlignment="1">
      <alignment horizontal="right" vertical="center" wrapText="1" indent="1"/>
    </xf>
    <xf numFmtId="0" fontId="21" fillId="3" borderId="0" xfId="2" applyFont="1" applyFill="1" applyAlignment="1">
      <alignment horizontal="right" indent="1"/>
    </xf>
    <xf numFmtId="0" fontId="21" fillId="3" borderId="0" xfId="17" applyFont="1" applyFill="1" applyAlignment="1" applyProtection="1">
      <alignment horizontal="left" vertical="center" indent="1"/>
    </xf>
    <xf numFmtId="14" fontId="8" fillId="0" borderId="0" xfId="13" applyFont="1" applyFill="1" applyAlignment="1" applyProtection="1">
      <alignment horizontal="center"/>
      <protection locked="0"/>
    </xf>
    <xf numFmtId="0" fontId="13" fillId="3" borderId="0" xfId="0" applyFont="1" applyFill="1" applyAlignment="1">
      <alignment horizontal="right"/>
    </xf>
    <xf numFmtId="0" fontId="27" fillId="3" borderId="0" xfId="0" applyFont="1" applyFill="1"/>
    <xf numFmtId="0" fontId="13" fillId="3" borderId="15" xfId="0" applyFont="1" applyFill="1" applyBorder="1"/>
    <xf numFmtId="44" fontId="16" fillId="3" borderId="0" xfId="0" applyNumberFormat="1" applyFont="1" applyFill="1" applyAlignment="1">
      <alignment horizontal="center"/>
    </xf>
    <xf numFmtId="44" fontId="3" fillId="3" borderId="0" xfId="3" applyNumberFormat="1" applyFont="1" applyFill="1">
      <alignment horizontal="right" vertical="center" indent="1"/>
    </xf>
    <xf numFmtId="44" fontId="13" fillId="3" borderId="0" xfId="0" applyNumberFormat="1" applyFont="1" applyFill="1"/>
    <xf numFmtId="44" fontId="13" fillId="3" borderId="0" xfId="0" applyNumberFormat="1" applyFont="1" applyFill="1" applyAlignment="1">
      <alignment horizontal="right"/>
    </xf>
    <xf numFmtId="0" fontId="20" fillId="0" borderId="0" xfId="2" applyFont="1" applyFill="1" applyAlignment="1" applyProtection="1">
      <alignment horizontal="right" wrapText="1" indent="1"/>
    </xf>
    <xf numFmtId="0" fontId="13" fillId="6" borderId="0" xfId="0" applyFont="1" applyFill="1"/>
    <xf numFmtId="0" fontId="18" fillId="3" borderId="0" xfId="12" applyFont="1" applyFill="1" applyBorder="1" applyAlignment="1">
      <alignment horizontal="center" vertical="center" wrapText="1"/>
    </xf>
    <xf numFmtId="44" fontId="0" fillId="4" borderId="0" xfId="0" applyNumberFormat="1" applyFont="1" applyFill="1" applyBorder="1" applyAlignment="1">
      <alignment horizontal="center" vertical="center"/>
    </xf>
    <xf numFmtId="0" fontId="0" fillId="0" borderId="23" xfId="0" applyFill="1" applyBorder="1" applyAlignment="1" applyProtection="1">
      <alignment wrapText="1"/>
    </xf>
    <xf numFmtId="0" fontId="0" fillId="4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32" fillId="5" borderId="17" xfId="0" applyFont="1" applyFill="1" applyBorder="1" applyAlignment="1">
      <alignment wrapText="1"/>
    </xf>
    <xf numFmtId="0" fontId="32" fillId="3" borderId="0" xfId="0" applyFont="1" applyFill="1" applyBorder="1" applyAlignment="1">
      <alignment wrapText="1"/>
    </xf>
    <xf numFmtId="0" fontId="32" fillId="3" borderId="23" xfId="0" applyFont="1" applyFill="1" applyBorder="1" applyAlignment="1">
      <alignment wrapText="1"/>
    </xf>
    <xf numFmtId="0" fontId="32" fillId="5" borderId="28" xfId="0" applyFont="1" applyFill="1" applyBorder="1" applyAlignment="1">
      <alignment wrapText="1"/>
    </xf>
    <xf numFmtId="0" fontId="32" fillId="5" borderId="29" xfId="0" applyFont="1" applyFill="1" applyBorder="1" applyAlignment="1">
      <alignment wrapText="1"/>
    </xf>
    <xf numFmtId="0" fontId="0" fillId="7" borderId="0" xfId="0" applyFill="1" applyBorder="1" applyAlignment="1">
      <alignment wrapText="1"/>
    </xf>
    <xf numFmtId="0" fontId="0" fillId="7" borderId="0" xfId="0" applyFill="1" applyAlignment="1">
      <alignment wrapText="1"/>
    </xf>
    <xf numFmtId="0" fontId="18" fillId="5" borderId="9" xfId="12" applyNumberFormat="1" applyFont="1" applyFill="1" applyBorder="1" applyAlignment="1">
      <alignment horizontal="center" vertical="center"/>
    </xf>
    <xf numFmtId="0" fontId="18" fillId="5" borderId="11" xfId="12" applyNumberFormat="1" applyFont="1" applyFill="1" applyBorder="1" applyAlignment="1">
      <alignment horizontal="center" vertical="center" wrapText="1"/>
    </xf>
    <xf numFmtId="0" fontId="29" fillId="4" borderId="31" xfId="0" applyFont="1" applyFill="1" applyBorder="1" applyAlignment="1">
      <alignment horizontal="center" vertical="center"/>
    </xf>
    <xf numFmtId="2" fontId="13" fillId="4" borderId="10" xfId="0" applyNumberFormat="1" applyFont="1" applyFill="1" applyBorder="1"/>
    <xf numFmtId="8" fontId="13" fillId="4" borderId="6" xfId="0" applyNumberFormat="1" applyFont="1" applyFill="1" applyBorder="1"/>
    <xf numFmtId="0" fontId="0" fillId="0" borderId="0" xfId="0" applyBorder="1" applyAlignment="1" applyProtection="1">
      <alignment wrapText="1"/>
      <protection locked="0"/>
    </xf>
    <xf numFmtId="0" fontId="37" fillId="0" borderId="0" xfId="0" applyFont="1" applyBorder="1" applyAlignment="1">
      <alignment wrapText="1"/>
    </xf>
    <xf numFmtId="44" fontId="5" fillId="4" borderId="32" xfId="15" applyNumberFormat="1" applyFont="1" applyFill="1" applyBorder="1" applyAlignment="1">
      <alignment horizontal="center" vertical="center"/>
    </xf>
    <xf numFmtId="0" fontId="18" fillId="0" borderId="0" xfId="12" applyFont="1" applyFill="1" applyBorder="1" applyAlignment="1">
      <alignment horizontal="center" vertical="center"/>
    </xf>
    <xf numFmtId="0" fontId="18" fillId="0" borderId="0" xfId="12" applyFont="1" applyFill="1" applyBorder="1" applyAlignment="1">
      <alignment horizontal="center" vertical="center" wrapText="1"/>
    </xf>
    <xf numFmtId="0" fontId="18" fillId="3" borderId="7" xfId="12" applyFont="1" applyFill="1" applyBorder="1" applyAlignment="1">
      <alignment horizontal="center" vertical="center" wrapText="1"/>
    </xf>
    <xf numFmtId="0" fontId="25" fillId="4" borderId="0" xfId="12" applyFont="1" applyFill="1" applyBorder="1" applyAlignment="1">
      <alignment horizontal="center" vertical="center"/>
    </xf>
    <xf numFmtId="0" fontId="8" fillId="0" borderId="0" xfId="14" applyFont="1" applyFill="1" applyBorder="1" applyAlignment="1" applyProtection="1">
      <alignment horizontal="center" vertical="center" wrapText="1"/>
    </xf>
    <xf numFmtId="44" fontId="2" fillId="4" borderId="0" xfId="9" applyNumberFormat="1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right" vertical="center"/>
    </xf>
    <xf numFmtId="0" fontId="25" fillId="4" borderId="12" xfId="12" applyNumberFormat="1" applyFont="1" applyFill="1" applyBorder="1" applyAlignment="1">
      <alignment horizontal="center" vertical="center"/>
    </xf>
    <xf numFmtId="44" fontId="13" fillId="4" borderId="12" xfId="0" applyNumberFormat="1" applyFont="1" applyFill="1" applyBorder="1"/>
    <xf numFmtId="8" fontId="13" fillId="4" borderId="12" xfId="0" applyNumberFormat="1" applyFont="1" applyFill="1" applyBorder="1"/>
    <xf numFmtId="44" fontId="13" fillId="4" borderId="11" xfId="0" applyNumberFormat="1" applyFont="1" applyFill="1" applyBorder="1"/>
    <xf numFmtId="0" fontId="13" fillId="3" borderId="12" xfId="0" applyFont="1" applyFill="1" applyBorder="1" applyProtection="1">
      <protection locked="0"/>
    </xf>
    <xf numFmtId="2" fontId="13" fillId="3" borderId="16" xfId="0" applyNumberFormat="1" applyFont="1" applyFill="1" applyBorder="1" applyProtection="1">
      <protection locked="0"/>
    </xf>
    <xf numFmtId="8" fontId="13" fillId="3" borderId="13" xfId="0" applyNumberFormat="1" applyFont="1" applyFill="1" applyBorder="1" applyProtection="1">
      <protection locked="0"/>
    </xf>
    <xf numFmtId="44" fontId="13" fillId="3" borderId="13" xfId="0" applyNumberFormat="1" applyFont="1" applyFill="1" applyBorder="1" applyProtection="1">
      <protection locked="0"/>
    </xf>
    <xf numFmtId="0" fontId="0" fillId="0" borderId="0" xfId="0" applyAlignment="1">
      <alignment wrapText="1"/>
    </xf>
    <xf numFmtId="44" fontId="0" fillId="7" borderId="0" xfId="0" applyNumberFormat="1" applyFill="1" applyAlignment="1">
      <alignment wrapText="1"/>
    </xf>
    <xf numFmtId="0" fontId="24" fillId="7" borderId="0" xfId="0" applyFont="1" applyFill="1" applyAlignment="1">
      <alignment horizontal="right" wrapText="1"/>
    </xf>
    <xf numFmtId="44" fontId="24" fillId="7" borderId="0" xfId="0" applyNumberFormat="1" applyFont="1" applyFill="1" applyAlignment="1">
      <alignment horizontal="right" wrapText="1"/>
    </xf>
    <xf numFmtId="44" fontId="0" fillId="0" borderId="0" xfId="7" applyNumberFormat="1" applyFont="1" applyBorder="1" applyAlignment="1">
      <alignment vertical="center" wrapText="1"/>
    </xf>
    <xf numFmtId="0" fontId="0" fillId="8" borderId="0" xfId="0" applyFill="1" applyBorder="1" applyAlignment="1">
      <alignment horizontal="center" wrapText="1"/>
    </xf>
    <xf numFmtId="0" fontId="0" fillId="8" borderId="0" xfId="0" applyFill="1" applyAlignment="1">
      <alignment wrapText="1"/>
    </xf>
    <xf numFmtId="44" fontId="0" fillId="8" borderId="0" xfId="0" applyNumberFormat="1" applyFill="1" applyAlignment="1">
      <alignment wrapText="1"/>
    </xf>
    <xf numFmtId="0" fontId="0" fillId="8" borderId="0" xfId="0" applyFill="1" applyBorder="1" applyAlignment="1">
      <alignment wrapText="1"/>
    </xf>
    <xf numFmtId="0" fontId="0" fillId="0" borderId="22" xfId="0" applyBorder="1" applyAlignment="1">
      <alignment wrapText="1"/>
    </xf>
    <xf numFmtId="0" fontId="32" fillId="5" borderId="27" xfId="0" applyFont="1" applyFill="1" applyBorder="1" applyAlignment="1">
      <alignment wrapText="1"/>
    </xf>
    <xf numFmtId="0" fontId="32" fillId="5" borderId="30" xfId="0" applyFont="1" applyFill="1" applyBorder="1" applyAlignment="1">
      <alignment wrapText="1"/>
    </xf>
    <xf numFmtId="0" fontId="32" fillId="7" borderId="0" xfId="0" applyFont="1" applyFill="1" applyBorder="1" applyAlignment="1">
      <alignment wrapText="1"/>
    </xf>
    <xf numFmtId="0" fontId="32" fillId="5" borderId="0" xfId="0" applyFont="1" applyFill="1" applyBorder="1" applyAlignment="1">
      <alignment wrapText="1"/>
    </xf>
    <xf numFmtId="0" fontId="32" fillId="7" borderId="0" xfId="0" applyFont="1" applyFill="1" applyAlignment="1">
      <alignment wrapText="1"/>
    </xf>
    <xf numFmtId="14" fontId="0" fillId="0" borderId="22" xfId="0" applyNumberFormat="1" applyBorder="1" applyAlignment="1" applyProtection="1">
      <alignment wrapText="1"/>
      <protection locked="0"/>
    </xf>
    <xf numFmtId="0" fontId="0" fillId="0" borderId="0" xfId="0" applyBorder="1" applyAlignment="1" applyProtection="1">
      <alignment horizontal="center" wrapText="1"/>
      <protection locked="0"/>
    </xf>
    <xf numFmtId="0" fontId="0" fillId="0" borderId="22" xfId="0" applyFill="1" applyBorder="1" applyAlignment="1">
      <alignment wrapText="1"/>
    </xf>
    <xf numFmtId="14" fontId="0" fillId="0" borderId="0" xfId="0" applyNumberFormat="1" applyBorder="1" applyAlignment="1" applyProtection="1">
      <alignment wrapText="1"/>
      <protection locked="0"/>
    </xf>
    <xf numFmtId="44" fontId="0" fillId="0" borderId="0" xfId="0" applyNumberFormat="1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35" fillId="7" borderId="0" xfId="0" applyFont="1" applyFill="1" applyAlignment="1" applyProtection="1">
      <alignment wrapText="1"/>
    </xf>
    <xf numFmtId="0" fontId="0" fillId="7" borderId="0" xfId="0" applyFill="1" applyAlignment="1" applyProtection="1">
      <alignment wrapText="1"/>
    </xf>
    <xf numFmtId="0" fontId="0" fillId="0" borderId="20" xfId="0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7" borderId="0" xfId="0" applyFill="1" applyBorder="1" applyAlignment="1" applyProtection="1">
      <alignment wrapText="1"/>
      <protection locked="0"/>
    </xf>
    <xf numFmtId="0" fontId="0" fillId="7" borderId="0" xfId="0" applyFill="1" applyAlignment="1" applyProtection="1">
      <alignment wrapText="1"/>
      <protection locked="0"/>
    </xf>
    <xf numFmtId="0" fontId="0" fillId="0" borderId="15" xfId="0" applyBorder="1" applyAlignment="1" applyProtection="1">
      <alignment horizontal="center" wrapText="1"/>
      <protection locked="0"/>
    </xf>
    <xf numFmtId="44" fontId="0" fillId="0" borderId="15" xfId="0" applyNumberForma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44" fontId="0" fillId="0" borderId="0" xfId="0" applyNumberFormat="1" applyAlignment="1" applyProtection="1">
      <alignment wrapText="1"/>
      <protection locked="0"/>
    </xf>
    <xf numFmtId="0" fontId="0" fillId="7" borderId="0" xfId="0" applyFill="1" applyAlignment="1" applyProtection="1">
      <alignment horizontal="center" wrapText="1"/>
      <protection locked="0"/>
    </xf>
    <xf numFmtId="44" fontId="0" fillId="7" borderId="0" xfId="0" applyNumberFormat="1" applyFill="1" applyAlignment="1" applyProtection="1">
      <alignment wrapText="1"/>
      <protection locked="0"/>
    </xf>
    <xf numFmtId="44" fontId="0" fillId="0" borderId="0" xfId="0" applyNumberFormat="1" applyBorder="1" applyAlignment="1">
      <alignment wrapText="1"/>
    </xf>
    <xf numFmtId="2" fontId="0" fillId="0" borderId="0" xfId="0" applyNumberFormat="1" applyBorder="1" applyAlignment="1" applyProtection="1">
      <alignment wrapText="1"/>
      <protection locked="0"/>
    </xf>
    <xf numFmtId="44" fontId="28" fillId="0" borderId="0" xfId="0" applyNumberFormat="1" applyFont="1" applyBorder="1" applyAlignment="1" applyProtection="1">
      <alignment wrapText="1"/>
    </xf>
    <xf numFmtId="0" fontId="11" fillId="3" borderId="15" xfId="2" applyFont="1" applyFill="1" applyBorder="1" applyAlignment="1">
      <alignment horizontal="right" wrapText="1" indent="1"/>
    </xf>
    <xf numFmtId="0" fontId="13" fillId="3" borderId="15" xfId="11" applyFont="1" applyFill="1" applyBorder="1" applyAlignment="1">
      <alignment horizontal="left" wrapText="1"/>
    </xf>
    <xf numFmtId="0" fontId="11" fillId="3" borderId="15" xfId="2" applyFont="1" applyFill="1" applyBorder="1" applyAlignment="1">
      <alignment horizontal="right" indent="1"/>
    </xf>
    <xf numFmtId="14" fontId="13" fillId="3" borderId="15" xfId="13" applyFont="1" applyFill="1" applyBorder="1" applyAlignment="1">
      <alignment horizontal="left"/>
    </xf>
    <xf numFmtId="0" fontId="29" fillId="4" borderId="0" xfId="0" applyFont="1" applyFill="1" applyBorder="1" applyAlignment="1">
      <alignment horizontal="center" vertical="center"/>
    </xf>
    <xf numFmtId="0" fontId="18" fillId="5" borderId="9" xfId="12" applyNumberFormat="1" applyFont="1" applyFill="1" applyBorder="1" applyAlignment="1">
      <alignment horizontal="center" vertical="center" wrapText="1"/>
    </xf>
    <xf numFmtId="0" fontId="13" fillId="3" borderId="12" xfId="0" applyFont="1" applyFill="1" applyBorder="1" applyAlignment="1" applyProtection="1">
      <alignment wrapText="1"/>
      <protection locked="0"/>
    </xf>
    <xf numFmtId="0" fontId="38" fillId="5" borderId="33" xfId="12" applyNumberFormat="1" applyFont="1" applyFill="1" applyBorder="1" applyAlignment="1">
      <alignment vertical="center" wrapText="1"/>
    </xf>
    <xf numFmtId="0" fontId="0" fillId="7" borderId="0" xfId="0" applyFill="1" applyAlignment="1">
      <alignment horizontal="center" wrapText="1"/>
    </xf>
    <xf numFmtId="0" fontId="18" fillId="3" borderId="8" xfId="12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7" fontId="0" fillId="0" borderId="0" xfId="7" applyFont="1" applyBorder="1" applyProtection="1">
      <alignment vertical="center"/>
      <protection locked="0"/>
    </xf>
    <xf numFmtId="0" fontId="0" fillId="0" borderId="0" xfId="0" applyNumberFormat="1" applyBorder="1" applyAlignment="1" applyProtection="1">
      <alignment wrapText="1"/>
      <protection locked="0"/>
    </xf>
    <xf numFmtId="0" fontId="37" fillId="3" borderId="34" xfId="0" applyFont="1" applyFill="1" applyBorder="1" applyAlignment="1">
      <alignment wrapText="1"/>
    </xf>
    <xf numFmtId="44" fontId="39" fillId="3" borderId="35" xfId="7" applyNumberFormat="1" applyFont="1" applyFill="1" applyBorder="1" applyAlignment="1">
      <alignment vertical="center" wrapText="1"/>
    </xf>
    <xf numFmtId="44" fontId="0" fillId="0" borderId="0" xfId="0" applyNumberFormat="1" applyBorder="1" applyAlignment="1" applyProtection="1">
      <alignment wrapText="1"/>
    </xf>
    <xf numFmtId="7" fontId="0" fillId="0" borderId="0" xfId="7" applyFont="1" applyBorder="1" applyProtection="1">
      <alignment vertical="center"/>
    </xf>
    <xf numFmtId="44" fontId="0" fillId="0" borderId="0" xfId="0" applyNumberFormat="1" applyAlignment="1" applyProtection="1">
      <alignment wrapText="1"/>
    </xf>
    <xf numFmtId="44" fontId="0" fillId="7" borderId="0" xfId="0" applyNumberFormat="1" applyFill="1" applyAlignment="1" applyProtection="1">
      <alignment wrapText="1"/>
    </xf>
    <xf numFmtId="0" fontId="35" fillId="0" borderId="36" xfId="0" applyFont="1" applyFill="1" applyBorder="1" applyAlignment="1">
      <alignment wrapText="1"/>
    </xf>
    <xf numFmtId="44" fontId="0" fillId="0" borderId="36" xfId="0" applyNumberFormat="1" applyBorder="1" applyAlignment="1" applyProtection="1">
      <alignment wrapText="1"/>
      <protection locked="0"/>
    </xf>
    <xf numFmtId="44" fontId="35" fillId="0" borderId="0" xfId="7" applyNumberFormat="1" applyFont="1" applyFill="1" applyBorder="1" applyAlignment="1" applyProtection="1">
      <alignment horizontal="right"/>
    </xf>
    <xf numFmtId="44" fontId="0" fillId="0" borderId="0" xfId="7" applyNumberFormat="1" applyFont="1" applyBorder="1" applyAlignment="1" applyProtection="1">
      <alignment horizontal="right"/>
    </xf>
    <xf numFmtId="44" fontId="8" fillId="0" borderId="0" xfId="14" applyNumberFormat="1" applyFont="1" applyFill="1" applyBorder="1" applyAlignment="1" applyProtection="1">
      <alignment horizontal="center" vertical="center" wrapText="1"/>
    </xf>
    <xf numFmtId="44" fontId="1" fillId="4" borderId="0" xfId="0" applyNumberFormat="1" applyFont="1" applyFill="1" applyBorder="1" applyAlignment="1">
      <alignment horizontal="center" vertical="center"/>
    </xf>
    <xf numFmtId="0" fontId="19" fillId="3" borderId="0" xfId="17" applyFont="1" applyFill="1" applyAlignment="1" applyProtection="1">
      <alignment horizontal="center" wrapText="1"/>
    </xf>
    <xf numFmtId="0" fontId="24" fillId="0" borderId="0" xfId="11" applyFont="1" applyFill="1" applyBorder="1" applyAlignment="1" applyProtection="1">
      <alignment horizontal="left" wrapText="1"/>
      <protection locked="0"/>
    </xf>
    <xf numFmtId="0" fontId="22" fillId="0" borderId="5" xfId="11" applyFont="1" applyFill="1" applyBorder="1" applyProtection="1">
      <alignment horizontal="left" vertical="center" wrapText="1"/>
      <protection locked="0"/>
    </xf>
    <xf numFmtId="0" fontId="22" fillId="0" borderId="14" xfId="11" applyFont="1" applyFill="1" applyBorder="1" applyProtection="1">
      <alignment horizontal="left" vertical="center" wrapText="1"/>
      <protection locked="0"/>
    </xf>
    <xf numFmtId="44" fontId="30" fillId="0" borderId="0" xfId="7" applyNumberFormat="1" applyFont="1" applyFill="1" applyAlignment="1">
      <alignment horizontal="center" vertical="center"/>
    </xf>
    <xf numFmtId="0" fontId="33" fillId="5" borderId="0" xfId="12" applyNumberFormat="1" applyFont="1" applyFill="1" applyBorder="1" applyAlignment="1">
      <alignment horizontal="center" vertical="center" wrapText="1"/>
    </xf>
    <xf numFmtId="0" fontId="33" fillId="3" borderId="0" xfId="12" applyNumberFormat="1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wrapText="1"/>
    </xf>
    <xf numFmtId="0" fontId="34" fillId="3" borderId="19" xfId="0" applyFont="1" applyFill="1" applyBorder="1" applyAlignment="1">
      <alignment horizontal="center" wrapText="1"/>
    </xf>
    <xf numFmtId="0" fontId="33" fillId="3" borderId="22" xfId="12" applyNumberFormat="1" applyFont="1" applyFill="1" applyBorder="1" applyAlignment="1">
      <alignment horizontal="center" vertical="center" wrapText="1"/>
    </xf>
    <xf numFmtId="0" fontId="33" fillId="5" borderId="24" xfId="12" applyNumberFormat="1" applyFont="1" applyFill="1" applyBorder="1" applyAlignment="1">
      <alignment horizontal="center" vertical="center" wrapText="1"/>
    </xf>
    <xf numFmtId="0" fontId="33" fillId="5" borderId="25" xfId="12" applyNumberFormat="1" applyFont="1" applyFill="1" applyBorder="1" applyAlignment="1">
      <alignment horizontal="center" vertical="center" wrapText="1"/>
    </xf>
    <xf numFmtId="0" fontId="33" fillId="5" borderId="26" xfId="12" applyNumberFormat="1" applyFont="1" applyFill="1" applyBorder="1" applyAlignment="1">
      <alignment horizontal="center" vertical="center" wrapText="1"/>
    </xf>
    <xf numFmtId="0" fontId="33" fillId="5" borderId="22" xfId="12" applyNumberFormat="1" applyFont="1" applyFill="1" applyBorder="1" applyAlignment="1">
      <alignment horizontal="center" vertical="center" wrapText="1"/>
    </xf>
    <xf numFmtId="0" fontId="36" fillId="0" borderId="24" xfId="0" applyFont="1" applyBorder="1" applyAlignment="1">
      <alignment horizontal="center" wrapText="1"/>
    </xf>
    <xf numFmtId="0" fontId="36" fillId="0" borderId="25" xfId="0" applyFont="1" applyBorder="1" applyAlignment="1">
      <alignment horizontal="center" wrapText="1"/>
    </xf>
    <xf numFmtId="0" fontId="36" fillId="0" borderId="26" xfId="0" applyFont="1" applyBorder="1" applyAlignment="1">
      <alignment horizontal="center" wrapText="1"/>
    </xf>
    <xf numFmtId="44" fontId="24" fillId="0" borderId="24" xfId="0" applyNumberFormat="1" applyFont="1" applyBorder="1" applyAlignment="1">
      <alignment horizontal="center" wrapText="1"/>
    </xf>
    <xf numFmtId="44" fontId="24" fillId="0" borderId="26" xfId="0" applyNumberFormat="1" applyFont="1" applyBorder="1" applyAlignment="1">
      <alignment horizontal="center" wrapText="1"/>
    </xf>
    <xf numFmtId="0" fontId="31" fillId="9" borderId="0" xfId="0" applyFont="1" applyFill="1" applyAlignment="1">
      <alignment horizontal="center" wrapText="1"/>
    </xf>
    <xf numFmtId="0" fontId="31" fillId="0" borderId="24" xfId="0" applyFont="1" applyBorder="1" applyAlignment="1">
      <alignment horizontal="center" wrapText="1"/>
    </xf>
    <xf numFmtId="0" fontId="31" fillId="0" borderId="25" xfId="0" applyFont="1" applyBorder="1" applyAlignment="1">
      <alignment horizontal="center" wrapText="1"/>
    </xf>
    <xf numFmtId="0" fontId="31" fillId="0" borderId="26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8">
    <cellStyle name="Advances" xfId="16" xr:uid="{00000000-0005-0000-0000-000000000000}"/>
    <cellStyle name="Comma" xfId="5" builtinId="3" customBuiltin="1"/>
    <cellStyle name="Comma [0]" xfId="6" builtinId="6" customBuiltin="1"/>
    <cellStyle name="Currency" xfId="7" builtinId="4" customBuiltin="1"/>
    <cellStyle name="Currency [0]" xfId="8" builtinId="7" customBuiltin="1"/>
    <cellStyle name="Date" xfId="13" xr:uid="{00000000-0005-0000-0000-000005000000}"/>
    <cellStyle name="Header Row" xfId="12" xr:uid="{00000000-0005-0000-0000-000006000000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Label Text" xfId="11" xr:uid="{00000000-0005-0000-0000-00000B000000}"/>
    <cellStyle name="Normal" xfId="0" builtinId="0" customBuiltin="1"/>
    <cellStyle name="Percent" xfId="9" builtinId="5" customBuiltin="1"/>
    <cellStyle name="Subtotal" xfId="15" xr:uid="{00000000-0005-0000-0000-00000E000000}"/>
    <cellStyle name="Table Text" xfId="14" xr:uid="{00000000-0005-0000-0000-00000F000000}"/>
    <cellStyle name="Title" xfId="17" builtinId="15" customBuiltin="1"/>
    <cellStyle name="Total" xfId="10" builtinId="25" customBuiltin="1"/>
  </cellStyles>
  <dxfs count="18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0" hidden="0"/>
    </dxf>
    <dxf>
      <numFmt numFmtId="11" formatCode="&quot;$&quot;#,##0.00_);\(&quot;$&quot;#,##0.00\)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color theme="4" tint="-0.24994659260841701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medium">
          <color rgb="FF000000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rgb="FF000000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protection locked="1" hidden="0"/>
    </dxf>
    <dxf>
      <alignment textRotation="0" wrapText="1" indent="0" justifyLastLine="0" shrinkToFit="0" readingOrder="0"/>
      <border diagonalUp="0" diagonalDown="0" outline="0">
        <left style="thick">
          <color auto="1"/>
        </left>
        <right/>
        <top/>
        <bottom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0" hidden="0"/>
    </dxf>
    <dxf>
      <numFmt numFmtId="11" formatCode="&quot;$&quot;#,##0.00_);\(&quot;$&quot;#,##0.00\)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color theme="4" tint="-0.24994659260841701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medium">
          <color rgb="FF000000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rgb="FF000000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protection locked="1" hidden="0"/>
    </dxf>
    <dxf>
      <alignment textRotation="0" wrapText="1" indent="0" justifyLastLine="0" shrinkToFit="0" readingOrder="0"/>
      <border diagonalUp="0" diagonalDown="0" outline="0">
        <left style="thick">
          <color auto="1"/>
        </left>
        <right/>
        <top/>
        <bottom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0" hidden="0"/>
    </dxf>
    <dxf>
      <numFmt numFmtId="11" formatCode="&quot;$&quot;#,##0.00_);\(&quot;$&quot;#,##0.00\)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color theme="4" tint="-0.24994659260841701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medium">
          <color rgb="FF000000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rgb="FF000000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protection locked="1" hidden="0"/>
    </dxf>
    <dxf>
      <alignment textRotation="0" wrapText="1" indent="0" justifyLastLine="0" shrinkToFit="0" readingOrder="0"/>
      <border diagonalUp="0" diagonalDown="0" outline="0">
        <left style="thick">
          <color auto="1"/>
        </left>
        <right/>
        <top/>
        <bottom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0" hidden="0"/>
    </dxf>
    <dxf>
      <numFmt numFmtId="11" formatCode="&quot;$&quot;#,##0.00_);\(&quot;$&quot;#,##0.00\)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color theme="4" tint="-0.24994659260841701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medium">
          <color rgb="FF000000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rgb="FF000000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protection locked="1" hidden="0"/>
    </dxf>
    <dxf>
      <alignment textRotation="0" wrapText="1" indent="0" justifyLastLine="0" shrinkToFit="0" readingOrder="0"/>
      <border diagonalUp="0" diagonalDown="0" outline="0">
        <left style="thick">
          <color auto="1"/>
        </left>
        <right/>
        <top/>
        <bottom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0" hidden="0"/>
    </dxf>
    <dxf>
      <numFmt numFmtId="11" formatCode="&quot;$&quot;#,##0.00_);\(&quot;$&quot;#,##0.00\)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color theme="4" tint="-0.24994659260841701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medium">
          <color rgb="FF000000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rgb="FF000000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protection locked="1" hidden="0"/>
    </dxf>
    <dxf>
      <alignment textRotation="0" wrapText="1" indent="0" justifyLastLine="0" shrinkToFit="0" readingOrder="0"/>
      <border diagonalUp="0" diagonalDown="0" outline="0">
        <left style="thick">
          <color auto="1"/>
        </left>
        <right/>
        <top/>
        <bottom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0" hidden="0"/>
    </dxf>
    <dxf>
      <numFmt numFmtId="11" formatCode="&quot;$&quot;#,##0.00_);\(&quot;$&quot;#,##0.00\)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color theme="4" tint="-0.24994659260841701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medium">
          <color rgb="FF000000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rgb="FF000000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protection locked="1" hidden="0"/>
    </dxf>
    <dxf>
      <alignment textRotation="0" wrapText="1" indent="0" justifyLastLine="0" shrinkToFit="0" readingOrder="0"/>
      <border diagonalUp="0" diagonalDown="0" outline="0">
        <left style="thick">
          <color auto="1"/>
        </left>
        <right/>
        <top/>
        <bottom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0" hidden="0"/>
    </dxf>
    <dxf>
      <numFmt numFmtId="11" formatCode="&quot;$&quot;#,##0.00_);\(&quot;$&quot;#,##0.00\)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color theme="4" tint="-0.24994659260841701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medium">
          <color rgb="FF000000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rgb="FF000000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protection locked="1" hidden="0"/>
    </dxf>
    <dxf>
      <alignment textRotation="0" wrapText="1" indent="0" justifyLastLine="0" shrinkToFit="0" readingOrder="0"/>
      <border diagonalUp="0" diagonalDown="0" outline="0">
        <left style="thick">
          <color auto="1"/>
        </left>
        <right/>
        <top/>
        <bottom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0" hidden="0"/>
    </dxf>
    <dxf>
      <numFmt numFmtId="11" formatCode="&quot;$&quot;#,##0.00_);\(&quot;$&quot;#,##0.00\)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color theme="4" tint="-0.24994659260841701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medium">
          <color rgb="FF000000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rgb="FF000000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protection locked="1" hidden="0"/>
    </dxf>
    <dxf>
      <alignment textRotation="0" wrapText="1" indent="0" justifyLastLine="0" shrinkToFit="0" readingOrder="0"/>
      <border diagonalUp="0" diagonalDown="0" outline="0">
        <left style="thick">
          <color auto="1"/>
        </left>
        <right/>
        <top/>
        <bottom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0" hidden="0"/>
    </dxf>
    <dxf>
      <numFmt numFmtId="11" formatCode="&quot;$&quot;#,##0.00_);\(&quot;$&quot;#,##0.00\)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color theme="4" tint="-0.24994659260841701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medium">
          <color rgb="FF000000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rgb="FF000000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protection locked="1" hidden="0"/>
    </dxf>
    <dxf>
      <alignment textRotation="0" wrapText="1" indent="0" justifyLastLine="0" shrinkToFit="0" readingOrder="0"/>
      <border diagonalUp="0" diagonalDown="0" outline="0">
        <left style="thick">
          <color auto="1"/>
        </left>
        <right/>
        <top/>
        <bottom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0" hidden="0"/>
    </dxf>
    <dxf>
      <numFmt numFmtId="11" formatCode="&quot;$&quot;#,##0.00_);\(&quot;$&quot;#,##0.00\)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color theme="4" tint="-0.24994659260841701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medium">
          <color rgb="FF000000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rgb="FF000000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protection locked="1" hidden="0"/>
    </dxf>
    <dxf>
      <alignment textRotation="0" wrapText="1" indent="0" justifyLastLine="0" shrinkToFit="0" readingOrder="0"/>
      <border diagonalUp="0" diagonalDown="0" outline="0">
        <left style="thick">
          <color auto="1"/>
        </left>
        <right/>
        <top/>
        <bottom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0" hidden="0"/>
    </dxf>
    <dxf>
      <numFmt numFmtId="11" formatCode="&quot;$&quot;#,##0.00_);\(&quot;$&quot;#,##0.00\)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color theme="4" tint="-0.24994659260841701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medium">
          <color rgb="FF000000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rgb="FF000000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protection locked="1" hidden="0"/>
    </dxf>
    <dxf>
      <alignment textRotation="0" wrapText="1" indent="0" justifyLastLine="0" shrinkToFit="0" readingOrder="0"/>
      <border diagonalUp="0" diagonalDown="0" outline="0">
        <left style="thick">
          <color auto="1"/>
        </left>
        <right/>
        <top/>
        <bottom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0" hidden="0"/>
    </dxf>
    <dxf>
      <numFmt numFmtId="11" formatCode="&quot;$&quot;#,##0.00_);\(&quot;$&quot;#,##0.00\)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color theme="4" tint="-0.24994659260841701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medium">
          <color rgb="FF000000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rgb="FF000000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protection locked="1" hidden="0"/>
    </dxf>
    <dxf>
      <alignment textRotation="0" wrapText="1" indent="0" justifyLastLine="0" shrinkToFit="0" readingOrder="0"/>
      <border diagonalUp="0" diagonalDown="0" outline="0">
        <left style="thick">
          <color auto="1"/>
        </left>
        <right/>
        <top/>
        <bottom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0" hidden="0"/>
    </dxf>
    <dxf>
      <numFmt numFmtId="11" formatCode="&quot;$&quot;#,##0.00_);\(&quot;$&quot;#,##0.00\)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color theme="4" tint="-0.24994659260841701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medium">
          <color rgb="FF000000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rgb="FF000000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protection locked="1" hidden="0"/>
    </dxf>
    <dxf>
      <alignment textRotation="0" wrapText="1" indent="0" justifyLastLine="0" shrinkToFit="0" readingOrder="0"/>
      <border diagonalUp="0" diagonalDown="0" outline="0">
        <left style="thick">
          <color auto="1"/>
        </left>
        <right/>
        <top/>
        <bottom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0" hidden="0"/>
    </dxf>
    <dxf>
      <numFmt numFmtId="11" formatCode="&quot;$&quot;#,##0.00_);\(&quot;$&quot;#,##0.00\)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color theme="4" tint="-0.24994659260841701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medium">
          <color rgb="FF000000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rgb="FF000000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protection locked="1" hidden="0"/>
    </dxf>
    <dxf>
      <alignment textRotation="0" wrapText="1" indent="0" justifyLastLine="0" shrinkToFit="0" readingOrder="0"/>
      <border diagonalUp="0" diagonalDown="0" outline="0">
        <left style="thick">
          <color auto="1"/>
        </left>
        <right/>
        <top/>
        <bottom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0" hidden="0"/>
    </dxf>
    <dxf>
      <numFmt numFmtId="11" formatCode="&quot;$&quot;#,##0.00_);\(&quot;$&quot;#,##0.00\)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color theme="4" tint="-0.24994659260841701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medium">
          <color rgb="FF000000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rgb="FF000000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protection locked="1" hidden="0"/>
    </dxf>
    <dxf>
      <alignment textRotation="0" wrapText="1" indent="0" justifyLastLine="0" shrinkToFit="0" readingOrder="0"/>
      <border diagonalUp="0" diagonalDown="0" outline="0">
        <left style="thick">
          <color auto="1"/>
        </left>
        <right/>
        <top/>
        <bottom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0" hidden="0"/>
    </dxf>
    <dxf>
      <numFmt numFmtId="11" formatCode="&quot;$&quot;#,##0.00_);\(&quot;$&quot;#,##0.00\)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color theme="4" tint="-0.24994659260841701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medium">
          <color rgb="FF000000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rgb="FF000000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protection locked="1" hidden="0"/>
    </dxf>
    <dxf>
      <alignment textRotation="0" wrapText="1" indent="0" justifyLastLine="0" shrinkToFit="0" readingOrder="0"/>
      <border diagonalUp="0" diagonalDown="0" outline="0">
        <left style="thick">
          <color auto="1"/>
        </left>
        <right/>
        <top/>
        <bottom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0" hidden="0"/>
    </dxf>
    <dxf>
      <numFmt numFmtId="11" formatCode="&quot;$&quot;#,##0.00_);\(&quot;$&quot;#,##0.00\)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color theme="4" tint="-0.24994659260841701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medium">
          <color rgb="FF000000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rgb="FF000000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protection locked="1" hidden="0"/>
    </dxf>
    <dxf>
      <alignment textRotation="0" wrapText="1" indent="0" justifyLastLine="0" shrinkToFit="0" readingOrder="0"/>
      <border diagonalUp="0" diagonalDown="0" outline="0">
        <left style="thick">
          <color auto="1"/>
        </left>
        <right/>
        <top/>
        <bottom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0" hidden="0"/>
    </dxf>
    <dxf>
      <numFmt numFmtId="11" formatCode="&quot;$&quot;#,##0.00_);\(&quot;$&quot;#,##0.00\)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color theme="4" tint="-0.24994659260841701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medium">
          <color rgb="FF000000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rgb="FF000000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protection locked="1" hidden="0"/>
    </dxf>
    <dxf>
      <alignment textRotation="0" wrapText="1" indent="0" justifyLastLine="0" shrinkToFit="0" readingOrder="0"/>
      <border diagonalUp="0" diagonalDown="0" outline="0">
        <left style="thick">
          <color auto="1"/>
        </left>
        <right/>
        <top/>
        <bottom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0" hidden="0"/>
    </dxf>
    <dxf>
      <numFmt numFmtId="11" formatCode="&quot;$&quot;#,##0.00_);\(&quot;$&quot;#,##0.00\)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color theme="4" tint="-0.24994659260841701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medium">
          <color rgb="FF000000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rgb="FF000000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protection locked="1" hidden="0"/>
    </dxf>
    <dxf>
      <alignment textRotation="0" wrapText="1" indent="0" justifyLastLine="0" shrinkToFit="0" readingOrder="0"/>
      <border diagonalUp="0" diagonalDown="0" outline="0">
        <left style="thick">
          <color auto="1"/>
        </left>
        <right/>
        <top/>
        <bottom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404040"/>
        <name val="Franklin Gothic Medium"/>
        <family val="2"/>
        <scheme val="none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0" hidden="0"/>
    </dxf>
    <dxf>
      <numFmt numFmtId="11" formatCode="&quot;$&quot;#,##0.00_);\(&quot;$&quot;#,##0.00\)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rgb="FF1F487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2" formatCode="0.00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none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protection locked="1" hidden="0"/>
    </dxf>
    <dxf>
      <alignment textRotation="0" wrapText="1" indent="0" justifyLastLine="0" shrinkToFit="0" readingOrder="0"/>
      <border diagonalUp="0" diagonalDown="0" outline="0">
        <left style="thick">
          <color auto="1"/>
        </left>
        <right/>
        <top/>
        <bottom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color theme="1"/>
        <name val="Franklin Gothic Medium"/>
        <family val="2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/>
        <bottom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3"/>
        <name val="Franklin Gothic Medium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5" tint="-0.749992370372631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/>
        <i val="0"/>
      </font>
      <border>
        <bottom style="medium">
          <color theme="5" tint="-0.749961851863155"/>
        </bottom>
      </border>
    </dxf>
    <dxf>
      <font>
        <b/>
        <i val="0"/>
        <strike val="0"/>
        <color theme="5" tint="-0.749961851863155"/>
      </font>
      <fill>
        <patternFill patternType="solid">
          <fgColor auto="1"/>
          <bgColor theme="0" tint="-4.9989318521683403E-2"/>
        </patternFill>
      </fill>
      <border>
        <left/>
        <right/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color theme="4" tint="-0.24994659260841701"/>
      </font>
      <fill>
        <patternFill>
          <bgColor theme="0" tint="-4.9989318521683403E-2"/>
        </patternFill>
      </fill>
      <border>
        <left/>
        <right/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 xr9:uid="{00000000-0011-0000-FFFF-FFFF00000000}">
      <tableStyleElement type="wholeTable" dxfId="1832"/>
      <tableStyleElement type="headerRow" dxfId="1831"/>
      <tableStyleElement type="totalRow" dxfId="183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2590099</xdr:colOff>
      <xdr:row>0</xdr:row>
      <xdr:rowOff>0</xdr:rowOff>
    </xdr:from>
    <xdr:to>
      <xdr:col>7</xdr:col>
      <xdr:colOff>191500</xdr:colOff>
      <xdr:row>2</xdr:row>
      <xdr:rowOff>434647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3DBC00-963F-8939-A073-EA6AF611B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028508" y="0"/>
          <a:ext cx="5515810" cy="178546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127931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C8054F-E007-4B31-A100-80347CD30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41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88929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6F8869-2ABA-4B84-B0A9-FD829EC74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374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44824</xdr:rowOff>
    </xdr:from>
    <xdr:to>
      <xdr:col>2</xdr:col>
      <xdr:colOff>761995</xdr:colOff>
      <xdr:row>2</xdr:row>
      <xdr:rowOff>100853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EA768C9-2A5A-4C39-858C-1E41CBBE4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4"/>
          <a:ext cx="3876670" cy="125617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127931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F539A1-CC8A-400D-9136-6AF5157ED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41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88929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ABE50A-53A4-4E7B-990E-60B2446AC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374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44824</xdr:rowOff>
    </xdr:from>
    <xdr:to>
      <xdr:col>2</xdr:col>
      <xdr:colOff>761995</xdr:colOff>
      <xdr:row>2</xdr:row>
      <xdr:rowOff>100853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00E7153-B88B-430E-BE5B-BDB655DE2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4"/>
          <a:ext cx="3876670" cy="125617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127931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BB193-3312-46A8-B0C5-0CAA826C5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41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88929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C10C3B-559E-4F53-B573-671A6B32F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374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44824</xdr:rowOff>
    </xdr:from>
    <xdr:to>
      <xdr:col>2</xdr:col>
      <xdr:colOff>761995</xdr:colOff>
      <xdr:row>2</xdr:row>
      <xdr:rowOff>100853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810B632-6555-4EA7-BD5C-78CA16542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4"/>
          <a:ext cx="3876670" cy="125617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127931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4DA75A-1B89-426E-AA8B-934F5A13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41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88929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0400FA-E14B-4F66-B23B-4323E3093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374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44824</xdr:rowOff>
    </xdr:from>
    <xdr:to>
      <xdr:col>2</xdr:col>
      <xdr:colOff>761995</xdr:colOff>
      <xdr:row>2</xdr:row>
      <xdr:rowOff>100853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1987D4A-7091-45FC-9026-A9629FA6C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4"/>
          <a:ext cx="3876670" cy="125617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127931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6C2C9B-59DA-444B-AA21-04CA9A089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41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88929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F2566B-29CA-4647-8B50-064486F00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374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44824</xdr:rowOff>
    </xdr:from>
    <xdr:to>
      <xdr:col>2</xdr:col>
      <xdr:colOff>761995</xdr:colOff>
      <xdr:row>2</xdr:row>
      <xdr:rowOff>100853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9D5045-0AC4-4A78-B404-AF44359F8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4"/>
          <a:ext cx="3876670" cy="125617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127931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50AFBE-43CA-46EC-A88F-75E7279D4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41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88929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51BB24-A864-45F7-B18D-632F86172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374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44824</xdr:rowOff>
    </xdr:from>
    <xdr:to>
      <xdr:col>2</xdr:col>
      <xdr:colOff>761995</xdr:colOff>
      <xdr:row>2</xdr:row>
      <xdr:rowOff>100853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F234CB-0A15-4C53-B24C-6B5045F6B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4"/>
          <a:ext cx="3876670" cy="125617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127931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3EDFF0-FF51-4B7E-BC3C-FE9B286F3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41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88929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999067-4A16-4FAD-9E05-F48EC8145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374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44824</xdr:rowOff>
    </xdr:from>
    <xdr:to>
      <xdr:col>2</xdr:col>
      <xdr:colOff>761995</xdr:colOff>
      <xdr:row>2</xdr:row>
      <xdr:rowOff>100853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AFD2257-04B6-463D-B99F-ACD6A2FE8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4"/>
          <a:ext cx="3876670" cy="125617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127931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EC80BF-43EB-4534-8C8A-168B3DFDB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41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88929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FAE089-465D-4B8A-81FF-F4950A5F4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374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44824</xdr:rowOff>
    </xdr:from>
    <xdr:to>
      <xdr:col>2</xdr:col>
      <xdr:colOff>761995</xdr:colOff>
      <xdr:row>2</xdr:row>
      <xdr:rowOff>100853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3D514DF-A325-4768-99E4-CFA92BE2E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4"/>
          <a:ext cx="3876670" cy="125617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127931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E148F-2D27-4F79-9EC2-7A6EC6C07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41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88929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CD9600-D204-49D9-996D-8163EE349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374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44824</xdr:rowOff>
    </xdr:from>
    <xdr:to>
      <xdr:col>2</xdr:col>
      <xdr:colOff>761995</xdr:colOff>
      <xdr:row>2</xdr:row>
      <xdr:rowOff>100853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55419A-0EAE-4142-8CEC-FCA845049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4"/>
          <a:ext cx="3876670" cy="125617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127931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AD4C49-D70C-4F0C-ABB2-A64741FFE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41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88929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D736DC-1682-4086-9121-2A2EFC2F2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374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44824</xdr:rowOff>
    </xdr:from>
    <xdr:to>
      <xdr:col>2</xdr:col>
      <xdr:colOff>761995</xdr:colOff>
      <xdr:row>2</xdr:row>
      <xdr:rowOff>100853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F642B5-49AF-477B-9B89-381472A33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4"/>
          <a:ext cx="3876670" cy="12561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127931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E9ADF4-BDAF-47CA-8412-6AA002CC1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41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88929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1E62EF-3D4A-4B5A-9D9F-A69480C8F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374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44824</xdr:rowOff>
    </xdr:from>
    <xdr:to>
      <xdr:col>2</xdr:col>
      <xdr:colOff>761995</xdr:colOff>
      <xdr:row>2</xdr:row>
      <xdr:rowOff>100853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15F0284-D7C6-E41C-4398-D4405D51B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4"/>
          <a:ext cx="3877230" cy="125505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127931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FA7F0D-081E-407F-A26A-8CD11321E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41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88929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7D5B0B-50C4-4BE5-A8D2-8C43FC8A7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374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44824</xdr:rowOff>
    </xdr:from>
    <xdr:to>
      <xdr:col>2</xdr:col>
      <xdr:colOff>761995</xdr:colOff>
      <xdr:row>2</xdr:row>
      <xdr:rowOff>100853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407CF0B-191D-45A1-A7BE-9AEFE21E2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4"/>
          <a:ext cx="3876670" cy="125617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127931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33A88B-CD5D-439E-AA6E-36FBDF0C8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41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88929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CAEC3C-9FA7-4738-AF7A-B3AE9C605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374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44824</xdr:rowOff>
    </xdr:from>
    <xdr:to>
      <xdr:col>2</xdr:col>
      <xdr:colOff>761995</xdr:colOff>
      <xdr:row>2</xdr:row>
      <xdr:rowOff>100853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167DBD-0CB7-4781-9F18-5A584E2E2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4"/>
          <a:ext cx="3876670" cy="12561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127931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B621B6-4B97-4E8E-8A19-4727FC851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41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88929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E5D02F-F7B9-4474-9760-2AC6F1EC4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374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44824</xdr:rowOff>
    </xdr:from>
    <xdr:to>
      <xdr:col>2</xdr:col>
      <xdr:colOff>761995</xdr:colOff>
      <xdr:row>2</xdr:row>
      <xdr:rowOff>100853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E7DD6EC-6A1C-41A7-9BE9-507633C42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4"/>
          <a:ext cx="3876670" cy="12561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127931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E1D423-6320-4070-B2A0-B47F3569A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41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88929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AD0CB3-BE69-4D2F-8F42-B68EC9CF1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374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44824</xdr:rowOff>
    </xdr:from>
    <xdr:to>
      <xdr:col>2</xdr:col>
      <xdr:colOff>761995</xdr:colOff>
      <xdr:row>2</xdr:row>
      <xdr:rowOff>100853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233677E-7598-42B4-B3FF-F87AAB230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4"/>
          <a:ext cx="3877230" cy="12550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127931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76CC15-0B95-4A13-AC98-7452EACB2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41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88929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3F5551-588C-49C1-9C8D-93E03255C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374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44824</xdr:rowOff>
    </xdr:from>
    <xdr:to>
      <xdr:col>2</xdr:col>
      <xdr:colOff>761995</xdr:colOff>
      <xdr:row>2</xdr:row>
      <xdr:rowOff>100853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434E472-F316-424D-85BA-287067492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4"/>
          <a:ext cx="3876670" cy="12561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127931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C1D05E-8306-4743-AB79-A8DAE69B9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41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88929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9D66F7-1D16-4943-86D1-B6966B9FA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374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44824</xdr:rowOff>
    </xdr:from>
    <xdr:to>
      <xdr:col>2</xdr:col>
      <xdr:colOff>761995</xdr:colOff>
      <xdr:row>2</xdr:row>
      <xdr:rowOff>100853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3DF361B-CF53-4A52-B205-373B555E8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4"/>
          <a:ext cx="3876670" cy="12561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127931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EEC58E-98E9-46C2-9F7F-CA8B5F1A7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41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88929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D07804-4905-460F-ADF4-38BDE3244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374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44824</xdr:rowOff>
    </xdr:from>
    <xdr:to>
      <xdr:col>2</xdr:col>
      <xdr:colOff>761995</xdr:colOff>
      <xdr:row>2</xdr:row>
      <xdr:rowOff>100853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AE11713-0501-4DD2-BD27-C24B7D771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4"/>
          <a:ext cx="3876670" cy="125617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127931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DA3FF0-F1C1-45ED-8DD4-C87DF28EA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41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88929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D3BBE0-0D63-417B-98FB-1B6E032E5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374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44824</xdr:rowOff>
    </xdr:from>
    <xdr:to>
      <xdr:col>2</xdr:col>
      <xdr:colOff>761995</xdr:colOff>
      <xdr:row>2</xdr:row>
      <xdr:rowOff>100853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54AB17C-72CB-455D-9414-09B0F3D3D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4"/>
          <a:ext cx="3876670" cy="125617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127931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480A35-7D46-42E0-91B9-6C67C1F80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41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88929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EA6FC2-9BCE-4191-9341-DC806BA17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374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44824</xdr:rowOff>
    </xdr:from>
    <xdr:to>
      <xdr:col>2</xdr:col>
      <xdr:colOff>761995</xdr:colOff>
      <xdr:row>2</xdr:row>
      <xdr:rowOff>100853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1B6C302-F4A2-4EB3-8C14-6E677FDDA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4"/>
          <a:ext cx="3876670" cy="125617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xpenseData" displayName="ExpenseData" ref="B8:J29" totalsRowCount="1" headerRowDxfId="1829" dataDxfId="1828" totalsRowDxfId="1826" tableBorderDxfId="1827" headerRowCellStyle="Header Row">
  <tableColumns count="9">
    <tableColumn id="2" xr3:uid="{00000000-0010-0000-0000-000002000000}" name="TME Name" totalsRowLabel="TOTAL" dataDxfId="1825" totalsRowDxfId="1824" dataCellStyle="Table Text">
      <calculatedColumnFormula>'TME1 '!A4</calculatedColumnFormula>
    </tableColumn>
    <tableColumn id="3" xr3:uid="{B4611DE5-0AAC-4F0E-9898-23951917A798}" name="Trail Maintenance Volunteer Labor " totalsRowFunction="custom" dataDxfId="1823" totalsRowDxfId="1822" dataCellStyle="Table Text">
      <calculatedColumnFormula array="1">Table161757153242526272[[Trail Maintenance Volunteer Labor ]]</calculatedColumnFormula>
      <totalsRowFormula>SUM(ExpenseData[[Trail Maintenance Volunteer Labor ]])</totalsRowFormula>
    </tableColumn>
    <tableColumn id="4" xr3:uid="{00000000-0010-0000-0000-000004000000}" name="Equipment Usage Expenses" totalsRowFunction="custom" dataDxfId="1821" totalsRowDxfId="1820" dataCellStyle="Percent">
      <calculatedColumnFormula array="1">Table161757153242526272[Equipment Usage Expenses]</calculatedColumnFormula>
      <totalsRowFormula>SUM(ExpenseData[Equipment Usage Expenses])</totalsRowFormula>
    </tableColumn>
    <tableColumn id="5" xr3:uid="{00000000-0010-0000-0000-000005000000}" name="Groomer Usage Expenses" totalsRowFunction="custom" dataDxfId="1819" totalsRowDxfId="1818" dataCellStyle="Percent">
      <calculatedColumnFormula array="1">Table161757153242526272[Groomer Usage Expenses]</calculatedColumnFormula>
      <totalsRowFormula>SUM(ExpenseData[Groomer Usage Expenses])</totalsRowFormula>
    </tableColumn>
    <tableColumn id="6" xr3:uid="{00000000-0010-0000-0000-000006000000}" name="Material Expenses" totalsRowFunction="custom" dataDxfId="1817" totalsRowDxfId="1816" dataCellStyle="Percent">
      <calculatedColumnFormula array="1">Table161757153242526272[Material Expenses]</calculatedColumnFormula>
      <totalsRowFormula>SUM(ExpenseData[Material Expenses])</totalsRowFormula>
    </tableColumn>
    <tableColumn id="7" xr3:uid="{00000000-0010-0000-0000-000007000000}" name="Signage Expenses" totalsRowFunction="custom" dataDxfId="1815" totalsRowDxfId="1814" dataCellStyle="Percent">
      <calculatedColumnFormula array="1">Table161757153242526272[Signage Expenses]</calculatedColumnFormula>
      <totalsRowFormula>SUM(ExpenseData[Signage Expenses])</totalsRowFormula>
    </tableColumn>
    <tableColumn id="1" xr3:uid="{C3206337-B5D7-4DD8-9181-C5ABA4A75B83}" name="Insurance, Permit or Subcontract Expenses" totalsRowFunction="custom" dataDxfId="1813" totalsRowDxfId="1812" dataCellStyle="Percent">
      <calculatedColumnFormula array="1">Table161757153242526272[Insurance Expenses]</calculatedColumnFormula>
      <totalsRowFormula>SUM(ExpenseData[Insurance, Permit or Subcontract Expenses])</totalsRowFormula>
    </tableColumn>
    <tableColumn id="8" xr3:uid="{D19FA0F7-0854-48B7-BFFC-B941E180125E}" name="Registration Expenses" totalsRowFunction="custom" dataDxfId="1811" totalsRowDxfId="1810" dataCellStyle="Percent">
      <calculatedColumnFormula array="1">Table161757153242526272[Registration Expenses]</calculatedColumnFormula>
      <totalsRowFormula>SUM(ExpenseData[Registration Expenses])</totalsRowFormula>
    </tableColumn>
    <tableColumn id="12" xr3:uid="{00000000-0010-0000-0000-00000C000000}" name="Total" totalsRowFunction="custom" dataDxfId="1809" totalsRowDxfId="1808" dataCellStyle="Percent">
      <calculatedColumnFormula>SUM(ExpenseData[[#This Row],[Trail Maintenance Volunteer Labor ]:[Registration Expenses]])</calculatedColumnFormula>
      <totalsRowFormula>SUM(ExpenseData[Total])</totalsRowFormula>
    </tableColumn>
  </tableColumns>
  <tableStyleInfo name="Business Table" showFirstColumn="0" showLastColumn="0" showRowStripes="0" showColumnStripes="0"/>
  <extLst>
    <ext xmlns:x14="http://schemas.microsoft.com/office/spreadsheetml/2009/9/main" uri="{504A1905-F514-4f6f-8877-14C23A59335A}">
      <x14:table altTextSummary="Enter expenses by date, account with description, &amp; various expenses by category in this table to calculate the total expenses incurred by employe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2E69EC7F-BA34-4DAA-AEFF-6D987D43150E}" name="Table159755133040506070" displayName="Table159755133040506070" ref="AX7:BC202" totalsRowShown="0" headerRowDxfId="1739" dataDxfId="1737" headerRowBorderDxfId="1738" tableBorderDxfId="1736">
  <autoFilter ref="AX7:BC202" xr:uid="{73C911A8-94DD-43C1-B54F-ABF0E9F2C9A8}"/>
  <tableColumns count="6">
    <tableColumn id="1" xr3:uid="{B08A1796-9E2B-4015-92CF-3B11D0E21C6B}" name="Date" dataDxfId="1735"/>
    <tableColumn id="2" xr3:uid="{D552567A-53DB-4A23-92E1-69A85E845C64}" name="Vendor" dataDxfId="1734"/>
    <tableColumn id="3" xr3:uid="{16445EEA-A50E-41ED-864D-45BAC4E5D5EF}" name="Description of Contract" dataDxfId="1733"/>
    <tableColumn id="4" xr3:uid="{3DF355CC-5ECB-4D0B-845C-4E44848163E9}" name="Cost" dataDxfId="1732"/>
    <tableColumn id="5" xr3:uid="{76B490A6-865A-4231-9EE4-7CC2474291E2}" name="Proof of Purchase Number" dataDxfId="1731"/>
    <tableColumn id="6" xr3:uid="{6F1049DE-F16D-4FC4-AF4B-07E051082D48}" name="Proof of Payment Number" dataDxfId="1730"/>
  </tableColumns>
  <tableStyleInfo name="Business Table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D9E0411F-218D-4DE2-80C8-55DF9050C445}" name="Table1597551330405060701020304050608090100" displayName="Table1597551330405060701020304050608090100" ref="AX7:BC202" totalsRowShown="0" headerRowDxfId="996" dataDxfId="994" headerRowBorderDxfId="995" tableBorderDxfId="993">
  <autoFilter ref="AX7:BC202" xr:uid="{73C911A8-94DD-43C1-B54F-ABF0E9F2C9A8}"/>
  <tableColumns count="6">
    <tableColumn id="1" xr3:uid="{48C66E6D-2910-4CF6-BE4C-E268188DBCBF}" name="Date" dataDxfId="992"/>
    <tableColumn id="2" xr3:uid="{BF8093B9-FDEA-4D78-B571-B809F67DE45E}" name="Vendor" dataDxfId="991"/>
    <tableColumn id="3" xr3:uid="{66189152-69A5-4617-B649-C6697AFBB367}" name="Description of Contract" dataDxfId="990"/>
    <tableColumn id="4" xr3:uid="{AB7A10FA-FE6B-4569-A0DE-21E93FB5FB28}" name="Cost" dataDxfId="989"/>
    <tableColumn id="5" xr3:uid="{DD78F493-F1FB-48CD-BC2C-F3C13204541C}" name="Proof of Purchase Number" dataDxfId="988"/>
    <tableColumn id="6" xr3:uid="{CEB44D65-6339-4B78-A989-77EA8DD61831}" name="Proof of Payment Number" dataDxfId="987"/>
  </tableColumns>
  <tableStyleInfo name="Business Table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F89A31B7-ECE7-4F93-B81F-8EF8B17012B1}" name="Table1607561431415161711121314151618191101" displayName="Table1607561431415161711121314151618191101" ref="BE7:BJ202" totalsRowShown="0" headerRowDxfId="986" dataDxfId="984" headerRowBorderDxfId="985" tableBorderDxfId="983">
  <autoFilter ref="BE7:BJ202" xr:uid="{FDE2C3D1-70DA-45FF-AB3E-91D5E448949C}"/>
  <tableColumns count="6">
    <tableColumn id="1" xr3:uid="{18C426E8-A07B-4A50-B0F8-ACA740BF9162}" name="Date" dataDxfId="982"/>
    <tableColumn id="2" xr3:uid="{50D74F6D-E569-4D95-8DB4-F2E5A94C43E3}" name="Vehicle Registered" dataDxfId="981"/>
    <tableColumn id="3" xr3:uid="{29B5480A-3C37-466C-8565-AD8D1F5933EC}" name="Vehicle VIN Registered" dataDxfId="980"/>
    <tableColumn id="4" xr3:uid="{D900CA9F-535E-42D4-A32D-716B11E9CD66}" name="Cost" dataDxfId="979"/>
    <tableColumn id="5" xr3:uid="{09A38F62-5DF8-46DC-B19A-DDD5ACC1844C}" name="Proof of Purchase Number" dataDxfId="978"/>
    <tableColumn id="6" xr3:uid="{708F9AF6-1837-4758-AADE-96BAC539EB3C}" name="Proof of Payment Number" dataDxfId="977"/>
  </tableColumns>
  <tableStyleInfo name="Business Table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CD18A64-822D-4C67-957B-5D2A26C30F38}" name="Table1617571532425262721222324252628292102" displayName="Table1617571532425262721222324252628292102" ref="J3:P4" totalsRowShown="0" headerRowDxfId="976" dataDxfId="80" tableBorderDxfId="975" dataCellStyle="Currency">
  <autoFilter ref="J3:P4" xr:uid="{9CF8D1BF-37C5-4310-B74A-4847E63CF2FD}"/>
  <tableColumns count="7">
    <tableColumn id="1" xr3:uid="{FC2FDB9B-D431-47D7-97C7-B7567856FEC0}" name="Trail Maintenance Volunteer Labor " dataDxfId="87" dataCellStyle="Currency">
      <calculatedColumnFormula>SUM(G8:G5577)</calculatedColumnFormula>
    </tableColumn>
    <tableColumn id="2" xr3:uid="{535D5C66-46AF-41E4-9AA2-6CD827420403}" name="Equipment Usage Expenses" dataDxfId="86" dataCellStyle="Currency">
      <calculatedColumnFormula>SUM(Table14874532333435363[Total Equipment Usage ($)])</calculatedColumnFormula>
    </tableColumn>
    <tableColumn id="3" xr3:uid="{13CBB397-C9A2-4E82-B28E-652947FF2529}" name="Groomer Usage Expenses" dataDxfId="85" dataCellStyle="Currency">
      <calculatedColumnFormula>SUM(AB8:AB5577)</calculatedColumnFormula>
    </tableColumn>
    <tableColumn id="4" xr3:uid="{8F6AF497-38B7-473F-BDFF-CBE817AB6DF4}" name="Material Expenses" dataDxfId="84" dataCellStyle="Currency">
      <calculatedColumnFormula>SUM(Table15374972535455565[Cost])</calculatedColumnFormula>
    </tableColumn>
    <tableColumn id="5" xr3:uid="{9B0CD005-D6A3-44BA-A39A-176492F96520}" name="Signage Expenses" dataDxfId="83" dataCellStyle="Currency">
      <calculatedColumnFormula>SUM(Table158754122939495969[Cost])</calculatedColumnFormula>
    </tableColumn>
    <tableColumn id="6" xr3:uid="{27C8F616-623E-4817-922B-8C9CAC9B8B0D}" name="Insurance Expenses" dataDxfId="82" dataCellStyle="Currency">
      <calculatedColumnFormula>SUM(Table159755133040506070[Cost])</calculatedColumnFormula>
    </tableColumn>
    <tableColumn id="7" xr3:uid="{E88DF5FC-0DEC-459D-B2C1-544DA3315049}" name="Registration Expenses" dataDxfId="81" dataCellStyle="Currency">
      <calculatedColumnFormula>SUM(Table160756143141516171[Cost])</calculatedColumnFormula>
    </tableColumn>
  </tableColumns>
  <tableStyleInfo name="Business Table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68CEF7C5-597A-4DC8-A972-271769283CCC}" name="Table1487453233343536331323334353738393103" displayName="Table1487453233343536331323334353738393103" ref="A7:K202" totalsRowShown="0" headerRowDxfId="974" dataDxfId="973">
  <autoFilter ref="A7:K202" xr:uid="{B34616C3-9D32-469C-AE43-FF427342D258}"/>
  <tableColumns count="11">
    <tableColumn id="1" xr3:uid="{2C505DFA-A961-4EA3-8387-5922637B55D1}" name="Date" dataDxfId="972"/>
    <tableColumn id="2" xr3:uid="{203248DB-31CE-4345-9851-CBA0964CDC3C}" name="Volunteer Name" dataDxfId="971"/>
    <tableColumn id="3" xr3:uid="{67EBC011-CD1E-42DF-9DDD-DE048E25DC6C}" name="Trail Worked" dataDxfId="970"/>
    <tableColumn id="4" xr3:uid="{88EF6D03-BF7D-4B57-BE34-97DC541D5A6E}" name="Description of Work" dataDxfId="969"/>
    <tableColumn id="11" xr3:uid="{B486AD1D-4C01-4089-BEC3-A85FBE30B53E}" name="Hours Worked" dataDxfId="968"/>
    <tableColumn id="5" xr3:uid="{AB4DD01F-B83A-4FE4-B38A-AE6F4457996B}" name="Rate" dataDxfId="967"/>
    <tableColumn id="7" xr3:uid="{529250D9-2FB0-4253-A90F-67B1F5BDF795}" name="Total Compensation" dataDxfId="966">
      <calculatedColumnFormula>Table1487453233343536331323334353738393103[[#This Row],[Hours Worked]]*Table1487453233343536331323334353738393103[[#This Row],[Rate]]</calculatedColumnFormula>
    </tableColumn>
    <tableColumn id="6" xr3:uid="{FF1D8539-37EE-4838-A5F8-021675D036FF}" name="Equipment Used (Dropdown)" dataDxfId="965"/>
    <tableColumn id="8" xr3:uid="{BFFC0F96-2313-46D3-A525-DEDC9FD3F9D7}" name="Rate (Auto selects)" dataDxfId="964" dataCellStyle="Currency">
      <calculatedColumnFormula>IF(Table1487453233343536331323334353738393103[[#This Row],[Equipment Used (Dropdown)]] &lt;&gt; "", RIGHT(Table1487453233343536331323334353738393103[[#This Row],[Equipment Used (Dropdown)]],6),0)</calculatedColumnFormula>
    </tableColumn>
    <tableColumn id="9" xr3:uid="{8A75B07A-F9A0-415B-B0C6-398F31E27728}" name="Hours Used" dataDxfId="963"/>
    <tableColumn id="10" xr3:uid="{AB12B2AD-DDA2-4331-9833-1E6ED5526CC8}" name="Total Equipment Usage ($)" dataDxfId="962">
      <calculatedColumnFormula>Table1487453233343536331323334353738393103[[#This Row],[Rate (Auto selects)]]*Table1487453233343536331323334353738393103[[#This Row],[Hours Used]]</calculatedColumnFormula>
    </tableColumn>
  </tableColumns>
  <tableStyleInfo name="Business Table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F24158B4-6322-4BC3-8A5A-93186A7DBCB3}" name="Table1451507464243444546441424344454748494104" displayName="Table1451507464243444546441424344454748494104" ref="M8:O37" totalsRowShown="0" headerRowDxfId="961">
  <autoFilter ref="M8:O37" xr:uid="{0BC567E3-EB6A-4F5B-9E81-0F7C3F675A68}"/>
  <tableColumns count="3">
    <tableColumn id="1" xr3:uid="{08E5A621-32EC-4FEC-AE41-BD4DA3D210A6}" name="Type and Rate" dataDxfId="960"/>
    <tableColumn id="2" xr3:uid="{FA9C6F3F-C0CE-4F87-9281-DC437D603EED}" name="Type" dataDxfId="959"/>
    <tableColumn id="3" xr3:uid="{C0CF6849-8A64-46A1-A6AA-60C2D8B413DD}" name="Rate" dataDxfId="958" dataCellStyle="Currency"/>
  </tableColumns>
  <tableStyleInfo name="Business Table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8FD5E219-21FE-4970-A93B-43A429DC456A}" name="Table1537497253545556551525354555758595105" displayName="Table1537497253545556551525354555758595105" ref="AJ7:AO202" totalsRowShown="0" headerRowDxfId="957" dataDxfId="956" tableBorderDxfId="955">
  <autoFilter ref="AJ7:AO202" xr:uid="{2CCBCD77-AA94-4889-8AA2-80A5659F5FC1}"/>
  <tableColumns count="6">
    <tableColumn id="1" xr3:uid="{033D7CEE-8267-4A8A-968C-EE22A57B1F0F}" name="Date" dataDxfId="954"/>
    <tableColumn id="2" xr3:uid="{E4F1F9D7-BA00-425F-B8DC-14D736712872}" name="Vendor" dataDxfId="953"/>
    <tableColumn id="3" xr3:uid="{A7543793-63BF-40C2-A3CD-677497062472}" name="Description of Purchase" dataDxfId="952"/>
    <tableColumn id="4" xr3:uid="{D6C205A3-67C2-4998-91E9-8168AA1B8D08}" name="Cost" dataDxfId="951"/>
    <tableColumn id="5" xr3:uid="{74D79D48-094E-4958-9DDC-ED19DC088660}" name="Proof of Purchase Number" dataDxfId="950"/>
    <tableColumn id="6" xr3:uid="{5DAB028C-5FC8-4156-976A-EE4F0AA4E876}" name="Proof of Payment Number" dataDxfId="949"/>
  </tableColumns>
  <tableStyleInfo name="Business Table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0179E9A8-791B-4CF7-9C29-0DA66D3C4478}" name="Table1547508263646566661626364656768696106" displayName="Table1547508263646566661626364656768696106" ref="AD7:AH42" totalsRowShown="0" headerRowDxfId="948" dataDxfId="947">
  <autoFilter ref="AD7:AH42" xr:uid="{EA90B066-3346-4FA1-969A-46296BE51C1F}"/>
  <tableColumns count="5">
    <tableColumn id="3" xr3:uid="{3FA72EE3-B89E-41E7-B1E7-2EE50EE2245F}" name="Year/Make/Model" dataDxfId="946"/>
    <tableColumn id="4" xr3:uid="{C6AC4842-C285-436C-B494-462ADB58C4D5}" name="Class (A-E)" dataDxfId="945"/>
    <tableColumn id="5" xr3:uid="{65FF2864-52AB-4AEE-8A91-585AFCD21025}" name="VIN" dataDxfId="944"/>
    <tableColumn id="6" xr3:uid="{A9E9CB68-3641-46CA-A346-B2FF29796D69}" name="Owned (Y/N)" dataDxfId="943"/>
    <tableColumn id="7" xr3:uid="{20E7CA31-2DCA-4120-A8D1-7C3D4CEA72F6}" name="Leased/Rented (Y/N)" dataDxfId="942"/>
  </tableColumns>
  <tableStyleInfo name="Business Table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A31AAE6A-64CB-4803-841D-133303517156}" name="Table1557519273747576771727374757778797107" displayName="Table1557519273747576771727374757778797107" ref="Q7:R17" totalsRowShown="0" headerRowDxfId="941" tableBorderDxfId="940">
  <autoFilter ref="Q7:R17" xr:uid="{CC9B24B7-6946-4EF4-BE39-92F5B4B7F02D}"/>
  <tableColumns count="2">
    <tableColumn id="1" xr3:uid="{F9E25EEA-4F49-498E-9CE9-4E6AD3071763}" name="Groomer Type" dataDxfId="939"/>
    <tableColumn id="2" xr3:uid="{DDD7D120-04A4-448E-9A89-86A13E2DE2D6}" name="Rate" dataDxfId="938" dataCellStyle="Currency"/>
  </tableColumns>
  <tableStyleInfo name="Business Table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E85F6CC-5A85-4BB8-B3B8-7B332F9A4EBB}" name="Table15775311283848586881828384858788898108" displayName="Table15775311283848586881828384858788898108" ref="T7:AB202" totalsRowShown="0" headerRowDxfId="937" dataDxfId="935" headerRowBorderDxfId="936" tableBorderDxfId="934">
  <autoFilter ref="T7:AB202" xr:uid="{4193D528-587C-45A6-9DB7-D75596273961}"/>
  <tableColumns count="9">
    <tableColumn id="1" xr3:uid="{7D089E89-E6E0-47E7-808D-D1D6915A08F4}" name="Date" dataDxfId="933"/>
    <tableColumn id="2" xr3:uid="{596177B7-F478-46AA-975E-257489791A6A}" name="Groomer Operator" dataDxfId="932"/>
    <tableColumn id="3" xr3:uid="{972B3214-7C45-418A-8017-EBDC0CE86EB7}" name="Trail(s) groomed" dataDxfId="931"/>
    <tableColumn id="4" xr3:uid="{CAE64DD3-1AEE-4F62-B220-A9A7E7D39462}" name="Groomer Used (dropdown)" dataDxfId="930"/>
    <tableColumn id="9" xr3:uid="{C91343D3-EFA2-45CA-A8E7-A35105B80FF7}" name="Class (Dropdown)" dataDxfId="929"/>
    <tableColumn id="5" xr3:uid="{5E3E1B53-2285-48C0-957F-9840BD2255D8}" name="Rate (Auto fill)" dataDxfId="928" dataCellStyle="Currency">
      <calculatedColumnFormula>IF(X8 &lt;&gt; "", RIGHT(Table15775311283848586881828384858788898108[[#This Row],[Class (Dropdown)]],6),0)</calculatedColumnFormula>
    </tableColumn>
    <tableColumn id="8" xr3:uid="{CF047306-D631-4C59-983D-1B48590A5049}" name="Miles Groomed" dataDxfId="927"/>
    <tableColumn id="6" xr3:uid="{C638C89E-685D-4A39-953E-0C50DF682A8F}" name="Hours Groomed" dataDxfId="926" dataCellStyle="Currency"/>
    <tableColumn id="7" xr3:uid="{F122997C-DC26-4A27-A1C3-AF144653E35F}" name="Total Usage ($)" dataDxfId="925">
      <calculatedColumnFormula>Table15775311283848586881828384858788898108[[#This Row],[Rate (Auto fill)]]*Table15775311283848586881828384858788898108[[#This Row],[Hours Groomed]]</calculatedColumnFormula>
    </tableColumn>
  </tableColumns>
  <tableStyleInfo name="Business Table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1A890760-65B3-49A6-AF7F-CFB8D0ABCFD5}" name="Table15875412293949596991929394959798999109" displayName="Table15875412293949596991929394959798999109" ref="AQ7:AV202" totalsRowShown="0" headerRowDxfId="924" dataDxfId="922" headerRowBorderDxfId="923" tableBorderDxfId="921">
  <autoFilter ref="AQ7:AV202" xr:uid="{DAD31B64-340A-4F78-84B8-D33F78DE217E}"/>
  <tableColumns count="6">
    <tableColumn id="1" xr3:uid="{83431ED6-4939-42F1-ABC0-512C5D0B0959}" name="Date" dataDxfId="920"/>
    <tableColumn id="2" xr3:uid="{F8E4D955-56C5-41AE-A199-B2A44F525A9B}" name="Vendor" dataDxfId="919"/>
    <tableColumn id="3" xr3:uid="{56637BED-683E-444E-B3FC-6F6BD7F12E5C}" name="Description of Purchase" dataDxfId="918"/>
    <tableColumn id="4" xr3:uid="{F5700E8A-834F-44EA-BD6D-3401C70CBD75}" name="Cost" dataDxfId="917"/>
    <tableColumn id="5" xr3:uid="{C16BB62D-1E12-4F80-AA47-7461E834F5A7}" name="Proof of Purchase Number" dataDxfId="916"/>
    <tableColumn id="6" xr3:uid="{2AEE0BB1-392C-4B7C-A04F-2E6C1902E4CC}" name="Proof of Payment Number" dataDxfId="915"/>
  </tableColumns>
  <tableStyleInfo name="Business 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266F303F-B5D5-4392-84FC-E970AE915297}" name="Table160756143141516171" displayName="Table160756143141516171" ref="BE7:BJ202" totalsRowShown="0" headerRowDxfId="1729" dataDxfId="1727" headerRowBorderDxfId="1728" tableBorderDxfId="1726">
  <autoFilter ref="BE7:BJ202" xr:uid="{FDE2C3D1-70DA-45FF-AB3E-91D5E448949C}"/>
  <tableColumns count="6">
    <tableColumn id="1" xr3:uid="{72BADCF4-B90C-470C-8EE2-2FA7A68B33C0}" name="Date" dataDxfId="1725"/>
    <tableColumn id="2" xr3:uid="{3D3279F6-BB3E-422D-8CFD-917EAFEFCA88}" name="Vehicle Registered" dataDxfId="1724"/>
    <tableColumn id="3" xr3:uid="{292A4F7E-2CAE-4DE8-AC79-F9327D888109}" name="Vehicle VIN Registered" dataDxfId="1723"/>
    <tableColumn id="4" xr3:uid="{EE0B6750-7CAD-451B-A3FD-833CC8CA3098}" name="Cost" dataDxfId="1722"/>
    <tableColumn id="5" xr3:uid="{E535F87E-5A4C-44F1-9BF6-16451A29567A}" name="Proof of Purchase Number" dataDxfId="1721"/>
    <tableColumn id="6" xr3:uid="{5569979C-33F4-46FB-808B-78F8AD51DD63}" name="Proof of Payment Number" dataDxfId="1720"/>
  </tableColumns>
  <tableStyleInfo name="Business Table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47F9D355-91C8-4336-8396-55DAEBE022C3}" name="Table1597551330405060701020304050608090100110" displayName="Table1597551330405060701020304050608090100110" ref="AX7:BC202" totalsRowShown="0" headerRowDxfId="914" dataDxfId="912" headerRowBorderDxfId="913" tableBorderDxfId="911">
  <autoFilter ref="AX7:BC202" xr:uid="{73C911A8-94DD-43C1-B54F-ABF0E9F2C9A8}"/>
  <tableColumns count="6">
    <tableColumn id="1" xr3:uid="{A407B8A2-0DF4-466C-A913-C1FDE73BEF7F}" name="Date" dataDxfId="910"/>
    <tableColumn id="2" xr3:uid="{30BB5EEE-CC6F-4D80-9CEE-B8DC5B7F4AB3}" name="Vendor" dataDxfId="909"/>
    <tableColumn id="3" xr3:uid="{15B3E490-177B-4917-A6B2-5E1CF1F7D781}" name="Description of Contract" dataDxfId="908"/>
    <tableColumn id="4" xr3:uid="{69634D51-4D88-458E-9161-7E5835B888FC}" name="Cost" dataDxfId="907"/>
    <tableColumn id="5" xr3:uid="{4068A1F9-05ED-4240-83D0-2AB0DC07B788}" name="Proof of Purchase Number" dataDxfId="906"/>
    <tableColumn id="6" xr3:uid="{54479312-28CC-45DE-982D-3517EF3133C6}" name="Proof of Payment Number" dataDxfId="905"/>
  </tableColumns>
  <tableStyleInfo name="Business Table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518B6BED-8AF7-4932-B41D-F33BD3DDE69F}" name="Table1607561431415161711121314151618191101111" displayName="Table1607561431415161711121314151618191101111" ref="BE7:BJ202" totalsRowShown="0" headerRowDxfId="904" dataDxfId="902" headerRowBorderDxfId="903" tableBorderDxfId="901">
  <autoFilter ref="BE7:BJ202" xr:uid="{FDE2C3D1-70DA-45FF-AB3E-91D5E448949C}"/>
  <tableColumns count="6">
    <tableColumn id="1" xr3:uid="{19C5F6C1-7FF8-4C9C-AC05-84518144C391}" name="Date" dataDxfId="900"/>
    <tableColumn id="2" xr3:uid="{B28205B0-92B6-48F1-9976-E14C50F3C46C}" name="Vehicle Registered" dataDxfId="899"/>
    <tableColumn id="3" xr3:uid="{29F6E0C5-8BBD-4B09-94A1-84D8099FFAAB}" name="Vehicle VIN Registered" dataDxfId="898"/>
    <tableColumn id="4" xr3:uid="{74FAC340-62FF-4238-920C-7C4BE44B8230}" name="Cost" dataDxfId="897"/>
    <tableColumn id="5" xr3:uid="{12E84DDC-4040-470C-AC49-67867869FB64}" name="Proof of Purchase Number" dataDxfId="896"/>
    <tableColumn id="6" xr3:uid="{11FD2B53-D83D-45EF-952A-756F49D1D7A6}" name="Proof of Payment Number" dataDxfId="895"/>
  </tableColumns>
  <tableStyleInfo name="Business Table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95DF61DD-578F-48DD-9D3B-49D4AD2B863E}" name="Table1617571532425262721222324252628292102112" displayName="Table1617571532425262721222324252628292102112" ref="J3:P4" totalsRowShown="0" headerRowDxfId="894" dataDxfId="72" tableBorderDxfId="893" dataCellStyle="Currency">
  <autoFilter ref="J3:P4" xr:uid="{9CF8D1BF-37C5-4310-B74A-4847E63CF2FD}"/>
  <tableColumns count="7">
    <tableColumn id="1" xr3:uid="{5920F897-5CED-4605-BD73-646F3A734A00}" name="Trail Maintenance Volunteer Labor " dataDxfId="79" dataCellStyle="Currency">
      <calculatedColumnFormula>SUM(G8:G5577)</calculatedColumnFormula>
    </tableColumn>
    <tableColumn id="2" xr3:uid="{E20033EF-7E26-4E4F-B6A7-73A95DE5B9DE}" name="Equipment Usage Expenses" dataDxfId="78" dataCellStyle="Currency">
      <calculatedColumnFormula>SUM(Table14874532333435363[Total Equipment Usage ($)])</calculatedColumnFormula>
    </tableColumn>
    <tableColumn id="3" xr3:uid="{482F828B-5F1E-49F9-956A-68B46F4B3B8A}" name="Groomer Usage Expenses" dataDxfId="77" dataCellStyle="Currency">
      <calculatedColumnFormula>SUM(AB8:AB5577)</calculatedColumnFormula>
    </tableColumn>
    <tableColumn id="4" xr3:uid="{DD5DB449-AF2A-43E0-8312-69521809EDFB}" name="Material Expenses" dataDxfId="76" dataCellStyle="Currency">
      <calculatedColumnFormula>SUM(Table15374972535455565[Cost])</calculatedColumnFormula>
    </tableColumn>
    <tableColumn id="5" xr3:uid="{3D2B3CDD-2116-49E1-96CB-F543946B506C}" name="Signage Expenses" dataDxfId="75" dataCellStyle="Currency">
      <calculatedColumnFormula>SUM(Table158754122939495969[Cost])</calculatedColumnFormula>
    </tableColumn>
    <tableColumn id="6" xr3:uid="{1862B280-1A61-43FC-9278-A60938B35E3C}" name="Insurance Expenses" dataDxfId="74" dataCellStyle="Currency">
      <calculatedColumnFormula>SUM(Table159755133040506070[Cost])</calculatedColumnFormula>
    </tableColumn>
    <tableColumn id="7" xr3:uid="{C71A3945-C177-4CC4-9706-ADA868ACF640}" name="Registration Expenses" dataDxfId="73" dataCellStyle="Currency">
      <calculatedColumnFormula>SUM(Table160756143141516171[Cost])</calculatedColumnFormula>
    </tableColumn>
  </tableColumns>
  <tableStyleInfo name="Business Table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5C011516-71F3-4C66-9596-382253C45982}" name="Table1487453233343536331323334353738393103113" displayName="Table1487453233343536331323334353738393103113" ref="A7:K202" totalsRowShown="0" headerRowDxfId="892" dataDxfId="891">
  <autoFilter ref="A7:K202" xr:uid="{B34616C3-9D32-469C-AE43-FF427342D258}"/>
  <tableColumns count="11">
    <tableColumn id="1" xr3:uid="{7CCDBC79-8438-472D-8080-F4D1B8DB6A51}" name="Date" dataDxfId="890"/>
    <tableColumn id="2" xr3:uid="{878E721D-60F8-4E9C-A4A0-5D3212A1BDC0}" name="Volunteer Name" dataDxfId="889"/>
    <tableColumn id="3" xr3:uid="{35639A9D-D737-4BFF-AE14-72BDAFD31BEE}" name="Trail Worked" dataDxfId="888"/>
    <tableColumn id="4" xr3:uid="{8DC278B7-2DE4-4FF6-B7EC-E3619E249F6A}" name="Description of Work" dataDxfId="887"/>
    <tableColumn id="11" xr3:uid="{5F09D2E6-EAC1-48C6-BB65-1CB526BA8213}" name="Hours Worked" dataDxfId="886"/>
    <tableColumn id="5" xr3:uid="{E5DEAEE0-E420-43A7-AB96-24C1C565BFA8}" name="Rate" dataDxfId="885"/>
    <tableColumn id="7" xr3:uid="{CDACA5D0-2B1E-45D9-A259-857DFF8CA1FB}" name="Total Compensation" dataDxfId="884">
      <calculatedColumnFormula>Table1487453233343536331323334353738393103113[[#This Row],[Hours Worked]]*Table1487453233343536331323334353738393103113[[#This Row],[Rate]]</calculatedColumnFormula>
    </tableColumn>
    <tableColumn id="6" xr3:uid="{2ADF7ADF-4DB5-4890-BC38-76F1A0A7B590}" name="Equipment Used (Dropdown)" dataDxfId="883"/>
    <tableColumn id="8" xr3:uid="{CEFD3303-697F-4261-BE95-6FEE4EE66255}" name="Rate (Auto selects)" dataDxfId="882" dataCellStyle="Currency">
      <calculatedColumnFormula>IF(Table1487453233343536331323334353738393103113[[#This Row],[Equipment Used (Dropdown)]] &lt;&gt; "", RIGHT(Table1487453233343536331323334353738393103113[[#This Row],[Equipment Used (Dropdown)]],6),0)</calculatedColumnFormula>
    </tableColumn>
    <tableColumn id="9" xr3:uid="{D5E3FFB1-2787-40C7-A1A2-C56F84F95116}" name="Hours Used" dataDxfId="881"/>
    <tableColumn id="10" xr3:uid="{DDE525CF-BD3A-4BE9-8199-BE065432423A}" name="Total Equipment Usage ($)" dataDxfId="880">
      <calculatedColumnFormula>Table1487453233343536331323334353738393103113[[#This Row],[Rate (Auto selects)]]*Table1487453233343536331323334353738393103113[[#This Row],[Hours Used]]</calculatedColumnFormula>
    </tableColumn>
  </tableColumns>
  <tableStyleInfo name="Business Table" showFirstColumn="0" showLastColumn="0" showRowStripes="1" showColumnStripes="0"/>
</table>
</file>

<file path=xl/tables/table1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92B7E516-B04D-46BB-BE9E-D600F96DC2A9}" name="Table1451507464243444546441424344454748494104114" displayName="Table1451507464243444546441424344454748494104114" ref="M8:O37" totalsRowShown="0" headerRowDxfId="879">
  <autoFilter ref="M8:O37" xr:uid="{0BC567E3-EB6A-4F5B-9E81-0F7C3F675A68}"/>
  <tableColumns count="3">
    <tableColumn id="1" xr3:uid="{1A652709-A57D-444C-BE15-7A6928A9D14D}" name="Type and Rate" dataDxfId="878"/>
    <tableColumn id="2" xr3:uid="{87070485-9D2E-4F15-AAA6-AC9D03B1D31B}" name="Type" dataDxfId="877"/>
    <tableColumn id="3" xr3:uid="{C1361C6C-582C-4E67-865A-63CB906503BC}" name="Rate" dataDxfId="876" dataCellStyle="Currency"/>
  </tableColumns>
  <tableStyleInfo name="Business Table" showFirstColumn="0" showLastColumn="0" showRowStripes="1" showColumnStripes="0"/>
</table>
</file>

<file path=xl/tables/table1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5A0A1CBC-436E-4804-A79A-6A26D045A356}" name="Table1537497253545556551525354555758595105115" displayName="Table1537497253545556551525354555758595105115" ref="AJ7:AO202" totalsRowShown="0" headerRowDxfId="875" dataDxfId="874" tableBorderDxfId="873">
  <autoFilter ref="AJ7:AO202" xr:uid="{2CCBCD77-AA94-4889-8AA2-80A5659F5FC1}"/>
  <tableColumns count="6">
    <tableColumn id="1" xr3:uid="{27B2D4EE-658B-4512-8B98-502FF0142A59}" name="Date" dataDxfId="872"/>
    <tableColumn id="2" xr3:uid="{2AB80966-2554-4D7F-85F2-F9514954D25F}" name="Vendor" dataDxfId="871"/>
    <tableColumn id="3" xr3:uid="{E2A03D56-AFF6-485D-8C88-E318F9615AE8}" name="Description of Purchase" dataDxfId="870"/>
    <tableColumn id="4" xr3:uid="{BDF3BDDA-C576-451C-BBFD-5870DE3084E1}" name="Cost" dataDxfId="869"/>
    <tableColumn id="5" xr3:uid="{1F107646-3961-40A0-8AB9-9EFA37CD59AE}" name="Proof of Purchase Number" dataDxfId="868"/>
    <tableColumn id="6" xr3:uid="{DBBBA56D-5D65-47C3-8C0A-77E7731F4ABE}" name="Proof of Payment Number" dataDxfId="867"/>
  </tableColumns>
  <tableStyleInfo name="Business Table" showFirstColumn="0" showLastColumn="0" showRowStripes="1" showColumnStripes="0"/>
</table>
</file>

<file path=xl/tables/table1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5" xr:uid="{7FA612D7-ED89-495B-8F9A-B8E57502A58A}" name="Table1547508263646566661626364656768696106116" displayName="Table1547508263646566661626364656768696106116" ref="AD7:AH42" totalsRowShown="0" headerRowDxfId="866" dataDxfId="865">
  <autoFilter ref="AD7:AH42" xr:uid="{EA90B066-3346-4FA1-969A-46296BE51C1F}"/>
  <tableColumns count="5">
    <tableColumn id="3" xr3:uid="{3E568E0C-6D80-4C4B-918D-87C7671DC6D2}" name="Year/Make/Model" dataDxfId="864"/>
    <tableColumn id="4" xr3:uid="{A8B94095-47AA-4851-9266-DF18D61BAA92}" name="Class (A-E)" dataDxfId="863"/>
    <tableColumn id="5" xr3:uid="{2F2B5290-A840-41FB-9945-F5EE38C7DE02}" name="VIN" dataDxfId="862"/>
    <tableColumn id="6" xr3:uid="{364E8A93-7070-4297-8BDC-B578DB7C22E0}" name="Owned (Y/N)" dataDxfId="861"/>
    <tableColumn id="7" xr3:uid="{2C8CB843-EEBB-466D-88F2-238A93111476}" name="Leased/Rented (Y/N)" dataDxfId="860"/>
  </tableColumns>
  <tableStyleInfo name="Business Table" showFirstColumn="0" showLastColumn="0" showRowStripes="1" showColumnStripes="0"/>
</table>
</file>

<file path=xl/tables/table1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6" xr:uid="{FA8D0C86-02E5-4758-ABFE-2F46A25BC8B0}" name="Table1557519273747576771727374757778797107117" displayName="Table1557519273747576771727374757778797107117" ref="Q7:R17" totalsRowShown="0" headerRowDxfId="859" tableBorderDxfId="858">
  <autoFilter ref="Q7:R17" xr:uid="{CC9B24B7-6946-4EF4-BE39-92F5B4B7F02D}"/>
  <tableColumns count="2">
    <tableColumn id="1" xr3:uid="{24219D4F-1A5E-41B9-9645-E41FDCAAF6F4}" name="Groomer Type" dataDxfId="857"/>
    <tableColumn id="2" xr3:uid="{2F8A3D5B-513E-4467-916A-635B6E8B5DB4}" name="Rate" dataDxfId="856" dataCellStyle="Currency"/>
  </tableColumns>
  <tableStyleInfo name="Business Table" showFirstColumn="0" showLastColumn="0" showRowStripes="1" showColumnStripes="0"/>
</table>
</file>

<file path=xl/tables/table1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7" xr:uid="{6951BE9B-4AA4-494B-9C7C-7A0D78B3E3CD}" name="Table15775311283848586881828384858788898108118" displayName="Table15775311283848586881828384858788898108118" ref="T7:AB202" totalsRowShown="0" headerRowDxfId="855" dataDxfId="853" headerRowBorderDxfId="854" tableBorderDxfId="852">
  <autoFilter ref="T7:AB202" xr:uid="{4193D528-587C-45A6-9DB7-D75596273961}"/>
  <tableColumns count="9">
    <tableColumn id="1" xr3:uid="{01B204BB-BE2F-46BA-9B7F-1F5097DBCC87}" name="Date" dataDxfId="851"/>
    <tableColumn id="2" xr3:uid="{5AFCCD4B-F5FD-4C1F-8E72-7885011C3535}" name="Groomer Operator" dataDxfId="850"/>
    <tableColumn id="3" xr3:uid="{742F82F7-55A8-453B-9D30-DBDE9904D847}" name="Trail(s) groomed" dataDxfId="849"/>
    <tableColumn id="4" xr3:uid="{32EB639A-0195-49C4-9B54-9E7797B64E50}" name="Groomer Used (dropdown)" dataDxfId="848"/>
    <tableColumn id="9" xr3:uid="{74D3C199-DF25-41FD-9F23-D2AC939748AA}" name="Class (Dropdown)" dataDxfId="847"/>
    <tableColumn id="5" xr3:uid="{FCDE236C-130B-4B36-B2A0-30C6331FF1CA}" name="Rate (Auto fill)" dataDxfId="846" dataCellStyle="Currency">
      <calculatedColumnFormula>IF(X8 &lt;&gt; "", RIGHT(Table15775311283848586881828384858788898108118[[#This Row],[Class (Dropdown)]],6),0)</calculatedColumnFormula>
    </tableColumn>
    <tableColumn id="8" xr3:uid="{DED98EA1-D61E-4F06-9A49-508F64058798}" name="Miles Groomed" dataDxfId="845"/>
    <tableColumn id="6" xr3:uid="{E28D4361-A6BC-4D35-970A-4074C73E50EC}" name="Hours Groomed" dataDxfId="844" dataCellStyle="Currency"/>
    <tableColumn id="7" xr3:uid="{4C9881F5-D7F1-4096-A1F3-433F35F1DE0E}" name="Total Usage ($)" dataDxfId="843">
      <calculatedColumnFormula>Table15775311283848586881828384858788898108118[[#This Row],[Rate (Auto fill)]]*Table15775311283848586881828384858788898108118[[#This Row],[Hours Groomed]]</calculatedColumnFormula>
    </tableColumn>
  </tableColumns>
  <tableStyleInfo name="Business Table" showFirstColumn="0" showLastColumn="0" showRowStripes="1" showColumnStripes="0"/>
</table>
</file>

<file path=xl/tables/table1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8" xr:uid="{A18E282A-6951-4EB1-9F9E-38C871FB5531}" name="Table15875412293949596991929394959798999109119" displayName="Table15875412293949596991929394959798999109119" ref="AQ7:AV202" totalsRowShown="0" headerRowDxfId="842" dataDxfId="840" headerRowBorderDxfId="841" tableBorderDxfId="839">
  <autoFilter ref="AQ7:AV202" xr:uid="{DAD31B64-340A-4F78-84B8-D33F78DE217E}"/>
  <tableColumns count="6">
    <tableColumn id="1" xr3:uid="{6E6EDA03-DEEC-4A12-A253-9209FD963C44}" name="Date" dataDxfId="838"/>
    <tableColumn id="2" xr3:uid="{46AF1CC2-0780-4AC1-B539-8435EC177F8A}" name="Vendor" dataDxfId="837"/>
    <tableColumn id="3" xr3:uid="{35C53292-7034-41F0-893F-21C087640E92}" name="Description of Purchase" dataDxfId="836"/>
    <tableColumn id="4" xr3:uid="{96F01F0A-396C-4B74-BB0E-C887A3621FCF}" name="Cost" dataDxfId="835"/>
    <tableColumn id="5" xr3:uid="{1EDFEC95-9FF3-4A4B-BDA5-D097587B2345}" name="Proof of Purchase Number" dataDxfId="834"/>
    <tableColumn id="6" xr3:uid="{C25C15F8-EF1B-4626-8E6E-7A5E48344F15}" name="Proof of Payment Number" dataDxfId="833"/>
  </tableColumns>
  <tableStyleInfo name="Business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35DAACB0-B588-4A1E-9FAF-BBD64C9FC244}" name="Table161757153242526272" displayName="Table161757153242526272" ref="J3:P4" totalsRowShown="0" headerRowDxfId="1719" dataDxfId="1718" tableBorderDxfId="1717" dataCellStyle="Currency">
  <autoFilter ref="J3:P4" xr:uid="{9CF8D1BF-37C5-4310-B74A-4847E63CF2FD}"/>
  <tableColumns count="7">
    <tableColumn id="1" xr3:uid="{91BD1999-0717-4215-BB53-D401B2ED7CC9}" name="Trail Maintenance Volunteer Labor " dataDxfId="1716" dataCellStyle="Currency">
      <calculatedColumnFormula>SUM(G8:G5577)</calculatedColumnFormula>
    </tableColumn>
    <tableColumn id="2" xr3:uid="{6E4432AF-5FCF-41B0-A5C4-D162EC60AA19}" name="Equipment Usage Expenses" dataDxfId="1715" dataCellStyle="Currency">
      <calculatedColumnFormula>SUM(Table14874532333435363[Total Equipment Usage ($)])</calculatedColumnFormula>
    </tableColumn>
    <tableColumn id="3" xr3:uid="{29186EF0-592D-446E-8D99-D088B625BBD7}" name="Groomer Usage Expenses" dataDxfId="1714" dataCellStyle="Currency">
      <calculatedColumnFormula>SUM(AB8:AB5577)</calculatedColumnFormula>
    </tableColumn>
    <tableColumn id="4" xr3:uid="{7F6DBD67-83B6-4217-A70B-F93E29DCD73B}" name="Material Expenses" dataDxfId="1713" dataCellStyle="Currency">
      <calculatedColumnFormula>SUM(Table15374972535455565[Cost])</calculatedColumnFormula>
    </tableColumn>
    <tableColumn id="5" xr3:uid="{90EA71CE-5B13-428B-8CD1-C799BDACB389}" name="Signage Expenses" dataDxfId="1712" dataCellStyle="Currency">
      <calculatedColumnFormula>SUM(Table158754122939495969[Cost])</calculatedColumnFormula>
    </tableColumn>
    <tableColumn id="6" xr3:uid="{F74F2109-6512-42BF-8B59-6E459C177877}" name="Insurance Expenses" dataDxfId="1711" dataCellStyle="Currency">
      <calculatedColumnFormula>SUM(Table159755133040506070[Cost])</calculatedColumnFormula>
    </tableColumn>
    <tableColumn id="7" xr3:uid="{537B2503-F121-489F-8651-35DF2229EBD5}" name="Registration Expenses" dataDxfId="1710" dataCellStyle="Currency">
      <calculatedColumnFormula>SUM(Table160756143141516171[Cost])</calculatedColumnFormula>
    </tableColumn>
  </tableColumns>
  <tableStyleInfo name="Business Table" showFirstColumn="0" showLastColumn="0" showRowStripes="1" showColumnStripes="0"/>
</table>
</file>

<file path=xl/tables/table1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9" xr:uid="{0EDA8AEE-E65C-499A-B256-8D6E87A86C15}" name="Table1597551330405060701020304050608090100110120" displayName="Table1597551330405060701020304050608090100110120" ref="AX7:BC202" totalsRowShown="0" headerRowDxfId="832" dataDxfId="830" headerRowBorderDxfId="831" tableBorderDxfId="829">
  <autoFilter ref="AX7:BC202" xr:uid="{73C911A8-94DD-43C1-B54F-ABF0E9F2C9A8}"/>
  <tableColumns count="6">
    <tableColumn id="1" xr3:uid="{83F020BB-5A3C-44F1-AB54-F3ACD606BBAF}" name="Date" dataDxfId="828"/>
    <tableColumn id="2" xr3:uid="{986633AB-161D-4219-BDCA-BACE6B657A21}" name="Vendor" dataDxfId="827"/>
    <tableColumn id="3" xr3:uid="{511E7255-16D9-464B-BD2B-739F3EB76837}" name="Description of Contract" dataDxfId="826"/>
    <tableColumn id="4" xr3:uid="{8CFF5FD1-793B-4E45-9692-25D4A6AF75CE}" name="Cost" dataDxfId="825"/>
    <tableColumn id="5" xr3:uid="{92BFA0F2-16C2-47D9-AE7F-A416CDA83DEF}" name="Proof of Purchase Number" dataDxfId="824"/>
    <tableColumn id="6" xr3:uid="{8FFEE610-07EB-48DC-BE48-2CB76D43020A}" name="Proof of Payment Number" dataDxfId="823"/>
  </tableColumns>
  <tableStyleInfo name="Business Table" showFirstColumn="0" showLastColumn="0" showRowStripes="1" showColumnStripes="0"/>
</table>
</file>

<file path=xl/tables/table1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0" xr:uid="{CA09AD99-35E8-45E4-8CA8-E748690FA971}" name="Table1607561431415161711121314151618191101111121" displayName="Table1607561431415161711121314151618191101111121" ref="BE7:BJ202" totalsRowShown="0" headerRowDxfId="822" dataDxfId="820" headerRowBorderDxfId="821" tableBorderDxfId="819">
  <autoFilter ref="BE7:BJ202" xr:uid="{FDE2C3D1-70DA-45FF-AB3E-91D5E448949C}"/>
  <tableColumns count="6">
    <tableColumn id="1" xr3:uid="{3D824A78-5028-459A-AC6C-5F4893F42F96}" name="Date" dataDxfId="818"/>
    <tableColumn id="2" xr3:uid="{B98664AD-E823-4234-8935-F7E5C6D31F3C}" name="Vehicle Registered" dataDxfId="817"/>
    <tableColumn id="3" xr3:uid="{229DAC03-522E-40A6-8D78-C4C01A0E07AE}" name="Vehicle VIN Registered" dataDxfId="816"/>
    <tableColumn id="4" xr3:uid="{1BC71C01-EC2D-4AA1-B8DC-D1609789907A}" name="Cost" dataDxfId="815"/>
    <tableColumn id="5" xr3:uid="{32BE02BD-0E84-411D-BB00-C2B7FD049BBE}" name="Proof of Purchase Number" dataDxfId="814"/>
    <tableColumn id="6" xr3:uid="{71BF00F6-BDE8-45FC-817A-F66B1CEB2480}" name="Proof of Payment Number" dataDxfId="813"/>
  </tableColumns>
  <tableStyleInfo name="Business Table" showFirstColumn="0" showLastColumn="0" showRowStripes="1" showColumnStripes="0"/>
</table>
</file>

<file path=xl/tables/table1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1" xr:uid="{60685BD3-0874-450B-B8AD-AB562A674E30}" name="Table1617571532425262721222324252628292102112122" displayName="Table1617571532425262721222324252628292102112122" ref="J3:P4" totalsRowShown="0" headerRowDxfId="812" dataDxfId="64" tableBorderDxfId="811" dataCellStyle="Currency">
  <autoFilter ref="J3:P4" xr:uid="{9CF8D1BF-37C5-4310-B74A-4847E63CF2FD}"/>
  <tableColumns count="7">
    <tableColumn id="1" xr3:uid="{AD00C70D-6606-4E48-AECA-C60D456A3FFD}" name="Trail Maintenance Volunteer Labor " dataDxfId="71" dataCellStyle="Currency">
      <calculatedColumnFormula>SUM(G8:G5577)</calculatedColumnFormula>
    </tableColumn>
    <tableColumn id="2" xr3:uid="{592FE8D2-0F72-4A3D-A6C8-D9DBDA69FB67}" name="Equipment Usage Expenses" dataDxfId="70" dataCellStyle="Currency">
      <calculatedColumnFormula>SUM(Table14874532333435363[Total Equipment Usage ($)])</calculatedColumnFormula>
    </tableColumn>
    <tableColumn id="3" xr3:uid="{DCA057F0-34AB-430F-9302-773D6BED2B15}" name="Groomer Usage Expenses" dataDxfId="69" dataCellStyle="Currency">
      <calculatedColumnFormula>SUM(AB8:AB5577)</calculatedColumnFormula>
    </tableColumn>
    <tableColumn id="4" xr3:uid="{6A83E706-7491-4D12-8FF9-5A143125058D}" name="Material Expenses" dataDxfId="68" dataCellStyle="Currency">
      <calculatedColumnFormula>SUM(Table15374972535455565[Cost])</calculatedColumnFormula>
    </tableColumn>
    <tableColumn id="5" xr3:uid="{CDC68095-B2EC-4429-8443-24A67D6598EF}" name="Signage Expenses" dataDxfId="67" dataCellStyle="Currency">
      <calculatedColumnFormula>SUM(Table158754122939495969[Cost])</calculatedColumnFormula>
    </tableColumn>
    <tableColumn id="6" xr3:uid="{8BE303CE-F211-4245-928B-66F2C74006DF}" name="Insurance Expenses" dataDxfId="66" dataCellStyle="Currency">
      <calculatedColumnFormula>SUM(Table159755133040506070[Cost])</calculatedColumnFormula>
    </tableColumn>
    <tableColumn id="7" xr3:uid="{8958B4A5-8B42-494B-ADE2-FBE233BD0A7C}" name="Registration Expenses" dataDxfId="65" dataCellStyle="Currency">
      <calculatedColumnFormula>SUM(Table160756143141516171[Cost])</calculatedColumnFormula>
    </tableColumn>
  </tableColumns>
  <tableStyleInfo name="Business Table" showFirstColumn="0" showLastColumn="0" showRowStripes="1" showColumnStripes="0"/>
</table>
</file>

<file path=xl/tables/table1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2" xr:uid="{A9DDC557-A458-48B7-9CF9-CB50C485268E}" name="Table1487453233343536331323334353738393103113123" displayName="Table1487453233343536331323334353738393103113123" ref="A7:K202" totalsRowShown="0" headerRowDxfId="810" dataDxfId="809">
  <autoFilter ref="A7:K202" xr:uid="{B34616C3-9D32-469C-AE43-FF427342D258}"/>
  <tableColumns count="11">
    <tableColumn id="1" xr3:uid="{90932174-D68D-4B12-B0C2-309482E01E2C}" name="Date" dataDxfId="808"/>
    <tableColumn id="2" xr3:uid="{B2A8C939-1848-4E61-9CE2-B976CCFE0ADA}" name="Volunteer Name" dataDxfId="807"/>
    <tableColumn id="3" xr3:uid="{73CD4C8F-D20B-4DFD-ACEB-A4B0CC81E578}" name="Trail Worked" dataDxfId="806"/>
    <tableColumn id="4" xr3:uid="{5CA33ECE-0CC9-40C8-B1A0-17617D1E5B4A}" name="Description of Work" dataDxfId="805"/>
    <tableColumn id="11" xr3:uid="{E848AE48-FEB9-4F9A-B79C-28728104F907}" name="Hours Worked" dataDxfId="804"/>
    <tableColumn id="5" xr3:uid="{ACF73B51-0652-440F-AD87-8EF177BDBEF3}" name="Rate" dataDxfId="803"/>
    <tableColumn id="7" xr3:uid="{5B3CECF7-FF20-4FF6-8E67-7CF03426340B}" name="Total Compensation" dataDxfId="802">
      <calculatedColumnFormula>Table1487453233343536331323334353738393103113123[[#This Row],[Hours Worked]]*Table1487453233343536331323334353738393103113123[[#This Row],[Rate]]</calculatedColumnFormula>
    </tableColumn>
    <tableColumn id="6" xr3:uid="{48B998CA-1F85-4170-A6A8-12E8A0B8DECF}" name="Equipment Used (Dropdown)" dataDxfId="801"/>
    <tableColumn id="8" xr3:uid="{BDDA2AB1-3E7A-412C-BC79-F0BBDBA60FCC}" name="Rate (Auto selects)" dataDxfId="800" dataCellStyle="Currency">
      <calculatedColumnFormula>IF(Table1487453233343536331323334353738393103113123[[#This Row],[Equipment Used (Dropdown)]] &lt;&gt; "", RIGHT(Table1487453233343536331323334353738393103113123[[#This Row],[Equipment Used (Dropdown)]],6),0)</calculatedColumnFormula>
    </tableColumn>
    <tableColumn id="9" xr3:uid="{EB5B31B5-B00F-421B-A4AD-68B964354E34}" name="Hours Used" dataDxfId="799"/>
    <tableColumn id="10" xr3:uid="{DD72F8F9-5B39-4BED-BE59-94FEB7CF7377}" name="Total Equipment Usage ($)" dataDxfId="798">
      <calculatedColumnFormula>Table1487453233343536331323334353738393103113123[[#This Row],[Rate (Auto selects)]]*Table1487453233343536331323334353738393103113123[[#This Row],[Hours Used]]</calculatedColumnFormula>
    </tableColumn>
  </tableColumns>
  <tableStyleInfo name="Business Table" showFirstColumn="0" showLastColumn="0" showRowStripes="1" showColumnStripes="0"/>
</table>
</file>

<file path=xl/tables/table1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3" xr:uid="{17EE352F-A183-43FD-A2CE-AEB230FA74DB}" name="Table1451507464243444546441424344454748494104114124" displayName="Table1451507464243444546441424344454748494104114124" ref="M8:O37" totalsRowShown="0" headerRowDxfId="797">
  <autoFilter ref="M8:O37" xr:uid="{0BC567E3-EB6A-4F5B-9E81-0F7C3F675A68}"/>
  <tableColumns count="3">
    <tableColumn id="1" xr3:uid="{6E65F794-1831-4929-9D83-AE3A3B26D2A0}" name="Type and Rate" dataDxfId="796"/>
    <tableColumn id="2" xr3:uid="{262D99F4-083B-4F34-A1DF-0C14F9156878}" name="Type" dataDxfId="795"/>
    <tableColumn id="3" xr3:uid="{54D6042E-B937-4B68-90A2-A76F2BEB6680}" name="Rate" dataDxfId="794" dataCellStyle="Currency"/>
  </tableColumns>
  <tableStyleInfo name="Business Table" showFirstColumn="0" showLastColumn="0" showRowStripes="1" showColumnStripes="0"/>
</table>
</file>

<file path=xl/tables/table1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4" xr:uid="{158E0F55-DC1B-4BCF-B132-14403415F586}" name="Table1537497253545556551525354555758595105115125" displayName="Table1537497253545556551525354555758595105115125" ref="AJ7:AO202" totalsRowShown="0" headerRowDxfId="793" dataDxfId="792" tableBorderDxfId="791">
  <autoFilter ref="AJ7:AO202" xr:uid="{2CCBCD77-AA94-4889-8AA2-80A5659F5FC1}"/>
  <tableColumns count="6">
    <tableColumn id="1" xr3:uid="{E2BC1F7F-9B97-40F2-961D-388D5C2ED271}" name="Date" dataDxfId="790"/>
    <tableColumn id="2" xr3:uid="{DC185390-D165-41F6-A9FB-B000EF9670DB}" name="Vendor" dataDxfId="789"/>
    <tableColumn id="3" xr3:uid="{6597AABC-8283-4CCB-A5A8-1B9FB1023619}" name="Description of Purchase" dataDxfId="788"/>
    <tableColumn id="4" xr3:uid="{AD7B861D-3F88-4741-AC25-AB385DEA0C13}" name="Cost" dataDxfId="787"/>
    <tableColumn id="5" xr3:uid="{36762918-85B0-46D5-9336-02DB182FB68A}" name="Proof of Purchase Number" dataDxfId="786"/>
    <tableColumn id="6" xr3:uid="{D86A79EF-1421-45EE-90D7-42896E61B5C6}" name="Proof of Payment Number" dataDxfId="785"/>
  </tableColumns>
  <tableStyleInfo name="Business Table" showFirstColumn="0" showLastColumn="0" showRowStripes="1" showColumnStripes="0"/>
</table>
</file>

<file path=xl/tables/table1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5" xr:uid="{4813FC7D-3797-4066-B3AD-F1E159B435C4}" name="Table1547508263646566661626364656768696106116126" displayName="Table1547508263646566661626364656768696106116126" ref="AD7:AH42" totalsRowShown="0" headerRowDxfId="784" dataDxfId="783">
  <autoFilter ref="AD7:AH42" xr:uid="{EA90B066-3346-4FA1-969A-46296BE51C1F}"/>
  <tableColumns count="5">
    <tableColumn id="3" xr3:uid="{E9FB5ED2-ECA2-4208-8FEC-8D79FB806496}" name="Year/Make/Model" dataDxfId="782"/>
    <tableColumn id="4" xr3:uid="{1F85D771-239D-430E-B124-80D73DE5F233}" name="Class (A-E)" dataDxfId="781"/>
    <tableColumn id="5" xr3:uid="{CFAF766E-33DC-44AE-9E4B-E4810CCA1E24}" name="VIN" dataDxfId="780"/>
    <tableColumn id="6" xr3:uid="{3343946D-6B99-4193-A537-70A50941B0C7}" name="Owned (Y/N)" dataDxfId="779"/>
    <tableColumn id="7" xr3:uid="{D2451985-9174-4CCC-97F4-F8BCF4E92490}" name="Leased/Rented (Y/N)" dataDxfId="778"/>
  </tableColumns>
  <tableStyleInfo name="Business Table" showFirstColumn="0" showLastColumn="0" showRowStripes="1" showColumnStripes="0"/>
</table>
</file>

<file path=xl/tables/table1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6" xr:uid="{D3568127-28A1-454C-9520-C294357069B1}" name="Table1557519273747576771727374757778797107117127" displayName="Table1557519273747576771727374757778797107117127" ref="Q7:R17" totalsRowShown="0" headerRowDxfId="777" tableBorderDxfId="776">
  <autoFilter ref="Q7:R17" xr:uid="{CC9B24B7-6946-4EF4-BE39-92F5B4B7F02D}"/>
  <tableColumns count="2">
    <tableColumn id="1" xr3:uid="{0BA581E1-D884-4235-A1E1-156CE3A2FF59}" name="Groomer Type" dataDxfId="775"/>
    <tableColumn id="2" xr3:uid="{B15B6CAD-F803-4AD2-8CA3-98ADEB415D40}" name="Rate" dataDxfId="774" dataCellStyle="Currency"/>
  </tableColumns>
  <tableStyleInfo name="Business Table" showFirstColumn="0" showLastColumn="0" showRowStripes="1" showColumnStripes="0"/>
</table>
</file>

<file path=xl/tables/table1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7" xr:uid="{B8B130CD-2C44-4F7C-9A12-787E236A5E07}" name="Table15775311283848586881828384858788898108118128" displayName="Table15775311283848586881828384858788898108118128" ref="T7:AB202" totalsRowShown="0" headerRowDxfId="773" dataDxfId="771" headerRowBorderDxfId="772" tableBorderDxfId="770">
  <autoFilter ref="T7:AB202" xr:uid="{4193D528-587C-45A6-9DB7-D75596273961}"/>
  <tableColumns count="9">
    <tableColumn id="1" xr3:uid="{AE74C0F6-D5CA-478B-8965-8D310648D064}" name="Date" dataDxfId="769"/>
    <tableColumn id="2" xr3:uid="{DA889D04-82E5-4A16-8437-A1A6A07AC0C3}" name="Groomer Operator" dataDxfId="768"/>
    <tableColumn id="3" xr3:uid="{7A285E48-EFB9-4DF8-829D-03CB8B2F22BA}" name="Trail(s) groomed" dataDxfId="767"/>
    <tableColumn id="4" xr3:uid="{4502EFFC-6A22-4588-8683-8B5910674E80}" name="Groomer Used (dropdown)" dataDxfId="766"/>
    <tableColumn id="9" xr3:uid="{5D444659-54E7-4671-98CD-F3E7DCC75519}" name="Class (Dropdown)" dataDxfId="765"/>
    <tableColumn id="5" xr3:uid="{A1BFE83F-D595-4422-B880-4DE62D02E037}" name="Rate (Auto fill)" dataDxfId="764" dataCellStyle="Currency">
      <calculatedColumnFormula>IF(X8 &lt;&gt; "", RIGHT(Table15775311283848586881828384858788898108118128[[#This Row],[Class (Dropdown)]],6),0)</calculatedColumnFormula>
    </tableColumn>
    <tableColumn id="8" xr3:uid="{FC32C764-FF6D-4D80-8AEF-58BC46F914D5}" name="Miles Groomed" dataDxfId="763"/>
    <tableColumn id="6" xr3:uid="{0AA9D4BE-C703-4E40-9EB3-A13A933A0D34}" name="Hours Groomed" dataDxfId="762" dataCellStyle="Currency"/>
    <tableColumn id="7" xr3:uid="{0FA11E67-FA3E-4EA5-9183-54CD1C9D7A2E}" name="Total Usage ($)" dataDxfId="761">
      <calculatedColumnFormula>Table15775311283848586881828384858788898108118128[[#This Row],[Rate (Auto fill)]]*Table15775311283848586881828384858788898108118128[[#This Row],[Hours Groomed]]</calculatedColumnFormula>
    </tableColumn>
  </tableColumns>
  <tableStyleInfo name="Business Table" showFirstColumn="0" showLastColumn="0" showRowStripes="1" showColumnStripes="0"/>
</table>
</file>

<file path=xl/tables/table1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8" xr:uid="{67AC271C-59FE-485E-9ADF-C0684B1EC284}" name="Table15875412293949596991929394959798999109119129" displayName="Table15875412293949596991929394959798999109119129" ref="AQ7:AV202" totalsRowShown="0" headerRowDxfId="760" dataDxfId="758" headerRowBorderDxfId="759" tableBorderDxfId="757">
  <autoFilter ref="AQ7:AV202" xr:uid="{DAD31B64-340A-4F78-84B8-D33F78DE217E}"/>
  <tableColumns count="6">
    <tableColumn id="1" xr3:uid="{E736FF50-F2C4-42B6-B4CB-42F1EC7DEEA3}" name="Date" dataDxfId="756"/>
    <tableColumn id="2" xr3:uid="{161A1C81-137E-4516-B3AB-91D9E7CDF384}" name="Vendor" dataDxfId="755"/>
    <tableColumn id="3" xr3:uid="{148313B7-5F81-4E80-8DD5-31606D070946}" name="Description of Purchase" dataDxfId="754"/>
    <tableColumn id="4" xr3:uid="{553659DC-F23F-4287-9B56-4FCD585ABB6D}" name="Cost" dataDxfId="753"/>
    <tableColumn id="5" xr3:uid="{BBAB0AB7-76F4-4976-A1DB-C3DD35747200}" name="Proof of Purchase Number" dataDxfId="752"/>
    <tableColumn id="6" xr3:uid="{B06D2AFC-C51B-443A-ADD5-BD675A64B9A6}" name="Proof of Payment Number" dataDxfId="751"/>
  </tableColumns>
  <tableStyleInfo name="Business 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EBEBBB4-7AE1-43D3-B2B2-8688347AA836}" name="Table148745323334353633" displayName="Table148745323334353633" ref="A7:K202" totalsRowShown="0" headerRowDxfId="1709" dataDxfId="1708">
  <autoFilter ref="A7:K202" xr:uid="{B34616C3-9D32-469C-AE43-FF427342D258}"/>
  <tableColumns count="11">
    <tableColumn id="1" xr3:uid="{72A5D363-0AA1-4070-B196-B845769ABBAB}" name="Date" dataDxfId="1707"/>
    <tableColumn id="2" xr3:uid="{D278C196-4897-4720-B59A-8A1C93101F19}" name="Volunteer Name" dataDxfId="1706"/>
    <tableColumn id="3" xr3:uid="{87845A00-E28E-4102-BC8C-279A6FBDA9EF}" name="Trail Worked" dataDxfId="1705"/>
    <tableColumn id="4" xr3:uid="{BFAA198D-F97C-42CF-B683-3F6508E2B2CD}" name="Description of Work" dataDxfId="1704"/>
    <tableColumn id="11" xr3:uid="{02374B4E-DC3C-44AD-823F-A3C21E5ADC75}" name="Hours Worked" dataDxfId="1703"/>
    <tableColumn id="5" xr3:uid="{E0DD2334-D9CF-4993-A0D7-24E402FC9EA1}" name="Rate" dataDxfId="1702"/>
    <tableColumn id="7" xr3:uid="{CD837092-2923-4AEE-97FD-5F9563D96CFD}" name="Total Compensation" dataDxfId="1701">
      <calculatedColumnFormula>Table148745323334353633[[#This Row],[Hours Worked]]*Table148745323334353633[[#This Row],[Rate]]</calculatedColumnFormula>
    </tableColumn>
    <tableColumn id="6" xr3:uid="{E2AE2B29-349A-46F0-8738-008F17063E52}" name="Equipment Used (Dropdown)" dataDxfId="1700"/>
    <tableColumn id="8" xr3:uid="{03E03D7A-51D4-4246-82D0-66D5568FB6ED}" name="Rate (Auto selects)" dataDxfId="1699" dataCellStyle="Currency">
      <calculatedColumnFormula>IF(Table148745323334353633[[#This Row],[Equipment Used (Dropdown)]] &lt;&gt; "", RIGHT(Table148745323334353633[[#This Row],[Equipment Used (Dropdown)]],6),0)</calculatedColumnFormula>
    </tableColumn>
    <tableColumn id="9" xr3:uid="{E3BFDC29-06A1-45AA-89CC-6EACE2770473}" name="Hours Used" dataDxfId="1698"/>
    <tableColumn id="10" xr3:uid="{CBBBC072-D01A-41A6-BA3A-F84D88343D34}" name="Total Equipment Usage ($)" dataDxfId="1697">
      <calculatedColumnFormula>Table148745323334353633[[#This Row],[Rate (Auto selects)]]*Table148745323334353633[[#This Row],[Hours Used]]</calculatedColumnFormula>
    </tableColumn>
  </tableColumns>
  <tableStyleInfo name="Business Table" showFirstColumn="0" showLastColumn="0" showRowStripes="1" showColumnStripes="0"/>
</table>
</file>

<file path=xl/tables/table1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94978C26-0D52-4870-9FC4-3A4DE745E5AD}" name="Table1597551330405060701020304050608090100110120130" displayName="Table1597551330405060701020304050608090100110120130" ref="AX7:BC202" totalsRowShown="0" headerRowDxfId="750" dataDxfId="748" headerRowBorderDxfId="749" tableBorderDxfId="747">
  <autoFilter ref="AX7:BC202" xr:uid="{73C911A8-94DD-43C1-B54F-ABF0E9F2C9A8}"/>
  <tableColumns count="6">
    <tableColumn id="1" xr3:uid="{F2422AB8-7D9E-4EEC-9329-C04968EC8DD9}" name="Date" dataDxfId="746"/>
    <tableColumn id="2" xr3:uid="{48365B20-1C3E-4FD5-A9D5-7B0CD9F5BBD6}" name="Vendor" dataDxfId="745"/>
    <tableColumn id="3" xr3:uid="{EC358804-4ED6-462F-9199-C02F7CEA86F8}" name="Description of Contract" dataDxfId="744"/>
    <tableColumn id="4" xr3:uid="{3EE064A6-5151-4F23-9334-5013D71E465D}" name="Cost" dataDxfId="743"/>
    <tableColumn id="5" xr3:uid="{DF6384DA-8B88-4D63-B703-D008512772DB}" name="Proof of Purchase Number" dataDxfId="742"/>
    <tableColumn id="6" xr3:uid="{83558849-9BDE-4E4C-A9C8-D40251CC7562}" name="Proof of Payment Number" dataDxfId="741"/>
  </tableColumns>
  <tableStyleInfo name="Business Table" showFirstColumn="0" showLastColumn="0" showRowStripes="1" showColumnStripes="0"/>
</table>
</file>

<file path=xl/tables/table1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02835F88-E565-4E4F-8FEB-F5B755F7666F}" name="Table1607561431415161711121314151618191101111121131" displayName="Table1607561431415161711121314151618191101111121131" ref="BE7:BJ202" totalsRowShown="0" headerRowDxfId="740" dataDxfId="738" headerRowBorderDxfId="739" tableBorderDxfId="737">
  <autoFilter ref="BE7:BJ202" xr:uid="{FDE2C3D1-70DA-45FF-AB3E-91D5E448949C}"/>
  <tableColumns count="6">
    <tableColumn id="1" xr3:uid="{FF30B28C-FEFD-43F6-9BBA-BD9ED788D0F5}" name="Date" dataDxfId="736"/>
    <tableColumn id="2" xr3:uid="{F8486B4B-A959-46B0-9E26-FF9E68C5754A}" name="Vehicle Registered" dataDxfId="735"/>
    <tableColumn id="3" xr3:uid="{443817E1-12C7-4FC5-85AC-244AAE0ACA66}" name="Vehicle VIN Registered" dataDxfId="734"/>
    <tableColumn id="4" xr3:uid="{BFB39B86-B28C-4971-88D2-D8A4343DFFA7}" name="Cost" dataDxfId="733"/>
    <tableColumn id="5" xr3:uid="{02F1AA59-F818-47BA-92EA-4911CB571269}" name="Proof of Purchase Number" dataDxfId="732"/>
    <tableColumn id="6" xr3:uid="{0FD1B824-03C3-48AD-94E5-DD80B4ACBDEB}" name="Proof of Payment Number" dataDxfId="731"/>
  </tableColumns>
  <tableStyleInfo name="Business Table" showFirstColumn="0" showLastColumn="0" showRowStripes="1" showColumnStripes="0"/>
</table>
</file>

<file path=xl/tables/table1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1" xr:uid="{708B9258-F8AC-4F17-A603-942236DC1C58}" name="Table1617571532425262721222324252628292102112122132" displayName="Table1617571532425262721222324252628292102112122132" ref="J3:P4" totalsRowShown="0" headerRowDxfId="730" dataDxfId="56" tableBorderDxfId="729" dataCellStyle="Currency">
  <autoFilter ref="J3:P4" xr:uid="{9CF8D1BF-37C5-4310-B74A-4847E63CF2FD}"/>
  <tableColumns count="7">
    <tableColumn id="1" xr3:uid="{020B2710-DDC5-4C3B-9D5D-406792C396F8}" name="Trail Maintenance Volunteer Labor " dataDxfId="63" dataCellStyle="Currency">
      <calculatedColumnFormula>SUM(G8:G5577)</calculatedColumnFormula>
    </tableColumn>
    <tableColumn id="2" xr3:uid="{C0300BC1-C78C-4ACD-A9B7-0F45800861B9}" name="Equipment Usage Expenses" dataDxfId="62" dataCellStyle="Currency">
      <calculatedColumnFormula>SUM(Table14874532333435363[Total Equipment Usage ($)])</calculatedColumnFormula>
    </tableColumn>
    <tableColumn id="3" xr3:uid="{12D6A39D-A5E7-4932-9DDF-2811B7E639BB}" name="Groomer Usage Expenses" dataDxfId="61" dataCellStyle="Currency">
      <calculatedColumnFormula>SUM(AB8:AB5577)</calculatedColumnFormula>
    </tableColumn>
    <tableColumn id="4" xr3:uid="{FBB8F082-EEDA-44A3-85AA-B31848EC7B4D}" name="Material Expenses" dataDxfId="60" dataCellStyle="Currency">
      <calculatedColumnFormula>SUM(Table15374972535455565[Cost])</calculatedColumnFormula>
    </tableColumn>
    <tableColumn id="5" xr3:uid="{85CEA36F-77C9-497E-8C78-FA20F0A7939D}" name="Signage Expenses" dataDxfId="59" dataCellStyle="Currency">
      <calculatedColumnFormula>SUM(Table158754122939495969[Cost])</calculatedColumnFormula>
    </tableColumn>
    <tableColumn id="6" xr3:uid="{5B0D02F2-C65A-4080-93C3-1972AD14447C}" name="Insurance Expenses" dataDxfId="58" dataCellStyle="Currency">
      <calculatedColumnFormula>SUM(Table159755133040506070[Cost])</calculatedColumnFormula>
    </tableColumn>
    <tableColumn id="7" xr3:uid="{C7DC8E25-0F26-4220-A70B-BFA978E0D2A4}" name="Registration Expenses" dataDxfId="57" dataCellStyle="Currency">
      <calculatedColumnFormula>SUM(Table160756143141516171[Cost])</calculatedColumnFormula>
    </tableColumn>
  </tableColumns>
  <tableStyleInfo name="Business Table" showFirstColumn="0" showLastColumn="0" showRowStripes="1" showColumnStripes="0"/>
</table>
</file>

<file path=xl/tables/table1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2" xr:uid="{6AFB798A-F015-4FA9-937A-8DFF59A7C211}" name="Table1487453233343536331323334353738393103113123133" displayName="Table1487453233343536331323334353738393103113123133" ref="A7:K202" totalsRowShown="0" headerRowDxfId="728" dataDxfId="727">
  <autoFilter ref="A7:K202" xr:uid="{B34616C3-9D32-469C-AE43-FF427342D258}"/>
  <tableColumns count="11">
    <tableColumn id="1" xr3:uid="{4BCB4927-1F41-4901-9937-933A83BA4914}" name="Date" dataDxfId="726"/>
    <tableColumn id="2" xr3:uid="{EE3407A0-FABB-44D2-BD6E-727723674630}" name="Volunteer Name" dataDxfId="725"/>
    <tableColumn id="3" xr3:uid="{473DAEC0-2584-403E-98F0-8F97A19AAADF}" name="Trail Worked" dataDxfId="724"/>
    <tableColumn id="4" xr3:uid="{688536D8-BF73-4504-BE60-ABD279910E8B}" name="Description of Work" dataDxfId="723"/>
    <tableColumn id="11" xr3:uid="{9D7F9A4D-72C9-4BF1-AA51-A207D286BA3E}" name="Hours Worked" dataDxfId="722"/>
    <tableColumn id="5" xr3:uid="{5E10CB37-BCFA-4790-A3B8-AA0C6E26E906}" name="Rate" dataDxfId="721"/>
    <tableColumn id="7" xr3:uid="{0BFDF1ED-6190-4022-ACE7-863CEE4CD196}" name="Total Compensation" dataDxfId="720">
      <calculatedColumnFormula>Table1487453233343536331323334353738393103113123133[[#This Row],[Hours Worked]]*Table1487453233343536331323334353738393103113123133[[#This Row],[Rate]]</calculatedColumnFormula>
    </tableColumn>
    <tableColumn id="6" xr3:uid="{AA9D6618-4B9C-4EC8-BFC9-AC5B4385A791}" name="Equipment Used (Dropdown)" dataDxfId="719"/>
    <tableColumn id="8" xr3:uid="{FA664277-2D76-4E38-9C01-30EE158DFF25}" name="Rate (Auto selects)" dataDxfId="718" dataCellStyle="Currency">
      <calculatedColumnFormula>IF(Table1487453233343536331323334353738393103113123133[[#This Row],[Equipment Used (Dropdown)]] &lt;&gt; "", RIGHT(Table1487453233343536331323334353738393103113123133[[#This Row],[Equipment Used (Dropdown)]],6),0)</calculatedColumnFormula>
    </tableColumn>
    <tableColumn id="9" xr3:uid="{352BF9DA-0FE2-48E2-94CD-3B7B472C39E1}" name="Hours Used" dataDxfId="717"/>
    <tableColumn id="10" xr3:uid="{576421CC-811A-49E1-ADC8-AD72D4DDD31F}" name="Total Equipment Usage ($)" dataDxfId="716">
      <calculatedColumnFormula>Table1487453233343536331323334353738393103113123133[[#This Row],[Rate (Auto selects)]]*Table1487453233343536331323334353738393103113123133[[#This Row],[Hours Used]]</calculatedColumnFormula>
    </tableColumn>
  </tableColumns>
  <tableStyleInfo name="Business Table" showFirstColumn="0" showLastColumn="0" showRowStripes="1" showColumnStripes="0"/>
</table>
</file>

<file path=xl/tables/table1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3" xr:uid="{7F87882C-DC8F-4777-9A55-298194382DE3}" name="Table1451507464243444546441424344454748494104114124134" displayName="Table1451507464243444546441424344454748494104114124134" ref="M8:O37" totalsRowShown="0" headerRowDxfId="715">
  <autoFilter ref="M8:O37" xr:uid="{0BC567E3-EB6A-4F5B-9E81-0F7C3F675A68}"/>
  <tableColumns count="3">
    <tableColumn id="1" xr3:uid="{89425E01-C96D-4DAC-92D0-7F2C9B6CD6E4}" name="Type and Rate" dataDxfId="714"/>
    <tableColumn id="2" xr3:uid="{7E7B18DC-8031-4974-80A4-99006F2281D9}" name="Type" dataDxfId="713"/>
    <tableColumn id="3" xr3:uid="{F5C65BB1-405B-4964-B3B1-2EA41D8CCD00}" name="Rate" dataDxfId="712" dataCellStyle="Currency"/>
  </tableColumns>
  <tableStyleInfo name="Business Table" showFirstColumn="0" showLastColumn="0" showRowStripes="1" showColumnStripes="0"/>
</table>
</file>

<file path=xl/tables/table1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4" xr:uid="{B720F7AC-9461-4D1B-A533-B580F8685D27}" name="Table1537497253545556551525354555758595105115125135" displayName="Table1537497253545556551525354555758595105115125135" ref="AJ7:AO202" totalsRowShown="0" headerRowDxfId="711" dataDxfId="710" tableBorderDxfId="709">
  <autoFilter ref="AJ7:AO202" xr:uid="{2CCBCD77-AA94-4889-8AA2-80A5659F5FC1}"/>
  <tableColumns count="6">
    <tableColumn id="1" xr3:uid="{E560F8C5-4A21-40E9-A1D8-0CC9D6EEFF5F}" name="Date" dataDxfId="708"/>
    <tableColumn id="2" xr3:uid="{FA4C40E8-F8BF-4F16-9F75-CECF3754E149}" name="Vendor" dataDxfId="707"/>
    <tableColumn id="3" xr3:uid="{1A1E81B5-F682-4621-A76F-DF909E65EA81}" name="Description of Purchase" dataDxfId="706"/>
    <tableColumn id="4" xr3:uid="{8F28BFE8-2042-48CA-8D86-E7F04857534C}" name="Cost" dataDxfId="705"/>
    <tableColumn id="5" xr3:uid="{ED8C1ABA-2434-423C-9A71-479851C6EE71}" name="Proof of Purchase Number" dataDxfId="704"/>
    <tableColumn id="6" xr3:uid="{4DDA711F-9393-4FFC-AEC7-C615AA34A25B}" name="Proof of Payment Number" dataDxfId="703"/>
  </tableColumns>
  <tableStyleInfo name="Business Table" showFirstColumn="0" showLastColumn="0" showRowStripes="1" showColumnStripes="0"/>
</table>
</file>

<file path=xl/tables/table1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" xr:uid="{3F09D1B1-8786-4886-9EBE-BBA75F44CA0E}" name="Table1547508263646566661626364656768696106116126136" displayName="Table1547508263646566661626364656768696106116126136" ref="AD7:AH42" totalsRowShown="0" headerRowDxfId="702" dataDxfId="701">
  <autoFilter ref="AD7:AH42" xr:uid="{EA90B066-3346-4FA1-969A-46296BE51C1F}"/>
  <tableColumns count="5">
    <tableColumn id="3" xr3:uid="{3E1E2E43-4959-4C61-8E1A-AB421F4B2307}" name="Year/Make/Model" dataDxfId="700"/>
    <tableColumn id="4" xr3:uid="{4D3F9EE9-5E32-42CF-A2EC-6BF8D2B6AE86}" name="Class (A-E)" dataDxfId="699"/>
    <tableColumn id="5" xr3:uid="{A468DAA2-6C3E-4BA9-9F7C-3C90C7FBFF03}" name="VIN" dataDxfId="698"/>
    <tableColumn id="6" xr3:uid="{94E28493-6CA7-44BE-9BCF-39539001933F}" name="Owned (Y/N)" dataDxfId="697"/>
    <tableColumn id="7" xr3:uid="{C5AA034E-646F-43CF-AEA6-F8E0A00E2737}" name="Leased/Rented (Y/N)" dataDxfId="696"/>
  </tableColumns>
  <tableStyleInfo name="Business Table" showFirstColumn="0" showLastColumn="0" showRowStripes="1" showColumnStripes="0"/>
</table>
</file>

<file path=xl/tables/table1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" xr:uid="{7121302E-785D-4F48-A8E1-DE9E75C0454A}" name="Table1557519273747576771727374757778797107117127137" displayName="Table1557519273747576771727374757778797107117127137" ref="Q7:R17" totalsRowShown="0" headerRowDxfId="695" tableBorderDxfId="694">
  <autoFilter ref="Q7:R17" xr:uid="{CC9B24B7-6946-4EF4-BE39-92F5B4B7F02D}"/>
  <tableColumns count="2">
    <tableColumn id="1" xr3:uid="{D0BF087B-26BE-44A1-AFDB-9959D21D3939}" name="Groomer Type" dataDxfId="693"/>
    <tableColumn id="2" xr3:uid="{E4965783-0C82-4796-9970-369470B95642}" name="Rate" dataDxfId="692" dataCellStyle="Currency"/>
  </tableColumns>
  <tableStyleInfo name="Business Table" showFirstColumn="0" showLastColumn="0" showRowStripes="1" showColumnStripes="0"/>
</table>
</file>

<file path=xl/tables/table1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" xr:uid="{20C23FCA-010C-4AC1-B872-130AEF37FE7E}" name="Table15775311283848586881828384858788898108118128138" displayName="Table15775311283848586881828384858788898108118128138" ref="T7:AB202" totalsRowShown="0" headerRowDxfId="691" dataDxfId="689" headerRowBorderDxfId="690" tableBorderDxfId="688">
  <autoFilter ref="T7:AB202" xr:uid="{4193D528-587C-45A6-9DB7-D75596273961}"/>
  <tableColumns count="9">
    <tableColumn id="1" xr3:uid="{3312E4A7-794C-4047-AB60-61CF3521C1C3}" name="Date" dataDxfId="687"/>
    <tableColumn id="2" xr3:uid="{1D3DB2E2-63BF-4D98-BA2B-D122DD3F4399}" name="Groomer Operator" dataDxfId="686"/>
    <tableColumn id="3" xr3:uid="{FFC2F9F4-9A11-4794-8DDA-18CC220EF2B6}" name="Trail(s) groomed" dataDxfId="685"/>
    <tableColumn id="4" xr3:uid="{C06A2695-FBB3-4D87-A860-192A3232EB8B}" name="Groomer Used (dropdown)" dataDxfId="684"/>
    <tableColumn id="9" xr3:uid="{752F6F86-15EF-4F2A-90D4-C847F0A2ED96}" name="Class (Dropdown)" dataDxfId="683"/>
    <tableColumn id="5" xr3:uid="{99806891-097E-4062-B562-7A3D49194C7D}" name="Rate (Auto fill)" dataDxfId="682" dataCellStyle="Currency">
      <calculatedColumnFormula>IF(X8 &lt;&gt; "", RIGHT(Table15775311283848586881828384858788898108118128138[[#This Row],[Class (Dropdown)]],6),0)</calculatedColumnFormula>
    </tableColumn>
    <tableColumn id="8" xr3:uid="{4BC3F0FC-BE90-4795-91C1-A12A3FF680EB}" name="Miles Groomed" dataDxfId="681"/>
    <tableColumn id="6" xr3:uid="{69374BCF-1132-432C-A9B8-6C027B830344}" name="Hours Groomed" dataDxfId="680" dataCellStyle="Currency"/>
    <tableColumn id="7" xr3:uid="{225B18E6-324F-490C-ABBA-EFFA9F721D70}" name="Total Usage ($)" dataDxfId="679">
      <calculatedColumnFormula>Table15775311283848586881828384858788898108118128138[[#This Row],[Rate (Auto fill)]]*Table15775311283848586881828384858788898108118128138[[#This Row],[Hours Groomed]]</calculatedColumnFormula>
    </tableColumn>
  </tableColumns>
  <tableStyleInfo name="Business Table" showFirstColumn="0" showLastColumn="0" showRowStripes="1" showColumnStripes="0"/>
</table>
</file>

<file path=xl/tables/table1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" xr:uid="{3893E17B-D793-4B36-B317-6D921DD279DC}" name="Table15875412293949596991929394959798999109119129139" displayName="Table15875412293949596991929394959798999109119129139" ref="AQ7:AV202" totalsRowShown="0" headerRowDxfId="678" dataDxfId="676" headerRowBorderDxfId="677" tableBorderDxfId="675">
  <autoFilter ref="AQ7:AV202" xr:uid="{DAD31B64-340A-4F78-84B8-D33F78DE217E}"/>
  <tableColumns count="6">
    <tableColumn id="1" xr3:uid="{D668E38A-7F99-45F0-9C68-FE66738190D9}" name="Date" dataDxfId="674"/>
    <tableColumn id="2" xr3:uid="{E19C657E-581F-4637-9D8B-FFC1213CA58A}" name="Vendor" dataDxfId="673"/>
    <tableColumn id="3" xr3:uid="{37339EAC-3BD3-4D72-B6E5-09255B564136}" name="Description of Purchase" dataDxfId="672"/>
    <tableColumn id="4" xr3:uid="{C68C5733-1ADF-4221-970E-5CB1D752B285}" name="Cost" dataDxfId="671"/>
    <tableColumn id="5" xr3:uid="{63D42CAB-0B32-4C4B-89E2-E011BE10FA2A}" name="Proof of Purchase Number" dataDxfId="670"/>
    <tableColumn id="6" xr3:uid="{D9B9E1FE-9CD9-4695-8CB3-68CB28C16A28}" name="Proof of Payment Number" dataDxfId="669"/>
  </tableColumns>
  <tableStyleInfo name="Business 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A06A0C2-548F-4676-9337-0A82FA05B8D6}" name="Table145150746424344454644" displayName="Table145150746424344454644" ref="M8:O37" totalsRowShown="0" headerRowDxfId="1696">
  <autoFilter ref="M8:O37" xr:uid="{0BC567E3-EB6A-4F5B-9E81-0F7C3F675A68}"/>
  <tableColumns count="3">
    <tableColumn id="1" xr3:uid="{EF701A0B-873B-44C6-961B-03C48D1D5FD9}" name="Type and Rate" dataDxfId="1695"/>
    <tableColumn id="2" xr3:uid="{01954343-0359-43CF-996B-376BA6BD9DF9}" name="Type" dataDxfId="1694"/>
    <tableColumn id="3" xr3:uid="{81E16401-B67E-4ABB-BE9E-8DB23675A7F5}" name="Rate" dataDxfId="1693" dataCellStyle="Currency"/>
  </tableColumns>
  <tableStyleInfo name="Business Table" showFirstColumn="0" showLastColumn="0" showRowStripes="1" showColumnStripes="0"/>
</table>
</file>

<file path=xl/tables/table1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" xr:uid="{593B7EE7-5269-4356-9D7A-FA6419B3C63C}" name="Table1597551330405060701020304050608090100110120130140" displayName="Table1597551330405060701020304050608090100110120130140" ref="AX7:BC202" totalsRowShown="0" headerRowDxfId="668" dataDxfId="666" headerRowBorderDxfId="667" tableBorderDxfId="665">
  <autoFilter ref="AX7:BC202" xr:uid="{73C911A8-94DD-43C1-B54F-ABF0E9F2C9A8}"/>
  <tableColumns count="6">
    <tableColumn id="1" xr3:uid="{D237B1CD-E767-4F48-A733-BA42E79C2A84}" name="Date" dataDxfId="664"/>
    <tableColumn id="2" xr3:uid="{CD925B43-D563-4A6F-9FD4-A94E88369743}" name="Vendor" dataDxfId="663"/>
    <tableColumn id="3" xr3:uid="{8DA86127-0946-4AB6-823F-8056D143EC25}" name="Description of Contract" dataDxfId="662"/>
    <tableColumn id="4" xr3:uid="{BEC11CF5-AD08-4AA3-8048-3A5BBB3F0E68}" name="Cost" dataDxfId="661"/>
    <tableColumn id="5" xr3:uid="{2DCDA45A-7612-439B-9623-6DADCA8333FA}" name="Proof of Purchase Number" dataDxfId="660"/>
    <tableColumn id="6" xr3:uid="{26689249-E397-4ED1-9EA4-8296AD7465B9}" name="Proof of Payment Number" dataDxfId="659"/>
  </tableColumns>
  <tableStyleInfo name="Business Table" showFirstColumn="0" showLastColumn="0" showRowStripes="1" showColumnStripes="0"/>
</table>
</file>

<file path=xl/tables/table1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" xr:uid="{EFEB9537-5161-4F47-87C2-011AAB3FEBB0}" name="Table1607561431415161711121314151618191101111121131141" displayName="Table1607561431415161711121314151618191101111121131141" ref="BE7:BJ202" totalsRowShown="0" headerRowDxfId="658" dataDxfId="656" headerRowBorderDxfId="657" tableBorderDxfId="655">
  <autoFilter ref="BE7:BJ202" xr:uid="{FDE2C3D1-70DA-45FF-AB3E-91D5E448949C}"/>
  <tableColumns count="6">
    <tableColumn id="1" xr3:uid="{002C9C3D-C144-4A0B-A151-4C69CB8B5F09}" name="Date" dataDxfId="654"/>
    <tableColumn id="2" xr3:uid="{DA31BDA3-52B2-4871-9F38-560AA5877A8C}" name="Vehicle Registered" dataDxfId="653"/>
    <tableColumn id="3" xr3:uid="{B6B3F7E9-BBEC-4109-A877-103107010385}" name="Vehicle VIN Registered" dataDxfId="652"/>
    <tableColumn id="4" xr3:uid="{D3C2E966-E191-4DB8-8AB8-BC7AD04B7C24}" name="Cost" dataDxfId="651"/>
    <tableColumn id="5" xr3:uid="{8C44003C-EE63-4D71-9111-122D9BEC4CE3}" name="Proof of Purchase Number" dataDxfId="650"/>
    <tableColumn id="6" xr3:uid="{76858FE9-1D84-40D1-9534-DE293C3C1323}" name="Proof of Payment Number" dataDxfId="649"/>
  </tableColumns>
  <tableStyleInfo name="Business Table" showFirstColumn="0" showLastColumn="0" showRowStripes="1" showColumnStripes="0"/>
</table>
</file>

<file path=xl/tables/table1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" xr:uid="{6477F63B-101A-46C8-900E-46E6016CAC5E}" name="Table1617571532425262721222324252628292102112122132142" displayName="Table1617571532425262721222324252628292102112122132142" ref="J3:P4" totalsRowShown="0" headerRowDxfId="648" dataDxfId="48" tableBorderDxfId="647" dataCellStyle="Currency">
  <autoFilter ref="J3:P4" xr:uid="{9CF8D1BF-37C5-4310-B74A-4847E63CF2FD}"/>
  <tableColumns count="7">
    <tableColumn id="1" xr3:uid="{770AAD30-17E3-49B1-9C41-DB533F155134}" name="Trail Maintenance Volunteer Labor " dataDxfId="55" dataCellStyle="Currency">
      <calculatedColumnFormula>SUM(G8:G5577)</calculatedColumnFormula>
    </tableColumn>
    <tableColumn id="2" xr3:uid="{5B7662C6-1576-4AAE-86B8-458215356AE7}" name="Equipment Usage Expenses" dataDxfId="54" dataCellStyle="Currency">
      <calculatedColumnFormula>SUM(Table14874532333435363[Total Equipment Usage ($)])</calculatedColumnFormula>
    </tableColumn>
    <tableColumn id="3" xr3:uid="{52ADC20C-FB23-4241-9F2A-AAB639139385}" name="Groomer Usage Expenses" dataDxfId="53" dataCellStyle="Currency">
      <calculatedColumnFormula>SUM(AB8:AB5577)</calculatedColumnFormula>
    </tableColumn>
    <tableColumn id="4" xr3:uid="{C4A6310A-14A0-458C-A958-64D72AF28591}" name="Material Expenses" dataDxfId="52" dataCellStyle="Currency">
      <calculatedColumnFormula>SUM(Table15374972535455565[Cost])</calculatedColumnFormula>
    </tableColumn>
    <tableColumn id="5" xr3:uid="{D57764B6-ED82-4947-896F-8881C3CAF446}" name="Signage Expenses" dataDxfId="51" dataCellStyle="Currency">
      <calculatedColumnFormula>SUM(Table158754122939495969[Cost])</calculatedColumnFormula>
    </tableColumn>
    <tableColumn id="6" xr3:uid="{98CFF615-3FF8-4355-A031-C4A1DEFDAE77}" name="Insurance Expenses" dataDxfId="50" dataCellStyle="Currency">
      <calculatedColumnFormula>SUM(Table159755133040506070[Cost])</calculatedColumnFormula>
    </tableColumn>
    <tableColumn id="7" xr3:uid="{9B26726A-5536-4A13-8F17-A0A7F4F1A5EB}" name="Registration Expenses" dataDxfId="49" dataCellStyle="Currency">
      <calculatedColumnFormula>SUM(Table160756143141516171[Cost])</calculatedColumnFormula>
    </tableColumn>
  </tableColumns>
  <tableStyleInfo name="Business Table" showFirstColumn="0" showLastColumn="0" showRowStripes="1" showColumnStripes="0"/>
</table>
</file>

<file path=xl/tables/table1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2" xr:uid="{2D638EFC-3304-4F4B-BF12-3194CCC6EDFD}" name="Table1487453233343536331323334353738393103113123133143" displayName="Table1487453233343536331323334353738393103113123133143" ref="A7:K202" totalsRowShown="0" headerRowDxfId="646" dataDxfId="645">
  <autoFilter ref="A7:K202" xr:uid="{B34616C3-9D32-469C-AE43-FF427342D258}"/>
  <tableColumns count="11">
    <tableColumn id="1" xr3:uid="{2CA43E21-620A-456B-9A53-2F18D6BC8F6E}" name="Date" dataDxfId="644"/>
    <tableColumn id="2" xr3:uid="{AD2C89B7-DA42-451E-8ADD-8206A66F783C}" name="Volunteer Name" dataDxfId="643"/>
    <tableColumn id="3" xr3:uid="{BEFF8EF2-1533-47F2-9429-E19214ABDCAA}" name="Trail Worked" dataDxfId="642"/>
    <tableColumn id="4" xr3:uid="{2E28ED49-27BB-4A4A-88B5-D3F51EBA138E}" name="Description of Work" dataDxfId="641"/>
    <tableColumn id="11" xr3:uid="{2282954E-5A99-43AD-A94E-CFD09D6E3D21}" name="Hours Worked" dataDxfId="640"/>
    <tableColumn id="5" xr3:uid="{2C881AC4-014A-451D-85A7-481F65804D2E}" name="Rate" dataDxfId="639"/>
    <tableColumn id="7" xr3:uid="{92634EED-C141-4262-9552-A5C6DF2BDBBE}" name="Total Compensation" dataDxfId="638">
      <calculatedColumnFormula>Table1487453233343536331323334353738393103113123133143[[#This Row],[Hours Worked]]*Table1487453233343536331323334353738393103113123133143[[#This Row],[Rate]]</calculatedColumnFormula>
    </tableColumn>
    <tableColumn id="6" xr3:uid="{026A6C3F-DC7D-40BA-821D-BE80C782A859}" name="Equipment Used (Dropdown)" dataDxfId="637"/>
    <tableColumn id="8" xr3:uid="{31477AE2-9453-42A9-A1C2-D9AAF8BDE7E2}" name="Rate (Auto selects)" dataDxfId="636" dataCellStyle="Currency">
      <calculatedColumnFormula>IF(Table1487453233343536331323334353738393103113123133143[[#This Row],[Equipment Used (Dropdown)]] &lt;&gt; "", RIGHT(Table1487453233343536331323334353738393103113123133143[[#This Row],[Equipment Used (Dropdown)]],6),0)</calculatedColumnFormula>
    </tableColumn>
    <tableColumn id="9" xr3:uid="{1CBB6CBC-879B-4D4A-A0A4-D88948D17B39}" name="Hours Used" dataDxfId="635"/>
    <tableColumn id="10" xr3:uid="{BC241919-BB9B-4B88-A390-B39909F2DAE5}" name="Total Equipment Usage ($)" dataDxfId="634">
      <calculatedColumnFormula>Table1487453233343536331323334353738393103113123133143[[#This Row],[Rate (Auto selects)]]*Table1487453233343536331323334353738393103113123133143[[#This Row],[Hours Used]]</calculatedColumnFormula>
    </tableColumn>
  </tableColumns>
  <tableStyleInfo name="Business Table" showFirstColumn="0" showLastColumn="0" showRowStripes="1" showColumnStripes="0"/>
</table>
</file>

<file path=xl/tables/table1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3" xr:uid="{12904A0B-0144-4C32-90F9-2AE69B0A3AF7}" name="Table1451507464243444546441424344454748494104114124134144" displayName="Table1451507464243444546441424344454748494104114124134144" ref="M8:O37" totalsRowShown="0" headerRowDxfId="633">
  <autoFilter ref="M8:O37" xr:uid="{0BC567E3-EB6A-4F5B-9E81-0F7C3F675A68}"/>
  <tableColumns count="3">
    <tableColumn id="1" xr3:uid="{4D05CB17-75B3-4DFF-8EE5-9EDEEF57C943}" name="Type and Rate" dataDxfId="632"/>
    <tableColumn id="2" xr3:uid="{8F51B8CD-0D20-4310-ABB5-222B31BCDB92}" name="Type" dataDxfId="631"/>
    <tableColumn id="3" xr3:uid="{81F4D3C2-AC0D-4F0F-A29D-D437601A6824}" name="Rate" dataDxfId="630" dataCellStyle="Currency"/>
  </tableColumns>
  <tableStyleInfo name="Business Table" showFirstColumn="0" showLastColumn="0" showRowStripes="1" showColumnStripes="0"/>
</table>
</file>

<file path=xl/tables/table1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4" xr:uid="{9B4C84D6-F136-4445-8E8D-1D6609FC8324}" name="Table1537497253545556551525354555758595105115125135145" displayName="Table1537497253545556551525354555758595105115125135145" ref="AJ7:AO202" totalsRowShown="0" headerRowDxfId="629" dataDxfId="628" tableBorderDxfId="627">
  <autoFilter ref="AJ7:AO202" xr:uid="{2CCBCD77-AA94-4889-8AA2-80A5659F5FC1}"/>
  <tableColumns count="6">
    <tableColumn id="1" xr3:uid="{028704FC-FF10-4055-B7C5-563482CBAAE6}" name="Date" dataDxfId="626"/>
    <tableColumn id="2" xr3:uid="{C7856466-BE95-4831-B9C1-04ED6ACC2D4E}" name="Vendor" dataDxfId="625"/>
    <tableColumn id="3" xr3:uid="{4B687717-578D-492E-AF4A-8378CF622E16}" name="Description of Purchase" dataDxfId="624"/>
    <tableColumn id="4" xr3:uid="{10F59B29-E10C-4403-B411-EC7F9B437539}" name="Cost" dataDxfId="623"/>
    <tableColumn id="5" xr3:uid="{9FD3EEA7-6978-4738-ADE5-04A9A0A239FC}" name="Proof of Purchase Number" dataDxfId="622"/>
    <tableColumn id="6" xr3:uid="{CF3DD73B-A133-44EE-8621-5ACCCC18D8B1}" name="Proof of Payment Number" dataDxfId="621"/>
  </tableColumns>
  <tableStyleInfo name="Business Table" showFirstColumn="0" showLastColumn="0" showRowStripes="1" showColumnStripes="0"/>
</table>
</file>

<file path=xl/tables/table1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5" xr:uid="{BBA8F638-B04D-4772-AF06-A62CC1969EEF}" name="Table1547508263646566661626364656768696106116126136146" displayName="Table1547508263646566661626364656768696106116126136146" ref="AD7:AH42" totalsRowShown="0" headerRowDxfId="620" dataDxfId="619">
  <autoFilter ref="AD7:AH42" xr:uid="{EA90B066-3346-4FA1-969A-46296BE51C1F}"/>
  <tableColumns count="5">
    <tableColumn id="3" xr3:uid="{F444F281-D891-4EEF-8696-F0E66A711491}" name="Year/Make/Model" dataDxfId="618"/>
    <tableColumn id="4" xr3:uid="{FFB4C7BD-6E43-473A-8BED-9FFE567700EE}" name="Class (A-E)" dataDxfId="617"/>
    <tableColumn id="5" xr3:uid="{E2198451-AB6A-4A5A-A33B-1C75E028569D}" name="VIN" dataDxfId="616"/>
    <tableColumn id="6" xr3:uid="{4C4DC0BB-725A-4A3C-976C-0205A42D8540}" name="Owned (Y/N)" dataDxfId="615"/>
    <tableColumn id="7" xr3:uid="{CB2A9700-1607-43F5-B94B-10ED2C74F107}" name="Leased/Rented (Y/N)" dataDxfId="614"/>
  </tableColumns>
  <tableStyleInfo name="Business Table" showFirstColumn="0" showLastColumn="0" showRowStripes="1" showColumnStripes="0"/>
</table>
</file>

<file path=xl/tables/table1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" xr:uid="{16535B8A-DD43-45AE-AD75-8B37FFFF360D}" name="Table1557519273747576771727374757778797107117127137147" displayName="Table1557519273747576771727374757778797107117127137147" ref="Q7:R17" totalsRowShown="0" headerRowDxfId="613" tableBorderDxfId="612">
  <autoFilter ref="Q7:R17" xr:uid="{CC9B24B7-6946-4EF4-BE39-92F5B4B7F02D}"/>
  <tableColumns count="2">
    <tableColumn id="1" xr3:uid="{5215BCAB-AB7B-4CCF-A63F-20FF51F15BAE}" name="Groomer Type" dataDxfId="611"/>
    <tableColumn id="2" xr3:uid="{F8DB0F32-D97F-4B79-A273-E369EFADE140}" name="Rate" dataDxfId="610" dataCellStyle="Currency"/>
  </tableColumns>
  <tableStyleInfo name="Business Table" showFirstColumn="0" showLastColumn="0" showRowStripes="1" showColumnStripes="0"/>
</table>
</file>

<file path=xl/tables/table1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7" xr:uid="{4B001437-833B-49E3-8641-64E1FE3CC98B}" name="Table15775311283848586881828384858788898108118128138148" displayName="Table15775311283848586881828384858788898108118128138148" ref="T7:AB202" totalsRowShown="0" headerRowDxfId="609" dataDxfId="607" headerRowBorderDxfId="608" tableBorderDxfId="606">
  <autoFilter ref="T7:AB202" xr:uid="{4193D528-587C-45A6-9DB7-D75596273961}"/>
  <tableColumns count="9">
    <tableColumn id="1" xr3:uid="{BB10350D-480B-468A-929A-F71A8F64F4F9}" name="Date" dataDxfId="605"/>
    <tableColumn id="2" xr3:uid="{D9B45275-EB1E-45E5-A992-DF2DF868AA31}" name="Groomer Operator" dataDxfId="604"/>
    <tableColumn id="3" xr3:uid="{ED94DCF5-EAFF-4E9D-848E-11F776E2396F}" name="Trail(s) groomed" dataDxfId="603"/>
    <tableColumn id="4" xr3:uid="{B9E93462-3C34-430A-815F-431528DDCE7C}" name="Groomer Used (dropdown)" dataDxfId="602"/>
    <tableColumn id="9" xr3:uid="{D2D87996-5771-4398-9AEF-843E4F3A316E}" name="Class (Dropdown)" dataDxfId="601"/>
    <tableColumn id="5" xr3:uid="{AEDE606B-EB75-4A14-88D8-AD059C8A21C7}" name="Rate (Auto fill)" dataDxfId="600" dataCellStyle="Currency">
      <calculatedColumnFormula>IF(X8 &lt;&gt; "", RIGHT(Table15775311283848586881828384858788898108118128138148[[#This Row],[Class (Dropdown)]],6),0)</calculatedColumnFormula>
    </tableColumn>
    <tableColumn id="8" xr3:uid="{B31B9133-C516-4BD7-AB96-E4B40FD722DE}" name="Miles Groomed" dataDxfId="599"/>
    <tableColumn id="6" xr3:uid="{F59D8C6E-4974-425E-ACEA-82EC493C0995}" name="Hours Groomed" dataDxfId="598" dataCellStyle="Currency"/>
    <tableColumn id="7" xr3:uid="{21F96BD7-2278-4221-8ECA-B80470F1E835}" name="Total Usage ($)" dataDxfId="597">
      <calculatedColumnFormula>Table15775311283848586881828384858788898108118128138148[[#This Row],[Rate (Auto fill)]]*Table15775311283848586881828384858788898108118128138148[[#This Row],[Hours Groomed]]</calculatedColumnFormula>
    </tableColumn>
  </tableColumns>
  <tableStyleInfo name="Business Table" showFirstColumn="0" showLastColumn="0" showRowStripes="1" showColumnStripes="0"/>
</table>
</file>

<file path=xl/tables/table1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8" xr:uid="{4BD7F6F7-4DFD-405C-B09A-D50161B2DA8E}" name="Table15875412293949596991929394959798999109119129139149" displayName="Table15875412293949596991929394959798999109119129139149" ref="AQ7:AV202" totalsRowShown="0" headerRowDxfId="596" dataDxfId="594" headerRowBorderDxfId="595" tableBorderDxfId="593">
  <autoFilter ref="AQ7:AV202" xr:uid="{DAD31B64-340A-4F78-84B8-D33F78DE217E}"/>
  <tableColumns count="6">
    <tableColumn id="1" xr3:uid="{D594DD07-E478-466B-ACE1-E2DBEB87F778}" name="Date" dataDxfId="592"/>
    <tableColumn id="2" xr3:uid="{F1477567-B145-4EFF-8D77-675925679081}" name="Vendor" dataDxfId="591"/>
    <tableColumn id="3" xr3:uid="{AEBC782A-EC32-4636-87DD-0D5087E7B762}" name="Description of Purchase" dataDxfId="590"/>
    <tableColumn id="4" xr3:uid="{39478D4A-87CF-4348-82E5-B3B566FB38B4}" name="Cost" dataDxfId="589"/>
    <tableColumn id="5" xr3:uid="{2998D173-C8B2-4F76-9E13-D1823EE2FC48}" name="Proof of Purchase Number" dataDxfId="588"/>
    <tableColumn id="6" xr3:uid="{4EACB414-1600-4921-A5A9-4B6BA0E1F145}" name="Proof of Payment Number" dataDxfId="587"/>
  </tableColumns>
  <tableStyleInfo name="Business Table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CD1AC6E-1F34-4860-A335-5FB7AA88DD6A}" name="Table153749725354555655" displayName="Table153749725354555655" ref="AJ7:AO202" totalsRowShown="0" headerRowDxfId="1692" dataDxfId="1691" tableBorderDxfId="1690">
  <autoFilter ref="AJ7:AO202" xr:uid="{2CCBCD77-AA94-4889-8AA2-80A5659F5FC1}"/>
  <tableColumns count="6">
    <tableColumn id="1" xr3:uid="{CC4FCA42-E6D8-44D0-813D-1EC8D9D48F89}" name="Date" dataDxfId="1689"/>
    <tableColumn id="2" xr3:uid="{1403C1EF-22B9-44D7-B4B5-5A40D91FDCD9}" name="Vendor" dataDxfId="1688"/>
    <tableColumn id="3" xr3:uid="{5BC48A39-1361-4F82-83FA-B4794B3D7023}" name="Description of Purchase" dataDxfId="1687"/>
    <tableColumn id="4" xr3:uid="{901D8256-B606-4162-B720-5863EA836839}" name="Cost" dataDxfId="1686"/>
    <tableColumn id="5" xr3:uid="{4C1620A9-F13C-4CB0-AC6F-46BDBE55344D}" name="Proof of Purchase Number" dataDxfId="1685"/>
    <tableColumn id="6" xr3:uid="{6E569AFE-72CE-48AD-9EA3-19B7FCE39F00}" name="Proof of Payment Number" dataDxfId="1684"/>
  </tableColumns>
  <tableStyleInfo name="Business Table" showFirstColumn="0" showLastColumn="0" showRowStripes="1" showColumnStripes="0"/>
</table>
</file>

<file path=xl/tables/table1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9" xr:uid="{3D0FED0B-798D-4CD2-8CC6-91C845C0AD59}" name="Table1597551330405060701020304050608090100110120130140150" displayName="Table1597551330405060701020304050608090100110120130140150" ref="AX7:BC202" totalsRowShown="0" headerRowDxfId="586" dataDxfId="584" headerRowBorderDxfId="585" tableBorderDxfId="583">
  <autoFilter ref="AX7:BC202" xr:uid="{73C911A8-94DD-43C1-B54F-ABF0E9F2C9A8}"/>
  <tableColumns count="6">
    <tableColumn id="1" xr3:uid="{DE867659-A1E1-49EA-B631-3200E100B7FF}" name="Date" dataDxfId="582"/>
    <tableColumn id="2" xr3:uid="{3FE9EF51-67E3-4E47-9599-0E76B48602BC}" name="Vendor" dataDxfId="581"/>
    <tableColumn id="3" xr3:uid="{78CEF897-FB98-4AB6-9B0A-0628FF503215}" name="Description of Contract" dataDxfId="580"/>
    <tableColumn id="4" xr3:uid="{BDA5098C-9DA6-4212-A545-66DBB48F9DAD}" name="Cost" dataDxfId="579"/>
    <tableColumn id="5" xr3:uid="{63387BEF-5649-48EB-8F3E-D30F35DA839B}" name="Proof of Purchase Number" dataDxfId="578"/>
    <tableColumn id="6" xr3:uid="{808D661F-D4D7-4C22-BA13-8E99FB902C5A}" name="Proof of Payment Number" dataDxfId="577"/>
  </tableColumns>
  <tableStyleInfo name="Business Table" showFirstColumn="0" showLastColumn="0" showRowStripes="1" showColumnStripes="0"/>
</table>
</file>

<file path=xl/tables/table1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0" xr:uid="{88E0019B-6690-4BF3-B4DB-8BF5E48DA731}" name="Table1607561431415161711121314151618191101111121131141151" displayName="Table1607561431415161711121314151618191101111121131141151" ref="BE7:BJ202" totalsRowShown="0" headerRowDxfId="576" dataDxfId="574" headerRowBorderDxfId="575" tableBorderDxfId="573">
  <autoFilter ref="BE7:BJ202" xr:uid="{FDE2C3D1-70DA-45FF-AB3E-91D5E448949C}"/>
  <tableColumns count="6">
    <tableColumn id="1" xr3:uid="{CA7BFA90-3AC5-4D2D-9F53-530097CFCDE7}" name="Date" dataDxfId="572"/>
    <tableColumn id="2" xr3:uid="{6EB7754F-C922-463E-B4AB-5B94732599D7}" name="Vehicle Registered" dataDxfId="571"/>
    <tableColumn id="3" xr3:uid="{8F651A6A-CBA8-4B5C-99BE-E4D13F7E8969}" name="Vehicle VIN Registered" dataDxfId="570"/>
    <tableColumn id="4" xr3:uid="{AC93D204-5C47-4D50-95DC-58D184498708}" name="Cost" dataDxfId="569"/>
    <tableColumn id="5" xr3:uid="{22D77D8D-F823-45D8-AA8F-05D73F849CBC}" name="Proof of Purchase Number" dataDxfId="568"/>
    <tableColumn id="6" xr3:uid="{B1C5AB2E-8F71-4F81-98C5-F28580742837}" name="Proof of Payment Number" dataDxfId="567"/>
  </tableColumns>
  <tableStyleInfo name="Business Table" showFirstColumn="0" showLastColumn="0" showRowStripes="1" showColumnStripes="0"/>
</table>
</file>

<file path=xl/tables/table1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1" xr:uid="{526B691F-05B3-4A45-94A9-2FD62D044888}" name="Table1617571532425262721222324252628292102112122132142152" displayName="Table1617571532425262721222324252628292102112122132142152" ref="J3:P4" totalsRowShown="0" headerRowDxfId="566" dataDxfId="40" tableBorderDxfId="565" dataCellStyle="Currency">
  <autoFilter ref="J3:P4" xr:uid="{9CF8D1BF-37C5-4310-B74A-4847E63CF2FD}"/>
  <tableColumns count="7">
    <tableColumn id="1" xr3:uid="{2F7B185A-7329-46C4-8078-CB4F5502E722}" name="Trail Maintenance Volunteer Labor " dataDxfId="47" dataCellStyle="Currency">
      <calculatedColumnFormula>SUM(G8:G5577)</calculatedColumnFormula>
    </tableColumn>
    <tableColumn id="2" xr3:uid="{225158F4-A5A9-4E49-A316-34F82616F71E}" name="Equipment Usage Expenses" dataDxfId="46" dataCellStyle="Currency">
      <calculatedColumnFormula>SUM(Table14874532333435363[Total Equipment Usage ($)])</calculatedColumnFormula>
    </tableColumn>
    <tableColumn id="3" xr3:uid="{18A2921C-C05D-431C-A246-FAC7B73EA0B8}" name="Groomer Usage Expenses" dataDxfId="45" dataCellStyle="Currency">
      <calculatedColumnFormula>SUM(AB8:AB5577)</calculatedColumnFormula>
    </tableColumn>
    <tableColumn id="4" xr3:uid="{C4C92A49-EAC9-4395-9F22-BA85116654BE}" name="Material Expenses" dataDxfId="44" dataCellStyle="Currency">
      <calculatedColumnFormula>SUM(Table15374972535455565[Cost])</calculatedColumnFormula>
    </tableColumn>
    <tableColumn id="5" xr3:uid="{5C0F20F0-8280-4F6C-992C-53A036814B2B}" name="Signage Expenses" dataDxfId="43" dataCellStyle="Currency">
      <calculatedColumnFormula>SUM(Table158754122939495969[Cost])</calculatedColumnFormula>
    </tableColumn>
    <tableColumn id="6" xr3:uid="{C1FCD552-5047-4F31-9C81-894E6872DEDA}" name="Insurance Expenses" dataDxfId="42" dataCellStyle="Currency">
      <calculatedColumnFormula>SUM(Table159755133040506070[Cost])</calculatedColumnFormula>
    </tableColumn>
    <tableColumn id="7" xr3:uid="{99C37E50-807E-466C-BFE5-B1AE3D87BA2C}" name="Registration Expenses" dataDxfId="41" dataCellStyle="Currency">
      <calculatedColumnFormula>SUM(Table160756143141516171[Cost])</calculatedColumnFormula>
    </tableColumn>
  </tableColumns>
  <tableStyleInfo name="Business Table" showFirstColumn="0" showLastColumn="0" showRowStripes="1" showColumnStripes="0"/>
</table>
</file>

<file path=xl/tables/table1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2" xr:uid="{BEAACEB6-CDC9-4BD2-828E-02F2D7B77755}" name="Table1487453233343536331323334353738393103113123133143153" displayName="Table1487453233343536331323334353738393103113123133143153" ref="A7:K202" totalsRowShown="0" headerRowDxfId="564" dataDxfId="563">
  <autoFilter ref="A7:K202" xr:uid="{B34616C3-9D32-469C-AE43-FF427342D258}"/>
  <tableColumns count="11">
    <tableColumn id="1" xr3:uid="{AAC1B6D7-B3AF-4C36-8ADA-6344F7F434E6}" name="Date" dataDxfId="562"/>
    <tableColumn id="2" xr3:uid="{13BEAA25-480D-4D9F-9A87-13FFECAAA10C}" name="Volunteer Name" dataDxfId="561"/>
    <tableColumn id="3" xr3:uid="{6386FA38-0BB4-4CED-9211-0A34802AA9DE}" name="Trail Worked" dataDxfId="560"/>
    <tableColumn id="4" xr3:uid="{C26DB2F7-1061-4FF6-989E-62E23A51BBE4}" name="Description of Work" dataDxfId="559"/>
    <tableColumn id="11" xr3:uid="{B756EAF9-987A-4818-964E-6C8AB5300C83}" name="Hours Worked" dataDxfId="558"/>
    <tableColumn id="5" xr3:uid="{F97916EC-1F77-496F-9EE2-41501C0F8B4A}" name="Rate" dataDxfId="557"/>
    <tableColumn id="7" xr3:uid="{83BCAF42-F144-47A0-BEFC-2A4F401F9BE7}" name="Total Compensation" dataDxfId="556">
      <calculatedColumnFormula>Table1487453233343536331323334353738393103113123133143153[[#This Row],[Hours Worked]]*Table1487453233343536331323334353738393103113123133143153[[#This Row],[Rate]]</calculatedColumnFormula>
    </tableColumn>
    <tableColumn id="6" xr3:uid="{67160847-C3BC-4458-B011-CF9FA8CF7453}" name="Equipment Used (Dropdown)" dataDxfId="555"/>
    <tableColumn id="8" xr3:uid="{71F5BBCE-C297-4E7D-8E61-8B53A3C556A3}" name="Rate (Auto selects)" dataDxfId="554" dataCellStyle="Currency">
      <calculatedColumnFormula>IF(Table1487453233343536331323334353738393103113123133143153[[#This Row],[Equipment Used (Dropdown)]] &lt;&gt; "", RIGHT(Table1487453233343536331323334353738393103113123133143153[[#This Row],[Equipment Used (Dropdown)]],6),0)</calculatedColumnFormula>
    </tableColumn>
    <tableColumn id="9" xr3:uid="{280EB037-21DA-4E12-B8CB-C5B7540A1F2F}" name="Hours Used" dataDxfId="553"/>
    <tableColumn id="10" xr3:uid="{9C225BF1-C737-47AC-A2C1-3F1BCF3E21E1}" name="Total Equipment Usage ($)" dataDxfId="552">
      <calculatedColumnFormula>Table1487453233343536331323334353738393103113123133143153[[#This Row],[Rate (Auto selects)]]*Table1487453233343536331323334353738393103113123133143153[[#This Row],[Hours Used]]</calculatedColumnFormula>
    </tableColumn>
  </tableColumns>
  <tableStyleInfo name="Business Table" showFirstColumn="0" showLastColumn="0" showRowStripes="1" showColumnStripes="0"/>
</table>
</file>

<file path=xl/tables/table1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3" xr:uid="{C8347067-53AA-47E6-8A5A-03B35E32DD31}" name="Table1451507464243444546441424344454748494104114124134144154" displayName="Table1451507464243444546441424344454748494104114124134144154" ref="M8:O37" totalsRowShown="0" headerRowDxfId="551">
  <autoFilter ref="M8:O37" xr:uid="{0BC567E3-EB6A-4F5B-9E81-0F7C3F675A68}"/>
  <tableColumns count="3">
    <tableColumn id="1" xr3:uid="{16B38D5B-0F90-4D3B-9029-87367A03C24D}" name="Type and Rate" dataDxfId="550"/>
    <tableColumn id="2" xr3:uid="{3D8EC213-8FC0-4078-8883-78A0E8B63335}" name="Type" dataDxfId="549"/>
    <tableColumn id="3" xr3:uid="{7F7B75C4-E94E-4C85-90ED-518E9E18B79E}" name="Rate" dataDxfId="548" dataCellStyle="Currency"/>
  </tableColumns>
  <tableStyleInfo name="Business Table" showFirstColumn="0" showLastColumn="0" showRowStripes="1" showColumnStripes="0"/>
</table>
</file>

<file path=xl/tables/table1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4" xr:uid="{A93EA6B3-ED69-4790-8D89-5289827A24E3}" name="Table1537497253545556551525354555758595105115125135145155" displayName="Table1537497253545556551525354555758595105115125135145155" ref="AJ7:AO202" totalsRowShown="0" headerRowDxfId="547" dataDxfId="546" tableBorderDxfId="545">
  <autoFilter ref="AJ7:AO202" xr:uid="{2CCBCD77-AA94-4889-8AA2-80A5659F5FC1}"/>
  <tableColumns count="6">
    <tableColumn id="1" xr3:uid="{5E3342B9-C05D-41E0-B8A9-7FE1464F32B4}" name="Date" dataDxfId="544"/>
    <tableColumn id="2" xr3:uid="{11216800-7C92-4E1C-ACA5-16BCA400142D}" name="Vendor" dataDxfId="543"/>
    <tableColumn id="3" xr3:uid="{F7125840-9759-4D34-9CCB-3904D050A4F8}" name="Description of Purchase" dataDxfId="542"/>
    <tableColumn id="4" xr3:uid="{22AEF51F-7870-42F4-8D51-FA3AB0DCB662}" name="Cost" dataDxfId="541"/>
    <tableColumn id="5" xr3:uid="{7A26185A-6394-4D3C-853C-4959477CE652}" name="Proof of Purchase Number" dataDxfId="540"/>
    <tableColumn id="6" xr3:uid="{E25B74E9-5935-42D1-8DE2-24C0C2B5FB93}" name="Proof of Payment Number" dataDxfId="539"/>
  </tableColumns>
  <tableStyleInfo name="Business Table" showFirstColumn="0" showLastColumn="0" showRowStripes="1" showColumnStripes="0"/>
</table>
</file>

<file path=xl/tables/table1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5" xr:uid="{419C922B-DA39-4E32-9E13-26CAB787BEB9}" name="Table1547508263646566661626364656768696106116126136146156" displayName="Table1547508263646566661626364656768696106116126136146156" ref="AD7:AH42" totalsRowShown="0" headerRowDxfId="538" dataDxfId="537">
  <autoFilter ref="AD7:AH42" xr:uid="{EA90B066-3346-4FA1-969A-46296BE51C1F}"/>
  <tableColumns count="5">
    <tableColumn id="3" xr3:uid="{4A67D99E-F3F0-4427-B5B9-B22A6ECE02F9}" name="Year/Make/Model" dataDxfId="536"/>
    <tableColumn id="4" xr3:uid="{A578084C-099D-4460-A1E4-8DA851070C66}" name="Class (A-E)" dataDxfId="535"/>
    <tableColumn id="5" xr3:uid="{77FCB37C-E4D6-4D95-A12C-B329103FA560}" name="VIN" dataDxfId="534"/>
    <tableColumn id="6" xr3:uid="{27B76FCF-CE2C-449B-8BDE-955107E21154}" name="Owned (Y/N)" dataDxfId="533"/>
    <tableColumn id="7" xr3:uid="{932FC3AE-FFD2-48B2-8438-7CB5894463AD}" name="Leased/Rented (Y/N)" dataDxfId="532"/>
  </tableColumns>
  <tableStyleInfo name="Business Table" showFirstColumn="0" showLastColumn="0" showRowStripes="1" showColumnStripes="0"/>
</table>
</file>

<file path=xl/tables/table1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6" xr:uid="{759FFDDE-8562-45F3-8535-B8354D7DF661}" name="Table1557519273747576771727374757778797107117127137147157" displayName="Table1557519273747576771727374757778797107117127137147157" ref="Q7:R17" totalsRowShown="0" headerRowDxfId="531" tableBorderDxfId="530">
  <autoFilter ref="Q7:R17" xr:uid="{CC9B24B7-6946-4EF4-BE39-92F5B4B7F02D}"/>
  <tableColumns count="2">
    <tableColumn id="1" xr3:uid="{7D44B3A9-4395-4DC9-AA40-FC8D9732B8D1}" name="Groomer Type" dataDxfId="529"/>
    <tableColumn id="2" xr3:uid="{13120C3E-B03B-4DF6-94B5-796848FCB292}" name="Rate" dataDxfId="528" dataCellStyle="Currency"/>
  </tableColumns>
  <tableStyleInfo name="Business Table" showFirstColumn="0" showLastColumn="0" showRowStripes="1" showColumnStripes="0"/>
</table>
</file>

<file path=xl/tables/table1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7" xr:uid="{9CF74851-BFF0-463D-AA75-0FACFA64E66B}" name="Table15775311283848586881828384858788898108118128138148158" displayName="Table15775311283848586881828384858788898108118128138148158" ref="T7:AB202" totalsRowShown="0" headerRowDxfId="527" dataDxfId="525" headerRowBorderDxfId="526" tableBorderDxfId="524">
  <autoFilter ref="T7:AB202" xr:uid="{4193D528-587C-45A6-9DB7-D75596273961}"/>
  <tableColumns count="9">
    <tableColumn id="1" xr3:uid="{F2461F01-21DB-43E7-8685-A76C1C12D0B5}" name="Date" dataDxfId="523"/>
    <tableColumn id="2" xr3:uid="{E8DD2B82-1DA5-4A7C-8927-B689DEDB721B}" name="Groomer Operator" dataDxfId="522"/>
    <tableColumn id="3" xr3:uid="{C278701E-1A7A-4E13-87DB-77B6538D7B3B}" name="Trail(s) groomed" dataDxfId="521"/>
    <tableColumn id="4" xr3:uid="{679F9033-26E0-4313-A761-207DD4382AA7}" name="Groomer Used (dropdown)" dataDxfId="520"/>
    <tableColumn id="9" xr3:uid="{8A7DDB8D-A283-4570-B9AB-DB7563A1F962}" name="Class (Dropdown)" dataDxfId="519"/>
    <tableColumn id="5" xr3:uid="{964BFFAD-5B3A-405D-88CA-BC510F7D2607}" name="Rate (Auto fill)" dataDxfId="518" dataCellStyle="Currency">
      <calculatedColumnFormula>IF(X8 &lt;&gt; "", RIGHT(Table15775311283848586881828384858788898108118128138148158[[#This Row],[Class (Dropdown)]],6),0)</calculatedColumnFormula>
    </tableColumn>
    <tableColumn id="8" xr3:uid="{FEC12DA1-DDB2-499F-939E-70021DA442E7}" name="Miles Groomed" dataDxfId="517"/>
    <tableColumn id="6" xr3:uid="{BCEEEF2D-1A85-49CB-888B-3D27DE40A452}" name="Hours Groomed" dataDxfId="516" dataCellStyle="Currency"/>
    <tableColumn id="7" xr3:uid="{7DB9E887-744E-4BA7-9A06-13F14CB3C1D6}" name="Total Usage ($)" dataDxfId="515">
      <calculatedColumnFormula>Table15775311283848586881828384858788898108118128138148158[[#This Row],[Rate (Auto fill)]]*Table15775311283848586881828384858788898108118128138148158[[#This Row],[Hours Groomed]]</calculatedColumnFormula>
    </tableColumn>
  </tableColumns>
  <tableStyleInfo name="Business Table" showFirstColumn="0" showLastColumn="0" showRowStripes="1" showColumnStripes="0"/>
</table>
</file>

<file path=xl/tables/table1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8" xr:uid="{8B51D08C-48F8-4B6F-97DE-35DEAD51580E}" name="Table15875412293949596991929394959798999109119129139149159" displayName="Table15875412293949596991929394959798999109119129139149159" ref="AQ7:AV202" totalsRowShown="0" headerRowDxfId="514" dataDxfId="512" headerRowBorderDxfId="513" tableBorderDxfId="511">
  <autoFilter ref="AQ7:AV202" xr:uid="{DAD31B64-340A-4F78-84B8-D33F78DE217E}"/>
  <tableColumns count="6">
    <tableColumn id="1" xr3:uid="{2409ED32-9B7E-49C3-AC09-67A676D305AA}" name="Date" dataDxfId="510"/>
    <tableColumn id="2" xr3:uid="{5E877638-B727-4C0A-A869-B7364B4E39CE}" name="Vendor" dataDxfId="509"/>
    <tableColumn id="3" xr3:uid="{D9B55A98-8829-4DBF-AFD4-08F23546A259}" name="Description of Purchase" dataDxfId="508"/>
    <tableColumn id="4" xr3:uid="{56EAAAC6-0737-425E-BEF7-137D94B86D93}" name="Cost" dataDxfId="507"/>
    <tableColumn id="5" xr3:uid="{0A248632-FDC2-41CF-8C0F-86AF3225B1C8}" name="Proof of Purchase Number" dataDxfId="506"/>
    <tableColumn id="6" xr3:uid="{CB9F47B9-FEE1-41D8-BA96-28BA5266284B}" name="Proof of Payment Number" dataDxfId="505"/>
  </tableColumns>
  <tableStyleInfo name="Business Table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E03902A-80BC-46D1-B864-E12BCB7B3FCC}" name="Table154750826364656666" displayName="Table154750826364656666" ref="AD7:AH42" totalsRowShown="0" headerRowDxfId="1683" dataDxfId="1682">
  <autoFilter ref="AD7:AH42" xr:uid="{EA90B066-3346-4FA1-969A-46296BE51C1F}"/>
  <tableColumns count="5">
    <tableColumn id="3" xr3:uid="{2295AE80-185F-4569-80B3-B844F30E3C0E}" name="Year/Make/Model" dataDxfId="1681"/>
    <tableColumn id="4" xr3:uid="{6F908277-F290-4A55-A140-A48C98320D2C}" name="Class (A-E)" dataDxfId="1680"/>
    <tableColumn id="5" xr3:uid="{C0FF369D-4901-4C38-BE02-148205A794B1}" name="VIN" dataDxfId="1679"/>
    <tableColumn id="6" xr3:uid="{8F86C75B-8E45-4430-B573-64A103C6CAB7}" name="Owned (Y/N)" dataDxfId="1678"/>
    <tableColumn id="7" xr3:uid="{D6F5A424-129A-4477-91E6-DBF2DA83BA77}" name="Leased/Rented (Y/N)" dataDxfId="1677"/>
  </tableColumns>
  <tableStyleInfo name="Business Table" showFirstColumn="0" showLastColumn="0" showRowStripes="1" showColumnStripes="0"/>
</table>
</file>

<file path=xl/tables/table1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9" xr:uid="{483518F8-BB4D-41A2-B924-EB44648A3A0F}" name="Table1597551330405060701020304050608090100110120130140150160" displayName="Table1597551330405060701020304050608090100110120130140150160" ref="AX7:BC202" totalsRowShown="0" headerRowDxfId="504" dataDxfId="502" headerRowBorderDxfId="503" tableBorderDxfId="501">
  <autoFilter ref="AX7:BC202" xr:uid="{73C911A8-94DD-43C1-B54F-ABF0E9F2C9A8}"/>
  <tableColumns count="6">
    <tableColumn id="1" xr3:uid="{0219B7D8-22CF-485D-862A-2F9B25393394}" name="Date" dataDxfId="500"/>
    <tableColumn id="2" xr3:uid="{F0F7BE58-04B7-4F60-A5B0-6865C9A5CBC8}" name="Vendor" dataDxfId="499"/>
    <tableColumn id="3" xr3:uid="{C2754CC8-04E6-4E5A-8B40-3BAFB33F9BE7}" name="Description of Contract" dataDxfId="498"/>
    <tableColumn id="4" xr3:uid="{0E0F0E2F-995C-4020-9231-8B4576891C87}" name="Cost" dataDxfId="497"/>
    <tableColumn id="5" xr3:uid="{5AA663A6-6BF5-4CE2-B626-12685FACF184}" name="Proof of Purchase Number" dataDxfId="496"/>
    <tableColumn id="6" xr3:uid="{C181810E-1D2A-412E-8281-36AB388A5622}" name="Proof of Payment Number" dataDxfId="495"/>
  </tableColumns>
  <tableStyleInfo name="Business Table" showFirstColumn="0" showLastColumn="0" showRowStripes="1" showColumnStripes="0"/>
</table>
</file>

<file path=xl/tables/table1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0" xr:uid="{18BBC13D-0508-47FA-8071-C208FDE1AD34}" name="Table1607561431415161711121314151618191101111121131141151161" displayName="Table1607561431415161711121314151618191101111121131141151161" ref="BE7:BJ202" totalsRowShown="0" headerRowDxfId="494" dataDxfId="492" headerRowBorderDxfId="493" tableBorderDxfId="491">
  <autoFilter ref="BE7:BJ202" xr:uid="{FDE2C3D1-70DA-45FF-AB3E-91D5E448949C}"/>
  <tableColumns count="6">
    <tableColumn id="1" xr3:uid="{115A3992-BCAE-4AC2-BD8F-207998EEA80B}" name="Date" dataDxfId="490"/>
    <tableColumn id="2" xr3:uid="{9B693A04-1FD8-4CBF-9793-6EB20BF71AB7}" name="Vehicle Registered" dataDxfId="489"/>
    <tableColumn id="3" xr3:uid="{223E9314-2A30-4435-AFB3-BA45C0E2F70B}" name="Vehicle VIN Registered" dataDxfId="488"/>
    <tableColumn id="4" xr3:uid="{DDB4E0BF-EAFF-4B35-9B9B-6C524EB3B0A5}" name="Cost" dataDxfId="487"/>
    <tableColumn id="5" xr3:uid="{CF8873AF-19ED-41E4-A5FF-13427F6E25AB}" name="Proof of Purchase Number" dataDxfId="486"/>
    <tableColumn id="6" xr3:uid="{F499F001-E76B-4DFD-8EB1-DCDEBFE88E9E}" name="Proof of Payment Number" dataDxfId="485"/>
  </tableColumns>
  <tableStyleInfo name="Business Table" showFirstColumn="0" showLastColumn="0" showRowStripes="1" showColumnStripes="0"/>
</table>
</file>

<file path=xl/tables/table1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1" xr:uid="{B2F97FD7-88C3-4317-8351-319FE7DC1A92}" name="Table1617571532425262721222324252628292102112122132142152162" displayName="Table1617571532425262721222324252628292102112122132142152162" ref="J3:P4" totalsRowShown="0" headerRowDxfId="484" dataDxfId="32" tableBorderDxfId="483" dataCellStyle="Currency">
  <autoFilter ref="J3:P4" xr:uid="{9CF8D1BF-37C5-4310-B74A-4847E63CF2FD}"/>
  <tableColumns count="7">
    <tableColumn id="1" xr3:uid="{2978E380-40BB-4441-8B31-7535F8140A32}" name="Trail Maintenance Volunteer Labor " dataDxfId="39" dataCellStyle="Currency">
      <calculatedColumnFormula>SUM(G8:G5577)</calculatedColumnFormula>
    </tableColumn>
    <tableColumn id="2" xr3:uid="{983A7C3A-DEB2-483C-BDA3-C35DE7C3CFCF}" name="Equipment Usage Expenses" dataDxfId="38" dataCellStyle="Currency">
      <calculatedColumnFormula>SUM(Table14874532333435363[Total Equipment Usage ($)])</calculatedColumnFormula>
    </tableColumn>
    <tableColumn id="3" xr3:uid="{5D6B2C0C-946B-498A-8B8C-A0FD3B8C77AB}" name="Groomer Usage Expenses" dataDxfId="37" dataCellStyle="Currency">
      <calculatedColumnFormula>SUM(AB8:AB5577)</calculatedColumnFormula>
    </tableColumn>
    <tableColumn id="4" xr3:uid="{127C34C0-B78C-445E-9E2C-D076F40016A4}" name="Material Expenses" dataDxfId="36" dataCellStyle="Currency">
      <calculatedColumnFormula>SUM(Table15374972535455565[Cost])</calculatedColumnFormula>
    </tableColumn>
    <tableColumn id="5" xr3:uid="{414CB580-BEE3-4CCF-B11B-019B77BD0FFD}" name="Signage Expenses" dataDxfId="35" dataCellStyle="Currency">
      <calculatedColumnFormula>SUM(Table158754122939495969[Cost])</calculatedColumnFormula>
    </tableColumn>
    <tableColumn id="6" xr3:uid="{2EB26DF1-27AD-4E42-BFC3-DF6283B67635}" name="Insurance Expenses" dataDxfId="34" dataCellStyle="Currency">
      <calculatedColumnFormula>SUM(Table159755133040506070[Cost])</calculatedColumnFormula>
    </tableColumn>
    <tableColumn id="7" xr3:uid="{63059687-7A30-4E52-8C33-537E4D0926CB}" name="Registration Expenses" dataDxfId="33" dataCellStyle="Currency">
      <calculatedColumnFormula>SUM(Table160756143141516171[Cost])</calculatedColumnFormula>
    </tableColumn>
  </tableColumns>
  <tableStyleInfo name="Business Table" showFirstColumn="0" showLastColumn="0" showRowStripes="1" showColumnStripes="0"/>
</table>
</file>

<file path=xl/tables/table1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3" xr:uid="{7B79FD03-2D51-4056-B54B-D0B2BABDEFB0}" name="Table1487453233343536331323334353738393103113123133143153164" displayName="Table1487453233343536331323334353738393103113123133143153164" ref="A7:K202" totalsRowShown="0" headerRowDxfId="482" dataDxfId="481">
  <autoFilter ref="A7:K202" xr:uid="{B34616C3-9D32-469C-AE43-FF427342D258}"/>
  <tableColumns count="11">
    <tableColumn id="1" xr3:uid="{EFF0E6C6-EECD-475A-B20D-8B34E11CE6A8}" name="Date" dataDxfId="480"/>
    <tableColumn id="2" xr3:uid="{66A0B906-7D21-4F1F-BDEF-29C216A477D4}" name="Volunteer Name" dataDxfId="479"/>
    <tableColumn id="3" xr3:uid="{9938AFD5-8243-43C6-91A6-758F0D444387}" name="Trail Worked" dataDxfId="478"/>
    <tableColumn id="4" xr3:uid="{115231B2-DF2A-4830-9B95-76EA00058D13}" name="Description of Work" dataDxfId="477"/>
    <tableColumn id="11" xr3:uid="{E6FAD835-A939-447E-90E5-9AE72A52C580}" name="Hours Worked" dataDxfId="476"/>
    <tableColumn id="5" xr3:uid="{B5AD701B-4E7B-4234-ADC7-39F1FEC8323E}" name="Rate" dataDxfId="475"/>
    <tableColumn id="7" xr3:uid="{FB53EEF6-013D-4ADA-9EB9-8C8D73E3B748}" name="Total Compensation" dataDxfId="474">
      <calculatedColumnFormula>Table1487453233343536331323334353738393103113123133143153164[[#This Row],[Hours Worked]]*Table1487453233343536331323334353738393103113123133143153164[[#This Row],[Rate]]</calculatedColumnFormula>
    </tableColumn>
    <tableColumn id="6" xr3:uid="{9B4362B2-1E87-4117-A31B-3E79C06773D8}" name="Equipment Used (Dropdown)" dataDxfId="473"/>
    <tableColumn id="8" xr3:uid="{DE31B156-251A-4E0C-BD8F-0F5F78FC5B55}" name="Rate (Auto selects)" dataDxfId="472" dataCellStyle="Currency">
      <calculatedColumnFormula>IF(Table1487453233343536331323334353738393103113123133143153164[[#This Row],[Equipment Used (Dropdown)]] &lt;&gt; "", RIGHT(Table1487453233343536331323334353738393103113123133143153164[[#This Row],[Equipment Used (Dropdown)]],6),0)</calculatedColumnFormula>
    </tableColumn>
    <tableColumn id="9" xr3:uid="{4EEC8EE2-8231-4C8F-95BD-C9BFCB240103}" name="Hours Used" dataDxfId="471"/>
    <tableColumn id="10" xr3:uid="{D4BB8577-B136-4894-B244-7027AA37ED08}" name="Total Equipment Usage ($)" dataDxfId="470">
      <calculatedColumnFormula>Table1487453233343536331323334353738393103113123133143153164[[#This Row],[Rate (Auto selects)]]*Table1487453233343536331323334353738393103113123133143153164[[#This Row],[Hours Used]]</calculatedColumnFormula>
    </tableColumn>
  </tableColumns>
  <tableStyleInfo name="Business Table" showFirstColumn="0" showLastColumn="0" showRowStripes="1" showColumnStripes="0"/>
</table>
</file>

<file path=xl/tables/table1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4" xr:uid="{195120B2-323B-4911-A9DE-64FD8A9C981A}" name="Table1451507464243444546441424344454748494104114124134144154165" displayName="Table1451507464243444546441424344454748494104114124134144154165" ref="M8:O37" totalsRowShown="0" headerRowDxfId="469">
  <autoFilter ref="M8:O37" xr:uid="{0BC567E3-EB6A-4F5B-9E81-0F7C3F675A68}"/>
  <tableColumns count="3">
    <tableColumn id="1" xr3:uid="{B3380C3B-A20F-4663-BE84-FFA7A67E3769}" name="Type and Rate" dataDxfId="468"/>
    <tableColumn id="2" xr3:uid="{91CE588F-9ACC-4424-9E03-A9234BAC4A42}" name="Type" dataDxfId="467"/>
    <tableColumn id="3" xr3:uid="{8796307F-0D70-4EC0-ABC4-BDC18C0867F4}" name="Rate" dataDxfId="466" dataCellStyle="Currency"/>
  </tableColumns>
  <tableStyleInfo name="Business Table" showFirstColumn="0" showLastColumn="0" showRowStripes="1" showColumnStripes="0"/>
</table>
</file>

<file path=xl/tables/table1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5" xr:uid="{13DE339A-7E24-40EA-A873-0F02696CE103}" name="Table1537497253545556551525354555758595105115125135145155166" displayName="Table1537497253545556551525354555758595105115125135145155166" ref="AJ7:AO202" totalsRowShown="0" headerRowDxfId="465" dataDxfId="464" tableBorderDxfId="463">
  <autoFilter ref="AJ7:AO202" xr:uid="{2CCBCD77-AA94-4889-8AA2-80A5659F5FC1}"/>
  <tableColumns count="6">
    <tableColumn id="1" xr3:uid="{7A19A5E3-DC55-4102-93C0-D4EFC94C8323}" name="Date" dataDxfId="462"/>
    <tableColumn id="2" xr3:uid="{62C4ED49-1F34-418C-A5F3-4E0C377C1537}" name="Vendor" dataDxfId="461"/>
    <tableColumn id="3" xr3:uid="{67DBFF9F-4D0D-4E16-9BC9-F509612FF1FC}" name="Description of Purchase" dataDxfId="460"/>
    <tableColumn id="4" xr3:uid="{008E7A6A-F2AD-434E-8233-F3F2202ABE29}" name="Cost" dataDxfId="459"/>
    <tableColumn id="5" xr3:uid="{B17A7597-1A62-4669-968B-219C6C506F29}" name="Proof of Purchase Number" dataDxfId="458"/>
    <tableColumn id="6" xr3:uid="{495541B2-3714-4A86-9682-3AE9060032B0}" name="Proof of Payment Number" dataDxfId="457"/>
  </tableColumns>
  <tableStyleInfo name="Business Table" showFirstColumn="0" showLastColumn="0" showRowStripes="1" showColumnStripes="0"/>
</table>
</file>

<file path=xl/tables/table1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6" xr:uid="{554C6368-C11C-4F34-B39A-48D236F97565}" name="Table1547508263646566661626364656768696106116126136146156167" displayName="Table1547508263646566661626364656768696106116126136146156167" ref="AD7:AH42" totalsRowShown="0" headerRowDxfId="456" dataDxfId="455">
  <autoFilter ref="AD7:AH42" xr:uid="{EA90B066-3346-4FA1-969A-46296BE51C1F}"/>
  <tableColumns count="5">
    <tableColumn id="3" xr3:uid="{CD372681-9CD2-49BC-9A70-DED3C4744BC6}" name="Year/Make/Model" dataDxfId="454"/>
    <tableColumn id="4" xr3:uid="{E561F786-5669-49BD-BCA9-2297EAD0196C}" name="Class (A-E)" dataDxfId="453"/>
    <tableColumn id="5" xr3:uid="{40A38583-072F-4655-B2B2-492CF738FBDE}" name="VIN" dataDxfId="452"/>
    <tableColumn id="6" xr3:uid="{01AEEFF1-6B6F-4D43-9658-43D6C67011EF}" name="Owned (Y/N)" dataDxfId="451"/>
    <tableColumn id="7" xr3:uid="{E956C925-4C89-42FB-83E3-3E171BDD8DB8}" name="Leased/Rented (Y/N)" dataDxfId="450"/>
  </tableColumns>
  <tableStyleInfo name="Business Table" showFirstColumn="0" showLastColumn="0" showRowStripes="1" showColumnStripes="0"/>
</table>
</file>

<file path=xl/tables/table1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7" xr:uid="{7111DCCD-D5E1-42AC-A017-79FD47213217}" name="Table1557519273747576771727374757778797107117127137147157168" displayName="Table1557519273747576771727374757778797107117127137147157168" ref="Q7:R17" totalsRowShown="0" headerRowDxfId="449" tableBorderDxfId="448">
  <autoFilter ref="Q7:R17" xr:uid="{CC9B24B7-6946-4EF4-BE39-92F5B4B7F02D}"/>
  <tableColumns count="2">
    <tableColumn id="1" xr3:uid="{F5FCB907-BE18-4EC5-A84D-69D4D41E398A}" name="Groomer Type" dataDxfId="447"/>
    <tableColumn id="2" xr3:uid="{E4F4331C-1460-43A0-8C98-E26907DA75EA}" name="Rate" dataDxfId="446" dataCellStyle="Currency"/>
  </tableColumns>
  <tableStyleInfo name="Business Table" showFirstColumn="0" showLastColumn="0" showRowStripes="1" showColumnStripes="0"/>
</table>
</file>

<file path=xl/tables/table1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8" xr:uid="{06198384-4EB7-4629-A308-E9F629EE07D7}" name="Table15775311283848586881828384858788898108118128138148158169" displayName="Table15775311283848586881828384858788898108118128138148158169" ref="T7:AB202" totalsRowShown="0" headerRowDxfId="445" dataDxfId="443" headerRowBorderDxfId="444" tableBorderDxfId="442">
  <autoFilter ref="T7:AB202" xr:uid="{4193D528-587C-45A6-9DB7-D75596273961}"/>
  <tableColumns count="9">
    <tableColumn id="1" xr3:uid="{441A09C4-6AF6-496D-99BB-5EEB8572684F}" name="Date" dataDxfId="441"/>
    <tableColumn id="2" xr3:uid="{CE799A7A-4B6B-4650-9129-0B2AA2D203E4}" name="Groomer Operator" dataDxfId="440"/>
    <tableColumn id="3" xr3:uid="{648BAB1A-8934-44FA-A3AD-C0F2EEECC1A2}" name="Trail(s) groomed" dataDxfId="439"/>
    <tableColumn id="4" xr3:uid="{F09DF3D2-7144-41E1-B12E-C043D0806861}" name="Groomer Used (dropdown)" dataDxfId="438"/>
    <tableColumn id="9" xr3:uid="{20475AB0-46BE-4072-BD96-DE16E6C99097}" name="Class (Dropdown)" dataDxfId="437"/>
    <tableColumn id="5" xr3:uid="{EF46B06E-4C8F-471C-8DED-6463985F4055}" name="Rate (Auto fill)" dataDxfId="436" dataCellStyle="Currency">
      <calculatedColumnFormula>IF(X8 &lt;&gt; "", RIGHT(Table15775311283848586881828384858788898108118128138148158169[[#This Row],[Class (Dropdown)]],6),0)</calculatedColumnFormula>
    </tableColumn>
    <tableColumn id="8" xr3:uid="{51C9D13C-1412-457E-9072-36F5FC77B13A}" name="Miles Groomed" dataDxfId="435"/>
    <tableColumn id="6" xr3:uid="{2A2499DC-35DD-4F8B-9A06-A42FBD340903}" name="Hours Groomed" dataDxfId="434" dataCellStyle="Currency"/>
    <tableColumn id="7" xr3:uid="{5F313F70-46DA-46D7-8599-C39B7247CF7A}" name="Total Usage ($)" dataDxfId="433">
      <calculatedColumnFormula>Table15775311283848586881828384858788898108118128138148158169[[#This Row],[Rate (Auto fill)]]*Table15775311283848586881828384858788898108118128138148158169[[#This Row],[Hours Groomed]]</calculatedColumnFormula>
    </tableColumn>
  </tableColumns>
  <tableStyleInfo name="Business Table" showFirstColumn="0" showLastColumn="0" showRowStripes="1" showColumnStripes="0"/>
</table>
</file>

<file path=xl/tables/table1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9" xr:uid="{06330BE4-8AC1-4C59-9705-9C0F8546DF82}" name="Table15875412293949596991929394959798999109119129139149159170" displayName="Table15875412293949596991929394959798999109119129139149159170" ref="AQ7:AV202" totalsRowShown="0" headerRowDxfId="432" dataDxfId="430" headerRowBorderDxfId="431" tableBorderDxfId="429">
  <autoFilter ref="AQ7:AV202" xr:uid="{DAD31B64-340A-4F78-84B8-D33F78DE217E}"/>
  <tableColumns count="6">
    <tableColumn id="1" xr3:uid="{25A8BE4B-491C-4CFE-839D-20523F840EE9}" name="Date" dataDxfId="428"/>
    <tableColumn id="2" xr3:uid="{491B14B6-0B36-49F4-B020-23B707EFDD74}" name="Vendor" dataDxfId="427"/>
    <tableColumn id="3" xr3:uid="{3C60AB43-6C04-417D-BC05-4F9CF4AE1C20}" name="Description of Purchase" dataDxfId="426"/>
    <tableColumn id="4" xr3:uid="{1CFA66FA-6BE7-402C-A112-C3C04632B74C}" name="Cost" dataDxfId="425"/>
    <tableColumn id="5" xr3:uid="{B00B1BF4-ACAB-437F-905B-CEFD7029A376}" name="Proof of Purchase Number" dataDxfId="424"/>
    <tableColumn id="6" xr3:uid="{456286BC-3E26-4B07-A711-DF62AE9471F6}" name="Proof of Payment Number" dataDxfId="423"/>
  </tableColumns>
  <tableStyleInfo name="Business Table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DA8D36E-5E88-479A-B3D5-85B4FA71E2D6}" name="Table155751927374757677" displayName="Table155751927374757677" ref="Q7:R17" totalsRowShown="0" headerRowDxfId="1676" tableBorderDxfId="1675">
  <autoFilter ref="Q7:R17" xr:uid="{CC9B24B7-6946-4EF4-BE39-92F5B4B7F02D}"/>
  <tableColumns count="2">
    <tableColumn id="1" xr3:uid="{D5866E6A-916C-45EE-BA29-2D0C9866BDC4}" name="Groomer Type" dataDxfId="1674"/>
    <tableColumn id="2" xr3:uid="{328ACF19-18DF-4066-8BA1-C29670B3975D}" name="Rate" dataDxfId="1673" dataCellStyle="Currency"/>
  </tableColumns>
  <tableStyleInfo name="Business Table" showFirstColumn="0" showLastColumn="0" showRowStripes="1" showColumnStripes="0"/>
</table>
</file>

<file path=xl/tables/table1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0" xr:uid="{5F2FCF62-595C-4F81-B9C7-1AA3359EEF0D}" name="Table1597551330405060701020304050608090100110120130140150160171" displayName="Table1597551330405060701020304050608090100110120130140150160171" ref="AX7:BC202" totalsRowShown="0" headerRowDxfId="422" dataDxfId="420" headerRowBorderDxfId="421" tableBorderDxfId="419">
  <autoFilter ref="AX7:BC202" xr:uid="{73C911A8-94DD-43C1-B54F-ABF0E9F2C9A8}"/>
  <tableColumns count="6">
    <tableColumn id="1" xr3:uid="{7FA9AA29-1EFA-4F4F-8F74-5381DCCDDB82}" name="Date" dataDxfId="418"/>
    <tableColumn id="2" xr3:uid="{6F31A1F9-6122-4D10-8CE6-208FFC619D5D}" name="Vendor" dataDxfId="417"/>
    <tableColumn id="3" xr3:uid="{66A45724-B2C0-46DA-9552-2C875E3105B3}" name="Description of Contract" dataDxfId="416"/>
    <tableColumn id="4" xr3:uid="{89A61BA3-14CA-4560-8253-66EB18B99762}" name="Cost" dataDxfId="415"/>
    <tableColumn id="5" xr3:uid="{40A16E5E-065C-4F14-8BB5-C60869A61F87}" name="Proof of Purchase Number" dataDxfId="414"/>
    <tableColumn id="6" xr3:uid="{523952A9-FFE6-4C53-8339-0D5E6F9E8F52}" name="Proof of Payment Number" dataDxfId="413"/>
  </tableColumns>
  <tableStyleInfo name="Business Table" showFirstColumn="0" showLastColumn="0" showRowStripes="1" showColumnStripes="0"/>
</table>
</file>

<file path=xl/tables/table1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1" xr:uid="{D08EE083-530A-40E6-8AF4-05F08BF3AA0E}" name="Table1607561431415161711121314151618191101111121131141151161172" displayName="Table1607561431415161711121314151618191101111121131141151161172" ref="BE7:BJ202" totalsRowShown="0" headerRowDxfId="412" dataDxfId="410" headerRowBorderDxfId="411" tableBorderDxfId="409">
  <autoFilter ref="BE7:BJ202" xr:uid="{FDE2C3D1-70DA-45FF-AB3E-91D5E448949C}"/>
  <tableColumns count="6">
    <tableColumn id="1" xr3:uid="{C152386A-CFEA-461F-9D90-79C1BE527DE5}" name="Date" dataDxfId="408"/>
    <tableColumn id="2" xr3:uid="{E563F0C3-6CF8-4CB1-8A82-5A0D4AA7C2E7}" name="Vehicle Registered" dataDxfId="407"/>
    <tableColumn id="3" xr3:uid="{B83F6875-F635-4826-B232-CA40BEAE1B96}" name="Vehicle VIN Registered" dataDxfId="406"/>
    <tableColumn id="4" xr3:uid="{4012AFB2-C1EC-49E5-9F4C-F18E89D8F014}" name="Cost" dataDxfId="405"/>
    <tableColumn id="5" xr3:uid="{5601C108-D4E2-40F3-B85F-5CD2BB101DD6}" name="Proof of Purchase Number" dataDxfId="404"/>
    <tableColumn id="6" xr3:uid="{6B34833C-10C1-4667-88D8-80FAE85CA694}" name="Proof of Payment Number" dataDxfId="403"/>
  </tableColumns>
  <tableStyleInfo name="Business Table" showFirstColumn="0" showLastColumn="0" showRowStripes="1" showColumnStripes="0"/>
</table>
</file>

<file path=xl/tables/table1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2" xr:uid="{7D83E7DF-B901-4A10-95B1-FA9A8F4132CF}" name="Table1617571532425262721222324252628292102112122132142152162173" displayName="Table1617571532425262721222324252628292102112122132142152162173" ref="J3:P4" totalsRowShown="0" headerRowDxfId="402" dataDxfId="24" tableBorderDxfId="401" dataCellStyle="Currency">
  <autoFilter ref="J3:P4" xr:uid="{9CF8D1BF-37C5-4310-B74A-4847E63CF2FD}"/>
  <tableColumns count="7">
    <tableColumn id="1" xr3:uid="{987B5399-015D-46EC-B0A5-11A61D364013}" name="Trail Maintenance Volunteer Labor " dataDxfId="31" dataCellStyle="Currency">
      <calculatedColumnFormula>SUM(G8:G5577)</calculatedColumnFormula>
    </tableColumn>
    <tableColumn id="2" xr3:uid="{4990BDE8-E289-49B0-BA3A-E822292EE12C}" name="Equipment Usage Expenses" dataDxfId="30" dataCellStyle="Currency">
      <calculatedColumnFormula>SUM(Table14874532333435363[Total Equipment Usage ($)])</calculatedColumnFormula>
    </tableColumn>
    <tableColumn id="3" xr3:uid="{CF960744-14C1-4ABB-A160-AD8A902AC361}" name="Groomer Usage Expenses" dataDxfId="29" dataCellStyle="Currency">
      <calculatedColumnFormula>SUM(AB8:AB5577)</calculatedColumnFormula>
    </tableColumn>
    <tableColumn id="4" xr3:uid="{CD9E65C9-C142-4B5A-AB40-C02E77145CA3}" name="Material Expenses" dataDxfId="28" dataCellStyle="Currency">
      <calculatedColumnFormula>SUM(Table15374972535455565[Cost])</calculatedColumnFormula>
    </tableColumn>
    <tableColumn id="5" xr3:uid="{695C7480-39EB-4D37-A03A-5CE393FC934B}" name="Signage Expenses" dataDxfId="27" dataCellStyle="Currency">
      <calculatedColumnFormula>SUM(Table158754122939495969[Cost])</calculatedColumnFormula>
    </tableColumn>
    <tableColumn id="6" xr3:uid="{E0A2CEDB-4876-4168-B8BB-35CDF40BD833}" name="Insurance Expenses" dataDxfId="26" dataCellStyle="Currency">
      <calculatedColumnFormula>SUM(Table159755133040506070[Cost])</calculatedColumnFormula>
    </tableColumn>
    <tableColumn id="7" xr3:uid="{36B89D04-CFE8-48FE-B9C9-8B138FE9E6AF}" name="Registration Expenses" dataDxfId="25" dataCellStyle="Currency">
      <calculatedColumnFormula>SUM(Table160756143141516171[Cost])</calculatedColumnFormula>
    </tableColumn>
  </tableColumns>
  <tableStyleInfo name="Business Table" showFirstColumn="0" showLastColumn="0" showRowStripes="1" showColumnStripes="0"/>
</table>
</file>

<file path=xl/tables/table1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3" xr:uid="{01BA304F-0BE9-49F1-A736-25E91DFDC99D}" name="Table1487453233343536331323334353738393103113123133143153164174" displayName="Table1487453233343536331323334353738393103113123133143153164174" ref="A7:K202" totalsRowShown="0" headerRowDxfId="400" dataDxfId="399">
  <autoFilter ref="A7:K202" xr:uid="{B34616C3-9D32-469C-AE43-FF427342D258}"/>
  <tableColumns count="11">
    <tableColumn id="1" xr3:uid="{EA638107-B94E-4C5D-9000-ACE7BBC435B2}" name="Date" dataDxfId="398"/>
    <tableColumn id="2" xr3:uid="{2F5E8934-7BE6-4990-9164-2644ECA937F2}" name="Volunteer Name" dataDxfId="397"/>
    <tableColumn id="3" xr3:uid="{ED1B7C8E-2F17-421D-A439-867A4495AE8D}" name="Trail Worked" dataDxfId="396"/>
    <tableColumn id="4" xr3:uid="{95DF2D65-69A4-422B-B07C-2FA58FCAEF12}" name="Description of Work" dataDxfId="395"/>
    <tableColumn id="11" xr3:uid="{C8247436-D298-4AEE-805B-8F2CC8CA0F17}" name="Hours Worked" dataDxfId="394"/>
    <tableColumn id="5" xr3:uid="{28683BC8-F715-4679-8A86-0A534C5B2072}" name="Rate" dataDxfId="393"/>
    <tableColumn id="7" xr3:uid="{F2805AD0-D34B-44A8-989E-C9720CF3169F}" name="Total Compensation" dataDxfId="392">
      <calculatedColumnFormula>Table1487453233343536331323334353738393103113123133143153164174[[#This Row],[Hours Worked]]*Table1487453233343536331323334353738393103113123133143153164174[[#This Row],[Rate]]</calculatedColumnFormula>
    </tableColumn>
    <tableColumn id="6" xr3:uid="{DEBD6492-B0CC-4053-AF50-73A56E833724}" name="Equipment Used (Dropdown)" dataDxfId="391"/>
    <tableColumn id="8" xr3:uid="{AABE46D6-EDCC-4B70-AF86-4C8BEC84ADA8}" name="Rate (Auto selects)" dataDxfId="390" dataCellStyle="Currency">
      <calculatedColumnFormula>IF(Table1487453233343536331323334353738393103113123133143153164174[[#This Row],[Equipment Used (Dropdown)]] &lt;&gt; "", RIGHT(Table1487453233343536331323334353738393103113123133143153164174[[#This Row],[Equipment Used (Dropdown)]],6),0)</calculatedColumnFormula>
    </tableColumn>
    <tableColumn id="9" xr3:uid="{1165A09C-46EC-4EFC-BCE6-B63F96D64538}" name="Hours Used" dataDxfId="389"/>
    <tableColumn id="10" xr3:uid="{34C34D0F-5ED5-4497-A6BE-344DBC1517D3}" name="Total Equipment Usage ($)" dataDxfId="388">
      <calculatedColumnFormula>Table1487453233343536331323334353738393103113123133143153164174[[#This Row],[Rate (Auto selects)]]*Table1487453233343536331323334353738393103113123133143153164174[[#This Row],[Hours Used]]</calculatedColumnFormula>
    </tableColumn>
  </tableColumns>
  <tableStyleInfo name="Business Table" showFirstColumn="0" showLastColumn="0" showRowStripes="1" showColumnStripes="0"/>
</table>
</file>

<file path=xl/tables/table1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4" xr:uid="{60B66BB9-6456-43D6-98A8-CFDB2D567B6C}" name="Table1451507464243444546441424344454748494104114124134144154165175" displayName="Table1451507464243444546441424344454748494104114124134144154165175" ref="M8:O37" totalsRowShown="0" headerRowDxfId="387">
  <autoFilter ref="M8:O37" xr:uid="{0BC567E3-EB6A-4F5B-9E81-0F7C3F675A68}"/>
  <tableColumns count="3">
    <tableColumn id="1" xr3:uid="{7051C53B-8BBC-40A7-840F-D907F1BFF884}" name="Type and Rate" dataDxfId="386"/>
    <tableColumn id="2" xr3:uid="{1053E0BF-85D0-4473-BD55-365BC9FE0AA5}" name="Type" dataDxfId="385"/>
    <tableColumn id="3" xr3:uid="{395EDC46-0E02-495D-ABD2-220E6C248505}" name="Rate" dataDxfId="384" dataCellStyle="Currency"/>
  </tableColumns>
  <tableStyleInfo name="Business Table" showFirstColumn="0" showLastColumn="0" showRowStripes="1" showColumnStripes="0"/>
</table>
</file>

<file path=xl/tables/table1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5" xr:uid="{E37604CB-6CE7-48BC-9172-2722E89E6B50}" name="Table1537497253545556551525354555758595105115125135145155166176" displayName="Table1537497253545556551525354555758595105115125135145155166176" ref="AJ7:AO202" totalsRowShown="0" headerRowDxfId="383" dataDxfId="382" tableBorderDxfId="381">
  <autoFilter ref="AJ7:AO202" xr:uid="{2CCBCD77-AA94-4889-8AA2-80A5659F5FC1}"/>
  <tableColumns count="6">
    <tableColumn id="1" xr3:uid="{53F4C45B-C224-4D5B-A655-5A6CF338F688}" name="Date" dataDxfId="380"/>
    <tableColumn id="2" xr3:uid="{E0348F67-6643-42B7-A131-626E229D51F0}" name="Vendor" dataDxfId="379"/>
    <tableColumn id="3" xr3:uid="{7C7D5897-F1B6-47AD-AA44-C92ABF6A9BED}" name="Description of Purchase" dataDxfId="378"/>
    <tableColumn id="4" xr3:uid="{B455B5B9-4063-4610-AD04-AE995117B300}" name="Cost" dataDxfId="377"/>
    <tableColumn id="5" xr3:uid="{2387DAA2-8CBA-4192-A506-CDC4198477C3}" name="Proof of Purchase Number" dataDxfId="376"/>
    <tableColumn id="6" xr3:uid="{F45160E8-48EE-46AE-9837-0324B80E4966}" name="Proof of Payment Number" dataDxfId="375"/>
  </tableColumns>
  <tableStyleInfo name="Business Table" showFirstColumn="0" showLastColumn="0" showRowStripes="1" showColumnStripes="0"/>
</table>
</file>

<file path=xl/tables/table1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6" xr:uid="{2C5B7B3F-53B8-4FA9-9218-8D3F3102710D}" name="Table1547508263646566661626364656768696106116126136146156167177" displayName="Table1547508263646566661626364656768696106116126136146156167177" ref="AD7:AH42" totalsRowShown="0" headerRowDxfId="374" dataDxfId="373">
  <autoFilter ref="AD7:AH42" xr:uid="{EA90B066-3346-4FA1-969A-46296BE51C1F}"/>
  <tableColumns count="5">
    <tableColumn id="3" xr3:uid="{0D6F15AF-5EA7-4DB3-AAD6-EF914892BC65}" name="Year/Make/Model" dataDxfId="372"/>
    <tableColumn id="4" xr3:uid="{DAE62B75-EA58-4501-B10C-69FF218AD32A}" name="Class (A-E)" dataDxfId="371"/>
    <tableColumn id="5" xr3:uid="{CD8CF58C-EA37-42DE-A473-B9695FB03726}" name="VIN" dataDxfId="370"/>
    <tableColumn id="6" xr3:uid="{3D199DD3-30F2-4A1D-9E19-9F2374CC892F}" name="Owned (Y/N)" dataDxfId="369"/>
    <tableColumn id="7" xr3:uid="{DF23BE0D-38A7-4D7B-ABD2-19884FC456FE}" name="Leased/Rented (Y/N)" dataDxfId="368"/>
  </tableColumns>
  <tableStyleInfo name="Business Table" showFirstColumn="0" showLastColumn="0" showRowStripes="1" showColumnStripes="0"/>
</table>
</file>

<file path=xl/tables/table1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7" xr:uid="{F8F12E85-8AE7-40AE-96AF-61F7B048EA69}" name="Table1557519273747576771727374757778797107117127137147157168178" displayName="Table1557519273747576771727374757778797107117127137147157168178" ref="Q7:R17" totalsRowShown="0" headerRowDxfId="367" tableBorderDxfId="366">
  <autoFilter ref="Q7:R17" xr:uid="{CC9B24B7-6946-4EF4-BE39-92F5B4B7F02D}"/>
  <tableColumns count="2">
    <tableColumn id="1" xr3:uid="{B105AD93-F908-41A1-B343-07D8AB9F5307}" name="Groomer Type" dataDxfId="365"/>
    <tableColumn id="2" xr3:uid="{9886B245-5209-4374-A733-2D2A54DE7D59}" name="Rate" dataDxfId="364" dataCellStyle="Currency"/>
  </tableColumns>
  <tableStyleInfo name="Business Table" showFirstColumn="0" showLastColumn="0" showRowStripes="1" showColumnStripes="0"/>
</table>
</file>

<file path=xl/tables/table1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8" xr:uid="{4DDE23DC-042A-4D8F-9111-40E51DD03CCA}" name="Table15775311283848586881828384858788898108118128138148158169179" displayName="Table15775311283848586881828384858788898108118128138148158169179" ref="T7:AB202" totalsRowShown="0" headerRowDxfId="363" dataDxfId="361" headerRowBorderDxfId="362" tableBorderDxfId="360">
  <autoFilter ref="T7:AB202" xr:uid="{4193D528-587C-45A6-9DB7-D75596273961}"/>
  <tableColumns count="9">
    <tableColumn id="1" xr3:uid="{A1004FF3-8E35-4602-B2C9-3972B7E87EAB}" name="Date" dataDxfId="359"/>
    <tableColumn id="2" xr3:uid="{950073B2-218D-4CAE-B320-0386EF3D6B29}" name="Groomer Operator" dataDxfId="358"/>
    <tableColumn id="3" xr3:uid="{3AA5ED54-F494-438C-84A6-11FD4E55AB8F}" name="Trail(s) groomed" dataDxfId="357"/>
    <tableColumn id="4" xr3:uid="{D08D028A-F731-4A26-8CF6-926F491914DD}" name="Groomer Used (dropdown)" dataDxfId="356"/>
    <tableColumn id="9" xr3:uid="{D8110ED4-967D-4129-A88C-897C628C53AE}" name="Class (Dropdown)" dataDxfId="355"/>
    <tableColumn id="5" xr3:uid="{AFFD7429-ADC6-451B-8491-C46E61150981}" name="Rate (Auto fill)" dataDxfId="354" dataCellStyle="Currency">
      <calculatedColumnFormula>IF(X8 &lt;&gt; "", RIGHT(Table15775311283848586881828384858788898108118128138148158169179[[#This Row],[Class (Dropdown)]],6),0)</calculatedColumnFormula>
    </tableColumn>
    <tableColumn id="8" xr3:uid="{E0254151-DA90-4B9E-AA8B-216F725749A4}" name="Miles Groomed" dataDxfId="353"/>
    <tableColumn id="6" xr3:uid="{A4D0620F-7FCD-4BC7-9FDD-971CB324D326}" name="Hours Groomed" dataDxfId="352" dataCellStyle="Currency"/>
    <tableColumn id="7" xr3:uid="{B79A769B-7904-4DB5-816D-480D1CB2BC0F}" name="Total Usage ($)" dataDxfId="351">
      <calculatedColumnFormula>Table15775311283848586881828384858788898108118128138148158169179[[#This Row],[Rate (Auto fill)]]*Table15775311283848586881828384858788898108118128138148158169179[[#This Row],[Hours Groomed]]</calculatedColumnFormula>
    </tableColumn>
  </tableColumns>
  <tableStyleInfo name="Business Table" showFirstColumn="0" showLastColumn="0" showRowStripes="1" showColumnStripes="0"/>
</table>
</file>

<file path=xl/tables/table1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9" xr:uid="{E8FF915E-6036-4280-85FC-7F93770D0BE7}" name="Table15875412293949596991929394959798999109119129139149159170180" displayName="Table15875412293949596991929394959798999109119129139149159170180" ref="AQ7:AV202" totalsRowShown="0" headerRowDxfId="350" dataDxfId="348" headerRowBorderDxfId="349" tableBorderDxfId="347">
  <autoFilter ref="AQ7:AV202" xr:uid="{DAD31B64-340A-4F78-84B8-D33F78DE217E}"/>
  <tableColumns count="6">
    <tableColumn id="1" xr3:uid="{319A77FF-D6BF-4B49-AB39-C083605F4EBA}" name="Date" dataDxfId="346"/>
    <tableColumn id="2" xr3:uid="{D4C2688E-C293-41FB-8187-9EDDAAC48FEB}" name="Vendor" dataDxfId="345"/>
    <tableColumn id="3" xr3:uid="{E901A9D8-55A9-4DB4-A371-F7CA4FB26828}" name="Description of Purchase" dataDxfId="344"/>
    <tableColumn id="4" xr3:uid="{23E78AAA-0CF0-4A16-8D18-81D2C9C34CB2}" name="Cost" dataDxfId="343"/>
    <tableColumn id="5" xr3:uid="{0267817E-ACD8-40DE-BA61-29DFB3EA0201}" name="Proof of Purchase Number" dataDxfId="342"/>
    <tableColumn id="6" xr3:uid="{B85FF170-23A2-49CF-9953-D92CD85A6154}" name="Proof of Payment Number" dataDxfId="341"/>
  </tableColumns>
  <tableStyleInfo name="Business Table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1626E67-D4BC-4131-9476-30A77FC7C743}" name="Table1577531128384858688" displayName="Table1577531128384858688" ref="T7:AB202" totalsRowShown="0" headerRowDxfId="1672" dataDxfId="1670" headerRowBorderDxfId="1671" tableBorderDxfId="1669">
  <autoFilter ref="T7:AB202" xr:uid="{4193D528-587C-45A6-9DB7-D75596273961}"/>
  <tableColumns count="9">
    <tableColumn id="1" xr3:uid="{121BAE6F-223B-4F39-8762-06A76B5A38A1}" name="Date" dataDxfId="1668"/>
    <tableColumn id="2" xr3:uid="{112E30FF-F2D9-4083-AF17-77B98CA9B86C}" name="Groomer Operator" dataDxfId="1667"/>
    <tableColumn id="3" xr3:uid="{AF69DF16-5791-4627-A7C6-2252A2BEDFED}" name="Trail(s) groomed" dataDxfId="1666"/>
    <tableColumn id="4" xr3:uid="{92CC4843-754A-46F6-BFFD-190CE7B6C156}" name="Groomer Used (dropdown)" dataDxfId="1665"/>
    <tableColumn id="9" xr3:uid="{CB7F9E6F-8015-422A-BC21-EC1535E9F006}" name="Class (Dropdown)" dataDxfId="1664"/>
    <tableColumn id="5" xr3:uid="{2DEA2E11-B436-4BDB-BBC3-94AD6EB2AF32}" name="Rate (Auto fill)" dataDxfId="1663" dataCellStyle="Currency">
      <calculatedColumnFormula>IF(X8 &lt;&gt; "", RIGHT(Table1577531128384858688[[#This Row],[Class (Dropdown)]],6),0)</calculatedColumnFormula>
    </tableColumn>
    <tableColumn id="8" xr3:uid="{1D9C642A-629F-4403-980E-C95AA108D10D}" name="Miles Groomed" dataDxfId="1662"/>
    <tableColumn id="6" xr3:uid="{50D6D09B-AA71-43AB-B1FA-BCF2D3161202}" name="Hours Groomed" dataDxfId="1661" dataCellStyle="Currency"/>
    <tableColumn id="7" xr3:uid="{C36D916F-DB8F-4A37-AA36-8D5BB1F61124}" name="Total Usage ($)" dataDxfId="1660">
      <calculatedColumnFormula>Table1577531128384858688[[#This Row],[Rate (Auto fill)]]*Table1577531128384858688[[#This Row],[Hours Groomed]]</calculatedColumnFormula>
    </tableColumn>
  </tableColumns>
  <tableStyleInfo name="Business Table" showFirstColumn="0" showLastColumn="0" showRowStripes="1" showColumnStripes="0"/>
</table>
</file>

<file path=xl/tables/table1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0" xr:uid="{A9B7B728-AE98-4719-ADC3-B6E826D7DDB3}" name="Table1597551330405060701020304050608090100110120130140150160171181" displayName="Table1597551330405060701020304050608090100110120130140150160171181" ref="AX7:BC202" totalsRowShown="0" headerRowDxfId="340" dataDxfId="338" headerRowBorderDxfId="339" tableBorderDxfId="337">
  <autoFilter ref="AX7:BC202" xr:uid="{73C911A8-94DD-43C1-B54F-ABF0E9F2C9A8}"/>
  <tableColumns count="6">
    <tableColumn id="1" xr3:uid="{58656FAF-4EC2-4817-91DE-82DC56109587}" name="Date" dataDxfId="336"/>
    <tableColumn id="2" xr3:uid="{7732675E-65BC-4BD9-8E6C-FA902ACCABAF}" name="Vendor" dataDxfId="335"/>
    <tableColumn id="3" xr3:uid="{6CAF48F8-13C9-4327-AB95-F514C8144A0B}" name="Description of Contract" dataDxfId="334"/>
    <tableColumn id="4" xr3:uid="{B95EA4EC-E3E3-4BB3-A43E-99CC9BD75555}" name="Cost" dataDxfId="333"/>
    <tableColumn id="5" xr3:uid="{E0AB23FB-624B-4615-8A62-792E830A2A3F}" name="Proof of Purchase Number" dataDxfId="332"/>
    <tableColumn id="6" xr3:uid="{8E877B67-6154-4D4F-A96F-8B4EE80E6440}" name="Proof of Payment Number" dataDxfId="331"/>
  </tableColumns>
  <tableStyleInfo name="Business Table" showFirstColumn="0" showLastColumn="0" showRowStripes="1" showColumnStripes="0"/>
</table>
</file>

<file path=xl/tables/table1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1" xr:uid="{290DD791-2D1C-49AA-95FE-2251B6600598}" name="Table1607561431415161711121314151618191101111121131141151161172182" displayName="Table1607561431415161711121314151618191101111121131141151161172182" ref="BE7:BJ202" totalsRowShown="0" headerRowDxfId="330" dataDxfId="328" headerRowBorderDxfId="329" tableBorderDxfId="327">
  <autoFilter ref="BE7:BJ202" xr:uid="{FDE2C3D1-70DA-45FF-AB3E-91D5E448949C}"/>
  <tableColumns count="6">
    <tableColumn id="1" xr3:uid="{6BA72107-A880-44D8-AD9F-CC2B43EC7AAD}" name="Date" dataDxfId="326"/>
    <tableColumn id="2" xr3:uid="{C2D989E5-6240-409A-BF18-C5DD0DE1F839}" name="Vehicle Registered" dataDxfId="325"/>
    <tableColumn id="3" xr3:uid="{C00EF6B4-4396-4410-827B-5892EF1EC1FF}" name="Vehicle VIN Registered" dataDxfId="324"/>
    <tableColumn id="4" xr3:uid="{B02FC417-4C1B-4549-BF63-EBD440375C02}" name="Cost" dataDxfId="323"/>
    <tableColumn id="5" xr3:uid="{CE85F7E0-17B8-4EB8-9E31-1DC493B31DC0}" name="Proof of Purchase Number" dataDxfId="322"/>
    <tableColumn id="6" xr3:uid="{916A98E8-CD3C-4269-9E28-B8B5459C5F64}" name="Proof of Payment Number" dataDxfId="321"/>
  </tableColumns>
  <tableStyleInfo name="Business Table" showFirstColumn="0" showLastColumn="0" showRowStripes="1" showColumnStripes="0"/>
</table>
</file>

<file path=xl/tables/table1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2" xr:uid="{343E0699-46E7-461A-A404-3152CF388F32}" name="Table1617571532425262721222324252628292102112122132142152162173183" displayName="Table1617571532425262721222324252628292102112122132142152162173183" ref="J3:P4" totalsRowShown="0" headerRowDxfId="320" dataDxfId="16" tableBorderDxfId="319" dataCellStyle="Currency">
  <autoFilter ref="J3:P4" xr:uid="{9CF8D1BF-37C5-4310-B74A-4847E63CF2FD}"/>
  <tableColumns count="7">
    <tableColumn id="1" xr3:uid="{0AD3DF64-CF2B-41BC-8801-4691FD6A837F}" name="Trail Maintenance Volunteer Labor " dataDxfId="23" dataCellStyle="Currency">
      <calculatedColumnFormula>SUM(G8:G5577)</calculatedColumnFormula>
    </tableColumn>
    <tableColumn id="2" xr3:uid="{7448A03B-178C-4E60-B28E-23A21DAFE016}" name="Equipment Usage Expenses" dataDxfId="22" dataCellStyle="Currency">
      <calculatedColumnFormula>SUM(Table14874532333435363[Total Equipment Usage ($)])</calculatedColumnFormula>
    </tableColumn>
    <tableColumn id="3" xr3:uid="{7DD2F57D-81AE-4D54-944D-191C087AC0C0}" name="Groomer Usage Expenses" dataDxfId="21" dataCellStyle="Currency">
      <calculatedColumnFormula>SUM(AB8:AB5577)</calculatedColumnFormula>
    </tableColumn>
    <tableColumn id="4" xr3:uid="{963647CC-0157-48D3-8C9D-87206AEABB43}" name="Material Expenses" dataDxfId="20" dataCellStyle="Currency">
      <calculatedColumnFormula>SUM(Table15374972535455565[Cost])</calculatedColumnFormula>
    </tableColumn>
    <tableColumn id="5" xr3:uid="{BC912C19-52BD-4988-BD3D-75A90B6AD0F7}" name="Signage Expenses" dataDxfId="19" dataCellStyle="Currency">
      <calculatedColumnFormula>SUM(Table158754122939495969[Cost])</calculatedColumnFormula>
    </tableColumn>
    <tableColumn id="6" xr3:uid="{6B61A858-0BCE-4D08-9B64-3368AE5A977E}" name="Insurance Expenses" dataDxfId="18" dataCellStyle="Currency">
      <calculatedColumnFormula>SUM(Table159755133040506070[Cost])</calculatedColumnFormula>
    </tableColumn>
    <tableColumn id="7" xr3:uid="{9AC1B16F-B138-47C8-841A-90DC8D1362AC}" name="Registration Expenses" dataDxfId="17" dataCellStyle="Currency">
      <calculatedColumnFormula>SUM(Table160756143141516171[Cost])</calculatedColumnFormula>
    </tableColumn>
  </tableColumns>
  <tableStyleInfo name="Business Table" showFirstColumn="0" showLastColumn="0" showRowStripes="1" showColumnStripes="0"/>
</table>
</file>

<file path=xl/tables/table1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3" xr:uid="{A4292CD1-7814-4822-90CE-F9F84BFD9E64}" name="Table1487453233343536331323334353738393103113123133143153164174184" displayName="Table1487453233343536331323334353738393103113123133143153164174184" ref="A7:K202" totalsRowShown="0" headerRowDxfId="318" dataDxfId="317">
  <autoFilter ref="A7:K202" xr:uid="{B34616C3-9D32-469C-AE43-FF427342D258}"/>
  <tableColumns count="11">
    <tableColumn id="1" xr3:uid="{B5647CA8-A02D-47F8-BF23-E0E0A94BEAE8}" name="Date" dataDxfId="316"/>
    <tableColumn id="2" xr3:uid="{0740B54C-83AB-4942-9091-B04E7E2E7338}" name="Volunteer Name" dataDxfId="315"/>
    <tableColumn id="3" xr3:uid="{B50327FB-D1B9-4EE7-A77F-3C0FCC12FE3C}" name="Trail Worked" dataDxfId="314"/>
    <tableColumn id="4" xr3:uid="{F909D014-08DB-4D3C-8D22-2953E3099E22}" name="Description of Work" dataDxfId="313"/>
    <tableColumn id="11" xr3:uid="{95795B7B-90B1-4852-BE50-07E302CEEEFD}" name="Hours Worked" dataDxfId="312"/>
    <tableColumn id="5" xr3:uid="{2F917B01-1697-4F32-8962-3DAE8155251D}" name="Rate" dataDxfId="311"/>
    <tableColumn id="7" xr3:uid="{BFFB4019-8093-4514-A776-707D1FB5D884}" name="Total Compensation" dataDxfId="310">
      <calculatedColumnFormula>Table1487453233343536331323334353738393103113123133143153164174184[[#This Row],[Hours Worked]]*Table1487453233343536331323334353738393103113123133143153164174184[[#This Row],[Rate]]</calculatedColumnFormula>
    </tableColumn>
    <tableColumn id="6" xr3:uid="{231ACCAB-4A83-4D12-BFF2-792919FE5471}" name="Equipment Used (Dropdown)" dataDxfId="309"/>
    <tableColumn id="8" xr3:uid="{A80B8A09-9A17-46D8-A891-914B8708972F}" name="Rate (Auto selects)" dataDxfId="308" dataCellStyle="Currency">
      <calculatedColumnFormula>IF(Table1487453233343536331323334353738393103113123133143153164174184[[#This Row],[Equipment Used (Dropdown)]] &lt;&gt; "", RIGHT(Table1487453233343536331323334353738393103113123133143153164174184[[#This Row],[Equipment Used (Dropdown)]],6),0)</calculatedColumnFormula>
    </tableColumn>
    <tableColumn id="9" xr3:uid="{A64CFBF5-B6ED-40FD-BE30-A546E9338330}" name="Hours Used" dataDxfId="307"/>
    <tableColumn id="10" xr3:uid="{0D9095A2-8721-4302-8EDA-A2993900AB96}" name="Total Equipment Usage ($)" dataDxfId="306">
      <calculatedColumnFormula>Table1487453233343536331323334353738393103113123133143153164174184[[#This Row],[Rate (Auto selects)]]*Table1487453233343536331323334353738393103113123133143153164174184[[#This Row],[Hours Used]]</calculatedColumnFormula>
    </tableColumn>
  </tableColumns>
  <tableStyleInfo name="Business Table" showFirstColumn="0" showLastColumn="0" showRowStripes="1" showColumnStripes="0"/>
</table>
</file>

<file path=xl/tables/table1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4" xr:uid="{F6CDD55B-2495-4D7B-9512-D08A3A9859E3}" name="Table1451507464243444546441424344454748494104114124134144154165175185" displayName="Table1451507464243444546441424344454748494104114124134144154165175185" ref="M8:O37" totalsRowShown="0" headerRowDxfId="305">
  <autoFilter ref="M8:O37" xr:uid="{0BC567E3-EB6A-4F5B-9E81-0F7C3F675A68}"/>
  <tableColumns count="3">
    <tableColumn id="1" xr3:uid="{F19CD14B-9851-4C87-B919-6A917C6B1145}" name="Type and Rate" dataDxfId="304"/>
    <tableColumn id="2" xr3:uid="{653EAC8B-74BA-4287-B779-EA00E037BF11}" name="Type" dataDxfId="303"/>
    <tableColumn id="3" xr3:uid="{6AB4ADB0-A272-4450-B606-04213620E0E9}" name="Rate" dataDxfId="302" dataCellStyle="Currency"/>
  </tableColumns>
  <tableStyleInfo name="Business Table" showFirstColumn="0" showLastColumn="0" showRowStripes="1" showColumnStripes="0"/>
</table>
</file>

<file path=xl/tables/table1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5" xr:uid="{D11A06C3-0A60-43B4-8058-6515FBDBFFF7}" name="Table1537497253545556551525354555758595105115125135145155166176186" displayName="Table1537497253545556551525354555758595105115125135145155166176186" ref="AJ7:AO202" totalsRowShown="0" headerRowDxfId="301" dataDxfId="300" tableBorderDxfId="299">
  <autoFilter ref="AJ7:AO202" xr:uid="{2CCBCD77-AA94-4889-8AA2-80A5659F5FC1}"/>
  <tableColumns count="6">
    <tableColumn id="1" xr3:uid="{27394363-2386-4CAD-A92A-BA405871DA5A}" name="Date" dataDxfId="298"/>
    <tableColumn id="2" xr3:uid="{4987BF9B-C761-48B7-B8AE-B50BF150F6F9}" name="Vendor" dataDxfId="297"/>
    <tableColumn id="3" xr3:uid="{D3286569-47C9-4F02-9530-D4253BF07777}" name="Description of Purchase" dataDxfId="296"/>
    <tableColumn id="4" xr3:uid="{C0637E5D-3D22-4927-8F1E-BA0E7CC67252}" name="Cost" dataDxfId="295"/>
    <tableColumn id="5" xr3:uid="{E93E8C29-5EA0-494E-BC68-4396CC05AF88}" name="Proof of Purchase Number" dataDxfId="294"/>
    <tableColumn id="6" xr3:uid="{76240230-2557-4D53-AE48-B24F27D0A926}" name="Proof of Payment Number" dataDxfId="293"/>
  </tableColumns>
  <tableStyleInfo name="Business Table" showFirstColumn="0" showLastColumn="0" showRowStripes="1" showColumnStripes="0"/>
</table>
</file>

<file path=xl/tables/table1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6" xr:uid="{292E8A7D-7DD5-479A-9D53-497C5BFC9BB9}" name="Table1547508263646566661626364656768696106116126136146156167177187" displayName="Table1547508263646566661626364656768696106116126136146156167177187" ref="AD7:AH42" totalsRowShown="0" headerRowDxfId="292" dataDxfId="291">
  <autoFilter ref="AD7:AH42" xr:uid="{EA90B066-3346-4FA1-969A-46296BE51C1F}"/>
  <tableColumns count="5">
    <tableColumn id="3" xr3:uid="{03299B6F-D163-4294-AB47-5011620635E4}" name="Year/Make/Model" dataDxfId="290"/>
    <tableColumn id="4" xr3:uid="{C720F290-2E1C-405F-A2C6-539518E7CF4D}" name="Class (A-E)" dataDxfId="289"/>
    <tableColumn id="5" xr3:uid="{BCC97B53-4A8D-4663-AB86-7A137070918E}" name="VIN" dataDxfId="288"/>
    <tableColumn id="6" xr3:uid="{E087BECC-64E3-4D65-86D6-71F0758370F6}" name="Owned (Y/N)" dataDxfId="287"/>
    <tableColumn id="7" xr3:uid="{FDAD1F88-B7C5-4DA7-9DD9-343A710EF744}" name="Leased/Rented (Y/N)" dataDxfId="286"/>
  </tableColumns>
  <tableStyleInfo name="Business Table" showFirstColumn="0" showLastColumn="0" showRowStripes="1" showColumnStripes="0"/>
</table>
</file>

<file path=xl/tables/table1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7" xr:uid="{6AB915E1-F75E-401B-AA25-081ED82E7280}" name="Table1557519273747576771727374757778797107117127137147157168178188" displayName="Table1557519273747576771727374757778797107117127137147157168178188" ref="Q7:R17" totalsRowShown="0" headerRowDxfId="285" tableBorderDxfId="284">
  <autoFilter ref="Q7:R17" xr:uid="{CC9B24B7-6946-4EF4-BE39-92F5B4B7F02D}"/>
  <tableColumns count="2">
    <tableColumn id="1" xr3:uid="{55424AC1-37E4-4AC5-8C04-0E05D7A09CBC}" name="Groomer Type" dataDxfId="283"/>
    <tableColumn id="2" xr3:uid="{AAB7899D-56F4-408A-9CAE-C3C7FACF520E}" name="Rate" dataDxfId="282" dataCellStyle="Currency"/>
  </tableColumns>
  <tableStyleInfo name="Business Table" showFirstColumn="0" showLastColumn="0" showRowStripes="1" showColumnStripes="0"/>
</table>
</file>

<file path=xl/tables/table1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8" xr:uid="{4036B874-A6A2-4B0D-86BA-30E13EE9C862}" name="Table15775311283848586881828384858788898108118128138148158169179189" displayName="Table15775311283848586881828384858788898108118128138148158169179189" ref="T7:AB202" totalsRowShown="0" headerRowDxfId="281" dataDxfId="279" headerRowBorderDxfId="280" tableBorderDxfId="278">
  <autoFilter ref="T7:AB202" xr:uid="{4193D528-587C-45A6-9DB7-D75596273961}"/>
  <tableColumns count="9">
    <tableColumn id="1" xr3:uid="{1A3F9815-4AF0-4E1D-966A-1E284E943607}" name="Date" dataDxfId="277"/>
    <tableColumn id="2" xr3:uid="{D426D92E-40DF-479B-8198-96DF5DC90822}" name="Groomer Operator" dataDxfId="276"/>
    <tableColumn id="3" xr3:uid="{C9FD5536-FB94-4783-9202-756E805F9130}" name="Trail(s) groomed" dataDxfId="275"/>
    <tableColumn id="4" xr3:uid="{9725F849-D346-4842-BDA3-8315A6CA0CB1}" name="Groomer Used (dropdown)" dataDxfId="274"/>
    <tableColumn id="9" xr3:uid="{EFF130CC-A72B-4324-B5D2-6994D1D7EBF5}" name="Class (Dropdown)" dataDxfId="273"/>
    <tableColumn id="5" xr3:uid="{5899E62B-1C63-4E68-A445-5DA55AA0CDBE}" name="Rate (Auto fill)" dataDxfId="272" dataCellStyle="Currency">
      <calculatedColumnFormula>IF(X8 &lt;&gt; "", RIGHT(Table15775311283848586881828384858788898108118128138148158169179189[[#This Row],[Class (Dropdown)]],6),0)</calculatedColumnFormula>
    </tableColumn>
    <tableColumn id="8" xr3:uid="{43478A09-9B4D-44E0-ADF3-3EBF946BC084}" name="Miles Groomed" dataDxfId="271"/>
    <tableColumn id="6" xr3:uid="{F217A01E-36DC-4CF7-9474-098811F3CD61}" name="Hours Groomed" dataDxfId="270" dataCellStyle="Currency"/>
    <tableColumn id="7" xr3:uid="{FF3CC79C-5DC6-43ED-B874-10BB2067A6CD}" name="Total Usage ($)" dataDxfId="269">
      <calculatedColumnFormula>Table15775311283848586881828384858788898108118128138148158169179189[[#This Row],[Rate (Auto fill)]]*Table15775311283848586881828384858788898108118128138148158169179189[[#This Row],[Hours Groomed]]</calculatedColumnFormula>
    </tableColumn>
  </tableColumns>
  <tableStyleInfo name="Business Table" showFirstColumn="0" showLastColumn="0" showRowStripes="1" showColumnStripes="0"/>
</table>
</file>

<file path=xl/tables/table1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9" xr:uid="{134A697C-F2CE-435E-BE02-8759E359D4EC}" name="Table15875412293949596991929394959798999109119129139149159170180190" displayName="Table15875412293949596991929394959798999109119129139149159170180190" ref="AQ7:AV202" totalsRowShown="0" headerRowDxfId="268" dataDxfId="266" headerRowBorderDxfId="267" tableBorderDxfId="265">
  <autoFilter ref="AQ7:AV202" xr:uid="{DAD31B64-340A-4F78-84B8-D33F78DE217E}"/>
  <tableColumns count="6">
    <tableColumn id="1" xr3:uid="{E0A74E02-935E-4D48-A89E-CB2BB438AD50}" name="Date" dataDxfId="264"/>
    <tableColumn id="2" xr3:uid="{0F551FCF-0FA1-4706-B840-8D9B4EA34E0C}" name="Vendor" dataDxfId="263"/>
    <tableColumn id="3" xr3:uid="{E791A4CC-9B3A-4731-A76C-F9442240A72A}" name="Description of Purchase" dataDxfId="262"/>
    <tableColumn id="4" xr3:uid="{90E6BE85-116A-4211-A894-5AF6E9D063D9}" name="Cost" dataDxfId="261"/>
    <tableColumn id="5" xr3:uid="{620B7646-D1C5-486B-BA97-5724E9AED451}" name="Proof of Purchase Number" dataDxfId="260"/>
    <tableColumn id="6" xr3:uid="{FBF461EB-D700-4369-9ADC-1B0D41EADD5A}" name="Proof of Payment Number" dataDxfId="259"/>
  </tableColumns>
  <tableStyleInfo name="Business Table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523AB6C-0333-4317-811C-39362E2F0A4F}" name="Table1587541229394959699" displayName="Table1587541229394959699" ref="AQ7:AV202" totalsRowShown="0" headerRowDxfId="1659" dataDxfId="1657" headerRowBorderDxfId="1658" tableBorderDxfId="1656">
  <autoFilter ref="AQ7:AV202" xr:uid="{DAD31B64-340A-4F78-84B8-D33F78DE217E}"/>
  <tableColumns count="6">
    <tableColumn id="1" xr3:uid="{BF56FBC3-1DF5-4421-AEE1-76789FE5245A}" name="Date" dataDxfId="1655"/>
    <tableColumn id="2" xr3:uid="{7A97B3AA-1565-419D-B93B-D34FDD00C5E7}" name="Vendor" dataDxfId="1654"/>
    <tableColumn id="3" xr3:uid="{B74E3CB6-E119-4BF5-B3AB-1B42A3BFE2CA}" name="Description of Purchase" dataDxfId="1653"/>
    <tableColumn id="4" xr3:uid="{BFF9E5C6-0FE3-4AFE-B416-B4C7EB76D84E}" name="Cost" dataDxfId="1652"/>
    <tableColumn id="5" xr3:uid="{7FD9EF94-8B6E-4215-BF69-108FA689F60C}" name="Proof of Purchase Number" dataDxfId="1651"/>
    <tableColumn id="6" xr3:uid="{99DAFFB4-67EF-461E-9326-B5A4AA66BBED}" name="Proof of Payment Number" dataDxfId="1650"/>
  </tableColumns>
  <tableStyleInfo name="Business Table" showFirstColumn="0" showLastColumn="0" showRowStripes="1" showColumnStripes="0"/>
</table>
</file>

<file path=xl/tables/table1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0" xr:uid="{D6752693-FA09-4933-B172-8132BB4E4B26}" name="Table1597551330405060701020304050608090100110120130140150160171181191" displayName="Table1597551330405060701020304050608090100110120130140150160171181191" ref="AX7:BC202" totalsRowShown="0" headerRowDxfId="258" dataDxfId="256" headerRowBorderDxfId="257" tableBorderDxfId="255">
  <autoFilter ref="AX7:BC202" xr:uid="{73C911A8-94DD-43C1-B54F-ABF0E9F2C9A8}"/>
  <tableColumns count="6">
    <tableColumn id="1" xr3:uid="{1E70EA71-1BFF-443B-B3AC-897E75C0522A}" name="Date" dataDxfId="254"/>
    <tableColumn id="2" xr3:uid="{951CDE61-E231-40D6-A564-831A6543AE29}" name="Vendor" dataDxfId="253"/>
    <tableColumn id="3" xr3:uid="{0F089554-4C50-42ED-9009-9664EA03927C}" name="Description of Contract" dataDxfId="252"/>
    <tableColumn id="4" xr3:uid="{EF4093A8-1323-468B-A31C-53F37F66756F}" name="Cost" dataDxfId="251"/>
    <tableColumn id="5" xr3:uid="{49F172EE-C19B-4E8A-868E-23BF724EE335}" name="Proof of Purchase Number" dataDxfId="250"/>
    <tableColumn id="6" xr3:uid="{9641EE0D-8EEB-4F83-B4DA-C8B0823DDA31}" name="Proof of Payment Number" dataDxfId="249"/>
  </tableColumns>
  <tableStyleInfo name="Business Table" showFirstColumn="0" showLastColumn="0" showRowStripes="1" showColumnStripes="0"/>
</table>
</file>

<file path=xl/tables/table1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1" xr:uid="{F2B0973B-3366-401A-B285-EDCB5A4DD8EE}" name="Table1607561431415161711121314151618191101111121131141151161172182192" displayName="Table1607561431415161711121314151618191101111121131141151161172182192" ref="BE7:BJ202" totalsRowShown="0" headerRowDxfId="248" dataDxfId="246" headerRowBorderDxfId="247" tableBorderDxfId="245">
  <autoFilter ref="BE7:BJ202" xr:uid="{FDE2C3D1-70DA-45FF-AB3E-91D5E448949C}"/>
  <tableColumns count="6">
    <tableColumn id="1" xr3:uid="{BA9D405E-4328-4BAB-90E0-F5DD683CF8C7}" name="Date" dataDxfId="244"/>
    <tableColumn id="2" xr3:uid="{3BC6B947-DE4E-4FDB-B3F2-DE58298C5C01}" name="Vehicle Registered" dataDxfId="243"/>
    <tableColumn id="3" xr3:uid="{E2D9A149-723B-4F99-A9D0-3E7C7A63F801}" name="Vehicle VIN Registered" dataDxfId="242"/>
    <tableColumn id="4" xr3:uid="{A4AF6C1B-5195-437D-AF86-92137A1E3753}" name="Cost" dataDxfId="241"/>
    <tableColumn id="5" xr3:uid="{699991EB-AA76-420B-B867-1D3A18D26D12}" name="Proof of Purchase Number" dataDxfId="240"/>
    <tableColumn id="6" xr3:uid="{E749A541-EB3F-48DA-9959-CFC9D6722710}" name="Proof of Payment Number" dataDxfId="239"/>
  </tableColumns>
  <tableStyleInfo name="Business Table" showFirstColumn="0" showLastColumn="0" showRowStripes="1" showColumnStripes="0"/>
</table>
</file>

<file path=xl/tables/table1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2" xr:uid="{A1A7E446-7065-4A9F-A65C-297DE3729473}" name="Table1617571532425262721222324252628292102112122132142152162173183193" displayName="Table1617571532425262721222324252628292102112122132142152162173183193" ref="J3:P4" totalsRowShown="0" headerRowDxfId="238" dataDxfId="8" tableBorderDxfId="237" dataCellStyle="Currency">
  <autoFilter ref="J3:P4" xr:uid="{9CF8D1BF-37C5-4310-B74A-4847E63CF2FD}"/>
  <tableColumns count="7">
    <tableColumn id="1" xr3:uid="{64A104D9-65A1-4EB6-8F56-53D3B6F9DA57}" name="Trail Maintenance Volunteer Labor " dataDxfId="15" dataCellStyle="Currency">
      <calculatedColumnFormula>SUM(G8:G5577)</calculatedColumnFormula>
    </tableColumn>
    <tableColumn id="2" xr3:uid="{08B07A14-1DA7-4A29-BB1C-DF29A503FC57}" name="Equipment Usage Expenses" dataDxfId="14" dataCellStyle="Currency">
      <calculatedColumnFormula>SUM(Table14874532333435363[Total Equipment Usage ($)])</calculatedColumnFormula>
    </tableColumn>
    <tableColumn id="3" xr3:uid="{FA82D3AE-97DD-40C1-8758-9662218CF0E1}" name="Groomer Usage Expenses" dataDxfId="13" dataCellStyle="Currency">
      <calculatedColumnFormula>SUM(AB8:AB5577)</calculatedColumnFormula>
    </tableColumn>
    <tableColumn id="4" xr3:uid="{2694E97F-A46F-402F-A2E8-9A2FB9226820}" name="Material Expenses" dataDxfId="12" dataCellStyle="Currency">
      <calculatedColumnFormula>SUM(Table15374972535455565[Cost])</calculatedColumnFormula>
    </tableColumn>
    <tableColumn id="5" xr3:uid="{E7EDD6F6-A39F-4EB3-9DAF-EAE090711607}" name="Signage Expenses" dataDxfId="11" dataCellStyle="Currency">
      <calculatedColumnFormula>SUM(Table158754122939495969[Cost])</calculatedColumnFormula>
    </tableColumn>
    <tableColumn id="6" xr3:uid="{022E16E7-82D5-48A6-B395-44350129EA66}" name="Insurance Expenses" dataDxfId="10" dataCellStyle="Currency">
      <calculatedColumnFormula>SUM(Table159755133040506070[Cost])</calculatedColumnFormula>
    </tableColumn>
    <tableColumn id="7" xr3:uid="{E224C0BD-71A7-4859-B90F-B046DDC75DA9}" name="Registration Expenses" dataDxfId="9" dataCellStyle="Currency">
      <calculatedColumnFormula>SUM(Table160756143141516171[Cost])</calculatedColumnFormula>
    </tableColumn>
  </tableColumns>
  <tableStyleInfo name="Business Table" showFirstColumn="0" showLastColumn="0" showRowStripes="1" showColumnStripes="0"/>
</table>
</file>

<file path=xl/tables/table1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3" xr:uid="{23A254E4-0B98-41BC-B9B7-76EAD1977779}" name="Table1487453233343536331323334353738393103113123133143153164174184194" displayName="Table1487453233343536331323334353738393103113123133143153164174184194" ref="A7:K202" totalsRowShown="0" headerRowDxfId="236" dataDxfId="235">
  <autoFilter ref="A7:K202" xr:uid="{B34616C3-9D32-469C-AE43-FF427342D258}"/>
  <tableColumns count="11">
    <tableColumn id="1" xr3:uid="{52B04BFA-E219-4D69-A552-00EB684BA7FA}" name="Date" dataDxfId="234"/>
    <tableColumn id="2" xr3:uid="{CFEA4C70-B894-41F2-89C4-9356D56F2AB3}" name="Volunteer Name" dataDxfId="233"/>
    <tableColumn id="3" xr3:uid="{38D9319E-D591-4544-A404-E03F7256D232}" name="Trail Worked" dataDxfId="232"/>
    <tableColumn id="4" xr3:uid="{F7382BC1-EFC1-474A-8DE6-E1534D2E1341}" name="Description of Work" dataDxfId="231"/>
    <tableColumn id="11" xr3:uid="{E21399E3-D4E9-4A9D-B4F1-8CF18BD519B7}" name="Hours Worked" dataDxfId="230"/>
    <tableColumn id="5" xr3:uid="{B873B28C-E3BE-42E3-A2F1-19B028ED0028}" name="Rate" dataDxfId="229"/>
    <tableColumn id="7" xr3:uid="{57FB15CA-124D-415A-8D2B-D98C3299DB3D}" name="Total Compensation" dataDxfId="228">
      <calculatedColumnFormula>Table1487453233343536331323334353738393103113123133143153164174184194[[#This Row],[Hours Worked]]*Table1487453233343536331323334353738393103113123133143153164174184194[[#This Row],[Rate]]</calculatedColumnFormula>
    </tableColumn>
    <tableColumn id="6" xr3:uid="{FD8D92AB-F730-4EE9-B494-7C428BB1C987}" name="Equipment Used (Dropdown)" dataDxfId="227"/>
    <tableColumn id="8" xr3:uid="{E62DFDFF-8C4F-41C9-8ACA-CD79A4B7FD06}" name="Rate (Auto selects)" dataDxfId="226" dataCellStyle="Currency">
      <calculatedColumnFormula>IF(Table1487453233343536331323334353738393103113123133143153164174184194[[#This Row],[Equipment Used (Dropdown)]] &lt;&gt; "", RIGHT(Table1487453233343536331323334353738393103113123133143153164174184194[[#This Row],[Equipment Used (Dropdown)]],6),0)</calculatedColumnFormula>
    </tableColumn>
    <tableColumn id="9" xr3:uid="{662D604F-22A8-412A-A2EE-01454FDC397B}" name="Hours Used" dataDxfId="225"/>
    <tableColumn id="10" xr3:uid="{6AD90DDA-4AB5-4506-A689-0571A7F444C9}" name="Total Equipment Usage ($)" dataDxfId="224">
      <calculatedColumnFormula>Table1487453233343536331323334353738393103113123133143153164174184194[[#This Row],[Rate (Auto selects)]]*Table1487453233343536331323334353738393103113123133143153164174184194[[#This Row],[Hours Used]]</calculatedColumnFormula>
    </tableColumn>
  </tableColumns>
  <tableStyleInfo name="Business Table" showFirstColumn="0" showLastColumn="0" showRowStripes="1" showColumnStripes="0"/>
</table>
</file>

<file path=xl/tables/table1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4" xr:uid="{8CA143EB-F545-46DB-A14D-A3D9062F23AA}" name="Table1451507464243444546441424344454748494104114124134144154165175185195" displayName="Table1451507464243444546441424344454748494104114124134144154165175185195" ref="M8:O37" totalsRowShown="0" headerRowDxfId="223">
  <autoFilter ref="M8:O37" xr:uid="{0BC567E3-EB6A-4F5B-9E81-0F7C3F675A68}"/>
  <tableColumns count="3">
    <tableColumn id="1" xr3:uid="{3365621A-C523-45D4-8A78-AE5F36812752}" name="Type and Rate" dataDxfId="222"/>
    <tableColumn id="2" xr3:uid="{2FAA1044-21A1-4671-A78C-6DFCADD78A5D}" name="Type" dataDxfId="221"/>
    <tableColumn id="3" xr3:uid="{EF6E7C6D-0F44-4974-8BE7-F95D00255769}" name="Rate" dataDxfId="220" dataCellStyle="Currency"/>
  </tableColumns>
  <tableStyleInfo name="Business Table" showFirstColumn="0" showLastColumn="0" showRowStripes="1" showColumnStripes="0"/>
</table>
</file>

<file path=xl/tables/table1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5" xr:uid="{BFF34F97-6B07-4729-85B1-7F7635B47B67}" name="Table1537497253545556551525354555758595105115125135145155166176186196" displayName="Table1537497253545556551525354555758595105115125135145155166176186196" ref="AJ7:AO202" totalsRowShown="0" headerRowDxfId="219" dataDxfId="218" tableBorderDxfId="217">
  <autoFilter ref="AJ7:AO202" xr:uid="{2CCBCD77-AA94-4889-8AA2-80A5659F5FC1}"/>
  <tableColumns count="6">
    <tableColumn id="1" xr3:uid="{294C008E-5F79-4127-A4AA-4D1E1096445B}" name="Date" dataDxfId="216"/>
    <tableColumn id="2" xr3:uid="{35B2F881-F1C4-4BAA-ADB7-2AADC05DC3A9}" name="Vendor" dataDxfId="215"/>
    <tableColumn id="3" xr3:uid="{3A5F47BF-7C2E-4B40-8771-1EA0221D1145}" name="Description of Purchase" dataDxfId="214"/>
    <tableColumn id="4" xr3:uid="{96887265-C8F9-46D9-BBAE-C7097BFE27BD}" name="Cost" dataDxfId="213"/>
    <tableColumn id="5" xr3:uid="{72FA0301-46FF-4F14-8582-21DC96727839}" name="Proof of Purchase Number" dataDxfId="212"/>
    <tableColumn id="6" xr3:uid="{AE7DEF55-7F9C-4072-807C-5805FFDF536F}" name="Proof of Payment Number" dataDxfId="211"/>
  </tableColumns>
  <tableStyleInfo name="Business Table" showFirstColumn="0" showLastColumn="0" showRowStripes="1" showColumnStripes="0"/>
</table>
</file>

<file path=xl/tables/table1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6" xr:uid="{6B86C1B0-4C7B-4CE3-92FF-07D5E4EE4925}" name="Table1547508263646566661626364656768696106116126136146156167177187197" displayName="Table1547508263646566661626364656768696106116126136146156167177187197" ref="AD7:AH42" totalsRowShown="0" headerRowDxfId="210" dataDxfId="209">
  <autoFilter ref="AD7:AH42" xr:uid="{EA90B066-3346-4FA1-969A-46296BE51C1F}"/>
  <tableColumns count="5">
    <tableColumn id="3" xr3:uid="{A8E4116E-CCB8-427D-B346-D03F5420ACFD}" name="Year/Make/Model" dataDxfId="208"/>
    <tableColumn id="4" xr3:uid="{BAD185D7-D1B3-47B9-B14E-BC1B6477E10C}" name="Class (A-E)" dataDxfId="207"/>
    <tableColumn id="5" xr3:uid="{6732A8FF-FF71-4837-A4FA-BFEFAA78EF39}" name="VIN" dataDxfId="206"/>
    <tableColumn id="6" xr3:uid="{1FA400AB-8CAB-4681-A5AD-172E32161CCD}" name="Owned (Y/N)" dataDxfId="205"/>
    <tableColumn id="7" xr3:uid="{53B97241-AA12-4F0F-979C-1A69445AB987}" name="Leased/Rented (Y/N)" dataDxfId="204"/>
  </tableColumns>
  <tableStyleInfo name="Business Table" showFirstColumn="0" showLastColumn="0" showRowStripes="1" showColumnStripes="0"/>
</table>
</file>

<file path=xl/tables/table1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7" xr:uid="{DDCD4FD5-D5D0-45CF-A35B-A72EAAFE2258}" name="Table1557519273747576771727374757778797107117127137147157168178188198" displayName="Table1557519273747576771727374757778797107117127137147157168178188198" ref="Q7:R17" totalsRowShown="0" headerRowDxfId="203" tableBorderDxfId="202">
  <autoFilter ref="Q7:R17" xr:uid="{CC9B24B7-6946-4EF4-BE39-92F5B4B7F02D}"/>
  <tableColumns count="2">
    <tableColumn id="1" xr3:uid="{9DC532A2-62B8-4AFD-BB60-0E107C2F1D54}" name="Groomer Type" dataDxfId="201"/>
    <tableColumn id="2" xr3:uid="{9F4E92FA-A31D-47E3-837F-5FA5AFDB80EF}" name="Rate" dataDxfId="200" dataCellStyle="Currency"/>
  </tableColumns>
  <tableStyleInfo name="Business Table" showFirstColumn="0" showLastColumn="0" showRowStripes="1" showColumnStripes="0"/>
</table>
</file>

<file path=xl/tables/table1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8" xr:uid="{0998687C-4663-4A9E-B2A0-C7E722A6AA2A}" name="Table15775311283848586881828384858788898108118128138148158169179189199" displayName="Table15775311283848586881828384858788898108118128138148158169179189199" ref="T7:AB202" totalsRowShown="0" headerRowDxfId="199" dataDxfId="197" headerRowBorderDxfId="198" tableBorderDxfId="196">
  <autoFilter ref="T7:AB202" xr:uid="{4193D528-587C-45A6-9DB7-D75596273961}"/>
  <tableColumns count="9">
    <tableColumn id="1" xr3:uid="{49A1F01B-0A51-404E-9004-4204B160E730}" name="Date" dataDxfId="195"/>
    <tableColumn id="2" xr3:uid="{1627402D-8BD4-4C99-90CA-71685DF5CBA5}" name="Groomer Operator" dataDxfId="194"/>
    <tableColumn id="3" xr3:uid="{703E4E44-9C15-4991-A95A-B6B3472685AE}" name="Trail(s) groomed" dataDxfId="193"/>
    <tableColumn id="4" xr3:uid="{6E6C8042-3B47-4BA0-9785-DC9F326CB650}" name="Groomer Used (dropdown)" dataDxfId="192"/>
    <tableColumn id="9" xr3:uid="{0BFB8056-0E2F-46E8-9EB2-27D10F874EED}" name="Class (Dropdown)" dataDxfId="191"/>
    <tableColumn id="5" xr3:uid="{FF3F0A4B-76FA-43D7-97AC-AAE504523468}" name="Rate (Auto fill)" dataDxfId="190" dataCellStyle="Currency">
      <calculatedColumnFormula>IF(X8 &lt;&gt; "", RIGHT(Table15775311283848586881828384858788898108118128138148158169179189199[[#This Row],[Class (Dropdown)]],6),0)</calculatedColumnFormula>
    </tableColumn>
    <tableColumn id="8" xr3:uid="{F7ACA01E-B674-4DD5-A8F8-3264A5B064E8}" name="Miles Groomed" dataDxfId="189"/>
    <tableColumn id="6" xr3:uid="{E5F3BB41-171E-48DE-B82A-3FB5018A47CD}" name="Hours Groomed" dataDxfId="188" dataCellStyle="Currency"/>
    <tableColumn id="7" xr3:uid="{CDE8D95D-5623-4156-9D35-2C4422FF0FBD}" name="Total Usage ($)" dataDxfId="187">
      <calculatedColumnFormula>Table15775311283848586881828384858788898108118128138148158169179189199[[#This Row],[Rate (Auto fill)]]*Table15775311283848586881828384858788898108118128138148158169179189199[[#This Row],[Hours Groomed]]</calculatedColumnFormula>
    </tableColumn>
  </tableColumns>
  <tableStyleInfo name="Business Table" showFirstColumn="0" showLastColumn="0" showRowStripes="1" showColumnStripes="0"/>
</table>
</file>

<file path=xl/tables/table1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9" xr:uid="{B02196B1-EC82-4417-BC36-3BEF315A4444}" name="Table15875412293949596991929394959798999109119129139149159170180190200" displayName="Table15875412293949596991929394959798999109119129139149159170180190200" ref="AQ7:AV202" totalsRowShown="0" headerRowDxfId="186" dataDxfId="184" headerRowBorderDxfId="185" tableBorderDxfId="183">
  <autoFilter ref="AQ7:AV202" xr:uid="{DAD31B64-340A-4F78-84B8-D33F78DE217E}"/>
  <tableColumns count="6">
    <tableColumn id="1" xr3:uid="{A58C8DC8-4BB8-4681-A8AE-58A90EB97565}" name="Date" dataDxfId="182"/>
    <tableColumn id="2" xr3:uid="{DA210CB2-7BBE-42EB-A142-A8C3D1B312B8}" name="Vendor" dataDxfId="181"/>
    <tableColumn id="3" xr3:uid="{510C7B59-8FA3-4F64-99DE-08E79CE71E36}" name="Description of Purchase" dataDxfId="180"/>
    <tableColumn id="4" xr3:uid="{FA58D12A-1C67-40E1-AE82-00C12E997B3C}" name="Cost" dataDxfId="179"/>
    <tableColumn id="5" xr3:uid="{D1735CEF-88A7-4A9D-891C-614AF61977EA}" name="Proof of Purchase Number" dataDxfId="178"/>
    <tableColumn id="6" xr3:uid="{FCF447F8-084C-4074-8BA2-4AE2994AF0ED}" name="Proof of Payment Number" dataDxfId="177"/>
  </tableColumns>
  <tableStyleInfo name="Business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2" xr:uid="{E3993D09-EF85-439E-BD28-C9E01B7392B5}" name="Table162" displayName="Table162" ref="L8:O29" totalsRowShown="0" headerRowBorderDxfId="1807" tableBorderDxfId="1806">
  <tableColumns count="4">
    <tableColumn id="1" xr3:uid="{4DCD4D05-BD74-4B50-AAE2-26C9A18064DA}" name="Employee Name and Title" dataDxfId="1805"/>
    <tableColumn id="4" xr3:uid="{990761ED-874E-4027-AB1F-295C4ADF3E78}" name="Description of Work" dataDxfId="1804"/>
    <tableColumn id="2" xr3:uid="{7E38DDAE-BA5E-42E3-B732-0D48E06D8A46}" name="Hours Worked" dataDxfId="1803"/>
    <tableColumn id="3" xr3:uid="{22E603F3-1ECF-476A-A1F0-5F69E29F3205}" name="Normal Hourly Rate of Pay" dataDxfId="1802"/>
  </tableColumns>
  <tableStyleInfo name="Business Table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F901845-D3A6-4D29-B9B3-44660138DEA0}" name="Table15975513304050607010" displayName="Table15975513304050607010" ref="AX7:BC202" totalsRowShown="0" headerRowDxfId="1649" dataDxfId="1647" headerRowBorderDxfId="1648" tableBorderDxfId="1646">
  <autoFilter ref="AX7:BC202" xr:uid="{73C911A8-94DD-43C1-B54F-ABF0E9F2C9A8}"/>
  <tableColumns count="6">
    <tableColumn id="1" xr3:uid="{07558E78-FB08-4DA8-AD40-882C073C8030}" name="Date" dataDxfId="1645"/>
    <tableColumn id="2" xr3:uid="{C3A29F49-0ACF-4A27-8524-15F826DECFD2}" name="Vendor" dataDxfId="1644"/>
    <tableColumn id="3" xr3:uid="{3F80FFDF-0B11-4323-AE41-A0BC09CD9675}" name="Description of Contract" dataDxfId="1643"/>
    <tableColumn id="4" xr3:uid="{7ABA2959-4C59-4F2F-88DB-60AD93326BB2}" name="Cost" dataDxfId="1642"/>
    <tableColumn id="5" xr3:uid="{477B9F76-4C8E-4B4F-9259-5A1B07644E11}" name="Proof of Purchase Number" dataDxfId="1641"/>
    <tableColumn id="6" xr3:uid="{0838EE61-985E-4317-ACFB-2592492B02CC}" name="Proof of Payment Number" dataDxfId="1640"/>
  </tableColumns>
  <tableStyleInfo name="Business Table" showFirstColumn="0" showLastColumn="0" showRowStripes="1" showColumnStripes="0"/>
</table>
</file>

<file path=xl/tables/table2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0" xr:uid="{10954ED0-C483-4ECC-BBE9-A5C9B50C47E0}" name="Table1597551330405060701020304050608090100110120130140150160171181191201" displayName="Table1597551330405060701020304050608090100110120130140150160171181191201" ref="AX7:BC202" totalsRowShown="0" headerRowDxfId="176" dataDxfId="174" headerRowBorderDxfId="175" tableBorderDxfId="173">
  <autoFilter ref="AX7:BC202" xr:uid="{73C911A8-94DD-43C1-B54F-ABF0E9F2C9A8}"/>
  <tableColumns count="6">
    <tableColumn id="1" xr3:uid="{783761F1-5286-41D2-97B5-3246B56BB41E}" name="Date" dataDxfId="172"/>
    <tableColumn id="2" xr3:uid="{10DAFA3C-B0BB-4905-A196-27FE4F7CFE2C}" name="Vendor" dataDxfId="171"/>
    <tableColumn id="3" xr3:uid="{2DCCABF1-A18A-4AA5-8778-2EA16B0BB51F}" name="Description of Contract" dataDxfId="170"/>
    <tableColumn id="4" xr3:uid="{B9F66CE6-2561-43A7-A805-2A5C6609D863}" name="Cost" dataDxfId="169"/>
    <tableColumn id="5" xr3:uid="{8B5FB9DB-B282-4380-B11B-FC2389F8EC86}" name="Proof of Purchase Number" dataDxfId="168"/>
    <tableColumn id="6" xr3:uid="{61BA6831-9D62-4897-90EE-AEF416CA23A0}" name="Proof of Payment Number" dataDxfId="167"/>
  </tableColumns>
  <tableStyleInfo name="Business Table" showFirstColumn="0" showLastColumn="0" showRowStripes="1" showColumnStripes="0"/>
</table>
</file>

<file path=xl/tables/table2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1" xr:uid="{65594C8C-49AD-4807-9E55-BEFFE585E2B1}" name="Table1607561431415161711121314151618191101111121131141151161172182192202" displayName="Table1607561431415161711121314151618191101111121131141151161172182192202" ref="BE7:BJ202" totalsRowShown="0" headerRowDxfId="166" dataDxfId="164" headerRowBorderDxfId="165" tableBorderDxfId="163">
  <autoFilter ref="BE7:BJ202" xr:uid="{FDE2C3D1-70DA-45FF-AB3E-91D5E448949C}"/>
  <tableColumns count="6">
    <tableColumn id="1" xr3:uid="{F594FF26-70C8-4860-8175-35E7FD9A5E55}" name="Date" dataDxfId="162"/>
    <tableColumn id="2" xr3:uid="{44E58267-4BBF-4851-B8B6-1D2C7557DA3D}" name="Vehicle Registered" dataDxfId="161"/>
    <tableColumn id="3" xr3:uid="{7FC39B03-6A79-4787-8054-FF8AF0787FDE}" name="Vehicle VIN Registered" dataDxfId="160"/>
    <tableColumn id="4" xr3:uid="{0C4D2137-83D4-4F42-A53D-DA3544EE2334}" name="Cost" dataDxfId="159"/>
    <tableColumn id="5" xr3:uid="{77A8E902-D703-4A0C-B62E-FCC420AF1BC8}" name="Proof of Purchase Number" dataDxfId="158"/>
    <tableColumn id="6" xr3:uid="{42B4B105-9FFB-406E-96A1-56C520033819}" name="Proof of Payment Number" dataDxfId="157"/>
  </tableColumns>
  <tableStyleInfo name="Business Table" showFirstColumn="0" showLastColumn="0" showRowStripes="1" showColumnStripes="0"/>
</table>
</file>

<file path=xl/tables/table2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2" xr:uid="{0DCB2852-7E87-4068-8F41-A4DCDA71D7EB}" name="Table1617571532425262721222324252628292102112122132142152162173183193203" displayName="Table1617571532425262721222324252628292102112122132142152162173183193203" ref="J3:P4" totalsRowShown="0" headerRowDxfId="156" dataDxfId="0" tableBorderDxfId="155" dataCellStyle="Currency">
  <autoFilter ref="J3:P4" xr:uid="{9CF8D1BF-37C5-4310-B74A-4847E63CF2FD}"/>
  <tableColumns count="7">
    <tableColumn id="1" xr3:uid="{A8D5FDEF-D77F-42B2-98AF-F02A8375393D}" name="Trail Maintenance Volunteer Labor " dataDxfId="7" dataCellStyle="Currency">
      <calculatedColumnFormula>SUM(G8:G5577)</calculatedColumnFormula>
    </tableColumn>
    <tableColumn id="2" xr3:uid="{CC90C0BC-6CBD-4F20-8038-BA0E2363C6E7}" name="Equipment Usage Expenses" dataDxfId="6" dataCellStyle="Currency">
      <calculatedColumnFormula>SUM(Table14874532333435363[Total Equipment Usage ($)])</calculatedColumnFormula>
    </tableColumn>
    <tableColumn id="3" xr3:uid="{5FFD4CB2-ED7A-4516-8AD5-9C0ADF35B4DD}" name="Groomer Usage Expenses" dataDxfId="5" dataCellStyle="Currency">
      <calculatedColumnFormula>SUM(AB8:AB5577)</calculatedColumnFormula>
    </tableColumn>
    <tableColumn id="4" xr3:uid="{1721132F-75E6-4680-9A30-6671D6D94106}" name="Material Expenses" dataDxfId="4" dataCellStyle="Currency">
      <calculatedColumnFormula>SUM(Table15374972535455565[Cost])</calculatedColumnFormula>
    </tableColumn>
    <tableColumn id="5" xr3:uid="{73ED20F6-F2C9-4131-8579-1A3BF055C2D2}" name="Signage Expenses" dataDxfId="3" dataCellStyle="Currency">
      <calculatedColumnFormula>SUM(Table158754122939495969[Cost])</calculatedColumnFormula>
    </tableColumn>
    <tableColumn id="6" xr3:uid="{F0126E8C-4BD0-407A-97A1-888AF7493E00}" name="Insurance Expenses" dataDxfId="2" dataCellStyle="Currency">
      <calculatedColumnFormula>SUM(Table159755133040506070[Cost])</calculatedColumnFormula>
    </tableColumn>
    <tableColumn id="7" xr3:uid="{52D542E5-785D-4C54-BCF7-C21006546BCC}" name="Registration Expenses" dataDxfId="1" dataCellStyle="Currency">
      <calculatedColumnFormula>SUM(Table160756143141516171[Cost])</calculatedColumnFormula>
    </tableColumn>
  </tableColumns>
  <tableStyleInfo name="Business Table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FFF8623-FB3A-4C44-BB98-1CD31A772352}" name="Table16075614314151617111" displayName="Table16075614314151617111" ref="BE7:BJ202" totalsRowShown="0" headerRowDxfId="1639" dataDxfId="1637" headerRowBorderDxfId="1638" tableBorderDxfId="1636">
  <autoFilter ref="BE7:BJ202" xr:uid="{FDE2C3D1-70DA-45FF-AB3E-91D5E448949C}"/>
  <tableColumns count="6">
    <tableColumn id="1" xr3:uid="{5D04D3F1-9D7C-449F-B38B-F7A975CEA9CE}" name="Date" dataDxfId="1635"/>
    <tableColumn id="2" xr3:uid="{831E3E8F-0D49-425D-B4C4-0DAE2FAFB443}" name="Vehicle Registered" dataDxfId="1634"/>
    <tableColumn id="3" xr3:uid="{238DFE86-1C10-49CF-B6BD-0AE119752718}" name="Vehicle VIN Registered" dataDxfId="1633"/>
    <tableColumn id="4" xr3:uid="{E572FC13-1836-4F7F-8EC9-85FA036B9391}" name="Cost" dataDxfId="1632"/>
    <tableColumn id="5" xr3:uid="{BF19E5D7-1CF2-4BDE-9330-79239E3852DC}" name="Proof of Purchase Number" dataDxfId="1631"/>
    <tableColumn id="6" xr3:uid="{58039DE0-F725-4C67-9BB7-A406AD3DBCB2}" name="Proof of Payment Number" dataDxfId="1630"/>
  </tableColumns>
  <tableStyleInfo name="Business Table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02DE24C-B596-41BA-A71F-7E1DA1526AFC}" name="Table16175715324252627212" displayName="Table16175715324252627212" ref="J3:P4" totalsRowShown="0" headerRowDxfId="1629" dataDxfId="147" tableBorderDxfId="1628" dataCellStyle="Currency">
  <autoFilter ref="J3:P4" xr:uid="{9CF8D1BF-37C5-4310-B74A-4847E63CF2FD}"/>
  <tableColumns count="7">
    <tableColumn id="1" xr3:uid="{1B394BF3-5F14-4AE3-AFDD-FF140F0799C1}" name="Trail Maintenance Volunteer Labor " dataDxfId="154" dataCellStyle="Currency">
      <calculatedColumnFormula>SUM(G8:G5577)</calculatedColumnFormula>
    </tableColumn>
    <tableColumn id="2" xr3:uid="{A05A4701-DCBB-49DB-A90A-AC3B57815991}" name="Equipment Usage Expenses" dataDxfId="153" dataCellStyle="Currency">
      <calculatedColumnFormula>SUM(Table14874532333435363[Total Equipment Usage ($)])</calculatedColumnFormula>
    </tableColumn>
    <tableColumn id="3" xr3:uid="{35DDE966-506B-4EDF-ABB9-F968EC076CEF}" name="Groomer Usage Expenses" dataDxfId="152" dataCellStyle="Currency">
      <calculatedColumnFormula>SUM(AB8:AB5577)</calculatedColumnFormula>
    </tableColumn>
    <tableColumn id="4" xr3:uid="{DBD9C35C-E7E4-4ABE-AE49-A58001E9F70A}" name="Material Expenses" dataDxfId="151" dataCellStyle="Currency">
      <calculatedColumnFormula>SUM(Table15374972535455565[Cost])</calculatedColumnFormula>
    </tableColumn>
    <tableColumn id="5" xr3:uid="{5064F4A7-72DC-4D86-A3E8-143CCB84E5DC}" name="Signage Expenses" dataDxfId="150" dataCellStyle="Currency">
      <calculatedColumnFormula>SUM(Table158754122939495969[Cost])</calculatedColumnFormula>
    </tableColumn>
    <tableColumn id="6" xr3:uid="{3598E119-2D33-4785-93CA-A37C9D786F9C}" name="Insurance Expenses" dataDxfId="149" dataCellStyle="Currency">
      <calculatedColumnFormula>SUM(Table159755133040506070[Cost])</calculatedColumnFormula>
    </tableColumn>
    <tableColumn id="7" xr3:uid="{A522DD8D-1E5B-44B8-965A-B3E4C526AFEF}" name="Registration Expenses" dataDxfId="148" dataCellStyle="Currency">
      <calculatedColumnFormula>SUM(Table160756143141516171[Cost])</calculatedColumnFormula>
    </tableColumn>
  </tableColumns>
  <tableStyleInfo name="Business Table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AE973F6-2BEA-4876-93F5-57B9D7BC2060}" name="Table14874532333435363313" displayName="Table14874532333435363313" ref="A7:K202" totalsRowShown="0" headerRowDxfId="1627" dataDxfId="1626">
  <autoFilter ref="A7:K202" xr:uid="{B34616C3-9D32-469C-AE43-FF427342D258}"/>
  <tableColumns count="11">
    <tableColumn id="1" xr3:uid="{C1911C77-7CE7-4102-86FA-320A8225D792}" name="Date" dataDxfId="1625"/>
    <tableColumn id="2" xr3:uid="{4586AF72-737B-4CC3-8C08-2B101E17F9CE}" name="Volunteer Name" dataDxfId="1624"/>
    <tableColumn id="3" xr3:uid="{5364D7E7-2EB7-44E0-A640-C1CFC41710E0}" name="Trail Worked" dataDxfId="1623"/>
    <tableColumn id="4" xr3:uid="{37CEADE2-03CB-4D69-855F-A94C798258B5}" name="Description of Work" dataDxfId="1622"/>
    <tableColumn id="11" xr3:uid="{3082A23C-21F9-4335-98DA-5515FAA374A4}" name="Hours Worked" dataDxfId="1621"/>
    <tableColumn id="5" xr3:uid="{4CC93091-7C5A-4857-8C42-4C5C9CCB798C}" name="Rate" dataDxfId="1620"/>
    <tableColumn id="7" xr3:uid="{9247F30F-D31E-433D-BCA7-CE5493A6634D}" name="Total Compensation" dataDxfId="1619">
      <calculatedColumnFormula>Table14874532333435363313[[#This Row],[Hours Worked]]*Table14874532333435363313[[#This Row],[Rate]]</calculatedColumnFormula>
    </tableColumn>
    <tableColumn id="6" xr3:uid="{1EA94D68-5B06-4B9D-801D-013CAA4DD035}" name="Equipment Used (Dropdown)" dataDxfId="1618"/>
    <tableColumn id="8" xr3:uid="{A6268B46-058C-4991-89C9-5BE0B6F98C63}" name="Rate (Auto selects)" dataDxfId="1617" dataCellStyle="Currency">
      <calculatedColumnFormula>IF(Table14874532333435363313[[#This Row],[Equipment Used (Dropdown)]] &lt;&gt; "", RIGHT(Table14874532333435363313[[#This Row],[Equipment Used (Dropdown)]],6),0)</calculatedColumnFormula>
    </tableColumn>
    <tableColumn id="9" xr3:uid="{A8CF6295-56BF-45BA-8773-51E508E848D8}" name="Hours Used" dataDxfId="1616"/>
    <tableColumn id="10" xr3:uid="{0D180BAD-94D0-45F5-9907-B784C82A75CF}" name="Total Equipment Usage ($)" dataDxfId="1615">
      <calculatedColumnFormula>Table14874532333435363313[[#This Row],[Rate (Auto selects)]]*Table14874532333435363313[[#This Row],[Hours Used]]</calculatedColumnFormula>
    </tableColumn>
  </tableColumns>
  <tableStyleInfo name="Business Table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F7AE7F8-3B4A-4C2B-BE5B-4EC907CE6B11}" name="Table14515074642434445464414" displayName="Table14515074642434445464414" ref="M8:O37" totalsRowShown="0" headerRowDxfId="1614">
  <autoFilter ref="M8:O37" xr:uid="{0BC567E3-EB6A-4F5B-9E81-0F7C3F675A68}"/>
  <tableColumns count="3">
    <tableColumn id="1" xr3:uid="{88E8487D-6A69-4C9F-89E9-3D619499B282}" name="Type and Rate" dataDxfId="1613"/>
    <tableColumn id="2" xr3:uid="{E8101416-00D0-4F85-A622-3B60E69850E9}" name="Type" dataDxfId="1612"/>
    <tableColumn id="3" xr3:uid="{B206C4BC-BB5C-4D5B-8303-13ECE6D8B3E6}" name="Rate" dataDxfId="1611" dataCellStyle="Currency"/>
  </tableColumns>
  <tableStyleInfo name="Business Table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2D9F479-0247-4C03-B539-BBED4380EC2C}" name="Table15374972535455565515" displayName="Table15374972535455565515" ref="AJ7:AO202" totalsRowShown="0" headerRowDxfId="1610" dataDxfId="1609" tableBorderDxfId="1608">
  <autoFilter ref="AJ7:AO202" xr:uid="{2CCBCD77-AA94-4889-8AA2-80A5659F5FC1}"/>
  <tableColumns count="6">
    <tableColumn id="1" xr3:uid="{6A56281F-D4C8-4BDB-A475-C291D77C6ADF}" name="Date" dataDxfId="1607"/>
    <tableColumn id="2" xr3:uid="{8A081F1E-337D-4878-8031-C104D46D9843}" name="Vendor" dataDxfId="1606"/>
    <tableColumn id="3" xr3:uid="{1BC8A405-D48F-4A34-8B59-212E170DC5AF}" name="Description of Purchase" dataDxfId="1605"/>
    <tableColumn id="4" xr3:uid="{231E4EE2-F44B-491B-975A-51DF6F0FF8F4}" name="Cost" dataDxfId="1604"/>
    <tableColumn id="5" xr3:uid="{A0DE2D84-728D-475B-8C6C-2EC6DFF70AF1}" name="Proof of Purchase Number" dataDxfId="1603"/>
    <tableColumn id="6" xr3:uid="{29351610-0ECD-4853-A6FA-7355C376D672}" name="Proof of Payment Number" dataDxfId="1602"/>
  </tableColumns>
  <tableStyleInfo name="Business Table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FE42D08-30F0-4668-AD8D-A6C1A4BC8F21}" name="Table15475082636465666616" displayName="Table15475082636465666616" ref="AD7:AH42" totalsRowShown="0" headerRowDxfId="1601" dataDxfId="1600">
  <autoFilter ref="AD7:AH42" xr:uid="{EA90B066-3346-4FA1-969A-46296BE51C1F}"/>
  <tableColumns count="5">
    <tableColumn id="3" xr3:uid="{A8211463-7731-4619-A0D4-E3DCBF24A454}" name="Year/Make/Model" dataDxfId="1599"/>
    <tableColumn id="4" xr3:uid="{D4D760DC-38C5-411E-8ED0-FC511777669C}" name="Class (A-E)" dataDxfId="1598"/>
    <tableColumn id="5" xr3:uid="{66F59B1E-50EB-4682-80B0-B67F8FD42272}" name="VIN" dataDxfId="1597"/>
    <tableColumn id="6" xr3:uid="{A69C88FB-77FC-4BEA-81E4-9874AD0EEBE4}" name="Owned (Y/N)" dataDxfId="1596"/>
    <tableColumn id="7" xr3:uid="{B8091B2E-7B33-4F2A-9BF7-03375B5D0879}" name="Leased/Rented (Y/N)" dataDxfId="1595"/>
  </tableColumns>
  <tableStyleInfo name="Business Table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9FE3720-E6EC-49C2-92AA-709CCF5E8775}" name="Table15575192737475767717" displayName="Table15575192737475767717" ref="Q7:R17" totalsRowShown="0" headerRowDxfId="1594" tableBorderDxfId="1593">
  <autoFilter ref="Q7:R17" xr:uid="{CC9B24B7-6946-4EF4-BE39-92F5B4B7F02D}"/>
  <tableColumns count="2">
    <tableColumn id="1" xr3:uid="{D6FB11B0-BF48-4756-A0AC-605DEAA78A02}" name="Groomer Type" dataDxfId="1592"/>
    <tableColumn id="2" xr3:uid="{54A31918-42F9-48D2-97B7-FDAFBF64CE7D}" name="Rate" dataDxfId="1591" dataCellStyle="Currency"/>
  </tableColumns>
  <tableStyleInfo name="Business Table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3A4BEB1-4492-4040-A6FA-C8FD252CF6C4}" name="Table157753112838485868818" displayName="Table157753112838485868818" ref="T7:AB202" totalsRowShown="0" headerRowDxfId="1590" dataDxfId="1588" headerRowBorderDxfId="1589" tableBorderDxfId="1587">
  <autoFilter ref="T7:AB202" xr:uid="{4193D528-587C-45A6-9DB7-D75596273961}"/>
  <tableColumns count="9">
    <tableColumn id="1" xr3:uid="{E32E0C5A-08F8-4491-B458-C41DBF2B3357}" name="Date" dataDxfId="1586"/>
    <tableColumn id="2" xr3:uid="{C0099148-F9AD-430C-9245-B34F62EEC086}" name="Groomer Operator" dataDxfId="1585"/>
    <tableColumn id="3" xr3:uid="{69C10D2E-9B8D-4829-9DEE-C2337492A874}" name="Trail(s) groomed" dataDxfId="1584"/>
    <tableColumn id="4" xr3:uid="{A1328EB4-8867-4BBC-8C59-1B152020C253}" name="Groomer Used (dropdown)" dataDxfId="1583"/>
    <tableColumn id="9" xr3:uid="{5511603C-CA35-4FB2-9BDA-41A984B164AE}" name="Class (Dropdown)" dataDxfId="1582"/>
    <tableColumn id="5" xr3:uid="{1A62C63A-ACF8-4C02-A104-794A6239F942}" name="Rate (Auto fill)" dataDxfId="1581" dataCellStyle="Currency">
      <calculatedColumnFormula>IF(X8 &lt;&gt; "", RIGHT(Table157753112838485868818[[#This Row],[Class (Dropdown)]],6),0)</calculatedColumnFormula>
    </tableColumn>
    <tableColumn id="8" xr3:uid="{2C11F10B-2196-4AB0-9298-199C3781CEAB}" name="Miles Groomed" dataDxfId="1580"/>
    <tableColumn id="6" xr3:uid="{DA119CE0-CEA8-4B50-9012-0ED7505E9729}" name="Hours Groomed" dataDxfId="1579" dataCellStyle="Currency"/>
    <tableColumn id="7" xr3:uid="{FAF141E3-A8B2-4B27-82A7-C7792B43871E}" name="Total Usage ($)" dataDxfId="1578">
      <calculatedColumnFormula>Table157753112838485868818[[#This Row],[Rate (Auto fill)]]*Table157753112838485868818[[#This Row],[Hours Groomed]]</calculatedColumnFormula>
    </tableColumn>
  </tableColumns>
  <tableStyleInfo name="Business Table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FFF88B0-B8A9-4E4B-A5FD-F13572234448}" name="Table158754122939495969919" displayName="Table158754122939495969919" ref="AQ7:AV202" totalsRowShown="0" headerRowDxfId="1577" dataDxfId="1575" headerRowBorderDxfId="1576" tableBorderDxfId="1574">
  <autoFilter ref="AQ7:AV202" xr:uid="{DAD31B64-340A-4F78-84B8-D33F78DE217E}"/>
  <tableColumns count="6">
    <tableColumn id="1" xr3:uid="{43D8DC30-2051-4138-9201-078E741B81A2}" name="Date" dataDxfId="1573"/>
    <tableColumn id="2" xr3:uid="{9FDCDA34-6446-408A-92DB-B84CB77F0970}" name="Vendor" dataDxfId="1572"/>
    <tableColumn id="3" xr3:uid="{129B5CCC-E5C2-45C3-AA6F-E7C2F5D95485}" name="Description of Purchase" dataDxfId="1571"/>
    <tableColumn id="4" xr3:uid="{2B833E3E-FEE7-498A-9663-E60B7E9E667B}" name="Cost" dataDxfId="1570"/>
    <tableColumn id="5" xr3:uid="{A807C886-BCF8-45DD-AE25-2E462A356695}" name="Proof of Purchase Number" dataDxfId="1569"/>
    <tableColumn id="6" xr3:uid="{D643128B-B6D0-4660-9269-D3EB02E87AA3}" name="Proof of Payment Number" dataDxfId="1568"/>
  </tableColumns>
  <tableStyleInfo name="Business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E49B05DA-9C89-43A7-85E0-97D2489BDEAE}" name="Table14874532333435363" displayName="Table14874532333435363" ref="A7:K202" totalsRowShown="0" headerRowDxfId="1801" dataDxfId="1800">
  <autoFilter ref="A7:K202" xr:uid="{B34616C3-9D32-469C-AE43-FF427342D258}"/>
  <tableColumns count="11">
    <tableColumn id="1" xr3:uid="{1154E535-68F8-46E8-9BA9-C8FB383DAEE3}" name="Date" dataDxfId="1799"/>
    <tableColumn id="2" xr3:uid="{F40EB15D-DCD7-4205-9019-C08438496D32}" name="Volunteer Name" dataDxfId="1798"/>
    <tableColumn id="3" xr3:uid="{9DABEF6B-943A-405E-A794-54D3101225CB}" name="Trail Worked" dataDxfId="1797"/>
    <tableColumn id="4" xr3:uid="{92DA68A2-487A-4A35-B926-DE5DDA05654A}" name="Description of Work" dataDxfId="1796"/>
    <tableColumn id="11" xr3:uid="{1B09124D-0886-4044-A50E-258CDDB9C0E2}" name="Hours Worked" dataDxfId="1795"/>
    <tableColumn id="5" xr3:uid="{B11EBDAA-C4E7-4F0B-AF4C-9D8D37ED353E}" name="Rate" dataDxfId="1794"/>
    <tableColumn id="7" xr3:uid="{5BB92B43-A37F-4D73-8893-5C12E72576F0}" name="Total Compensation" dataDxfId="1793">
      <calculatedColumnFormula>Table14874532333435363[[#This Row],[Hours Worked]]*Table14874532333435363[[#This Row],[Rate]]</calculatedColumnFormula>
    </tableColumn>
    <tableColumn id="6" xr3:uid="{F317005A-85C8-4F52-8B4B-509DA4C7FF4B}" name="Equipment Used (Dropdown)" dataDxfId="1792"/>
    <tableColumn id="8" xr3:uid="{ABC9E652-E50E-4B36-B468-5D4F8AF684E0}" name="Rate (Auto selects)" dataDxfId="1791" dataCellStyle="Currency">
      <calculatedColumnFormula>IF(Table14874532333435363[[#This Row],[Equipment Used (Dropdown)]] &lt;&gt; "", RIGHT(Table14874532333435363[[#This Row],[Equipment Used (Dropdown)]],6),0)</calculatedColumnFormula>
    </tableColumn>
    <tableColumn id="9" xr3:uid="{7874E73F-EEA1-4AA9-BFD1-4659667EEE30}" name="Hours Used" dataDxfId="1790"/>
    <tableColumn id="10" xr3:uid="{BF0DDB2D-1A45-4829-9A91-8D70E659D4D6}" name="Total Equipment Usage ($)" dataDxfId="1789">
      <calculatedColumnFormula>Table14874532333435363[[#This Row],[Rate (Auto selects)]]*Table14874532333435363[[#This Row],[Hours Used]]</calculatedColumnFormula>
    </tableColumn>
  </tableColumns>
  <tableStyleInfo name="Business Table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ECAD747B-5417-42DB-B8D9-E28D751AE923}" name="Table1597551330405060701020" displayName="Table1597551330405060701020" ref="AX7:BC202" totalsRowShown="0" headerRowDxfId="1567" dataDxfId="1565" headerRowBorderDxfId="1566" tableBorderDxfId="1564">
  <autoFilter ref="AX7:BC202" xr:uid="{73C911A8-94DD-43C1-B54F-ABF0E9F2C9A8}"/>
  <tableColumns count="6">
    <tableColumn id="1" xr3:uid="{A57A1E4D-5557-40C8-A258-07501546D586}" name="Date" dataDxfId="1563"/>
    <tableColumn id="2" xr3:uid="{DFCAF449-59FE-4E04-B271-CBBF4D149023}" name="Vendor" dataDxfId="1562"/>
    <tableColumn id="3" xr3:uid="{48CBBEF1-392B-4FC7-8AE2-E40E2C796094}" name="Description of Contract" dataDxfId="1561"/>
    <tableColumn id="4" xr3:uid="{D2AE9816-DC46-4B5E-B085-E1BB638B06C3}" name="Cost" dataDxfId="1560"/>
    <tableColumn id="5" xr3:uid="{DE5A3C1E-7589-4913-8E7E-1D0A8218CAEA}" name="Proof of Purchase Number" dataDxfId="1559"/>
    <tableColumn id="6" xr3:uid="{C4935DA7-66D9-45BF-BDAE-B814509EE0C5}" name="Proof of Payment Number" dataDxfId="1558"/>
  </tableColumns>
  <tableStyleInfo name="Business Table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1C67E824-D66D-4E56-A142-C9D629A46727}" name="Table1607561431415161711121" displayName="Table1607561431415161711121" ref="BE7:BJ202" totalsRowShown="0" headerRowDxfId="1557" dataDxfId="1555" headerRowBorderDxfId="1556" tableBorderDxfId="1554">
  <autoFilter ref="BE7:BJ202" xr:uid="{FDE2C3D1-70DA-45FF-AB3E-91D5E448949C}"/>
  <tableColumns count="6">
    <tableColumn id="1" xr3:uid="{9FB5E67A-FFA8-49D8-81F5-F744FCAE3176}" name="Date" dataDxfId="1553"/>
    <tableColumn id="2" xr3:uid="{5470EED6-1F33-47EA-BB4E-EC1ECA7FD02F}" name="Vehicle Registered" dataDxfId="1552"/>
    <tableColumn id="3" xr3:uid="{1EAC5C8C-65E0-4D06-B554-D5864814A5D9}" name="Vehicle VIN Registered" dataDxfId="1551"/>
    <tableColumn id="4" xr3:uid="{7E302BFA-FD38-4CDD-B800-BC38C9D4DE90}" name="Cost" dataDxfId="1550"/>
    <tableColumn id="5" xr3:uid="{1CA20527-A4D6-48C6-B559-847875E1D641}" name="Proof of Purchase Number" dataDxfId="1549"/>
    <tableColumn id="6" xr3:uid="{E4721FA2-E83C-4D97-AD6C-EE2284BCD3C3}" name="Proof of Payment Number" dataDxfId="1548"/>
  </tableColumns>
  <tableStyleInfo name="Business Table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B6F21E9-794E-4D9B-B839-EC4B501BE081}" name="Table1617571532425262721222" displayName="Table1617571532425262721222" ref="J3:P4" totalsRowShown="0" headerRowDxfId="1547" dataDxfId="139" tableBorderDxfId="1546" dataCellStyle="Currency">
  <autoFilter ref="J3:P4" xr:uid="{9CF8D1BF-37C5-4310-B74A-4847E63CF2FD}"/>
  <tableColumns count="7">
    <tableColumn id="1" xr3:uid="{24431113-4FE1-4FF7-8346-309A26C74BBA}" name="Trail Maintenance Volunteer Labor " dataDxfId="146" dataCellStyle="Currency">
      <calculatedColumnFormula>SUM(G8:G5577)</calculatedColumnFormula>
    </tableColumn>
    <tableColumn id="2" xr3:uid="{B1F8C275-09B3-4DF9-A3AB-007A63D69F4F}" name="Equipment Usage Expenses" dataDxfId="145" dataCellStyle="Currency">
      <calculatedColumnFormula>SUM(Table14874532333435363[Total Equipment Usage ($)])</calculatedColumnFormula>
    </tableColumn>
    <tableColumn id="3" xr3:uid="{181DDB9C-CB51-4AEA-88C5-81F746D8D4EC}" name="Groomer Usage Expenses" dataDxfId="144" dataCellStyle="Currency">
      <calculatedColumnFormula>SUM(AB8:AB5577)</calculatedColumnFormula>
    </tableColumn>
    <tableColumn id="4" xr3:uid="{C33593E8-9C00-469C-B555-14775445E6DA}" name="Material Expenses" dataDxfId="143" dataCellStyle="Currency">
      <calculatedColumnFormula>SUM(Table15374972535455565[Cost])</calculatedColumnFormula>
    </tableColumn>
    <tableColumn id="5" xr3:uid="{F0CD6539-DEE0-449C-9485-98625CE372E2}" name="Signage Expenses" dataDxfId="142" dataCellStyle="Currency">
      <calculatedColumnFormula>SUM(Table158754122939495969[Cost])</calculatedColumnFormula>
    </tableColumn>
    <tableColumn id="6" xr3:uid="{01278076-9195-4681-8BC9-D0761CC5F3A5}" name="Insurance Expenses" dataDxfId="141" dataCellStyle="Currency">
      <calculatedColumnFormula>SUM(Table159755133040506070[Cost])</calculatedColumnFormula>
    </tableColumn>
    <tableColumn id="7" xr3:uid="{3D15B758-63CC-4A2F-99EC-7E8DBA45BA69}" name="Registration Expenses" dataDxfId="140" dataCellStyle="Currency">
      <calculatedColumnFormula>SUM(Table160756143141516171[Cost])</calculatedColumnFormula>
    </tableColumn>
  </tableColumns>
  <tableStyleInfo name="Business Table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1F4EC054-783F-40A2-ADAC-BDB18380B1E8}" name="Table1487453233343536331323" displayName="Table1487453233343536331323" ref="A7:K202" totalsRowShown="0" headerRowDxfId="1545" dataDxfId="1544">
  <autoFilter ref="A7:K202" xr:uid="{B34616C3-9D32-469C-AE43-FF427342D258}"/>
  <tableColumns count="11">
    <tableColumn id="1" xr3:uid="{D450A901-AE2B-413A-BEBE-155526AB9BF8}" name="Date" dataDxfId="1543"/>
    <tableColumn id="2" xr3:uid="{489107AD-783F-4469-B3E0-09D7BC9A1E4C}" name="Volunteer Name" dataDxfId="1542"/>
    <tableColumn id="3" xr3:uid="{E6645287-0248-4D70-90D8-FB0FA4E522C3}" name="Trail Worked" dataDxfId="1541"/>
    <tableColumn id="4" xr3:uid="{FAA77723-2DBD-4DE4-B436-56BF1359BDB8}" name="Description of Work" dataDxfId="1540"/>
    <tableColumn id="11" xr3:uid="{5AA07B30-3398-4B5C-9F8E-D5F680302657}" name="Hours Worked" dataDxfId="1539"/>
    <tableColumn id="5" xr3:uid="{D9704271-C48D-48CA-AAC8-AA5385215CAA}" name="Rate" dataDxfId="1538"/>
    <tableColumn id="7" xr3:uid="{F5AE80FB-8F86-4413-B56C-1E636E0A4899}" name="Total Compensation" dataDxfId="1537">
      <calculatedColumnFormula>Table1487453233343536331323[[#This Row],[Hours Worked]]*Table1487453233343536331323[[#This Row],[Rate]]</calculatedColumnFormula>
    </tableColumn>
    <tableColumn id="6" xr3:uid="{F4F08A1F-3A44-494C-B000-25E5EAF460D5}" name="Equipment Used (Dropdown)" dataDxfId="1536"/>
    <tableColumn id="8" xr3:uid="{03C6AE20-6439-4E98-AC14-61EEC9FB8307}" name="Rate (Auto selects)" dataDxfId="1535" dataCellStyle="Currency">
      <calculatedColumnFormula>IF(Table1487453233343536331323[[#This Row],[Equipment Used (Dropdown)]] &lt;&gt; "", RIGHT(Table1487453233343536331323[[#This Row],[Equipment Used (Dropdown)]],6),0)</calculatedColumnFormula>
    </tableColumn>
    <tableColumn id="9" xr3:uid="{5FB6B7D8-EEC3-41BD-B4DD-F52C70EF8CC7}" name="Hours Used" dataDxfId="1534"/>
    <tableColumn id="10" xr3:uid="{C696C21A-FF92-4FC9-8D5A-CA841574F028}" name="Total Equipment Usage ($)" dataDxfId="1533">
      <calculatedColumnFormula>Table1487453233343536331323[[#This Row],[Rate (Auto selects)]]*Table1487453233343536331323[[#This Row],[Hours Used]]</calculatedColumnFormula>
    </tableColumn>
  </tableColumns>
  <tableStyleInfo name="Business Table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1076D1B7-9CF0-4A56-9968-F7602B317B5C}" name="Table1451507464243444546441424" displayName="Table1451507464243444546441424" ref="M8:O37" totalsRowShown="0" headerRowDxfId="1532">
  <autoFilter ref="M8:O37" xr:uid="{0BC567E3-EB6A-4F5B-9E81-0F7C3F675A68}"/>
  <tableColumns count="3">
    <tableColumn id="1" xr3:uid="{9E7A06E7-8DCB-4B71-9984-F0325E7AB576}" name="Type and Rate" dataDxfId="1531"/>
    <tableColumn id="2" xr3:uid="{9FE78387-CC57-4EF5-A5E2-CD7B45332FC1}" name="Type" dataDxfId="1530"/>
    <tableColumn id="3" xr3:uid="{F8FFF6CC-43DC-495F-92C3-1FC17A8CD010}" name="Rate" dataDxfId="1529" dataCellStyle="Currency"/>
  </tableColumns>
  <tableStyleInfo name="Business Table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18C6096D-4154-4812-9ACC-0498D07CB8C0}" name="Table1537497253545556551525" displayName="Table1537497253545556551525" ref="AJ7:AO202" totalsRowShown="0" headerRowDxfId="1528" dataDxfId="1527" tableBorderDxfId="1526">
  <autoFilter ref="AJ7:AO202" xr:uid="{2CCBCD77-AA94-4889-8AA2-80A5659F5FC1}"/>
  <tableColumns count="6">
    <tableColumn id="1" xr3:uid="{2CC8F985-6E4B-4C25-B7F8-39F12F081056}" name="Date" dataDxfId="1525"/>
    <tableColumn id="2" xr3:uid="{C20839DA-DF3F-41CA-A93F-F1E46D261A65}" name="Vendor" dataDxfId="1524"/>
    <tableColumn id="3" xr3:uid="{E1F5E68A-5FC0-49C1-ADCA-A9E747E93ECA}" name="Description of Purchase" dataDxfId="1523"/>
    <tableColumn id="4" xr3:uid="{3C00379D-BA0F-4FE2-B5E3-3F96EA24DC97}" name="Cost" dataDxfId="1522"/>
    <tableColumn id="5" xr3:uid="{C99A6F34-7802-427A-BD2B-D4B3D095B985}" name="Proof of Purchase Number" dataDxfId="1521"/>
    <tableColumn id="6" xr3:uid="{45BC09CB-6065-4518-89D9-145BFDB06635}" name="Proof of Payment Number" dataDxfId="1520"/>
  </tableColumns>
  <tableStyleInfo name="Business Table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46CF3CD3-D814-4021-83F3-4F8A0A0EC305}" name="Table1547508263646566661626" displayName="Table1547508263646566661626" ref="AD7:AH42" totalsRowShown="0" headerRowDxfId="1519" dataDxfId="1518">
  <autoFilter ref="AD7:AH42" xr:uid="{EA90B066-3346-4FA1-969A-46296BE51C1F}"/>
  <tableColumns count="5">
    <tableColumn id="3" xr3:uid="{4E2DB378-38E7-4CAD-86A2-A37348C3BD0C}" name="Year/Make/Model" dataDxfId="1517"/>
    <tableColumn id="4" xr3:uid="{180EE128-EB3A-4E7D-A9EE-CA53C445BC45}" name="Class (A-E)" dataDxfId="1516"/>
    <tableColumn id="5" xr3:uid="{9B7B494F-20B1-454A-87A6-49A4C6D4E486}" name="VIN" dataDxfId="1515"/>
    <tableColumn id="6" xr3:uid="{8FA7E787-D228-4E97-B936-D0DB1CF45C20}" name="Owned (Y/N)" dataDxfId="1514"/>
    <tableColumn id="7" xr3:uid="{1064F616-B1EB-461D-8D6E-8C1324888A3B}" name="Leased/Rented (Y/N)" dataDxfId="1513"/>
  </tableColumns>
  <tableStyleInfo name="Business Table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8135540C-4A52-4DDA-94B7-4F050C52C531}" name="Table1557519273747576771727" displayName="Table1557519273747576771727" ref="Q7:R17" totalsRowShown="0" headerRowDxfId="1512" tableBorderDxfId="1511">
  <autoFilter ref="Q7:R17" xr:uid="{CC9B24B7-6946-4EF4-BE39-92F5B4B7F02D}"/>
  <tableColumns count="2">
    <tableColumn id="1" xr3:uid="{6B29F784-A961-4BC6-9BB3-DC01264CBC3D}" name="Groomer Type" dataDxfId="1510"/>
    <tableColumn id="2" xr3:uid="{EB850ECE-729B-4403-A125-EBF2081A006B}" name="Rate" dataDxfId="1509" dataCellStyle="Currency"/>
  </tableColumns>
  <tableStyleInfo name="Business Table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62696837-CDFA-4BB8-A004-D9F3AE35F64A}" name="Table15775311283848586881828" displayName="Table15775311283848586881828" ref="T7:AB202" totalsRowShown="0" headerRowDxfId="1508" dataDxfId="1506" headerRowBorderDxfId="1507" tableBorderDxfId="1505">
  <autoFilter ref="T7:AB202" xr:uid="{4193D528-587C-45A6-9DB7-D75596273961}"/>
  <tableColumns count="9">
    <tableColumn id="1" xr3:uid="{1A79F584-0AD9-40F2-9693-36932115FB45}" name="Date" dataDxfId="1504"/>
    <tableColumn id="2" xr3:uid="{6410AE6A-4047-4DF9-943D-06630A14FDA1}" name="Groomer Operator" dataDxfId="1503"/>
    <tableColumn id="3" xr3:uid="{41CAB9F3-76D2-455C-BEF6-DB58193FF51C}" name="Trail(s) groomed" dataDxfId="1502"/>
    <tableColumn id="4" xr3:uid="{35548C1A-DABF-40BA-9ADF-D230488B2957}" name="Groomer Used (dropdown)" dataDxfId="1501"/>
    <tableColumn id="9" xr3:uid="{61A49A30-A2EB-4A4E-B29A-9C68043C9E62}" name="Class (Dropdown)" dataDxfId="1500"/>
    <tableColumn id="5" xr3:uid="{C679C2A7-2F39-4C31-B6F6-F643B3757FC8}" name="Rate (Auto fill)" dataDxfId="1499" dataCellStyle="Currency">
      <calculatedColumnFormula>IF(X8 &lt;&gt; "", RIGHT(Table15775311283848586881828[[#This Row],[Class (Dropdown)]],6),0)</calculatedColumnFormula>
    </tableColumn>
    <tableColumn id="8" xr3:uid="{667A5142-E61C-42E7-A904-669F164FFB08}" name="Miles Groomed" dataDxfId="1498"/>
    <tableColumn id="6" xr3:uid="{3281485F-BA47-49F4-AAA0-EA7C9B30E5DB}" name="Hours Groomed" dataDxfId="1497" dataCellStyle="Currency"/>
    <tableColumn id="7" xr3:uid="{77E7AE31-EE32-4AE1-A028-9F9CB158EDF4}" name="Total Usage ($)" dataDxfId="1496">
      <calculatedColumnFormula>Table15775311283848586881828[[#This Row],[Rate (Auto fill)]]*Table15775311283848586881828[[#This Row],[Hours Groomed]]</calculatedColumnFormula>
    </tableColumn>
  </tableColumns>
  <tableStyleInfo name="Business Table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790A98F-E3FB-4FFD-A5DD-D6FE8A6036F0}" name="Table15875412293949596991929" displayName="Table15875412293949596991929" ref="AQ7:AV202" totalsRowShown="0" headerRowDxfId="1495" dataDxfId="1493" headerRowBorderDxfId="1494" tableBorderDxfId="1492">
  <autoFilter ref="AQ7:AV202" xr:uid="{DAD31B64-340A-4F78-84B8-D33F78DE217E}"/>
  <tableColumns count="6">
    <tableColumn id="1" xr3:uid="{75E37061-CCCD-45A5-AE1D-F1635CFDBC04}" name="Date" dataDxfId="1491"/>
    <tableColumn id="2" xr3:uid="{D08586A2-C690-4E9A-8834-22E3B0368782}" name="Vendor" dataDxfId="1490"/>
    <tableColumn id="3" xr3:uid="{6BA107CA-24C2-4ABF-8663-8BDA1730E51C}" name="Description of Purchase" dataDxfId="1489"/>
    <tableColumn id="4" xr3:uid="{C57C03CA-4632-4C33-9F1D-FFDF338EDC3D}" name="Cost" dataDxfId="1488"/>
    <tableColumn id="5" xr3:uid="{094BF9ED-40D2-4CF3-836A-2DC781E40CFC}" name="Proof of Purchase Number" dataDxfId="1487"/>
    <tableColumn id="6" xr3:uid="{E0F21CE1-98AE-49EE-9C9F-6FCB33F4CB34}" name="Proof of Payment Number" dataDxfId="1486"/>
  </tableColumns>
  <tableStyleInfo name="Business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F86C9DD1-F68A-482E-B613-6A1EA9EDDB79}" name="Table14515074642434445464" displayName="Table14515074642434445464" ref="M8:O37" totalsRowShown="0" headerRowDxfId="1788" dataDxfId="1787">
  <autoFilter ref="M8:O37" xr:uid="{0BC567E3-EB6A-4F5B-9E81-0F7C3F675A68}"/>
  <tableColumns count="3">
    <tableColumn id="1" xr3:uid="{82AF2D14-6DFD-442B-A7D3-02D80353BECE}" name="Type and Rate" dataDxfId="1786"/>
    <tableColumn id="2" xr3:uid="{2823A6F1-DC32-421F-B7FF-55A0ADB7D1C5}" name="Type" dataDxfId="1785"/>
    <tableColumn id="3" xr3:uid="{D102AA38-8D55-42A1-9552-45EC9D6586E4}" name="Rate" dataDxfId="1784" dataCellStyle="Currency"/>
  </tableColumns>
  <tableStyleInfo name="Business Table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D44A0ED9-FD1A-4CF2-9926-F270649CB8AF}" name="Table159755133040506070102030" displayName="Table159755133040506070102030" ref="AX7:BC202" totalsRowShown="0" headerRowDxfId="1485" dataDxfId="1483" headerRowBorderDxfId="1484" tableBorderDxfId="1482">
  <autoFilter ref="AX7:BC202" xr:uid="{73C911A8-94DD-43C1-B54F-ABF0E9F2C9A8}"/>
  <tableColumns count="6">
    <tableColumn id="1" xr3:uid="{E7F79805-F650-414D-930E-1BD736720859}" name="Date" dataDxfId="1481"/>
    <tableColumn id="2" xr3:uid="{7396B68E-3F4D-4D03-A31B-81F87111977B}" name="Vendor" dataDxfId="1480"/>
    <tableColumn id="3" xr3:uid="{2E377DC8-72FF-480E-AD94-ECDB79AAD2B4}" name="Description of Contract" dataDxfId="1479"/>
    <tableColumn id="4" xr3:uid="{74B22B69-1F84-4874-AD63-3FBEB13CBF78}" name="Cost" dataDxfId="1478"/>
    <tableColumn id="5" xr3:uid="{21433092-287F-45C4-974A-1D1DF8D7A57C}" name="Proof of Purchase Number" dataDxfId="1477"/>
    <tableColumn id="6" xr3:uid="{B4510476-6458-4136-988F-658AA1CEACB9}" name="Proof of Payment Number" dataDxfId="1476"/>
  </tableColumns>
  <tableStyleInfo name="Business Table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DC4903A6-FD29-4708-82BC-0FD6EC0A3B64}" name="Table160756143141516171112131" displayName="Table160756143141516171112131" ref="BE7:BJ202" totalsRowShown="0" headerRowDxfId="1475" dataDxfId="1473" headerRowBorderDxfId="1474" tableBorderDxfId="1472">
  <autoFilter ref="BE7:BJ202" xr:uid="{FDE2C3D1-70DA-45FF-AB3E-91D5E448949C}"/>
  <tableColumns count="6">
    <tableColumn id="1" xr3:uid="{2427FBA2-7A48-4A8B-9370-ED86D8643304}" name="Date" dataDxfId="1471"/>
    <tableColumn id="2" xr3:uid="{531AB50B-A067-4CB8-B6C3-EFD76FCA60C9}" name="Vehicle Registered" dataDxfId="1470"/>
    <tableColumn id="3" xr3:uid="{9452CC5A-C5A5-4ED2-90CC-7312F91AA0B6}" name="Vehicle VIN Registered" dataDxfId="1469"/>
    <tableColumn id="4" xr3:uid="{BD7A295A-CDF8-42CA-802A-31675BD28EFB}" name="Cost" dataDxfId="1468"/>
    <tableColumn id="5" xr3:uid="{2BDB7EA2-B150-4B2F-A515-9A02DDE7FB23}" name="Proof of Purchase Number" dataDxfId="1467"/>
    <tableColumn id="6" xr3:uid="{945F95E3-815A-4672-9E08-6FB1508D5314}" name="Proof of Payment Number" dataDxfId="1466"/>
  </tableColumns>
  <tableStyleInfo name="Business Table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1D46A099-B5F6-47E7-BB13-56864C125161}" name="Table161757153242526272122232" displayName="Table161757153242526272122232" ref="J3:P4" totalsRowShown="0" headerRowDxfId="1465" dataDxfId="131" tableBorderDxfId="1464" dataCellStyle="Currency">
  <autoFilter ref="J3:P4" xr:uid="{9CF8D1BF-37C5-4310-B74A-4847E63CF2FD}"/>
  <tableColumns count="7">
    <tableColumn id="1" xr3:uid="{C22BE2E8-4ADA-460C-B74A-3207557C6C18}" name="Trail Maintenance Volunteer Labor " dataDxfId="138" dataCellStyle="Currency">
      <calculatedColumnFormula>SUM(G8:G5577)</calculatedColumnFormula>
    </tableColumn>
    <tableColumn id="2" xr3:uid="{75CAED2D-8615-4741-8022-49393078D178}" name="Equipment Usage Expenses" dataDxfId="137" dataCellStyle="Currency">
      <calculatedColumnFormula>SUM(Table14874532333435363[Total Equipment Usage ($)])</calculatedColumnFormula>
    </tableColumn>
    <tableColumn id="3" xr3:uid="{2E37CB09-5A18-464B-94FE-7A43626644D8}" name="Groomer Usage Expenses" dataDxfId="136" dataCellStyle="Currency">
      <calculatedColumnFormula>SUM(AB8:AB5577)</calculatedColumnFormula>
    </tableColumn>
    <tableColumn id="4" xr3:uid="{6D83547F-EE62-41C3-8918-5D8AB92988E2}" name="Material Expenses" dataDxfId="135" dataCellStyle="Currency">
      <calculatedColumnFormula>SUM(Table15374972535455565[Cost])</calculatedColumnFormula>
    </tableColumn>
    <tableColumn id="5" xr3:uid="{DC985149-2243-4274-9B82-309F7C881D4F}" name="Signage Expenses" dataDxfId="134" dataCellStyle="Currency">
      <calculatedColumnFormula>SUM(Table158754122939495969[Cost])</calculatedColumnFormula>
    </tableColumn>
    <tableColumn id="6" xr3:uid="{A6A0B806-CA12-4C6A-9E04-BCC9E788E26A}" name="Insurance Expenses" dataDxfId="133" dataCellStyle="Currency">
      <calculatedColumnFormula>SUM(Table159755133040506070[Cost])</calculatedColumnFormula>
    </tableColumn>
    <tableColumn id="7" xr3:uid="{FE39B49F-2C9B-4EF1-A0DD-040C67F887E9}" name="Registration Expenses" dataDxfId="132" dataCellStyle="Currency">
      <calculatedColumnFormula>SUM(Table160756143141516171[Cost])</calculatedColumnFormula>
    </tableColumn>
  </tableColumns>
  <tableStyleInfo name="Business Table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9291ACD3-47DD-45CE-ACBF-B4BC8FA0446F}" name="Table148745323334353633132333" displayName="Table148745323334353633132333" ref="A7:K202" totalsRowShown="0" headerRowDxfId="1463" dataDxfId="1462">
  <autoFilter ref="A7:K202" xr:uid="{B34616C3-9D32-469C-AE43-FF427342D258}"/>
  <tableColumns count="11">
    <tableColumn id="1" xr3:uid="{5C04ECEE-ACE4-45B1-B622-F4FC504775E4}" name="Date" dataDxfId="1461"/>
    <tableColumn id="2" xr3:uid="{98A387D3-A390-4F4C-B499-07AFDFEB29A6}" name="Volunteer Name" dataDxfId="1460"/>
    <tableColumn id="3" xr3:uid="{E2C78EE0-04F0-4EE4-ADB8-ABF004ED3DB0}" name="Trail Worked" dataDxfId="1459"/>
    <tableColumn id="4" xr3:uid="{8B77FE8B-E48C-4065-BB8E-3F755DA18D55}" name="Description of Work" dataDxfId="1458"/>
    <tableColumn id="11" xr3:uid="{0BE533F7-DED5-49D9-84A7-7259B128FD65}" name="Hours Worked" dataDxfId="1457"/>
    <tableColumn id="5" xr3:uid="{9873F916-90D5-4871-9659-4D4C5F3C6738}" name="Rate" dataDxfId="1456"/>
    <tableColumn id="7" xr3:uid="{6D09F73A-E2E5-44B9-B9B5-984BC7899A5F}" name="Total Compensation" dataDxfId="1455">
      <calculatedColumnFormula>Table148745323334353633132333[[#This Row],[Hours Worked]]*Table148745323334353633132333[[#This Row],[Rate]]</calculatedColumnFormula>
    </tableColumn>
    <tableColumn id="6" xr3:uid="{E48A1EA6-3A4F-4B0E-8B08-1C13A8AE1C37}" name="Equipment Used (Dropdown)" dataDxfId="1454"/>
    <tableColumn id="8" xr3:uid="{A1EF9534-E322-4C55-8EC1-BC4C41286747}" name="Rate (Auto selects)" dataDxfId="1453" dataCellStyle="Currency">
      <calculatedColumnFormula>IF(Table148745323334353633132333[[#This Row],[Equipment Used (Dropdown)]] &lt;&gt; "", RIGHT(Table148745323334353633132333[[#This Row],[Equipment Used (Dropdown)]],6),0)</calculatedColumnFormula>
    </tableColumn>
    <tableColumn id="9" xr3:uid="{CCAA0C73-654C-4917-A50B-609C9D422E8E}" name="Hours Used" dataDxfId="1452"/>
    <tableColumn id="10" xr3:uid="{84360A49-037C-414B-BFF0-C1E0F0C7026D}" name="Total Equipment Usage ($)" dataDxfId="1451">
      <calculatedColumnFormula>Table148745323334353633132333[[#This Row],[Rate (Auto selects)]]*Table148745323334353633132333[[#This Row],[Hours Used]]</calculatedColumnFormula>
    </tableColumn>
  </tableColumns>
  <tableStyleInfo name="Business Table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A471062-3A62-41F8-A4FE-E7F77699B389}" name="Table145150746424344454644142434" displayName="Table145150746424344454644142434" ref="M8:O37" totalsRowShown="0" headerRowDxfId="1450">
  <autoFilter ref="M8:O37" xr:uid="{0BC567E3-EB6A-4F5B-9E81-0F7C3F675A68}"/>
  <tableColumns count="3">
    <tableColumn id="1" xr3:uid="{7000032A-3FA2-4451-9F23-F1638030F4D8}" name="Type and Rate" dataDxfId="1449"/>
    <tableColumn id="2" xr3:uid="{15F45158-B0F6-4BAB-94FC-42D311917802}" name="Type" dataDxfId="1448"/>
    <tableColumn id="3" xr3:uid="{107CB1F7-89A9-4E97-9662-9B73F818705B}" name="Rate" dataDxfId="1447" dataCellStyle="Currency"/>
  </tableColumns>
  <tableStyleInfo name="Business Table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2DE63208-6EA9-4E8B-968F-4C8EBF83E16B}" name="Table153749725354555655152535" displayName="Table153749725354555655152535" ref="AJ7:AO202" totalsRowShown="0" headerRowDxfId="1446" dataDxfId="1445" tableBorderDxfId="1444">
  <autoFilter ref="AJ7:AO202" xr:uid="{2CCBCD77-AA94-4889-8AA2-80A5659F5FC1}"/>
  <tableColumns count="6">
    <tableColumn id="1" xr3:uid="{48B16CA1-0DBD-4FCE-A5FE-A301D874B9AF}" name="Date" dataDxfId="1443"/>
    <tableColumn id="2" xr3:uid="{79CCC4C7-046B-41DB-9C06-FD9ADC2533F8}" name="Vendor" dataDxfId="1442"/>
    <tableColumn id="3" xr3:uid="{62C99C63-9244-4A98-A5B9-0EE0A9E9B3A9}" name="Description of Purchase" dataDxfId="1441"/>
    <tableColumn id="4" xr3:uid="{288DB745-0D88-4D3C-A5FF-22BA256DAD93}" name="Cost" dataDxfId="1440"/>
    <tableColumn id="5" xr3:uid="{048ED3CA-D2E0-40F3-8765-D41D2C97D492}" name="Proof of Purchase Number" dataDxfId="1439"/>
    <tableColumn id="6" xr3:uid="{B00B1526-1FD9-46B9-8178-7836D3FFA366}" name="Proof of Payment Number" dataDxfId="1438"/>
  </tableColumns>
  <tableStyleInfo name="Business Table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9215D312-B0D0-46ED-95C4-1534613EB6BE}" name="Table154750826364656666162636" displayName="Table154750826364656666162636" ref="AD7:AH42" totalsRowShown="0" headerRowDxfId="1437" dataDxfId="1436">
  <autoFilter ref="AD7:AH42" xr:uid="{EA90B066-3346-4FA1-969A-46296BE51C1F}"/>
  <tableColumns count="5">
    <tableColumn id="3" xr3:uid="{387B0960-E3FB-405B-A37B-B7DB09137951}" name="Year/Make/Model" dataDxfId="1435"/>
    <tableColumn id="4" xr3:uid="{C1BF320F-B028-42F1-BE96-23423FA30F14}" name="Class (A-E)" dataDxfId="1434"/>
    <tableColumn id="5" xr3:uid="{2DD8E86C-5684-4545-9254-08B82E227305}" name="VIN" dataDxfId="1433"/>
    <tableColumn id="6" xr3:uid="{6A29EEE5-D694-45CC-A22F-C5800236100B}" name="Owned (Y/N)" dataDxfId="1432"/>
    <tableColumn id="7" xr3:uid="{5CE0156D-055E-4893-A220-397E198A6C64}" name="Leased/Rented (Y/N)" dataDxfId="1431"/>
  </tableColumns>
  <tableStyleInfo name="Business Table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5D9E8262-3C38-4118-A643-033C810C7D97}" name="Table155751927374757677172737" displayName="Table155751927374757677172737" ref="Q7:R17" totalsRowShown="0" headerRowDxfId="1430" tableBorderDxfId="1429">
  <autoFilter ref="Q7:R17" xr:uid="{CC9B24B7-6946-4EF4-BE39-92F5B4B7F02D}"/>
  <tableColumns count="2">
    <tableColumn id="1" xr3:uid="{7E9C19B8-35F3-490A-9538-45FDCB98F55C}" name="Groomer Type" dataDxfId="1428"/>
    <tableColumn id="2" xr3:uid="{00C67DB3-AE9A-49A7-8FAE-B5225236338E}" name="Rate" dataDxfId="1427" dataCellStyle="Currency"/>
  </tableColumns>
  <tableStyleInfo name="Business Table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25E51DC8-AAF8-4ACE-91B0-42055220F61C}" name="Table1577531128384858688182838" displayName="Table1577531128384858688182838" ref="T7:AB202" totalsRowShown="0" headerRowDxfId="1426" dataDxfId="1424" headerRowBorderDxfId="1425" tableBorderDxfId="1423">
  <autoFilter ref="T7:AB202" xr:uid="{4193D528-587C-45A6-9DB7-D75596273961}"/>
  <tableColumns count="9">
    <tableColumn id="1" xr3:uid="{E3482261-CAB9-49DA-8D21-45378DF672D2}" name="Date" dataDxfId="1422"/>
    <tableColumn id="2" xr3:uid="{FE15F3F8-98DB-4C5F-92C8-1E1C276ECA04}" name="Groomer Operator" dataDxfId="1421"/>
    <tableColumn id="3" xr3:uid="{BC27FA80-1935-44C6-8615-623F160A75AB}" name="Trail(s) groomed" dataDxfId="1420"/>
    <tableColumn id="4" xr3:uid="{A992E6E4-3B8C-4EA2-B88C-1BF06E281296}" name="Groomer Used (dropdown)" dataDxfId="1419"/>
    <tableColumn id="9" xr3:uid="{FA36C85D-DBA7-4A52-97B9-40EA80428E98}" name="Class (Dropdown)" dataDxfId="1418"/>
    <tableColumn id="5" xr3:uid="{A19047DD-4E7E-4197-985B-880245CBE32A}" name="Rate (Auto fill)" dataDxfId="1417" dataCellStyle="Currency">
      <calculatedColumnFormula>IF(X8 &lt;&gt; "", RIGHT(Table1577531128384858688182838[[#This Row],[Class (Dropdown)]],6),0)</calculatedColumnFormula>
    </tableColumn>
    <tableColumn id="8" xr3:uid="{8A05690C-738E-4F66-83A4-50F10E92F284}" name="Miles Groomed" dataDxfId="1416"/>
    <tableColumn id="6" xr3:uid="{ABA36073-264B-4AD3-83FE-4CA1D0DC1164}" name="Hours Groomed" dataDxfId="1415" dataCellStyle="Currency"/>
    <tableColumn id="7" xr3:uid="{ED05EB77-D991-4877-9CBC-2AA5568EDD1A}" name="Total Usage ($)" dataDxfId="1414">
      <calculatedColumnFormula>Table1577531128384858688182838[[#This Row],[Rate (Auto fill)]]*Table1577531128384858688182838[[#This Row],[Hours Groomed]]</calculatedColumnFormula>
    </tableColumn>
  </tableColumns>
  <tableStyleInfo name="Business Table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24054550-AAA9-4069-9D9F-01B1EA16F6ED}" name="Table1587541229394959699192939" displayName="Table1587541229394959699192939" ref="AQ7:AV202" totalsRowShown="0" headerRowDxfId="1413" dataDxfId="1411" headerRowBorderDxfId="1412" tableBorderDxfId="1410">
  <autoFilter ref="AQ7:AV202" xr:uid="{DAD31B64-340A-4F78-84B8-D33F78DE217E}"/>
  <tableColumns count="6">
    <tableColumn id="1" xr3:uid="{4C5136ED-DAE8-498E-8896-6DB83228732C}" name="Date" dataDxfId="1409"/>
    <tableColumn id="2" xr3:uid="{78FF0E08-F5F0-41A0-A701-DF00767993E7}" name="Vendor" dataDxfId="1408"/>
    <tableColumn id="3" xr3:uid="{699774BF-05D5-4AA5-95CD-5F798F3769B1}" name="Description of Purchase" dataDxfId="1407"/>
    <tableColumn id="4" xr3:uid="{15BFE343-9814-4F29-B88F-7CF7DC3E28D7}" name="Cost" dataDxfId="1406"/>
    <tableColumn id="5" xr3:uid="{58113136-ECE0-429B-8AC5-1DC88FBABFC1}" name="Proof of Purchase Number" dataDxfId="1405"/>
    <tableColumn id="6" xr3:uid="{FD26C19B-63A4-4C97-86CF-68FB291F9792}" name="Proof of Payment Number" dataDxfId="1404"/>
  </tableColumns>
  <tableStyleInfo name="Business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6D2A72FF-CF6D-49AC-942F-61F1B79D3A10}" name="Table15374972535455565" displayName="Table15374972535455565" ref="AJ7:AO202" totalsRowShown="0" headerRowDxfId="1783" dataDxfId="1782" tableBorderDxfId="1781">
  <autoFilter ref="AJ7:AO202" xr:uid="{2CCBCD77-AA94-4889-8AA2-80A5659F5FC1}"/>
  <tableColumns count="6">
    <tableColumn id="1" xr3:uid="{CDC47A86-EEC5-48AB-B1A3-9D0E36700783}" name="Date" dataDxfId="1780"/>
    <tableColumn id="2" xr3:uid="{686D5677-A0B9-4B7A-A91C-BD1BEC700A53}" name="Vendor" dataDxfId="1779"/>
    <tableColumn id="3" xr3:uid="{6B64A0F9-8B5E-4955-B200-58DD8F0E8BCA}" name="Description of Purchase" dataDxfId="1778"/>
    <tableColumn id="4" xr3:uid="{B85D715F-0BAD-4FD1-8AF6-21179D279848}" name="Cost" dataDxfId="1777"/>
    <tableColumn id="5" xr3:uid="{1C7C0980-FFC1-4D16-97EF-5A06912145C8}" name="Proof of Purchase Number" dataDxfId="1776"/>
    <tableColumn id="6" xr3:uid="{E116E4C7-D04B-4B55-AC67-57EA868257B3}" name="Proof of Payment Number" dataDxfId="1775"/>
  </tableColumns>
  <tableStyleInfo name="Business Table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645A37EF-44AC-4963-A7CC-AEB8C2ADC16D}" name="Table15975513304050607010203040" displayName="Table15975513304050607010203040" ref="AX7:BC202" totalsRowShown="0" headerRowDxfId="1403" dataDxfId="1401" headerRowBorderDxfId="1402" tableBorderDxfId="1400">
  <autoFilter ref="AX7:BC202" xr:uid="{73C911A8-94DD-43C1-B54F-ABF0E9F2C9A8}"/>
  <tableColumns count="6">
    <tableColumn id="1" xr3:uid="{9AFE419C-9200-439C-9B31-1A91332DAEF2}" name="Date" dataDxfId="1399"/>
    <tableColumn id="2" xr3:uid="{472096D7-60A3-4346-B21C-7C1F31D99A19}" name="Vendor" dataDxfId="1398"/>
    <tableColumn id="3" xr3:uid="{33233927-1FC8-4427-A021-BC95800DF4C4}" name="Description of Contract" dataDxfId="1397"/>
    <tableColumn id="4" xr3:uid="{87D8D57E-2C57-4DFA-929B-16E86E896745}" name="Cost" dataDxfId="1396"/>
    <tableColumn id="5" xr3:uid="{19C72D57-61AB-4D6D-8FF9-FFA5EFCC612B}" name="Proof of Purchase Number" dataDxfId="1395"/>
    <tableColumn id="6" xr3:uid="{D90FF6AD-0D19-4C7B-AB05-603BF9F256C7}" name="Proof of Payment Number" dataDxfId="1394"/>
  </tableColumns>
  <tableStyleInfo name="Business Table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3EDA6E61-6C52-4313-9C9B-A9518D173EDB}" name="Table16075614314151617111213141" displayName="Table16075614314151617111213141" ref="BE7:BJ202" totalsRowShown="0" headerRowDxfId="1393" dataDxfId="1391" headerRowBorderDxfId="1392" tableBorderDxfId="1390">
  <autoFilter ref="BE7:BJ202" xr:uid="{FDE2C3D1-70DA-45FF-AB3E-91D5E448949C}"/>
  <tableColumns count="6">
    <tableColumn id="1" xr3:uid="{BB2289B4-FCAC-407C-A29E-656C3DEE4331}" name="Date" dataDxfId="1389"/>
    <tableColumn id="2" xr3:uid="{48E2B16F-8F5E-414B-8D9C-FD236C1A034E}" name="Vehicle Registered" dataDxfId="1388"/>
    <tableColumn id="3" xr3:uid="{D8B7AF8D-CF3E-4776-8C64-EAF71407BAB2}" name="Vehicle VIN Registered" dataDxfId="1387"/>
    <tableColumn id="4" xr3:uid="{53680C0E-172E-4C93-8C5C-1181F628D9D2}" name="Cost" dataDxfId="1386"/>
    <tableColumn id="5" xr3:uid="{98C14A72-371B-48E5-976E-C0A0DE8A9CF9}" name="Proof of Purchase Number" dataDxfId="1385"/>
    <tableColumn id="6" xr3:uid="{CBE98378-CB16-40B2-9FE2-D9FFF3E2D99C}" name="Proof of Payment Number" dataDxfId="1384"/>
  </tableColumns>
  <tableStyleInfo name="Business Table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D6DC9234-5F5C-4D9A-9DF0-C6F07D53C0BB}" name="Table16175715324252627212223242" displayName="Table16175715324252627212223242" ref="J3:P4" totalsRowShown="0" headerRowDxfId="1383" dataDxfId="123" tableBorderDxfId="1382" dataCellStyle="Currency">
  <autoFilter ref="J3:P4" xr:uid="{9CF8D1BF-37C5-4310-B74A-4847E63CF2FD}"/>
  <tableColumns count="7">
    <tableColumn id="1" xr3:uid="{7063D221-C331-45F3-90BC-B99EB78B2DDC}" name="Trail Maintenance Volunteer Labor " dataDxfId="130" dataCellStyle="Currency">
      <calculatedColumnFormula>SUM(G8:G5577)</calculatedColumnFormula>
    </tableColumn>
    <tableColumn id="2" xr3:uid="{82DA05A1-EA16-4597-89D9-AB249A654172}" name="Equipment Usage Expenses" dataDxfId="129" dataCellStyle="Currency">
      <calculatedColumnFormula>SUM(Table14874532333435363[Total Equipment Usage ($)])</calculatedColumnFormula>
    </tableColumn>
    <tableColumn id="3" xr3:uid="{552F3403-9FE0-42A3-A4ED-4F0AF1C1747A}" name="Groomer Usage Expenses" dataDxfId="128" dataCellStyle="Currency">
      <calculatedColumnFormula>SUM(AB8:AB5577)</calculatedColumnFormula>
    </tableColumn>
    <tableColumn id="4" xr3:uid="{3F52B866-D2ED-4DB2-B3D0-B63640CDF032}" name="Material Expenses" dataDxfId="127" dataCellStyle="Currency">
      <calculatedColumnFormula>SUM(Table15374972535455565[Cost])</calculatedColumnFormula>
    </tableColumn>
    <tableColumn id="5" xr3:uid="{A31BBF9E-97F0-4A30-A76C-59D09C4221F9}" name="Signage Expenses" dataDxfId="126" dataCellStyle="Currency">
      <calculatedColumnFormula>SUM(Table158754122939495969[Cost])</calculatedColumnFormula>
    </tableColumn>
    <tableColumn id="6" xr3:uid="{FABA5586-E391-4F27-9B52-8D0604C136FB}" name="Insurance Expenses" dataDxfId="125" dataCellStyle="Currency">
      <calculatedColumnFormula>SUM(Table159755133040506070[Cost])</calculatedColumnFormula>
    </tableColumn>
    <tableColumn id="7" xr3:uid="{D05110E2-BC5E-4D28-AD6E-BAE983360AC4}" name="Registration Expenses" dataDxfId="124" dataCellStyle="Currency">
      <calculatedColumnFormula>SUM(Table160756143141516171[Cost])</calculatedColumnFormula>
    </tableColumn>
  </tableColumns>
  <tableStyleInfo name="Business Table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ED61B317-18C7-49D6-8465-8BFDBDDC9589}" name="Table14874532333435363313233343" displayName="Table14874532333435363313233343" ref="A7:K202" totalsRowShown="0" headerRowDxfId="1381" dataDxfId="1380">
  <autoFilter ref="A7:K202" xr:uid="{B34616C3-9D32-469C-AE43-FF427342D258}"/>
  <tableColumns count="11">
    <tableColumn id="1" xr3:uid="{1CCC8346-97B1-46B4-9236-A122B23AC40E}" name="Date" dataDxfId="1379"/>
    <tableColumn id="2" xr3:uid="{CECB1A0D-506C-46E2-9F46-A8F12D863384}" name="Volunteer Name" dataDxfId="1378"/>
    <tableColumn id="3" xr3:uid="{F8C03AC8-861B-4800-92FF-21B0AE06866A}" name="Trail Worked" dataDxfId="1377"/>
    <tableColumn id="4" xr3:uid="{CC0824B6-1195-4100-8B1E-74D243C89EC0}" name="Description of Work" dataDxfId="1376"/>
    <tableColumn id="11" xr3:uid="{D2A967B4-84B0-4DDA-BD10-EAA2CC3563A8}" name="Hours Worked" dataDxfId="1375"/>
    <tableColumn id="5" xr3:uid="{8056504F-D224-4AC2-BF90-44AE8E66ACF9}" name="Rate" dataDxfId="1374"/>
    <tableColumn id="7" xr3:uid="{4D7F4F99-3241-4639-B00B-C95A4C134632}" name="Total Compensation" dataDxfId="1373">
      <calculatedColumnFormula>Table14874532333435363313233343[[#This Row],[Hours Worked]]*Table14874532333435363313233343[[#This Row],[Rate]]</calculatedColumnFormula>
    </tableColumn>
    <tableColumn id="6" xr3:uid="{D560AA35-6643-4064-853B-A835F56BF2B3}" name="Equipment Used (Dropdown)" dataDxfId="1372"/>
    <tableColumn id="8" xr3:uid="{BD6E3359-689E-48A6-9834-00B3DBA09B84}" name="Rate (Auto selects)" dataDxfId="1371" dataCellStyle="Currency">
      <calculatedColumnFormula>IF(Table14874532333435363313233343[[#This Row],[Equipment Used (Dropdown)]] &lt;&gt; "", RIGHT(Table14874532333435363313233343[[#This Row],[Equipment Used (Dropdown)]],6),0)</calculatedColumnFormula>
    </tableColumn>
    <tableColumn id="9" xr3:uid="{698DC404-8BA8-44DF-BE21-BABB0095593E}" name="Hours Used" dataDxfId="1370"/>
    <tableColumn id="10" xr3:uid="{1FC3DDF7-63C3-4EAD-925A-856E7BFB745D}" name="Total Equipment Usage ($)" dataDxfId="1369">
      <calculatedColumnFormula>Table14874532333435363313233343[[#This Row],[Rate (Auto selects)]]*Table14874532333435363313233343[[#This Row],[Hours Used]]</calculatedColumnFormula>
    </tableColumn>
  </tableColumns>
  <tableStyleInfo name="Business Table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2557C0CC-DCE8-4EC5-9A35-4615EBCE7698}" name="Table14515074642434445464414243444" displayName="Table14515074642434445464414243444" ref="M8:O37" totalsRowShown="0" headerRowDxfId="1368">
  <autoFilter ref="M8:O37" xr:uid="{0BC567E3-EB6A-4F5B-9E81-0F7C3F675A68}"/>
  <tableColumns count="3">
    <tableColumn id="1" xr3:uid="{BF24E796-8C38-4DCC-B3FA-FAC9276290AB}" name="Type and Rate" dataDxfId="1367"/>
    <tableColumn id="2" xr3:uid="{7D62CE83-BCD5-448C-9D9B-15E1035E9607}" name="Type" dataDxfId="1366"/>
    <tableColumn id="3" xr3:uid="{4396BC2A-CA17-4A46-A894-A4C91D204EEE}" name="Rate" dataDxfId="1365" dataCellStyle="Currency"/>
  </tableColumns>
  <tableStyleInfo name="Business Table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31431386-9209-4619-8ED5-11263CAA091D}" name="Table15374972535455565515253545" displayName="Table15374972535455565515253545" ref="AJ7:AO202" totalsRowShown="0" headerRowDxfId="1364" dataDxfId="1363" tableBorderDxfId="1362">
  <autoFilter ref="AJ7:AO202" xr:uid="{2CCBCD77-AA94-4889-8AA2-80A5659F5FC1}"/>
  <tableColumns count="6">
    <tableColumn id="1" xr3:uid="{1CF2EFB1-807F-47CE-8EDC-675D44E1C76A}" name="Date" dataDxfId="1361"/>
    <tableColumn id="2" xr3:uid="{A1B56D52-5AAE-4C9A-9C87-7E4415C15F36}" name="Vendor" dataDxfId="1360"/>
    <tableColumn id="3" xr3:uid="{9D41C667-9A8A-4D72-AC86-1FE26397C1AB}" name="Description of Purchase" dataDxfId="1359"/>
    <tableColumn id="4" xr3:uid="{1B390ECF-1A6C-4DBB-B85C-FD9FFC49C732}" name="Cost" dataDxfId="1358"/>
    <tableColumn id="5" xr3:uid="{7D9ED675-84D1-40BA-A79C-0B920BBF7C93}" name="Proof of Purchase Number" dataDxfId="1357"/>
    <tableColumn id="6" xr3:uid="{04B5FA92-AEB4-46F9-9838-FAD32331E948}" name="Proof of Payment Number" dataDxfId="1356"/>
  </tableColumns>
  <tableStyleInfo name="Business Table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D23BE020-4A09-4592-9117-6DEA0E6C99B4}" name="Table15475082636465666616263646" displayName="Table15475082636465666616263646" ref="AD7:AH42" totalsRowShown="0" headerRowDxfId="1355" dataDxfId="1354">
  <autoFilter ref="AD7:AH42" xr:uid="{EA90B066-3346-4FA1-969A-46296BE51C1F}"/>
  <tableColumns count="5">
    <tableColumn id="3" xr3:uid="{A3B5C35E-A682-4B80-B788-42A3A76B5554}" name="Year/Make/Model" dataDxfId="1353"/>
    <tableColumn id="4" xr3:uid="{3B214961-B907-47B4-8DD6-E6BB26B4F293}" name="Class (A-E)" dataDxfId="1352"/>
    <tableColumn id="5" xr3:uid="{57A8A96C-0812-4C52-8BDB-E0C1B185517D}" name="VIN" dataDxfId="1351"/>
    <tableColumn id="6" xr3:uid="{F759464B-5225-4A59-9759-93E61B6815B7}" name="Owned (Y/N)" dataDxfId="1350"/>
    <tableColumn id="7" xr3:uid="{269C40A8-7A33-45E9-A2C9-FF756E8E0F93}" name="Leased/Rented (Y/N)" dataDxfId="1349"/>
  </tableColumns>
  <tableStyleInfo name="Business Table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C321DA32-9F9F-4978-957E-EE5E00526FD1}" name="Table15575192737475767717273747" displayName="Table15575192737475767717273747" ref="Q7:R17" totalsRowShown="0" headerRowDxfId="1348" tableBorderDxfId="1347">
  <autoFilter ref="Q7:R17" xr:uid="{CC9B24B7-6946-4EF4-BE39-92F5B4B7F02D}"/>
  <tableColumns count="2">
    <tableColumn id="1" xr3:uid="{EA092A6F-FDA8-4082-B6C0-119934EB1E6D}" name="Groomer Type" dataDxfId="1346"/>
    <tableColumn id="2" xr3:uid="{F76D7003-0CB9-4A32-BC3E-01E9E5DA60E9}" name="Rate" dataDxfId="1345" dataCellStyle="Currency"/>
  </tableColumns>
  <tableStyleInfo name="Business Table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A1520B21-6917-4396-80B2-7DA33583E2D6}" name="Table157753112838485868818283848" displayName="Table157753112838485868818283848" ref="T7:AB202" totalsRowShown="0" headerRowDxfId="1344" dataDxfId="1342" headerRowBorderDxfId="1343" tableBorderDxfId="1341">
  <autoFilter ref="T7:AB202" xr:uid="{4193D528-587C-45A6-9DB7-D75596273961}"/>
  <tableColumns count="9">
    <tableColumn id="1" xr3:uid="{B06B1940-A3C0-4B73-BF29-F4F4372481AC}" name="Date" dataDxfId="1340"/>
    <tableColumn id="2" xr3:uid="{7573F25A-C64F-41D3-98A9-36F42A4204A1}" name="Groomer Operator" dataDxfId="1339"/>
    <tableColumn id="3" xr3:uid="{9C7BFA23-C500-4858-898E-8B22B3C4CD67}" name="Trail(s) groomed" dataDxfId="1338"/>
    <tableColumn id="4" xr3:uid="{6472FD68-E255-404C-8E87-194C2B09A3B2}" name="Groomer Used (dropdown)" dataDxfId="1337"/>
    <tableColumn id="9" xr3:uid="{35065E74-3907-4E2E-AD66-53C994EFF2D3}" name="Class (Dropdown)" dataDxfId="1336"/>
    <tableColumn id="5" xr3:uid="{1298A3AF-73CB-4963-A900-F54D804A13E4}" name="Rate (Auto fill)" dataDxfId="1335" dataCellStyle="Currency">
      <calculatedColumnFormula>IF(X8 &lt;&gt; "", RIGHT(Table157753112838485868818283848[[#This Row],[Class (Dropdown)]],6),0)</calculatedColumnFormula>
    </tableColumn>
    <tableColumn id="8" xr3:uid="{4C414F91-6861-4A20-848C-0F4CDB0FB5C9}" name="Miles Groomed" dataDxfId="1334"/>
    <tableColumn id="6" xr3:uid="{DF170A39-8ACC-4B44-8804-8039E2B7D291}" name="Hours Groomed" dataDxfId="1333" dataCellStyle="Currency"/>
    <tableColumn id="7" xr3:uid="{9ED3DC11-7A80-420D-AE69-C04594D8696A}" name="Total Usage ($)" dataDxfId="1332">
      <calculatedColumnFormula>Table157753112838485868818283848[[#This Row],[Rate (Auto fill)]]*Table157753112838485868818283848[[#This Row],[Hours Groomed]]</calculatedColumnFormula>
    </tableColumn>
  </tableColumns>
  <tableStyleInfo name="Business Table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CE21DC91-5C66-43D3-9F9D-96448701894D}" name="Table158754122939495969919293949" displayName="Table158754122939495969919293949" ref="AQ7:AV202" totalsRowShown="0" headerRowDxfId="1331" dataDxfId="1329" headerRowBorderDxfId="1330" tableBorderDxfId="1328">
  <autoFilter ref="AQ7:AV202" xr:uid="{DAD31B64-340A-4F78-84B8-D33F78DE217E}"/>
  <tableColumns count="6">
    <tableColumn id="1" xr3:uid="{577C37D6-28D8-4BBC-9602-F77865FDEF09}" name="Date" dataDxfId="1327"/>
    <tableColumn id="2" xr3:uid="{A819802D-0B12-4BC6-B92F-FF753206E85D}" name="Vendor" dataDxfId="1326"/>
    <tableColumn id="3" xr3:uid="{2B911174-2C01-4E6B-A99E-A3CCD3A7149D}" name="Description of Purchase" dataDxfId="1325"/>
    <tableColumn id="4" xr3:uid="{8CCD427C-89E5-4579-9AF2-A228A50A5603}" name="Cost" dataDxfId="1324"/>
    <tableColumn id="5" xr3:uid="{CD7B559D-3554-4F8B-900D-AE6563790458}" name="Proof of Purchase Number" dataDxfId="1323"/>
    <tableColumn id="6" xr3:uid="{E1E977C4-212E-4D1B-AB2F-7CD9EB75E135}" name="Proof of Payment Number" dataDxfId="1322"/>
  </tableColumns>
  <tableStyleInfo name="Business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FB155492-1AB5-4E01-9BAF-4653CD60AC34}" name="Table15475082636465666" displayName="Table15475082636465666" ref="AD7:AH42" totalsRowShown="0" headerRowDxfId="1774" dataDxfId="1773">
  <autoFilter ref="AD7:AH42" xr:uid="{EA90B066-3346-4FA1-969A-46296BE51C1F}"/>
  <tableColumns count="5">
    <tableColumn id="3" xr3:uid="{EC8D1BA8-A50B-45F9-B7B7-0E13CB33EC69}" name="Year/Make/Model" dataDxfId="1772"/>
    <tableColumn id="4" xr3:uid="{1A80659B-B8D0-45EE-9C49-806369DDCF43}" name="Class (A-E)" dataDxfId="1771"/>
    <tableColumn id="5" xr3:uid="{907F9079-D449-4AE4-A7DF-46357FF66098}" name="VIN" dataDxfId="1770"/>
    <tableColumn id="6" xr3:uid="{E1B95EB7-5880-45AC-96A1-49BA1249BED4}" name="Owned (Y/N)" dataDxfId="1769"/>
    <tableColumn id="7" xr3:uid="{4AF7021A-DCB8-4479-8CA4-9A1AFDDF8A61}" name="Leased/Rented (Y/N)" dataDxfId="1768"/>
  </tableColumns>
  <tableStyleInfo name="Business Table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215568F-390D-4860-AA82-8174F9DDC300}" name="Table1597551330405060701020304050" displayName="Table1597551330405060701020304050" ref="AX7:BC202" totalsRowShown="0" headerRowDxfId="1321" dataDxfId="1319" headerRowBorderDxfId="1320" tableBorderDxfId="1318">
  <autoFilter ref="AX7:BC202" xr:uid="{73C911A8-94DD-43C1-B54F-ABF0E9F2C9A8}"/>
  <tableColumns count="6">
    <tableColumn id="1" xr3:uid="{8B2750E9-4796-41D0-89BB-79E41B882AF5}" name="Date" dataDxfId="1317"/>
    <tableColumn id="2" xr3:uid="{2E910DE8-733D-4224-B4F1-08253E2692EB}" name="Vendor" dataDxfId="1316"/>
    <tableColumn id="3" xr3:uid="{50C769B3-5922-4752-87AE-BDE1DC61D6D4}" name="Description of Contract" dataDxfId="1315"/>
    <tableColumn id="4" xr3:uid="{716530CD-EFE9-431E-AA41-7B056E7BBF52}" name="Cost" dataDxfId="1314"/>
    <tableColumn id="5" xr3:uid="{7CE09D2A-6D36-464C-92FC-99C842F27F28}" name="Proof of Purchase Number" dataDxfId="1313"/>
    <tableColumn id="6" xr3:uid="{E51D97C7-3C0F-4784-96E4-D56F1DDD134E}" name="Proof of Payment Number" dataDxfId="1312"/>
  </tableColumns>
  <tableStyleInfo name="Business Table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EB08DCA5-6280-47EA-AA22-E9A05FF95CEF}" name="Table1607561431415161711121314151" displayName="Table1607561431415161711121314151" ref="BE7:BJ202" totalsRowShown="0" headerRowDxfId="1311" dataDxfId="1309" headerRowBorderDxfId="1310" tableBorderDxfId="1308">
  <autoFilter ref="BE7:BJ202" xr:uid="{FDE2C3D1-70DA-45FF-AB3E-91D5E448949C}"/>
  <tableColumns count="6">
    <tableColumn id="1" xr3:uid="{3FDFAD37-2E44-42B5-9BDC-04D98699A4CD}" name="Date" dataDxfId="1307"/>
    <tableColumn id="2" xr3:uid="{62A3E4E4-429F-43A2-B258-DC380E60BCF6}" name="Vehicle Registered" dataDxfId="1306"/>
    <tableColumn id="3" xr3:uid="{44C832AD-A539-44D3-8FC9-2F861F4B81DA}" name="Vehicle VIN Registered" dataDxfId="1305"/>
    <tableColumn id="4" xr3:uid="{0AEE19B3-1EEF-45A3-B862-AC7858A9DB93}" name="Cost" dataDxfId="1304"/>
    <tableColumn id="5" xr3:uid="{A1C97736-E856-4A0C-B375-CF0AEC8F9C00}" name="Proof of Purchase Number" dataDxfId="1303"/>
    <tableColumn id="6" xr3:uid="{8961136F-5559-4D70-A528-2F89EF9522A4}" name="Proof of Payment Number" dataDxfId="1302"/>
  </tableColumns>
  <tableStyleInfo name="Business Table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98B37D96-46EE-435A-8AF3-01D2FCD6B077}" name="Table1617571532425262721222324252" displayName="Table1617571532425262721222324252" ref="J3:P4" totalsRowShown="0" headerRowDxfId="1301" dataDxfId="115" tableBorderDxfId="1300" dataCellStyle="Currency">
  <autoFilter ref="J3:P4" xr:uid="{9CF8D1BF-37C5-4310-B74A-4847E63CF2FD}"/>
  <tableColumns count="7">
    <tableColumn id="1" xr3:uid="{FE185AFB-52C0-4F73-B48B-F127BB47B0D1}" name="Trail Maintenance Volunteer Labor " dataDxfId="122" dataCellStyle="Currency">
      <calculatedColumnFormula>SUM(G8:G5577)</calculatedColumnFormula>
    </tableColumn>
    <tableColumn id="2" xr3:uid="{BDC1AC77-2C6C-4CDF-BD64-1C05A92FDF16}" name="Equipment Usage Expenses" dataDxfId="121" dataCellStyle="Currency">
      <calculatedColumnFormula>SUM(Table14874532333435363[Total Equipment Usage ($)])</calculatedColumnFormula>
    </tableColumn>
    <tableColumn id="3" xr3:uid="{694A0DC4-2E41-4C16-8218-EFFDBA36667E}" name="Groomer Usage Expenses" dataDxfId="120" dataCellStyle="Currency">
      <calculatedColumnFormula>SUM(AB8:AB5577)</calculatedColumnFormula>
    </tableColumn>
    <tableColumn id="4" xr3:uid="{60FE78D4-706C-4F7A-9C35-A8041C5A3A10}" name="Material Expenses" dataDxfId="119" dataCellStyle="Currency">
      <calculatedColumnFormula>SUM(Table15374972535455565[Cost])</calculatedColumnFormula>
    </tableColumn>
    <tableColumn id="5" xr3:uid="{C7C03BDB-B269-470E-8703-F218EB13221C}" name="Signage Expenses" dataDxfId="118" dataCellStyle="Currency">
      <calculatedColumnFormula>SUM(Table158754122939495969[Cost])</calculatedColumnFormula>
    </tableColumn>
    <tableColumn id="6" xr3:uid="{53009981-1CA3-4CE3-945A-16F2024EDF69}" name="Insurance Expenses" dataDxfId="117" dataCellStyle="Currency">
      <calculatedColumnFormula>SUM(Table159755133040506070[Cost])</calculatedColumnFormula>
    </tableColumn>
    <tableColumn id="7" xr3:uid="{3E3A47A4-8AB6-43DC-AD91-569662B4F906}" name="Registration Expenses" dataDxfId="116" dataCellStyle="Currency">
      <calculatedColumnFormula>SUM(Table160756143141516171[Cost])</calculatedColumnFormula>
    </tableColumn>
  </tableColumns>
  <tableStyleInfo name="Business Table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D7C37862-4E94-4F53-AF69-3A79D01CAB23}" name="Table1487453233343536331323334353" displayName="Table1487453233343536331323334353" ref="A7:K202" totalsRowShown="0" headerRowDxfId="1299" dataDxfId="1298">
  <autoFilter ref="A7:K202" xr:uid="{B34616C3-9D32-469C-AE43-FF427342D258}"/>
  <tableColumns count="11">
    <tableColumn id="1" xr3:uid="{DFF79FA9-B686-4159-8E04-478E3E03BD52}" name="Date" dataDxfId="1297"/>
    <tableColumn id="2" xr3:uid="{D6CA8BE1-4F04-4543-B54C-A7404EA9FE58}" name="Volunteer Name" dataDxfId="1296"/>
    <tableColumn id="3" xr3:uid="{C8DB6E1B-8CB9-4FC5-9076-D2E2236353ED}" name="Trail Worked" dataDxfId="1295"/>
    <tableColumn id="4" xr3:uid="{B3750DB9-006B-433C-AF46-D06C1435C050}" name="Description of Work" dataDxfId="1294"/>
    <tableColumn id="11" xr3:uid="{8289BDA3-8E7E-4BBE-AAFA-06FB16E2C1D6}" name="Hours Worked" dataDxfId="1293"/>
    <tableColumn id="5" xr3:uid="{7FEEDEA1-5793-4E68-AB52-AF5791CD9AF6}" name="Rate" dataDxfId="1292"/>
    <tableColumn id="7" xr3:uid="{0F28E587-3FCC-4C57-BC47-0718FF5BA8B1}" name="Total Compensation" dataDxfId="1291">
      <calculatedColumnFormula>Table1487453233343536331323334353[[#This Row],[Hours Worked]]*Table1487453233343536331323334353[[#This Row],[Rate]]</calculatedColumnFormula>
    </tableColumn>
    <tableColumn id="6" xr3:uid="{E38DCBCA-EE29-41EC-8499-8E41A15316AF}" name="Equipment Used (Dropdown)" dataDxfId="1290"/>
    <tableColumn id="8" xr3:uid="{FF3283A5-CB21-4135-A166-4F2968306AE0}" name="Rate (Auto selects)" dataDxfId="1289" dataCellStyle="Currency">
      <calculatedColumnFormula>IF(Table1487453233343536331323334353[[#This Row],[Equipment Used (Dropdown)]] &lt;&gt; "", RIGHT(Table1487453233343536331323334353[[#This Row],[Equipment Used (Dropdown)]],6),0)</calculatedColumnFormula>
    </tableColumn>
    <tableColumn id="9" xr3:uid="{B1B0A3CA-7BDE-498A-A809-D619D49DFA5D}" name="Hours Used" dataDxfId="1288"/>
    <tableColumn id="10" xr3:uid="{C49191D7-EB1A-416D-A2D5-BA62A0294F17}" name="Total Equipment Usage ($)" dataDxfId="1287">
      <calculatedColumnFormula>Table1487453233343536331323334353[[#This Row],[Rate (Auto selects)]]*Table1487453233343536331323334353[[#This Row],[Hours Used]]</calculatedColumnFormula>
    </tableColumn>
  </tableColumns>
  <tableStyleInfo name="Business Table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150C7D2E-C194-442A-9F56-3CEF7B850DF2}" name="Table1451507464243444546441424344454" displayName="Table1451507464243444546441424344454" ref="M8:O37" totalsRowShown="0" headerRowDxfId="1286">
  <autoFilter ref="M8:O37" xr:uid="{0BC567E3-EB6A-4F5B-9E81-0F7C3F675A68}"/>
  <tableColumns count="3">
    <tableColumn id="1" xr3:uid="{256C9F79-C023-4B9C-ACA0-E6D0F044E716}" name="Type and Rate" dataDxfId="1285"/>
    <tableColumn id="2" xr3:uid="{7C3584A9-FA7E-4240-BDA9-F07BC5D23CA2}" name="Type" dataDxfId="1284"/>
    <tableColumn id="3" xr3:uid="{65743CC2-508E-4BA9-B1A7-A1B83591723B}" name="Rate" dataDxfId="1283" dataCellStyle="Currency"/>
  </tableColumns>
  <tableStyleInfo name="Business Table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8F8383E3-1DDF-4EC8-AEC2-1B037985239F}" name="Table1537497253545556551525354555" displayName="Table1537497253545556551525354555" ref="AJ7:AO202" totalsRowShown="0" headerRowDxfId="1282" dataDxfId="1281" tableBorderDxfId="1280">
  <autoFilter ref="AJ7:AO202" xr:uid="{2CCBCD77-AA94-4889-8AA2-80A5659F5FC1}"/>
  <tableColumns count="6">
    <tableColumn id="1" xr3:uid="{75869CA2-4B19-4394-9F31-045C6E44970F}" name="Date" dataDxfId="1279"/>
    <tableColumn id="2" xr3:uid="{7A5CFA44-12DB-4BC2-818D-0EF4BF6E872A}" name="Vendor" dataDxfId="1278"/>
    <tableColumn id="3" xr3:uid="{8342185D-690D-47F3-86B6-0EAB5C683677}" name="Description of Purchase" dataDxfId="1277"/>
    <tableColumn id="4" xr3:uid="{8CE26AA2-D4B1-46C5-BBCF-670BD4D55433}" name="Cost" dataDxfId="1276"/>
    <tableColumn id="5" xr3:uid="{E2A1E3E4-2DBE-4B00-BC92-7D838CAF1B6C}" name="Proof of Purchase Number" dataDxfId="1275"/>
    <tableColumn id="6" xr3:uid="{28F174C2-1E21-465E-84F9-1BF1A5A40CFF}" name="Proof of Payment Number" dataDxfId="1274"/>
  </tableColumns>
  <tableStyleInfo name="Business Table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B3BC7934-92FE-4B09-8C0A-046B26917400}" name="Table1547508263646566661626364656" displayName="Table1547508263646566661626364656" ref="AD7:AH42" totalsRowShown="0" headerRowDxfId="1273" dataDxfId="1272">
  <autoFilter ref="AD7:AH42" xr:uid="{EA90B066-3346-4FA1-969A-46296BE51C1F}"/>
  <tableColumns count="5">
    <tableColumn id="3" xr3:uid="{A793B2D1-4D98-4BF5-B683-9DA215C19E93}" name="Year/Make/Model" dataDxfId="1271"/>
    <tableColumn id="4" xr3:uid="{CA4B7AB0-2972-474A-83D4-6963DB457645}" name="Class (A-E)" dataDxfId="1270"/>
    <tableColumn id="5" xr3:uid="{4E5E6D27-A7F1-498A-9CFB-C90038A96119}" name="VIN" dataDxfId="1269"/>
    <tableColumn id="6" xr3:uid="{2E1DFD90-428A-41AB-94F4-5CBCF0F07B86}" name="Owned (Y/N)" dataDxfId="1268"/>
    <tableColumn id="7" xr3:uid="{46E6A572-171D-4DD9-BCCF-E0152DD228EE}" name="Leased/Rented (Y/N)" dataDxfId="1267"/>
  </tableColumns>
  <tableStyleInfo name="Business Table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8779E74B-01ED-4629-9ECC-19076155D36E}" name="Table1557519273747576771727374757" displayName="Table1557519273747576771727374757" ref="Q7:R17" totalsRowShown="0" headerRowDxfId="1266" tableBorderDxfId="1265">
  <autoFilter ref="Q7:R17" xr:uid="{CC9B24B7-6946-4EF4-BE39-92F5B4B7F02D}"/>
  <tableColumns count="2">
    <tableColumn id="1" xr3:uid="{208BBCAC-7470-42C3-8C6E-5DB0611EF10C}" name="Groomer Type" dataDxfId="1264"/>
    <tableColumn id="2" xr3:uid="{97454138-DE09-448A-A140-32B07080AC0F}" name="Rate" dataDxfId="1263" dataCellStyle="Currency"/>
  </tableColumns>
  <tableStyleInfo name="Business Table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CA7A115-EA59-4002-A426-4F2BA35D331A}" name="Table15775311283848586881828384858" displayName="Table15775311283848586881828384858" ref="T7:AB202" totalsRowShown="0" headerRowDxfId="1262" dataDxfId="1260" headerRowBorderDxfId="1261" tableBorderDxfId="1259">
  <autoFilter ref="T7:AB202" xr:uid="{4193D528-587C-45A6-9DB7-D75596273961}"/>
  <tableColumns count="9">
    <tableColumn id="1" xr3:uid="{4C807323-3A89-4982-81EF-D394A49EF982}" name="Date" dataDxfId="1258"/>
    <tableColumn id="2" xr3:uid="{2D3BB919-BA47-4A7C-BF67-B57A20C08CF4}" name="Groomer Operator" dataDxfId="1257"/>
    <tableColumn id="3" xr3:uid="{838A4B09-9E01-48BC-A898-98FB3CDD8D40}" name="Trail(s) groomed" dataDxfId="1256"/>
    <tableColumn id="4" xr3:uid="{63136D18-6F24-493C-B0DA-97486DB320E0}" name="Groomer Used (dropdown)" dataDxfId="1255"/>
    <tableColumn id="9" xr3:uid="{27B3D4C4-66E8-4E65-8A0F-5571959B14DC}" name="Class (Dropdown)" dataDxfId="1254"/>
    <tableColumn id="5" xr3:uid="{2E670F6A-06F8-4F3A-90F8-664E719A451A}" name="Rate (Auto fill)" dataDxfId="1253" dataCellStyle="Currency">
      <calculatedColumnFormula>IF(X8 &lt;&gt; "", RIGHT(Table15775311283848586881828384858[[#This Row],[Class (Dropdown)]],6),0)</calculatedColumnFormula>
    </tableColumn>
    <tableColumn id="8" xr3:uid="{CB72B96D-26E5-43FB-866F-F481C4C7B2CF}" name="Miles Groomed" dataDxfId="1252"/>
    <tableColumn id="6" xr3:uid="{7EBC495F-4D54-4650-B5CD-6C91035EE0D9}" name="Hours Groomed" dataDxfId="1251" dataCellStyle="Currency"/>
    <tableColumn id="7" xr3:uid="{351088E1-C56A-49ED-A2D1-8C795A61DA12}" name="Total Usage ($)" dataDxfId="1250">
      <calculatedColumnFormula>Table15775311283848586881828384858[[#This Row],[Rate (Auto fill)]]*Table15775311283848586881828384858[[#This Row],[Hours Groomed]]</calculatedColumnFormula>
    </tableColumn>
  </tableColumns>
  <tableStyleInfo name="Business Table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A3623BE4-85D4-476F-861E-BC129CC10AAE}" name="Table15875412293949596991929394959" displayName="Table15875412293949596991929394959" ref="AQ7:AV202" totalsRowShown="0" headerRowDxfId="1249" dataDxfId="1247" headerRowBorderDxfId="1248" tableBorderDxfId="1246">
  <autoFilter ref="AQ7:AV202" xr:uid="{DAD31B64-340A-4F78-84B8-D33F78DE217E}"/>
  <tableColumns count="6">
    <tableColumn id="1" xr3:uid="{BF0BDD14-AEAC-484E-A5AD-6DC2408AC9B5}" name="Date" dataDxfId="1245"/>
    <tableColumn id="2" xr3:uid="{A0D20BC1-7C9E-4B83-B088-2EE225DE8CA3}" name="Vendor" dataDxfId="1244"/>
    <tableColumn id="3" xr3:uid="{91AC187A-1672-463A-B16E-07E69D911E81}" name="Description of Purchase" dataDxfId="1243"/>
    <tableColumn id="4" xr3:uid="{8002188D-E1C4-47B2-A23A-A926ACB7D515}" name="Cost" dataDxfId="1242"/>
    <tableColumn id="5" xr3:uid="{538F3557-43CA-4B1A-9182-2AC891C60F71}" name="Proof of Purchase Number" dataDxfId="1241"/>
    <tableColumn id="6" xr3:uid="{0AFA28C1-BD77-4656-BEDD-20A0A452B97B}" name="Proof of Payment Number" dataDxfId="1240"/>
  </tableColumns>
  <tableStyleInfo name="Business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48B885DE-2273-483E-B017-A2AAC3E62B79}" name="Table15575192737475767" displayName="Table15575192737475767" ref="Q7:R17" totalsRowShown="0" headerRowDxfId="1767" dataDxfId="1766" tableBorderDxfId="1765">
  <autoFilter ref="Q7:R17" xr:uid="{CC9B24B7-6946-4EF4-BE39-92F5B4B7F02D}"/>
  <tableColumns count="2">
    <tableColumn id="1" xr3:uid="{40446281-94E8-424B-B2B6-62D1AB8C58D2}" name="Groomer Type" dataDxfId="1764"/>
    <tableColumn id="2" xr3:uid="{4AA1C06F-BE15-42AC-B8FF-4D103E86FA6A}" name="Rate" dataDxfId="1763" dataCellStyle="Currency"/>
  </tableColumns>
  <tableStyleInfo name="Business Table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A157178F-021E-4D22-9728-C0B87940363A}" name="Table159755133040506070102030405060" displayName="Table159755133040506070102030405060" ref="AX7:BC202" totalsRowShown="0" headerRowDxfId="1239" dataDxfId="1237" headerRowBorderDxfId="1238" tableBorderDxfId="1236">
  <autoFilter ref="AX7:BC202" xr:uid="{73C911A8-94DD-43C1-B54F-ABF0E9F2C9A8}"/>
  <tableColumns count="6">
    <tableColumn id="1" xr3:uid="{90173632-5BBB-4AA0-9E37-44FDA864E321}" name="Date" dataDxfId="1235"/>
    <tableColumn id="2" xr3:uid="{C83BA37A-8F64-4B6C-83F2-47B606503250}" name="Vendor" dataDxfId="1234"/>
    <tableColumn id="3" xr3:uid="{8D8DADA4-6C92-4F67-BFA3-02CE51C39BD9}" name="Description of Contract" dataDxfId="1233"/>
    <tableColumn id="4" xr3:uid="{B49F9511-D9B2-4386-B8D8-293C23941B0F}" name="Cost" dataDxfId="1232"/>
    <tableColumn id="5" xr3:uid="{AFD265B3-58DF-4966-A603-4CDE8FC95857}" name="Proof of Purchase Number" dataDxfId="1231"/>
    <tableColumn id="6" xr3:uid="{0A9C38B8-B6F4-440E-9A70-60B8A9AD6D5A}" name="Proof of Payment Number" dataDxfId="1230"/>
  </tableColumns>
  <tableStyleInfo name="Business Table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D6A13BAE-B5EC-487E-932B-9776DA8EEF87}" name="Table160756143141516171112131415161" displayName="Table160756143141516171112131415161" ref="BE7:BJ202" totalsRowShown="0" headerRowDxfId="1229" dataDxfId="1227" headerRowBorderDxfId="1228" tableBorderDxfId="1226">
  <autoFilter ref="BE7:BJ202" xr:uid="{FDE2C3D1-70DA-45FF-AB3E-91D5E448949C}"/>
  <tableColumns count="6">
    <tableColumn id="1" xr3:uid="{2857123E-BC5A-449E-9FCF-36B09D6DCA2A}" name="Date" dataDxfId="1225"/>
    <tableColumn id="2" xr3:uid="{70ECB349-3C68-40E0-8CAD-7705B84B18F2}" name="Vehicle Registered" dataDxfId="1224"/>
    <tableColumn id="3" xr3:uid="{18165CDE-5D56-45A6-B7DD-C9D2226ED90E}" name="Vehicle VIN Registered" dataDxfId="1223"/>
    <tableColumn id="4" xr3:uid="{3BA7FB83-EFE7-422B-8F23-1A63A5E36958}" name="Cost" dataDxfId="1222"/>
    <tableColumn id="5" xr3:uid="{801AA385-D73C-4EE3-9A42-416753956149}" name="Proof of Purchase Number" dataDxfId="1221"/>
    <tableColumn id="6" xr3:uid="{F18B82AF-FFBD-4F18-BD45-8835D08390C0}" name="Proof of Payment Number" dataDxfId="1220"/>
  </tableColumns>
  <tableStyleInfo name="Business Table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BE26106F-CECE-4482-B215-A62649DAE526}" name="Table161757153242526272122232425262" displayName="Table161757153242526272122232425262" ref="J3:P4" totalsRowShown="0" headerRowDxfId="1219" dataDxfId="107" tableBorderDxfId="1218" dataCellStyle="Currency">
  <autoFilter ref="J3:P4" xr:uid="{9CF8D1BF-37C5-4310-B74A-4847E63CF2FD}"/>
  <tableColumns count="7">
    <tableColumn id="1" xr3:uid="{47918DC8-2748-4044-A440-62338907F599}" name="Trail Maintenance Volunteer Labor " dataDxfId="114" dataCellStyle="Currency">
      <calculatedColumnFormula>SUM(G8:G5577)</calculatedColumnFormula>
    </tableColumn>
    <tableColumn id="2" xr3:uid="{1E03BFF0-EB13-4DDB-8058-33A677A24B09}" name="Equipment Usage Expenses" dataDxfId="113" dataCellStyle="Currency">
      <calculatedColumnFormula>SUM(Table14874532333435363[Total Equipment Usage ($)])</calculatedColumnFormula>
    </tableColumn>
    <tableColumn id="3" xr3:uid="{54488E75-0801-4D5A-9A12-A5A135B0C453}" name="Groomer Usage Expenses" dataDxfId="112" dataCellStyle="Currency">
      <calculatedColumnFormula>SUM(AB8:AB5577)</calculatedColumnFormula>
    </tableColumn>
    <tableColumn id="4" xr3:uid="{8D48F0D7-F39F-46EE-AF16-37D714041D91}" name="Material Expenses" dataDxfId="111" dataCellStyle="Currency">
      <calculatedColumnFormula>SUM(Table15374972535455565[Cost])</calculatedColumnFormula>
    </tableColumn>
    <tableColumn id="5" xr3:uid="{2C277830-B7CA-4EC3-9A3A-E5E3D5B304D3}" name="Signage Expenses" dataDxfId="110" dataCellStyle="Currency">
      <calculatedColumnFormula>SUM(Table158754122939495969[Cost])</calculatedColumnFormula>
    </tableColumn>
    <tableColumn id="6" xr3:uid="{58F7CCBF-835C-40BA-B78A-449E71612B41}" name="Insurance Expenses" dataDxfId="109" dataCellStyle="Currency">
      <calculatedColumnFormula>SUM(Table159755133040506070[Cost])</calculatedColumnFormula>
    </tableColumn>
    <tableColumn id="7" xr3:uid="{2C45CB28-E32D-4BBB-83A4-E4C957E7A64D}" name="Registration Expenses" dataDxfId="108" dataCellStyle="Currency">
      <calculatedColumnFormula>SUM(Table160756143141516171[Cost])</calculatedColumnFormula>
    </tableColumn>
  </tableColumns>
  <tableStyleInfo name="Business Table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C228BF7C-C059-4941-AEDA-DBD086AA0941}" name="Table148745323334353633132333435373" displayName="Table148745323334353633132333435373" ref="A7:K202" totalsRowShown="0" headerRowDxfId="1217" dataDxfId="1216">
  <autoFilter ref="A7:K202" xr:uid="{B34616C3-9D32-469C-AE43-FF427342D258}"/>
  <tableColumns count="11">
    <tableColumn id="1" xr3:uid="{569DB400-18B7-4844-9376-EF8F8E1C1104}" name="Date" dataDxfId="1215"/>
    <tableColumn id="2" xr3:uid="{246659B8-35F5-4ACF-9C68-19FCFD6926E8}" name="Volunteer Name" dataDxfId="1214"/>
    <tableColumn id="3" xr3:uid="{E9AE4923-1115-4772-83C0-8B3935229D0D}" name="Trail Worked" dataDxfId="1213"/>
    <tableColumn id="4" xr3:uid="{C9FFE480-C603-41F6-92C5-BBBF1453D7F2}" name="Description of Work" dataDxfId="1212"/>
    <tableColumn id="11" xr3:uid="{5DE23243-C661-4196-98BF-8A3B93D04B61}" name="Hours Worked" dataDxfId="1211"/>
    <tableColumn id="5" xr3:uid="{8F042F22-752E-4238-8679-98DD4E600836}" name="Rate" dataDxfId="1210"/>
    <tableColumn id="7" xr3:uid="{CC6DBD57-856C-41D3-8E1A-1F8D16FCEBC6}" name="Total Compensation" dataDxfId="1209">
      <calculatedColumnFormula>Table148745323334353633132333435373[[#This Row],[Hours Worked]]*Table148745323334353633132333435373[[#This Row],[Rate]]</calculatedColumnFormula>
    </tableColumn>
    <tableColumn id="6" xr3:uid="{090AD9A7-CC97-40FF-B773-48E9B864E6A4}" name="Equipment Used (Dropdown)" dataDxfId="1208"/>
    <tableColumn id="8" xr3:uid="{44B1C1DD-7A26-46E5-96A7-763DCDF0DFDC}" name="Rate (Auto selects)" dataDxfId="1207" dataCellStyle="Currency">
      <calculatedColumnFormula>IF(Table148745323334353633132333435373[[#This Row],[Equipment Used (Dropdown)]] &lt;&gt; "", RIGHT(Table148745323334353633132333435373[[#This Row],[Equipment Used (Dropdown)]],6),0)</calculatedColumnFormula>
    </tableColumn>
    <tableColumn id="9" xr3:uid="{FFD27F31-967A-40BD-B611-7792543A5DE3}" name="Hours Used" dataDxfId="1206"/>
    <tableColumn id="10" xr3:uid="{4BB1F925-DEC9-49A4-B4F8-FE3458B27D8B}" name="Total Equipment Usage ($)" dataDxfId="1205">
      <calculatedColumnFormula>Table148745323334353633132333435373[[#This Row],[Rate (Auto selects)]]*Table148745323334353633132333435373[[#This Row],[Hours Used]]</calculatedColumnFormula>
    </tableColumn>
  </tableColumns>
  <tableStyleInfo name="Business Table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6E4BA4F2-A9C9-4198-8130-B38A23EFE3F8}" name="Table145150746424344454644142434445474" displayName="Table145150746424344454644142434445474" ref="M8:O37" totalsRowShown="0" headerRowDxfId="1204">
  <autoFilter ref="M8:O37" xr:uid="{0BC567E3-EB6A-4F5B-9E81-0F7C3F675A68}"/>
  <tableColumns count="3">
    <tableColumn id="1" xr3:uid="{A076A567-4211-43B9-8A49-76B0E461B018}" name="Type and Rate" dataDxfId="1203"/>
    <tableColumn id="2" xr3:uid="{03A3E0D6-0066-4302-AEAA-7659CF480CF8}" name="Type" dataDxfId="1202"/>
    <tableColumn id="3" xr3:uid="{1D7935E0-29F5-45C1-AA27-9488D09539C0}" name="Rate" dataDxfId="1201" dataCellStyle="Currency"/>
  </tableColumns>
  <tableStyleInfo name="Business Table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41467A0A-3F8F-405F-AA7A-EADE746627BB}" name="Table153749725354555655152535455575" displayName="Table153749725354555655152535455575" ref="AJ7:AO202" totalsRowShown="0" headerRowDxfId="1200" dataDxfId="1199" tableBorderDxfId="1198">
  <autoFilter ref="AJ7:AO202" xr:uid="{2CCBCD77-AA94-4889-8AA2-80A5659F5FC1}"/>
  <tableColumns count="6">
    <tableColumn id="1" xr3:uid="{B1E9B228-8516-4688-B5F7-99E6BF9CBC10}" name="Date" dataDxfId="1197"/>
    <tableColumn id="2" xr3:uid="{FFE39BCF-C5AD-45F3-A724-000863CD0608}" name="Vendor" dataDxfId="1196"/>
    <tableColumn id="3" xr3:uid="{1077A071-9C5F-4505-B690-3C7A4F06AFCB}" name="Description of Purchase" dataDxfId="1195"/>
    <tableColumn id="4" xr3:uid="{7F036648-DC2B-4BFB-8C62-A5D5627BAA8C}" name="Cost" dataDxfId="1194"/>
    <tableColumn id="5" xr3:uid="{01190E60-D6C6-4F6D-BB1E-B06EB4EBC9AD}" name="Proof of Purchase Number" dataDxfId="1193"/>
    <tableColumn id="6" xr3:uid="{B9891866-C612-47DD-884B-4CA5386636B5}" name="Proof of Payment Number" dataDxfId="1192"/>
  </tableColumns>
  <tableStyleInfo name="Business Table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4DCADD1D-C0D2-4395-8A02-DC2566874A9E}" name="Table154750826364656666162636465676" displayName="Table154750826364656666162636465676" ref="AD7:AH42" totalsRowShown="0" headerRowDxfId="1191" dataDxfId="1190">
  <autoFilter ref="AD7:AH42" xr:uid="{EA90B066-3346-4FA1-969A-46296BE51C1F}"/>
  <tableColumns count="5">
    <tableColumn id="3" xr3:uid="{164C5A0F-6EE1-4CFA-9501-7BE1A49F07EB}" name="Year/Make/Model" dataDxfId="1189"/>
    <tableColumn id="4" xr3:uid="{19A8A89B-D386-427E-9E9E-167971567FA3}" name="Class (A-E)" dataDxfId="1188"/>
    <tableColumn id="5" xr3:uid="{DB9AB925-838F-4D8B-A44A-A9A10C2EE73B}" name="VIN" dataDxfId="1187"/>
    <tableColumn id="6" xr3:uid="{675C5D99-3C4C-4D40-B1EC-041CD5EA293B}" name="Owned (Y/N)" dataDxfId="1186"/>
    <tableColumn id="7" xr3:uid="{EFB800F5-A7C6-41BB-B8CA-A552713D8B1B}" name="Leased/Rented (Y/N)" dataDxfId="1185"/>
  </tableColumns>
  <tableStyleInfo name="Business Table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5C95ED83-52A8-4C83-91A8-DC12996C341D}" name="Table155751927374757677172737475777" displayName="Table155751927374757677172737475777" ref="Q7:R17" totalsRowShown="0" headerRowDxfId="1184" tableBorderDxfId="1183">
  <autoFilter ref="Q7:R17" xr:uid="{CC9B24B7-6946-4EF4-BE39-92F5B4B7F02D}"/>
  <tableColumns count="2">
    <tableColumn id="1" xr3:uid="{0C6BDD70-8F6D-4D69-87E3-45F48B871401}" name="Groomer Type" dataDxfId="1182"/>
    <tableColumn id="2" xr3:uid="{D871A71E-ECD4-4A70-B46F-051924B3EAA3}" name="Rate" dataDxfId="1181" dataCellStyle="Currency"/>
  </tableColumns>
  <tableStyleInfo name="Business Table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EF2C1F00-EF5B-4676-81AF-1D94E46904F2}" name="Table1577531128384858688182838485878" displayName="Table1577531128384858688182838485878" ref="T7:AB202" totalsRowShown="0" headerRowDxfId="1180" dataDxfId="1178" headerRowBorderDxfId="1179" tableBorderDxfId="1177">
  <autoFilter ref="T7:AB202" xr:uid="{4193D528-587C-45A6-9DB7-D75596273961}"/>
  <tableColumns count="9">
    <tableColumn id="1" xr3:uid="{62F16590-EEF4-4608-86C1-172B14AB60E3}" name="Date" dataDxfId="1176"/>
    <tableColumn id="2" xr3:uid="{74EB9DE2-91E7-4465-B033-3A5EEF2D8AA0}" name="Groomer Operator" dataDxfId="1175"/>
    <tableColumn id="3" xr3:uid="{99EF2E66-62D9-40B6-AD0B-E06DE5799C02}" name="Trail(s) groomed" dataDxfId="1174"/>
    <tableColumn id="4" xr3:uid="{D8D2BCCB-A5C4-4E54-AA53-716B42DC4C83}" name="Groomer Used (dropdown)" dataDxfId="1173"/>
    <tableColumn id="9" xr3:uid="{10438755-0A92-477A-AA85-2F38F8917937}" name="Class (Dropdown)" dataDxfId="1172"/>
    <tableColumn id="5" xr3:uid="{F4589073-E665-4B76-9F2A-2DB10E976B1A}" name="Rate (Auto fill)" dataDxfId="1171" dataCellStyle="Currency">
      <calculatedColumnFormula>IF(X8 &lt;&gt; "", RIGHT(Table1577531128384858688182838485878[[#This Row],[Class (Dropdown)]],6),0)</calculatedColumnFormula>
    </tableColumn>
    <tableColumn id="8" xr3:uid="{8230862F-AFA0-4054-BB83-E0F377480982}" name="Miles Groomed" dataDxfId="1170"/>
    <tableColumn id="6" xr3:uid="{8F9C8B15-61A8-4ED4-A20E-113CB75BBA62}" name="Hours Groomed" dataDxfId="1169" dataCellStyle="Currency"/>
    <tableColumn id="7" xr3:uid="{455A0540-00D5-46A9-B6DD-45191350DEB4}" name="Total Usage ($)" dataDxfId="1168">
      <calculatedColumnFormula>Table1577531128384858688182838485878[[#This Row],[Rate (Auto fill)]]*Table1577531128384858688182838485878[[#This Row],[Hours Groomed]]</calculatedColumnFormula>
    </tableColumn>
  </tableColumns>
  <tableStyleInfo name="Business Table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BB827C1B-35FB-4E97-AE20-20C8DAE5B8A2}" name="Table1587541229394959699192939495979" displayName="Table1587541229394959699192939495979" ref="AQ7:AV202" totalsRowShown="0" headerRowDxfId="1167" dataDxfId="1165" headerRowBorderDxfId="1166" tableBorderDxfId="1164">
  <autoFilter ref="AQ7:AV202" xr:uid="{DAD31B64-340A-4F78-84B8-D33F78DE217E}"/>
  <tableColumns count="6">
    <tableColumn id="1" xr3:uid="{C783F81E-9950-4DE8-9D6C-9BAD44283D66}" name="Date" dataDxfId="1163"/>
    <tableColumn id="2" xr3:uid="{82007438-0388-4786-9ABE-4ECFD0077E6D}" name="Vendor" dataDxfId="1162"/>
    <tableColumn id="3" xr3:uid="{E05D0CB8-A6F9-4927-9D4C-11E1A5DBD1C4}" name="Description of Purchase" dataDxfId="1161"/>
    <tableColumn id="4" xr3:uid="{2F104503-0DCE-4813-8581-D31560EDEFD6}" name="Cost" dataDxfId="1160"/>
    <tableColumn id="5" xr3:uid="{F5DF85AC-5443-48FE-850E-91045738173B}" name="Proof of Purchase Number" dataDxfId="1159"/>
    <tableColumn id="6" xr3:uid="{5815F7E3-AC71-4E29-8B77-FDAA0F75E202}" name="Proof of Payment Number" dataDxfId="1158"/>
  </tableColumns>
  <tableStyleInfo name="Business 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BDC55C3-BE56-4951-A425-E902F0982BF1}" name="Table157753112838485868" displayName="Table157753112838485868" ref="T7:AB202" totalsRowShown="0" headerRowDxfId="1762" dataDxfId="1760" headerRowBorderDxfId="1761" tableBorderDxfId="1759">
  <autoFilter ref="T7:AB202" xr:uid="{4193D528-587C-45A6-9DB7-D75596273961}"/>
  <tableColumns count="9">
    <tableColumn id="1" xr3:uid="{CEBCFF36-386C-49D5-A67C-55E404A7C213}" name="Date" dataDxfId="1758"/>
    <tableColumn id="2" xr3:uid="{F76382A3-42F4-4F81-B6F5-ACD423CDFB24}" name="Groomer Operator" dataDxfId="1757"/>
    <tableColumn id="3" xr3:uid="{74090137-0250-4495-B168-D35C5E14066E}" name="Trail(s) groomed" dataDxfId="1756"/>
    <tableColumn id="4" xr3:uid="{EB87105F-B603-4EB5-BFE0-77B2273B7F72}" name="Groomer Used (dropdown)" dataDxfId="1755"/>
    <tableColumn id="9" xr3:uid="{B9A1117E-E649-43B6-8204-D632C56E958E}" name="Class (Dropdown)" dataDxfId="1754"/>
    <tableColumn id="5" xr3:uid="{6BFBC5AE-8C5A-4F1F-B567-1CD19977A314}" name="Rate (Auto fill)" dataDxfId="1753" dataCellStyle="Currency">
      <calculatedColumnFormula>IF(X8 &lt;&gt; "", RIGHT(Table157753112838485868[[#This Row],[Class (Dropdown)]],6),0)</calculatedColumnFormula>
    </tableColumn>
    <tableColumn id="8" xr3:uid="{B8EA3552-6867-42C0-AA86-40A26045B10D}" name="Miles Groomed" dataDxfId="1752"/>
    <tableColumn id="6" xr3:uid="{53299CCB-F32E-4418-9C10-16F8229978CF}" name="Hours Groomed" dataDxfId="1751" dataCellStyle="Currency"/>
    <tableColumn id="7" xr3:uid="{371AAB3A-7B14-4353-9657-C8A631366969}" name="Total Usage ($)" dataDxfId="1750">
      <calculatedColumnFormula>Table157753112838485868[[#This Row],[Rate (Auto fill)]]*Table157753112838485868[[#This Row],[Hours Groomed]]</calculatedColumnFormula>
    </tableColumn>
  </tableColumns>
  <tableStyleInfo name="Business Table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8E27F700-95C5-4721-9647-2D860E818727}" name="Table15975513304050607010203040506080" displayName="Table15975513304050607010203040506080" ref="AX7:BC202" totalsRowShown="0" headerRowDxfId="1157" dataDxfId="1155" headerRowBorderDxfId="1156" tableBorderDxfId="1154">
  <autoFilter ref="AX7:BC202" xr:uid="{73C911A8-94DD-43C1-B54F-ABF0E9F2C9A8}"/>
  <tableColumns count="6">
    <tableColumn id="1" xr3:uid="{69A0CA3E-A30F-4572-91C1-0C3BE8577350}" name="Date" dataDxfId="1153"/>
    <tableColumn id="2" xr3:uid="{FF7ADC1D-C54C-41B4-937D-D95BB777CA6C}" name="Vendor" dataDxfId="1152"/>
    <tableColumn id="3" xr3:uid="{FD77FC8D-D371-4D99-9717-C57984FAD345}" name="Description of Contract" dataDxfId="1151"/>
    <tableColumn id="4" xr3:uid="{EF6B2231-C28C-459F-A30A-16AFFEE45557}" name="Cost" dataDxfId="1150"/>
    <tableColumn id="5" xr3:uid="{54E2EFD0-F551-44E5-85D8-914C6519E9F0}" name="Proof of Purchase Number" dataDxfId="1149"/>
    <tableColumn id="6" xr3:uid="{7A9BD364-EA6A-47F5-B190-C97704612F3F}" name="Proof of Payment Number" dataDxfId="1148"/>
  </tableColumns>
  <tableStyleInfo name="Business Table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7037B40F-8C0C-4B36-9BEA-C30DF8BD384B}" name="Table16075614314151617111213141516181" displayName="Table16075614314151617111213141516181" ref="BE7:BJ202" totalsRowShown="0" headerRowDxfId="1147" dataDxfId="1145" headerRowBorderDxfId="1146" tableBorderDxfId="1144">
  <autoFilter ref="BE7:BJ202" xr:uid="{FDE2C3D1-70DA-45FF-AB3E-91D5E448949C}"/>
  <tableColumns count="6">
    <tableColumn id="1" xr3:uid="{98FBA976-D888-4042-BD20-EE7E7AE04898}" name="Date" dataDxfId="1143"/>
    <tableColumn id="2" xr3:uid="{DD46B249-2DC9-434D-B212-D09D142BA2DE}" name="Vehicle Registered" dataDxfId="1142"/>
    <tableColumn id="3" xr3:uid="{BE7A8FE3-A1B4-454B-B7AA-143502B4800C}" name="Vehicle VIN Registered" dataDxfId="1141"/>
    <tableColumn id="4" xr3:uid="{A5A1F203-3822-4C65-84B2-BEE534918A6D}" name="Cost" dataDxfId="1140"/>
    <tableColumn id="5" xr3:uid="{1AFC64CC-0B5B-46C9-949F-DEDC9D26FB0D}" name="Proof of Purchase Number" dataDxfId="1139"/>
    <tableColumn id="6" xr3:uid="{65E6F6DB-443F-4711-9B12-1E41AC8F1BAC}" name="Proof of Payment Number" dataDxfId="1138"/>
  </tableColumns>
  <tableStyleInfo name="Business Table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D5E4438D-A1D4-489E-95B8-C7CEA94C0BDE}" name="Table16175715324252627212223242526282" displayName="Table16175715324252627212223242526282" ref="J3:P4" totalsRowShown="0" headerRowDxfId="1137" dataDxfId="99" tableBorderDxfId="1136" dataCellStyle="Currency">
  <autoFilter ref="J3:P4" xr:uid="{9CF8D1BF-37C5-4310-B74A-4847E63CF2FD}"/>
  <tableColumns count="7">
    <tableColumn id="1" xr3:uid="{551A7F6B-21C9-412E-889C-74F6668AFE83}" name="Trail Maintenance Volunteer Labor " dataDxfId="106" dataCellStyle="Currency">
      <calculatedColumnFormula>SUM(G8:G5577)</calculatedColumnFormula>
    </tableColumn>
    <tableColumn id="2" xr3:uid="{5A9A59D9-B60D-43F2-80A8-10B863C7E4A1}" name="Equipment Usage Expenses" dataDxfId="105" dataCellStyle="Currency">
      <calculatedColumnFormula>SUM(Table14874532333435363[Total Equipment Usage ($)])</calculatedColumnFormula>
    </tableColumn>
    <tableColumn id="3" xr3:uid="{A9FC54A0-3C4F-4FF1-A8EE-EF8FFA65DB2C}" name="Groomer Usage Expenses" dataDxfId="104" dataCellStyle="Currency">
      <calculatedColumnFormula>SUM(AB8:AB5577)</calculatedColumnFormula>
    </tableColumn>
    <tableColumn id="4" xr3:uid="{55ED12CA-B371-41B9-A169-47EE5AF954BB}" name="Material Expenses" dataDxfId="103" dataCellStyle="Currency">
      <calculatedColumnFormula>SUM(Table15374972535455565[Cost])</calculatedColumnFormula>
    </tableColumn>
    <tableColumn id="5" xr3:uid="{CD364254-F60D-4316-8ECB-88182EF5A3B1}" name="Signage Expenses" dataDxfId="102" dataCellStyle="Currency">
      <calculatedColumnFormula>SUM(Table158754122939495969[Cost])</calculatedColumnFormula>
    </tableColumn>
    <tableColumn id="6" xr3:uid="{AC5FEC4C-441A-48C1-99EB-402E3C97A9FB}" name="Insurance Expenses" dataDxfId="101" dataCellStyle="Currency">
      <calculatedColumnFormula>SUM(Table159755133040506070[Cost])</calculatedColumnFormula>
    </tableColumn>
    <tableColumn id="7" xr3:uid="{57D0BB34-4D12-4599-80E3-A1B688CD2314}" name="Registration Expenses" dataDxfId="100" dataCellStyle="Currency">
      <calculatedColumnFormula>SUM(Table160756143141516171[Cost])</calculatedColumnFormula>
    </tableColumn>
  </tableColumns>
  <tableStyleInfo name="Business Table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9BEAC34-7819-46B3-93A2-D5B4758FD804}" name="Table14874532333435363313233343537383" displayName="Table14874532333435363313233343537383" ref="A7:K202" totalsRowShown="0" headerRowDxfId="1135" dataDxfId="1134">
  <autoFilter ref="A7:K202" xr:uid="{B34616C3-9D32-469C-AE43-FF427342D258}"/>
  <tableColumns count="11">
    <tableColumn id="1" xr3:uid="{643DA762-1D80-4906-955F-B5AB4AEDB681}" name="Date" dataDxfId="1133"/>
    <tableColumn id="2" xr3:uid="{26FDA794-5860-4E65-9813-4DF258D71074}" name="Volunteer Name" dataDxfId="1132"/>
    <tableColumn id="3" xr3:uid="{FA88CA72-C8D4-443B-B669-E97A8763083F}" name="Trail Worked" dataDxfId="1131"/>
    <tableColumn id="4" xr3:uid="{97BA2285-9364-42A6-99A1-A3FE6B29096E}" name="Description of Work" dataDxfId="1130"/>
    <tableColumn id="11" xr3:uid="{1BAA6B84-C1C1-47BD-8456-D027267EEA5A}" name="Hours Worked" dataDxfId="1129"/>
    <tableColumn id="5" xr3:uid="{1AB689E3-06F8-4D9A-B9B8-A70637E4B224}" name="Rate" dataDxfId="1128"/>
    <tableColumn id="7" xr3:uid="{4EA10BEA-E286-43FB-9C34-BA588C36CE02}" name="Total Compensation" dataDxfId="1127">
      <calculatedColumnFormula>Table14874532333435363313233343537383[[#This Row],[Hours Worked]]*Table14874532333435363313233343537383[[#This Row],[Rate]]</calculatedColumnFormula>
    </tableColumn>
    <tableColumn id="6" xr3:uid="{9F2AAD3E-2952-47FF-BA0B-CC118A37BDF4}" name="Equipment Used (Dropdown)" dataDxfId="1126"/>
    <tableColumn id="8" xr3:uid="{443D2A21-9432-4B53-AE47-036B3CF674E9}" name="Rate (Auto selects)" dataDxfId="1125" dataCellStyle="Currency">
      <calculatedColumnFormula>IF(Table14874532333435363313233343537383[[#This Row],[Equipment Used (Dropdown)]] &lt;&gt; "", RIGHT(Table14874532333435363313233343537383[[#This Row],[Equipment Used (Dropdown)]],6),0)</calculatedColumnFormula>
    </tableColumn>
    <tableColumn id="9" xr3:uid="{BEE455E0-F031-4E8C-AB19-AB64926FC5E5}" name="Hours Used" dataDxfId="1124"/>
    <tableColumn id="10" xr3:uid="{36EC0AD2-7926-402D-A500-57F2550947D6}" name="Total Equipment Usage ($)" dataDxfId="1123">
      <calculatedColumnFormula>Table14874532333435363313233343537383[[#This Row],[Rate (Auto selects)]]*Table14874532333435363313233343537383[[#This Row],[Hours Used]]</calculatedColumnFormula>
    </tableColumn>
  </tableColumns>
  <tableStyleInfo name="Business Table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57ECBD95-0197-4D50-8715-41D752819BF7}" name="Table14515074642434445464414243444547484" displayName="Table14515074642434445464414243444547484" ref="M8:O37" totalsRowShown="0" headerRowDxfId="1122">
  <autoFilter ref="M8:O37" xr:uid="{0BC567E3-EB6A-4F5B-9E81-0F7C3F675A68}"/>
  <tableColumns count="3">
    <tableColumn id="1" xr3:uid="{54F5A5B1-48CE-4CC8-978C-CAD5565755E7}" name="Type and Rate" dataDxfId="1121"/>
    <tableColumn id="2" xr3:uid="{6DD1179A-ABE4-4D25-B0D6-EF37052B521F}" name="Type" dataDxfId="1120"/>
    <tableColumn id="3" xr3:uid="{A5E0D727-AADD-4A93-8089-E1CEA29BF267}" name="Rate" dataDxfId="1119" dataCellStyle="Currency"/>
  </tableColumns>
  <tableStyleInfo name="Business Table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625C5E11-2FC7-4001-AF24-D014AC4EAD73}" name="Table15374972535455565515253545557585" displayName="Table15374972535455565515253545557585" ref="AJ7:AO202" totalsRowShown="0" headerRowDxfId="1118" dataDxfId="1117" tableBorderDxfId="1116">
  <autoFilter ref="AJ7:AO202" xr:uid="{2CCBCD77-AA94-4889-8AA2-80A5659F5FC1}"/>
  <tableColumns count="6">
    <tableColumn id="1" xr3:uid="{E769C739-939C-403F-A26D-EF49846673A0}" name="Date" dataDxfId="1115"/>
    <tableColumn id="2" xr3:uid="{D366770E-E130-448E-A275-5F797683B4D3}" name="Vendor" dataDxfId="1114"/>
    <tableColumn id="3" xr3:uid="{112DB681-CA5B-4029-A41C-8090C98BD61D}" name="Description of Purchase" dataDxfId="1113"/>
    <tableColumn id="4" xr3:uid="{7E4330F7-6103-41CF-BE9E-6580D0017674}" name="Cost" dataDxfId="1112"/>
    <tableColumn id="5" xr3:uid="{18A83742-98C5-4E60-B8F7-EE511692F8BC}" name="Proof of Purchase Number" dataDxfId="1111"/>
    <tableColumn id="6" xr3:uid="{20B7714B-639B-4D8D-A653-EC3C76FB8BF5}" name="Proof of Payment Number" dataDxfId="1110"/>
  </tableColumns>
  <tableStyleInfo name="Business Table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10DC9C2E-F126-48FB-A8DF-9C3257741ADE}" name="Table15475082636465666616263646567686" displayName="Table15475082636465666616263646567686" ref="AD7:AH42" totalsRowShown="0" headerRowDxfId="1109" dataDxfId="1108">
  <autoFilter ref="AD7:AH42" xr:uid="{EA90B066-3346-4FA1-969A-46296BE51C1F}"/>
  <tableColumns count="5">
    <tableColumn id="3" xr3:uid="{720083AD-43F1-41E9-B0E4-EECBC8B769EB}" name="Year/Make/Model" dataDxfId="1107"/>
    <tableColumn id="4" xr3:uid="{7648D00B-ED8D-4F5D-9B49-78F0F29679F4}" name="Class (A-E)" dataDxfId="1106"/>
    <tableColumn id="5" xr3:uid="{0902EC9A-FCD0-4C27-B74C-F8A5E8936F23}" name="VIN" dataDxfId="1105"/>
    <tableColumn id="6" xr3:uid="{1892057E-DD22-4AAA-949F-8287E62970B6}" name="Owned (Y/N)" dataDxfId="1104"/>
    <tableColumn id="7" xr3:uid="{DF142D4E-80AF-46EC-A51A-73CE0C58F2AB}" name="Leased/Rented (Y/N)" dataDxfId="1103"/>
  </tableColumns>
  <tableStyleInfo name="Business Table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13E5D7EF-CC0A-4ADB-AF93-735BC6111CD2}" name="Table15575192737475767717273747577787" displayName="Table15575192737475767717273747577787" ref="Q7:R17" totalsRowShown="0" headerRowDxfId="1102" tableBorderDxfId="1101">
  <autoFilter ref="Q7:R17" xr:uid="{CC9B24B7-6946-4EF4-BE39-92F5B4B7F02D}"/>
  <tableColumns count="2">
    <tableColumn id="1" xr3:uid="{704CD8D4-D49D-4E2B-97A8-8CD8A1D0B9BE}" name="Groomer Type" dataDxfId="1100"/>
    <tableColumn id="2" xr3:uid="{D55AB956-D74D-4F77-AC96-43028387618F}" name="Rate" dataDxfId="1099" dataCellStyle="Currency"/>
  </tableColumns>
  <tableStyleInfo name="Business Table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7B75D23C-5B15-4018-B962-2E52DCB368B7}" name="Table157753112838485868818283848587888" displayName="Table157753112838485868818283848587888" ref="T7:AB202" totalsRowShown="0" headerRowDxfId="1098" dataDxfId="1096" headerRowBorderDxfId="1097" tableBorderDxfId="1095">
  <autoFilter ref="T7:AB202" xr:uid="{4193D528-587C-45A6-9DB7-D75596273961}"/>
  <tableColumns count="9">
    <tableColumn id="1" xr3:uid="{92DC1E9C-B4D2-4E61-975B-DF603943B376}" name="Date" dataDxfId="1094"/>
    <tableColumn id="2" xr3:uid="{7A7671AC-B0C0-4AF0-A823-B7E0F41ABD97}" name="Groomer Operator" dataDxfId="98"/>
    <tableColumn id="3" xr3:uid="{429DC3A3-1201-469A-89A7-A7EAB33BC971}" name="Trail(s) groomed" dataDxfId="97"/>
    <tableColumn id="4" xr3:uid="{32DA8FFD-5DF7-462D-ADFC-EFE151A6D8A9}" name="Groomer Used (dropdown)" dataDxfId="96"/>
    <tableColumn id="9" xr3:uid="{185C6AC3-FB05-4207-BF4C-BB795CCCD69F}" name="Class (Dropdown)" dataDxfId="1093"/>
    <tableColumn id="5" xr3:uid="{08E8BB31-5B28-4D18-9C2C-4640D68E6880}" name="Rate (Auto fill)" dataDxfId="1092" dataCellStyle="Currency">
      <calculatedColumnFormula>IF(X8 &lt;&gt; "", RIGHT(Table157753112838485868818283848587888[[#This Row],[Class (Dropdown)]],6),0)</calculatedColumnFormula>
    </tableColumn>
    <tableColumn id="8" xr3:uid="{0E6082F0-E2D0-4BF3-9106-A8080CE5D275}" name="Miles Groomed" dataDxfId="1091"/>
    <tableColumn id="6" xr3:uid="{5250C5C3-BB73-4FF7-89BF-685F09775F0F}" name="Hours Groomed" dataDxfId="1090" dataCellStyle="Currency"/>
    <tableColumn id="7" xr3:uid="{74F6A376-64C2-448D-BED8-C7B788158FD9}" name="Total Usage ($)" dataDxfId="1089">
      <calculatedColumnFormula>Table157753112838485868818283848587888[[#This Row],[Rate (Auto fill)]]*Table157753112838485868818283848587888[[#This Row],[Hours Groomed]]</calculatedColumnFormula>
    </tableColumn>
  </tableColumns>
  <tableStyleInfo name="Business Table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A855BA09-E991-4A28-B5C6-F51D55EF301E}" name="Table158754122939495969919293949597989" displayName="Table158754122939495969919293949597989" ref="AQ7:AV202" totalsRowShown="0" headerRowDxfId="1088" dataDxfId="1086" headerRowBorderDxfId="1087" tableBorderDxfId="1085">
  <autoFilter ref="AQ7:AV202" xr:uid="{DAD31B64-340A-4F78-84B8-D33F78DE217E}"/>
  <tableColumns count="6">
    <tableColumn id="1" xr3:uid="{A2262A74-A5A2-41D7-86EC-2EB985C65429}" name="Date" dataDxfId="1084"/>
    <tableColumn id="2" xr3:uid="{6AF0CC95-5FD9-4605-B218-1EAD6E36AD0C}" name="Vendor" dataDxfId="1083"/>
    <tableColumn id="3" xr3:uid="{4C7C6476-CDA9-4E83-B05A-F46607E538CE}" name="Description of Purchase" dataDxfId="1082"/>
    <tableColumn id="4" xr3:uid="{682BD83A-5685-49B3-8CFD-1AF5AE49D0CA}" name="Cost" dataDxfId="1081"/>
    <tableColumn id="5" xr3:uid="{1E3C9C98-87ED-4963-BB30-4F1E8E792448}" name="Proof of Purchase Number" dataDxfId="1080"/>
    <tableColumn id="6" xr3:uid="{383025E4-017A-4DFF-B924-E65ABBEAE0B8}" name="Proof of Payment Number" dataDxfId="1079"/>
  </tableColumns>
  <tableStyleInfo name="Business 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C54B2974-CED8-4F3B-93C1-229608600A00}" name="Table158754122939495969" displayName="Table158754122939495969" ref="AQ7:AV202" totalsRowShown="0" headerRowDxfId="1749" dataDxfId="1747" headerRowBorderDxfId="1748" tableBorderDxfId="1746">
  <autoFilter ref="AQ7:AV202" xr:uid="{DAD31B64-340A-4F78-84B8-D33F78DE217E}"/>
  <tableColumns count="6">
    <tableColumn id="1" xr3:uid="{8D741BB6-603B-4EEB-999D-3BC901FA48A8}" name="Date" dataDxfId="1745"/>
    <tableColumn id="2" xr3:uid="{74975EEC-1914-48E3-A9FA-CD1CDD6C1904}" name="Vendor" dataDxfId="1744"/>
    <tableColumn id="3" xr3:uid="{EBF5EC92-BC41-4717-B7E0-4A9565EB8850}" name="Description of Purchase" dataDxfId="1743"/>
    <tableColumn id="4" xr3:uid="{9428679B-1842-4FAD-B97D-D0E8AB966ACC}" name="Cost" dataDxfId="1742"/>
    <tableColumn id="5" xr3:uid="{58C4933A-1A7B-4DE3-87DA-DAE3C86DBC8E}" name="Proof of Purchase Number" dataDxfId="1741"/>
    <tableColumn id="6" xr3:uid="{E5FD2DE7-8977-48E7-8555-488BE11E6A52}" name="Proof of Payment Number" dataDxfId="1740"/>
  </tableColumns>
  <tableStyleInfo name="Business Table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02A6086B-093D-41AF-BB44-CAD14A41B725}" name="Table1597551330405060701020304050608090" displayName="Table1597551330405060701020304050608090" ref="AX7:BC202" totalsRowShown="0" headerRowDxfId="1078" dataDxfId="1076" headerRowBorderDxfId="1077" tableBorderDxfId="1075">
  <autoFilter ref="AX7:BC202" xr:uid="{73C911A8-94DD-43C1-B54F-ABF0E9F2C9A8}"/>
  <tableColumns count="6">
    <tableColumn id="1" xr3:uid="{A900DC60-A363-433A-8C71-841EC923540B}" name="Date" dataDxfId="1074"/>
    <tableColumn id="2" xr3:uid="{DFA374D3-DD96-4CD1-BEFF-7C8DA4D6E09D}" name="Vendor" dataDxfId="1073"/>
    <tableColumn id="3" xr3:uid="{28626979-B575-45F1-B473-701AE764FE1F}" name="Description of Contract" dataDxfId="1072"/>
    <tableColumn id="4" xr3:uid="{D742D3DA-91DB-47FD-8DA0-BBE4755286AC}" name="Cost" dataDxfId="1071"/>
    <tableColumn id="5" xr3:uid="{A00E07A2-1EAF-4C49-AB8D-B5570A18BE37}" name="Proof of Purchase Number" dataDxfId="1070"/>
    <tableColumn id="6" xr3:uid="{23693BFC-E9FE-4092-B026-3F7833D41D92}" name="Proof of Payment Number" dataDxfId="1069"/>
  </tableColumns>
  <tableStyleInfo name="Business Table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CDA4EDBD-F669-47B8-B46A-9D6A61E0759E}" name="Table1607561431415161711121314151618191" displayName="Table1607561431415161711121314151618191" ref="BE7:BJ202" totalsRowShown="0" headerRowDxfId="1068" dataDxfId="1066" headerRowBorderDxfId="1067" tableBorderDxfId="1065">
  <autoFilter ref="BE7:BJ202" xr:uid="{FDE2C3D1-70DA-45FF-AB3E-91D5E448949C}"/>
  <tableColumns count="6">
    <tableColumn id="1" xr3:uid="{A04A88E3-2159-462A-9A4C-E8403B140EDC}" name="Date" dataDxfId="1064"/>
    <tableColumn id="2" xr3:uid="{D8D68E61-7FAD-4CAE-B695-9F0528CBE73D}" name="Vehicle Registered" dataDxfId="1063"/>
    <tableColumn id="3" xr3:uid="{3B7A6352-FF4A-4A17-BF0E-0EFAF77D46EB}" name="Vehicle VIN Registered" dataDxfId="1062"/>
    <tableColumn id="4" xr3:uid="{C9EE8579-58D2-427F-9CE2-5815677C8CCB}" name="Cost" dataDxfId="1061"/>
    <tableColumn id="5" xr3:uid="{A48BA87E-71FF-4643-8459-90901B1F684B}" name="Proof of Purchase Number" dataDxfId="1060"/>
    <tableColumn id="6" xr3:uid="{FB7BC642-6E64-4C99-9808-227DEC66BB5D}" name="Proof of Payment Number" dataDxfId="1059"/>
  </tableColumns>
  <tableStyleInfo name="Business Table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342FE005-9AD1-4832-A702-20A683C40CC0}" name="Table1617571532425262721222324252628292" displayName="Table1617571532425262721222324252628292" ref="J3:P4" totalsRowShown="0" headerRowDxfId="1058" dataDxfId="88" tableBorderDxfId="1057" dataCellStyle="Currency">
  <autoFilter ref="J3:P4" xr:uid="{9CF8D1BF-37C5-4310-B74A-4847E63CF2FD}"/>
  <tableColumns count="7">
    <tableColumn id="1" xr3:uid="{8398828E-2DAF-4DD1-A025-1B62C4A42079}" name="Trail Maintenance Volunteer Labor " dataDxfId="95" dataCellStyle="Currency">
      <calculatedColumnFormula>SUM(G8:G5577)</calculatedColumnFormula>
    </tableColumn>
    <tableColumn id="2" xr3:uid="{389F76B7-BA78-4211-B7D8-183992442648}" name="Equipment Usage Expenses" dataDxfId="94" dataCellStyle="Currency">
      <calculatedColumnFormula>SUM(Table14874532333435363[Total Equipment Usage ($)])</calculatedColumnFormula>
    </tableColumn>
    <tableColumn id="3" xr3:uid="{6E6CE26D-515E-4E00-A537-3E3A1FAB4BCC}" name="Groomer Usage Expenses" dataDxfId="93" dataCellStyle="Currency">
      <calculatedColumnFormula>SUM(AB8:AB5577)</calculatedColumnFormula>
    </tableColumn>
    <tableColumn id="4" xr3:uid="{20B369A4-BD50-4C3D-8329-56F06EB7B8E8}" name="Material Expenses" dataDxfId="92" dataCellStyle="Currency">
      <calculatedColumnFormula>SUM(Table15374972535455565[Cost])</calculatedColumnFormula>
    </tableColumn>
    <tableColumn id="5" xr3:uid="{97001ED1-53E0-4A0D-8C39-C1C87763F9FE}" name="Signage Expenses" dataDxfId="91" dataCellStyle="Currency">
      <calculatedColumnFormula>SUM(Table158754122939495969[Cost])</calculatedColumnFormula>
    </tableColumn>
    <tableColumn id="6" xr3:uid="{7503CE26-57F0-4CC5-8A4C-0CA78F5C2E96}" name="Insurance Expenses" dataDxfId="90" dataCellStyle="Currency">
      <calculatedColumnFormula>SUM(Table159755133040506070[Cost])</calculatedColumnFormula>
    </tableColumn>
    <tableColumn id="7" xr3:uid="{B081F1A5-D7BF-4667-85E8-77F265810285}" name="Registration Expenses" dataDxfId="89" dataCellStyle="Currency">
      <calculatedColumnFormula>SUM(Table160756143141516171[Cost])</calculatedColumnFormula>
    </tableColumn>
  </tableColumns>
  <tableStyleInfo name="Business Table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D249644-FF3F-44B2-A88B-F76C222E664C}" name="Table1487453233343536331323334353738393" displayName="Table1487453233343536331323334353738393" ref="A7:K202" totalsRowShown="0" headerRowDxfId="1056" dataDxfId="1055">
  <autoFilter ref="A7:K202" xr:uid="{B34616C3-9D32-469C-AE43-FF427342D258}"/>
  <tableColumns count="11">
    <tableColumn id="1" xr3:uid="{4AC8E891-B682-4C2A-B8BF-19D1F8BB7C84}" name="Date" dataDxfId="1054"/>
    <tableColumn id="2" xr3:uid="{B2A43D63-5CF0-4962-B54C-B0465A384DAB}" name="Volunteer Name" dataDxfId="1053"/>
    <tableColumn id="3" xr3:uid="{11C3BEEA-D145-4256-828A-095E7A957B3B}" name="Trail Worked" dataDxfId="1052"/>
    <tableColumn id="4" xr3:uid="{8C1E7403-D215-4188-BFAE-C78EDCB054F5}" name="Description of Work" dataDxfId="1051"/>
    <tableColumn id="11" xr3:uid="{DF04C673-E6BD-473F-8E00-EACAA954216B}" name="Hours Worked" dataDxfId="1050"/>
    <tableColumn id="5" xr3:uid="{EEBF3DAE-328A-4887-9E76-1CFF01A52837}" name="Rate" dataDxfId="1049"/>
    <tableColumn id="7" xr3:uid="{6B949C2C-4EF2-4096-B46D-2911B36D533F}" name="Total Compensation" dataDxfId="1048">
      <calculatedColumnFormula>Table1487453233343536331323334353738393[[#This Row],[Hours Worked]]*Table1487453233343536331323334353738393[[#This Row],[Rate]]</calculatedColumnFormula>
    </tableColumn>
    <tableColumn id="6" xr3:uid="{3DEE48A6-34CF-4F6E-AFA2-C5B76136804D}" name="Equipment Used (Dropdown)" dataDxfId="1047"/>
    <tableColumn id="8" xr3:uid="{21EA55E9-7AE4-447F-B5CD-19114CD7EFE0}" name="Rate (Auto selects)" dataDxfId="1046" dataCellStyle="Currency">
      <calculatedColumnFormula>IF(Table1487453233343536331323334353738393[[#This Row],[Equipment Used (Dropdown)]] &lt;&gt; "", RIGHT(Table1487453233343536331323334353738393[[#This Row],[Equipment Used (Dropdown)]],6),0)</calculatedColumnFormula>
    </tableColumn>
    <tableColumn id="9" xr3:uid="{E1798F56-4CB8-41BA-A69B-2765905F0B2F}" name="Hours Used" dataDxfId="1045"/>
    <tableColumn id="10" xr3:uid="{30305B2C-F82B-4CB0-ABED-0441B7EAEFFF}" name="Total Equipment Usage ($)" dataDxfId="1044">
      <calculatedColumnFormula>Table1487453233343536331323334353738393[[#This Row],[Rate (Auto selects)]]*Table1487453233343536331323334353738393[[#This Row],[Hours Used]]</calculatedColumnFormula>
    </tableColumn>
  </tableColumns>
  <tableStyleInfo name="Business Table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59975C2E-D36D-407A-BE6C-E78024FE4533}" name="Table1451507464243444546441424344454748494" displayName="Table1451507464243444546441424344454748494" ref="M8:O37" totalsRowShown="0" headerRowDxfId="1043">
  <autoFilter ref="M8:O37" xr:uid="{0BC567E3-EB6A-4F5B-9E81-0F7C3F675A68}"/>
  <tableColumns count="3">
    <tableColumn id="1" xr3:uid="{FF1573E5-7B5C-4E3C-9C3F-4BC8996DE69E}" name="Type and Rate" dataDxfId="1042"/>
    <tableColumn id="2" xr3:uid="{6C745959-92B2-4292-B166-C01E75B29644}" name="Type" dataDxfId="1041"/>
    <tableColumn id="3" xr3:uid="{4915FB75-CE27-4D3E-B641-AF72D67490F3}" name="Rate" dataDxfId="1040" dataCellStyle="Currency"/>
  </tableColumns>
  <tableStyleInfo name="Business Table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F9385917-0072-47BE-8AFB-8B1E6336ED46}" name="Table1537497253545556551525354555758595" displayName="Table1537497253545556551525354555758595" ref="AJ7:AO202" totalsRowShown="0" headerRowDxfId="1039" dataDxfId="1038" tableBorderDxfId="1037">
  <autoFilter ref="AJ7:AO202" xr:uid="{2CCBCD77-AA94-4889-8AA2-80A5659F5FC1}"/>
  <tableColumns count="6">
    <tableColumn id="1" xr3:uid="{D7EB1D03-A43C-41EE-95AA-90002A085D08}" name="Date" dataDxfId="1036"/>
    <tableColumn id="2" xr3:uid="{86AC2739-320E-497D-A0C5-2ED597B46692}" name="Vendor" dataDxfId="1035"/>
    <tableColumn id="3" xr3:uid="{8FD24476-2229-46D7-A5FA-10B4E60E9F63}" name="Description of Purchase" dataDxfId="1034"/>
    <tableColumn id="4" xr3:uid="{4E77A65A-9BFB-461E-928F-33C8D9B824A2}" name="Cost" dataDxfId="1033"/>
    <tableColumn id="5" xr3:uid="{60DBC3FC-528F-48B0-B990-8C6B2AC6BC30}" name="Proof of Purchase Number" dataDxfId="1032"/>
    <tableColumn id="6" xr3:uid="{50323DD9-2F38-4C28-A694-EA25907D1253}" name="Proof of Payment Number" dataDxfId="1031"/>
  </tableColumns>
  <tableStyleInfo name="Business Table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46943BFB-AAA1-47E7-94EA-43000327E9E0}" name="Table1547508263646566661626364656768696" displayName="Table1547508263646566661626364656768696" ref="AD7:AH42" totalsRowShown="0" headerRowDxfId="1030" dataDxfId="1029">
  <autoFilter ref="AD7:AH42" xr:uid="{EA90B066-3346-4FA1-969A-46296BE51C1F}"/>
  <tableColumns count="5">
    <tableColumn id="3" xr3:uid="{29268683-446A-4D72-8250-C1B650C60F91}" name="Year/Make/Model" dataDxfId="1028"/>
    <tableColumn id="4" xr3:uid="{75284AC7-BE7C-47B0-95A5-EF1C6A70C76B}" name="Class (A-E)" dataDxfId="1027"/>
    <tableColumn id="5" xr3:uid="{1133CFCA-61A8-4EA3-BF5C-CEB98CCF1249}" name="VIN" dataDxfId="1026"/>
    <tableColumn id="6" xr3:uid="{7D4343C7-4160-43EC-93F2-593A394764F7}" name="Owned (Y/N)" dataDxfId="1025"/>
    <tableColumn id="7" xr3:uid="{EB9887FD-CC2B-4996-8042-51D29C2078EE}" name="Leased/Rented (Y/N)" dataDxfId="1024"/>
  </tableColumns>
  <tableStyleInfo name="Business Table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7E6F86E1-2AD0-49BE-89CA-C3740A5CAF8E}" name="Table1557519273747576771727374757778797" displayName="Table1557519273747576771727374757778797" ref="Q7:R17" totalsRowShown="0" headerRowDxfId="1023" tableBorderDxfId="1022">
  <autoFilter ref="Q7:R17" xr:uid="{CC9B24B7-6946-4EF4-BE39-92F5B4B7F02D}"/>
  <tableColumns count="2">
    <tableColumn id="1" xr3:uid="{D5B78455-DB8F-45C2-84A6-476F3E303177}" name="Groomer Type" dataDxfId="1021"/>
    <tableColumn id="2" xr3:uid="{FAF5E560-DC05-4D38-9E09-A401BF889989}" name="Rate" dataDxfId="1020" dataCellStyle="Currency"/>
  </tableColumns>
  <tableStyleInfo name="Business Table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91E6D61B-AD34-431A-837A-6485E9C55DDC}" name="Table15775311283848586881828384858788898" displayName="Table15775311283848586881828384858788898" ref="T7:AB202" totalsRowShown="0" headerRowDxfId="1019" dataDxfId="1017" headerRowBorderDxfId="1018" tableBorderDxfId="1016">
  <autoFilter ref="T7:AB202" xr:uid="{4193D528-587C-45A6-9DB7-D75596273961}"/>
  <tableColumns count="9">
    <tableColumn id="1" xr3:uid="{E9F1AB27-354F-4002-8019-6CC86A4C3D96}" name="Date" dataDxfId="1015"/>
    <tableColumn id="2" xr3:uid="{80B313C9-936C-4600-9D87-8B391F7AE0CC}" name="Groomer Operator" dataDxfId="1014"/>
    <tableColumn id="3" xr3:uid="{13148FE3-3D37-4A53-8E01-573CAB3EB105}" name="Trail(s) groomed" dataDxfId="1013"/>
    <tableColumn id="4" xr3:uid="{F7CF9B75-8D4B-41A7-85D7-6B6C358538EC}" name="Groomer Used (dropdown)" dataDxfId="1012"/>
    <tableColumn id="9" xr3:uid="{3C3256F1-CC32-43C3-A315-E45DDCAAE952}" name="Class (Dropdown)" dataDxfId="1011"/>
    <tableColumn id="5" xr3:uid="{9D4A4BE4-F58A-4ECD-B35B-5D900208158D}" name="Rate (Auto fill)" dataDxfId="1010" dataCellStyle="Currency">
      <calculatedColumnFormula>IF(X8 &lt;&gt; "", RIGHT(Table15775311283848586881828384858788898[[#This Row],[Class (Dropdown)]],6),0)</calculatedColumnFormula>
    </tableColumn>
    <tableColumn id="8" xr3:uid="{4B0D6863-AF69-453D-9125-1864D1D13D4A}" name="Miles Groomed" dataDxfId="1009"/>
    <tableColumn id="6" xr3:uid="{234D7CAE-361A-4C40-AED0-F3BA709194DB}" name="Hours Groomed" dataDxfId="1008" dataCellStyle="Currency"/>
    <tableColumn id="7" xr3:uid="{E22569DF-AB6C-4741-864D-665CCEF8A53F}" name="Total Usage ($)" dataDxfId="1007">
      <calculatedColumnFormula>Table15775311283848586881828384858788898[[#This Row],[Rate (Auto fill)]]*Table15775311283848586881828384858788898[[#This Row],[Hours Groomed]]</calculatedColumnFormula>
    </tableColumn>
  </tableColumns>
  <tableStyleInfo name="Business Table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BB0E85CC-EBC4-4DBA-9F0E-7280CA944DAF}" name="Table15875412293949596991929394959798999" displayName="Table15875412293949596991929394959798999" ref="AQ7:AV202" totalsRowShown="0" headerRowDxfId="1006" dataDxfId="1004" headerRowBorderDxfId="1005" tableBorderDxfId="1003">
  <autoFilter ref="AQ7:AV202" xr:uid="{DAD31B64-340A-4F78-84B8-D33F78DE217E}"/>
  <tableColumns count="6">
    <tableColumn id="1" xr3:uid="{E04E075F-3FBC-4225-B465-AD501AB6615F}" name="Date" dataDxfId="1002"/>
    <tableColumn id="2" xr3:uid="{F62810D1-7BE8-4FC3-B60E-978892363A3C}" name="Vendor" dataDxfId="1001"/>
    <tableColumn id="3" xr3:uid="{D2DCE9B7-D6F8-4AB8-8883-E4184067F73A}" name="Description of Purchase" dataDxfId="1000"/>
    <tableColumn id="4" xr3:uid="{A744716A-83EE-42D4-9BE7-C4988FB1097B}" name="Cost" dataDxfId="999"/>
    <tableColumn id="5" xr3:uid="{FE0D3A30-5886-47A5-B39A-D419159A9CB9}" name="Proof of Purchase Number" dataDxfId="998"/>
    <tableColumn id="6" xr3:uid="{CBA5D1BA-45E0-40A0-9B42-80D6096E78F7}" name="Proof of Payment Number" dataDxfId="997"/>
  </tableColumns>
  <tableStyleInfo name="Business Table" showFirstColumn="0" showLastColumn="0" showRowStripes="1" showColumnStripes="0"/>
</table>
</file>

<file path=xl/theme/theme1.xml><?xml version="1.0" encoding="utf-8"?>
<a:theme xmlns:a="http://schemas.openxmlformats.org/drawingml/2006/main" name="Business">
  <a:themeElements>
    <a:clrScheme name="Expense Report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1F487C"/>
      </a:accent1>
      <a:accent2>
        <a:srgbClr val="F7F5E4"/>
      </a:accent2>
      <a:accent3>
        <a:srgbClr val="333956"/>
      </a:accent3>
      <a:accent4>
        <a:srgbClr val="51648F"/>
      </a:accent4>
      <a:accent5>
        <a:srgbClr val="558DD4"/>
      </a:accent5>
      <a:accent6>
        <a:srgbClr val="59531D"/>
      </a:accent6>
      <a:hlink>
        <a:srgbClr val="0563C1"/>
      </a:hlink>
      <a:folHlink>
        <a:srgbClr val="954F72"/>
      </a:folHlink>
    </a:clrScheme>
    <a:fontScheme name="Custom 56">
      <a:majorFont>
        <a:latin typeface="Franklin Gothic Medium"/>
        <a:ea typeface=""/>
        <a:cs typeface=""/>
      </a:majorFont>
      <a:minorFont>
        <a:latin typeface="Franklin Gothic Mediu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9.xml"/><Relationship Id="rId3" Type="http://schemas.openxmlformats.org/officeDocument/2006/relationships/table" Target="../tables/table84.xml"/><Relationship Id="rId7" Type="http://schemas.openxmlformats.org/officeDocument/2006/relationships/table" Target="../tables/table88.xml"/><Relationship Id="rId2" Type="http://schemas.openxmlformats.org/officeDocument/2006/relationships/table" Target="../tables/table83.xml"/><Relationship Id="rId1" Type="http://schemas.openxmlformats.org/officeDocument/2006/relationships/drawing" Target="../drawings/drawing10.xml"/><Relationship Id="rId6" Type="http://schemas.openxmlformats.org/officeDocument/2006/relationships/table" Target="../tables/table87.xml"/><Relationship Id="rId11" Type="http://schemas.openxmlformats.org/officeDocument/2006/relationships/table" Target="../tables/table92.xml"/><Relationship Id="rId5" Type="http://schemas.openxmlformats.org/officeDocument/2006/relationships/table" Target="../tables/table86.xml"/><Relationship Id="rId10" Type="http://schemas.openxmlformats.org/officeDocument/2006/relationships/table" Target="../tables/table91.xml"/><Relationship Id="rId4" Type="http://schemas.openxmlformats.org/officeDocument/2006/relationships/table" Target="../tables/table85.xml"/><Relationship Id="rId9" Type="http://schemas.openxmlformats.org/officeDocument/2006/relationships/table" Target="../tables/table90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99.xml"/><Relationship Id="rId3" Type="http://schemas.openxmlformats.org/officeDocument/2006/relationships/table" Target="../tables/table94.xml"/><Relationship Id="rId7" Type="http://schemas.openxmlformats.org/officeDocument/2006/relationships/table" Target="../tables/table98.xml"/><Relationship Id="rId2" Type="http://schemas.openxmlformats.org/officeDocument/2006/relationships/table" Target="../tables/table93.xml"/><Relationship Id="rId1" Type="http://schemas.openxmlformats.org/officeDocument/2006/relationships/drawing" Target="../drawings/drawing11.xml"/><Relationship Id="rId6" Type="http://schemas.openxmlformats.org/officeDocument/2006/relationships/table" Target="../tables/table97.xml"/><Relationship Id="rId11" Type="http://schemas.openxmlformats.org/officeDocument/2006/relationships/table" Target="../tables/table102.xml"/><Relationship Id="rId5" Type="http://schemas.openxmlformats.org/officeDocument/2006/relationships/table" Target="../tables/table96.xml"/><Relationship Id="rId10" Type="http://schemas.openxmlformats.org/officeDocument/2006/relationships/table" Target="../tables/table101.xml"/><Relationship Id="rId4" Type="http://schemas.openxmlformats.org/officeDocument/2006/relationships/table" Target="../tables/table95.xml"/><Relationship Id="rId9" Type="http://schemas.openxmlformats.org/officeDocument/2006/relationships/table" Target="../tables/table100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9.xml"/><Relationship Id="rId3" Type="http://schemas.openxmlformats.org/officeDocument/2006/relationships/table" Target="../tables/table104.xml"/><Relationship Id="rId7" Type="http://schemas.openxmlformats.org/officeDocument/2006/relationships/table" Target="../tables/table108.xml"/><Relationship Id="rId2" Type="http://schemas.openxmlformats.org/officeDocument/2006/relationships/table" Target="../tables/table103.xml"/><Relationship Id="rId1" Type="http://schemas.openxmlformats.org/officeDocument/2006/relationships/drawing" Target="../drawings/drawing12.xml"/><Relationship Id="rId6" Type="http://schemas.openxmlformats.org/officeDocument/2006/relationships/table" Target="../tables/table107.xml"/><Relationship Id="rId11" Type="http://schemas.openxmlformats.org/officeDocument/2006/relationships/table" Target="../tables/table112.xml"/><Relationship Id="rId5" Type="http://schemas.openxmlformats.org/officeDocument/2006/relationships/table" Target="../tables/table106.xml"/><Relationship Id="rId10" Type="http://schemas.openxmlformats.org/officeDocument/2006/relationships/table" Target="../tables/table111.xml"/><Relationship Id="rId4" Type="http://schemas.openxmlformats.org/officeDocument/2006/relationships/table" Target="../tables/table105.xml"/><Relationship Id="rId9" Type="http://schemas.openxmlformats.org/officeDocument/2006/relationships/table" Target="../tables/table110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9.xml"/><Relationship Id="rId3" Type="http://schemas.openxmlformats.org/officeDocument/2006/relationships/table" Target="../tables/table114.xml"/><Relationship Id="rId7" Type="http://schemas.openxmlformats.org/officeDocument/2006/relationships/table" Target="../tables/table118.xml"/><Relationship Id="rId2" Type="http://schemas.openxmlformats.org/officeDocument/2006/relationships/table" Target="../tables/table113.xml"/><Relationship Id="rId1" Type="http://schemas.openxmlformats.org/officeDocument/2006/relationships/drawing" Target="../drawings/drawing13.xml"/><Relationship Id="rId6" Type="http://schemas.openxmlformats.org/officeDocument/2006/relationships/table" Target="../tables/table117.xml"/><Relationship Id="rId11" Type="http://schemas.openxmlformats.org/officeDocument/2006/relationships/table" Target="../tables/table122.xml"/><Relationship Id="rId5" Type="http://schemas.openxmlformats.org/officeDocument/2006/relationships/table" Target="../tables/table116.xml"/><Relationship Id="rId10" Type="http://schemas.openxmlformats.org/officeDocument/2006/relationships/table" Target="../tables/table121.xml"/><Relationship Id="rId4" Type="http://schemas.openxmlformats.org/officeDocument/2006/relationships/table" Target="../tables/table115.xml"/><Relationship Id="rId9" Type="http://schemas.openxmlformats.org/officeDocument/2006/relationships/table" Target="../tables/table120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29.xml"/><Relationship Id="rId3" Type="http://schemas.openxmlformats.org/officeDocument/2006/relationships/table" Target="../tables/table124.xml"/><Relationship Id="rId7" Type="http://schemas.openxmlformats.org/officeDocument/2006/relationships/table" Target="../tables/table128.xml"/><Relationship Id="rId2" Type="http://schemas.openxmlformats.org/officeDocument/2006/relationships/table" Target="../tables/table123.xml"/><Relationship Id="rId1" Type="http://schemas.openxmlformats.org/officeDocument/2006/relationships/drawing" Target="../drawings/drawing14.xml"/><Relationship Id="rId6" Type="http://schemas.openxmlformats.org/officeDocument/2006/relationships/table" Target="../tables/table127.xml"/><Relationship Id="rId11" Type="http://schemas.openxmlformats.org/officeDocument/2006/relationships/table" Target="../tables/table132.xml"/><Relationship Id="rId5" Type="http://schemas.openxmlformats.org/officeDocument/2006/relationships/table" Target="../tables/table126.xml"/><Relationship Id="rId10" Type="http://schemas.openxmlformats.org/officeDocument/2006/relationships/table" Target="../tables/table131.xml"/><Relationship Id="rId4" Type="http://schemas.openxmlformats.org/officeDocument/2006/relationships/table" Target="../tables/table125.xml"/><Relationship Id="rId9" Type="http://schemas.openxmlformats.org/officeDocument/2006/relationships/table" Target="../tables/table130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39.xml"/><Relationship Id="rId3" Type="http://schemas.openxmlformats.org/officeDocument/2006/relationships/table" Target="../tables/table134.xml"/><Relationship Id="rId7" Type="http://schemas.openxmlformats.org/officeDocument/2006/relationships/table" Target="../tables/table138.xml"/><Relationship Id="rId2" Type="http://schemas.openxmlformats.org/officeDocument/2006/relationships/table" Target="../tables/table133.xml"/><Relationship Id="rId1" Type="http://schemas.openxmlformats.org/officeDocument/2006/relationships/drawing" Target="../drawings/drawing15.xml"/><Relationship Id="rId6" Type="http://schemas.openxmlformats.org/officeDocument/2006/relationships/table" Target="../tables/table137.xml"/><Relationship Id="rId11" Type="http://schemas.openxmlformats.org/officeDocument/2006/relationships/table" Target="../tables/table142.xml"/><Relationship Id="rId5" Type="http://schemas.openxmlformats.org/officeDocument/2006/relationships/table" Target="../tables/table136.xml"/><Relationship Id="rId10" Type="http://schemas.openxmlformats.org/officeDocument/2006/relationships/table" Target="../tables/table141.xml"/><Relationship Id="rId4" Type="http://schemas.openxmlformats.org/officeDocument/2006/relationships/table" Target="../tables/table135.xml"/><Relationship Id="rId9" Type="http://schemas.openxmlformats.org/officeDocument/2006/relationships/table" Target="../tables/table140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49.xml"/><Relationship Id="rId3" Type="http://schemas.openxmlformats.org/officeDocument/2006/relationships/table" Target="../tables/table144.xml"/><Relationship Id="rId7" Type="http://schemas.openxmlformats.org/officeDocument/2006/relationships/table" Target="../tables/table148.xml"/><Relationship Id="rId2" Type="http://schemas.openxmlformats.org/officeDocument/2006/relationships/table" Target="../tables/table143.xml"/><Relationship Id="rId1" Type="http://schemas.openxmlformats.org/officeDocument/2006/relationships/drawing" Target="../drawings/drawing16.xml"/><Relationship Id="rId6" Type="http://schemas.openxmlformats.org/officeDocument/2006/relationships/table" Target="../tables/table147.xml"/><Relationship Id="rId11" Type="http://schemas.openxmlformats.org/officeDocument/2006/relationships/table" Target="../tables/table152.xml"/><Relationship Id="rId5" Type="http://schemas.openxmlformats.org/officeDocument/2006/relationships/table" Target="../tables/table146.xml"/><Relationship Id="rId10" Type="http://schemas.openxmlformats.org/officeDocument/2006/relationships/table" Target="../tables/table151.xml"/><Relationship Id="rId4" Type="http://schemas.openxmlformats.org/officeDocument/2006/relationships/table" Target="../tables/table145.xml"/><Relationship Id="rId9" Type="http://schemas.openxmlformats.org/officeDocument/2006/relationships/table" Target="../tables/table150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59.xml"/><Relationship Id="rId3" Type="http://schemas.openxmlformats.org/officeDocument/2006/relationships/table" Target="../tables/table154.xml"/><Relationship Id="rId7" Type="http://schemas.openxmlformats.org/officeDocument/2006/relationships/table" Target="../tables/table158.xml"/><Relationship Id="rId2" Type="http://schemas.openxmlformats.org/officeDocument/2006/relationships/table" Target="../tables/table153.xml"/><Relationship Id="rId1" Type="http://schemas.openxmlformats.org/officeDocument/2006/relationships/drawing" Target="../drawings/drawing17.xml"/><Relationship Id="rId6" Type="http://schemas.openxmlformats.org/officeDocument/2006/relationships/table" Target="../tables/table157.xml"/><Relationship Id="rId11" Type="http://schemas.openxmlformats.org/officeDocument/2006/relationships/table" Target="../tables/table162.xml"/><Relationship Id="rId5" Type="http://schemas.openxmlformats.org/officeDocument/2006/relationships/table" Target="../tables/table156.xml"/><Relationship Id="rId10" Type="http://schemas.openxmlformats.org/officeDocument/2006/relationships/table" Target="../tables/table161.xml"/><Relationship Id="rId4" Type="http://schemas.openxmlformats.org/officeDocument/2006/relationships/table" Target="../tables/table155.xml"/><Relationship Id="rId9" Type="http://schemas.openxmlformats.org/officeDocument/2006/relationships/table" Target="../tables/table160.xm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69.xml"/><Relationship Id="rId3" Type="http://schemas.openxmlformats.org/officeDocument/2006/relationships/table" Target="../tables/table164.xml"/><Relationship Id="rId7" Type="http://schemas.openxmlformats.org/officeDocument/2006/relationships/table" Target="../tables/table168.xml"/><Relationship Id="rId2" Type="http://schemas.openxmlformats.org/officeDocument/2006/relationships/table" Target="../tables/table163.xml"/><Relationship Id="rId1" Type="http://schemas.openxmlformats.org/officeDocument/2006/relationships/drawing" Target="../drawings/drawing18.xml"/><Relationship Id="rId6" Type="http://schemas.openxmlformats.org/officeDocument/2006/relationships/table" Target="../tables/table167.xml"/><Relationship Id="rId11" Type="http://schemas.openxmlformats.org/officeDocument/2006/relationships/table" Target="../tables/table172.xml"/><Relationship Id="rId5" Type="http://schemas.openxmlformats.org/officeDocument/2006/relationships/table" Target="../tables/table166.xml"/><Relationship Id="rId10" Type="http://schemas.openxmlformats.org/officeDocument/2006/relationships/table" Target="../tables/table171.xml"/><Relationship Id="rId4" Type="http://schemas.openxmlformats.org/officeDocument/2006/relationships/table" Target="../tables/table165.xml"/><Relationship Id="rId9" Type="http://schemas.openxmlformats.org/officeDocument/2006/relationships/table" Target="../tables/table170.xm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9.xml"/><Relationship Id="rId3" Type="http://schemas.openxmlformats.org/officeDocument/2006/relationships/table" Target="../tables/table174.xml"/><Relationship Id="rId7" Type="http://schemas.openxmlformats.org/officeDocument/2006/relationships/table" Target="../tables/table178.xml"/><Relationship Id="rId2" Type="http://schemas.openxmlformats.org/officeDocument/2006/relationships/table" Target="../tables/table173.xml"/><Relationship Id="rId1" Type="http://schemas.openxmlformats.org/officeDocument/2006/relationships/drawing" Target="../drawings/drawing19.xml"/><Relationship Id="rId6" Type="http://schemas.openxmlformats.org/officeDocument/2006/relationships/table" Target="../tables/table177.xml"/><Relationship Id="rId11" Type="http://schemas.openxmlformats.org/officeDocument/2006/relationships/table" Target="../tables/table182.xml"/><Relationship Id="rId5" Type="http://schemas.openxmlformats.org/officeDocument/2006/relationships/table" Target="../tables/table176.xml"/><Relationship Id="rId10" Type="http://schemas.openxmlformats.org/officeDocument/2006/relationships/table" Target="../tables/table181.xml"/><Relationship Id="rId4" Type="http://schemas.openxmlformats.org/officeDocument/2006/relationships/table" Target="../tables/table175.xml"/><Relationship Id="rId9" Type="http://schemas.openxmlformats.org/officeDocument/2006/relationships/table" Target="../tables/table18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9.xml"/><Relationship Id="rId3" Type="http://schemas.openxmlformats.org/officeDocument/2006/relationships/table" Target="../tables/table4.xml"/><Relationship Id="rId7" Type="http://schemas.openxmlformats.org/officeDocument/2006/relationships/table" Target="../tables/table8.xml"/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Relationship Id="rId6" Type="http://schemas.openxmlformats.org/officeDocument/2006/relationships/table" Target="../tables/table7.xml"/><Relationship Id="rId11" Type="http://schemas.openxmlformats.org/officeDocument/2006/relationships/table" Target="../tables/table12.xml"/><Relationship Id="rId5" Type="http://schemas.openxmlformats.org/officeDocument/2006/relationships/table" Target="../tables/table6.xml"/><Relationship Id="rId10" Type="http://schemas.openxmlformats.org/officeDocument/2006/relationships/table" Target="../tables/table11.xml"/><Relationship Id="rId4" Type="http://schemas.openxmlformats.org/officeDocument/2006/relationships/table" Target="../tables/table5.xml"/><Relationship Id="rId9" Type="http://schemas.openxmlformats.org/officeDocument/2006/relationships/table" Target="../tables/table10.xm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89.xml"/><Relationship Id="rId3" Type="http://schemas.openxmlformats.org/officeDocument/2006/relationships/table" Target="../tables/table184.xml"/><Relationship Id="rId7" Type="http://schemas.openxmlformats.org/officeDocument/2006/relationships/table" Target="../tables/table188.xml"/><Relationship Id="rId2" Type="http://schemas.openxmlformats.org/officeDocument/2006/relationships/table" Target="../tables/table183.xml"/><Relationship Id="rId1" Type="http://schemas.openxmlformats.org/officeDocument/2006/relationships/drawing" Target="../drawings/drawing20.xml"/><Relationship Id="rId6" Type="http://schemas.openxmlformats.org/officeDocument/2006/relationships/table" Target="../tables/table187.xml"/><Relationship Id="rId11" Type="http://schemas.openxmlformats.org/officeDocument/2006/relationships/table" Target="../tables/table192.xml"/><Relationship Id="rId5" Type="http://schemas.openxmlformats.org/officeDocument/2006/relationships/table" Target="../tables/table186.xml"/><Relationship Id="rId10" Type="http://schemas.openxmlformats.org/officeDocument/2006/relationships/table" Target="../tables/table191.xml"/><Relationship Id="rId4" Type="http://schemas.openxmlformats.org/officeDocument/2006/relationships/table" Target="../tables/table185.xml"/><Relationship Id="rId9" Type="http://schemas.openxmlformats.org/officeDocument/2006/relationships/table" Target="../tables/table190.xm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99.xml"/><Relationship Id="rId3" Type="http://schemas.openxmlformats.org/officeDocument/2006/relationships/table" Target="../tables/table194.xml"/><Relationship Id="rId7" Type="http://schemas.openxmlformats.org/officeDocument/2006/relationships/table" Target="../tables/table198.xml"/><Relationship Id="rId2" Type="http://schemas.openxmlformats.org/officeDocument/2006/relationships/table" Target="../tables/table193.xml"/><Relationship Id="rId1" Type="http://schemas.openxmlformats.org/officeDocument/2006/relationships/drawing" Target="../drawings/drawing21.xml"/><Relationship Id="rId6" Type="http://schemas.openxmlformats.org/officeDocument/2006/relationships/table" Target="../tables/table197.xml"/><Relationship Id="rId11" Type="http://schemas.openxmlformats.org/officeDocument/2006/relationships/table" Target="../tables/table202.xml"/><Relationship Id="rId5" Type="http://schemas.openxmlformats.org/officeDocument/2006/relationships/table" Target="../tables/table196.xml"/><Relationship Id="rId10" Type="http://schemas.openxmlformats.org/officeDocument/2006/relationships/table" Target="../tables/table201.xml"/><Relationship Id="rId4" Type="http://schemas.openxmlformats.org/officeDocument/2006/relationships/table" Target="../tables/table195.xml"/><Relationship Id="rId9" Type="http://schemas.openxmlformats.org/officeDocument/2006/relationships/table" Target="../tables/table200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9.xml"/><Relationship Id="rId3" Type="http://schemas.openxmlformats.org/officeDocument/2006/relationships/table" Target="../tables/table14.xml"/><Relationship Id="rId7" Type="http://schemas.openxmlformats.org/officeDocument/2006/relationships/table" Target="../tables/table18.xml"/><Relationship Id="rId2" Type="http://schemas.openxmlformats.org/officeDocument/2006/relationships/table" Target="../tables/table13.xml"/><Relationship Id="rId1" Type="http://schemas.openxmlformats.org/officeDocument/2006/relationships/drawing" Target="../drawings/drawing3.xml"/><Relationship Id="rId6" Type="http://schemas.openxmlformats.org/officeDocument/2006/relationships/table" Target="../tables/table17.xml"/><Relationship Id="rId11" Type="http://schemas.openxmlformats.org/officeDocument/2006/relationships/table" Target="../tables/table22.xml"/><Relationship Id="rId5" Type="http://schemas.openxmlformats.org/officeDocument/2006/relationships/table" Target="../tables/table16.xml"/><Relationship Id="rId10" Type="http://schemas.openxmlformats.org/officeDocument/2006/relationships/table" Target="../tables/table21.xml"/><Relationship Id="rId4" Type="http://schemas.openxmlformats.org/officeDocument/2006/relationships/table" Target="../tables/table15.xml"/><Relationship Id="rId9" Type="http://schemas.openxmlformats.org/officeDocument/2006/relationships/table" Target="../tables/table2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9.xml"/><Relationship Id="rId3" Type="http://schemas.openxmlformats.org/officeDocument/2006/relationships/table" Target="../tables/table24.xml"/><Relationship Id="rId7" Type="http://schemas.openxmlformats.org/officeDocument/2006/relationships/table" Target="../tables/table28.xml"/><Relationship Id="rId2" Type="http://schemas.openxmlformats.org/officeDocument/2006/relationships/table" Target="../tables/table23.xml"/><Relationship Id="rId1" Type="http://schemas.openxmlformats.org/officeDocument/2006/relationships/drawing" Target="../drawings/drawing4.xml"/><Relationship Id="rId6" Type="http://schemas.openxmlformats.org/officeDocument/2006/relationships/table" Target="../tables/table27.xml"/><Relationship Id="rId11" Type="http://schemas.openxmlformats.org/officeDocument/2006/relationships/table" Target="../tables/table32.xml"/><Relationship Id="rId5" Type="http://schemas.openxmlformats.org/officeDocument/2006/relationships/table" Target="../tables/table26.xml"/><Relationship Id="rId10" Type="http://schemas.openxmlformats.org/officeDocument/2006/relationships/table" Target="../tables/table31.xml"/><Relationship Id="rId4" Type="http://schemas.openxmlformats.org/officeDocument/2006/relationships/table" Target="../tables/table25.xml"/><Relationship Id="rId9" Type="http://schemas.openxmlformats.org/officeDocument/2006/relationships/table" Target="../tables/table30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9.xml"/><Relationship Id="rId3" Type="http://schemas.openxmlformats.org/officeDocument/2006/relationships/table" Target="../tables/table34.xml"/><Relationship Id="rId7" Type="http://schemas.openxmlformats.org/officeDocument/2006/relationships/table" Target="../tables/table38.xml"/><Relationship Id="rId2" Type="http://schemas.openxmlformats.org/officeDocument/2006/relationships/table" Target="../tables/table33.xml"/><Relationship Id="rId1" Type="http://schemas.openxmlformats.org/officeDocument/2006/relationships/drawing" Target="../drawings/drawing5.xml"/><Relationship Id="rId6" Type="http://schemas.openxmlformats.org/officeDocument/2006/relationships/table" Target="../tables/table37.xml"/><Relationship Id="rId11" Type="http://schemas.openxmlformats.org/officeDocument/2006/relationships/table" Target="../tables/table42.xml"/><Relationship Id="rId5" Type="http://schemas.openxmlformats.org/officeDocument/2006/relationships/table" Target="../tables/table36.xml"/><Relationship Id="rId10" Type="http://schemas.openxmlformats.org/officeDocument/2006/relationships/table" Target="../tables/table41.xml"/><Relationship Id="rId4" Type="http://schemas.openxmlformats.org/officeDocument/2006/relationships/table" Target="../tables/table35.xml"/><Relationship Id="rId9" Type="http://schemas.openxmlformats.org/officeDocument/2006/relationships/table" Target="../tables/table40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9.xml"/><Relationship Id="rId3" Type="http://schemas.openxmlformats.org/officeDocument/2006/relationships/table" Target="../tables/table44.xml"/><Relationship Id="rId7" Type="http://schemas.openxmlformats.org/officeDocument/2006/relationships/table" Target="../tables/table48.xml"/><Relationship Id="rId2" Type="http://schemas.openxmlformats.org/officeDocument/2006/relationships/table" Target="../tables/table43.xml"/><Relationship Id="rId1" Type="http://schemas.openxmlformats.org/officeDocument/2006/relationships/drawing" Target="../drawings/drawing6.xml"/><Relationship Id="rId6" Type="http://schemas.openxmlformats.org/officeDocument/2006/relationships/table" Target="../tables/table47.xml"/><Relationship Id="rId11" Type="http://schemas.openxmlformats.org/officeDocument/2006/relationships/table" Target="../tables/table52.xml"/><Relationship Id="rId5" Type="http://schemas.openxmlformats.org/officeDocument/2006/relationships/table" Target="../tables/table46.xml"/><Relationship Id="rId10" Type="http://schemas.openxmlformats.org/officeDocument/2006/relationships/table" Target="../tables/table51.xml"/><Relationship Id="rId4" Type="http://schemas.openxmlformats.org/officeDocument/2006/relationships/table" Target="../tables/table45.xml"/><Relationship Id="rId9" Type="http://schemas.openxmlformats.org/officeDocument/2006/relationships/table" Target="../tables/table50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9.xml"/><Relationship Id="rId3" Type="http://schemas.openxmlformats.org/officeDocument/2006/relationships/table" Target="../tables/table54.xml"/><Relationship Id="rId7" Type="http://schemas.openxmlformats.org/officeDocument/2006/relationships/table" Target="../tables/table58.xml"/><Relationship Id="rId2" Type="http://schemas.openxmlformats.org/officeDocument/2006/relationships/table" Target="../tables/table53.xml"/><Relationship Id="rId1" Type="http://schemas.openxmlformats.org/officeDocument/2006/relationships/drawing" Target="../drawings/drawing7.xml"/><Relationship Id="rId6" Type="http://schemas.openxmlformats.org/officeDocument/2006/relationships/table" Target="../tables/table57.xml"/><Relationship Id="rId11" Type="http://schemas.openxmlformats.org/officeDocument/2006/relationships/table" Target="../tables/table62.xml"/><Relationship Id="rId5" Type="http://schemas.openxmlformats.org/officeDocument/2006/relationships/table" Target="../tables/table56.xml"/><Relationship Id="rId10" Type="http://schemas.openxmlformats.org/officeDocument/2006/relationships/table" Target="../tables/table61.xml"/><Relationship Id="rId4" Type="http://schemas.openxmlformats.org/officeDocument/2006/relationships/table" Target="../tables/table55.xml"/><Relationship Id="rId9" Type="http://schemas.openxmlformats.org/officeDocument/2006/relationships/table" Target="../tables/table60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9.xml"/><Relationship Id="rId3" Type="http://schemas.openxmlformats.org/officeDocument/2006/relationships/table" Target="../tables/table64.xml"/><Relationship Id="rId7" Type="http://schemas.openxmlformats.org/officeDocument/2006/relationships/table" Target="../tables/table68.xml"/><Relationship Id="rId2" Type="http://schemas.openxmlformats.org/officeDocument/2006/relationships/table" Target="../tables/table63.xml"/><Relationship Id="rId1" Type="http://schemas.openxmlformats.org/officeDocument/2006/relationships/drawing" Target="../drawings/drawing8.xml"/><Relationship Id="rId6" Type="http://schemas.openxmlformats.org/officeDocument/2006/relationships/table" Target="../tables/table67.xml"/><Relationship Id="rId11" Type="http://schemas.openxmlformats.org/officeDocument/2006/relationships/table" Target="../tables/table72.xml"/><Relationship Id="rId5" Type="http://schemas.openxmlformats.org/officeDocument/2006/relationships/table" Target="../tables/table66.xml"/><Relationship Id="rId10" Type="http://schemas.openxmlformats.org/officeDocument/2006/relationships/table" Target="../tables/table71.xml"/><Relationship Id="rId4" Type="http://schemas.openxmlformats.org/officeDocument/2006/relationships/table" Target="../tables/table65.xml"/><Relationship Id="rId9" Type="http://schemas.openxmlformats.org/officeDocument/2006/relationships/table" Target="../tables/table70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9.xml"/><Relationship Id="rId3" Type="http://schemas.openxmlformats.org/officeDocument/2006/relationships/table" Target="../tables/table74.xml"/><Relationship Id="rId7" Type="http://schemas.openxmlformats.org/officeDocument/2006/relationships/table" Target="../tables/table78.xml"/><Relationship Id="rId2" Type="http://schemas.openxmlformats.org/officeDocument/2006/relationships/table" Target="../tables/table73.xml"/><Relationship Id="rId1" Type="http://schemas.openxmlformats.org/officeDocument/2006/relationships/drawing" Target="../drawings/drawing9.xml"/><Relationship Id="rId6" Type="http://schemas.openxmlformats.org/officeDocument/2006/relationships/table" Target="../tables/table77.xml"/><Relationship Id="rId11" Type="http://schemas.openxmlformats.org/officeDocument/2006/relationships/table" Target="../tables/table82.xml"/><Relationship Id="rId5" Type="http://schemas.openxmlformats.org/officeDocument/2006/relationships/table" Target="../tables/table76.xml"/><Relationship Id="rId10" Type="http://schemas.openxmlformats.org/officeDocument/2006/relationships/table" Target="../tables/table81.xml"/><Relationship Id="rId4" Type="http://schemas.openxmlformats.org/officeDocument/2006/relationships/table" Target="../tables/table75.xml"/><Relationship Id="rId9" Type="http://schemas.openxmlformats.org/officeDocument/2006/relationships/table" Target="../tables/table8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A1:Q36"/>
  <sheetViews>
    <sheetView showGridLines="0" tabSelected="1" zoomScale="40" zoomScaleNormal="40" workbookViewId="0">
      <selection activeCell="B2" sqref="B2:E2"/>
    </sheetView>
  </sheetViews>
  <sheetFormatPr defaultColWidth="0" defaultRowHeight="30" customHeight="1" x14ac:dyDescent="0.35"/>
  <cols>
    <col min="1" max="1" width="2.81640625" style="21" customWidth="1"/>
    <col min="2" max="2" width="40.08984375" style="21" bestFit="1" customWidth="1"/>
    <col min="3" max="3" width="30.81640625" style="21" customWidth="1"/>
    <col min="4" max="4" width="36.453125" style="21" customWidth="1"/>
    <col min="5" max="5" width="38.08984375" style="21" bestFit="1" customWidth="1"/>
    <col min="6" max="6" width="20.81640625" style="21" customWidth="1"/>
    <col min="7" max="7" width="33.36328125" style="21" customWidth="1"/>
    <col min="8" max="8" width="20.81640625" style="21" customWidth="1"/>
    <col min="9" max="9" width="19.1796875" style="21" customWidth="1"/>
    <col min="10" max="10" width="37.36328125" style="21" bestFit="1" customWidth="1"/>
    <col min="11" max="11" width="40.08984375" style="21" bestFit="1" customWidth="1"/>
    <col min="12" max="12" width="38" style="21" bestFit="1" customWidth="1"/>
    <col min="13" max="13" width="51.81640625" style="21" customWidth="1"/>
    <col min="14" max="14" width="23.453125" style="21" customWidth="1"/>
    <col min="15" max="15" width="72.1796875" style="21" customWidth="1"/>
    <col min="16" max="16" width="12.6328125" style="21" customWidth="1"/>
    <col min="17" max="17" width="8.81640625" style="21" customWidth="1"/>
    <col min="18" max="18" width="0" style="2" hidden="1" customWidth="1"/>
    <col min="19" max="16384" width="0" style="2" hidden="1"/>
  </cols>
  <sheetData>
    <row r="1" spans="1:17" ht="49.95" customHeight="1" x14ac:dyDescent="0.95">
      <c r="B1" s="121" t="s">
        <v>137</v>
      </c>
      <c r="C1" s="121"/>
      <c r="D1" s="121"/>
      <c r="E1" s="12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57" customHeight="1" x14ac:dyDescent="0.95">
      <c r="B2" s="121" t="s">
        <v>52</v>
      </c>
      <c r="C2" s="121"/>
      <c r="D2" s="121"/>
      <c r="E2" s="121"/>
      <c r="L2" s="6"/>
      <c r="M2" s="6"/>
    </row>
    <row r="3" spans="1:17" ht="40.200000000000003" customHeight="1" x14ac:dyDescent="0.35">
      <c r="A3" s="2"/>
      <c r="B3" s="11" t="s">
        <v>1</v>
      </c>
      <c r="C3" s="2"/>
      <c r="D3" s="2"/>
      <c r="E3" s="2"/>
      <c r="F3" s="2"/>
      <c r="G3" s="2"/>
      <c r="H3" s="2"/>
      <c r="I3" s="3"/>
      <c r="J3" s="3"/>
      <c r="K3" s="2"/>
      <c r="L3" s="4"/>
      <c r="M3" s="4"/>
      <c r="N3" s="2"/>
      <c r="O3" s="2"/>
      <c r="P3" s="2"/>
      <c r="Q3" s="2"/>
    </row>
    <row r="4" spans="1:17" ht="18.600000000000001" x14ac:dyDescent="0.4">
      <c r="A4" s="2"/>
      <c r="B4" s="20" t="s">
        <v>20</v>
      </c>
      <c r="C4" s="122" t="s">
        <v>14</v>
      </c>
      <c r="D4" s="122"/>
      <c r="E4" s="7" t="s">
        <v>2</v>
      </c>
      <c r="F4" s="12">
        <v>45748</v>
      </c>
      <c r="G4" s="12">
        <v>46112</v>
      </c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30" customHeight="1" thickBot="1" x14ac:dyDescent="0.4">
      <c r="A5" s="15"/>
      <c r="B5" s="96"/>
      <c r="C5" s="97"/>
      <c r="D5" s="97"/>
      <c r="E5" s="98"/>
      <c r="F5" s="97"/>
      <c r="G5" s="97"/>
      <c r="H5" s="96"/>
      <c r="I5" s="99"/>
      <c r="J5" s="99"/>
      <c r="K5" s="15"/>
      <c r="L5" s="15"/>
      <c r="M5" s="15"/>
      <c r="N5" s="15"/>
      <c r="O5" s="15"/>
      <c r="P5" s="15"/>
      <c r="Q5" s="15"/>
    </row>
    <row r="6" spans="1:17" ht="40.200000000000003" customHeight="1" x14ac:dyDescent="0.45">
      <c r="A6" s="2"/>
      <c r="B6" s="8" t="s">
        <v>4</v>
      </c>
      <c r="C6" s="14" t="s">
        <v>16</v>
      </c>
      <c r="D6" s="2"/>
      <c r="E6" s="2"/>
      <c r="F6" s="2"/>
      <c r="G6" s="2"/>
      <c r="H6" s="2"/>
      <c r="I6" s="2"/>
      <c r="J6" s="2"/>
      <c r="K6" s="2"/>
      <c r="L6" s="8" t="s">
        <v>88</v>
      </c>
      <c r="M6" s="8"/>
      <c r="N6" s="2"/>
      <c r="O6" s="2"/>
      <c r="P6" s="2"/>
      <c r="Q6" s="2"/>
    </row>
    <row r="7" spans="1:17" ht="30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99" customHeight="1" x14ac:dyDescent="0.35">
      <c r="A8" s="2"/>
      <c r="B8" s="42" t="s">
        <v>3</v>
      </c>
      <c r="C8" s="43" t="s">
        <v>23</v>
      </c>
      <c r="D8" s="22" t="s">
        <v>24</v>
      </c>
      <c r="E8" s="22" t="s">
        <v>5</v>
      </c>
      <c r="F8" s="43" t="s">
        <v>25</v>
      </c>
      <c r="G8" s="44" t="s">
        <v>26</v>
      </c>
      <c r="H8" s="22" t="s">
        <v>87</v>
      </c>
      <c r="I8" s="22" t="s">
        <v>28</v>
      </c>
      <c r="J8" s="45" t="s">
        <v>0</v>
      </c>
      <c r="K8" s="2"/>
      <c r="L8" s="34" t="s">
        <v>51</v>
      </c>
      <c r="M8" s="101" t="s">
        <v>7</v>
      </c>
      <c r="N8" s="35" t="s">
        <v>8</v>
      </c>
      <c r="O8" s="105" t="s">
        <v>18</v>
      </c>
      <c r="P8" s="49" t="s">
        <v>0</v>
      </c>
      <c r="Q8" s="2"/>
    </row>
    <row r="9" spans="1:17" ht="46.5" customHeight="1" x14ac:dyDescent="0.35">
      <c r="A9" s="2"/>
      <c r="B9" s="46" t="str">
        <f>'TME1 '!A4</f>
        <v>Enter TME Name here</v>
      </c>
      <c r="C9" s="119">
        <f>'TME1 '!J4</f>
        <v>0</v>
      </c>
      <c r="D9" s="119">
        <f>'TME1 '!K4</f>
        <v>0</v>
      </c>
      <c r="E9" s="119">
        <f>'TME1 '!L4</f>
        <v>0</v>
      </c>
      <c r="F9" s="119">
        <f>'TME1 '!M4</f>
        <v>0</v>
      </c>
      <c r="G9" s="119">
        <f>'TME1 '!N4</f>
        <v>0</v>
      </c>
      <c r="H9" s="119">
        <f>'TME1 '!O4</f>
        <v>0</v>
      </c>
      <c r="I9" s="119">
        <f>'TME1 '!P4</f>
        <v>0</v>
      </c>
      <c r="J9" s="47">
        <f>SUM(ExpenseData[[#This Row],[Trail Maintenance Volunteer Labor ]:[Registration Expenses]])</f>
        <v>0</v>
      </c>
      <c r="K9" s="2"/>
      <c r="L9" s="53"/>
      <c r="M9" s="102"/>
      <c r="N9" s="54"/>
      <c r="O9" s="55"/>
      <c r="P9" s="50">
        <f>N9*O9</f>
        <v>0</v>
      </c>
      <c r="Q9" s="2"/>
    </row>
    <row r="10" spans="1:17" ht="30" customHeight="1" x14ac:dyDescent="0.35">
      <c r="A10" s="2"/>
      <c r="B10" s="46" t="str">
        <f>'TME2'!A4</f>
        <v>Enter TME Name here</v>
      </c>
      <c r="C10" s="119">
        <f>'TME2'!J4</f>
        <v>0</v>
      </c>
      <c r="D10" s="119">
        <f>'TME2'!K4</f>
        <v>0</v>
      </c>
      <c r="E10" s="119">
        <f>'TME2'!L4</f>
        <v>0</v>
      </c>
      <c r="F10" s="119">
        <f>'TME2'!M4</f>
        <v>0</v>
      </c>
      <c r="G10" s="119">
        <f>'TME2'!N4</f>
        <v>0</v>
      </c>
      <c r="H10" s="119">
        <f>'TME2'!O4</f>
        <v>0</v>
      </c>
      <c r="I10" s="119">
        <f>'TME2'!P4</f>
        <v>0</v>
      </c>
      <c r="J10" s="47">
        <f>SUM(ExpenseData[[#This Row],[Trail Maintenance Volunteer Labor ]:[Registration Expenses]])</f>
        <v>0</v>
      </c>
      <c r="K10" s="2"/>
      <c r="L10" s="53"/>
      <c r="M10" s="53"/>
      <c r="N10" s="54"/>
      <c r="O10" s="56"/>
      <c r="P10" s="50">
        <f t="shared" ref="P10:P28" si="0">N10*O10</f>
        <v>0</v>
      </c>
      <c r="Q10" s="2"/>
    </row>
    <row r="11" spans="1:17" ht="30" customHeight="1" x14ac:dyDescent="0.35">
      <c r="A11" s="2"/>
      <c r="B11" s="46" t="str">
        <f>'TME3'!A4</f>
        <v>Enter TME Name here</v>
      </c>
      <c r="C11" s="119">
        <f>'TME3'!J4</f>
        <v>0</v>
      </c>
      <c r="D11" s="119">
        <f>'TME3'!K4</f>
        <v>0</v>
      </c>
      <c r="E11" s="119">
        <f>'TME3'!L4</f>
        <v>0</v>
      </c>
      <c r="F11" s="119">
        <f>'TME3'!M4</f>
        <v>0</v>
      </c>
      <c r="G11" s="119">
        <f>'TME3'!N4</f>
        <v>0</v>
      </c>
      <c r="H11" s="119">
        <f>'TME3'!O4</f>
        <v>0</v>
      </c>
      <c r="I11" s="119">
        <f>'TME3'!P4</f>
        <v>0</v>
      </c>
      <c r="J11" s="47">
        <f>SUM(ExpenseData[[#This Row],[Trail Maintenance Volunteer Labor ]:[Registration Expenses]])</f>
        <v>0</v>
      </c>
      <c r="K11" s="2"/>
      <c r="L11" s="53"/>
      <c r="M11" s="53"/>
      <c r="N11" s="54"/>
      <c r="O11" s="56"/>
      <c r="P11" s="50">
        <f t="shared" si="0"/>
        <v>0</v>
      </c>
      <c r="Q11" s="2"/>
    </row>
    <row r="12" spans="1:17" ht="30" customHeight="1" x14ac:dyDescent="0.35">
      <c r="A12" s="2"/>
      <c r="B12" s="46" t="str">
        <f>'TME4'!A4</f>
        <v>Enter TME Name here</v>
      </c>
      <c r="C12" s="119">
        <f>'TME4'!J4</f>
        <v>0</v>
      </c>
      <c r="D12" s="119">
        <f>'TME4'!K4</f>
        <v>0</v>
      </c>
      <c r="E12" s="119">
        <f>'TME4'!L4</f>
        <v>0</v>
      </c>
      <c r="F12" s="119">
        <f>'TME4'!M4</f>
        <v>0</v>
      </c>
      <c r="G12" s="119">
        <f>'TME4'!N4</f>
        <v>0</v>
      </c>
      <c r="H12" s="119">
        <f>'TME4'!O4</f>
        <v>0</v>
      </c>
      <c r="I12" s="119">
        <f>'TME4'!P4</f>
        <v>0</v>
      </c>
      <c r="J12" s="47">
        <f>SUM(ExpenseData[[#This Row],[Trail Maintenance Volunteer Labor ]:[Registration Expenses]])</f>
        <v>0</v>
      </c>
      <c r="K12" s="2"/>
      <c r="L12" s="53"/>
      <c r="M12" s="53"/>
      <c r="N12" s="54"/>
      <c r="O12" s="56"/>
      <c r="P12" s="50">
        <f t="shared" si="0"/>
        <v>0</v>
      </c>
      <c r="Q12" s="2"/>
    </row>
    <row r="13" spans="1:17" ht="30" customHeight="1" x14ac:dyDescent="0.35">
      <c r="A13" s="2"/>
      <c r="B13" s="46" t="str">
        <f>'TME5'!A4</f>
        <v>Enter TME Name here</v>
      </c>
      <c r="C13" s="119">
        <f>'TME5'!J4</f>
        <v>0</v>
      </c>
      <c r="D13" s="119">
        <f>'TME5'!K4</f>
        <v>0</v>
      </c>
      <c r="E13" s="119">
        <f>'TME5'!L4</f>
        <v>0</v>
      </c>
      <c r="F13" s="119">
        <f>'TME5'!M4</f>
        <v>0</v>
      </c>
      <c r="G13" s="119">
        <f>'TME5'!N4</f>
        <v>0</v>
      </c>
      <c r="H13" s="119">
        <f>'TME5'!O4</f>
        <v>0</v>
      </c>
      <c r="I13" s="119">
        <f>'TME5'!P4</f>
        <v>0</v>
      </c>
      <c r="J13" s="47">
        <f>SUM(ExpenseData[[#This Row],[Trail Maintenance Volunteer Labor ]:[Registration Expenses]])</f>
        <v>0</v>
      </c>
      <c r="K13" s="2"/>
      <c r="L13" s="53"/>
      <c r="M13" s="53"/>
      <c r="N13" s="54"/>
      <c r="O13" s="56"/>
      <c r="P13" s="50">
        <f t="shared" si="0"/>
        <v>0</v>
      </c>
      <c r="Q13" s="2"/>
    </row>
    <row r="14" spans="1:17" ht="30" customHeight="1" x14ac:dyDescent="0.35">
      <c r="A14" s="2"/>
      <c r="B14" s="46" t="str">
        <f>'TME6'!A4</f>
        <v>Enter TME Name here</v>
      </c>
      <c r="C14" s="119">
        <f>'TME6'!J4</f>
        <v>0</v>
      </c>
      <c r="D14" s="119">
        <f>'TME6'!K4</f>
        <v>0</v>
      </c>
      <c r="E14" s="119">
        <f>'TME6'!L4</f>
        <v>0</v>
      </c>
      <c r="F14" s="119">
        <f>'TME6'!M4</f>
        <v>0</v>
      </c>
      <c r="G14" s="119">
        <f>'TME6'!N4</f>
        <v>0</v>
      </c>
      <c r="H14" s="119">
        <f>'TME6'!O4</f>
        <v>0</v>
      </c>
      <c r="I14" s="119">
        <f>'TME6'!P4</f>
        <v>0</v>
      </c>
      <c r="J14" s="47">
        <f>SUM(ExpenseData[[#This Row],[Trail Maintenance Volunteer Labor ]:[Registration Expenses]])</f>
        <v>0</v>
      </c>
      <c r="K14" s="2"/>
      <c r="L14" s="53"/>
      <c r="M14" s="53"/>
      <c r="N14" s="54"/>
      <c r="O14" s="56"/>
      <c r="P14" s="50">
        <f t="shared" si="0"/>
        <v>0</v>
      </c>
      <c r="Q14" s="2"/>
    </row>
    <row r="15" spans="1:17" ht="30" customHeight="1" x14ac:dyDescent="0.35">
      <c r="A15" s="2"/>
      <c r="B15" s="46" t="str">
        <f>'TME7'!A4</f>
        <v>Enter TME Name here</v>
      </c>
      <c r="C15" s="119">
        <f>'TME7'!J4</f>
        <v>0</v>
      </c>
      <c r="D15" s="119">
        <f>'TME7'!K4</f>
        <v>0</v>
      </c>
      <c r="E15" s="119">
        <f>'TME7'!L4</f>
        <v>0</v>
      </c>
      <c r="F15" s="119">
        <f>'TME7'!M4</f>
        <v>0</v>
      </c>
      <c r="G15" s="119">
        <f>'TME7'!N4</f>
        <v>0</v>
      </c>
      <c r="H15" s="119">
        <f>'TME7'!O4</f>
        <v>0</v>
      </c>
      <c r="I15" s="119">
        <f>'TME7'!P4</f>
        <v>0</v>
      </c>
      <c r="J15" s="47">
        <f>SUM(ExpenseData[[#This Row],[Trail Maintenance Volunteer Labor ]:[Registration Expenses]])</f>
        <v>0</v>
      </c>
      <c r="K15" s="2"/>
      <c r="L15" s="53"/>
      <c r="M15" s="53"/>
      <c r="N15" s="54"/>
      <c r="O15" s="56"/>
      <c r="P15" s="50">
        <f t="shared" si="0"/>
        <v>0</v>
      </c>
      <c r="Q15" s="2"/>
    </row>
    <row r="16" spans="1:17" ht="30" customHeight="1" x14ac:dyDescent="0.35">
      <c r="A16" s="2"/>
      <c r="B16" s="46" t="str">
        <f>'TME8'!A4</f>
        <v>Enter TME Name here</v>
      </c>
      <c r="C16" s="119">
        <f>'TME8'!J4</f>
        <v>0</v>
      </c>
      <c r="D16" s="119">
        <f>'TME8'!K4</f>
        <v>0</v>
      </c>
      <c r="E16" s="119">
        <f>'TME8'!L4</f>
        <v>0</v>
      </c>
      <c r="F16" s="119">
        <f>'TME8'!M4</f>
        <v>0</v>
      </c>
      <c r="G16" s="119">
        <f>'TME8'!N4</f>
        <v>0</v>
      </c>
      <c r="H16" s="119">
        <f>'TME8'!O4</f>
        <v>0</v>
      </c>
      <c r="I16" s="119">
        <f>'TME8'!P4</f>
        <v>0</v>
      </c>
      <c r="J16" s="47">
        <f>SUM(ExpenseData[[#This Row],[Trail Maintenance Volunteer Labor ]:[Registration Expenses]])</f>
        <v>0</v>
      </c>
      <c r="K16" s="2"/>
      <c r="L16" s="53"/>
      <c r="M16" s="53"/>
      <c r="N16" s="54"/>
      <c r="O16" s="56"/>
      <c r="P16" s="50">
        <f t="shared" si="0"/>
        <v>0</v>
      </c>
      <c r="Q16" s="2"/>
    </row>
    <row r="17" spans="1:17" ht="30" customHeight="1" x14ac:dyDescent="0.35">
      <c r="A17" s="2"/>
      <c r="B17" s="46" t="str">
        <f>'TME9'!A4</f>
        <v>Enter TME Name here</v>
      </c>
      <c r="C17" s="119">
        <f>'TME9'!J4</f>
        <v>0</v>
      </c>
      <c r="D17" s="119">
        <f>'TME9'!K4</f>
        <v>0</v>
      </c>
      <c r="E17" s="119">
        <f>'TME9'!L4</f>
        <v>0</v>
      </c>
      <c r="F17" s="119">
        <f>'TME9'!M4</f>
        <v>0</v>
      </c>
      <c r="G17" s="119">
        <f>'TME9'!N4</f>
        <v>0</v>
      </c>
      <c r="H17" s="119">
        <f>'TME9'!O4</f>
        <v>0</v>
      </c>
      <c r="I17" s="119">
        <f>'TME9'!P4</f>
        <v>0</v>
      </c>
      <c r="J17" s="47">
        <f>SUM(ExpenseData[[#This Row],[Trail Maintenance Volunteer Labor ]:[Registration Expenses]])</f>
        <v>0</v>
      </c>
      <c r="K17" s="2"/>
      <c r="L17" s="53"/>
      <c r="M17" s="53"/>
      <c r="N17" s="54"/>
      <c r="O17" s="56"/>
      <c r="P17" s="50">
        <f t="shared" si="0"/>
        <v>0</v>
      </c>
      <c r="Q17" s="2"/>
    </row>
    <row r="18" spans="1:17" ht="30" customHeight="1" x14ac:dyDescent="0.35">
      <c r="A18" s="2"/>
      <c r="B18" s="46" t="str">
        <f>'TME10'!A4</f>
        <v>Enter TME Name here</v>
      </c>
      <c r="C18" s="119">
        <f>'TME10'!J4</f>
        <v>0</v>
      </c>
      <c r="D18" s="119">
        <f>'TME10'!K4</f>
        <v>0</v>
      </c>
      <c r="E18" s="119">
        <f>'TME10'!L4</f>
        <v>0</v>
      </c>
      <c r="F18" s="119">
        <f>'TME10'!M4</f>
        <v>0</v>
      </c>
      <c r="G18" s="119">
        <f>'TME10'!N4</f>
        <v>0</v>
      </c>
      <c r="H18" s="119">
        <f>'TME10'!O4</f>
        <v>0</v>
      </c>
      <c r="I18" s="119">
        <f>'TME10'!P4</f>
        <v>0</v>
      </c>
      <c r="J18" s="47">
        <f>SUM(ExpenseData[[#This Row],[Trail Maintenance Volunteer Labor ]:[Registration Expenses]])</f>
        <v>0</v>
      </c>
      <c r="K18" s="2"/>
      <c r="L18" s="53"/>
      <c r="M18" s="53"/>
      <c r="N18" s="54"/>
      <c r="O18" s="56"/>
      <c r="P18" s="50">
        <f t="shared" si="0"/>
        <v>0</v>
      </c>
      <c r="Q18" s="2"/>
    </row>
    <row r="19" spans="1:17" ht="30" customHeight="1" x14ac:dyDescent="0.35">
      <c r="A19" s="2"/>
      <c r="B19" s="46" t="str">
        <f>'TME11'!A4</f>
        <v>Enter TME Name here</v>
      </c>
      <c r="C19" s="119">
        <f>'TME11'!J4</f>
        <v>0</v>
      </c>
      <c r="D19" s="119">
        <f>'TME11'!K4</f>
        <v>0</v>
      </c>
      <c r="E19" s="119">
        <f>'TME11'!L4</f>
        <v>0</v>
      </c>
      <c r="F19" s="119">
        <f>'TME11'!M4</f>
        <v>0</v>
      </c>
      <c r="G19" s="119">
        <f>'TME11'!N4</f>
        <v>0</v>
      </c>
      <c r="H19" s="119">
        <f>'TME11'!O4</f>
        <v>0</v>
      </c>
      <c r="I19" s="119">
        <f>'TME11'!P4</f>
        <v>0</v>
      </c>
      <c r="J19" s="47">
        <f>SUM(ExpenseData[[#This Row],[Trail Maintenance Volunteer Labor ]:[Registration Expenses]])</f>
        <v>0</v>
      </c>
      <c r="K19" s="2"/>
      <c r="L19" s="53"/>
      <c r="M19" s="53"/>
      <c r="N19" s="54"/>
      <c r="O19" s="56"/>
      <c r="P19" s="50">
        <f t="shared" si="0"/>
        <v>0</v>
      </c>
      <c r="Q19" s="2"/>
    </row>
    <row r="20" spans="1:17" ht="30" customHeight="1" x14ac:dyDescent="0.35">
      <c r="A20" s="2"/>
      <c r="B20" s="46" t="str">
        <f>'TME12'!A4</f>
        <v>Enter TME Name here</v>
      </c>
      <c r="C20" s="119">
        <f>'TME12'!J4</f>
        <v>0</v>
      </c>
      <c r="D20" s="119">
        <f>'TME12'!K4</f>
        <v>0</v>
      </c>
      <c r="E20" s="119">
        <f>'TME12'!L4</f>
        <v>0</v>
      </c>
      <c r="F20" s="119">
        <f>'TME12'!M4</f>
        <v>0</v>
      </c>
      <c r="G20" s="119">
        <f>'TME12'!N4</f>
        <v>0</v>
      </c>
      <c r="H20" s="119">
        <f>'TME12'!O4</f>
        <v>0</v>
      </c>
      <c r="I20" s="119">
        <f>'TME12'!P4</f>
        <v>0</v>
      </c>
      <c r="J20" s="47">
        <f>SUM(ExpenseData[[#This Row],[Trail Maintenance Volunteer Labor ]:[Registration Expenses]])</f>
        <v>0</v>
      </c>
      <c r="K20" s="2"/>
      <c r="L20" s="53"/>
      <c r="M20" s="53"/>
      <c r="N20" s="54"/>
      <c r="O20" s="56"/>
      <c r="P20" s="50">
        <f t="shared" si="0"/>
        <v>0</v>
      </c>
      <c r="Q20" s="2"/>
    </row>
    <row r="21" spans="1:17" ht="30" customHeight="1" x14ac:dyDescent="0.35">
      <c r="A21" s="2"/>
      <c r="B21" s="46" t="str">
        <f>'TME13'!A4</f>
        <v>Enter TME Name here</v>
      </c>
      <c r="C21" s="119">
        <f>'TME13'!J4</f>
        <v>0</v>
      </c>
      <c r="D21" s="119">
        <f>'TME13'!K4</f>
        <v>0</v>
      </c>
      <c r="E21" s="119">
        <f>'TME13'!L4</f>
        <v>0</v>
      </c>
      <c r="F21" s="119">
        <f>'TME13'!M4</f>
        <v>0</v>
      </c>
      <c r="G21" s="119">
        <f>'TME13'!N4</f>
        <v>0</v>
      </c>
      <c r="H21" s="119">
        <f>'TME13'!O4</f>
        <v>0</v>
      </c>
      <c r="I21" s="119">
        <f>'TME13'!P4</f>
        <v>0</v>
      </c>
      <c r="J21" s="47">
        <f>SUM(ExpenseData[[#This Row],[Trail Maintenance Volunteer Labor ]:[Registration Expenses]])</f>
        <v>0</v>
      </c>
      <c r="K21" s="2"/>
      <c r="L21" s="53"/>
      <c r="M21" s="53"/>
      <c r="N21" s="54"/>
      <c r="O21" s="56"/>
      <c r="P21" s="50">
        <f t="shared" si="0"/>
        <v>0</v>
      </c>
      <c r="Q21" s="2"/>
    </row>
    <row r="22" spans="1:17" ht="30" customHeight="1" x14ac:dyDescent="0.35">
      <c r="A22" s="2"/>
      <c r="B22" s="46" t="str">
        <f>'TME14'!A4</f>
        <v>Enter TME Name here</v>
      </c>
      <c r="C22" s="119">
        <f>'TME14'!J4</f>
        <v>0</v>
      </c>
      <c r="D22" s="119">
        <f>'TME14'!K4</f>
        <v>0</v>
      </c>
      <c r="E22" s="119">
        <f>'TME14'!L4</f>
        <v>0</v>
      </c>
      <c r="F22" s="119">
        <f>'TME14'!M4</f>
        <v>0</v>
      </c>
      <c r="G22" s="119">
        <f>'TME14'!N4</f>
        <v>0</v>
      </c>
      <c r="H22" s="119">
        <f>'TME14'!O4</f>
        <v>0</v>
      </c>
      <c r="I22" s="119">
        <f>'TME14'!P4</f>
        <v>0</v>
      </c>
      <c r="J22" s="47">
        <f>SUM(ExpenseData[[#This Row],[Trail Maintenance Volunteer Labor ]:[Registration Expenses]])</f>
        <v>0</v>
      </c>
      <c r="K22" s="2"/>
      <c r="L22" s="53"/>
      <c r="M22" s="53"/>
      <c r="N22" s="54"/>
      <c r="O22" s="56"/>
      <c r="P22" s="50">
        <f t="shared" si="0"/>
        <v>0</v>
      </c>
      <c r="Q22" s="2"/>
    </row>
    <row r="23" spans="1:17" ht="30" customHeight="1" x14ac:dyDescent="0.35">
      <c r="A23" s="2"/>
      <c r="B23" s="46" t="str">
        <f>'TME15'!A4</f>
        <v>Enter TME Name here</v>
      </c>
      <c r="C23" s="119">
        <f>'TME15'!J4</f>
        <v>0</v>
      </c>
      <c r="D23" s="119">
        <f>'TME15'!K4</f>
        <v>0</v>
      </c>
      <c r="E23" s="119">
        <f>'TME15'!L4</f>
        <v>0</v>
      </c>
      <c r="F23" s="119">
        <f>'TME15'!M4</f>
        <v>0</v>
      </c>
      <c r="G23" s="119">
        <f>'TME15'!N4</f>
        <v>0</v>
      </c>
      <c r="H23" s="119">
        <f>'TME15'!O4</f>
        <v>0</v>
      </c>
      <c r="I23" s="119">
        <f>'TME15'!P4</f>
        <v>0</v>
      </c>
      <c r="J23" s="47">
        <f>SUM(ExpenseData[[#This Row],[Trail Maintenance Volunteer Labor ]:[Registration Expenses]])</f>
        <v>0</v>
      </c>
      <c r="K23" s="2"/>
      <c r="L23" s="53"/>
      <c r="M23" s="53"/>
      <c r="N23" s="54"/>
      <c r="O23" s="56"/>
      <c r="P23" s="50">
        <f t="shared" si="0"/>
        <v>0</v>
      </c>
      <c r="Q23" s="2"/>
    </row>
    <row r="24" spans="1:17" ht="30" customHeight="1" x14ac:dyDescent="0.35">
      <c r="A24" s="2"/>
      <c r="B24" s="46" t="str">
        <f>'TME16'!A4</f>
        <v>Enter TME Name here</v>
      </c>
      <c r="C24" s="119">
        <f>'TME16'!J4</f>
        <v>0</v>
      </c>
      <c r="D24" s="119">
        <f>'TME16'!K4</f>
        <v>0</v>
      </c>
      <c r="E24" s="119">
        <f>'TME16'!L4</f>
        <v>0</v>
      </c>
      <c r="F24" s="119">
        <f>'TME16'!M4</f>
        <v>0</v>
      </c>
      <c r="G24" s="119">
        <f>'TME16'!N4</f>
        <v>0</v>
      </c>
      <c r="H24" s="119">
        <f>'TME16'!O4</f>
        <v>0</v>
      </c>
      <c r="I24" s="119">
        <f>'TME16'!P4</f>
        <v>0</v>
      </c>
      <c r="J24" s="47">
        <f>SUM(ExpenseData[[#This Row],[Trail Maintenance Volunteer Labor ]:[Registration Expenses]])</f>
        <v>0</v>
      </c>
      <c r="K24" s="2"/>
      <c r="L24" s="53"/>
      <c r="M24" s="53"/>
      <c r="N24" s="54"/>
      <c r="O24" s="56"/>
      <c r="P24" s="50">
        <f t="shared" si="0"/>
        <v>0</v>
      </c>
      <c r="Q24" s="2"/>
    </row>
    <row r="25" spans="1:17" ht="30" customHeight="1" x14ac:dyDescent="0.35">
      <c r="A25" s="2"/>
      <c r="B25" s="46" t="str">
        <f>'TME17'!A4</f>
        <v>Enter TME Name here</v>
      </c>
      <c r="C25" s="119">
        <f>'TME17'!J4</f>
        <v>0</v>
      </c>
      <c r="D25" s="119">
        <f>'TME17'!K4</f>
        <v>0</v>
      </c>
      <c r="E25" s="119">
        <f>'TME17'!L4</f>
        <v>0</v>
      </c>
      <c r="F25" s="119">
        <f>'TME17'!M4</f>
        <v>0</v>
      </c>
      <c r="G25" s="119">
        <f>'TME17'!N4</f>
        <v>0</v>
      </c>
      <c r="H25" s="119">
        <f>'TME17'!O4</f>
        <v>0</v>
      </c>
      <c r="I25" s="119">
        <f>'TME17'!P4</f>
        <v>0</v>
      </c>
      <c r="J25" s="47">
        <f>SUM(ExpenseData[[#This Row],[Trail Maintenance Volunteer Labor ]:[Registration Expenses]])</f>
        <v>0</v>
      </c>
      <c r="K25" s="2"/>
      <c r="L25" s="53"/>
      <c r="M25" s="53"/>
      <c r="N25" s="54"/>
      <c r="O25" s="56"/>
      <c r="P25" s="50">
        <f t="shared" si="0"/>
        <v>0</v>
      </c>
      <c r="Q25" s="2"/>
    </row>
    <row r="26" spans="1:17" ht="30" customHeight="1" x14ac:dyDescent="0.35">
      <c r="A26" s="2"/>
      <c r="B26" s="46" t="str">
        <f>'TME18'!A4</f>
        <v>Enter TME Name here</v>
      </c>
      <c r="C26" s="119">
        <f>'TME18'!J4</f>
        <v>0</v>
      </c>
      <c r="D26" s="119">
        <f>'TME18'!K4</f>
        <v>0</v>
      </c>
      <c r="E26" s="119">
        <f>'TME18'!L4</f>
        <v>0</v>
      </c>
      <c r="F26" s="119">
        <f>'TME18'!M4</f>
        <v>0</v>
      </c>
      <c r="G26" s="119">
        <f>'TME18'!N4</f>
        <v>0</v>
      </c>
      <c r="H26" s="119">
        <f>'TME18'!O4</f>
        <v>0</v>
      </c>
      <c r="I26" s="119">
        <f>'TME18'!P4</f>
        <v>0</v>
      </c>
      <c r="J26" s="47">
        <f>SUM(ExpenseData[[#This Row],[Trail Maintenance Volunteer Labor ]:[Registration Expenses]])</f>
        <v>0</v>
      </c>
      <c r="K26" s="2"/>
      <c r="L26" s="53"/>
      <c r="M26" s="53"/>
      <c r="N26" s="54"/>
      <c r="O26" s="56"/>
      <c r="P26" s="50">
        <f t="shared" si="0"/>
        <v>0</v>
      </c>
      <c r="Q26" s="2"/>
    </row>
    <row r="27" spans="1:17" ht="30" customHeight="1" x14ac:dyDescent="0.35">
      <c r="A27" s="2"/>
      <c r="B27" s="46" t="str">
        <f>'TME19'!A4</f>
        <v>Enter TME Name here</v>
      </c>
      <c r="C27" s="119">
        <f>'TME19'!J4</f>
        <v>0</v>
      </c>
      <c r="D27" s="119">
        <f>'TME19'!K4</f>
        <v>0</v>
      </c>
      <c r="E27" s="119">
        <f>'TME19'!L4</f>
        <v>0</v>
      </c>
      <c r="F27" s="119">
        <f>'TME19'!M4</f>
        <v>0</v>
      </c>
      <c r="G27" s="119">
        <f>'TME19'!N4</f>
        <v>0</v>
      </c>
      <c r="H27" s="119">
        <f>'TME19'!O4</f>
        <v>0</v>
      </c>
      <c r="I27" s="119">
        <f>'TME19'!P4</f>
        <v>0</v>
      </c>
      <c r="J27" s="47">
        <f>SUM(ExpenseData[[#This Row],[Trail Maintenance Volunteer Labor ]:[Registration Expenses]])</f>
        <v>0</v>
      </c>
      <c r="K27" s="2"/>
      <c r="L27" s="53"/>
      <c r="M27" s="53"/>
      <c r="N27" s="54"/>
      <c r="O27" s="56"/>
      <c r="P27" s="50">
        <f t="shared" si="0"/>
        <v>0</v>
      </c>
      <c r="Q27" s="2"/>
    </row>
    <row r="28" spans="1:17" ht="30" customHeight="1" x14ac:dyDescent="0.35">
      <c r="A28" s="2"/>
      <c r="B28" s="46" t="str">
        <f>'TME20'!A4</f>
        <v>Enter TME Name here</v>
      </c>
      <c r="C28" s="119">
        <f>'TME20'!J4</f>
        <v>0</v>
      </c>
      <c r="D28" s="119">
        <f>'TME20'!K4</f>
        <v>0</v>
      </c>
      <c r="E28" s="119">
        <f>'TME20'!L4</f>
        <v>0</v>
      </c>
      <c r="F28" s="119">
        <f>'TME20'!M4</f>
        <v>0</v>
      </c>
      <c r="G28" s="119">
        <f>'TME20'!N4</f>
        <v>0</v>
      </c>
      <c r="H28" s="119">
        <f>'TME20'!O4</f>
        <v>0</v>
      </c>
      <c r="I28" s="119">
        <f>'TME20'!P4</f>
        <v>0</v>
      </c>
      <c r="J28" s="47">
        <f>SUM(ExpenseData[[#This Row],[Trail Maintenance Volunteer Labor ]:[Registration Expenses]])</f>
        <v>0</v>
      </c>
      <c r="K28" s="2"/>
      <c r="L28" s="53"/>
      <c r="M28" s="53"/>
      <c r="N28" s="54"/>
      <c r="O28" s="56"/>
      <c r="P28" s="50">
        <f t="shared" si="0"/>
        <v>0</v>
      </c>
      <c r="Q28" s="2"/>
    </row>
    <row r="29" spans="1:17" s="2" customFormat="1" ht="30" customHeight="1" x14ac:dyDescent="0.35">
      <c r="B29" s="48" t="s">
        <v>13</v>
      </c>
      <c r="C29" s="23">
        <f>SUM(ExpenseData[[Trail Maintenance Volunteer Labor ]])</f>
        <v>0</v>
      </c>
      <c r="D29" s="23">
        <f>SUM(ExpenseData[Equipment Usage Expenses])</f>
        <v>0</v>
      </c>
      <c r="E29" s="23">
        <f>SUM(ExpenseData[Groomer Usage Expenses])</f>
        <v>0</v>
      </c>
      <c r="F29" s="23">
        <f>SUM(ExpenseData[Material Expenses])</f>
        <v>0</v>
      </c>
      <c r="G29" s="23">
        <f>SUM(ExpenseData[Signage Expenses])</f>
        <v>0</v>
      </c>
      <c r="H29" s="23">
        <f>SUM(ExpenseData[Insurance, Permit or Subcontract Expenses])</f>
        <v>0</v>
      </c>
      <c r="I29" s="23">
        <f>SUM(ExpenseData[Registration Expenses])</f>
        <v>0</v>
      </c>
      <c r="J29" s="120">
        <f>SUM(ExpenseData[Total])</f>
        <v>0</v>
      </c>
      <c r="L29" s="36" t="s">
        <v>0</v>
      </c>
      <c r="M29" s="100"/>
      <c r="N29" s="37">
        <f>SUM(N9:N28)</f>
        <v>0</v>
      </c>
      <c r="O29" s="38">
        <f>SUM(O9:O28)</f>
        <v>0</v>
      </c>
      <c r="P29" s="51">
        <f>SUM(P9:P28)</f>
        <v>0</v>
      </c>
    </row>
    <row r="30" spans="1:17" s="2" customFormat="1" ht="30" customHeight="1" x14ac:dyDescent="0.35">
      <c r="C30" s="16"/>
      <c r="D30" s="16"/>
      <c r="E30" s="16"/>
      <c r="F30" s="16"/>
      <c r="I30" s="17" t="s">
        <v>0</v>
      </c>
      <c r="J30" s="41">
        <f>ExpenseData[[#Totals],[Total]]</f>
        <v>0</v>
      </c>
      <c r="K30" s="18"/>
      <c r="O30" s="19" t="s">
        <v>0</v>
      </c>
      <c r="P30" s="52">
        <f>SUM(P9:P28)</f>
        <v>0</v>
      </c>
    </row>
    <row r="31" spans="1:17" s="2" customFormat="1" ht="49.95" customHeight="1" x14ac:dyDescent="0.45">
      <c r="F31" s="10"/>
    </row>
    <row r="32" spans="1:17" s="2" customFormat="1" ht="34.200000000000003" x14ac:dyDescent="0.35">
      <c r="B32" s="9" t="s">
        <v>19</v>
      </c>
      <c r="C32" s="125">
        <f>Subtotal+P30</f>
        <v>0</v>
      </c>
      <c r="D32" s="125"/>
      <c r="E32" s="125"/>
      <c r="F32" s="5"/>
    </row>
    <row r="33" spans="2:5" s="2" customFormat="1" ht="30" customHeight="1" x14ac:dyDescent="0.35"/>
    <row r="34" spans="2:5" s="2" customFormat="1" ht="43.8" thickBot="1" x14ac:dyDescent="0.4">
      <c r="B34" s="9" t="s">
        <v>15</v>
      </c>
      <c r="C34" s="123"/>
      <c r="D34" s="123"/>
      <c r="E34" s="123"/>
    </row>
    <row r="35" spans="2:5" s="2" customFormat="1" ht="30" customHeight="1" thickBot="1" x14ac:dyDescent="0.4">
      <c r="B35" s="13" t="s">
        <v>17</v>
      </c>
      <c r="C35" s="124"/>
      <c r="D35" s="124"/>
      <c r="E35" s="124"/>
    </row>
    <row r="36" spans="2:5" s="2" customFormat="1" ht="30" customHeight="1" x14ac:dyDescent="0.35"/>
  </sheetData>
  <mergeCells count="6">
    <mergeCell ref="B1:E1"/>
    <mergeCell ref="C4:D4"/>
    <mergeCell ref="C34:E34"/>
    <mergeCell ref="C35:E35"/>
    <mergeCell ref="B2:E2"/>
    <mergeCell ref="C32:E32"/>
  </mergeCells>
  <phoneticPr fontId="26" type="noConversion"/>
  <dataValidations count="18">
    <dataValidation allowBlank="1" showInputMessage="1" showErrorMessage="1" prompt="Track expenses in this Expense Report worksheet. Enter values in various expense categories in cells B9 to K18 and in Expense Data table." sqref="A2" xr:uid="{00000000-0002-0000-0000-000000000000}"/>
    <dataValidation allowBlank="1" showErrorMessage="1" prompt="Enter purpose of expenses in cell at right" sqref="B4" xr:uid="{00000000-0002-0000-0000-000003000000}"/>
    <dataValidation allowBlank="1" showErrorMessage="1" prompt="Enter employee information in the cells below" sqref="B6 L6:M6" xr:uid="{00000000-0002-0000-0000-000005000000}"/>
    <dataValidation allowBlank="1" showErrorMessage="1" prompt="Pay period is automatically updated based on entries in the Expense Data table" sqref="E4" xr:uid="{00000000-0002-0000-0000-00000C000000}"/>
    <dataValidation allowBlank="1" showErrorMessage="1" prompt="The starting period for this expense report is in this cell and is automatically determined by the entries in the Expense Data table" sqref="F4" xr:uid="{00000000-0002-0000-0000-00000D000000}"/>
    <dataValidation allowBlank="1" showErrorMessage="1" prompt="Enter Account in this column under this heading" sqref="L8:M8 B8:C8" xr:uid="{00000000-0002-0000-0000-00000F000000}"/>
    <dataValidation allowBlank="1" showErrorMessage="1" prompt="Enter Transport expenses in this column under this heading" sqref="F8" xr:uid="{00000000-0002-0000-0000-000012000000}"/>
    <dataValidation allowBlank="1" showErrorMessage="1" prompt="Enter Meal expenses in this column under this heading" sqref="G8:I8" xr:uid="{00000000-0002-0000-0000-000014000000}"/>
    <dataValidation allowBlank="1" showErrorMessage="1" prompt="Total expenses are automatically calculated in this column under this heading for each date" sqref="J8 P8" xr:uid="{00000000-0002-0000-0000-000018000000}"/>
    <dataValidation allowBlank="1" showErrorMessage="1" prompt="Enter remarks in cells at right" sqref="B34 B32" xr:uid="{00000000-0002-0000-0000-000019000000}"/>
    <dataValidation allowBlank="1" showInputMessage="1" showErrorMessage="1" prompt="Enter signature in this cell" sqref="C34:E35" xr:uid="{00000000-0002-0000-0000-00001A000000}"/>
    <dataValidation allowBlank="1" showInputMessage="1" showErrorMessage="1" prompt="Enter Notes in cells at right" sqref="F31" xr:uid="{00000000-0002-0000-0000-00001B000000}"/>
    <dataValidation allowBlank="1" showInputMessage="1" showErrorMessage="1" prompt="Automatically calculated Subtotal" sqref="J30" xr:uid="{00000000-0002-0000-0000-00001D000000}"/>
    <dataValidation allowBlank="1" showErrorMessage="1" prompt="Enter purpose of expense report in this cell" sqref="C4:D4" xr:uid="{00000000-0002-0000-0000-000026000000}"/>
    <dataValidation allowBlank="1" showErrorMessage="1" prompt="The ending period for this expense report is in this cell and is automatically determined by the entries in the Expense Data table" sqref="G4" xr:uid="{00000000-0002-0000-0000-000028000000}"/>
    <dataValidation allowBlank="1" showErrorMessage="1" prompt="The report is for the office use only" sqref="L2:M2" xr:uid="{07C673D8-7C7E-49D0-9828-543179A7680F}"/>
    <dataValidation allowBlank="1" showErrorMessage="1" prompt="Expense Report title is in this cell" sqref="B3" xr:uid="{ACE8D43B-3270-4BB7-8BE0-B0137FB56C6F}"/>
    <dataValidation allowBlank="1" prompt="Expense Report title is in this cell" sqref="B1:E2" xr:uid="{FAEBDDF8-8306-4E72-9BDF-D526AE029CDE}"/>
  </dataValidations>
  <printOptions horizontalCentered="1"/>
  <pageMargins left="0.4" right="0.4" top="0.4" bottom="0.4" header="0.3" footer="0.3"/>
  <pageSetup scale="85" fitToHeight="0" orientation="landscape" horizontalDpi="4294967293" r:id="rId1"/>
  <headerFooter differentFirst="1">
    <oddFooter>Page &amp;P of &amp;N</oddFooter>
  </headerFooter>
  <drawing r:id="rId2"/>
  <tableParts count="2">
    <tablePart r:id="rId3"/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D67B-78CF-4FCD-8740-3F80C5E5FFD8}">
  <dimension ref="A1:BT204"/>
  <sheetViews>
    <sheetView zoomScale="40" zoomScaleNormal="40" workbookViewId="0">
      <selection activeCell="J4" sqref="J4:P4"/>
    </sheetView>
  </sheetViews>
  <sheetFormatPr defaultColWidth="0" defaultRowHeight="15" x14ac:dyDescent="0.35"/>
  <cols>
    <col min="1" max="1" width="16.6328125" style="85" customWidth="1"/>
    <col min="2" max="2" width="19.6328125" style="85" bestFit="1" customWidth="1"/>
    <col min="3" max="3" width="11.36328125" style="85" customWidth="1"/>
    <col min="4" max="4" width="23.6328125" style="85" bestFit="1" customWidth="1"/>
    <col min="5" max="5" width="24.08984375" style="91" bestFit="1" customWidth="1"/>
    <col min="6" max="6" width="31.1796875" style="92" customWidth="1"/>
    <col min="7" max="7" width="24.08984375" style="92" customWidth="1"/>
    <col min="8" max="8" width="30.81640625" style="114" customWidth="1"/>
    <col min="9" max="9" width="24.08984375" style="92" customWidth="1"/>
    <col min="10" max="10" width="26.453125" style="92" bestFit="1" customWidth="1"/>
    <col min="11" max="11" width="31.1796875" style="33" customWidth="1"/>
    <col min="12" max="12" width="24.81640625" style="33" customWidth="1"/>
    <col min="13" max="13" width="23.1796875" style="33" customWidth="1"/>
    <col min="14" max="14" width="25.90625" style="33" bestFit="1" customWidth="1"/>
    <col min="15" max="15" width="17.453125" style="33" customWidth="1"/>
    <col min="16" max="16" width="18.81640625" style="33" customWidth="1"/>
    <col min="17" max="17" width="12.1796875" style="33" bestFit="1" customWidth="1"/>
    <col min="18" max="18" width="9.1796875" style="33" bestFit="1" customWidth="1"/>
    <col min="19" max="19" width="7.36328125" style="85" customWidth="1"/>
    <col min="20" max="20" width="20" style="85" bestFit="1" customWidth="1"/>
    <col min="21" max="21" width="16.1796875" style="85" customWidth="1"/>
    <col min="22" max="22" width="16.453125" style="85" bestFit="1" customWidth="1"/>
    <col min="23" max="23" width="17.90625" style="92" customWidth="1"/>
    <col min="24" max="24" width="17.08984375" style="85" bestFit="1" customWidth="1"/>
    <col min="25" max="25" width="15.90625" style="92" customWidth="1"/>
    <col min="26" max="26" width="15.90625" style="33" customWidth="1"/>
    <col min="27" max="27" width="13.90625" style="85" bestFit="1" customWidth="1"/>
    <col min="28" max="28" width="13.6328125" style="85" bestFit="1" customWidth="1"/>
    <col min="29" max="30" width="18.81640625" style="85" bestFit="1" customWidth="1"/>
    <col min="31" max="31" width="13.453125" style="33" bestFit="1" customWidth="1"/>
    <col min="32" max="32" width="16.1796875" style="33" bestFit="1" customWidth="1"/>
    <col min="33" max="33" width="17.1796875" style="85" customWidth="1"/>
    <col min="34" max="34" width="11.36328125" style="85" bestFit="1" customWidth="1"/>
    <col min="35" max="35" width="28.1796875" style="85" bestFit="1" customWidth="1"/>
    <col min="36" max="36" width="14.54296875" style="85" bestFit="1" customWidth="1"/>
    <col min="37" max="37" width="30.6328125" style="85" bestFit="1" customWidth="1"/>
    <col min="38" max="38" width="29.90625" style="85" bestFit="1" customWidth="1"/>
    <col min="39" max="39" width="18.90625" style="33" bestFit="1" customWidth="1"/>
    <col min="40" max="41" width="20.08984375" style="85" bestFit="1" customWidth="1"/>
    <col min="42" max="42" width="25.81640625" style="85" customWidth="1"/>
    <col min="43" max="43" width="14.54296875" style="92" bestFit="1" customWidth="1"/>
    <col min="44" max="44" width="28.1796875" style="85" customWidth="1"/>
    <col min="45" max="45" width="27.453125" style="85" customWidth="1"/>
    <col min="46" max="46" width="18.90625" style="33" bestFit="1" customWidth="1"/>
    <col min="47" max="48" width="20.08984375" style="85" bestFit="1" customWidth="1"/>
    <col min="49" max="49" width="22.81640625" style="85" customWidth="1"/>
    <col min="50" max="50" width="13.90625" style="92" bestFit="1" customWidth="1"/>
    <col min="51" max="51" width="28.1796875" style="85" customWidth="1"/>
    <col min="52" max="52" width="27.453125" style="85" customWidth="1"/>
    <col min="53" max="53" width="18.90625" style="33" bestFit="1" customWidth="1"/>
    <col min="54" max="54" width="20.08984375" style="85" bestFit="1" customWidth="1"/>
    <col min="55" max="55" width="20.81640625" style="85" customWidth="1"/>
    <col min="56" max="56" width="24.90625" style="85" customWidth="1"/>
    <col min="57" max="57" width="14.08984375" style="85" bestFit="1" customWidth="1"/>
    <col min="58" max="58" width="28.1796875" style="85" customWidth="1"/>
    <col min="59" max="59" width="27.453125" style="85" customWidth="1"/>
    <col min="60" max="60" width="18.90625" style="33" bestFit="1" customWidth="1"/>
    <col min="61" max="72" width="0" style="57" hidden="1" customWidth="1"/>
    <col min="73" max="16384" width="8.81640625" style="57" hidden="1"/>
  </cols>
  <sheetData>
    <row r="1" spans="1:63" s="33" customFormat="1" ht="86.4" customHeight="1" thickBot="1" x14ac:dyDescent="0.55000000000000004">
      <c r="D1" s="135" t="s">
        <v>46</v>
      </c>
      <c r="E1" s="136"/>
      <c r="F1" s="137"/>
      <c r="G1" s="138" t="s">
        <v>47</v>
      </c>
      <c r="H1" s="139"/>
      <c r="I1" s="58"/>
      <c r="J1" s="140" t="s">
        <v>33</v>
      </c>
      <c r="K1" s="140"/>
      <c r="L1" s="140"/>
      <c r="M1" s="140"/>
      <c r="N1" s="140"/>
      <c r="O1" s="140"/>
      <c r="P1" s="140"/>
    </row>
    <row r="2" spans="1:63" s="33" customFormat="1" ht="8.4" customHeight="1" thickBot="1" x14ac:dyDescent="0.4">
      <c r="F2" s="58"/>
      <c r="G2" s="58"/>
      <c r="H2" s="58"/>
      <c r="I2" s="58"/>
    </row>
    <row r="3" spans="1:63" ht="40.950000000000003" customHeight="1" thickBot="1" x14ac:dyDescent="0.45">
      <c r="A3" s="141" t="s">
        <v>3</v>
      </c>
      <c r="B3" s="142"/>
      <c r="C3" s="142"/>
      <c r="D3" s="143"/>
      <c r="E3" s="33"/>
      <c r="F3" s="58"/>
      <c r="G3" s="58"/>
      <c r="H3" s="58"/>
      <c r="I3" s="58"/>
      <c r="J3" s="25" t="s">
        <v>23</v>
      </c>
      <c r="K3" s="25" t="s">
        <v>24</v>
      </c>
      <c r="L3" s="25" t="s">
        <v>5</v>
      </c>
      <c r="M3" s="25" t="s">
        <v>25</v>
      </c>
      <c r="N3" s="25" t="s">
        <v>26</v>
      </c>
      <c r="O3" s="25" t="s">
        <v>27</v>
      </c>
      <c r="P3" s="25" t="s">
        <v>28</v>
      </c>
      <c r="S3" s="33"/>
      <c r="T3" s="33"/>
      <c r="U3" s="33"/>
      <c r="V3" s="33"/>
      <c r="W3" s="33"/>
      <c r="X3" s="33"/>
      <c r="Y3" s="33"/>
      <c r="AA3" s="33"/>
      <c r="AB3" s="33"/>
      <c r="AC3" s="33"/>
      <c r="AD3" s="33"/>
      <c r="AG3" s="33"/>
      <c r="AH3" s="33"/>
      <c r="AI3" s="33"/>
      <c r="AJ3" s="33"/>
      <c r="AK3" s="33"/>
      <c r="AL3" s="33"/>
      <c r="AN3" s="33"/>
      <c r="AO3" s="33"/>
      <c r="AP3" s="33"/>
      <c r="AQ3" s="33"/>
      <c r="AR3" s="33"/>
      <c r="AS3" s="33"/>
      <c r="AU3" s="33"/>
      <c r="AV3" s="33"/>
      <c r="AW3" s="33"/>
      <c r="AX3" s="33"/>
      <c r="AY3" s="33"/>
      <c r="AZ3" s="33"/>
      <c r="BB3" s="33"/>
      <c r="BC3" s="33"/>
      <c r="BD3" s="33"/>
      <c r="BE3" s="33"/>
      <c r="BF3" s="33"/>
      <c r="BG3" s="33"/>
    </row>
    <row r="4" spans="1:63" ht="35.25" customHeight="1" thickBot="1" x14ac:dyDescent="0.45">
      <c r="A4" s="144" t="s">
        <v>29</v>
      </c>
      <c r="B4" s="145"/>
      <c r="C4" s="145"/>
      <c r="D4" s="146"/>
      <c r="E4" s="59"/>
      <c r="F4" s="60"/>
      <c r="G4" s="60"/>
      <c r="H4" s="60"/>
      <c r="I4" s="60"/>
      <c r="J4" s="61">
        <f>SUM(G8:G5577)</f>
        <v>0</v>
      </c>
      <c r="K4" s="61">
        <f>SUM(Table14874532333435363[Total Equipment Usage ($)])</f>
        <v>0</v>
      </c>
      <c r="L4" s="61">
        <f>SUM(AB8:AB5577)</f>
        <v>0</v>
      </c>
      <c r="M4" s="61">
        <f>SUM(Table15374972535455565[Cost])</f>
        <v>0</v>
      </c>
      <c r="N4" s="61">
        <f>SUM(Table158754122939495969[Cost])</f>
        <v>0</v>
      </c>
      <c r="O4" s="61">
        <f>SUM(Table159755133040506070[Cost])</f>
        <v>0</v>
      </c>
      <c r="P4" s="61">
        <f>SUM(Table160756143141516171[Cost])</f>
        <v>0</v>
      </c>
      <c r="S4" s="33"/>
      <c r="T4" s="33"/>
      <c r="U4" s="33"/>
      <c r="V4" s="33"/>
      <c r="W4" s="33"/>
      <c r="X4" s="33"/>
      <c r="Y4" s="33"/>
      <c r="AA4" s="33"/>
      <c r="AB4" s="104"/>
      <c r="AC4" s="104"/>
      <c r="AD4" s="33"/>
      <c r="AG4" s="33"/>
      <c r="AH4" s="33"/>
      <c r="AI4" s="33"/>
      <c r="AJ4" s="33"/>
      <c r="AK4" s="33"/>
      <c r="AL4" s="33"/>
      <c r="AN4" s="33"/>
      <c r="AO4" s="33"/>
      <c r="AP4" s="33"/>
      <c r="AQ4" s="33"/>
      <c r="AR4" s="33"/>
      <c r="AS4" s="33"/>
      <c r="AU4" s="33"/>
      <c r="AV4" s="33"/>
      <c r="AW4" s="33"/>
      <c r="AX4" s="33"/>
      <c r="AY4" s="33"/>
      <c r="AZ4" s="33"/>
      <c r="BB4" s="33"/>
      <c r="BC4" s="33"/>
      <c r="BD4" s="33"/>
      <c r="BE4" s="33"/>
      <c r="BF4" s="33"/>
      <c r="BG4" s="33"/>
    </row>
    <row r="5" spans="1:63" s="63" customFormat="1" ht="10.199999999999999" customHeight="1" thickBot="1" x14ac:dyDescent="0.4">
      <c r="A5" s="62"/>
      <c r="B5" s="62"/>
      <c r="C5" s="62"/>
      <c r="D5" s="62"/>
      <c r="F5" s="64"/>
      <c r="G5" s="64"/>
      <c r="H5" s="64"/>
      <c r="I5" s="64"/>
      <c r="J5" s="64"/>
      <c r="M5" s="65"/>
      <c r="N5" s="65"/>
      <c r="O5" s="65"/>
      <c r="P5" s="65"/>
    </row>
    <row r="6" spans="1:63" ht="34.5" customHeight="1" thickBot="1" x14ac:dyDescent="0.4">
      <c r="A6" s="131" t="s">
        <v>44</v>
      </c>
      <c r="B6" s="132"/>
      <c r="C6" s="132"/>
      <c r="D6" s="132"/>
      <c r="E6" s="133"/>
      <c r="F6" s="103" t="s">
        <v>61</v>
      </c>
      <c r="H6" s="134" t="s">
        <v>45</v>
      </c>
      <c r="I6" s="126"/>
      <c r="J6" s="126"/>
      <c r="K6" s="126"/>
      <c r="T6" s="130" t="s">
        <v>5</v>
      </c>
      <c r="U6" s="127"/>
      <c r="V6" s="127"/>
      <c r="W6" s="127"/>
      <c r="X6" s="127"/>
      <c r="Y6" s="127"/>
      <c r="Z6" s="127"/>
      <c r="AA6" s="127"/>
      <c r="AB6" s="127"/>
      <c r="AD6" s="127" t="s">
        <v>94</v>
      </c>
      <c r="AE6" s="127"/>
      <c r="AF6" s="127"/>
      <c r="AG6" s="127"/>
      <c r="AH6" s="127"/>
      <c r="AJ6" s="127" t="s">
        <v>25</v>
      </c>
      <c r="AK6" s="127"/>
      <c r="AL6" s="127"/>
      <c r="AM6" s="127"/>
      <c r="AN6" s="127"/>
      <c r="AO6" s="127"/>
      <c r="AQ6" s="126" t="s">
        <v>26</v>
      </c>
      <c r="AR6" s="126"/>
      <c r="AS6" s="126"/>
      <c r="AT6" s="126"/>
      <c r="AU6" s="126"/>
      <c r="AV6" s="126"/>
      <c r="AX6" s="127" t="s">
        <v>87</v>
      </c>
      <c r="AY6" s="127"/>
      <c r="AZ6" s="127"/>
      <c r="BA6" s="127"/>
      <c r="BB6" s="127"/>
      <c r="BC6" s="127"/>
      <c r="BE6" s="127" t="s">
        <v>28</v>
      </c>
      <c r="BF6" s="127"/>
      <c r="BG6" s="127"/>
      <c r="BH6" s="127"/>
    </row>
    <row r="7" spans="1:63" ht="42.75" customHeight="1" x14ac:dyDescent="0.35">
      <c r="A7" s="66" t="s">
        <v>6</v>
      </c>
      <c r="B7" s="26" t="s">
        <v>30</v>
      </c>
      <c r="C7" s="26" t="s">
        <v>31</v>
      </c>
      <c r="D7" s="26" t="s">
        <v>7</v>
      </c>
      <c r="E7" s="26" t="s">
        <v>8</v>
      </c>
      <c r="F7" s="26" t="s">
        <v>9</v>
      </c>
      <c r="G7" s="93" t="s">
        <v>32</v>
      </c>
      <c r="H7" s="93" t="s">
        <v>85</v>
      </c>
      <c r="I7" s="93" t="s">
        <v>86</v>
      </c>
      <c r="J7" s="93" t="s">
        <v>22</v>
      </c>
      <c r="K7" s="93" t="s">
        <v>49</v>
      </c>
      <c r="M7" s="128" t="s">
        <v>34</v>
      </c>
      <c r="N7" s="129"/>
      <c r="O7" s="129"/>
      <c r="Q7" s="26" t="s">
        <v>41</v>
      </c>
      <c r="R7" s="26" t="s">
        <v>9</v>
      </c>
      <c r="S7" s="33"/>
      <c r="T7" s="67" t="s">
        <v>6</v>
      </c>
      <c r="U7" s="27" t="s">
        <v>38</v>
      </c>
      <c r="V7" s="27" t="s">
        <v>39</v>
      </c>
      <c r="W7" s="27" t="s">
        <v>95</v>
      </c>
      <c r="X7" s="27" t="s">
        <v>97</v>
      </c>
      <c r="Y7" s="27" t="s">
        <v>96</v>
      </c>
      <c r="Z7" s="27" t="s">
        <v>89</v>
      </c>
      <c r="AA7" s="27" t="s">
        <v>40</v>
      </c>
      <c r="AB7" s="68" t="s">
        <v>48</v>
      </c>
      <c r="AC7" s="69"/>
      <c r="AD7" s="70" t="s">
        <v>92</v>
      </c>
      <c r="AE7" s="28" t="s">
        <v>93</v>
      </c>
      <c r="AF7" s="28" t="s">
        <v>12</v>
      </c>
      <c r="AG7" s="28" t="s">
        <v>90</v>
      </c>
      <c r="AH7" s="29" t="s">
        <v>91</v>
      </c>
      <c r="AI7" s="71"/>
      <c r="AJ7" s="26" t="s">
        <v>6</v>
      </c>
      <c r="AK7" s="26" t="s">
        <v>10</v>
      </c>
      <c r="AL7" s="26" t="s">
        <v>11</v>
      </c>
      <c r="AM7" s="26" t="s">
        <v>35</v>
      </c>
      <c r="AN7" s="26" t="s">
        <v>36</v>
      </c>
      <c r="AO7" s="26" t="s">
        <v>37</v>
      </c>
      <c r="AP7" s="33"/>
      <c r="AQ7" s="30" t="s">
        <v>6</v>
      </c>
      <c r="AR7" s="27" t="s">
        <v>10</v>
      </c>
      <c r="AS7" s="27" t="s">
        <v>11</v>
      </c>
      <c r="AT7" s="27" t="s">
        <v>35</v>
      </c>
      <c r="AU7" s="27" t="s">
        <v>36</v>
      </c>
      <c r="AV7" s="31" t="s">
        <v>37</v>
      </c>
      <c r="AW7" s="33"/>
      <c r="AX7" s="30" t="s">
        <v>6</v>
      </c>
      <c r="AY7" s="27" t="s">
        <v>10</v>
      </c>
      <c r="AZ7" s="27" t="s">
        <v>53</v>
      </c>
      <c r="BA7" s="27" t="s">
        <v>35</v>
      </c>
      <c r="BB7" s="27" t="s">
        <v>36</v>
      </c>
      <c r="BC7" s="31" t="s">
        <v>37</v>
      </c>
      <c r="BD7" s="33"/>
      <c r="BE7" s="30" t="s">
        <v>6</v>
      </c>
      <c r="BF7" s="27" t="s">
        <v>43</v>
      </c>
      <c r="BG7" s="27" t="s">
        <v>42</v>
      </c>
      <c r="BH7" s="27" t="s">
        <v>35</v>
      </c>
      <c r="BI7" s="27" t="s">
        <v>36</v>
      </c>
      <c r="BJ7" s="31" t="s">
        <v>37</v>
      </c>
      <c r="BK7" s="33"/>
    </row>
    <row r="8" spans="1:63" ht="45" x14ac:dyDescent="0.35">
      <c r="A8" s="72"/>
      <c r="B8" s="39"/>
      <c r="C8" s="39"/>
      <c r="D8" s="39"/>
      <c r="E8" s="39"/>
      <c r="F8" s="73"/>
      <c r="G8" s="95">
        <f>Table14874532333435363313233343537383[[#This Row],[Hours Worked]]*Table14874532333435363313233343537383[[#This Row],[Rate]]</f>
        <v>0</v>
      </c>
      <c r="H8" s="115"/>
      <c r="I8" s="117">
        <f>IF(Table14874532333435363313233343537383[[#This Row],[Equipment Used (Dropdown)]] &lt;&gt; "", RIGHT(Table14874532333435363313233343537383[[#This Row],[Equipment Used (Dropdown)]],6),0)</f>
        <v>0</v>
      </c>
      <c r="J8" s="94"/>
      <c r="K8" s="95">
        <f>Table14874532333435363313233343537383[[#This Row],[Rate (Auto selects)]]*Table14874532333435363313233343537383[[#This Row],[Hours Used]]</f>
        <v>0</v>
      </c>
      <c r="M8" s="74" t="s">
        <v>84</v>
      </c>
      <c r="N8" s="24" t="s">
        <v>21</v>
      </c>
      <c r="O8" s="106" t="s">
        <v>9</v>
      </c>
      <c r="Q8" s="40" t="s">
        <v>136</v>
      </c>
      <c r="R8" s="61">
        <v>173</v>
      </c>
      <c r="S8" s="33"/>
      <c r="T8" s="75"/>
      <c r="U8" s="39"/>
      <c r="V8" s="39"/>
      <c r="W8" s="39"/>
      <c r="X8" s="39"/>
      <c r="Y8" s="112">
        <f>IF(X8 &lt;&gt; "", RIGHT(Table157753112838485868818283848587888[[#This Row],[Class (Dropdown)]],6),0)</f>
        <v>0</v>
      </c>
      <c r="Z8" s="108"/>
      <c r="AA8" s="107"/>
      <c r="AB8" s="111">
        <f>Table157753112838485868818283848587888[[#This Row],[Rate (Auto fill)]]*Table157753112838485868818283848587888[[#This Row],[Hours Groomed]]</f>
        <v>0</v>
      </c>
      <c r="AC8" s="32"/>
      <c r="AD8" s="73"/>
      <c r="AE8" s="39"/>
      <c r="AF8" s="39"/>
      <c r="AG8" s="39"/>
      <c r="AH8" s="78"/>
      <c r="AI8" s="33"/>
      <c r="AJ8" s="75"/>
      <c r="AK8" s="39"/>
      <c r="AL8" s="39"/>
      <c r="AM8" s="76"/>
      <c r="AN8" s="39"/>
      <c r="AO8" s="39"/>
      <c r="AP8" s="33"/>
      <c r="AQ8" s="72"/>
      <c r="AR8" s="39"/>
      <c r="AS8" s="39"/>
      <c r="AT8" s="76"/>
      <c r="AU8" s="39"/>
      <c r="AV8" s="78"/>
      <c r="AW8" s="33"/>
      <c r="AX8" s="72"/>
      <c r="AY8" s="39"/>
      <c r="AZ8" s="39"/>
      <c r="BA8" s="76"/>
      <c r="BB8" s="39"/>
      <c r="BC8" s="78"/>
      <c r="BD8" s="33"/>
      <c r="BE8" s="72"/>
      <c r="BF8" s="39"/>
      <c r="BG8" s="39"/>
      <c r="BH8" s="76"/>
      <c r="BI8" s="39"/>
      <c r="BJ8" s="78"/>
      <c r="BK8" s="33"/>
    </row>
    <row r="9" spans="1:63" ht="45.6" customHeight="1" x14ac:dyDescent="0.35">
      <c r="A9" s="77"/>
      <c r="B9" s="39"/>
      <c r="C9" s="39"/>
      <c r="D9" s="39"/>
      <c r="E9" s="39"/>
      <c r="F9" s="73"/>
      <c r="G9" s="95">
        <f>Table14874532333435363313233343537383[[#This Row],[Hours Worked]]*Table14874532333435363313233343537383[[#This Row],[Rate]]</f>
        <v>0</v>
      </c>
      <c r="H9" s="116"/>
      <c r="I9" s="117">
        <f>IF(Table14874532333435363313233343537383[[#This Row],[Equipment Used (Dropdown)]] &lt;&gt; "", RIGHT(Table14874532333435363313233343537383[[#This Row],[Equipment Used (Dropdown)]],6),0)</f>
        <v>0</v>
      </c>
      <c r="J9" s="94"/>
      <c r="K9" s="95">
        <f>Table14874532333435363313233343537383[[#This Row],[Rate (Auto selects)]]*Table14874532333435363313233343537383[[#This Row],[Hours Used]]</f>
        <v>0</v>
      </c>
      <c r="M9" s="94" t="s">
        <v>121</v>
      </c>
      <c r="N9" s="94" t="s">
        <v>58</v>
      </c>
      <c r="O9" s="107">
        <v>15.58</v>
      </c>
      <c r="Q9" s="40" t="s">
        <v>135</v>
      </c>
      <c r="R9" s="61">
        <v>131</v>
      </c>
      <c r="S9" s="33"/>
      <c r="T9" s="39"/>
      <c r="U9" s="39"/>
      <c r="V9" s="39"/>
      <c r="W9" s="39"/>
      <c r="X9" s="39"/>
      <c r="Y9" s="112">
        <f>IF(X9 &lt;&gt; "", RIGHT(Table157753112838485868818283848587888[[#This Row],[Class (Dropdown)]],6),0)</f>
        <v>0</v>
      </c>
      <c r="Z9" s="108"/>
      <c r="AA9" s="107"/>
      <c r="AB9" s="111">
        <f>Table157753112838485868818283848587888[[#This Row],[Rate (Auto fill)]]*Table157753112838485868818283848587888[[#This Row],[Hours Groomed]]</f>
        <v>0</v>
      </c>
      <c r="AC9" s="32"/>
      <c r="AD9" s="73"/>
      <c r="AE9" s="39"/>
      <c r="AF9" s="39"/>
      <c r="AG9" s="39"/>
      <c r="AH9" s="78"/>
      <c r="AI9" s="33"/>
      <c r="AJ9" s="39"/>
      <c r="AK9" s="39"/>
      <c r="AL9" s="39"/>
      <c r="AM9" s="76"/>
      <c r="AN9" s="39"/>
      <c r="AO9" s="39"/>
      <c r="AP9" s="33"/>
      <c r="AQ9" s="77"/>
      <c r="AR9" s="39"/>
      <c r="AS9" s="39"/>
      <c r="AT9" s="76"/>
      <c r="AU9" s="39"/>
      <c r="AV9" s="78"/>
      <c r="AW9" s="33"/>
      <c r="AX9" s="72"/>
      <c r="AY9" s="39"/>
      <c r="AZ9" s="39"/>
      <c r="BA9" s="76"/>
      <c r="BB9" s="39"/>
      <c r="BC9" s="78"/>
      <c r="BD9" s="33"/>
      <c r="BE9" s="77"/>
      <c r="BF9" s="39"/>
      <c r="BG9" s="39"/>
      <c r="BH9" s="76"/>
      <c r="BI9" s="39"/>
      <c r="BJ9" s="78"/>
      <c r="BK9" s="33"/>
    </row>
    <row r="10" spans="1:63" ht="44.4" customHeight="1" x14ac:dyDescent="0.35">
      <c r="A10" s="72"/>
      <c r="B10" s="39"/>
      <c r="C10" s="39"/>
      <c r="D10" s="39"/>
      <c r="E10" s="39"/>
      <c r="F10" s="73"/>
      <c r="G10" s="95">
        <f>Table14874532333435363313233343537383[[#This Row],[Hours Worked]]*Table14874532333435363313233343537383[[#This Row],[Rate]]</f>
        <v>0</v>
      </c>
      <c r="H10" s="115"/>
      <c r="I10" s="117">
        <f>IF(Table14874532333435363313233343537383[[#This Row],[Equipment Used (Dropdown)]] &lt;&gt; "", RIGHT(Table14874532333435363313233343537383[[#This Row],[Equipment Used (Dropdown)]],6),0)</f>
        <v>0</v>
      </c>
      <c r="J10" s="94"/>
      <c r="K10" s="95">
        <f>Table14874532333435363313233343537383[[#This Row],[Rate (Auto selects)]]*Table14874532333435363313233343537383[[#This Row],[Hours Used]]</f>
        <v>0</v>
      </c>
      <c r="M10" s="94" t="s">
        <v>122</v>
      </c>
      <c r="N10" s="94" t="s">
        <v>59</v>
      </c>
      <c r="O10" s="107">
        <v>11.51</v>
      </c>
      <c r="Q10" s="40" t="s">
        <v>134</v>
      </c>
      <c r="R10" s="61">
        <v>76</v>
      </c>
      <c r="S10" s="33"/>
      <c r="T10" s="39"/>
      <c r="U10" s="39"/>
      <c r="V10" s="39"/>
      <c r="W10" s="39"/>
      <c r="X10" s="39"/>
      <c r="Y10" s="112">
        <f>IF(X10 &lt;&gt; "", RIGHT(Table157753112838485868818283848587888[[#This Row],[Class (Dropdown)]],6),0)</f>
        <v>0</v>
      </c>
      <c r="Z10" s="108"/>
      <c r="AA10" s="107"/>
      <c r="AB10" s="111">
        <f>Table157753112838485868818283848587888[[#This Row],[Rate (Auto fill)]]*Table157753112838485868818283848587888[[#This Row],[Hours Groomed]]</f>
        <v>0</v>
      </c>
      <c r="AC10" s="32"/>
      <c r="AD10" s="39"/>
      <c r="AE10" s="39"/>
      <c r="AF10" s="39"/>
      <c r="AG10" s="39"/>
      <c r="AH10" s="78"/>
      <c r="AI10" s="33"/>
      <c r="AJ10" s="39"/>
      <c r="AK10" s="39"/>
      <c r="AL10" s="39"/>
      <c r="AM10" s="76"/>
      <c r="AN10" s="39"/>
      <c r="AO10" s="39"/>
      <c r="AP10" s="33"/>
      <c r="AQ10" s="77"/>
      <c r="AR10" s="39"/>
      <c r="AS10" s="39"/>
      <c r="AT10" s="76"/>
      <c r="AU10" s="39"/>
      <c r="AV10" s="78"/>
      <c r="AW10" s="33"/>
      <c r="AX10" s="72"/>
      <c r="AY10" s="39"/>
      <c r="AZ10" s="39"/>
      <c r="BA10" s="76"/>
      <c r="BB10" s="39"/>
      <c r="BC10" s="78"/>
      <c r="BD10" s="33"/>
      <c r="BE10" s="77"/>
      <c r="BF10" s="39"/>
      <c r="BG10" s="39"/>
      <c r="BH10" s="76"/>
      <c r="BI10" s="39"/>
      <c r="BJ10" s="78"/>
      <c r="BK10" s="33"/>
    </row>
    <row r="11" spans="1:63" ht="30" x14ac:dyDescent="0.35">
      <c r="A11" s="77"/>
      <c r="B11" s="39"/>
      <c r="C11" s="39"/>
      <c r="D11" s="39"/>
      <c r="E11" s="39"/>
      <c r="F11" s="73"/>
      <c r="G11" s="95">
        <f>Table14874532333435363313233343537383[[#This Row],[Hours Worked]]*Table14874532333435363313233343537383[[#This Row],[Rate]]</f>
        <v>0</v>
      </c>
      <c r="H11" s="116"/>
      <c r="I11" s="117">
        <f>IF(Table14874532333435363313233343537383[[#This Row],[Equipment Used (Dropdown)]] &lt;&gt; "", RIGHT(Table14874532333435363313233343537383[[#This Row],[Equipment Used (Dropdown)]],6),0)</f>
        <v>0</v>
      </c>
      <c r="J11" s="94"/>
      <c r="K11" s="95">
        <f>Table14874532333435363313233343537383[[#This Row],[Rate (Auto selects)]]*Table14874532333435363313233343537383[[#This Row],[Hours Used]]</f>
        <v>0</v>
      </c>
      <c r="M11" s="94" t="s">
        <v>123</v>
      </c>
      <c r="N11" s="94" t="s">
        <v>62</v>
      </c>
      <c r="O11" s="107">
        <v>2.31</v>
      </c>
      <c r="Q11" s="40" t="s">
        <v>133</v>
      </c>
      <c r="R11" s="61">
        <v>56</v>
      </c>
      <c r="S11" s="33"/>
      <c r="T11" s="39"/>
      <c r="U11" s="39"/>
      <c r="V11" s="39"/>
      <c r="W11" s="39"/>
      <c r="X11" s="39"/>
      <c r="Y11" s="112">
        <f>IF(X11 &lt;&gt; "", RIGHT(Table157753112838485868818283848587888[[#This Row],[Class (Dropdown)]],6),0)</f>
        <v>0</v>
      </c>
      <c r="Z11" s="108"/>
      <c r="AA11" s="107"/>
      <c r="AB11" s="111">
        <f>Table157753112838485868818283848587888[[#This Row],[Rate (Auto fill)]]*Table157753112838485868818283848587888[[#This Row],[Hours Groomed]]</f>
        <v>0</v>
      </c>
      <c r="AC11" s="32"/>
      <c r="AD11" s="39"/>
      <c r="AE11" s="39"/>
      <c r="AF11" s="39"/>
      <c r="AG11" s="39"/>
      <c r="AH11" s="78"/>
      <c r="AI11" s="33"/>
      <c r="AJ11" s="39"/>
      <c r="AK11" s="39"/>
      <c r="AL11" s="39"/>
      <c r="AM11" s="76"/>
      <c r="AN11" s="39"/>
      <c r="AO11" s="39"/>
      <c r="AP11" s="33"/>
      <c r="AQ11" s="77"/>
      <c r="AR11" s="39"/>
      <c r="AS11" s="39"/>
      <c r="AT11" s="76"/>
      <c r="AU11" s="39"/>
      <c r="AV11" s="78"/>
      <c r="AW11" s="33"/>
      <c r="AX11" s="77"/>
      <c r="AY11" s="39"/>
      <c r="AZ11" s="39"/>
      <c r="BA11" s="76"/>
      <c r="BB11" s="39"/>
      <c r="BC11" s="78"/>
      <c r="BD11" s="33"/>
      <c r="BE11" s="77"/>
      <c r="BF11" s="39"/>
      <c r="BG11" s="39"/>
      <c r="BH11" s="76"/>
      <c r="BI11" s="39"/>
      <c r="BJ11" s="78"/>
      <c r="BK11" s="33"/>
    </row>
    <row r="12" spans="1:63" ht="30" x14ac:dyDescent="0.35">
      <c r="A12" s="77"/>
      <c r="B12" s="39"/>
      <c r="C12" s="39"/>
      <c r="D12" s="39"/>
      <c r="E12" s="39"/>
      <c r="F12" s="73"/>
      <c r="G12" s="95">
        <f>Table14874532333435363313233343537383[[#This Row],[Hours Worked]]*Table14874532333435363313233343537383[[#This Row],[Rate]]</f>
        <v>0</v>
      </c>
      <c r="H12" s="116"/>
      <c r="I12" s="118">
        <f>IF(Table14874532333435363313233343537383[[#This Row],[Equipment Used (Dropdown)]] &lt;&gt; "", RIGHT(Table14874532333435363313233343537383[[#This Row],[Equipment Used (Dropdown)]],6),0)</f>
        <v>0</v>
      </c>
      <c r="J12" s="94"/>
      <c r="K12" s="95">
        <f>Table14874532333435363313233343537383[[#This Row],[Rate (Auto selects)]]*Table14874532333435363313233343537383[[#This Row],[Hours Used]]</f>
        <v>0</v>
      </c>
      <c r="M12" s="94" t="s">
        <v>124</v>
      </c>
      <c r="N12" s="94" t="s">
        <v>63</v>
      </c>
      <c r="O12" s="107">
        <v>1.44</v>
      </c>
      <c r="Q12" s="40" t="s">
        <v>132</v>
      </c>
      <c r="R12" s="61">
        <v>41</v>
      </c>
      <c r="S12" s="33"/>
      <c r="T12" s="39"/>
      <c r="U12" s="39"/>
      <c r="V12" s="39"/>
      <c r="W12" s="39"/>
      <c r="X12" s="39"/>
      <c r="Y12" s="112">
        <f>IF(X12 &lt;&gt; "", RIGHT(Table157753112838485868818283848587888[[#This Row],[Class (Dropdown)]],6),0)</f>
        <v>0</v>
      </c>
      <c r="Z12" s="108"/>
      <c r="AA12" s="107"/>
      <c r="AB12" s="111">
        <f>Table157753112838485868818283848587888[[#This Row],[Rate (Auto fill)]]*Table157753112838485868818283848587888[[#This Row],[Hours Groomed]]</f>
        <v>0</v>
      </c>
      <c r="AC12" s="32"/>
      <c r="AD12" s="39"/>
      <c r="AE12" s="39"/>
      <c r="AF12" s="39"/>
      <c r="AG12" s="39"/>
      <c r="AH12" s="78"/>
      <c r="AI12" s="33"/>
      <c r="AJ12" s="39"/>
      <c r="AK12" s="39"/>
      <c r="AL12" s="39"/>
      <c r="AM12" s="76"/>
      <c r="AN12" s="39"/>
      <c r="AO12" s="39"/>
      <c r="AP12" s="33"/>
      <c r="AQ12" s="77"/>
      <c r="AR12" s="39"/>
      <c r="AS12" s="39"/>
      <c r="AT12" s="76"/>
      <c r="AU12" s="39"/>
      <c r="AV12" s="78"/>
      <c r="AW12" s="33"/>
      <c r="AX12" s="77"/>
      <c r="AY12" s="39"/>
      <c r="AZ12" s="39"/>
      <c r="BA12" s="76"/>
      <c r="BB12" s="39"/>
      <c r="BC12" s="78"/>
      <c r="BD12" s="33"/>
      <c r="BE12" s="77"/>
      <c r="BF12" s="39"/>
      <c r="BG12" s="39"/>
      <c r="BH12" s="76"/>
      <c r="BI12" s="39"/>
      <c r="BJ12" s="78"/>
      <c r="BK12" s="33"/>
    </row>
    <row r="13" spans="1:63" ht="30" x14ac:dyDescent="0.35">
      <c r="A13" s="77"/>
      <c r="B13" s="39"/>
      <c r="C13" s="39"/>
      <c r="D13" s="39"/>
      <c r="E13" s="39"/>
      <c r="F13" s="73"/>
      <c r="G13" s="95">
        <f>Table14874532333435363313233343537383[[#This Row],[Hours Worked]]*Table14874532333435363313233343537383[[#This Row],[Rate]]</f>
        <v>0</v>
      </c>
      <c r="H13" s="116"/>
      <c r="I13" s="118">
        <f>IF(Table14874532333435363313233343537383[[#This Row],[Equipment Used (Dropdown)]] &lt;&gt; "", RIGHT(Table14874532333435363313233343537383[[#This Row],[Equipment Used (Dropdown)]],6),0)</f>
        <v>0</v>
      </c>
      <c r="J13" s="94"/>
      <c r="K13" s="95">
        <f>Table14874532333435363313233343537383[[#This Row],[Rate (Auto selects)]]*Table14874532333435363313233343537383[[#This Row],[Hours Used]]</f>
        <v>0</v>
      </c>
      <c r="M13" s="94" t="s">
        <v>125</v>
      </c>
      <c r="N13" s="94" t="s">
        <v>60</v>
      </c>
      <c r="O13" s="107">
        <v>1.29</v>
      </c>
      <c r="Q13" s="109" t="s">
        <v>131</v>
      </c>
      <c r="R13" s="110">
        <v>110</v>
      </c>
      <c r="S13" s="33"/>
      <c r="T13" s="39"/>
      <c r="U13" s="39"/>
      <c r="V13" s="39"/>
      <c r="W13" s="39"/>
      <c r="X13" s="39"/>
      <c r="Y13" s="112">
        <f>IF(X13 &lt;&gt; "", RIGHT(Table157753112838485868818283848587888[[#This Row],[Class (Dropdown)]],6),0)</f>
        <v>0</v>
      </c>
      <c r="Z13" s="108"/>
      <c r="AA13" s="107"/>
      <c r="AB13" s="111">
        <f>Table157753112838485868818283848587888[[#This Row],[Rate (Auto fill)]]*Table157753112838485868818283848587888[[#This Row],[Hours Groomed]]</f>
        <v>0</v>
      </c>
      <c r="AC13" s="32"/>
      <c r="AD13" s="39"/>
      <c r="AE13" s="39"/>
      <c r="AF13" s="39"/>
      <c r="AG13" s="39"/>
      <c r="AH13" s="78"/>
      <c r="AI13" s="33"/>
      <c r="AJ13" s="39"/>
      <c r="AK13" s="39"/>
      <c r="AL13" s="39"/>
      <c r="AM13" s="76"/>
      <c r="AN13" s="39"/>
      <c r="AO13" s="39"/>
      <c r="AP13" s="33"/>
      <c r="AQ13" s="77"/>
      <c r="AR13" s="39"/>
      <c r="AS13" s="39"/>
      <c r="AT13" s="76"/>
      <c r="AU13" s="39"/>
      <c r="AV13" s="78"/>
      <c r="AW13" s="33"/>
      <c r="AX13" s="77"/>
      <c r="AY13" s="39"/>
      <c r="AZ13" s="39"/>
      <c r="BA13" s="76"/>
      <c r="BB13" s="39"/>
      <c r="BC13" s="78"/>
      <c r="BD13" s="33"/>
      <c r="BE13" s="77"/>
      <c r="BF13" s="39"/>
      <c r="BG13" s="39"/>
      <c r="BH13" s="76"/>
      <c r="BI13" s="39"/>
      <c r="BJ13" s="78"/>
      <c r="BK13" s="33"/>
    </row>
    <row r="14" spans="1:63" ht="30" x14ac:dyDescent="0.35">
      <c r="A14" s="77"/>
      <c r="B14" s="39"/>
      <c r="C14" s="39"/>
      <c r="D14" s="39"/>
      <c r="E14" s="39"/>
      <c r="F14" s="73"/>
      <c r="G14" s="95">
        <f>Table14874532333435363313233343537383[[#This Row],[Hours Worked]]*Table14874532333435363313233343537383[[#This Row],[Rate]]</f>
        <v>0</v>
      </c>
      <c r="H14" s="116"/>
      <c r="I14" s="118">
        <f>IF(Table14874532333435363313233343537383[[#This Row],[Equipment Used (Dropdown)]] &lt;&gt; "", RIGHT(Table14874532333435363313233343537383[[#This Row],[Equipment Used (Dropdown)]],6),0)</f>
        <v>0</v>
      </c>
      <c r="J14" s="94"/>
      <c r="K14" s="95">
        <f>Table14874532333435363313233343537383[[#This Row],[Rate (Auto selects)]]*Table14874532333435363313233343537383[[#This Row],[Hours Used]]</f>
        <v>0</v>
      </c>
      <c r="M14" s="94" t="s">
        <v>126</v>
      </c>
      <c r="N14" s="94" t="s">
        <v>64</v>
      </c>
      <c r="O14" s="107">
        <v>4.4400000000000004</v>
      </c>
      <c r="Q14" s="109" t="s">
        <v>130</v>
      </c>
      <c r="R14" s="110">
        <v>83</v>
      </c>
      <c r="S14" s="33"/>
      <c r="T14" s="39"/>
      <c r="U14" s="39"/>
      <c r="V14" s="39"/>
      <c r="W14" s="39"/>
      <c r="X14" s="39"/>
      <c r="Y14" s="112">
        <f>IF(X14 &lt;&gt; "", RIGHT(Table157753112838485868818283848587888[[#This Row],[Class (Dropdown)]],6),0)</f>
        <v>0</v>
      </c>
      <c r="Z14" s="108"/>
      <c r="AA14" s="107"/>
      <c r="AB14" s="111">
        <f>Table157753112838485868818283848587888[[#This Row],[Rate (Auto fill)]]*Table157753112838485868818283848587888[[#This Row],[Hours Groomed]]</f>
        <v>0</v>
      </c>
      <c r="AC14" s="32"/>
      <c r="AD14" s="39"/>
      <c r="AE14" s="39"/>
      <c r="AF14" s="39"/>
      <c r="AG14" s="39"/>
      <c r="AH14" s="78"/>
      <c r="AI14" s="33"/>
      <c r="AJ14" s="39"/>
      <c r="AK14" s="39"/>
      <c r="AL14" s="39"/>
      <c r="AM14" s="76"/>
      <c r="AN14" s="39"/>
      <c r="AO14" s="39"/>
      <c r="AP14" s="33"/>
      <c r="AQ14" s="77"/>
      <c r="AR14" s="39"/>
      <c r="AS14" s="39"/>
      <c r="AT14" s="76"/>
      <c r="AU14" s="39"/>
      <c r="AV14" s="78"/>
      <c r="AW14" s="33"/>
      <c r="AX14" s="77"/>
      <c r="AY14" s="39"/>
      <c r="AZ14" s="39"/>
      <c r="BA14" s="76"/>
      <c r="BB14" s="39"/>
      <c r="BC14" s="78"/>
      <c r="BD14" s="33"/>
      <c r="BE14" s="77"/>
      <c r="BF14" s="39"/>
      <c r="BG14" s="39"/>
      <c r="BH14" s="76"/>
      <c r="BI14" s="39"/>
      <c r="BJ14" s="78"/>
      <c r="BK14" s="33"/>
    </row>
    <row r="15" spans="1:63" ht="30" x14ac:dyDescent="0.35">
      <c r="A15" s="77"/>
      <c r="B15" s="39"/>
      <c r="C15" s="39"/>
      <c r="D15" s="39"/>
      <c r="E15" s="39"/>
      <c r="F15" s="73"/>
      <c r="G15" s="95">
        <f>Table14874532333435363313233343537383[[#This Row],[Hours Worked]]*Table14874532333435363313233343537383[[#This Row],[Rate]]</f>
        <v>0</v>
      </c>
      <c r="H15" s="116"/>
      <c r="I15" s="118">
        <f>IF(Table14874532333435363313233343537383[[#This Row],[Equipment Used (Dropdown)]] &lt;&gt; "", RIGHT(Table14874532333435363313233343537383[[#This Row],[Equipment Used (Dropdown)]],6),0)</f>
        <v>0</v>
      </c>
      <c r="J15" s="94"/>
      <c r="K15" s="95">
        <f>Table14874532333435363313233343537383[[#This Row],[Rate (Auto selects)]]*Table14874532333435363313233343537383[[#This Row],[Hours Used]]</f>
        <v>0</v>
      </c>
      <c r="M15" s="94" t="s">
        <v>104</v>
      </c>
      <c r="N15" s="94" t="s">
        <v>65</v>
      </c>
      <c r="O15" s="107">
        <v>4.18</v>
      </c>
      <c r="Q15" s="109" t="s">
        <v>129</v>
      </c>
      <c r="R15" s="110">
        <v>46</v>
      </c>
      <c r="S15" s="33"/>
      <c r="T15" s="39"/>
      <c r="U15" s="39"/>
      <c r="V15" s="39"/>
      <c r="W15" s="39"/>
      <c r="X15" s="39"/>
      <c r="Y15" s="112">
        <f>IF(X15 &lt;&gt; "", RIGHT(Table157753112838485868818283848587888[[#This Row],[Class (Dropdown)]],6),0)</f>
        <v>0</v>
      </c>
      <c r="Z15" s="108"/>
      <c r="AA15" s="107"/>
      <c r="AB15" s="111">
        <f>Table157753112838485868818283848587888[[#This Row],[Rate (Auto fill)]]*Table157753112838485868818283848587888[[#This Row],[Hours Groomed]]</f>
        <v>0</v>
      </c>
      <c r="AC15" s="32"/>
      <c r="AD15" s="39"/>
      <c r="AE15" s="39"/>
      <c r="AF15" s="39"/>
      <c r="AG15" s="39"/>
      <c r="AH15" s="78"/>
      <c r="AI15" s="33"/>
      <c r="AJ15" s="39"/>
      <c r="AK15" s="39"/>
      <c r="AL15" s="39"/>
      <c r="AM15" s="76"/>
      <c r="AN15" s="39"/>
      <c r="AO15" s="39"/>
      <c r="AP15" s="33"/>
      <c r="AQ15" s="77"/>
      <c r="AR15" s="39"/>
      <c r="AS15" s="39"/>
      <c r="AT15" s="76"/>
      <c r="AU15" s="39"/>
      <c r="AV15" s="78"/>
      <c r="AW15" s="33"/>
      <c r="AX15" s="77"/>
      <c r="AY15" s="39"/>
      <c r="AZ15" s="39"/>
      <c r="BA15" s="76"/>
      <c r="BB15" s="39"/>
      <c r="BC15" s="78"/>
      <c r="BD15" s="33"/>
      <c r="BE15" s="77"/>
      <c r="BF15" s="39"/>
      <c r="BG15" s="39"/>
      <c r="BH15" s="76"/>
      <c r="BI15" s="39"/>
      <c r="BJ15" s="78"/>
      <c r="BK15" s="33"/>
    </row>
    <row r="16" spans="1:63" ht="30" x14ac:dyDescent="0.35">
      <c r="A16" s="77"/>
      <c r="B16" s="39"/>
      <c r="C16" s="39"/>
      <c r="D16" s="39"/>
      <c r="E16" s="39"/>
      <c r="F16" s="73"/>
      <c r="G16" s="95">
        <f>Table14874532333435363313233343537383[[#This Row],[Hours Worked]]*Table14874532333435363313233343537383[[#This Row],[Rate]]</f>
        <v>0</v>
      </c>
      <c r="H16" s="116"/>
      <c r="I16" s="118">
        <f>IF(Table14874532333435363313233343537383[[#This Row],[Equipment Used (Dropdown)]] &lt;&gt; "", RIGHT(Table14874532333435363313233343537383[[#This Row],[Equipment Used (Dropdown)]],6),0)</f>
        <v>0</v>
      </c>
      <c r="J16" s="94"/>
      <c r="K16" s="95">
        <f>Table14874532333435363313233343537383[[#This Row],[Rate (Auto selects)]]*Table14874532333435363313233343537383[[#This Row],[Hours Used]]</f>
        <v>0</v>
      </c>
      <c r="M16" s="94" t="s">
        <v>105</v>
      </c>
      <c r="N16" s="94" t="s">
        <v>66</v>
      </c>
      <c r="O16" s="107">
        <v>12.36</v>
      </c>
      <c r="P16" s="79"/>
      <c r="Q16" s="109" t="s">
        <v>128</v>
      </c>
      <c r="R16" s="110">
        <v>33</v>
      </c>
      <c r="S16" s="33"/>
      <c r="T16" s="39"/>
      <c r="U16" s="39"/>
      <c r="V16" s="39"/>
      <c r="W16" s="39"/>
      <c r="X16" s="39"/>
      <c r="Y16" s="112">
        <f>IF(X16 &lt;&gt; "", RIGHT(Table157753112838485868818283848587888[[#This Row],[Class (Dropdown)]],6),0)</f>
        <v>0</v>
      </c>
      <c r="Z16" s="108"/>
      <c r="AA16" s="107"/>
      <c r="AB16" s="111">
        <f>Table157753112838485868818283848587888[[#This Row],[Rate (Auto fill)]]*Table157753112838485868818283848587888[[#This Row],[Hours Groomed]]</f>
        <v>0</v>
      </c>
      <c r="AC16" s="32"/>
      <c r="AD16" s="39"/>
      <c r="AE16" s="39"/>
      <c r="AF16" s="39"/>
      <c r="AG16" s="39"/>
      <c r="AH16" s="78"/>
      <c r="AI16" s="33"/>
      <c r="AJ16" s="39"/>
      <c r="AK16" s="39"/>
      <c r="AL16" s="39"/>
      <c r="AM16" s="76"/>
      <c r="AN16" s="39"/>
      <c r="AO16" s="39"/>
      <c r="AP16" s="33"/>
      <c r="AQ16" s="77"/>
      <c r="AR16" s="39"/>
      <c r="AS16" s="39"/>
      <c r="AT16" s="76"/>
      <c r="AU16" s="39"/>
      <c r="AV16" s="78"/>
      <c r="AW16" s="33"/>
      <c r="AX16" s="77"/>
      <c r="AY16" s="39"/>
      <c r="AZ16" s="39"/>
      <c r="BA16" s="76"/>
      <c r="BB16" s="39"/>
      <c r="BC16" s="78"/>
      <c r="BD16" s="33"/>
      <c r="BE16" s="77"/>
      <c r="BF16" s="39"/>
      <c r="BG16" s="39"/>
      <c r="BH16" s="76"/>
      <c r="BI16" s="39"/>
      <c r="BJ16" s="78"/>
      <c r="BK16" s="33"/>
    </row>
    <row r="17" spans="1:63" ht="30" x14ac:dyDescent="0.35">
      <c r="A17" s="77"/>
      <c r="B17" s="39"/>
      <c r="C17" s="39"/>
      <c r="D17" s="39"/>
      <c r="E17" s="39"/>
      <c r="F17" s="73"/>
      <c r="G17" s="95">
        <f>Table14874532333435363313233343537383[[#This Row],[Hours Worked]]*Table14874532333435363313233343537383[[#This Row],[Rate]]</f>
        <v>0</v>
      </c>
      <c r="H17" s="116"/>
      <c r="I17" s="118">
        <f>IF(Table14874532333435363313233343537383[[#This Row],[Equipment Used (Dropdown)]] &lt;&gt; "", RIGHT(Table14874532333435363313233343537383[[#This Row],[Equipment Used (Dropdown)]],6),0)</f>
        <v>0</v>
      </c>
      <c r="J17" s="94"/>
      <c r="K17" s="95">
        <f>Table14874532333435363313233343537383[[#This Row],[Rate (Auto selects)]]*Table14874532333435363313233343537383[[#This Row],[Hours Used]]</f>
        <v>0</v>
      </c>
      <c r="M17" s="94" t="s">
        <v>106</v>
      </c>
      <c r="N17" s="94" t="s">
        <v>67</v>
      </c>
      <c r="O17" s="107">
        <v>6.91</v>
      </c>
      <c r="P17" s="79"/>
      <c r="Q17" s="109" t="s">
        <v>127</v>
      </c>
      <c r="R17" s="110">
        <v>28</v>
      </c>
      <c r="S17" s="33"/>
      <c r="T17" s="39" t="s">
        <v>50</v>
      </c>
      <c r="U17" s="39"/>
      <c r="V17" s="39"/>
      <c r="W17" s="39"/>
      <c r="X17" s="39"/>
      <c r="Y17" s="112">
        <f>IF(X17 &lt;&gt; "", RIGHT(Table157753112838485868818283848587888[[#This Row],[Class (Dropdown)]],6),0)</f>
        <v>0</v>
      </c>
      <c r="Z17" s="108"/>
      <c r="AA17" s="107"/>
      <c r="AB17" s="111">
        <f>Table157753112838485868818283848587888[[#This Row],[Rate (Auto fill)]]*Table157753112838485868818283848587888[[#This Row],[Hours Groomed]]</f>
        <v>0</v>
      </c>
      <c r="AC17" s="32"/>
      <c r="AD17" s="39"/>
      <c r="AE17" s="39"/>
      <c r="AF17" s="39"/>
      <c r="AG17" s="39"/>
      <c r="AH17" s="78"/>
      <c r="AI17" s="33"/>
      <c r="AJ17" s="39"/>
      <c r="AK17" s="39"/>
      <c r="AL17" s="39"/>
      <c r="AM17" s="76"/>
      <c r="AN17" s="39"/>
      <c r="AO17" s="39"/>
      <c r="AP17" s="33"/>
      <c r="AQ17" s="77"/>
      <c r="AR17" s="39"/>
      <c r="AS17" s="39"/>
      <c r="AT17" s="76"/>
      <c r="AU17" s="39"/>
      <c r="AV17" s="78"/>
      <c r="AW17" s="33"/>
      <c r="AX17" s="77"/>
      <c r="AY17" s="39"/>
      <c r="AZ17" s="39"/>
      <c r="BA17" s="76"/>
      <c r="BB17" s="39"/>
      <c r="BC17" s="78"/>
      <c r="BD17" s="33"/>
      <c r="BE17" s="77"/>
      <c r="BF17" s="39"/>
      <c r="BG17" s="39"/>
      <c r="BH17" s="76"/>
      <c r="BI17" s="39"/>
      <c r="BJ17" s="78"/>
      <c r="BK17" s="33"/>
    </row>
    <row r="18" spans="1:63" ht="30" x14ac:dyDescent="0.35">
      <c r="A18" s="77"/>
      <c r="B18" s="39"/>
      <c r="C18" s="39"/>
      <c r="D18" s="39"/>
      <c r="E18" s="39"/>
      <c r="F18" s="73"/>
      <c r="G18" s="95">
        <f>Table14874532333435363313233343537383[[#This Row],[Hours Worked]]*Table14874532333435363313233343537383[[#This Row],[Rate]]</f>
        <v>0</v>
      </c>
      <c r="H18" s="116"/>
      <c r="I18" s="118">
        <f>IF(Table14874532333435363313233343537383[[#This Row],[Equipment Used (Dropdown)]] &lt;&gt; "", RIGHT(Table14874532333435363313233343537383[[#This Row],[Equipment Used (Dropdown)]],6),0)</f>
        <v>0</v>
      </c>
      <c r="J18" s="94"/>
      <c r="K18" s="95">
        <f>Table14874532333435363313233343537383[[#This Row],[Rate (Auto selects)]]*Table14874532333435363313233343537383[[#This Row],[Hours Used]]</f>
        <v>0</v>
      </c>
      <c r="M18" s="94" t="s">
        <v>107</v>
      </c>
      <c r="N18" s="94" t="s">
        <v>54</v>
      </c>
      <c r="O18" s="107">
        <v>15.14</v>
      </c>
      <c r="P18" s="80"/>
      <c r="S18" s="33"/>
      <c r="T18" s="39"/>
      <c r="U18" s="39"/>
      <c r="V18" s="39"/>
      <c r="W18" s="39"/>
      <c r="X18" s="39"/>
      <c r="Y18" s="112">
        <f>IF(X18 &lt;&gt; "", RIGHT(Table157753112838485868818283848587888[[#This Row],[Class (Dropdown)]],6),0)</f>
        <v>0</v>
      </c>
      <c r="Z18" s="108"/>
      <c r="AA18" s="107"/>
      <c r="AB18" s="111">
        <f>Table157753112838485868818283848587888[[#This Row],[Rate (Auto fill)]]*Table157753112838485868818283848587888[[#This Row],[Hours Groomed]]</f>
        <v>0</v>
      </c>
      <c r="AC18" s="32"/>
      <c r="AD18" s="39"/>
      <c r="AE18" s="39"/>
      <c r="AF18" s="39"/>
      <c r="AG18" s="39"/>
      <c r="AH18" s="78"/>
      <c r="AI18" s="33"/>
      <c r="AJ18" s="39"/>
      <c r="AK18" s="39"/>
      <c r="AL18" s="39"/>
      <c r="AM18" s="76"/>
      <c r="AN18" s="39"/>
      <c r="AO18" s="39"/>
      <c r="AP18" s="33"/>
      <c r="AQ18" s="77"/>
      <c r="AR18" s="39"/>
      <c r="AS18" s="39"/>
      <c r="AT18" s="76"/>
      <c r="AU18" s="39"/>
      <c r="AV18" s="78"/>
      <c r="AW18" s="33"/>
      <c r="AX18" s="77"/>
      <c r="AY18" s="39"/>
      <c r="AZ18" s="39"/>
      <c r="BA18" s="76"/>
      <c r="BB18" s="39"/>
      <c r="BC18" s="78"/>
      <c r="BD18" s="33"/>
      <c r="BE18" s="77"/>
      <c r="BF18" s="39"/>
      <c r="BG18" s="39"/>
      <c r="BH18" s="76"/>
      <c r="BI18" s="39"/>
      <c r="BJ18" s="78"/>
      <c r="BK18" s="33"/>
    </row>
    <row r="19" spans="1:63" ht="33.75" customHeight="1" x14ac:dyDescent="0.35">
      <c r="A19" s="77"/>
      <c r="B19" s="39"/>
      <c r="C19" s="39"/>
      <c r="D19" s="39"/>
      <c r="E19" s="39"/>
      <c r="F19" s="73"/>
      <c r="G19" s="95">
        <f>Table14874532333435363313233343537383[[#This Row],[Hours Worked]]*Table14874532333435363313233343537383[[#This Row],[Rate]]</f>
        <v>0</v>
      </c>
      <c r="H19" s="116"/>
      <c r="I19" s="118">
        <f>IF(Table14874532333435363313233343537383[[#This Row],[Equipment Used (Dropdown)]] &lt;&gt; "", RIGHT(Table14874532333435363313233343537383[[#This Row],[Equipment Used (Dropdown)]],6),0)</f>
        <v>0</v>
      </c>
      <c r="J19" s="94"/>
      <c r="K19" s="95">
        <f>Table14874532333435363313233343537383[[#This Row],[Rate (Auto selects)]]*Table14874532333435363313233343537383[[#This Row],[Hours Used]]</f>
        <v>0</v>
      </c>
      <c r="M19" s="94" t="s">
        <v>108</v>
      </c>
      <c r="N19" s="94" t="s">
        <v>55</v>
      </c>
      <c r="O19" s="107">
        <v>20.61</v>
      </c>
      <c r="P19" s="32"/>
      <c r="S19" s="33"/>
      <c r="T19" s="39"/>
      <c r="U19" s="39"/>
      <c r="V19" s="39"/>
      <c r="W19" s="39"/>
      <c r="X19" s="39"/>
      <c r="Y19" s="112">
        <f>IF(X19 &lt;&gt; "", RIGHT(Table157753112838485868818283848587888[[#This Row],[Class (Dropdown)]],6),0)</f>
        <v>0</v>
      </c>
      <c r="Z19" s="108"/>
      <c r="AA19" s="107"/>
      <c r="AB19" s="111">
        <f>Table157753112838485868818283848587888[[#This Row],[Rate (Auto fill)]]*Table157753112838485868818283848587888[[#This Row],[Hours Groomed]]</f>
        <v>0</v>
      </c>
      <c r="AC19" s="32"/>
      <c r="AD19" s="39"/>
      <c r="AE19" s="39"/>
      <c r="AF19" s="39"/>
      <c r="AG19" s="39"/>
      <c r="AH19" s="78"/>
      <c r="AI19" s="33"/>
      <c r="AJ19" s="39"/>
      <c r="AK19" s="39"/>
      <c r="AL19" s="39"/>
      <c r="AM19" s="76"/>
      <c r="AN19" s="39"/>
      <c r="AO19" s="39"/>
      <c r="AP19" s="33"/>
      <c r="AQ19" s="77"/>
      <c r="AR19" s="39"/>
      <c r="AS19" s="39"/>
      <c r="AT19" s="76"/>
      <c r="AU19" s="39"/>
      <c r="AV19" s="78"/>
      <c r="AW19" s="33"/>
      <c r="AX19" s="77"/>
      <c r="AY19" s="39"/>
      <c r="AZ19" s="39"/>
      <c r="BA19" s="76"/>
      <c r="BB19" s="39"/>
      <c r="BC19" s="78"/>
      <c r="BD19" s="33"/>
      <c r="BE19" s="77"/>
      <c r="BF19" s="39"/>
      <c r="BG19" s="39"/>
      <c r="BH19" s="76"/>
      <c r="BI19" s="39"/>
      <c r="BJ19" s="78"/>
      <c r="BK19" s="33"/>
    </row>
    <row r="20" spans="1:63" ht="30" x14ac:dyDescent="0.35">
      <c r="A20" s="77"/>
      <c r="B20" s="39"/>
      <c r="C20" s="39"/>
      <c r="D20" s="39"/>
      <c r="E20" s="39"/>
      <c r="F20" s="73"/>
      <c r="G20" s="95">
        <f>Table14874532333435363313233343537383[[#This Row],[Hours Worked]]*Table14874532333435363313233343537383[[#This Row],[Rate]]</f>
        <v>0</v>
      </c>
      <c r="H20" s="116"/>
      <c r="I20" s="118">
        <f>IF(Table14874532333435363313233343537383[[#This Row],[Equipment Used (Dropdown)]] &lt;&gt; "", RIGHT(Table14874532333435363313233343537383[[#This Row],[Equipment Used (Dropdown)]],6),0)</f>
        <v>0</v>
      </c>
      <c r="J20" s="94"/>
      <c r="K20" s="95">
        <f>Table14874532333435363313233343537383[[#This Row],[Rate (Auto selects)]]*Table14874532333435363313233343537383[[#This Row],[Hours Used]]</f>
        <v>0</v>
      </c>
      <c r="M20" s="94" t="s">
        <v>116</v>
      </c>
      <c r="N20" s="94" t="s">
        <v>68</v>
      </c>
      <c r="O20" s="107">
        <v>29.99</v>
      </c>
      <c r="P20" s="32"/>
      <c r="S20" s="33"/>
      <c r="T20" s="39"/>
      <c r="U20" s="39"/>
      <c r="V20" s="39"/>
      <c r="W20" s="39"/>
      <c r="X20" s="39"/>
      <c r="Y20" s="112">
        <f>IF(X20 &lt;&gt; "", RIGHT(Table157753112838485868818283848587888[[#This Row],[Class (Dropdown)]],6),0)</f>
        <v>0</v>
      </c>
      <c r="Z20" s="108"/>
      <c r="AA20" s="107"/>
      <c r="AB20" s="111">
        <f>Table157753112838485868818283848587888[[#This Row],[Rate (Auto fill)]]*Table157753112838485868818283848587888[[#This Row],[Hours Groomed]]</f>
        <v>0</v>
      </c>
      <c r="AC20" s="32"/>
      <c r="AD20" s="39"/>
      <c r="AE20" s="39"/>
      <c r="AF20" s="39"/>
      <c r="AG20" s="39"/>
      <c r="AH20" s="78"/>
      <c r="AI20" s="33"/>
      <c r="AJ20" s="39"/>
      <c r="AK20" s="39"/>
      <c r="AL20" s="39"/>
      <c r="AM20" s="76"/>
      <c r="AN20" s="39"/>
      <c r="AO20" s="39"/>
      <c r="AP20" s="33"/>
      <c r="AQ20" s="77"/>
      <c r="AR20" s="39"/>
      <c r="AS20" s="39"/>
      <c r="AT20" s="76"/>
      <c r="AU20" s="39"/>
      <c r="AV20" s="78"/>
      <c r="AW20" s="33"/>
      <c r="AX20" s="77"/>
      <c r="AY20" s="39"/>
      <c r="AZ20" s="39"/>
      <c r="BA20" s="76"/>
      <c r="BB20" s="39"/>
      <c r="BC20" s="78"/>
      <c r="BD20" s="33"/>
      <c r="BE20" s="77"/>
      <c r="BF20" s="39"/>
      <c r="BG20" s="39"/>
      <c r="BH20" s="76"/>
      <c r="BI20" s="39"/>
      <c r="BJ20" s="78"/>
      <c r="BK20" s="33"/>
    </row>
    <row r="21" spans="1:63" ht="45" x14ac:dyDescent="0.35">
      <c r="A21" s="77"/>
      <c r="B21" s="39"/>
      <c r="C21" s="39"/>
      <c r="D21" s="39"/>
      <c r="E21" s="39"/>
      <c r="F21" s="73"/>
      <c r="G21" s="95">
        <f>Table14874532333435363313233343537383[[#This Row],[Hours Worked]]*Table14874532333435363313233343537383[[#This Row],[Rate]]</f>
        <v>0</v>
      </c>
      <c r="H21" s="116"/>
      <c r="I21" s="118">
        <f>IF(Table14874532333435363313233343537383[[#This Row],[Equipment Used (Dropdown)]] &lt;&gt; "", RIGHT(Table14874532333435363313233343537383[[#This Row],[Equipment Used (Dropdown)]],6),0)</f>
        <v>0</v>
      </c>
      <c r="J21" s="94"/>
      <c r="K21" s="95">
        <f>Table14874532333435363313233343537383[[#This Row],[Rate (Auto selects)]]*Table14874532333435363313233343537383[[#This Row],[Hours Used]]</f>
        <v>0</v>
      </c>
      <c r="M21" s="94" t="s">
        <v>117</v>
      </c>
      <c r="N21" s="94" t="s">
        <v>69</v>
      </c>
      <c r="O21" s="107">
        <v>17.75</v>
      </c>
      <c r="P21" s="32"/>
      <c r="S21" s="33"/>
      <c r="T21" s="39"/>
      <c r="U21" s="39"/>
      <c r="V21" s="39"/>
      <c r="W21" s="39"/>
      <c r="X21" s="39"/>
      <c r="Y21" s="112">
        <f>IF(X21 &lt;&gt; "", RIGHT(Table157753112838485868818283848587888[[#This Row],[Class (Dropdown)]],6),0)</f>
        <v>0</v>
      </c>
      <c r="Z21" s="108"/>
      <c r="AA21" s="107"/>
      <c r="AB21" s="111">
        <f>Table157753112838485868818283848587888[[#This Row],[Rate (Auto fill)]]*Table157753112838485868818283848587888[[#This Row],[Hours Groomed]]</f>
        <v>0</v>
      </c>
      <c r="AC21" s="32"/>
      <c r="AD21" s="39"/>
      <c r="AE21" s="39"/>
      <c r="AF21" s="39"/>
      <c r="AG21" s="39"/>
      <c r="AH21" s="78"/>
      <c r="AI21" s="33"/>
      <c r="AJ21" s="39"/>
      <c r="AK21" s="39"/>
      <c r="AL21" s="39"/>
      <c r="AM21" s="76"/>
      <c r="AN21" s="39"/>
      <c r="AO21" s="39"/>
      <c r="AP21" s="33"/>
      <c r="AQ21" s="77"/>
      <c r="AR21" s="39"/>
      <c r="AS21" s="39"/>
      <c r="AT21" s="76"/>
      <c r="AU21" s="39"/>
      <c r="AV21" s="78"/>
      <c r="AW21" s="33"/>
      <c r="AX21" s="77"/>
      <c r="AY21" s="39"/>
      <c r="AZ21" s="39"/>
      <c r="BA21" s="76"/>
      <c r="BB21" s="39"/>
      <c r="BC21" s="78"/>
      <c r="BD21" s="33"/>
      <c r="BE21" s="77"/>
      <c r="BF21" s="39"/>
      <c r="BG21" s="39"/>
      <c r="BH21" s="76"/>
      <c r="BI21" s="39"/>
      <c r="BJ21" s="78"/>
      <c r="BK21" s="33"/>
    </row>
    <row r="22" spans="1:63" ht="45" x14ac:dyDescent="0.35">
      <c r="A22" s="77"/>
      <c r="B22" s="39"/>
      <c r="C22" s="39"/>
      <c r="D22" s="39"/>
      <c r="E22" s="39"/>
      <c r="F22" s="73"/>
      <c r="G22" s="95">
        <f>Table14874532333435363313233343537383[[#This Row],[Hours Worked]]*Table14874532333435363313233343537383[[#This Row],[Rate]]</f>
        <v>0</v>
      </c>
      <c r="H22" s="116"/>
      <c r="I22" s="118">
        <f>IF(Table14874532333435363313233343537383[[#This Row],[Equipment Used (Dropdown)]] &lt;&gt; "", RIGHT(Table14874532333435363313233343537383[[#This Row],[Equipment Used (Dropdown)]],6),0)</f>
        <v>0</v>
      </c>
      <c r="J22" s="94"/>
      <c r="K22" s="95">
        <f>Table14874532333435363313233343537383[[#This Row],[Rate (Auto selects)]]*Table14874532333435363313233343537383[[#This Row],[Hours Used]]</f>
        <v>0</v>
      </c>
      <c r="M22" s="94" t="s">
        <v>118</v>
      </c>
      <c r="N22" s="94" t="s">
        <v>56</v>
      </c>
      <c r="O22" s="107">
        <v>40.659999999999997</v>
      </c>
      <c r="P22" s="32"/>
      <c r="S22" s="33"/>
      <c r="T22" s="39"/>
      <c r="U22" s="39"/>
      <c r="V22" s="39"/>
      <c r="W22" s="39"/>
      <c r="X22" s="39"/>
      <c r="Y22" s="112">
        <f>IF(X22 &lt;&gt; "", RIGHT(Table157753112838485868818283848587888[[#This Row],[Class (Dropdown)]],6),0)</f>
        <v>0</v>
      </c>
      <c r="Z22" s="108"/>
      <c r="AA22" s="107"/>
      <c r="AB22" s="111">
        <f>Table157753112838485868818283848587888[[#This Row],[Rate (Auto fill)]]*Table157753112838485868818283848587888[[#This Row],[Hours Groomed]]</f>
        <v>0</v>
      </c>
      <c r="AC22" s="32"/>
      <c r="AD22" s="39"/>
      <c r="AE22" s="39"/>
      <c r="AF22" s="39"/>
      <c r="AG22" s="39"/>
      <c r="AH22" s="78"/>
      <c r="AI22" s="33"/>
      <c r="AJ22" s="39"/>
      <c r="AK22" s="39"/>
      <c r="AL22" s="39"/>
      <c r="AM22" s="76"/>
      <c r="AN22" s="39"/>
      <c r="AO22" s="39"/>
      <c r="AP22" s="33"/>
      <c r="AQ22" s="77"/>
      <c r="AR22" s="39"/>
      <c r="AS22" s="39"/>
      <c r="AT22" s="76"/>
      <c r="AU22" s="39"/>
      <c r="AV22" s="78"/>
      <c r="AW22" s="33"/>
      <c r="AX22" s="77"/>
      <c r="AY22" s="39"/>
      <c r="AZ22" s="39"/>
      <c r="BA22" s="76"/>
      <c r="BB22" s="39"/>
      <c r="BC22" s="78"/>
      <c r="BD22" s="33"/>
      <c r="BE22" s="77"/>
      <c r="BF22" s="39"/>
      <c r="BG22" s="39"/>
      <c r="BH22" s="76"/>
      <c r="BI22" s="39"/>
      <c r="BJ22" s="78"/>
      <c r="BK22" s="33"/>
    </row>
    <row r="23" spans="1:63" ht="45" x14ac:dyDescent="0.35">
      <c r="A23" s="77"/>
      <c r="B23" s="39"/>
      <c r="C23" s="39"/>
      <c r="D23" s="39"/>
      <c r="E23" s="39"/>
      <c r="F23" s="73"/>
      <c r="G23" s="95">
        <f>Table14874532333435363313233343537383[[#This Row],[Hours Worked]]*Table14874532333435363313233343537383[[#This Row],[Rate]]</f>
        <v>0</v>
      </c>
      <c r="H23" s="116"/>
      <c r="I23" s="118">
        <f>IF(Table14874532333435363313233343537383[[#This Row],[Equipment Used (Dropdown)]] &lt;&gt; "", RIGHT(Table14874532333435363313233343537383[[#This Row],[Equipment Used (Dropdown)]],6),0)</f>
        <v>0</v>
      </c>
      <c r="J23" s="94"/>
      <c r="K23" s="95">
        <f>Table14874532333435363313233343537383[[#This Row],[Rate (Auto selects)]]*Table14874532333435363313233343537383[[#This Row],[Hours Used]]</f>
        <v>0</v>
      </c>
      <c r="M23" s="94" t="s">
        <v>119</v>
      </c>
      <c r="N23" s="94" t="s">
        <v>70</v>
      </c>
      <c r="O23" s="107">
        <v>69.61</v>
      </c>
      <c r="S23" s="33"/>
      <c r="T23" s="39"/>
      <c r="U23" s="39"/>
      <c r="V23" s="39"/>
      <c r="W23" s="39"/>
      <c r="X23" s="39"/>
      <c r="Y23" s="112">
        <f>IF(X23 &lt;&gt; "", RIGHT(Table157753112838485868818283848587888[[#This Row],[Class (Dropdown)]],6),0)</f>
        <v>0</v>
      </c>
      <c r="Z23" s="108"/>
      <c r="AA23" s="107"/>
      <c r="AB23" s="111">
        <f>Table157753112838485868818283848587888[[#This Row],[Rate (Auto fill)]]*Table157753112838485868818283848587888[[#This Row],[Hours Groomed]]</f>
        <v>0</v>
      </c>
      <c r="AC23" s="32"/>
      <c r="AD23" s="39"/>
      <c r="AE23" s="39"/>
      <c r="AF23" s="39"/>
      <c r="AG23" s="39"/>
      <c r="AH23" s="78"/>
      <c r="AI23" s="33"/>
      <c r="AJ23" s="39"/>
      <c r="AK23" s="39"/>
      <c r="AL23" s="39"/>
      <c r="AM23" s="76"/>
      <c r="AN23" s="39"/>
      <c r="AO23" s="39"/>
      <c r="AP23" s="33"/>
      <c r="AQ23" s="77"/>
      <c r="AR23" s="39"/>
      <c r="AS23" s="39"/>
      <c r="AT23" s="76"/>
      <c r="AU23" s="39"/>
      <c r="AV23" s="78"/>
      <c r="AW23" s="33"/>
      <c r="AX23" s="77"/>
      <c r="AY23" s="39"/>
      <c r="AZ23" s="39"/>
      <c r="BA23" s="76"/>
      <c r="BB23" s="39"/>
      <c r="BC23" s="78"/>
      <c r="BD23" s="33"/>
      <c r="BE23" s="77"/>
      <c r="BF23" s="39"/>
      <c r="BG23" s="39"/>
      <c r="BH23" s="76"/>
      <c r="BI23" s="39"/>
      <c r="BJ23" s="78"/>
      <c r="BK23" s="33"/>
    </row>
    <row r="24" spans="1:63" ht="30" x14ac:dyDescent="0.35">
      <c r="A24" s="77"/>
      <c r="B24" s="39"/>
      <c r="C24" s="39"/>
      <c r="D24" s="39"/>
      <c r="E24" s="39"/>
      <c r="F24" s="73"/>
      <c r="G24" s="95">
        <f>Table14874532333435363313233343537383[[#This Row],[Hours Worked]]*Table14874532333435363313233343537383[[#This Row],[Rate]]</f>
        <v>0</v>
      </c>
      <c r="H24" s="116"/>
      <c r="I24" s="118">
        <f>IF(Table14874532333435363313233343537383[[#This Row],[Equipment Used (Dropdown)]] &lt;&gt; "", RIGHT(Table14874532333435363313233343537383[[#This Row],[Equipment Used (Dropdown)]],6),0)</f>
        <v>0</v>
      </c>
      <c r="J24" s="94"/>
      <c r="K24" s="95">
        <f>Table14874532333435363313233343537383[[#This Row],[Rate (Auto selects)]]*Table14874532333435363313233343537383[[#This Row],[Hours Used]]</f>
        <v>0</v>
      </c>
      <c r="M24" s="94" t="s">
        <v>120</v>
      </c>
      <c r="N24" s="94" t="s">
        <v>57</v>
      </c>
      <c r="O24" s="107">
        <v>48.88</v>
      </c>
      <c r="S24" s="33"/>
      <c r="T24" s="39"/>
      <c r="U24" s="39"/>
      <c r="V24" s="39"/>
      <c r="W24" s="39"/>
      <c r="X24" s="39"/>
      <c r="Y24" s="112">
        <f>IF(X24 &lt;&gt; "", RIGHT(Table157753112838485868818283848587888[[#This Row],[Class (Dropdown)]],6),0)</f>
        <v>0</v>
      </c>
      <c r="Z24" s="108"/>
      <c r="AA24" s="107"/>
      <c r="AB24" s="111">
        <f>Table157753112838485868818283848587888[[#This Row],[Rate (Auto fill)]]*Table157753112838485868818283848587888[[#This Row],[Hours Groomed]]</f>
        <v>0</v>
      </c>
      <c r="AC24" s="32"/>
      <c r="AD24" s="39"/>
      <c r="AE24" s="39"/>
      <c r="AF24" s="39"/>
      <c r="AG24" s="39"/>
      <c r="AH24" s="78"/>
      <c r="AI24" s="33"/>
      <c r="AJ24" s="39"/>
      <c r="AK24" s="39"/>
      <c r="AL24" s="39"/>
      <c r="AM24" s="76"/>
      <c r="AN24" s="39"/>
      <c r="AO24" s="39"/>
      <c r="AP24" s="33"/>
      <c r="AQ24" s="77"/>
      <c r="AR24" s="39"/>
      <c r="AS24" s="39"/>
      <c r="AT24" s="76"/>
      <c r="AU24" s="39"/>
      <c r="AV24" s="78"/>
      <c r="AW24" s="33"/>
      <c r="AX24" s="77"/>
      <c r="AY24" s="39"/>
      <c r="AZ24" s="39"/>
      <c r="BA24" s="76"/>
      <c r="BB24" s="39"/>
      <c r="BC24" s="78"/>
      <c r="BD24" s="33"/>
      <c r="BE24" s="77"/>
      <c r="BF24" s="39"/>
      <c r="BG24" s="39"/>
      <c r="BH24" s="76"/>
      <c r="BI24" s="39"/>
      <c r="BJ24" s="78"/>
      <c r="BK24" s="33"/>
    </row>
    <row r="25" spans="1:63" ht="30" x14ac:dyDescent="0.35">
      <c r="A25" s="77"/>
      <c r="B25" s="39"/>
      <c r="C25" s="39"/>
      <c r="D25" s="39"/>
      <c r="E25" s="39"/>
      <c r="F25" s="73"/>
      <c r="G25" s="95">
        <f>Table14874532333435363313233343537383[[#This Row],[Hours Worked]]*Table14874532333435363313233343537383[[#This Row],[Rate]]</f>
        <v>0</v>
      </c>
      <c r="H25" s="116"/>
      <c r="I25" s="118">
        <f>IF(Table14874532333435363313233343537383[[#This Row],[Equipment Used (Dropdown)]] &lt;&gt; "", RIGHT(Table14874532333435363313233343537383[[#This Row],[Equipment Used (Dropdown)]],6),0)</f>
        <v>0</v>
      </c>
      <c r="J25" s="94"/>
      <c r="K25" s="95">
        <f>Table14874532333435363313233343537383[[#This Row],[Rate (Auto selects)]]*Table14874532333435363313233343537383[[#This Row],[Hours Used]]</f>
        <v>0</v>
      </c>
      <c r="M25" s="94" t="s">
        <v>109</v>
      </c>
      <c r="N25" s="94" t="s">
        <v>71</v>
      </c>
      <c r="O25" s="107">
        <v>44.14</v>
      </c>
      <c r="S25" s="33"/>
      <c r="T25" s="39"/>
      <c r="U25" s="39"/>
      <c r="V25" s="39"/>
      <c r="W25" s="39"/>
      <c r="X25" s="39"/>
      <c r="Y25" s="112">
        <f>IF(X25 &lt;&gt; "", RIGHT(Table157753112838485868818283848587888[[#This Row],[Class (Dropdown)]],6),0)</f>
        <v>0</v>
      </c>
      <c r="Z25" s="108"/>
      <c r="AA25" s="107"/>
      <c r="AB25" s="111">
        <f>Table157753112838485868818283848587888[[#This Row],[Rate (Auto fill)]]*Table157753112838485868818283848587888[[#This Row],[Hours Groomed]]</f>
        <v>0</v>
      </c>
      <c r="AC25" s="32"/>
      <c r="AD25" s="39"/>
      <c r="AE25" s="39"/>
      <c r="AF25" s="39"/>
      <c r="AG25" s="39"/>
      <c r="AH25" s="78"/>
      <c r="AI25" s="33"/>
      <c r="AJ25" s="39"/>
      <c r="AK25" s="39"/>
      <c r="AL25" s="39"/>
      <c r="AM25" s="76"/>
      <c r="AN25" s="39"/>
      <c r="AO25" s="39"/>
      <c r="AP25" s="33"/>
      <c r="AQ25" s="77"/>
      <c r="AR25" s="39"/>
      <c r="AS25" s="39"/>
      <c r="AT25" s="76"/>
      <c r="AU25" s="39"/>
      <c r="AV25" s="78"/>
      <c r="AW25" s="33"/>
      <c r="AX25" s="77"/>
      <c r="AY25" s="39"/>
      <c r="AZ25" s="39"/>
      <c r="BA25" s="76"/>
      <c r="BB25" s="39"/>
      <c r="BC25" s="78"/>
      <c r="BD25" s="33"/>
      <c r="BE25" s="77"/>
      <c r="BF25" s="39"/>
      <c r="BG25" s="39"/>
      <c r="BH25" s="76"/>
      <c r="BI25" s="39"/>
      <c r="BJ25" s="78"/>
      <c r="BK25" s="33"/>
    </row>
    <row r="26" spans="1:63" ht="30" x14ac:dyDescent="0.35">
      <c r="A26" s="77"/>
      <c r="B26" s="39"/>
      <c r="C26" s="39"/>
      <c r="D26" s="39"/>
      <c r="E26" s="39"/>
      <c r="F26" s="73"/>
      <c r="G26" s="95">
        <f>Table14874532333435363313233343537383[[#This Row],[Hours Worked]]*Table14874532333435363313233343537383[[#This Row],[Rate]]</f>
        <v>0</v>
      </c>
      <c r="H26" s="116"/>
      <c r="I26" s="118">
        <f>IF(Table14874532333435363313233343537383[[#This Row],[Equipment Used (Dropdown)]] &lt;&gt; "", RIGHT(Table14874532333435363313233343537383[[#This Row],[Equipment Used (Dropdown)]],6),0)</f>
        <v>0</v>
      </c>
      <c r="J26" s="94"/>
      <c r="K26" s="95">
        <f>Table14874532333435363313233343537383[[#This Row],[Rate (Auto selects)]]*Table14874532333435363313233343537383[[#This Row],[Hours Used]]</f>
        <v>0</v>
      </c>
      <c r="M26" s="94" t="s">
        <v>110</v>
      </c>
      <c r="N26" s="94" t="s">
        <v>72</v>
      </c>
      <c r="O26" s="107">
        <v>43.75</v>
      </c>
      <c r="S26" s="33"/>
      <c r="T26" s="39"/>
      <c r="U26" s="39"/>
      <c r="V26" s="39"/>
      <c r="W26" s="39"/>
      <c r="X26" s="39"/>
      <c r="Y26" s="112">
        <f>IF(X26 &lt;&gt; "", RIGHT(Table157753112838485868818283848587888[[#This Row],[Class (Dropdown)]],6),0)</f>
        <v>0</v>
      </c>
      <c r="Z26" s="108"/>
      <c r="AA26" s="107"/>
      <c r="AB26" s="111">
        <f>Table157753112838485868818283848587888[[#This Row],[Rate (Auto fill)]]*Table157753112838485868818283848587888[[#This Row],[Hours Groomed]]</f>
        <v>0</v>
      </c>
      <c r="AC26" s="32"/>
      <c r="AD26" s="39"/>
      <c r="AE26" s="39"/>
      <c r="AF26" s="39"/>
      <c r="AG26" s="39"/>
      <c r="AH26" s="78"/>
      <c r="AI26" s="33"/>
      <c r="AJ26" s="39"/>
      <c r="AK26" s="39"/>
      <c r="AL26" s="39"/>
      <c r="AM26" s="76"/>
      <c r="AN26" s="39"/>
      <c r="AO26" s="39"/>
      <c r="AP26" s="33"/>
      <c r="AQ26" s="77"/>
      <c r="AR26" s="39"/>
      <c r="AS26" s="39"/>
      <c r="AT26" s="76"/>
      <c r="AU26" s="39"/>
      <c r="AV26" s="78"/>
      <c r="AW26" s="33"/>
      <c r="AX26" s="77"/>
      <c r="AY26" s="39"/>
      <c r="AZ26" s="39"/>
      <c r="BA26" s="76"/>
      <c r="BB26" s="39"/>
      <c r="BC26" s="78"/>
      <c r="BD26" s="33"/>
      <c r="BE26" s="77"/>
      <c r="BF26" s="39"/>
      <c r="BG26" s="39"/>
      <c r="BH26" s="76"/>
      <c r="BI26" s="39"/>
      <c r="BJ26" s="78"/>
      <c r="BK26" s="33"/>
    </row>
    <row r="27" spans="1:63" ht="45" x14ac:dyDescent="0.35">
      <c r="A27" s="77"/>
      <c r="B27" s="39"/>
      <c r="C27" s="39"/>
      <c r="D27" s="39"/>
      <c r="E27" s="39"/>
      <c r="F27" s="73"/>
      <c r="G27" s="95">
        <f>Table14874532333435363313233343537383[[#This Row],[Hours Worked]]*Table14874532333435363313233343537383[[#This Row],[Rate]]</f>
        <v>0</v>
      </c>
      <c r="H27" s="116"/>
      <c r="I27" s="118">
        <f>IF(Table14874532333435363313233343537383[[#This Row],[Equipment Used (Dropdown)]] &lt;&gt; "", RIGHT(Table14874532333435363313233343537383[[#This Row],[Equipment Used (Dropdown)]],6),0)</f>
        <v>0</v>
      </c>
      <c r="J27" s="94"/>
      <c r="K27" s="95">
        <f>Table14874532333435363313233343537383[[#This Row],[Rate (Auto selects)]]*Table14874532333435363313233343537383[[#This Row],[Hours Used]]</f>
        <v>0</v>
      </c>
      <c r="M27" s="94" t="s">
        <v>111</v>
      </c>
      <c r="N27" s="94" t="s">
        <v>73</v>
      </c>
      <c r="O27" s="107">
        <v>18.78</v>
      </c>
      <c r="S27" s="33"/>
      <c r="T27" s="39"/>
      <c r="U27" s="39"/>
      <c r="V27" s="39"/>
      <c r="W27" s="39"/>
      <c r="X27" s="39"/>
      <c r="Y27" s="112">
        <f>IF(X27 &lt;&gt; "", RIGHT(Table157753112838485868818283848587888[[#This Row],[Class (Dropdown)]],6),0)</f>
        <v>0</v>
      </c>
      <c r="Z27" s="108"/>
      <c r="AA27" s="107"/>
      <c r="AB27" s="111">
        <f>Table157753112838485868818283848587888[[#This Row],[Rate (Auto fill)]]*Table157753112838485868818283848587888[[#This Row],[Hours Groomed]]</f>
        <v>0</v>
      </c>
      <c r="AC27" s="32"/>
      <c r="AD27" s="39"/>
      <c r="AE27" s="39"/>
      <c r="AF27" s="39"/>
      <c r="AG27" s="39"/>
      <c r="AH27" s="78"/>
      <c r="AI27" s="33"/>
      <c r="AJ27" s="39"/>
      <c r="AK27" s="39"/>
      <c r="AL27" s="39"/>
      <c r="AM27" s="76"/>
      <c r="AN27" s="39"/>
      <c r="AO27" s="39"/>
      <c r="AP27" s="33"/>
      <c r="AQ27" s="77"/>
      <c r="AR27" s="39"/>
      <c r="AS27" s="39"/>
      <c r="AT27" s="76"/>
      <c r="AU27" s="39"/>
      <c r="AV27" s="78"/>
      <c r="AW27" s="33"/>
      <c r="AX27" s="77"/>
      <c r="AY27" s="39"/>
      <c r="AZ27" s="39"/>
      <c r="BA27" s="76"/>
      <c r="BB27" s="39"/>
      <c r="BC27" s="78"/>
      <c r="BD27" s="33"/>
      <c r="BE27" s="77"/>
      <c r="BF27" s="39"/>
      <c r="BG27" s="39"/>
      <c r="BH27" s="76"/>
      <c r="BI27" s="39"/>
      <c r="BJ27" s="78"/>
      <c r="BK27" s="33"/>
    </row>
    <row r="28" spans="1:63" ht="45" x14ac:dyDescent="0.35">
      <c r="A28" s="77"/>
      <c r="B28" s="39"/>
      <c r="C28" s="39"/>
      <c r="D28" s="39"/>
      <c r="E28" s="39"/>
      <c r="F28" s="73"/>
      <c r="G28" s="95">
        <f>Table14874532333435363313233343537383[[#This Row],[Hours Worked]]*Table14874532333435363313233343537383[[#This Row],[Rate]]</f>
        <v>0</v>
      </c>
      <c r="H28" s="116"/>
      <c r="I28" s="118">
        <f>IF(Table14874532333435363313233343537383[[#This Row],[Equipment Used (Dropdown)]] &lt;&gt; "", RIGHT(Table14874532333435363313233343537383[[#This Row],[Equipment Used (Dropdown)]],6),0)</f>
        <v>0</v>
      </c>
      <c r="J28" s="94"/>
      <c r="K28" s="95">
        <f>Table14874532333435363313233343537383[[#This Row],[Rate (Auto selects)]]*Table14874532333435363313233343537383[[#This Row],[Hours Used]]</f>
        <v>0</v>
      </c>
      <c r="M28" s="94" t="s">
        <v>112</v>
      </c>
      <c r="N28" s="94" t="s">
        <v>74</v>
      </c>
      <c r="O28" s="107">
        <v>28.53</v>
      </c>
      <c r="S28" s="33"/>
      <c r="T28" s="39"/>
      <c r="U28" s="39"/>
      <c r="V28" s="39"/>
      <c r="W28" s="39"/>
      <c r="X28" s="39"/>
      <c r="Y28" s="112">
        <f>IF(X28 &lt;&gt; "", RIGHT(Table157753112838485868818283848587888[[#This Row],[Class (Dropdown)]],6),0)</f>
        <v>0</v>
      </c>
      <c r="Z28" s="108"/>
      <c r="AA28" s="107"/>
      <c r="AB28" s="111">
        <f>Table157753112838485868818283848587888[[#This Row],[Rate (Auto fill)]]*Table157753112838485868818283848587888[[#This Row],[Hours Groomed]]</f>
        <v>0</v>
      </c>
      <c r="AC28" s="32"/>
      <c r="AD28" s="39"/>
      <c r="AE28" s="39"/>
      <c r="AF28" s="39"/>
      <c r="AG28" s="39"/>
      <c r="AH28" s="78"/>
      <c r="AI28" s="33"/>
      <c r="AJ28" s="39"/>
      <c r="AK28" s="39"/>
      <c r="AL28" s="39"/>
      <c r="AM28" s="76"/>
      <c r="AN28" s="39"/>
      <c r="AO28" s="39"/>
      <c r="AP28" s="33"/>
      <c r="AQ28" s="77"/>
      <c r="AR28" s="39"/>
      <c r="AS28" s="39"/>
      <c r="AT28" s="76"/>
      <c r="AU28" s="39"/>
      <c r="AV28" s="78"/>
      <c r="AW28" s="33"/>
      <c r="AX28" s="77"/>
      <c r="AY28" s="39"/>
      <c r="AZ28" s="39"/>
      <c r="BA28" s="76"/>
      <c r="BB28" s="39"/>
      <c r="BC28" s="78"/>
      <c r="BD28" s="33"/>
      <c r="BE28" s="77"/>
      <c r="BF28" s="39"/>
      <c r="BG28" s="39"/>
      <c r="BH28" s="76"/>
      <c r="BI28" s="39"/>
      <c r="BJ28" s="78"/>
      <c r="BK28" s="33"/>
    </row>
    <row r="29" spans="1:63" ht="30" x14ac:dyDescent="0.35">
      <c r="A29" s="77"/>
      <c r="B29" s="39"/>
      <c r="C29" s="39"/>
      <c r="D29" s="39"/>
      <c r="E29" s="39"/>
      <c r="F29" s="73"/>
      <c r="G29" s="95">
        <f>Table14874532333435363313233343537383[[#This Row],[Hours Worked]]*Table14874532333435363313233343537383[[#This Row],[Rate]]</f>
        <v>0</v>
      </c>
      <c r="H29" s="116"/>
      <c r="I29" s="118">
        <f>IF(Table14874532333435363313233343537383[[#This Row],[Equipment Used (Dropdown)]] &lt;&gt; "", RIGHT(Table14874532333435363313233343537383[[#This Row],[Equipment Used (Dropdown)]],6),0)</f>
        <v>0</v>
      </c>
      <c r="J29" s="94"/>
      <c r="K29" s="95">
        <f>Table14874532333435363313233343537383[[#This Row],[Rate (Auto selects)]]*Table14874532333435363313233343537383[[#This Row],[Hours Used]]</f>
        <v>0</v>
      </c>
      <c r="M29" s="94" t="s">
        <v>113</v>
      </c>
      <c r="N29" s="94" t="s">
        <v>75</v>
      </c>
      <c r="O29" s="107">
        <v>33.35</v>
      </c>
      <c r="S29" s="33"/>
      <c r="T29" s="39"/>
      <c r="U29" s="39"/>
      <c r="V29" s="39"/>
      <c r="W29" s="39"/>
      <c r="X29" s="39"/>
      <c r="Y29" s="112">
        <f>IF(X29 &lt;&gt; "", RIGHT(Table157753112838485868818283848587888[[#This Row],[Class (Dropdown)]],6),0)</f>
        <v>0</v>
      </c>
      <c r="Z29" s="108"/>
      <c r="AA29" s="107"/>
      <c r="AB29" s="111">
        <f>Table157753112838485868818283848587888[[#This Row],[Rate (Auto fill)]]*Table157753112838485868818283848587888[[#This Row],[Hours Groomed]]</f>
        <v>0</v>
      </c>
      <c r="AC29" s="32"/>
      <c r="AD29" s="39"/>
      <c r="AE29" s="39"/>
      <c r="AF29" s="39"/>
      <c r="AG29" s="39"/>
      <c r="AH29" s="78"/>
      <c r="AI29" s="33"/>
      <c r="AJ29" s="39"/>
      <c r="AK29" s="39"/>
      <c r="AL29" s="39"/>
      <c r="AM29" s="76"/>
      <c r="AN29" s="39"/>
      <c r="AO29" s="39"/>
      <c r="AP29" s="33"/>
      <c r="AQ29" s="77"/>
      <c r="AR29" s="39"/>
      <c r="AS29" s="39"/>
      <c r="AT29" s="76"/>
      <c r="AU29" s="39"/>
      <c r="AV29" s="78"/>
      <c r="AW29" s="33"/>
      <c r="AX29" s="77"/>
      <c r="AY29" s="39"/>
      <c r="AZ29" s="39"/>
      <c r="BA29" s="76"/>
      <c r="BB29" s="39"/>
      <c r="BC29" s="78"/>
      <c r="BD29" s="33"/>
      <c r="BE29" s="77"/>
      <c r="BF29" s="39"/>
      <c r="BG29" s="39"/>
      <c r="BH29" s="76"/>
      <c r="BI29" s="39"/>
      <c r="BJ29" s="78"/>
      <c r="BK29" s="33"/>
    </row>
    <row r="30" spans="1:63" ht="30" x14ac:dyDescent="0.35">
      <c r="A30" s="77"/>
      <c r="B30" s="39"/>
      <c r="C30" s="39"/>
      <c r="D30" s="39"/>
      <c r="E30" s="39"/>
      <c r="F30" s="73"/>
      <c r="G30" s="95">
        <f>Table14874532333435363313233343537383[[#This Row],[Hours Worked]]*Table14874532333435363313233343537383[[#This Row],[Rate]]</f>
        <v>0</v>
      </c>
      <c r="H30" s="116"/>
      <c r="I30" s="118">
        <f>IF(Table14874532333435363313233343537383[[#This Row],[Equipment Used (Dropdown)]] &lt;&gt; "", RIGHT(Table14874532333435363313233343537383[[#This Row],[Equipment Used (Dropdown)]],6),0)</f>
        <v>0</v>
      </c>
      <c r="J30" s="94"/>
      <c r="K30" s="95">
        <f>Table14874532333435363313233343537383[[#This Row],[Rate (Auto selects)]]*Table14874532333435363313233343537383[[#This Row],[Hours Used]]</f>
        <v>0</v>
      </c>
      <c r="M30" s="94" t="s">
        <v>114</v>
      </c>
      <c r="N30" s="94" t="s">
        <v>76</v>
      </c>
      <c r="O30" s="107">
        <v>19</v>
      </c>
      <c r="S30" s="33"/>
      <c r="T30" s="39"/>
      <c r="U30" s="39"/>
      <c r="V30" s="39"/>
      <c r="W30" s="39"/>
      <c r="X30" s="39"/>
      <c r="Y30" s="112">
        <f>IF(X30 &lt;&gt; "", RIGHT(Table157753112838485868818283848587888[[#This Row],[Class (Dropdown)]],6),0)</f>
        <v>0</v>
      </c>
      <c r="Z30" s="108"/>
      <c r="AA30" s="107"/>
      <c r="AB30" s="111">
        <f>Table157753112838485868818283848587888[[#This Row],[Rate (Auto fill)]]*Table157753112838485868818283848587888[[#This Row],[Hours Groomed]]</f>
        <v>0</v>
      </c>
      <c r="AC30" s="32"/>
      <c r="AD30" s="39"/>
      <c r="AE30" s="39"/>
      <c r="AF30" s="39"/>
      <c r="AG30" s="39"/>
      <c r="AH30" s="78"/>
      <c r="AI30" s="33"/>
      <c r="AJ30" s="39"/>
      <c r="AK30" s="39"/>
      <c r="AL30" s="39"/>
      <c r="AM30" s="76"/>
      <c r="AN30" s="39"/>
      <c r="AO30" s="39"/>
      <c r="AP30" s="33"/>
      <c r="AQ30" s="77"/>
      <c r="AR30" s="39"/>
      <c r="AS30" s="39"/>
      <c r="AT30" s="76"/>
      <c r="AU30" s="39"/>
      <c r="AV30" s="78"/>
      <c r="AW30" s="33"/>
      <c r="AX30" s="77"/>
      <c r="AY30" s="39"/>
      <c r="AZ30" s="39"/>
      <c r="BA30" s="76"/>
      <c r="BB30" s="39"/>
      <c r="BC30" s="78"/>
      <c r="BD30" s="33"/>
      <c r="BE30" s="77"/>
      <c r="BF30" s="39"/>
      <c r="BG30" s="39"/>
      <c r="BH30" s="76"/>
      <c r="BI30" s="39"/>
      <c r="BJ30" s="78"/>
      <c r="BK30" s="33"/>
    </row>
    <row r="31" spans="1:63" x14ac:dyDescent="0.35">
      <c r="A31" s="77"/>
      <c r="B31" s="39"/>
      <c r="C31" s="39"/>
      <c r="D31" s="39"/>
      <c r="E31" s="39"/>
      <c r="F31" s="73"/>
      <c r="G31" s="95">
        <f>Table14874532333435363313233343537383[[#This Row],[Hours Worked]]*Table14874532333435363313233343537383[[#This Row],[Rate]]</f>
        <v>0</v>
      </c>
      <c r="H31" s="116"/>
      <c r="I31" s="118">
        <f>IF(Table14874532333435363313233343537383[[#This Row],[Equipment Used (Dropdown)]] &lt;&gt; "", RIGHT(Table14874532333435363313233343537383[[#This Row],[Equipment Used (Dropdown)]],6),0)</f>
        <v>0</v>
      </c>
      <c r="J31" s="94"/>
      <c r="K31" s="95">
        <f>Table14874532333435363313233343537383[[#This Row],[Rate (Auto selects)]]*Table14874532333435363313233343537383[[#This Row],[Hours Used]]</f>
        <v>0</v>
      </c>
      <c r="M31" s="94" t="s">
        <v>115</v>
      </c>
      <c r="N31" s="94" t="s">
        <v>77</v>
      </c>
      <c r="O31" s="107">
        <v>9.3800000000000008</v>
      </c>
      <c r="S31" s="33"/>
      <c r="T31" s="39"/>
      <c r="U31" s="39"/>
      <c r="V31" s="39"/>
      <c r="W31" s="39"/>
      <c r="X31" s="39"/>
      <c r="Y31" s="112">
        <f>IF(X31 &lt;&gt; "", RIGHT(Table157753112838485868818283848587888[[#This Row],[Class (Dropdown)]],6),0)</f>
        <v>0</v>
      </c>
      <c r="Z31" s="108"/>
      <c r="AA31" s="107"/>
      <c r="AB31" s="111">
        <f>Table157753112838485868818283848587888[[#This Row],[Rate (Auto fill)]]*Table157753112838485868818283848587888[[#This Row],[Hours Groomed]]</f>
        <v>0</v>
      </c>
      <c r="AC31" s="32"/>
      <c r="AD31" s="39"/>
      <c r="AE31" s="39"/>
      <c r="AF31" s="39"/>
      <c r="AG31" s="39"/>
      <c r="AH31" s="78"/>
      <c r="AI31" s="33"/>
      <c r="AJ31" s="39"/>
      <c r="AK31" s="39"/>
      <c r="AL31" s="39"/>
      <c r="AM31" s="76"/>
      <c r="AN31" s="39"/>
      <c r="AO31" s="39"/>
      <c r="AP31" s="33"/>
      <c r="AQ31" s="77"/>
      <c r="AR31" s="39"/>
      <c r="AS31" s="39"/>
      <c r="AT31" s="76"/>
      <c r="AU31" s="39"/>
      <c r="AV31" s="78"/>
      <c r="AW31" s="33"/>
      <c r="AX31" s="77"/>
      <c r="AY31" s="39"/>
      <c r="AZ31" s="39"/>
      <c r="BA31" s="76"/>
      <c r="BB31" s="39"/>
      <c r="BC31" s="78"/>
      <c r="BD31" s="33"/>
      <c r="BE31" s="77"/>
      <c r="BF31" s="39"/>
      <c r="BG31" s="39"/>
      <c r="BH31" s="76"/>
      <c r="BI31" s="39"/>
      <c r="BJ31" s="78"/>
      <c r="BK31" s="33"/>
    </row>
    <row r="32" spans="1:63" ht="30" x14ac:dyDescent="0.35">
      <c r="A32" s="77"/>
      <c r="B32" s="39"/>
      <c r="C32" s="39"/>
      <c r="D32" s="39"/>
      <c r="E32" s="39"/>
      <c r="F32" s="73"/>
      <c r="G32" s="95">
        <f>Table14874532333435363313233343537383[[#This Row],[Hours Worked]]*Table14874532333435363313233343537383[[#This Row],[Rate]]</f>
        <v>0</v>
      </c>
      <c r="H32" s="116"/>
      <c r="I32" s="118">
        <f>IF(Table14874532333435363313233343537383[[#This Row],[Equipment Used (Dropdown)]] &lt;&gt; "", RIGHT(Table14874532333435363313233343537383[[#This Row],[Equipment Used (Dropdown)]],6),0)</f>
        <v>0</v>
      </c>
      <c r="J32" s="94"/>
      <c r="K32" s="95">
        <f>Table14874532333435363313233343537383[[#This Row],[Rate (Auto selects)]]*Table14874532333435363313233343537383[[#This Row],[Hours Used]]</f>
        <v>0</v>
      </c>
      <c r="M32" s="94" t="s">
        <v>98</v>
      </c>
      <c r="N32" s="94" t="s">
        <v>78</v>
      </c>
      <c r="O32" s="107">
        <v>57</v>
      </c>
      <c r="S32" s="33"/>
      <c r="T32" s="39"/>
      <c r="U32" s="39"/>
      <c r="V32" s="39"/>
      <c r="W32" s="39"/>
      <c r="X32" s="39"/>
      <c r="Y32" s="112">
        <f>IF(X32 &lt;&gt; "", RIGHT(Table157753112838485868818283848587888[[#This Row],[Class (Dropdown)]],6),0)</f>
        <v>0</v>
      </c>
      <c r="Z32" s="108"/>
      <c r="AA32" s="107"/>
      <c r="AB32" s="111">
        <f>Table157753112838485868818283848587888[[#This Row],[Rate (Auto fill)]]*Table157753112838485868818283848587888[[#This Row],[Hours Groomed]]</f>
        <v>0</v>
      </c>
      <c r="AC32" s="32"/>
      <c r="AD32" s="39"/>
      <c r="AE32" s="39"/>
      <c r="AF32" s="39"/>
      <c r="AG32" s="39"/>
      <c r="AH32" s="78"/>
      <c r="AI32" s="33"/>
      <c r="AJ32" s="39"/>
      <c r="AK32" s="39"/>
      <c r="AL32" s="39"/>
      <c r="AM32" s="76"/>
      <c r="AN32" s="39"/>
      <c r="AO32" s="39"/>
      <c r="AP32" s="33"/>
      <c r="AQ32" s="77"/>
      <c r="AR32" s="39"/>
      <c r="AS32" s="39"/>
      <c r="AT32" s="76"/>
      <c r="AU32" s="39"/>
      <c r="AV32" s="78"/>
      <c r="AW32" s="33"/>
      <c r="AX32" s="77"/>
      <c r="AY32" s="39"/>
      <c r="AZ32" s="39"/>
      <c r="BA32" s="76"/>
      <c r="BB32" s="39"/>
      <c r="BC32" s="78"/>
      <c r="BD32" s="33"/>
      <c r="BE32" s="77"/>
      <c r="BF32" s="39"/>
      <c r="BG32" s="39"/>
      <c r="BH32" s="76"/>
      <c r="BI32" s="39"/>
      <c r="BJ32" s="78"/>
      <c r="BK32" s="33"/>
    </row>
    <row r="33" spans="1:63" ht="30" x14ac:dyDescent="0.35">
      <c r="A33" s="77"/>
      <c r="B33" s="39"/>
      <c r="C33" s="39"/>
      <c r="D33" s="39"/>
      <c r="E33" s="39"/>
      <c r="F33" s="73"/>
      <c r="G33" s="95">
        <f>Table14874532333435363313233343537383[[#This Row],[Hours Worked]]*Table14874532333435363313233343537383[[#This Row],[Rate]]</f>
        <v>0</v>
      </c>
      <c r="H33" s="116"/>
      <c r="I33" s="118">
        <f>IF(Table14874532333435363313233343537383[[#This Row],[Equipment Used (Dropdown)]] &lt;&gt; "", RIGHT(Table14874532333435363313233343537383[[#This Row],[Equipment Used (Dropdown)]],6),0)</f>
        <v>0</v>
      </c>
      <c r="J33" s="94"/>
      <c r="K33" s="95">
        <f>Table14874532333435363313233343537383[[#This Row],[Rate (Auto selects)]]*Table14874532333435363313233343537383[[#This Row],[Hours Used]]</f>
        <v>0</v>
      </c>
      <c r="M33" s="94" t="s">
        <v>99</v>
      </c>
      <c r="N33" s="94" t="s">
        <v>79</v>
      </c>
      <c r="O33" s="107">
        <v>112.35</v>
      </c>
      <c r="S33" s="33"/>
      <c r="T33" s="39"/>
      <c r="U33" s="39"/>
      <c r="V33" s="39"/>
      <c r="W33" s="39"/>
      <c r="X33" s="39"/>
      <c r="Y33" s="112">
        <f>IF(X33 &lt;&gt; "", RIGHT(Table157753112838485868818283848587888[[#This Row],[Class (Dropdown)]],6),0)</f>
        <v>0</v>
      </c>
      <c r="Z33" s="108"/>
      <c r="AA33" s="107"/>
      <c r="AB33" s="111">
        <f>Table157753112838485868818283848587888[[#This Row],[Rate (Auto fill)]]*Table157753112838485868818283848587888[[#This Row],[Hours Groomed]]</f>
        <v>0</v>
      </c>
      <c r="AC33" s="32"/>
      <c r="AD33" s="39"/>
      <c r="AE33" s="39"/>
      <c r="AF33" s="39"/>
      <c r="AG33" s="39"/>
      <c r="AH33" s="78"/>
      <c r="AI33" s="33"/>
      <c r="AJ33" s="39"/>
      <c r="AK33" s="39"/>
      <c r="AL33" s="39"/>
      <c r="AM33" s="76"/>
      <c r="AN33" s="39"/>
      <c r="AO33" s="39"/>
      <c r="AP33" s="33"/>
      <c r="AQ33" s="77"/>
      <c r="AR33" s="39"/>
      <c r="AS33" s="39"/>
      <c r="AT33" s="76"/>
      <c r="AU33" s="39"/>
      <c r="AV33" s="78"/>
      <c r="AW33" s="33"/>
      <c r="AX33" s="77"/>
      <c r="AY33" s="39"/>
      <c r="AZ33" s="39"/>
      <c r="BA33" s="76"/>
      <c r="BB33" s="39"/>
      <c r="BC33" s="78"/>
      <c r="BD33" s="33"/>
      <c r="BE33" s="77"/>
      <c r="BF33" s="39"/>
      <c r="BG33" s="39"/>
      <c r="BH33" s="76"/>
      <c r="BI33" s="39"/>
      <c r="BJ33" s="78"/>
      <c r="BK33" s="33"/>
    </row>
    <row r="34" spans="1:63" ht="30" x14ac:dyDescent="0.35">
      <c r="A34" s="77"/>
      <c r="B34" s="39"/>
      <c r="C34" s="39"/>
      <c r="D34" s="39"/>
      <c r="E34" s="39"/>
      <c r="F34" s="73"/>
      <c r="G34" s="95">
        <f>Table14874532333435363313233343537383[[#This Row],[Hours Worked]]*Table14874532333435363313233343537383[[#This Row],[Rate]]</f>
        <v>0</v>
      </c>
      <c r="H34" s="116"/>
      <c r="I34" s="118">
        <f>IF(Table14874532333435363313233343537383[[#This Row],[Equipment Used (Dropdown)]] &lt;&gt; "", RIGHT(Table14874532333435363313233343537383[[#This Row],[Equipment Used (Dropdown)]],6),0)</f>
        <v>0</v>
      </c>
      <c r="J34" s="94"/>
      <c r="K34" s="95">
        <f>Table14874532333435363313233343537383[[#This Row],[Rate (Auto selects)]]*Table14874532333435363313233343537383[[#This Row],[Hours Used]]</f>
        <v>0</v>
      </c>
      <c r="M34" s="94" t="s">
        <v>100</v>
      </c>
      <c r="N34" s="94" t="s">
        <v>80</v>
      </c>
      <c r="O34" s="107">
        <v>46.38</v>
      </c>
      <c r="S34" s="33"/>
      <c r="T34" s="39"/>
      <c r="U34" s="39"/>
      <c r="V34" s="39"/>
      <c r="W34" s="39"/>
      <c r="X34" s="39"/>
      <c r="Y34" s="112">
        <f>IF(X34 &lt;&gt; "", RIGHT(Table157753112838485868818283848587888[[#This Row],[Class (Dropdown)]],6),0)</f>
        <v>0</v>
      </c>
      <c r="Z34" s="108"/>
      <c r="AA34" s="107"/>
      <c r="AB34" s="111">
        <f>Table157753112838485868818283848587888[[#This Row],[Rate (Auto fill)]]*Table157753112838485868818283848587888[[#This Row],[Hours Groomed]]</f>
        <v>0</v>
      </c>
      <c r="AC34" s="32"/>
      <c r="AD34" s="39"/>
      <c r="AE34" s="39"/>
      <c r="AF34" s="39"/>
      <c r="AG34" s="39"/>
      <c r="AH34" s="78"/>
      <c r="AI34" s="33"/>
      <c r="AJ34" s="39"/>
      <c r="AK34" s="39"/>
      <c r="AL34" s="39"/>
      <c r="AM34" s="76"/>
      <c r="AN34" s="39"/>
      <c r="AO34" s="39"/>
      <c r="AP34" s="33"/>
      <c r="AQ34" s="77"/>
      <c r="AR34" s="39"/>
      <c r="AS34" s="39"/>
      <c r="AT34" s="76"/>
      <c r="AU34" s="39"/>
      <c r="AV34" s="78"/>
      <c r="AW34" s="33"/>
      <c r="AX34" s="77"/>
      <c r="AY34" s="39"/>
      <c r="AZ34" s="39"/>
      <c r="BA34" s="76"/>
      <c r="BB34" s="39"/>
      <c r="BC34" s="78"/>
      <c r="BD34" s="33"/>
      <c r="BE34" s="77"/>
      <c r="BF34" s="39"/>
      <c r="BG34" s="39"/>
      <c r="BH34" s="76"/>
      <c r="BI34" s="39"/>
      <c r="BJ34" s="78"/>
      <c r="BK34" s="33"/>
    </row>
    <row r="35" spans="1:63" ht="30" x14ac:dyDescent="0.35">
      <c r="A35" s="77"/>
      <c r="B35" s="39"/>
      <c r="C35" s="39"/>
      <c r="D35" s="39"/>
      <c r="E35" s="39"/>
      <c r="F35" s="73"/>
      <c r="G35" s="95">
        <f>Table14874532333435363313233343537383[[#This Row],[Hours Worked]]*Table14874532333435363313233343537383[[#This Row],[Rate]]</f>
        <v>0</v>
      </c>
      <c r="H35" s="116"/>
      <c r="I35" s="118">
        <f>IF(Table14874532333435363313233343537383[[#This Row],[Equipment Used (Dropdown)]] &lt;&gt; "", RIGHT(Table14874532333435363313233343537383[[#This Row],[Equipment Used (Dropdown)]],6),0)</f>
        <v>0</v>
      </c>
      <c r="J35" s="94"/>
      <c r="K35" s="95">
        <f>Table14874532333435363313233343537383[[#This Row],[Rate (Auto selects)]]*Table14874532333435363313233343537383[[#This Row],[Hours Used]]</f>
        <v>0</v>
      </c>
      <c r="M35" s="94" t="s">
        <v>101</v>
      </c>
      <c r="N35" s="94" t="s">
        <v>81</v>
      </c>
      <c r="O35" s="107">
        <v>111.43</v>
      </c>
      <c r="S35" s="33"/>
      <c r="T35" s="39"/>
      <c r="U35" s="39"/>
      <c r="V35" s="39"/>
      <c r="W35" s="39"/>
      <c r="X35" s="39"/>
      <c r="Y35" s="112">
        <f>IF(X35 &lt;&gt; "", RIGHT(Table157753112838485868818283848587888[[#This Row],[Class (Dropdown)]],6),0)</f>
        <v>0</v>
      </c>
      <c r="Z35" s="108"/>
      <c r="AA35" s="107"/>
      <c r="AB35" s="111">
        <f>Table157753112838485868818283848587888[[#This Row],[Rate (Auto fill)]]*Table157753112838485868818283848587888[[#This Row],[Hours Groomed]]</f>
        <v>0</v>
      </c>
      <c r="AC35" s="32"/>
      <c r="AD35" s="39"/>
      <c r="AE35" s="39"/>
      <c r="AF35" s="39"/>
      <c r="AG35" s="39"/>
      <c r="AH35" s="78"/>
      <c r="AI35" s="33"/>
      <c r="AJ35" s="39"/>
      <c r="AK35" s="39"/>
      <c r="AL35" s="39"/>
      <c r="AM35" s="76"/>
      <c r="AN35" s="39"/>
      <c r="AO35" s="39"/>
      <c r="AP35" s="33"/>
      <c r="AQ35" s="77"/>
      <c r="AR35" s="39"/>
      <c r="AS35" s="39"/>
      <c r="AT35" s="76"/>
      <c r="AU35" s="39"/>
      <c r="AV35" s="78"/>
      <c r="AW35" s="33"/>
      <c r="AX35" s="77"/>
      <c r="AY35" s="39"/>
      <c r="AZ35" s="39"/>
      <c r="BA35" s="76"/>
      <c r="BB35" s="39"/>
      <c r="BC35" s="78"/>
      <c r="BD35" s="33"/>
      <c r="BE35" s="77"/>
      <c r="BF35" s="39"/>
      <c r="BG35" s="39"/>
      <c r="BH35" s="76"/>
      <c r="BI35" s="39"/>
      <c r="BJ35" s="78"/>
      <c r="BK35" s="33"/>
    </row>
    <row r="36" spans="1:63" ht="30" x14ac:dyDescent="0.35">
      <c r="A36" s="77"/>
      <c r="B36" s="39"/>
      <c r="C36" s="39"/>
      <c r="D36" s="39"/>
      <c r="E36" s="39"/>
      <c r="F36" s="73"/>
      <c r="G36" s="95">
        <f>Table14874532333435363313233343537383[[#This Row],[Hours Worked]]*Table14874532333435363313233343537383[[#This Row],[Rate]]</f>
        <v>0</v>
      </c>
      <c r="H36" s="116"/>
      <c r="I36" s="118">
        <f>IF(Table14874532333435363313233343537383[[#This Row],[Equipment Used (Dropdown)]] &lt;&gt; "", RIGHT(Table14874532333435363313233343537383[[#This Row],[Equipment Used (Dropdown)]],6),0)</f>
        <v>0</v>
      </c>
      <c r="J36" s="94"/>
      <c r="K36" s="95">
        <f>Table14874532333435363313233343537383[[#This Row],[Rate (Auto selects)]]*Table14874532333435363313233343537383[[#This Row],[Hours Used]]</f>
        <v>0</v>
      </c>
      <c r="M36" s="94" t="s">
        <v>102</v>
      </c>
      <c r="N36" s="94" t="s">
        <v>82</v>
      </c>
      <c r="O36" s="107">
        <v>55.85</v>
      </c>
      <c r="S36" s="33"/>
      <c r="T36" s="39"/>
      <c r="U36" s="39"/>
      <c r="V36" s="39"/>
      <c r="W36" s="39"/>
      <c r="X36" s="39"/>
      <c r="Y36" s="112">
        <f>IF(X36 &lt;&gt; "", RIGHT(Table157753112838485868818283848587888[[#This Row],[Class (Dropdown)]],6),0)</f>
        <v>0</v>
      </c>
      <c r="Z36" s="108"/>
      <c r="AA36" s="107"/>
      <c r="AB36" s="111">
        <f>Table157753112838485868818283848587888[[#This Row],[Rate (Auto fill)]]*Table157753112838485868818283848587888[[#This Row],[Hours Groomed]]</f>
        <v>0</v>
      </c>
      <c r="AC36" s="32"/>
      <c r="AD36" s="39"/>
      <c r="AE36" s="39"/>
      <c r="AF36" s="39"/>
      <c r="AG36" s="39"/>
      <c r="AH36" s="78"/>
      <c r="AI36" s="33"/>
      <c r="AJ36" s="39"/>
      <c r="AK36" s="39"/>
      <c r="AL36" s="39"/>
      <c r="AM36" s="76"/>
      <c r="AN36" s="39"/>
      <c r="AO36" s="39"/>
      <c r="AP36" s="33"/>
      <c r="AQ36" s="77"/>
      <c r="AR36" s="39"/>
      <c r="AS36" s="39"/>
      <c r="AT36" s="76"/>
      <c r="AU36" s="39"/>
      <c r="AV36" s="78"/>
      <c r="AW36" s="33"/>
      <c r="AX36" s="77"/>
      <c r="AY36" s="39"/>
      <c r="AZ36" s="39"/>
      <c r="BA36" s="76"/>
      <c r="BB36" s="39"/>
      <c r="BC36" s="78"/>
      <c r="BD36" s="33"/>
      <c r="BE36" s="77"/>
      <c r="BF36" s="39"/>
      <c r="BG36" s="39"/>
      <c r="BH36" s="76"/>
      <c r="BI36" s="39"/>
      <c r="BJ36" s="78"/>
      <c r="BK36" s="33"/>
    </row>
    <row r="37" spans="1:63" ht="30" x14ac:dyDescent="0.35">
      <c r="A37" s="77"/>
      <c r="B37" s="39"/>
      <c r="C37" s="39"/>
      <c r="D37" s="39"/>
      <c r="E37" s="39"/>
      <c r="F37" s="73"/>
      <c r="G37" s="95">
        <f>Table14874532333435363313233343537383[[#This Row],[Hours Worked]]*Table14874532333435363313233343537383[[#This Row],[Rate]]</f>
        <v>0</v>
      </c>
      <c r="H37" s="116"/>
      <c r="I37" s="118">
        <f>IF(Table14874532333435363313233343537383[[#This Row],[Equipment Used (Dropdown)]] &lt;&gt; "", RIGHT(Table14874532333435363313233343537383[[#This Row],[Equipment Used (Dropdown)]],6),0)</f>
        <v>0</v>
      </c>
      <c r="J37" s="94"/>
      <c r="K37" s="95">
        <f>Table14874532333435363313233343537383[[#This Row],[Rate (Auto selects)]]*Table14874532333435363313233343537383[[#This Row],[Hours Used]]</f>
        <v>0</v>
      </c>
      <c r="M37" s="94" t="s">
        <v>103</v>
      </c>
      <c r="N37" s="94" t="s">
        <v>83</v>
      </c>
      <c r="O37" s="107">
        <v>68.040000000000006</v>
      </c>
      <c r="S37" s="33"/>
      <c r="T37" s="39"/>
      <c r="U37" s="39"/>
      <c r="V37" s="39"/>
      <c r="W37" s="39"/>
      <c r="X37" s="39"/>
      <c r="Y37" s="112">
        <f>IF(X37 &lt;&gt; "", RIGHT(Table157753112838485868818283848587888[[#This Row],[Class (Dropdown)]],6),0)</f>
        <v>0</v>
      </c>
      <c r="Z37" s="108"/>
      <c r="AA37" s="107"/>
      <c r="AB37" s="111">
        <f>Table157753112838485868818283848587888[[#This Row],[Rate (Auto fill)]]*Table157753112838485868818283848587888[[#This Row],[Hours Groomed]]</f>
        <v>0</v>
      </c>
      <c r="AC37" s="32"/>
      <c r="AD37" s="39"/>
      <c r="AE37" s="39"/>
      <c r="AF37" s="39"/>
      <c r="AG37" s="39"/>
      <c r="AH37" s="78"/>
      <c r="AI37" s="33"/>
      <c r="AJ37" s="39"/>
      <c r="AK37" s="39"/>
      <c r="AL37" s="39"/>
      <c r="AM37" s="76"/>
      <c r="AN37" s="39"/>
      <c r="AO37" s="39"/>
      <c r="AP37" s="33"/>
      <c r="AQ37" s="77"/>
      <c r="AR37" s="39"/>
      <c r="AS37" s="39"/>
      <c r="AT37" s="76"/>
      <c r="AU37" s="39"/>
      <c r="AV37" s="78"/>
      <c r="AW37" s="33"/>
      <c r="AX37" s="77"/>
      <c r="AY37" s="39"/>
      <c r="AZ37" s="39"/>
      <c r="BA37" s="76"/>
      <c r="BB37" s="39"/>
      <c r="BC37" s="78"/>
      <c r="BD37" s="33"/>
      <c r="BE37" s="77"/>
      <c r="BF37" s="39"/>
      <c r="BG37" s="39"/>
      <c r="BH37" s="76"/>
      <c r="BI37" s="39"/>
      <c r="BJ37" s="78"/>
      <c r="BK37" s="33"/>
    </row>
    <row r="38" spans="1:63" x14ac:dyDescent="0.35">
      <c r="A38" s="77"/>
      <c r="B38" s="39"/>
      <c r="C38" s="39"/>
      <c r="D38" s="39"/>
      <c r="E38" s="39"/>
      <c r="F38" s="73"/>
      <c r="G38" s="95">
        <f>Table14874532333435363313233343537383[[#This Row],[Hours Worked]]*Table14874532333435363313233343537383[[#This Row],[Rate]]</f>
        <v>0</v>
      </c>
      <c r="H38" s="116"/>
      <c r="I38" s="118">
        <f>IF(Table14874532333435363313233343537383[[#This Row],[Equipment Used (Dropdown)]] &lt;&gt; "", RIGHT(Table14874532333435363313233343537383[[#This Row],[Equipment Used (Dropdown)]],6),0)</f>
        <v>0</v>
      </c>
      <c r="J38" s="94"/>
      <c r="K38" s="95">
        <f>Table14874532333435363313233343537383[[#This Row],[Rate (Auto selects)]]*Table14874532333435363313233343537383[[#This Row],[Hours Used]]</f>
        <v>0</v>
      </c>
      <c r="S38" s="33"/>
      <c r="T38" s="39"/>
      <c r="U38" s="39"/>
      <c r="V38" s="39"/>
      <c r="W38" s="39"/>
      <c r="X38" s="39"/>
      <c r="Y38" s="112">
        <f>IF(X38 &lt;&gt; "", RIGHT(Table157753112838485868818283848587888[[#This Row],[Class (Dropdown)]],6),0)</f>
        <v>0</v>
      </c>
      <c r="Z38" s="108"/>
      <c r="AA38" s="107"/>
      <c r="AB38" s="111">
        <f>Table157753112838485868818283848587888[[#This Row],[Rate (Auto fill)]]*Table157753112838485868818283848587888[[#This Row],[Hours Groomed]]</f>
        <v>0</v>
      </c>
      <c r="AC38" s="32"/>
      <c r="AD38" s="39"/>
      <c r="AE38" s="39"/>
      <c r="AF38" s="39"/>
      <c r="AG38" s="39"/>
      <c r="AH38" s="78"/>
      <c r="AI38" s="33"/>
      <c r="AJ38" s="39"/>
      <c r="AK38" s="39"/>
      <c r="AL38" s="39"/>
      <c r="AM38" s="76"/>
      <c r="AN38" s="39"/>
      <c r="AO38" s="39"/>
      <c r="AP38" s="33"/>
      <c r="AQ38" s="77"/>
      <c r="AR38" s="39"/>
      <c r="AS38" s="39"/>
      <c r="AT38" s="76"/>
      <c r="AU38" s="39"/>
      <c r="AV38" s="78"/>
      <c r="AW38" s="33"/>
      <c r="AX38" s="77"/>
      <c r="AY38" s="39"/>
      <c r="AZ38" s="39"/>
      <c r="BA38" s="76"/>
      <c r="BB38" s="39"/>
      <c r="BC38" s="78"/>
      <c r="BD38" s="33"/>
      <c r="BE38" s="77"/>
      <c r="BF38" s="39"/>
      <c r="BG38" s="39"/>
      <c r="BH38" s="76"/>
      <c r="BI38" s="39"/>
      <c r="BJ38" s="78"/>
      <c r="BK38" s="33"/>
    </row>
    <row r="39" spans="1:63" x14ac:dyDescent="0.35">
      <c r="A39" s="77"/>
      <c r="B39" s="39"/>
      <c r="C39" s="39"/>
      <c r="D39" s="39"/>
      <c r="E39" s="39"/>
      <c r="F39" s="73"/>
      <c r="G39" s="95">
        <f>Table14874532333435363313233343537383[[#This Row],[Hours Worked]]*Table14874532333435363313233343537383[[#This Row],[Rate]]</f>
        <v>0</v>
      </c>
      <c r="H39" s="116"/>
      <c r="I39" s="118">
        <f>IF(Table14874532333435363313233343537383[[#This Row],[Equipment Used (Dropdown)]] &lt;&gt; "", RIGHT(Table14874532333435363313233343537383[[#This Row],[Equipment Used (Dropdown)]],6),0)</f>
        <v>0</v>
      </c>
      <c r="J39" s="94"/>
      <c r="K39" s="95">
        <f>Table14874532333435363313233343537383[[#This Row],[Rate (Auto selects)]]*Table14874532333435363313233343537383[[#This Row],[Hours Used]]</f>
        <v>0</v>
      </c>
      <c r="S39" s="33"/>
      <c r="T39" s="39"/>
      <c r="U39" s="39"/>
      <c r="V39" s="39"/>
      <c r="W39" s="39"/>
      <c r="X39" s="39"/>
      <c r="Y39" s="112">
        <f>IF(X39 &lt;&gt; "", RIGHT(Table157753112838485868818283848587888[[#This Row],[Class (Dropdown)]],6),0)</f>
        <v>0</v>
      </c>
      <c r="Z39" s="108"/>
      <c r="AA39" s="107"/>
      <c r="AB39" s="111">
        <f>Table157753112838485868818283848587888[[#This Row],[Rate (Auto fill)]]*Table157753112838485868818283848587888[[#This Row],[Hours Groomed]]</f>
        <v>0</v>
      </c>
      <c r="AC39" s="32"/>
      <c r="AD39" s="39"/>
      <c r="AE39" s="39"/>
      <c r="AF39" s="39"/>
      <c r="AG39" s="39"/>
      <c r="AH39" s="78"/>
      <c r="AI39" s="33"/>
      <c r="AJ39" s="39"/>
      <c r="AK39" s="39"/>
      <c r="AL39" s="39"/>
      <c r="AM39" s="76"/>
      <c r="AN39" s="39"/>
      <c r="AO39" s="39"/>
      <c r="AP39" s="33"/>
      <c r="AQ39" s="77"/>
      <c r="AR39" s="39"/>
      <c r="AS39" s="39"/>
      <c r="AT39" s="76"/>
      <c r="AU39" s="39"/>
      <c r="AV39" s="78"/>
      <c r="AW39" s="33"/>
      <c r="AX39" s="77"/>
      <c r="AY39" s="39"/>
      <c r="AZ39" s="39"/>
      <c r="BA39" s="76"/>
      <c r="BB39" s="39"/>
      <c r="BC39" s="78"/>
      <c r="BD39" s="33"/>
      <c r="BE39" s="77"/>
      <c r="BF39" s="39"/>
      <c r="BG39" s="39"/>
      <c r="BH39" s="76"/>
      <c r="BI39" s="39"/>
      <c r="BJ39" s="78"/>
      <c r="BK39" s="33"/>
    </row>
    <row r="40" spans="1:63" x14ac:dyDescent="0.35">
      <c r="A40" s="77"/>
      <c r="B40" s="39"/>
      <c r="C40" s="39"/>
      <c r="D40" s="39"/>
      <c r="E40" s="39"/>
      <c r="F40" s="73"/>
      <c r="G40" s="95">
        <f>Table14874532333435363313233343537383[[#This Row],[Hours Worked]]*Table14874532333435363313233343537383[[#This Row],[Rate]]</f>
        <v>0</v>
      </c>
      <c r="H40" s="116"/>
      <c r="I40" s="118">
        <f>IF(Table14874532333435363313233343537383[[#This Row],[Equipment Used (Dropdown)]] &lt;&gt; "", RIGHT(Table14874532333435363313233343537383[[#This Row],[Equipment Used (Dropdown)]],6),0)</f>
        <v>0</v>
      </c>
      <c r="J40" s="94"/>
      <c r="K40" s="95">
        <f>Table14874532333435363313233343537383[[#This Row],[Rate (Auto selects)]]*Table14874532333435363313233343537383[[#This Row],[Hours Used]]</f>
        <v>0</v>
      </c>
      <c r="S40" s="33"/>
      <c r="T40" s="39"/>
      <c r="U40" s="39"/>
      <c r="V40" s="39"/>
      <c r="W40" s="39"/>
      <c r="X40" s="39"/>
      <c r="Y40" s="112">
        <f>IF(X40 &lt;&gt; "", RIGHT(Table157753112838485868818283848587888[[#This Row],[Class (Dropdown)]],6),0)</f>
        <v>0</v>
      </c>
      <c r="Z40" s="108"/>
      <c r="AA40" s="107"/>
      <c r="AB40" s="111">
        <f>Table157753112838485868818283848587888[[#This Row],[Rate (Auto fill)]]*Table157753112838485868818283848587888[[#This Row],[Hours Groomed]]</f>
        <v>0</v>
      </c>
      <c r="AC40" s="32"/>
      <c r="AD40" s="39"/>
      <c r="AE40" s="39"/>
      <c r="AF40" s="39"/>
      <c r="AG40" s="39"/>
      <c r="AH40" s="78"/>
      <c r="AI40" s="33"/>
      <c r="AJ40" s="39"/>
      <c r="AK40" s="39"/>
      <c r="AL40" s="39"/>
      <c r="AM40" s="76"/>
      <c r="AN40" s="39"/>
      <c r="AO40" s="39"/>
      <c r="AP40" s="33"/>
      <c r="AQ40" s="77"/>
      <c r="AR40" s="39"/>
      <c r="AS40" s="39"/>
      <c r="AT40" s="76"/>
      <c r="AU40" s="39"/>
      <c r="AV40" s="78"/>
      <c r="AW40" s="33"/>
      <c r="AX40" s="77"/>
      <c r="AY40" s="39"/>
      <c r="AZ40" s="39"/>
      <c r="BA40" s="76"/>
      <c r="BB40" s="39"/>
      <c r="BC40" s="78"/>
      <c r="BD40" s="33"/>
      <c r="BE40" s="77"/>
      <c r="BF40" s="39"/>
      <c r="BG40" s="39"/>
      <c r="BH40" s="76"/>
      <c r="BI40" s="39"/>
      <c r="BJ40" s="78"/>
      <c r="BK40" s="33"/>
    </row>
    <row r="41" spans="1:63" x14ac:dyDescent="0.35">
      <c r="A41" s="77"/>
      <c r="B41" s="39"/>
      <c r="C41" s="39"/>
      <c r="D41" s="39"/>
      <c r="E41" s="39"/>
      <c r="F41" s="73"/>
      <c r="G41" s="95">
        <f>Table14874532333435363313233343537383[[#This Row],[Hours Worked]]*Table14874532333435363313233343537383[[#This Row],[Rate]]</f>
        <v>0</v>
      </c>
      <c r="H41" s="116"/>
      <c r="I41" s="118">
        <f>IF(Table14874532333435363313233343537383[[#This Row],[Equipment Used (Dropdown)]] &lt;&gt; "", RIGHT(Table14874532333435363313233343537383[[#This Row],[Equipment Used (Dropdown)]],6),0)</f>
        <v>0</v>
      </c>
      <c r="J41" s="94"/>
      <c r="K41" s="95">
        <f>Table14874532333435363313233343537383[[#This Row],[Rate (Auto selects)]]*Table14874532333435363313233343537383[[#This Row],[Hours Used]]</f>
        <v>0</v>
      </c>
      <c r="S41" s="33"/>
      <c r="T41" s="39"/>
      <c r="U41" s="39"/>
      <c r="V41" s="39"/>
      <c r="W41" s="39"/>
      <c r="X41" s="39"/>
      <c r="Y41" s="112">
        <f>IF(X41 &lt;&gt; "", RIGHT(Table157753112838485868818283848587888[[#This Row],[Class (Dropdown)]],6),0)</f>
        <v>0</v>
      </c>
      <c r="Z41" s="108"/>
      <c r="AA41" s="107"/>
      <c r="AB41" s="111">
        <f>Table157753112838485868818283848587888[[#This Row],[Rate (Auto fill)]]*Table157753112838485868818283848587888[[#This Row],[Hours Groomed]]</f>
        <v>0</v>
      </c>
      <c r="AC41" s="32"/>
      <c r="AD41" s="39"/>
      <c r="AE41" s="39"/>
      <c r="AF41" s="39"/>
      <c r="AG41" s="39"/>
      <c r="AH41" s="78"/>
      <c r="AI41" s="33"/>
      <c r="AJ41" s="39"/>
      <c r="AK41" s="39"/>
      <c r="AL41" s="39"/>
      <c r="AM41" s="76"/>
      <c r="AN41" s="39"/>
      <c r="AO41" s="39"/>
      <c r="AP41" s="33"/>
      <c r="AQ41" s="77"/>
      <c r="AR41" s="39"/>
      <c r="AS41" s="39"/>
      <c r="AT41" s="76"/>
      <c r="AU41" s="39"/>
      <c r="AV41" s="78"/>
      <c r="AW41" s="33"/>
      <c r="AX41" s="77"/>
      <c r="AY41" s="39"/>
      <c r="AZ41" s="39"/>
      <c r="BA41" s="76"/>
      <c r="BB41" s="39"/>
      <c r="BC41" s="78"/>
      <c r="BD41" s="33"/>
      <c r="BE41" s="77"/>
      <c r="BF41" s="39"/>
      <c r="BG41" s="39"/>
      <c r="BH41" s="76"/>
      <c r="BI41" s="39"/>
      <c r="BJ41" s="78"/>
      <c r="BK41" s="33"/>
    </row>
    <row r="42" spans="1:63" ht="15.6" thickBot="1" x14ac:dyDescent="0.4">
      <c r="A42" s="77"/>
      <c r="B42" s="39"/>
      <c r="C42" s="39"/>
      <c r="D42" s="39"/>
      <c r="E42" s="39"/>
      <c r="F42" s="73"/>
      <c r="G42" s="95">
        <f>Table14874532333435363313233343537383[[#This Row],[Hours Worked]]*Table14874532333435363313233343537383[[#This Row],[Rate]]</f>
        <v>0</v>
      </c>
      <c r="H42" s="116"/>
      <c r="I42" s="118">
        <f>IF(Table14874532333435363313233343537383[[#This Row],[Equipment Used (Dropdown)]] &lt;&gt; "", RIGHT(Table14874532333435363313233343537383[[#This Row],[Equipment Used (Dropdown)]],6),0)</f>
        <v>0</v>
      </c>
      <c r="J42" s="94"/>
      <c r="K42" s="95">
        <f>Table14874532333435363313233343537383[[#This Row],[Rate (Auto selects)]]*Table14874532333435363313233343537383[[#This Row],[Hours Used]]</f>
        <v>0</v>
      </c>
      <c r="S42" s="33"/>
      <c r="T42" s="39"/>
      <c r="U42" s="39"/>
      <c r="V42" s="39"/>
      <c r="W42" s="39"/>
      <c r="X42" s="39"/>
      <c r="Y42" s="112">
        <f>IF(X42 &lt;&gt; "", RIGHT(Table157753112838485868818283848587888[[#This Row],[Class (Dropdown)]],6),0)</f>
        <v>0</v>
      </c>
      <c r="Z42" s="108"/>
      <c r="AA42" s="107"/>
      <c r="AB42" s="111">
        <f>Table157753112838485868818283848587888[[#This Row],[Rate (Auto fill)]]*Table157753112838485868818283848587888[[#This Row],[Hours Groomed]]</f>
        <v>0</v>
      </c>
      <c r="AC42" s="32"/>
      <c r="AD42" s="39"/>
      <c r="AE42" s="82"/>
      <c r="AF42" s="82"/>
      <c r="AG42" s="82"/>
      <c r="AH42" s="83"/>
      <c r="AI42" s="33"/>
      <c r="AJ42" s="39"/>
      <c r="AK42" s="39"/>
      <c r="AL42" s="39"/>
      <c r="AM42" s="76"/>
      <c r="AN42" s="39"/>
      <c r="AO42" s="39"/>
      <c r="AP42" s="33"/>
      <c r="AQ42" s="77"/>
      <c r="AR42" s="39"/>
      <c r="AS42" s="39"/>
      <c r="AT42" s="76"/>
      <c r="AU42" s="39"/>
      <c r="AV42" s="78"/>
      <c r="AW42" s="33"/>
      <c r="AX42" s="77"/>
      <c r="AY42" s="39"/>
      <c r="AZ42" s="39"/>
      <c r="BA42" s="76"/>
      <c r="BB42" s="39"/>
      <c r="BC42" s="78"/>
      <c r="BD42" s="33"/>
      <c r="BE42" s="77"/>
      <c r="BF42" s="39"/>
      <c r="BG42" s="39"/>
      <c r="BH42" s="76"/>
      <c r="BI42" s="39"/>
      <c r="BJ42" s="78"/>
      <c r="BK42" s="33"/>
    </row>
    <row r="43" spans="1:63" x14ac:dyDescent="0.35">
      <c r="A43" s="77"/>
      <c r="B43" s="39"/>
      <c r="C43" s="39"/>
      <c r="D43" s="39"/>
      <c r="E43" s="39"/>
      <c r="F43" s="73"/>
      <c r="G43" s="95">
        <f>Table14874532333435363313233343537383[[#This Row],[Hours Worked]]*Table14874532333435363313233343537383[[#This Row],[Rate]]</f>
        <v>0</v>
      </c>
      <c r="H43" s="116"/>
      <c r="I43" s="118">
        <f>IF(Table14874532333435363313233343537383[[#This Row],[Equipment Used (Dropdown)]] &lt;&gt; "", RIGHT(Table14874532333435363313233343537383[[#This Row],[Equipment Used (Dropdown)]],6),0)</f>
        <v>0</v>
      </c>
      <c r="J43" s="94"/>
      <c r="K43" s="95">
        <f>Table14874532333435363313233343537383[[#This Row],[Rate (Auto selects)]]*Table14874532333435363313233343537383[[#This Row],[Hours Used]]</f>
        <v>0</v>
      </c>
      <c r="S43" s="33"/>
      <c r="T43" s="39"/>
      <c r="U43" s="39"/>
      <c r="V43" s="39"/>
      <c r="W43" s="39"/>
      <c r="X43" s="39"/>
      <c r="Y43" s="112">
        <f>IF(X43 &lt;&gt; "", RIGHT(Table157753112838485868818283848587888[[#This Row],[Class (Dropdown)]],6),0)</f>
        <v>0</v>
      </c>
      <c r="Z43" s="108"/>
      <c r="AA43" s="107"/>
      <c r="AB43" s="111">
        <f>Table157753112838485868818283848587888[[#This Row],[Rate (Auto fill)]]*Table157753112838485868818283848587888[[#This Row],[Hours Groomed]]</f>
        <v>0</v>
      </c>
      <c r="AC43" s="32"/>
      <c r="AD43" s="84"/>
      <c r="AE43" s="85"/>
      <c r="AF43" s="85"/>
      <c r="AI43" s="33"/>
      <c r="AJ43" s="39"/>
      <c r="AK43" s="39"/>
      <c r="AL43" s="39"/>
      <c r="AM43" s="76"/>
      <c r="AN43" s="39"/>
      <c r="AO43" s="39"/>
      <c r="AP43" s="33"/>
      <c r="AQ43" s="77"/>
      <c r="AR43" s="39"/>
      <c r="AS43" s="39"/>
      <c r="AT43" s="76"/>
      <c r="AU43" s="39"/>
      <c r="AV43" s="78"/>
      <c r="AW43" s="33"/>
      <c r="AX43" s="77"/>
      <c r="AY43" s="39"/>
      <c r="AZ43" s="39"/>
      <c r="BA43" s="76"/>
      <c r="BB43" s="39"/>
      <c r="BC43" s="78"/>
      <c r="BD43" s="33"/>
      <c r="BE43" s="77"/>
      <c r="BF43" s="39"/>
      <c r="BG43" s="39"/>
      <c r="BH43" s="76"/>
      <c r="BI43" s="39"/>
      <c r="BJ43" s="78"/>
      <c r="BK43" s="33"/>
    </row>
    <row r="44" spans="1:63" x14ac:dyDescent="0.35">
      <c r="A44" s="77"/>
      <c r="B44" s="39"/>
      <c r="C44" s="39"/>
      <c r="D44" s="39"/>
      <c r="E44" s="39"/>
      <c r="F44" s="73"/>
      <c r="G44" s="95">
        <f>Table14874532333435363313233343537383[[#This Row],[Hours Worked]]*Table14874532333435363313233343537383[[#This Row],[Rate]]</f>
        <v>0</v>
      </c>
      <c r="H44" s="116"/>
      <c r="I44" s="118">
        <f>IF(Table14874532333435363313233343537383[[#This Row],[Equipment Used (Dropdown)]] &lt;&gt; "", RIGHT(Table14874532333435363313233343537383[[#This Row],[Equipment Used (Dropdown)]],6),0)</f>
        <v>0</v>
      </c>
      <c r="J44" s="94"/>
      <c r="K44" s="95">
        <f>Table14874532333435363313233343537383[[#This Row],[Rate (Auto selects)]]*Table14874532333435363313233343537383[[#This Row],[Hours Used]]</f>
        <v>0</v>
      </c>
      <c r="S44" s="33"/>
      <c r="T44" s="39"/>
      <c r="U44" s="39"/>
      <c r="V44" s="39"/>
      <c r="W44" s="39"/>
      <c r="X44" s="39"/>
      <c r="Y44" s="112">
        <f>IF(X44 &lt;&gt; "", RIGHT(Table157753112838485868818283848587888[[#This Row],[Class (Dropdown)]],6),0)</f>
        <v>0</v>
      </c>
      <c r="Z44" s="108"/>
      <c r="AA44" s="107"/>
      <c r="AB44" s="111">
        <f>Table157753112838485868818283848587888[[#This Row],[Rate (Auto fill)]]*Table157753112838485868818283848587888[[#This Row],[Hours Groomed]]</f>
        <v>0</v>
      </c>
      <c r="AC44" s="32"/>
      <c r="AD44" s="84"/>
      <c r="AE44" s="85"/>
      <c r="AF44" s="85"/>
      <c r="AI44" s="33"/>
      <c r="AJ44" s="39"/>
      <c r="AK44" s="39"/>
      <c r="AL44" s="39"/>
      <c r="AM44" s="76"/>
      <c r="AN44" s="39"/>
      <c r="AO44" s="39"/>
      <c r="AP44" s="33"/>
      <c r="AQ44" s="77"/>
      <c r="AR44" s="39"/>
      <c r="AS44" s="39"/>
      <c r="AT44" s="76"/>
      <c r="AU44" s="39"/>
      <c r="AV44" s="78"/>
      <c r="AW44" s="33"/>
      <c r="AX44" s="77"/>
      <c r="AY44" s="39"/>
      <c r="AZ44" s="39"/>
      <c r="BA44" s="76"/>
      <c r="BB44" s="39"/>
      <c r="BC44" s="78"/>
      <c r="BD44" s="33"/>
      <c r="BE44" s="77"/>
      <c r="BF44" s="39"/>
      <c r="BG44" s="39"/>
      <c r="BH44" s="76"/>
      <c r="BI44" s="39"/>
      <c r="BJ44" s="78"/>
      <c r="BK44" s="33"/>
    </row>
    <row r="45" spans="1:63" x14ac:dyDescent="0.35">
      <c r="A45" s="77"/>
      <c r="B45" s="39"/>
      <c r="C45" s="39"/>
      <c r="D45" s="39"/>
      <c r="E45" s="39"/>
      <c r="F45" s="73"/>
      <c r="G45" s="95">
        <f>Table14874532333435363313233343537383[[#This Row],[Hours Worked]]*Table14874532333435363313233343537383[[#This Row],[Rate]]</f>
        <v>0</v>
      </c>
      <c r="H45" s="116"/>
      <c r="I45" s="118">
        <f>IF(Table14874532333435363313233343537383[[#This Row],[Equipment Used (Dropdown)]] &lt;&gt; "", RIGHT(Table14874532333435363313233343537383[[#This Row],[Equipment Used (Dropdown)]],6),0)</f>
        <v>0</v>
      </c>
      <c r="J45" s="94"/>
      <c r="K45" s="95">
        <f>Table14874532333435363313233343537383[[#This Row],[Rate (Auto selects)]]*Table14874532333435363313233343537383[[#This Row],[Hours Used]]</f>
        <v>0</v>
      </c>
      <c r="S45" s="33"/>
      <c r="T45" s="39"/>
      <c r="U45" s="39"/>
      <c r="V45" s="39"/>
      <c r="W45" s="39"/>
      <c r="X45" s="39"/>
      <c r="Y45" s="112">
        <f>IF(X45 &lt;&gt; "", RIGHT(Table157753112838485868818283848587888[[#This Row],[Class (Dropdown)]],6),0)</f>
        <v>0</v>
      </c>
      <c r="Z45" s="108"/>
      <c r="AA45" s="107"/>
      <c r="AB45" s="111">
        <f>Table157753112838485868818283848587888[[#This Row],[Rate (Auto fill)]]*Table157753112838485868818283848587888[[#This Row],[Hours Groomed]]</f>
        <v>0</v>
      </c>
      <c r="AC45" s="32"/>
      <c r="AD45" s="84"/>
      <c r="AE45" s="85"/>
      <c r="AF45" s="85"/>
      <c r="AI45" s="33"/>
      <c r="AJ45" s="39"/>
      <c r="AK45" s="39"/>
      <c r="AL45" s="39"/>
      <c r="AM45" s="76"/>
      <c r="AN45" s="39"/>
      <c r="AO45" s="39"/>
      <c r="AP45" s="33"/>
      <c r="AQ45" s="77"/>
      <c r="AR45" s="39"/>
      <c r="AS45" s="39"/>
      <c r="AT45" s="76"/>
      <c r="AU45" s="39"/>
      <c r="AV45" s="78"/>
      <c r="AW45" s="33"/>
      <c r="AX45" s="77"/>
      <c r="AY45" s="39"/>
      <c r="AZ45" s="39"/>
      <c r="BA45" s="76"/>
      <c r="BB45" s="39"/>
      <c r="BC45" s="78"/>
      <c r="BD45" s="33"/>
      <c r="BE45" s="77"/>
      <c r="BF45" s="39"/>
      <c r="BG45" s="39"/>
      <c r="BH45" s="76"/>
      <c r="BI45" s="39"/>
      <c r="BJ45" s="78"/>
      <c r="BK45" s="33"/>
    </row>
    <row r="46" spans="1:63" x14ac:dyDescent="0.35">
      <c r="A46" s="77"/>
      <c r="B46" s="39"/>
      <c r="C46" s="39"/>
      <c r="D46" s="39"/>
      <c r="E46" s="39"/>
      <c r="F46" s="73"/>
      <c r="G46" s="95">
        <f>Table14874532333435363313233343537383[[#This Row],[Hours Worked]]*Table14874532333435363313233343537383[[#This Row],[Rate]]</f>
        <v>0</v>
      </c>
      <c r="H46" s="116"/>
      <c r="I46" s="118">
        <f>IF(Table14874532333435363313233343537383[[#This Row],[Equipment Used (Dropdown)]] &lt;&gt; "", RIGHT(Table14874532333435363313233343537383[[#This Row],[Equipment Used (Dropdown)]],6),0)</f>
        <v>0</v>
      </c>
      <c r="J46" s="94"/>
      <c r="K46" s="95">
        <f>Table14874532333435363313233343537383[[#This Row],[Rate (Auto selects)]]*Table14874532333435363313233343537383[[#This Row],[Hours Used]]</f>
        <v>0</v>
      </c>
      <c r="S46" s="33"/>
      <c r="T46" s="39"/>
      <c r="U46" s="39"/>
      <c r="V46" s="39"/>
      <c r="W46" s="39"/>
      <c r="X46" s="39"/>
      <c r="Y46" s="112">
        <f>IF(X46 &lt;&gt; "", RIGHT(Table157753112838485868818283848587888[[#This Row],[Class (Dropdown)]],6),0)</f>
        <v>0</v>
      </c>
      <c r="Z46" s="108"/>
      <c r="AA46" s="107"/>
      <c r="AB46" s="111">
        <f>Table157753112838485868818283848587888[[#This Row],[Rate (Auto fill)]]*Table157753112838485868818283848587888[[#This Row],[Hours Groomed]]</f>
        <v>0</v>
      </c>
      <c r="AC46" s="32"/>
      <c r="AD46" s="84"/>
      <c r="AE46" s="85"/>
      <c r="AF46" s="85"/>
      <c r="AI46" s="33"/>
      <c r="AJ46" s="39"/>
      <c r="AK46" s="39"/>
      <c r="AL46" s="39"/>
      <c r="AM46" s="76"/>
      <c r="AN46" s="39"/>
      <c r="AO46" s="39"/>
      <c r="AP46" s="33"/>
      <c r="AQ46" s="77"/>
      <c r="AR46" s="39"/>
      <c r="AS46" s="39"/>
      <c r="AT46" s="76"/>
      <c r="AU46" s="39"/>
      <c r="AV46" s="78"/>
      <c r="AW46" s="33"/>
      <c r="AX46" s="77"/>
      <c r="AY46" s="39"/>
      <c r="AZ46" s="39"/>
      <c r="BA46" s="76"/>
      <c r="BB46" s="39"/>
      <c r="BC46" s="78"/>
      <c r="BD46" s="33"/>
      <c r="BE46" s="77"/>
      <c r="BF46" s="39"/>
      <c r="BG46" s="39"/>
      <c r="BH46" s="76"/>
      <c r="BI46" s="39"/>
      <c r="BJ46" s="78"/>
      <c r="BK46" s="33"/>
    </row>
    <row r="47" spans="1:63" x14ac:dyDescent="0.35">
      <c r="A47" s="77"/>
      <c r="B47" s="39"/>
      <c r="C47" s="39"/>
      <c r="D47" s="39"/>
      <c r="E47" s="39"/>
      <c r="F47" s="73"/>
      <c r="G47" s="95">
        <f>Table14874532333435363313233343537383[[#This Row],[Hours Worked]]*Table14874532333435363313233343537383[[#This Row],[Rate]]</f>
        <v>0</v>
      </c>
      <c r="H47" s="116"/>
      <c r="I47" s="118">
        <f>IF(Table14874532333435363313233343537383[[#This Row],[Equipment Used (Dropdown)]] &lt;&gt; "", RIGHT(Table14874532333435363313233343537383[[#This Row],[Equipment Used (Dropdown)]],6),0)</f>
        <v>0</v>
      </c>
      <c r="J47" s="94"/>
      <c r="K47" s="95">
        <f>Table14874532333435363313233343537383[[#This Row],[Rate (Auto selects)]]*Table14874532333435363313233343537383[[#This Row],[Hours Used]]</f>
        <v>0</v>
      </c>
      <c r="S47" s="33"/>
      <c r="T47" s="39"/>
      <c r="U47" s="39"/>
      <c r="V47" s="39"/>
      <c r="W47" s="39"/>
      <c r="X47" s="39"/>
      <c r="Y47" s="112">
        <f>IF(X47 &lt;&gt; "", RIGHT(Table157753112838485868818283848587888[[#This Row],[Class (Dropdown)]],6),0)</f>
        <v>0</v>
      </c>
      <c r="Z47" s="108"/>
      <c r="AA47" s="107"/>
      <c r="AB47" s="111">
        <f>Table157753112838485868818283848587888[[#This Row],[Rate (Auto fill)]]*Table157753112838485868818283848587888[[#This Row],[Hours Groomed]]</f>
        <v>0</v>
      </c>
      <c r="AC47" s="32"/>
      <c r="AD47" s="84"/>
      <c r="AE47" s="85"/>
      <c r="AF47" s="85"/>
      <c r="AI47" s="33"/>
      <c r="AJ47" s="39"/>
      <c r="AK47" s="39"/>
      <c r="AL47" s="39"/>
      <c r="AM47" s="76"/>
      <c r="AN47" s="39"/>
      <c r="AO47" s="39"/>
      <c r="AP47" s="33"/>
      <c r="AQ47" s="77"/>
      <c r="AR47" s="39"/>
      <c r="AS47" s="39"/>
      <c r="AT47" s="76"/>
      <c r="AU47" s="39"/>
      <c r="AV47" s="78"/>
      <c r="AW47" s="33"/>
      <c r="AX47" s="77"/>
      <c r="AY47" s="39"/>
      <c r="AZ47" s="39"/>
      <c r="BA47" s="76"/>
      <c r="BB47" s="39"/>
      <c r="BC47" s="78"/>
      <c r="BD47" s="33"/>
      <c r="BE47" s="77"/>
      <c r="BF47" s="39"/>
      <c r="BG47" s="39"/>
      <c r="BH47" s="76"/>
      <c r="BI47" s="39"/>
      <c r="BJ47" s="78"/>
      <c r="BK47" s="33"/>
    </row>
    <row r="48" spans="1:63" x14ac:dyDescent="0.35">
      <c r="A48" s="77"/>
      <c r="B48" s="39"/>
      <c r="C48" s="39"/>
      <c r="D48" s="39"/>
      <c r="E48" s="39"/>
      <c r="F48" s="73"/>
      <c r="G48" s="95">
        <f>Table14874532333435363313233343537383[[#This Row],[Hours Worked]]*Table14874532333435363313233343537383[[#This Row],[Rate]]</f>
        <v>0</v>
      </c>
      <c r="H48" s="116"/>
      <c r="I48" s="118">
        <f>IF(Table14874532333435363313233343537383[[#This Row],[Equipment Used (Dropdown)]] &lt;&gt; "", RIGHT(Table14874532333435363313233343537383[[#This Row],[Equipment Used (Dropdown)]],6),0)</f>
        <v>0</v>
      </c>
      <c r="J48" s="94"/>
      <c r="K48" s="95">
        <f>Table14874532333435363313233343537383[[#This Row],[Rate (Auto selects)]]*Table14874532333435363313233343537383[[#This Row],[Hours Used]]</f>
        <v>0</v>
      </c>
      <c r="S48" s="33"/>
      <c r="T48" s="39"/>
      <c r="U48" s="39"/>
      <c r="V48" s="39"/>
      <c r="W48" s="39"/>
      <c r="X48" s="39"/>
      <c r="Y48" s="112">
        <f>IF(X48 &lt;&gt; "", RIGHT(Table157753112838485868818283848587888[[#This Row],[Class (Dropdown)]],6),0)</f>
        <v>0</v>
      </c>
      <c r="Z48" s="108"/>
      <c r="AA48" s="107"/>
      <c r="AB48" s="111">
        <f>Table157753112838485868818283848587888[[#This Row],[Rate (Auto fill)]]*Table157753112838485868818283848587888[[#This Row],[Hours Groomed]]</f>
        <v>0</v>
      </c>
      <c r="AC48" s="32"/>
      <c r="AD48" s="84"/>
      <c r="AE48" s="85"/>
      <c r="AF48" s="85"/>
      <c r="AI48" s="33"/>
      <c r="AJ48" s="39"/>
      <c r="AK48" s="39"/>
      <c r="AL48" s="39"/>
      <c r="AM48" s="76"/>
      <c r="AN48" s="39"/>
      <c r="AO48" s="39"/>
      <c r="AP48" s="33"/>
      <c r="AQ48" s="77"/>
      <c r="AR48" s="39"/>
      <c r="AS48" s="39"/>
      <c r="AT48" s="76"/>
      <c r="AU48" s="39"/>
      <c r="AV48" s="78"/>
      <c r="AW48" s="33"/>
      <c r="AX48" s="77"/>
      <c r="AY48" s="39"/>
      <c r="AZ48" s="39"/>
      <c r="BA48" s="76"/>
      <c r="BB48" s="39"/>
      <c r="BC48" s="78"/>
      <c r="BD48" s="33"/>
      <c r="BE48" s="77"/>
      <c r="BF48" s="39"/>
      <c r="BG48" s="39"/>
      <c r="BH48" s="76"/>
      <c r="BI48" s="39"/>
      <c r="BJ48" s="78"/>
      <c r="BK48" s="33"/>
    </row>
    <row r="49" spans="1:63" x14ac:dyDescent="0.35">
      <c r="A49" s="77"/>
      <c r="B49" s="39"/>
      <c r="C49" s="39"/>
      <c r="D49" s="39"/>
      <c r="E49" s="39"/>
      <c r="F49" s="73"/>
      <c r="G49" s="95">
        <f>Table14874532333435363313233343537383[[#This Row],[Hours Worked]]*Table14874532333435363313233343537383[[#This Row],[Rate]]</f>
        <v>0</v>
      </c>
      <c r="H49" s="116"/>
      <c r="I49" s="118">
        <f>IF(Table14874532333435363313233343537383[[#This Row],[Equipment Used (Dropdown)]] &lt;&gt; "", RIGHT(Table14874532333435363313233343537383[[#This Row],[Equipment Used (Dropdown)]],6),0)</f>
        <v>0</v>
      </c>
      <c r="J49" s="94"/>
      <c r="K49" s="95">
        <f>Table14874532333435363313233343537383[[#This Row],[Rate (Auto selects)]]*Table14874532333435363313233343537383[[#This Row],[Hours Used]]</f>
        <v>0</v>
      </c>
      <c r="S49" s="33"/>
      <c r="T49" s="39"/>
      <c r="U49" s="39"/>
      <c r="V49" s="39"/>
      <c r="W49" s="39"/>
      <c r="X49" s="39"/>
      <c r="Y49" s="112">
        <f>IF(X49 &lt;&gt; "", RIGHT(Table157753112838485868818283848587888[[#This Row],[Class (Dropdown)]],6),0)</f>
        <v>0</v>
      </c>
      <c r="Z49" s="108"/>
      <c r="AA49" s="107"/>
      <c r="AB49" s="111">
        <f>Table157753112838485868818283848587888[[#This Row],[Rate (Auto fill)]]*Table157753112838485868818283848587888[[#This Row],[Hours Groomed]]</f>
        <v>0</v>
      </c>
      <c r="AC49" s="32"/>
      <c r="AD49" s="84"/>
      <c r="AE49" s="85"/>
      <c r="AF49" s="85"/>
      <c r="AI49" s="33"/>
      <c r="AJ49" s="39"/>
      <c r="AK49" s="39"/>
      <c r="AL49" s="39"/>
      <c r="AM49" s="76"/>
      <c r="AN49" s="39"/>
      <c r="AO49" s="39"/>
      <c r="AP49" s="33"/>
      <c r="AQ49" s="77"/>
      <c r="AR49" s="39"/>
      <c r="AS49" s="39"/>
      <c r="AT49" s="76"/>
      <c r="AU49" s="39"/>
      <c r="AV49" s="78"/>
      <c r="AW49" s="33"/>
      <c r="AX49" s="77"/>
      <c r="AY49" s="39"/>
      <c r="AZ49" s="39"/>
      <c r="BA49" s="76"/>
      <c r="BB49" s="39"/>
      <c r="BC49" s="78"/>
      <c r="BD49" s="33"/>
      <c r="BE49" s="77"/>
      <c r="BF49" s="39"/>
      <c r="BG49" s="39"/>
      <c r="BH49" s="76"/>
      <c r="BI49" s="39"/>
      <c r="BJ49" s="78"/>
      <c r="BK49" s="33"/>
    </row>
    <row r="50" spans="1:63" x14ac:dyDescent="0.35">
      <c r="A50" s="77"/>
      <c r="B50" s="39"/>
      <c r="C50" s="39"/>
      <c r="D50" s="39"/>
      <c r="E50" s="39"/>
      <c r="F50" s="73"/>
      <c r="G50" s="95">
        <f>Table14874532333435363313233343537383[[#This Row],[Hours Worked]]*Table14874532333435363313233343537383[[#This Row],[Rate]]</f>
        <v>0</v>
      </c>
      <c r="H50" s="116"/>
      <c r="I50" s="118">
        <f>IF(Table14874532333435363313233343537383[[#This Row],[Equipment Used (Dropdown)]] &lt;&gt; "", RIGHT(Table14874532333435363313233343537383[[#This Row],[Equipment Used (Dropdown)]],6),0)</f>
        <v>0</v>
      </c>
      <c r="J50" s="94"/>
      <c r="K50" s="95">
        <f>Table14874532333435363313233343537383[[#This Row],[Rate (Auto selects)]]*Table14874532333435363313233343537383[[#This Row],[Hours Used]]</f>
        <v>0</v>
      </c>
      <c r="S50" s="33"/>
      <c r="T50" s="39"/>
      <c r="U50" s="39"/>
      <c r="V50" s="39"/>
      <c r="W50" s="39"/>
      <c r="X50" s="39"/>
      <c r="Y50" s="112">
        <f>IF(X50 &lt;&gt; "", RIGHT(Table157753112838485868818283848587888[[#This Row],[Class (Dropdown)]],6),0)</f>
        <v>0</v>
      </c>
      <c r="Z50" s="108"/>
      <c r="AA50" s="107"/>
      <c r="AB50" s="111">
        <f>Table157753112838485868818283848587888[[#This Row],[Rate (Auto fill)]]*Table157753112838485868818283848587888[[#This Row],[Hours Groomed]]</f>
        <v>0</v>
      </c>
      <c r="AC50" s="32"/>
      <c r="AD50" s="84"/>
      <c r="AE50" s="85"/>
      <c r="AF50" s="85"/>
      <c r="AI50" s="33"/>
      <c r="AJ50" s="39"/>
      <c r="AK50" s="39"/>
      <c r="AL50" s="39"/>
      <c r="AM50" s="76"/>
      <c r="AN50" s="39"/>
      <c r="AO50" s="39"/>
      <c r="AP50" s="33"/>
      <c r="AQ50" s="77"/>
      <c r="AR50" s="39"/>
      <c r="AS50" s="39"/>
      <c r="AT50" s="76"/>
      <c r="AU50" s="39"/>
      <c r="AV50" s="78"/>
      <c r="AW50" s="33"/>
      <c r="AX50" s="77"/>
      <c r="AY50" s="39"/>
      <c r="AZ50" s="39"/>
      <c r="BA50" s="76"/>
      <c r="BB50" s="39"/>
      <c r="BC50" s="78"/>
      <c r="BD50" s="33"/>
      <c r="BE50" s="77"/>
      <c r="BF50" s="39"/>
      <c r="BG50" s="39"/>
      <c r="BH50" s="76"/>
      <c r="BI50" s="39"/>
      <c r="BJ50" s="78"/>
      <c r="BK50" s="33"/>
    </row>
    <row r="51" spans="1:63" x14ac:dyDescent="0.35">
      <c r="A51" s="77"/>
      <c r="B51" s="39"/>
      <c r="C51" s="39"/>
      <c r="D51" s="39"/>
      <c r="E51" s="39"/>
      <c r="F51" s="73"/>
      <c r="G51" s="95">
        <f>Table14874532333435363313233343537383[[#This Row],[Hours Worked]]*Table14874532333435363313233343537383[[#This Row],[Rate]]</f>
        <v>0</v>
      </c>
      <c r="H51" s="116"/>
      <c r="I51" s="118">
        <f>IF(Table14874532333435363313233343537383[[#This Row],[Equipment Used (Dropdown)]] &lt;&gt; "", RIGHT(Table14874532333435363313233343537383[[#This Row],[Equipment Used (Dropdown)]],6),0)</f>
        <v>0</v>
      </c>
      <c r="J51" s="94"/>
      <c r="K51" s="95">
        <f>Table14874532333435363313233343537383[[#This Row],[Rate (Auto selects)]]*Table14874532333435363313233343537383[[#This Row],[Hours Used]]</f>
        <v>0</v>
      </c>
      <c r="S51" s="33"/>
      <c r="T51" s="39"/>
      <c r="U51" s="39"/>
      <c r="V51" s="39"/>
      <c r="W51" s="39"/>
      <c r="X51" s="39"/>
      <c r="Y51" s="112">
        <f>IF(X51 &lt;&gt; "", RIGHT(Table157753112838485868818283848587888[[#This Row],[Class (Dropdown)]],6),0)</f>
        <v>0</v>
      </c>
      <c r="Z51" s="108"/>
      <c r="AA51" s="107"/>
      <c r="AB51" s="111">
        <f>Table157753112838485868818283848587888[[#This Row],[Rate (Auto fill)]]*Table157753112838485868818283848587888[[#This Row],[Hours Groomed]]</f>
        <v>0</v>
      </c>
      <c r="AC51" s="32"/>
      <c r="AD51" s="84"/>
      <c r="AE51" s="85"/>
      <c r="AF51" s="85"/>
      <c r="AI51" s="33"/>
      <c r="AJ51" s="39"/>
      <c r="AK51" s="39"/>
      <c r="AL51" s="39"/>
      <c r="AM51" s="76"/>
      <c r="AN51" s="39"/>
      <c r="AO51" s="39"/>
      <c r="AP51" s="33"/>
      <c r="AQ51" s="77"/>
      <c r="AR51" s="39"/>
      <c r="AS51" s="39"/>
      <c r="AT51" s="76"/>
      <c r="AU51" s="39"/>
      <c r="AV51" s="78"/>
      <c r="AW51" s="33"/>
      <c r="AX51" s="77"/>
      <c r="AY51" s="39"/>
      <c r="AZ51" s="39"/>
      <c r="BA51" s="76"/>
      <c r="BB51" s="39"/>
      <c r="BC51" s="78"/>
      <c r="BD51" s="33"/>
      <c r="BE51" s="77"/>
      <c r="BF51" s="39"/>
      <c r="BG51" s="39"/>
      <c r="BH51" s="76"/>
      <c r="BI51" s="39"/>
      <c r="BJ51" s="78"/>
      <c r="BK51" s="33"/>
    </row>
    <row r="52" spans="1:63" x14ac:dyDescent="0.35">
      <c r="A52" s="77"/>
      <c r="B52" s="39"/>
      <c r="C52" s="39"/>
      <c r="D52" s="39"/>
      <c r="E52" s="39"/>
      <c r="F52" s="73"/>
      <c r="G52" s="95">
        <f>Table14874532333435363313233343537383[[#This Row],[Hours Worked]]*Table14874532333435363313233343537383[[#This Row],[Rate]]</f>
        <v>0</v>
      </c>
      <c r="H52" s="116"/>
      <c r="I52" s="118">
        <f>IF(Table14874532333435363313233343537383[[#This Row],[Equipment Used (Dropdown)]] &lt;&gt; "", RIGHT(Table14874532333435363313233343537383[[#This Row],[Equipment Used (Dropdown)]],6),0)</f>
        <v>0</v>
      </c>
      <c r="J52" s="94"/>
      <c r="K52" s="95">
        <f>Table14874532333435363313233343537383[[#This Row],[Rate (Auto selects)]]*Table14874532333435363313233343537383[[#This Row],[Hours Used]]</f>
        <v>0</v>
      </c>
      <c r="S52" s="33"/>
      <c r="T52" s="39"/>
      <c r="U52" s="39"/>
      <c r="V52" s="39"/>
      <c r="W52" s="39"/>
      <c r="X52" s="39"/>
      <c r="Y52" s="112">
        <f>IF(X52 &lt;&gt; "", RIGHT(Table157753112838485868818283848587888[[#This Row],[Class (Dropdown)]],6),0)</f>
        <v>0</v>
      </c>
      <c r="Z52" s="108"/>
      <c r="AA52" s="107"/>
      <c r="AB52" s="111">
        <f>Table157753112838485868818283848587888[[#This Row],[Rate (Auto fill)]]*Table157753112838485868818283848587888[[#This Row],[Hours Groomed]]</f>
        <v>0</v>
      </c>
      <c r="AC52" s="32"/>
      <c r="AD52" s="84"/>
      <c r="AE52" s="85"/>
      <c r="AF52" s="85"/>
      <c r="AI52" s="33"/>
      <c r="AJ52" s="39"/>
      <c r="AK52" s="39"/>
      <c r="AL52" s="39"/>
      <c r="AM52" s="76"/>
      <c r="AN52" s="39"/>
      <c r="AO52" s="39"/>
      <c r="AP52" s="33"/>
      <c r="AQ52" s="77"/>
      <c r="AR52" s="39"/>
      <c r="AS52" s="39"/>
      <c r="AT52" s="76"/>
      <c r="AU52" s="39"/>
      <c r="AV52" s="78"/>
      <c r="AW52" s="33"/>
      <c r="AX52" s="77"/>
      <c r="AY52" s="39"/>
      <c r="AZ52" s="39"/>
      <c r="BA52" s="76"/>
      <c r="BB52" s="39"/>
      <c r="BC52" s="78"/>
      <c r="BD52" s="33"/>
      <c r="BE52" s="77"/>
      <c r="BF52" s="39"/>
      <c r="BG52" s="39"/>
      <c r="BH52" s="76"/>
      <c r="BI52" s="39"/>
      <c r="BJ52" s="78"/>
      <c r="BK52" s="33"/>
    </row>
    <row r="53" spans="1:63" x14ac:dyDescent="0.35">
      <c r="A53" s="77"/>
      <c r="B53" s="39"/>
      <c r="C53" s="39"/>
      <c r="D53" s="39"/>
      <c r="E53" s="39"/>
      <c r="F53" s="73"/>
      <c r="G53" s="95">
        <f>Table14874532333435363313233343537383[[#This Row],[Hours Worked]]*Table14874532333435363313233343537383[[#This Row],[Rate]]</f>
        <v>0</v>
      </c>
      <c r="H53" s="116"/>
      <c r="I53" s="118">
        <f>IF(Table14874532333435363313233343537383[[#This Row],[Equipment Used (Dropdown)]] &lt;&gt; "", RIGHT(Table14874532333435363313233343537383[[#This Row],[Equipment Used (Dropdown)]],6),0)</f>
        <v>0</v>
      </c>
      <c r="J53" s="94"/>
      <c r="K53" s="95">
        <f>Table14874532333435363313233343537383[[#This Row],[Rate (Auto selects)]]*Table14874532333435363313233343537383[[#This Row],[Hours Used]]</f>
        <v>0</v>
      </c>
      <c r="S53" s="33"/>
      <c r="T53" s="39"/>
      <c r="U53" s="39"/>
      <c r="V53" s="39"/>
      <c r="W53" s="39"/>
      <c r="X53" s="39"/>
      <c r="Y53" s="112">
        <f>IF(X53 &lt;&gt; "", RIGHT(Table157753112838485868818283848587888[[#This Row],[Class (Dropdown)]],6),0)</f>
        <v>0</v>
      </c>
      <c r="Z53" s="108"/>
      <c r="AA53" s="107"/>
      <c r="AB53" s="111">
        <f>Table157753112838485868818283848587888[[#This Row],[Rate (Auto fill)]]*Table157753112838485868818283848587888[[#This Row],[Hours Groomed]]</f>
        <v>0</v>
      </c>
      <c r="AC53" s="32"/>
      <c r="AD53" s="84"/>
      <c r="AE53" s="85"/>
      <c r="AF53" s="85"/>
      <c r="AI53" s="33"/>
      <c r="AJ53" s="39"/>
      <c r="AK53" s="39"/>
      <c r="AL53" s="39"/>
      <c r="AM53" s="76"/>
      <c r="AN53" s="39"/>
      <c r="AO53" s="39"/>
      <c r="AP53" s="33"/>
      <c r="AQ53" s="77"/>
      <c r="AR53" s="39"/>
      <c r="AS53" s="39"/>
      <c r="AT53" s="76"/>
      <c r="AU53" s="39"/>
      <c r="AV53" s="78"/>
      <c r="AW53" s="33"/>
      <c r="AX53" s="77"/>
      <c r="AY53" s="39"/>
      <c r="AZ53" s="39"/>
      <c r="BA53" s="76"/>
      <c r="BB53" s="39"/>
      <c r="BC53" s="78"/>
      <c r="BD53" s="33"/>
      <c r="BE53" s="77"/>
      <c r="BF53" s="39"/>
      <c r="BG53" s="39"/>
      <c r="BH53" s="76"/>
      <c r="BI53" s="39"/>
      <c r="BJ53" s="78"/>
      <c r="BK53" s="33"/>
    </row>
    <row r="54" spans="1:63" x14ac:dyDescent="0.35">
      <c r="A54" s="77"/>
      <c r="B54" s="39"/>
      <c r="C54" s="39"/>
      <c r="D54" s="39"/>
      <c r="E54" s="39"/>
      <c r="F54" s="73"/>
      <c r="G54" s="95">
        <f>Table14874532333435363313233343537383[[#This Row],[Hours Worked]]*Table14874532333435363313233343537383[[#This Row],[Rate]]</f>
        <v>0</v>
      </c>
      <c r="H54" s="116"/>
      <c r="I54" s="118">
        <f>IF(Table14874532333435363313233343537383[[#This Row],[Equipment Used (Dropdown)]] &lt;&gt; "", RIGHT(Table14874532333435363313233343537383[[#This Row],[Equipment Used (Dropdown)]],6),0)</f>
        <v>0</v>
      </c>
      <c r="J54" s="94"/>
      <c r="K54" s="95">
        <f>Table14874532333435363313233343537383[[#This Row],[Rate (Auto selects)]]*Table14874532333435363313233343537383[[#This Row],[Hours Used]]</f>
        <v>0</v>
      </c>
      <c r="S54" s="33"/>
      <c r="T54" s="39"/>
      <c r="U54" s="39"/>
      <c r="V54" s="39"/>
      <c r="W54" s="39"/>
      <c r="X54" s="39"/>
      <c r="Y54" s="112">
        <f>IF(X54 &lt;&gt; "", RIGHT(Table157753112838485868818283848587888[[#This Row],[Class (Dropdown)]],6),0)</f>
        <v>0</v>
      </c>
      <c r="Z54" s="108"/>
      <c r="AA54" s="107"/>
      <c r="AB54" s="111">
        <f>Table157753112838485868818283848587888[[#This Row],[Rate (Auto fill)]]*Table157753112838485868818283848587888[[#This Row],[Hours Groomed]]</f>
        <v>0</v>
      </c>
      <c r="AC54" s="32"/>
      <c r="AD54" s="84"/>
      <c r="AE54" s="85"/>
      <c r="AF54" s="85"/>
      <c r="AI54" s="33"/>
      <c r="AJ54" s="39"/>
      <c r="AK54" s="39"/>
      <c r="AL54" s="39"/>
      <c r="AM54" s="76"/>
      <c r="AN54" s="39"/>
      <c r="AO54" s="39"/>
      <c r="AP54" s="33"/>
      <c r="AQ54" s="77"/>
      <c r="AR54" s="39"/>
      <c r="AS54" s="39"/>
      <c r="AT54" s="76"/>
      <c r="AU54" s="39"/>
      <c r="AV54" s="78"/>
      <c r="AW54" s="33"/>
      <c r="AX54" s="77"/>
      <c r="AY54" s="39"/>
      <c r="AZ54" s="39"/>
      <c r="BA54" s="76"/>
      <c r="BB54" s="39"/>
      <c r="BC54" s="78"/>
      <c r="BD54" s="33"/>
      <c r="BE54" s="77"/>
      <c r="BF54" s="39"/>
      <c r="BG54" s="39"/>
      <c r="BH54" s="76"/>
      <c r="BI54" s="39"/>
      <c r="BJ54" s="78"/>
      <c r="BK54" s="33"/>
    </row>
    <row r="55" spans="1:63" x14ac:dyDescent="0.35">
      <c r="A55" s="77"/>
      <c r="B55" s="39"/>
      <c r="C55" s="39"/>
      <c r="D55" s="39"/>
      <c r="E55" s="39"/>
      <c r="F55" s="73"/>
      <c r="G55" s="95">
        <f>Table14874532333435363313233343537383[[#This Row],[Hours Worked]]*Table14874532333435363313233343537383[[#This Row],[Rate]]</f>
        <v>0</v>
      </c>
      <c r="H55" s="116"/>
      <c r="I55" s="118">
        <f>IF(Table14874532333435363313233343537383[[#This Row],[Equipment Used (Dropdown)]] &lt;&gt; "", RIGHT(Table14874532333435363313233343537383[[#This Row],[Equipment Used (Dropdown)]],6),0)</f>
        <v>0</v>
      </c>
      <c r="J55" s="94"/>
      <c r="K55" s="95">
        <f>Table14874532333435363313233343537383[[#This Row],[Rate (Auto selects)]]*Table14874532333435363313233343537383[[#This Row],[Hours Used]]</f>
        <v>0</v>
      </c>
      <c r="S55" s="33"/>
      <c r="T55" s="39"/>
      <c r="U55" s="39"/>
      <c r="V55" s="39"/>
      <c r="W55" s="39"/>
      <c r="X55" s="39"/>
      <c r="Y55" s="112">
        <f>IF(X55 &lt;&gt; "", RIGHT(Table157753112838485868818283848587888[[#This Row],[Class (Dropdown)]],6),0)</f>
        <v>0</v>
      </c>
      <c r="Z55" s="108"/>
      <c r="AA55" s="107"/>
      <c r="AB55" s="111">
        <f>Table157753112838485868818283848587888[[#This Row],[Rate (Auto fill)]]*Table157753112838485868818283848587888[[#This Row],[Hours Groomed]]</f>
        <v>0</v>
      </c>
      <c r="AC55" s="32"/>
      <c r="AD55" s="84"/>
      <c r="AE55" s="85"/>
      <c r="AF55" s="85"/>
      <c r="AI55" s="33"/>
      <c r="AJ55" s="39"/>
      <c r="AK55" s="39"/>
      <c r="AL55" s="39"/>
      <c r="AM55" s="76"/>
      <c r="AN55" s="39"/>
      <c r="AO55" s="39"/>
      <c r="AP55" s="33"/>
      <c r="AQ55" s="77"/>
      <c r="AR55" s="39"/>
      <c r="AS55" s="39"/>
      <c r="AT55" s="76"/>
      <c r="AU55" s="39"/>
      <c r="AV55" s="78"/>
      <c r="AW55" s="33"/>
      <c r="AX55" s="77"/>
      <c r="AY55" s="39"/>
      <c r="AZ55" s="39"/>
      <c r="BA55" s="76"/>
      <c r="BB55" s="39"/>
      <c r="BC55" s="78"/>
      <c r="BD55" s="33"/>
      <c r="BE55" s="77"/>
      <c r="BF55" s="39"/>
      <c r="BG55" s="39"/>
      <c r="BH55" s="76"/>
      <c r="BI55" s="39"/>
      <c r="BJ55" s="78"/>
      <c r="BK55" s="33"/>
    </row>
    <row r="56" spans="1:63" x14ac:dyDescent="0.35">
      <c r="A56" s="77"/>
      <c r="B56" s="39"/>
      <c r="C56" s="39"/>
      <c r="D56" s="39"/>
      <c r="E56" s="39"/>
      <c r="F56" s="73"/>
      <c r="G56" s="95">
        <f>Table14874532333435363313233343537383[[#This Row],[Hours Worked]]*Table14874532333435363313233343537383[[#This Row],[Rate]]</f>
        <v>0</v>
      </c>
      <c r="H56" s="116"/>
      <c r="I56" s="118">
        <f>IF(Table14874532333435363313233343537383[[#This Row],[Equipment Used (Dropdown)]] &lt;&gt; "", RIGHT(Table14874532333435363313233343537383[[#This Row],[Equipment Used (Dropdown)]],6),0)</f>
        <v>0</v>
      </c>
      <c r="J56" s="94"/>
      <c r="K56" s="95">
        <f>Table14874532333435363313233343537383[[#This Row],[Rate (Auto selects)]]*Table14874532333435363313233343537383[[#This Row],[Hours Used]]</f>
        <v>0</v>
      </c>
      <c r="S56" s="33"/>
      <c r="T56" s="39"/>
      <c r="U56" s="39"/>
      <c r="V56" s="39"/>
      <c r="W56" s="39"/>
      <c r="X56" s="39"/>
      <c r="Y56" s="112">
        <f>IF(X56 &lt;&gt; "", RIGHT(Table157753112838485868818283848587888[[#This Row],[Class (Dropdown)]],6),0)</f>
        <v>0</v>
      </c>
      <c r="Z56" s="108"/>
      <c r="AA56" s="107"/>
      <c r="AB56" s="111">
        <f>Table157753112838485868818283848587888[[#This Row],[Rate (Auto fill)]]*Table157753112838485868818283848587888[[#This Row],[Hours Groomed]]</f>
        <v>0</v>
      </c>
      <c r="AC56" s="32"/>
      <c r="AD56" s="84"/>
      <c r="AE56" s="85"/>
      <c r="AF56" s="85"/>
      <c r="AI56" s="33"/>
      <c r="AJ56" s="39"/>
      <c r="AK56" s="39"/>
      <c r="AL56" s="39"/>
      <c r="AM56" s="76"/>
      <c r="AN56" s="39"/>
      <c r="AO56" s="39"/>
      <c r="AP56" s="33"/>
      <c r="AQ56" s="77"/>
      <c r="AR56" s="39"/>
      <c r="AS56" s="39"/>
      <c r="AT56" s="76"/>
      <c r="AU56" s="39"/>
      <c r="AV56" s="78"/>
      <c r="AW56" s="33"/>
      <c r="AX56" s="77"/>
      <c r="AY56" s="39"/>
      <c r="AZ56" s="39"/>
      <c r="BA56" s="76"/>
      <c r="BB56" s="39"/>
      <c r="BC56" s="78"/>
      <c r="BD56" s="33"/>
      <c r="BE56" s="77"/>
      <c r="BF56" s="39"/>
      <c r="BG56" s="39"/>
      <c r="BH56" s="76"/>
      <c r="BI56" s="39"/>
      <c r="BJ56" s="78"/>
      <c r="BK56" s="33"/>
    </row>
    <row r="57" spans="1:63" x14ac:dyDescent="0.35">
      <c r="A57" s="77"/>
      <c r="B57" s="39"/>
      <c r="C57" s="39"/>
      <c r="D57" s="39"/>
      <c r="E57" s="39"/>
      <c r="F57" s="73"/>
      <c r="G57" s="95">
        <f>Table14874532333435363313233343537383[[#This Row],[Hours Worked]]*Table14874532333435363313233343537383[[#This Row],[Rate]]</f>
        <v>0</v>
      </c>
      <c r="H57" s="116"/>
      <c r="I57" s="118">
        <f>IF(Table14874532333435363313233343537383[[#This Row],[Equipment Used (Dropdown)]] &lt;&gt; "", RIGHT(Table14874532333435363313233343537383[[#This Row],[Equipment Used (Dropdown)]],6),0)</f>
        <v>0</v>
      </c>
      <c r="J57" s="94"/>
      <c r="K57" s="95">
        <f>Table14874532333435363313233343537383[[#This Row],[Rate (Auto selects)]]*Table14874532333435363313233343537383[[#This Row],[Hours Used]]</f>
        <v>0</v>
      </c>
      <c r="S57" s="33"/>
      <c r="T57" s="39"/>
      <c r="U57" s="39"/>
      <c r="V57" s="39"/>
      <c r="W57" s="39"/>
      <c r="X57" s="39"/>
      <c r="Y57" s="112">
        <f>IF(X57 &lt;&gt; "", RIGHT(Table157753112838485868818283848587888[[#This Row],[Class (Dropdown)]],6),0)</f>
        <v>0</v>
      </c>
      <c r="Z57" s="108"/>
      <c r="AA57" s="107"/>
      <c r="AB57" s="111">
        <f>Table157753112838485868818283848587888[[#This Row],[Rate (Auto fill)]]*Table157753112838485868818283848587888[[#This Row],[Hours Groomed]]</f>
        <v>0</v>
      </c>
      <c r="AC57" s="32"/>
      <c r="AD57" s="84"/>
      <c r="AE57" s="85"/>
      <c r="AF57" s="85"/>
      <c r="AI57" s="33"/>
      <c r="AJ57" s="39"/>
      <c r="AK57" s="39"/>
      <c r="AL57" s="39"/>
      <c r="AM57" s="76"/>
      <c r="AN57" s="39"/>
      <c r="AO57" s="39"/>
      <c r="AP57" s="33"/>
      <c r="AQ57" s="77"/>
      <c r="AR57" s="39"/>
      <c r="AS57" s="39"/>
      <c r="AT57" s="76"/>
      <c r="AU57" s="39"/>
      <c r="AV57" s="78"/>
      <c r="AW57" s="33"/>
      <c r="AX57" s="77"/>
      <c r="AY57" s="39"/>
      <c r="AZ57" s="39"/>
      <c r="BA57" s="76"/>
      <c r="BB57" s="39"/>
      <c r="BC57" s="78"/>
      <c r="BD57" s="33"/>
      <c r="BE57" s="77"/>
      <c r="BF57" s="39"/>
      <c r="BG57" s="39"/>
      <c r="BH57" s="76"/>
      <c r="BI57" s="39"/>
      <c r="BJ57" s="78"/>
      <c r="BK57" s="33"/>
    </row>
    <row r="58" spans="1:63" x14ac:dyDescent="0.35">
      <c r="A58" s="77"/>
      <c r="B58" s="39"/>
      <c r="C58" s="39"/>
      <c r="D58" s="39"/>
      <c r="E58" s="39"/>
      <c r="F58" s="73"/>
      <c r="G58" s="95">
        <f>Table14874532333435363313233343537383[[#This Row],[Hours Worked]]*Table14874532333435363313233343537383[[#This Row],[Rate]]</f>
        <v>0</v>
      </c>
      <c r="H58" s="116"/>
      <c r="I58" s="118">
        <f>IF(Table14874532333435363313233343537383[[#This Row],[Equipment Used (Dropdown)]] &lt;&gt; "", RIGHT(Table14874532333435363313233343537383[[#This Row],[Equipment Used (Dropdown)]],6),0)</f>
        <v>0</v>
      </c>
      <c r="J58" s="94"/>
      <c r="K58" s="95">
        <f>Table14874532333435363313233343537383[[#This Row],[Rate (Auto selects)]]*Table14874532333435363313233343537383[[#This Row],[Hours Used]]</f>
        <v>0</v>
      </c>
      <c r="S58" s="33"/>
      <c r="T58" s="39"/>
      <c r="U58" s="39"/>
      <c r="V58" s="39"/>
      <c r="W58" s="39"/>
      <c r="X58" s="39"/>
      <c r="Y58" s="112">
        <f>IF(X58 &lt;&gt; "", RIGHT(Table157753112838485868818283848587888[[#This Row],[Class (Dropdown)]],6),0)</f>
        <v>0</v>
      </c>
      <c r="Z58" s="108"/>
      <c r="AA58" s="107"/>
      <c r="AB58" s="111">
        <f>Table157753112838485868818283848587888[[#This Row],[Rate (Auto fill)]]*Table157753112838485868818283848587888[[#This Row],[Hours Groomed]]</f>
        <v>0</v>
      </c>
      <c r="AC58" s="32"/>
      <c r="AD58" s="84"/>
      <c r="AE58" s="85"/>
      <c r="AF58" s="85"/>
      <c r="AI58" s="33"/>
      <c r="AJ58" s="39"/>
      <c r="AK58" s="39"/>
      <c r="AL58" s="39"/>
      <c r="AM58" s="76"/>
      <c r="AN58" s="39"/>
      <c r="AO58" s="39"/>
      <c r="AP58" s="33"/>
      <c r="AQ58" s="77"/>
      <c r="AR58" s="39"/>
      <c r="AS58" s="39"/>
      <c r="AT58" s="76"/>
      <c r="AU58" s="39"/>
      <c r="AV58" s="78"/>
      <c r="AW58" s="33"/>
      <c r="AX58" s="77"/>
      <c r="AY58" s="39"/>
      <c r="AZ58" s="39"/>
      <c r="BA58" s="76"/>
      <c r="BB58" s="39"/>
      <c r="BC58" s="78"/>
      <c r="BD58" s="33"/>
      <c r="BE58" s="77"/>
      <c r="BF58" s="39"/>
      <c r="BG58" s="39"/>
      <c r="BH58" s="76"/>
      <c r="BI58" s="39"/>
      <c r="BJ58" s="78"/>
      <c r="BK58" s="33"/>
    </row>
    <row r="59" spans="1:63" x14ac:dyDescent="0.35">
      <c r="A59" s="77"/>
      <c r="B59" s="39"/>
      <c r="C59" s="39"/>
      <c r="D59" s="39"/>
      <c r="E59" s="39"/>
      <c r="F59" s="73"/>
      <c r="G59" s="95">
        <f>Table14874532333435363313233343537383[[#This Row],[Hours Worked]]*Table14874532333435363313233343537383[[#This Row],[Rate]]</f>
        <v>0</v>
      </c>
      <c r="H59" s="116"/>
      <c r="I59" s="118">
        <f>IF(Table14874532333435363313233343537383[[#This Row],[Equipment Used (Dropdown)]] &lt;&gt; "", RIGHT(Table14874532333435363313233343537383[[#This Row],[Equipment Used (Dropdown)]],6),0)</f>
        <v>0</v>
      </c>
      <c r="J59" s="94"/>
      <c r="K59" s="95">
        <f>Table14874532333435363313233343537383[[#This Row],[Rate (Auto selects)]]*Table14874532333435363313233343537383[[#This Row],[Hours Used]]</f>
        <v>0</v>
      </c>
      <c r="S59" s="33"/>
      <c r="T59" s="39"/>
      <c r="U59" s="39"/>
      <c r="V59" s="39"/>
      <c r="W59" s="39"/>
      <c r="X59" s="39"/>
      <c r="Y59" s="112">
        <f>IF(X59 &lt;&gt; "", RIGHT(Table157753112838485868818283848587888[[#This Row],[Class (Dropdown)]],6),0)</f>
        <v>0</v>
      </c>
      <c r="Z59" s="108"/>
      <c r="AA59" s="107"/>
      <c r="AB59" s="111">
        <f>Table157753112838485868818283848587888[[#This Row],[Rate (Auto fill)]]*Table157753112838485868818283848587888[[#This Row],[Hours Groomed]]</f>
        <v>0</v>
      </c>
      <c r="AC59" s="32"/>
      <c r="AD59" s="84"/>
      <c r="AE59" s="85"/>
      <c r="AF59" s="85"/>
      <c r="AI59" s="33"/>
      <c r="AJ59" s="39"/>
      <c r="AK59" s="39"/>
      <c r="AL59" s="39"/>
      <c r="AM59" s="76"/>
      <c r="AN59" s="39"/>
      <c r="AO59" s="39"/>
      <c r="AP59" s="33"/>
      <c r="AQ59" s="77"/>
      <c r="AR59" s="39"/>
      <c r="AS59" s="39"/>
      <c r="AT59" s="76"/>
      <c r="AU59" s="39"/>
      <c r="AV59" s="78"/>
      <c r="AW59" s="33"/>
      <c r="AX59" s="77"/>
      <c r="AY59" s="39"/>
      <c r="AZ59" s="39"/>
      <c r="BA59" s="76"/>
      <c r="BB59" s="39"/>
      <c r="BC59" s="78"/>
      <c r="BD59" s="33"/>
      <c r="BE59" s="77"/>
      <c r="BF59" s="39"/>
      <c r="BG59" s="39"/>
      <c r="BH59" s="76"/>
      <c r="BI59" s="39"/>
      <c r="BJ59" s="78"/>
      <c r="BK59" s="33"/>
    </row>
    <row r="60" spans="1:63" x14ac:dyDescent="0.35">
      <c r="A60" s="77"/>
      <c r="B60" s="39"/>
      <c r="C60" s="39"/>
      <c r="D60" s="39"/>
      <c r="E60" s="39"/>
      <c r="F60" s="73"/>
      <c r="G60" s="95">
        <f>Table14874532333435363313233343537383[[#This Row],[Hours Worked]]*Table14874532333435363313233343537383[[#This Row],[Rate]]</f>
        <v>0</v>
      </c>
      <c r="H60" s="116"/>
      <c r="I60" s="118">
        <f>IF(Table14874532333435363313233343537383[[#This Row],[Equipment Used (Dropdown)]] &lt;&gt; "", RIGHT(Table14874532333435363313233343537383[[#This Row],[Equipment Used (Dropdown)]],6),0)</f>
        <v>0</v>
      </c>
      <c r="J60" s="94"/>
      <c r="K60" s="95">
        <f>Table14874532333435363313233343537383[[#This Row],[Rate (Auto selects)]]*Table14874532333435363313233343537383[[#This Row],[Hours Used]]</f>
        <v>0</v>
      </c>
      <c r="S60" s="33"/>
      <c r="T60" s="39"/>
      <c r="U60" s="39"/>
      <c r="V60" s="39"/>
      <c r="W60" s="39"/>
      <c r="X60" s="39"/>
      <c r="Y60" s="112">
        <f>IF(X60 &lt;&gt; "", RIGHT(Table157753112838485868818283848587888[[#This Row],[Class (Dropdown)]],6),0)</f>
        <v>0</v>
      </c>
      <c r="Z60" s="108"/>
      <c r="AA60" s="107"/>
      <c r="AB60" s="111">
        <f>Table157753112838485868818283848587888[[#This Row],[Rate (Auto fill)]]*Table157753112838485868818283848587888[[#This Row],[Hours Groomed]]</f>
        <v>0</v>
      </c>
      <c r="AC60" s="32"/>
      <c r="AD60" s="84"/>
      <c r="AE60" s="85"/>
      <c r="AF60" s="85"/>
      <c r="AI60" s="33"/>
      <c r="AJ60" s="39"/>
      <c r="AK60" s="39"/>
      <c r="AL60" s="39"/>
      <c r="AM60" s="76"/>
      <c r="AN60" s="39"/>
      <c r="AO60" s="39"/>
      <c r="AP60" s="33"/>
      <c r="AQ60" s="77"/>
      <c r="AR60" s="39"/>
      <c r="AS60" s="39"/>
      <c r="AT60" s="76"/>
      <c r="AU60" s="39"/>
      <c r="AV60" s="78"/>
      <c r="AW60" s="33"/>
      <c r="AX60" s="77"/>
      <c r="AY60" s="39"/>
      <c r="AZ60" s="39"/>
      <c r="BA60" s="76"/>
      <c r="BB60" s="39"/>
      <c r="BC60" s="78"/>
      <c r="BD60" s="33"/>
      <c r="BE60" s="77"/>
      <c r="BF60" s="39"/>
      <c r="BG60" s="39"/>
      <c r="BH60" s="76"/>
      <c r="BI60" s="39"/>
      <c r="BJ60" s="78"/>
      <c r="BK60" s="33"/>
    </row>
    <row r="61" spans="1:63" x14ac:dyDescent="0.35">
      <c r="A61" s="77"/>
      <c r="B61" s="39"/>
      <c r="C61" s="39"/>
      <c r="D61" s="39"/>
      <c r="E61" s="39"/>
      <c r="F61" s="73"/>
      <c r="G61" s="95">
        <f>Table14874532333435363313233343537383[[#This Row],[Hours Worked]]*Table14874532333435363313233343537383[[#This Row],[Rate]]</f>
        <v>0</v>
      </c>
      <c r="H61" s="116"/>
      <c r="I61" s="118">
        <f>IF(Table14874532333435363313233343537383[[#This Row],[Equipment Used (Dropdown)]] &lt;&gt; "", RIGHT(Table14874532333435363313233343537383[[#This Row],[Equipment Used (Dropdown)]],6),0)</f>
        <v>0</v>
      </c>
      <c r="J61" s="94"/>
      <c r="K61" s="95">
        <f>Table14874532333435363313233343537383[[#This Row],[Rate (Auto selects)]]*Table14874532333435363313233343537383[[#This Row],[Hours Used]]</f>
        <v>0</v>
      </c>
      <c r="S61" s="33"/>
      <c r="T61" s="39"/>
      <c r="U61" s="39"/>
      <c r="V61" s="39"/>
      <c r="W61" s="39"/>
      <c r="X61" s="39"/>
      <c r="Y61" s="112">
        <f>IF(X61 &lt;&gt; "", RIGHT(Table157753112838485868818283848587888[[#This Row],[Class (Dropdown)]],6),0)</f>
        <v>0</v>
      </c>
      <c r="Z61" s="108"/>
      <c r="AA61" s="107"/>
      <c r="AB61" s="111">
        <f>Table157753112838485868818283848587888[[#This Row],[Rate (Auto fill)]]*Table157753112838485868818283848587888[[#This Row],[Hours Groomed]]</f>
        <v>0</v>
      </c>
      <c r="AC61" s="32"/>
      <c r="AD61" s="84"/>
      <c r="AE61" s="85"/>
      <c r="AF61" s="85"/>
      <c r="AI61" s="33"/>
      <c r="AJ61" s="39"/>
      <c r="AK61" s="39"/>
      <c r="AL61" s="39"/>
      <c r="AM61" s="76"/>
      <c r="AN61" s="39"/>
      <c r="AO61" s="39"/>
      <c r="AP61" s="33"/>
      <c r="AQ61" s="77"/>
      <c r="AR61" s="39"/>
      <c r="AS61" s="39"/>
      <c r="AT61" s="76"/>
      <c r="AU61" s="39"/>
      <c r="AV61" s="78"/>
      <c r="AW61" s="33"/>
      <c r="AX61" s="77"/>
      <c r="AY61" s="39"/>
      <c r="AZ61" s="39"/>
      <c r="BA61" s="76"/>
      <c r="BB61" s="39"/>
      <c r="BC61" s="78"/>
      <c r="BD61" s="33"/>
      <c r="BE61" s="77"/>
      <c r="BF61" s="39"/>
      <c r="BG61" s="39"/>
      <c r="BH61" s="76"/>
      <c r="BI61" s="39"/>
      <c r="BJ61" s="78"/>
      <c r="BK61" s="33"/>
    </row>
    <row r="62" spans="1:63" x14ac:dyDescent="0.35">
      <c r="A62" s="77"/>
      <c r="B62" s="39"/>
      <c r="C62" s="39"/>
      <c r="D62" s="39"/>
      <c r="E62" s="39"/>
      <c r="F62" s="73"/>
      <c r="G62" s="95">
        <f>Table14874532333435363313233343537383[[#This Row],[Hours Worked]]*Table14874532333435363313233343537383[[#This Row],[Rate]]</f>
        <v>0</v>
      </c>
      <c r="H62" s="116"/>
      <c r="I62" s="118">
        <f>IF(Table14874532333435363313233343537383[[#This Row],[Equipment Used (Dropdown)]] &lt;&gt; "", RIGHT(Table14874532333435363313233343537383[[#This Row],[Equipment Used (Dropdown)]],6),0)</f>
        <v>0</v>
      </c>
      <c r="J62" s="94"/>
      <c r="K62" s="95">
        <f>Table14874532333435363313233343537383[[#This Row],[Rate (Auto selects)]]*Table14874532333435363313233343537383[[#This Row],[Hours Used]]</f>
        <v>0</v>
      </c>
      <c r="S62" s="33"/>
      <c r="T62" s="39"/>
      <c r="U62" s="39"/>
      <c r="V62" s="39"/>
      <c r="W62" s="39"/>
      <c r="X62" s="39"/>
      <c r="Y62" s="112">
        <f>IF(X62 &lt;&gt; "", RIGHT(Table157753112838485868818283848587888[[#This Row],[Class (Dropdown)]],6),0)</f>
        <v>0</v>
      </c>
      <c r="Z62" s="108"/>
      <c r="AA62" s="107"/>
      <c r="AB62" s="111">
        <f>Table157753112838485868818283848587888[[#This Row],[Rate (Auto fill)]]*Table157753112838485868818283848587888[[#This Row],[Hours Groomed]]</f>
        <v>0</v>
      </c>
      <c r="AC62" s="32"/>
      <c r="AD62" s="84"/>
      <c r="AE62" s="85"/>
      <c r="AF62" s="85"/>
      <c r="AI62" s="33"/>
      <c r="AJ62" s="39"/>
      <c r="AK62" s="39"/>
      <c r="AL62" s="39"/>
      <c r="AM62" s="76"/>
      <c r="AN62" s="39"/>
      <c r="AO62" s="39"/>
      <c r="AP62" s="33"/>
      <c r="AQ62" s="77"/>
      <c r="AR62" s="39"/>
      <c r="AS62" s="39"/>
      <c r="AT62" s="76"/>
      <c r="AU62" s="39"/>
      <c r="AV62" s="78"/>
      <c r="AW62" s="33"/>
      <c r="AX62" s="77"/>
      <c r="AY62" s="39"/>
      <c r="AZ62" s="39"/>
      <c r="BA62" s="76"/>
      <c r="BB62" s="39"/>
      <c r="BC62" s="78"/>
      <c r="BD62" s="33"/>
      <c r="BE62" s="77"/>
      <c r="BF62" s="39"/>
      <c r="BG62" s="39"/>
      <c r="BH62" s="76"/>
      <c r="BI62" s="39"/>
      <c r="BJ62" s="78"/>
      <c r="BK62" s="33"/>
    </row>
    <row r="63" spans="1:63" x14ac:dyDescent="0.35">
      <c r="A63" s="77"/>
      <c r="B63" s="39"/>
      <c r="C63" s="39"/>
      <c r="D63" s="39"/>
      <c r="E63" s="39"/>
      <c r="F63" s="73"/>
      <c r="G63" s="95">
        <f>Table14874532333435363313233343537383[[#This Row],[Hours Worked]]*Table14874532333435363313233343537383[[#This Row],[Rate]]</f>
        <v>0</v>
      </c>
      <c r="H63" s="116"/>
      <c r="I63" s="118">
        <f>IF(Table14874532333435363313233343537383[[#This Row],[Equipment Used (Dropdown)]] &lt;&gt; "", RIGHT(Table14874532333435363313233343537383[[#This Row],[Equipment Used (Dropdown)]],6),0)</f>
        <v>0</v>
      </c>
      <c r="J63" s="94"/>
      <c r="K63" s="95">
        <f>Table14874532333435363313233343537383[[#This Row],[Rate (Auto selects)]]*Table14874532333435363313233343537383[[#This Row],[Hours Used]]</f>
        <v>0</v>
      </c>
      <c r="S63" s="33"/>
      <c r="T63" s="39"/>
      <c r="U63" s="39"/>
      <c r="V63" s="39"/>
      <c r="W63" s="39"/>
      <c r="X63" s="39"/>
      <c r="Y63" s="112">
        <f>IF(X63 &lt;&gt; "", RIGHT(Table157753112838485868818283848587888[[#This Row],[Class (Dropdown)]],6),0)</f>
        <v>0</v>
      </c>
      <c r="Z63" s="108"/>
      <c r="AA63" s="107"/>
      <c r="AB63" s="111">
        <f>Table157753112838485868818283848587888[[#This Row],[Rate (Auto fill)]]*Table157753112838485868818283848587888[[#This Row],[Hours Groomed]]</f>
        <v>0</v>
      </c>
      <c r="AC63" s="32"/>
      <c r="AD63" s="84"/>
      <c r="AE63" s="85"/>
      <c r="AF63" s="85"/>
      <c r="AI63" s="33"/>
      <c r="AJ63" s="39"/>
      <c r="AK63" s="39"/>
      <c r="AL63" s="39"/>
      <c r="AM63" s="76"/>
      <c r="AN63" s="39"/>
      <c r="AO63" s="39"/>
      <c r="AP63" s="33"/>
      <c r="AQ63" s="77"/>
      <c r="AR63" s="39"/>
      <c r="AS63" s="39"/>
      <c r="AT63" s="76"/>
      <c r="AU63" s="39"/>
      <c r="AV63" s="78"/>
      <c r="AW63" s="33"/>
      <c r="AX63" s="77"/>
      <c r="AY63" s="39"/>
      <c r="AZ63" s="39"/>
      <c r="BA63" s="76"/>
      <c r="BB63" s="39"/>
      <c r="BC63" s="78"/>
      <c r="BD63" s="33"/>
      <c r="BE63" s="77"/>
      <c r="BF63" s="39"/>
      <c r="BG63" s="39"/>
      <c r="BH63" s="76"/>
      <c r="BI63" s="39"/>
      <c r="BJ63" s="78"/>
      <c r="BK63" s="33"/>
    </row>
    <row r="64" spans="1:63" x14ac:dyDescent="0.35">
      <c r="A64" s="77"/>
      <c r="B64" s="39"/>
      <c r="C64" s="39"/>
      <c r="D64" s="39"/>
      <c r="E64" s="39"/>
      <c r="F64" s="73"/>
      <c r="G64" s="95">
        <f>Table14874532333435363313233343537383[[#This Row],[Hours Worked]]*Table14874532333435363313233343537383[[#This Row],[Rate]]</f>
        <v>0</v>
      </c>
      <c r="H64" s="116"/>
      <c r="I64" s="118">
        <f>IF(Table14874532333435363313233343537383[[#This Row],[Equipment Used (Dropdown)]] &lt;&gt; "", RIGHT(Table14874532333435363313233343537383[[#This Row],[Equipment Used (Dropdown)]],6),0)</f>
        <v>0</v>
      </c>
      <c r="J64" s="94"/>
      <c r="K64" s="95">
        <f>Table14874532333435363313233343537383[[#This Row],[Rate (Auto selects)]]*Table14874532333435363313233343537383[[#This Row],[Hours Used]]</f>
        <v>0</v>
      </c>
      <c r="S64" s="33"/>
      <c r="T64" s="39"/>
      <c r="U64" s="39"/>
      <c r="V64" s="39"/>
      <c r="W64" s="39"/>
      <c r="X64" s="39"/>
      <c r="Y64" s="112">
        <f>IF(X64 &lt;&gt; "", RIGHT(Table157753112838485868818283848587888[[#This Row],[Class (Dropdown)]],6),0)</f>
        <v>0</v>
      </c>
      <c r="Z64" s="108"/>
      <c r="AA64" s="107"/>
      <c r="AB64" s="111">
        <f>Table157753112838485868818283848587888[[#This Row],[Rate (Auto fill)]]*Table157753112838485868818283848587888[[#This Row],[Hours Groomed]]</f>
        <v>0</v>
      </c>
      <c r="AC64" s="32"/>
      <c r="AD64" s="84"/>
      <c r="AE64" s="85"/>
      <c r="AF64" s="85"/>
      <c r="AI64" s="33"/>
      <c r="AJ64" s="39"/>
      <c r="AK64" s="39"/>
      <c r="AL64" s="39"/>
      <c r="AM64" s="76"/>
      <c r="AN64" s="39"/>
      <c r="AO64" s="39"/>
      <c r="AP64" s="33"/>
      <c r="AQ64" s="77"/>
      <c r="AR64" s="39"/>
      <c r="AS64" s="39"/>
      <c r="AT64" s="76"/>
      <c r="AU64" s="39"/>
      <c r="AV64" s="78"/>
      <c r="AW64" s="33"/>
      <c r="AX64" s="77"/>
      <c r="AY64" s="39"/>
      <c r="AZ64" s="39"/>
      <c r="BA64" s="76"/>
      <c r="BB64" s="39"/>
      <c r="BC64" s="78"/>
      <c r="BD64" s="33"/>
      <c r="BE64" s="77"/>
      <c r="BF64" s="39"/>
      <c r="BG64" s="39"/>
      <c r="BH64" s="76"/>
      <c r="BI64" s="39"/>
      <c r="BJ64" s="78"/>
      <c r="BK64" s="33"/>
    </row>
    <row r="65" spans="1:63" x14ac:dyDescent="0.35">
      <c r="A65" s="77"/>
      <c r="B65" s="39"/>
      <c r="C65" s="39"/>
      <c r="D65" s="39"/>
      <c r="E65" s="39"/>
      <c r="F65" s="73"/>
      <c r="G65" s="95">
        <f>Table14874532333435363313233343537383[[#This Row],[Hours Worked]]*Table14874532333435363313233343537383[[#This Row],[Rate]]</f>
        <v>0</v>
      </c>
      <c r="H65" s="116"/>
      <c r="I65" s="118">
        <f>IF(Table14874532333435363313233343537383[[#This Row],[Equipment Used (Dropdown)]] &lt;&gt; "", RIGHT(Table14874532333435363313233343537383[[#This Row],[Equipment Used (Dropdown)]],6),0)</f>
        <v>0</v>
      </c>
      <c r="J65" s="94"/>
      <c r="K65" s="95">
        <f>Table14874532333435363313233343537383[[#This Row],[Rate (Auto selects)]]*Table14874532333435363313233343537383[[#This Row],[Hours Used]]</f>
        <v>0</v>
      </c>
      <c r="S65" s="33"/>
      <c r="T65" s="39"/>
      <c r="U65" s="39"/>
      <c r="V65" s="39"/>
      <c r="W65" s="39"/>
      <c r="X65" s="39"/>
      <c r="Y65" s="112">
        <f>IF(X65 &lt;&gt; "", RIGHT(Table157753112838485868818283848587888[[#This Row],[Class (Dropdown)]],6),0)</f>
        <v>0</v>
      </c>
      <c r="Z65" s="108"/>
      <c r="AA65" s="107"/>
      <c r="AB65" s="111">
        <f>Table157753112838485868818283848587888[[#This Row],[Rate (Auto fill)]]*Table157753112838485868818283848587888[[#This Row],[Hours Groomed]]</f>
        <v>0</v>
      </c>
      <c r="AC65" s="32"/>
      <c r="AD65" s="84"/>
      <c r="AE65" s="85"/>
      <c r="AF65" s="85"/>
      <c r="AI65" s="33"/>
      <c r="AJ65" s="39"/>
      <c r="AK65" s="39"/>
      <c r="AL65" s="39"/>
      <c r="AM65" s="76"/>
      <c r="AN65" s="39"/>
      <c r="AO65" s="39"/>
      <c r="AP65" s="33"/>
      <c r="AQ65" s="77"/>
      <c r="AR65" s="39"/>
      <c r="AS65" s="39"/>
      <c r="AT65" s="76"/>
      <c r="AU65" s="39"/>
      <c r="AV65" s="78"/>
      <c r="AW65" s="33"/>
      <c r="AX65" s="77"/>
      <c r="AY65" s="39"/>
      <c r="AZ65" s="39"/>
      <c r="BA65" s="76"/>
      <c r="BB65" s="39"/>
      <c r="BC65" s="78"/>
      <c r="BD65" s="33"/>
      <c r="BE65" s="77"/>
      <c r="BF65" s="39"/>
      <c r="BG65" s="39"/>
      <c r="BH65" s="76"/>
      <c r="BI65" s="39"/>
      <c r="BJ65" s="78"/>
      <c r="BK65" s="33"/>
    </row>
    <row r="66" spans="1:63" x14ac:dyDescent="0.35">
      <c r="A66" s="77"/>
      <c r="B66" s="39"/>
      <c r="C66" s="39"/>
      <c r="D66" s="39"/>
      <c r="E66" s="39"/>
      <c r="F66" s="73"/>
      <c r="G66" s="95">
        <f>Table14874532333435363313233343537383[[#This Row],[Hours Worked]]*Table14874532333435363313233343537383[[#This Row],[Rate]]</f>
        <v>0</v>
      </c>
      <c r="H66" s="116"/>
      <c r="I66" s="118">
        <f>IF(Table14874532333435363313233343537383[[#This Row],[Equipment Used (Dropdown)]] &lt;&gt; "", RIGHT(Table14874532333435363313233343537383[[#This Row],[Equipment Used (Dropdown)]],6),0)</f>
        <v>0</v>
      </c>
      <c r="J66" s="94"/>
      <c r="K66" s="95">
        <f>Table14874532333435363313233343537383[[#This Row],[Rate (Auto selects)]]*Table14874532333435363313233343537383[[#This Row],[Hours Used]]</f>
        <v>0</v>
      </c>
      <c r="S66" s="33"/>
      <c r="T66" s="39"/>
      <c r="U66" s="39"/>
      <c r="V66" s="39"/>
      <c r="W66" s="39"/>
      <c r="X66" s="39"/>
      <c r="Y66" s="112">
        <f>IF(X66 &lt;&gt; "", RIGHT(Table157753112838485868818283848587888[[#This Row],[Class (Dropdown)]],6),0)</f>
        <v>0</v>
      </c>
      <c r="Z66" s="108"/>
      <c r="AA66" s="107"/>
      <c r="AB66" s="111">
        <f>Table157753112838485868818283848587888[[#This Row],[Rate (Auto fill)]]*Table157753112838485868818283848587888[[#This Row],[Hours Groomed]]</f>
        <v>0</v>
      </c>
      <c r="AC66" s="32"/>
      <c r="AD66" s="84"/>
      <c r="AE66" s="85"/>
      <c r="AF66" s="85"/>
      <c r="AI66" s="33"/>
      <c r="AJ66" s="39"/>
      <c r="AK66" s="39"/>
      <c r="AL66" s="39"/>
      <c r="AM66" s="76"/>
      <c r="AN66" s="39"/>
      <c r="AO66" s="39"/>
      <c r="AP66" s="33"/>
      <c r="AQ66" s="77"/>
      <c r="AR66" s="39"/>
      <c r="AS66" s="39"/>
      <c r="AT66" s="76"/>
      <c r="AU66" s="39"/>
      <c r="AV66" s="78"/>
      <c r="AW66" s="33"/>
      <c r="AX66" s="77"/>
      <c r="AY66" s="39"/>
      <c r="AZ66" s="39"/>
      <c r="BA66" s="76"/>
      <c r="BB66" s="39"/>
      <c r="BC66" s="78"/>
      <c r="BD66" s="33"/>
      <c r="BE66" s="77"/>
      <c r="BF66" s="39"/>
      <c r="BG66" s="39"/>
      <c r="BH66" s="76"/>
      <c r="BI66" s="39"/>
      <c r="BJ66" s="78"/>
      <c r="BK66" s="33"/>
    </row>
    <row r="67" spans="1:63" x14ac:dyDescent="0.35">
      <c r="A67" s="77"/>
      <c r="B67" s="39"/>
      <c r="C67" s="39"/>
      <c r="D67" s="39"/>
      <c r="E67" s="39"/>
      <c r="F67" s="73"/>
      <c r="G67" s="95">
        <f>Table14874532333435363313233343537383[[#This Row],[Hours Worked]]*Table14874532333435363313233343537383[[#This Row],[Rate]]</f>
        <v>0</v>
      </c>
      <c r="H67" s="116"/>
      <c r="I67" s="118">
        <f>IF(Table14874532333435363313233343537383[[#This Row],[Equipment Used (Dropdown)]] &lt;&gt; "", RIGHT(Table14874532333435363313233343537383[[#This Row],[Equipment Used (Dropdown)]],6),0)</f>
        <v>0</v>
      </c>
      <c r="J67" s="94"/>
      <c r="K67" s="95">
        <f>Table14874532333435363313233343537383[[#This Row],[Rate (Auto selects)]]*Table14874532333435363313233343537383[[#This Row],[Hours Used]]</f>
        <v>0</v>
      </c>
      <c r="S67" s="33"/>
      <c r="T67" s="39"/>
      <c r="U67" s="39"/>
      <c r="V67" s="39"/>
      <c r="W67" s="39"/>
      <c r="X67" s="39"/>
      <c r="Y67" s="112">
        <f>IF(X67 &lt;&gt; "", RIGHT(Table157753112838485868818283848587888[[#This Row],[Class (Dropdown)]],6),0)</f>
        <v>0</v>
      </c>
      <c r="Z67" s="108"/>
      <c r="AA67" s="107"/>
      <c r="AB67" s="111">
        <f>Table157753112838485868818283848587888[[#This Row],[Rate (Auto fill)]]*Table157753112838485868818283848587888[[#This Row],[Hours Groomed]]</f>
        <v>0</v>
      </c>
      <c r="AC67" s="32"/>
      <c r="AD67" s="84"/>
      <c r="AE67" s="85"/>
      <c r="AF67" s="85"/>
      <c r="AI67" s="33"/>
      <c r="AJ67" s="39"/>
      <c r="AK67" s="39"/>
      <c r="AL67" s="39"/>
      <c r="AM67" s="76"/>
      <c r="AN67" s="39"/>
      <c r="AO67" s="39"/>
      <c r="AP67" s="33"/>
      <c r="AQ67" s="77"/>
      <c r="AR67" s="39"/>
      <c r="AS67" s="39"/>
      <c r="AT67" s="76"/>
      <c r="AU67" s="39"/>
      <c r="AV67" s="78"/>
      <c r="AW67" s="33"/>
      <c r="AX67" s="77"/>
      <c r="AY67" s="39"/>
      <c r="AZ67" s="39"/>
      <c r="BA67" s="76"/>
      <c r="BB67" s="39"/>
      <c r="BC67" s="78"/>
      <c r="BD67" s="33"/>
      <c r="BE67" s="77"/>
      <c r="BF67" s="39"/>
      <c r="BG67" s="39"/>
      <c r="BH67" s="76"/>
      <c r="BI67" s="39"/>
      <c r="BJ67" s="78"/>
      <c r="BK67" s="33"/>
    </row>
    <row r="68" spans="1:63" x14ac:dyDescent="0.35">
      <c r="A68" s="77"/>
      <c r="B68" s="39"/>
      <c r="C68" s="39"/>
      <c r="D68" s="39"/>
      <c r="E68" s="39"/>
      <c r="F68" s="73"/>
      <c r="G68" s="95">
        <f>Table14874532333435363313233343537383[[#This Row],[Hours Worked]]*Table14874532333435363313233343537383[[#This Row],[Rate]]</f>
        <v>0</v>
      </c>
      <c r="H68" s="116"/>
      <c r="I68" s="118">
        <f>IF(Table14874532333435363313233343537383[[#This Row],[Equipment Used (Dropdown)]] &lt;&gt; "", RIGHT(Table14874532333435363313233343537383[[#This Row],[Equipment Used (Dropdown)]],6),0)</f>
        <v>0</v>
      </c>
      <c r="J68" s="94"/>
      <c r="K68" s="95">
        <f>Table14874532333435363313233343537383[[#This Row],[Rate (Auto selects)]]*Table14874532333435363313233343537383[[#This Row],[Hours Used]]</f>
        <v>0</v>
      </c>
      <c r="S68" s="33"/>
      <c r="T68" s="39"/>
      <c r="U68" s="39"/>
      <c r="V68" s="39"/>
      <c r="W68" s="39"/>
      <c r="X68" s="39"/>
      <c r="Y68" s="112">
        <f>IF(X68 &lt;&gt; "", RIGHT(Table157753112838485868818283848587888[[#This Row],[Class (Dropdown)]],6),0)</f>
        <v>0</v>
      </c>
      <c r="Z68" s="108"/>
      <c r="AA68" s="107"/>
      <c r="AB68" s="111">
        <f>Table157753112838485868818283848587888[[#This Row],[Rate (Auto fill)]]*Table157753112838485868818283848587888[[#This Row],[Hours Groomed]]</f>
        <v>0</v>
      </c>
      <c r="AC68" s="32"/>
      <c r="AD68" s="84"/>
      <c r="AE68" s="85"/>
      <c r="AF68" s="85"/>
      <c r="AI68" s="33"/>
      <c r="AJ68" s="39"/>
      <c r="AK68" s="39"/>
      <c r="AL68" s="39"/>
      <c r="AM68" s="76"/>
      <c r="AN68" s="39"/>
      <c r="AO68" s="39"/>
      <c r="AP68" s="33"/>
      <c r="AQ68" s="77"/>
      <c r="AR68" s="39"/>
      <c r="AS68" s="39"/>
      <c r="AT68" s="76"/>
      <c r="AU68" s="39"/>
      <c r="AV68" s="78"/>
      <c r="AW68" s="33"/>
      <c r="AX68" s="77"/>
      <c r="AY68" s="39"/>
      <c r="AZ68" s="39"/>
      <c r="BA68" s="76"/>
      <c r="BB68" s="39"/>
      <c r="BC68" s="78"/>
      <c r="BD68" s="33"/>
      <c r="BE68" s="77"/>
      <c r="BF68" s="39"/>
      <c r="BG68" s="39"/>
      <c r="BH68" s="76"/>
      <c r="BI68" s="39"/>
      <c r="BJ68" s="78"/>
      <c r="BK68" s="33"/>
    </row>
    <row r="69" spans="1:63" x14ac:dyDescent="0.35">
      <c r="A69" s="77"/>
      <c r="B69" s="39"/>
      <c r="C69" s="39"/>
      <c r="D69" s="39"/>
      <c r="E69" s="39"/>
      <c r="F69" s="73"/>
      <c r="G69" s="95">
        <f>Table14874532333435363313233343537383[[#This Row],[Hours Worked]]*Table14874532333435363313233343537383[[#This Row],[Rate]]</f>
        <v>0</v>
      </c>
      <c r="H69" s="116"/>
      <c r="I69" s="118">
        <f>IF(Table14874532333435363313233343537383[[#This Row],[Equipment Used (Dropdown)]] &lt;&gt; "", RIGHT(Table14874532333435363313233343537383[[#This Row],[Equipment Used (Dropdown)]],6),0)</f>
        <v>0</v>
      </c>
      <c r="J69" s="94"/>
      <c r="K69" s="95">
        <f>Table14874532333435363313233343537383[[#This Row],[Rate (Auto selects)]]*Table14874532333435363313233343537383[[#This Row],[Hours Used]]</f>
        <v>0</v>
      </c>
      <c r="S69" s="33"/>
      <c r="T69" s="39"/>
      <c r="U69" s="39"/>
      <c r="V69" s="39"/>
      <c r="W69" s="39"/>
      <c r="X69" s="39"/>
      <c r="Y69" s="112">
        <f>IF(X69 &lt;&gt; "", RIGHT(Table157753112838485868818283848587888[[#This Row],[Class (Dropdown)]],6),0)</f>
        <v>0</v>
      </c>
      <c r="Z69" s="108"/>
      <c r="AA69" s="107"/>
      <c r="AB69" s="111">
        <f>Table157753112838485868818283848587888[[#This Row],[Rate (Auto fill)]]*Table157753112838485868818283848587888[[#This Row],[Hours Groomed]]</f>
        <v>0</v>
      </c>
      <c r="AC69" s="32"/>
      <c r="AD69" s="84"/>
      <c r="AE69" s="85"/>
      <c r="AF69" s="85"/>
      <c r="AI69" s="33"/>
      <c r="AJ69" s="39"/>
      <c r="AK69" s="39"/>
      <c r="AL69" s="39"/>
      <c r="AM69" s="76"/>
      <c r="AN69" s="39"/>
      <c r="AO69" s="39"/>
      <c r="AP69" s="33"/>
      <c r="AQ69" s="77"/>
      <c r="AR69" s="39"/>
      <c r="AS69" s="39"/>
      <c r="AT69" s="76"/>
      <c r="AU69" s="39"/>
      <c r="AV69" s="78"/>
      <c r="AW69" s="33"/>
      <c r="AX69" s="77"/>
      <c r="AY69" s="39"/>
      <c r="AZ69" s="39"/>
      <c r="BA69" s="76"/>
      <c r="BB69" s="39"/>
      <c r="BC69" s="78"/>
      <c r="BD69" s="33"/>
      <c r="BE69" s="77"/>
      <c r="BF69" s="39"/>
      <c r="BG69" s="39"/>
      <c r="BH69" s="76"/>
      <c r="BI69" s="39"/>
      <c r="BJ69" s="78"/>
      <c r="BK69" s="33"/>
    </row>
    <row r="70" spans="1:63" x14ac:dyDescent="0.35">
      <c r="A70" s="77"/>
      <c r="B70" s="39"/>
      <c r="C70" s="39"/>
      <c r="D70" s="39"/>
      <c r="E70" s="39"/>
      <c r="F70" s="73"/>
      <c r="G70" s="95">
        <f>Table14874532333435363313233343537383[[#This Row],[Hours Worked]]*Table14874532333435363313233343537383[[#This Row],[Rate]]</f>
        <v>0</v>
      </c>
      <c r="H70" s="116"/>
      <c r="I70" s="118">
        <f>IF(Table14874532333435363313233343537383[[#This Row],[Equipment Used (Dropdown)]] &lt;&gt; "", RIGHT(Table14874532333435363313233343537383[[#This Row],[Equipment Used (Dropdown)]],6),0)</f>
        <v>0</v>
      </c>
      <c r="J70" s="94"/>
      <c r="K70" s="95">
        <f>Table14874532333435363313233343537383[[#This Row],[Rate (Auto selects)]]*Table14874532333435363313233343537383[[#This Row],[Hours Used]]</f>
        <v>0</v>
      </c>
      <c r="S70" s="33"/>
      <c r="T70" s="39"/>
      <c r="U70" s="39"/>
      <c r="V70" s="39"/>
      <c r="W70" s="39"/>
      <c r="X70" s="39"/>
      <c r="Y70" s="112">
        <f>IF(X70 &lt;&gt; "", RIGHT(Table157753112838485868818283848587888[[#This Row],[Class (Dropdown)]],6),0)</f>
        <v>0</v>
      </c>
      <c r="Z70" s="108"/>
      <c r="AA70" s="107"/>
      <c r="AB70" s="111">
        <f>Table157753112838485868818283848587888[[#This Row],[Rate (Auto fill)]]*Table157753112838485868818283848587888[[#This Row],[Hours Groomed]]</f>
        <v>0</v>
      </c>
      <c r="AC70" s="32"/>
      <c r="AD70" s="84"/>
      <c r="AE70" s="85"/>
      <c r="AF70" s="85"/>
      <c r="AI70" s="33"/>
      <c r="AJ70" s="39"/>
      <c r="AK70" s="39"/>
      <c r="AL70" s="39"/>
      <c r="AM70" s="76"/>
      <c r="AN70" s="39"/>
      <c r="AO70" s="39"/>
      <c r="AP70" s="33"/>
      <c r="AQ70" s="77"/>
      <c r="AR70" s="39"/>
      <c r="AS70" s="39"/>
      <c r="AT70" s="76"/>
      <c r="AU70" s="39"/>
      <c r="AV70" s="78"/>
      <c r="AW70" s="33"/>
      <c r="AX70" s="77"/>
      <c r="AY70" s="39"/>
      <c r="AZ70" s="39"/>
      <c r="BA70" s="76"/>
      <c r="BB70" s="39"/>
      <c r="BC70" s="78"/>
      <c r="BD70" s="33"/>
      <c r="BE70" s="77"/>
      <c r="BF70" s="39"/>
      <c r="BG70" s="39"/>
      <c r="BH70" s="76"/>
      <c r="BI70" s="39"/>
      <c r="BJ70" s="78"/>
      <c r="BK70" s="33"/>
    </row>
    <row r="71" spans="1:63" x14ac:dyDescent="0.35">
      <c r="A71" s="77"/>
      <c r="B71" s="39"/>
      <c r="C71" s="39"/>
      <c r="D71" s="39"/>
      <c r="E71" s="39"/>
      <c r="F71" s="73"/>
      <c r="G71" s="95">
        <f>Table14874532333435363313233343537383[[#This Row],[Hours Worked]]*Table14874532333435363313233343537383[[#This Row],[Rate]]</f>
        <v>0</v>
      </c>
      <c r="H71" s="116"/>
      <c r="I71" s="118">
        <f>IF(Table14874532333435363313233343537383[[#This Row],[Equipment Used (Dropdown)]] &lt;&gt; "", RIGHT(Table14874532333435363313233343537383[[#This Row],[Equipment Used (Dropdown)]],6),0)</f>
        <v>0</v>
      </c>
      <c r="J71" s="94"/>
      <c r="K71" s="95">
        <f>Table14874532333435363313233343537383[[#This Row],[Rate (Auto selects)]]*Table14874532333435363313233343537383[[#This Row],[Hours Used]]</f>
        <v>0</v>
      </c>
      <c r="S71" s="33"/>
      <c r="T71" s="39"/>
      <c r="U71" s="39"/>
      <c r="V71" s="39"/>
      <c r="W71" s="39"/>
      <c r="X71" s="39"/>
      <c r="Y71" s="112">
        <f>IF(X71 &lt;&gt; "", RIGHT(Table157753112838485868818283848587888[[#This Row],[Class (Dropdown)]],6),0)</f>
        <v>0</v>
      </c>
      <c r="Z71" s="108"/>
      <c r="AA71" s="107"/>
      <c r="AB71" s="111">
        <f>Table157753112838485868818283848587888[[#This Row],[Rate (Auto fill)]]*Table157753112838485868818283848587888[[#This Row],[Hours Groomed]]</f>
        <v>0</v>
      </c>
      <c r="AC71" s="32"/>
      <c r="AD71" s="84"/>
      <c r="AE71" s="85"/>
      <c r="AF71" s="85"/>
      <c r="AI71" s="33"/>
      <c r="AJ71" s="39"/>
      <c r="AK71" s="39"/>
      <c r="AL71" s="39"/>
      <c r="AM71" s="76"/>
      <c r="AN71" s="39"/>
      <c r="AO71" s="39"/>
      <c r="AP71" s="33"/>
      <c r="AQ71" s="77"/>
      <c r="AR71" s="39"/>
      <c r="AS71" s="39"/>
      <c r="AT71" s="76"/>
      <c r="AU71" s="39"/>
      <c r="AV71" s="78"/>
      <c r="AW71" s="33"/>
      <c r="AX71" s="77"/>
      <c r="AY71" s="39"/>
      <c r="AZ71" s="39"/>
      <c r="BA71" s="76"/>
      <c r="BB71" s="39"/>
      <c r="BC71" s="78"/>
      <c r="BD71" s="33"/>
      <c r="BE71" s="77"/>
      <c r="BF71" s="39"/>
      <c r="BG71" s="39"/>
      <c r="BH71" s="76"/>
      <c r="BI71" s="39"/>
      <c r="BJ71" s="78"/>
      <c r="BK71" s="33"/>
    </row>
    <row r="72" spans="1:63" x14ac:dyDescent="0.35">
      <c r="A72" s="77"/>
      <c r="B72" s="39"/>
      <c r="C72" s="39"/>
      <c r="D72" s="39"/>
      <c r="E72" s="39"/>
      <c r="F72" s="73"/>
      <c r="G72" s="95">
        <f>Table14874532333435363313233343537383[[#This Row],[Hours Worked]]*Table14874532333435363313233343537383[[#This Row],[Rate]]</f>
        <v>0</v>
      </c>
      <c r="H72" s="116"/>
      <c r="I72" s="118">
        <f>IF(Table14874532333435363313233343537383[[#This Row],[Equipment Used (Dropdown)]] &lt;&gt; "", RIGHT(Table14874532333435363313233343537383[[#This Row],[Equipment Used (Dropdown)]],6),0)</f>
        <v>0</v>
      </c>
      <c r="J72" s="94"/>
      <c r="K72" s="95">
        <f>Table14874532333435363313233343537383[[#This Row],[Rate (Auto selects)]]*Table14874532333435363313233343537383[[#This Row],[Hours Used]]</f>
        <v>0</v>
      </c>
      <c r="S72" s="33"/>
      <c r="T72" s="39"/>
      <c r="U72" s="39"/>
      <c r="V72" s="39"/>
      <c r="W72" s="39"/>
      <c r="X72" s="39"/>
      <c r="Y72" s="112">
        <f>IF(X72 &lt;&gt; "", RIGHT(Table157753112838485868818283848587888[[#This Row],[Class (Dropdown)]],6),0)</f>
        <v>0</v>
      </c>
      <c r="Z72" s="108"/>
      <c r="AA72" s="107"/>
      <c r="AB72" s="111">
        <f>Table157753112838485868818283848587888[[#This Row],[Rate (Auto fill)]]*Table157753112838485868818283848587888[[#This Row],[Hours Groomed]]</f>
        <v>0</v>
      </c>
      <c r="AC72" s="32"/>
      <c r="AD72" s="84"/>
      <c r="AE72" s="85"/>
      <c r="AF72" s="85"/>
      <c r="AI72" s="33"/>
      <c r="AJ72" s="39"/>
      <c r="AK72" s="39"/>
      <c r="AL72" s="39"/>
      <c r="AM72" s="76"/>
      <c r="AN72" s="39"/>
      <c r="AO72" s="39"/>
      <c r="AP72" s="33"/>
      <c r="AQ72" s="77"/>
      <c r="AR72" s="39"/>
      <c r="AS72" s="39"/>
      <c r="AT72" s="76"/>
      <c r="AU72" s="39"/>
      <c r="AV72" s="78"/>
      <c r="AW72" s="33"/>
      <c r="AX72" s="77"/>
      <c r="AY72" s="39"/>
      <c r="AZ72" s="39"/>
      <c r="BA72" s="76"/>
      <c r="BB72" s="39"/>
      <c r="BC72" s="78"/>
      <c r="BD72" s="33"/>
      <c r="BE72" s="77"/>
      <c r="BF72" s="39"/>
      <c r="BG72" s="39"/>
      <c r="BH72" s="76"/>
      <c r="BI72" s="39"/>
      <c r="BJ72" s="78"/>
      <c r="BK72" s="33"/>
    </row>
    <row r="73" spans="1:63" x14ac:dyDescent="0.35">
      <c r="A73" s="77"/>
      <c r="B73" s="39"/>
      <c r="C73" s="39"/>
      <c r="D73" s="39"/>
      <c r="E73" s="39"/>
      <c r="F73" s="73"/>
      <c r="G73" s="95">
        <f>Table14874532333435363313233343537383[[#This Row],[Hours Worked]]*Table14874532333435363313233343537383[[#This Row],[Rate]]</f>
        <v>0</v>
      </c>
      <c r="H73" s="116"/>
      <c r="I73" s="118">
        <f>IF(Table14874532333435363313233343537383[[#This Row],[Equipment Used (Dropdown)]] &lt;&gt; "", RIGHT(Table14874532333435363313233343537383[[#This Row],[Equipment Used (Dropdown)]],6),0)</f>
        <v>0</v>
      </c>
      <c r="J73" s="94"/>
      <c r="K73" s="95">
        <f>Table14874532333435363313233343537383[[#This Row],[Rate (Auto selects)]]*Table14874532333435363313233343537383[[#This Row],[Hours Used]]</f>
        <v>0</v>
      </c>
      <c r="S73" s="33"/>
      <c r="T73" s="39"/>
      <c r="U73" s="39"/>
      <c r="V73" s="39"/>
      <c r="W73" s="39"/>
      <c r="X73" s="39"/>
      <c r="Y73" s="112">
        <f>IF(X73 &lt;&gt; "", RIGHT(Table157753112838485868818283848587888[[#This Row],[Class (Dropdown)]],6),0)</f>
        <v>0</v>
      </c>
      <c r="Z73" s="108"/>
      <c r="AA73" s="107"/>
      <c r="AB73" s="111">
        <f>Table157753112838485868818283848587888[[#This Row],[Rate (Auto fill)]]*Table157753112838485868818283848587888[[#This Row],[Hours Groomed]]</f>
        <v>0</v>
      </c>
      <c r="AC73" s="32"/>
      <c r="AD73" s="84"/>
      <c r="AE73" s="85"/>
      <c r="AF73" s="85"/>
      <c r="AI73" s="33"/>
      <c r="AJ73" s="39"/>
      <c r="AK73" s="39"/>
      <c r="AL73" s="39"/>
      <c r="AM73" s="76"/>
      <c r="AN73" s="39"/>
      <c r="AO73" s="39"/>
      <c r="AP73" s="33"/>
      <c r="AQ73" s="77"/>
      <c r="AR73" s="39"/>
      <c r="AS73" s="39"/>
      <c r="AT73" s="76"/>
      <c r="AU73" s="39"/>
      <c r="AV73" s="78"/>
      <c r="AW73" s="33"/>
      <c r="AX73" s="77"/>
      <c r="AY73" s="39"/>
      <c r="AZ73" s="39"/>
      <c r="BA73" s="76"/>
      <c r="BB73" s="39"/>
      <c r="BC73" s="78"/>
      <c r="BD73" s="33"/>
      <c r="BE73" s="77"/>
      <c r="BF73" s="39"/>
      <c r="BG73" s="39"/>
      <c r="BH73" s="76"/>
      <c r="BI73" s="39"/>
      <c r="BJ73" s="78"/>
      <c r="BK73" s="33"/>
    </row>
    <row r="74" spans="1:63" x14ac:dyDescent="0.35">
      <c r="A74" s="77"/>
      <c r="B74" s="39"/>
      <c r="C74" s="39"/>
      <c r="D74" s="39"/>
      <c r="E74" s="39"/>
      <c r="F74" s="73"/>
      <c r="G74" s="95">
        <f>Table14874532333435363313233343537383[[#This Row],[Hours Worked]]*Table14874532333435363313233343537383[[#This Row],[Rate]]</f>
        <v>0</v>
      </c>
      <c r="H74" s="116"/>
      <c r="I74" s="118">
        <f>IF(Table14874532333435363313233343537383[[#This Row],[Equipment Used (Dropdown)]] &lt;&gt; "", RIGHT(Table14874532333435363313233343537383[[#This Row],[Equipment Used (Dropdown)]],6),0)</f>
        <v>0</v>
      </c>
      <c r="J74" s="94"/>
      <c r="K74" s="95">
        <f>Table14874532333435363313233343537383[[#This Row],[Rate (Auto selects)]]*Table14874532333435363313233343537383[[#This Row],[Hours Used]]</f>
        <v>0</v>
      </c>
      <c r="S74" s="33"/>
      <c r="T74" s="39"/>
      <c r="U74" s="39"/>
      <c r="V74" s="39"/>
      <c r="W74" s="39"/>
      <c r="X74" s="39"/>
      <c r="Y74" s="112">
        <f>IF(X74 &lt;&gt; "", RIGHT(Table157753112838485868818283848587888[[#This Row],[Class (Dropdown)]],6),0)</f>
        <v>0</v>
      </c>
      <c r="Z74" s="108"/>
      <c r="AA74" s="107"/>
      <c r="AB74" s="111">
        <f>Table157753112838485868818283848587888[[#This Row],[Rate (Auto fill)]]*Table157753112838485868818283848587888[[#This Row],[Hours Groomed]]</f>
        <v>0</v>
      </c>
      <c r="AC74" s="32"/>
      <c r="AD74" s="84"/>
      <c r="AE74" s="85"/>
      <c r="AF74" s="85"/>
      <c r="AI74" s="33"/>
      <c r="AJ74" s="39"/>
      <c r="AK74" s="39"/>
      <c r="AL74" s="39"/>
      <c r="AM74" s="76"/>
      <c r="AN74" s="39"/>
      <c r="AO74" s="39"/>
      <c r="AP74" s="33"/>
      <c r="AQ74" s="77"/>
      <c r="AR74" s="39"/>
      <c r="AS74" s="39"/>
      <c r="AT74" s="76"/>
      <c r="AU74" s="39"/>
      <c r="AV74" s="78"/>
      <c r="AW74" s="33"/>
      <c r="AX74" s="77"/>
      <c r="AY74" s="39"/>
      <c r="AZ74" s="39"/>
      <c r="BA74" s="76"/>
      <c r="BB74" s="39"/>
      <c r="BC74" s="78"/>
      <c r="BD74" s="33"/>
      <c r="BE74" s="77"/>
      <c r="BF74" s="39"/>
      <c r="BG74" s="39"/>
      <c r="BH74" s="76"/>
      <c r="BI74" s="39"/>
      <c r="BJ74" s="78"/>
      <c r="BK74" s="33"/>
    </row>
    <row r="75" spans="1:63" x14ac:dyDescent="0.35">
      <c r="A75" s="77"/>
      <c r="B75" s="39"/>
      <c r="C75" s="39"/>
      <c r="D75" s="39"/>
      <c r="E75" s="39"/>
      <c r="F75" s="73"/>
      <c r="G75" s="95">
        <f>Table14874532333435363313233343537383[[#This Row],[Hours Worked]]*Table14874532333435363313233343537383[[#This Row],[Rate]]</f>
        <v>0</v>
      </c>
      <c r="H75" s="116"/>
      <c r="I75" s="118">
        <f>IF(Table14874532333435363313233343537383[[#This Row],[Equipment Used (Dropdown)]] &lt;&gt; "", RIGHT(Table14874532333435363313233343537383[[#This Row],[Equipment Used (Dropdown)]],6),0)</f>
        <v>0</v>
      </c>
      <c r="J75" s="94"/>
      <c r="K75" s="95">
        <f>Table14874532333435363313233343537383[[#This Row],[Rate (Auto selects)]]*Table14874532333435363313233343537383[[#This Row],[Hours Used]]</f>
        <v>0</v>
      </c>
      <c r="S75" s="33"/>
      <c r="T75" s="39"/>
      <c r="U75" s="39"/>
      <c r="V75" s="39"/>
      <c r="W75" s="39"/>
      <c r="X75" s="39"/>
      <c r="Y75" s="112">
        <f>IF(X75 &lt;&gt; "", RIGHT(Table157753112838485868818283848587888[[#This Row],[Class (Dropdown)]],6),0)</f>
        <v>0</v>
      </c>
      <c r="Z75" s="108"/>
      <c r="AA75" s="107"/>
      <c r="AB75" s="111">
        <f>Table157753112838485868818283848587888[[#This Row],[Rate (Auto fill)]]*Table157753112838485868818283848587888[[#This Row],[Hours Groomed]]</f>
        <v>0</v>
      </c>
      <c r="AC75" s="32"/>
      <c r="AD75" s="84"/>
      <c r="AE75" s="85"/>
      <c r="AF75" s="85"/>
      <c r="AI75" s="33"/>
      <c r="AJ75" s="39"/>
      <c r="AK75" s="39"/>
      <c r="AL75" s="39"/>
      <c r="AM75" s="76"/>
      <c r="AN75" s="39"/>
      <c r="AO75" s="39"/>
      <c r="AP75" s="33"/>
      <c r="AQ75" s="77"/>
      <c r="AR75" s="39"/>
      <c r="AS75" s="39"/>
      <c r="AT75" s="76"/>
      <c r="AU75" s="39"/>
      <c r="AV75" s="78"/>
      <c r="AW75" s="33"/>
      <c r="AX75" s="77"/>
      <c r="AY75" s="39"/>
      <c r="AZ75" s="39"/>
      <c r="BA75" s="76"/>
      <c r="BB75" s="39"/>
      <c r="BC75" s="78"/>
      <c r="BD75" s="33"/>
      <c r="BE75" s="77"/>
      <c r="BF75" s="39"/>
      <c r="BG75" s="39"/>
      <c r="BH75" s="76"/>
      <c r="BI75" s="39"/>
      <c r="BJ75" s="78"/>
      <c r="BK75" s="33"/>
    </row>
    <row r="76" spans="1:63" x14ac:dyDescent="0.35">
      <c r="A76" s="77"/>
      <c r="B76" s="39"/>
      <c r="C76" s="39"/>
      <c r="D76" s="39"/>
      <c r="E76" s="39"/>
      <c r="F76" s="73"/>
      <c r="G76" s="95">
        <f>Table14874532333435363313233343537383[[#This Row],[Hours Worked]]*Table14874532333435363313233343537383[[#This Row],[Rate]]</f>
        <v>0</v>
      </c>
      <c r="H76" s="116"/>
      <c r="I76" s="118">
        <f>IF(Table14874532333435363313233343537383[[#This Row],[Equipment Used (Dropdown)]] &lt;&gt; "", RIGHT(Table14874532333435363313233343537383[[#This Row],[Equipment Used (Dropdown)]],6),0)</f>
        <v>0</v>
      </c>
      <c r="J76" s="94"/>
      <c r="K76" s="95">
        <f>Table14874532333435363313233343537383[[#This Row],[Rate (Auto selects)]]*Table14874532333435363313233343537383[[#This Row],[Hours Used]]</f>
        <v>0</v>
      </c>
      <c r="S76" s="33"/>
      <c r="T76" s="39"/>
      <c r="U76" s="39"/>
      <c r="V76" s="39"/>
      <c r="W76" s="39"/>
      <c r="X76" s="39"/>
      <c r="Y76" s="112">
        <f>IF(X76 &lt;&gt; "", RIGHT(Table157753112838485868818283848587888[[#This Row],[Class (Dropdown)]],6),0)</f>
        <v>0</v>
      </c>
      <c r="Z76" s="108"/>
      <c r="AA76" s="107"/>
      <c r="AB76" s="111">
        <f>Table157753112838485868818283848587888[[#This Row],[Rate (Auto fill)]]*Table157753112838485868818283848587888[[#This Row],[Hours Groomed]]</f>
        <v>0</v>
      </c>
      <c r="AC76" s="32"/>
      <c r="AD76" s="84"/>
      <c r="AE76" s="85"/>
      <c r="AF76" s="85"/>
      <c r="AI76" s="33"/>
      <c r="AJ76" s="39"/>
      <c r="AK76" s="39"/>
      <c r="AL76" s="39"/>
      <c r="AM76" s="76"/>
      <c r="AN76" s="39"/>
      <c r="AO76" s="39"/>
      <c r="AP76" s="33"/>
      <c r="AQ76" s="77"/>
      <c r="AR76" s="39"/>
      <c r="AS76" s="39"/>
      <c r="AT76" s="76"/>
      <c r="AU76" s="39"/>
      <c r="AV76" s="78"/>
      <c r="AW76" s="33"/>
      <c r="AX76" s="77"/>
      <c r="AY76" s="39"/>
      <c r="AZ76" s="39"/>
      <c r="BA76" s="76"/>
      <c r="BB76" s="39"/>
      <c r="BC76" s="78"/>
      <c r="BD76" s="33"/>
      <c r="BE76" s="77"/>
      <c r="BF76" s="39"/>
      <c r="BG76" s="39"/>
      <c r="BH76" s="76"/>
      <c r="BI76" s="39"/>
      <c r="BJ76" s="78"/>
      <c r="BK76" s="33"/>
    </row>
    <row r="77" spans="1:63" x14ac:dyDescent="0.35">
      <c r="A77" s="77"/>
      <c r="B77" s="39"/>
      <c r="C77" s="39"/>
      <c r="D77" s="39"/>
      <c r="E77" s="39"/>
      <c r="F77" s="73"/>
      <c r="G77" s="95">
        <f>Table14874532333435363313233343537383[[#This Row],[Hours Worked]]*Table14874532333435363313233343537383[[#This Row],[Rate]]</f>
        <v>0</v>
      </c>
      <c r="H77" s="116"/>
      <c r="I77" s="118">
        <f>IF(Table14874532333435363313233343537383[[#This Row],[Equipment Used (Dropdown)]] &lt;&gt; "", RIGHT(Table14874532333435363313233343537383[[#This Row],[Equipment Used (Dropdown)]],6),0)</f>
        <v>0</v>
      </c>
      <c r="J77" s="94"/>
      <c r="K77" s="95">
        <f>Table14874532333435363313233343537383[[#This Row],[Rate (Auto selects)]]*Table14874532333435363313233343537383[[#This Row],[Hours Used]]</f>
        <v>0</v>
      </c>
      <c r="S77" s="33"/>
      <c r="T77" s="39"/>
      <c r="U77" s="39"/>
      <c r="V77" s="39"/>
      <c r="W77" s="39"/>
      <c r="X77" s="39"/>
      <c r="Y77" s="112">
        <f>IF(X77 &lt;&gt; "", RIGHT(Table157753112838485868818283848587888[[#This Row],[Class (Dropdown)]],6),0)</f>
        <v>0</v>
      </c>
      <c r="Z77" s="108"/>
      <c r="AA77" s="107"/>
      <c r="AB77" s="111">
        <f>Table157753112838485868818283848587888[[#This Row],[Rate (Auto fill)]]*Table157753112838485868818283848587888[[#This Row],[Hours Groomed]]</f>
        <v>0</v>
      </c>
      <c r="AC77" s="32"/>
      <c r="AD77" s="84"/>
      <c r="AE77" s="85"/>
      <c r="AF77" s="85"/>
      <c r="AI77" s="33"/>
      <c r="AJ77" s="39"/>
      <c r="AK77" s="39"/>
      <c r="AL77" s="39"/>
      <c r="AM77" s="76"/>
      <c r="AN77" s="39"/>
      <c r="AO77" s="39"/>
      <c r="AP77" s="33"/>
      <c r="AQ77" s="77"/>
      <c r="AR77" s="39"/>
      <c r="AS77" s="39"/>
      <c r="AT77" s="76"/>
      <c r="AU77" s="39"/>
      <c r="AV77" s="78"/>
      <c r="AW77" s="33"/>
      <c r="AX77" s="77"/>
      <c r="AY77" s="39"/>
      <c r="AZ77" s="39"/>
      <c r="BA77" s="76"/>
      <c r="BB77" s="39"/>
      <c r="BC77" s="78"/>
      <c r="BD77" s="33"/>
      <c r="BE77" s="77"/>
      <c r="BF77" s="39"/>
      <c r="BG77" s="39"/>
      <c r="BH77" s="76"/>
      <c r="BI77" s="39"/>
      <c r="BJ77" s="78"/>
      <c r="BK77" s="33"/>
    </row>
    <row r="78" spans="1:63" x14ac:dyDescent="0.35">
      <c r="A78" s="77"/>
      <c r="B78" s="39"/>
      <c r="C78" s="39"/>
      <c r="D78" s="39"/>
      <c r="E78" s="39"/>
      <c r="F78" s="73"/>
      <c r="G78" s="95">
        <f>Table14874532333435363313233343537383[[#This Row],[Hours Worked]]*Table14874532333435363313233343537383[[#This Row],[Rate]]</f>
        <v>0</v>
      </c>
      <c r="H78" s="116"/>
      <c r="I78" s="118">
        <f>IF(Table14874532333435363313233343537383[[#This Row],[Equipment Used (Dropdown)]] &lt;&gt; "", RIGHT(Table14874532333435363313233343537383[[#This Row],[Equipment Used (Dropdown)]],6),0)</f>
        <v>0</v>
      </c>
      <c r="J78" s="94"/>
      <c r="K78" s="95">
        <f>Table14874532333435363313233343537383[[#This Row],[Rate (Auto selects)]]*Table14874532333435363313233343537383[[#This Row],[Hours Used]]</f>
        <v>0</v>
      </c>
      <c r="S78" s="33"/>
      <c r="T78" s="39"/>
      <c r="U78" s="39"/>
      <c r="V78" s="39"/>
      <c r="W78" s="39"/>
      <c r="X78" s="39"/>
      <c r="Y78" s="112">
        <f>IF(X78 &lt;&gt; "", RIGHT(Table157753112838485868818283848587888[[#This Row],[Class (Dropdown)]],6),0)</f>
        <v>0</v>
      </c>
      <c r="Z78" s="108"/>
      <c r="AA78" s="107"/>
      <c r="AB78" s="111">
        <f>Table157753112838485868818283848587888[[#This Row],[Rate (Auto fill)]]*Table157753112838485868818283848587888[[#This Row],[Hours Groomed]]</f>
        <v>0</v>
      </c>
      <c r="AC78" s="32"/>
      <c r="AD78" s="84"/>
      <c r="AE78" s="85"/>
      <c r="AF78" s="85"/>
      <c r="AI78" s="33"/>
      <c r="AJ78" s="39"/>
      <c r="AK78" s="39"/>
      <c r="AL78" s="39"/>
      <c r="AM78" s="76"/>
      <c r="AN78" s="39"/>
      <c r="AO78" s="39"/>
      <c r="AP78" s="33"/>
      <c r="AQ78" s="77"/>
      <c r="AR78" s="39"/>
      <c r="AS78" s="39"/>
      <c r="AT78" s="76"/>
      <c r="AU78" s="39"/>
      <c r="AV78" s="78"/>
      <c r="AW78" s="33"/>
      <c r="AX78" s="77"/>
      <c r="AY78" s="39"/>
      <c r="AZ78" s="39"/>
      <c r="BA78" s="76"/>
      <c r="BB78" s="39"/>
      <c r="BC78" s="78"/>
      <c r="BD78" s="33"/>
      <c r="BE78" s="77"/>
      <c r="BF78" s="39"/>
      <c r="BG78" s="39"/>
      <c r="BH78" s="76"/>
      <c r="BI78" s="39"/>
      <c r="BJ78" s="78"/>
      <c r="BK78" s="33"/>
    </row>
    <row r="79" spans="1:63" x14ac:dyDescent="0.35">
      <c r="A79" s="77"/>
      <c r="B79" s="39"/>
      <c r="C79" s="39"/>
      <c r="D79" s="39"/>
      <c r="E79" s="39"/>
      <c r="F79" s="73"/>
      <c r="G79" s="95">
        <f>Table14874532333435363313233343537383[[#This Row],[Hours Worked]]*Table14874532333435363313233343537383[[#This Row],[Rate]]</f>
        <v>0</v>
      </c>
      <c r="H79" s="116"/>
      <c r="I79" s="118">
        <f>IF(Table14874532333435363313233343537383[[#This Row],[Equipment Used (Dropdown)]] &lt;&gt; "", RIGHT(Table14874532333435363313233343537383[[#This Row],[Equipment Used (Dropdown)]],6),0)</f>
        <v>0</v>
      </c>
      <c r="J79" s="94"/>
      <c r="K79" s="95">
        <f>Table14874532333435363313233343537383[[#This Row],[Rate (Auto selects)]]*Table14874532333435363313233343537383[[#This Row],[Hours Used]]</f>
        <v>0</v>
      </c>
      <c r="S79" s="33"/>
      <c r="T79" s="39"/>
      <c r="U79" s="39"/>
      <c r="V79" s="39"/>
      <c r="W79" s="39"/>
      <c r="X79" s="39"/>
      <c r="Y79" s="112">
        <f>IF(X79 &lt;&gt; "", RIGHT(Table157753112838485868818283848587888[[#This Row],[Class (Dropdown)]],6),0)</f>
        <v>0</v>
      </c>
      <c r="Z79" s="108"/>
      <c r="AA79" s="107"/>
      <c r="AB79" s="111">
        <f>Table157753112838485868818283848587888[[#This Row],[Rate (Auto fill)]]*Table157753112838485868818283848587888[[#This Row],[Hours Groomed]]</f>
        <v>0</v>
      </c>
      <c r="AC79" s="32"/>
      <c r="AD79" s="84"/>
      <c r="AE79" s="85"/>
      <c r="AF79" s="85"/>
      <c r="AI79" s="33"/>
      <c r="AJ79" s="39"/>
      <c r="AK79" s="39"/>
      <c r="AL79" s="39"/>
      <c r="AM79" s="76"/>
      <c r="AN79" s="39"/>
      <c r="AO79" s="39"/>
      <c r="AP79" s="33"/>
      <c r="AQ79" s="77"/>
      <c r="AR79" s="39"/>
      <c r="AS79" s="39"/>
      <c r="AT79" s="76"/>
      <c r="AU79" s="39"/>
      <c r="AV79" s="78"/>
      <c r="AW79" s="33"/>
      <c r="AX79" s="77"/>
      <c r="AY79" s="39"/>
      <c r="AZ79" s="39"/>
      <c r="BA79" s="76"/>
      <c r="BB79" s="39"/>
      <c r="BC79" s="78"/>
      <c r="BD79" s="33"/>
      <c r="BE79" s="77"/>
      <c r="BF79" s="39"/>
      <c r="BG79" s="39"/>
      <c r="BH79" s="76"/>
      <c r="BI79" s="39"/>
      <c r="BJ79" s="78"/>
      <c r="BK79" s="33"/>
    </row>
    <row r="80" spans="1:63" x14ac:dyDescent="0.35">
      <c r="A80" s="77"/>
      <c r="B80" s="39"/>
      <c r="C80" s="39"/>
      <c r="D80" s="39"/>
      <c r="E80" s="39"/>
      <c r="F80" s="73"/>
      <c r="G80" s="95">
        <f>Table14874532333435363313233343537383[[#This Row],[Hours Worked]]*Table14874532333435363313233343537383[[#This Row],[Rate]]</f>
        <v>0</v>
      </c>
      <c r="H80" s="116"/>
      <c r="I80" s="118">
        <f>IF(Table14874532333435363313233343537383[[#This Row],[Equipment Used (Dropdown)]] &lt;&gt; "", RIGHT(Table14874532333435363313233343537383[[#This Row],[Equipment Used (Dropdown)]],6),0)</f>
        <v>0</v>
      </c>
      <c r="J80" s="94"/>
      <c r="K80" s="95">
        <f>Table14874532333435363313233343537383[[#This Row],[Rate (Auto selects)]]*Table14874532333435363313233343537383[[#This Row],[Hours Used]]</f>
        <v>0</v>
      </c>
      <c r="S80" s="33"/>
      <c r="T80" s="39"/>
      <c r="U80" s="39"/>
      <c r="V80" s="39"/>
      <c r="W80" s="39"/>
      <c r="X80" s="39"/>
      <c r="Y80" s="112">
        <f>IF(X80 &lt;&gt; "", RIGHT(Table157753112838485868818283848587888[[#This Row],[Class (Dropdown)]],6),0)</f>
        <v>0</v>
      </c>
      <c r="Z80" s="108"/>
      <c r="AA80" s="107"/>
      <c r="AB80" s="111">
        <f>Table157753112838485868818283848587888[[#This Row],[Rate (Auto fill)]]*Table157753112838485868818283848587888[[#This Row],[Hours Groomed]]</f>
        <v>0</v>
      </c>
      <c r="AC80" s="32"/>
      <c r="AD80" s="84"/>
      <c r="AE80" s="85"/>
      <c r="AF80" s="85"/>
      <c r="AI80" s="33"/>
      <c r="AJ80" s="39"/>
      <c r="AK80" s="39"/>
      <c r="AL80" s="39"/>
      <c r="AM80" s="76"/>
      <c r="AN80" s="39"/>
      <c r="AO80" s="39"/>
      <c r="AP80" s="33"/>
      <c r="AQ80" s="77"/>
      <c r="AR80" s="39"/>
      <c r="AS80" s="39"/>
      <c r="AT80" s="76"/>
      <c r="AU80" s="39"/>
      <c r="AV80" s="78"/>
      <c r="AW80" s="33"/>
      <c r="AX80" s="77"/>
      <c r="AY80" s="39"/>
      <c r="AZ80" s="39"/>
      <c r="BA80" s="76"/>
      <c r="BB80" s="39"/>
      <c r="BC80" s="78"/>
      <c r="BD80" s="33"/>
      <c r="BE80" s="77"/>
      <c r="BF80" s="39"/>
      <c r="BG80" s="39"/>
      <c r="BH80" s="76"/>
      <c r="BI80" s="39"/>
      <c r="BJ80" s="78"/>
      <c r="BK80" s="33"/>
    </row>
    <row r="81" spans="1:63" x14ac:dyDescent="0.35">
      <c r="A81" s="77"/>
      <c r="B81" s="39"/>
      <c r="C81" s="39"/>
      <c r="D81" s="39"/>
      <c r="E81" s="39"/>
      <c r="F81" s="73"/>
      <c r="G81" s="95">
        <f>Table14874532333435363313233343537383[[#This Row],[Hours Worked]]*Table14874532333435363313233343537383[[#This Row],[Rate]]</f>
        <v>0</v>
      </c>
      <c r="H81" s="116"/>
      <c r="I81" s="118">
        <f>IF(Table14874532333435363313233343537383[[#This Row],[Equipment Used (Dropdown)]] &lt;&gt; "", RIGHT(Table14874532333435363313233343537383[[#This Row],[Equipment Used (Dropdown)]],6),0)</f>
        <v>0</v>
      </c>
      <c r="J81" s="94"/>
      <c r="K81" s="95">
        <f>Table14874532333435363313233343537383[[#This Row],[Rate (Auto selects)]]*Table14874532333435363313233343537383[[#This Row],[Hours Used]]</f>
        <v>0</v>
      </c>
      <c r="S81" s="33"/>
      <c r="T81" s="39"/>
      <c r="U81" s="39"/>
      <c r="V81" s="39"/>
      <c r="W81" s="39"/>
      <c r="X81" s="39"/>
      <c r="Y81" s="112">
        <f>IF(X81 &lt;&gt; "", RIGHT(Table157753112838485868818283848587888[[#This Row],[Class (Dropdown)]],6),0)</f>
        <v>0</v>
      </c>
      <c r="Z81" s="108"/>
      <c r="AA81" s="107"/>
      <c r="AB81" s="111">
        <f>Table157753112838485868818283848587888[[#This Row],[Rate (Auto fill)]]*Table157753112838485868818283848587888[[#This Row],[Hours Groomed]]</f>
        <v>0</v>
      </c>
      <c r="AC81" s="32"/>
      <c r="AD81" s="84"/>
      <c r="AE81" s="85"/>
      <c r="AF81" s="85"/>
      <c r="AI81" s="33"/>
      <c r="AJ81" s="39"/>
      <c r="AK81" s="39"/>
      <c r="AL81" s="39"/>
      <c r="AM81" s="76"/>
      <c r="AN81" s="39"/>
      <c r="AO81" s="39"/>
      <c r="AP81" s="33"/>
      <c r="AQ81" s="77"/>
      <c r="AR81" s="39"/>
      <c r="AS81" s="39"/>
      <c r="AT81" s="76"/>
      <c r="AU81" s="39"/>
      <c r="AV81" s="78"/>
      <c r="AW81" s="33"/>
      <c r="AX81" s="77"/>
      <c r="AY81" s="39"/>
      <c r="AZ81" s="39"/>
      <c r="BA81" s="76"/>
      <c r="BB81" s="39"/>
      <c r="BC81" s="78"/>
      <c r="BD81" s="33"/>
      <c r="BE81" s="77"/>
      <c r="BF81" s="39"/>
      <c r="BG81" s="39"/>
      <c r="BH81" s="76"/>
      <c r="BI81" s="39"/>
      <c r="BJ81" s="78"/>
      <c r="BK81" s="33"/>
    </row>
    <row r="82" spans="1:63" x14ac:dyDescent="0.35">
      <c r="A82" s="77"/>
      <c r="B82" s="39"/>
      <c r="C82" s="39"/>
      <c r="D82" s="39"/>
      <c r="E82" s="39"/>
      <c r="F82" s="73"/>
      <c r="G82" s="95">
        <f>Table14874532333435363313233343537383[[#This Row],[Hours Worked]]*Table14874532333435363313233343537383[[#This Row],[Rate]]</f>
        <v>0</v>
      </c>
      <c r="H82" s="116"/>
      <c r="I82" s="118">
        <f>IF(Table14874532333435363313233343537383[[#This Row],[Equipment Used (Dropdown)]] &lt;&gt; "", RIGHT(Table14874532333435363313233343537383[[#This Row],[Equipment Used (Dropdown)]],6),0)</f>
        <v>0</v>
      </c>
      <c r="J82" s="94"/>
      <c r="K82" s="95">
        <f>Table14874532333435363313233343537383[[#This Row],[Rate (Auto selects)]]*Table14874532333435363313233343537383[[#This Row],[Hours Used]]</f>
        <v>0</v>
      </c>
      <c r="S82" s="33"/>
      <c r="T82" s="39"/>
      <c r="U82" s="39"/>
      <c r="V82" s="39"/>
      <c r="W82" s="39"/>
      <c r="X82" s="39"/>
      <c r="Y82" s="112">
        <f>IF(X82 &lt;&gt; "", RIGHT(Table157753112838485868818283848587888[[#This Row],[Class (Dropdown)]],6),0)</f>
        <v>0</v>
      </c>
      <c r="Z82" s="108"/>
      <c r="AA82" s="107"/>
      <c r="AB82" s="111">
        <f>Table157753112838485868818283848587888[[#This Row],[Rate (Auto fill)]]*Table157753112838485868818283848587888[[#This Row],[Hours Groomed]]</f>
        <v>0</v>
      </c>
      <c r="AC82" s="32"/>
      <c r="AD82" s="84"/>
      <c r="AE82" s="85"/>
      <c r="AF82" s="85"/>
      <c r="AI82" s="33"/>
      <c r="AJ82" s="39"/>
      <c r="AK82" s="39"/>
      <c r="AL82" s="39"/>
      <c r="AM82" s="76"/>
      <c r="AN82" s="39"/>
      <c r="AO82" s="39"/>
      <c r="AP82" s="33"/>
      <c r="AQ82" s="77"/>
      <c r="AR82" s="39"/>
      <c r="AS82" s="39"/>
      <c r="AT82" s="76"/>
      <c r="AU82" s="39"/>
      <c r="AV82" s="78"/>
      <c r="AW82" s="33"/>
      <c r="AX82" s="77"/>
      <c r="AY82" s="39"/>
      <c r="AZ82" s="39"/>
      <c r="BA82" s="76"/>
      <c r="BB82" s="39"/>
      <c r="BC82" s="78"/>
      <c r="BD82" s="33"/>
      <c r="BE82" s="77"/>
      <c r="BF82" s="39"/>
      <c r="BG82" s="39"/>
      <c r="BH82" s="76"/>
      <c r="BI82" s="39"/>
      <c r="BJ82" s="78"/>
      <c r="BK82" s="33"/>
    </row>
    <row r="83" spans="1:63" x14ac:dyDescent="0.35">
      <c r="A83" s="77"/>
      <c r="B83" s="39"/>
      <c r="C83" s="39"/>
      <c r="D83" s="39"/>
      <c r="E83" s="39"/>
      <c r="F83" s="73"/>
      <c r="G83" s="95">
        <f>Table14874532333435363313233343537383[[#This Row],[Hours Worked]]*Table14874532333435363313233343537383[[#This Row],[Rate]]</f>
        <v>0</v>
      </c>
      <c r="H83" s="116"/>
      <c r="I83" s="118">
        <f>IF(Table14874532333435363313233343537383[[#This Row],[Equipment Used (Dropdown)]] &lt;&gt; "", RIGHT(Table14874532333435363313233343537383[[#This Row],[Equipment Used (Dropdown)]],6),0)</f>
        <v>0</v>
      </c>
      <c r="J83" s="94"/>
      <c r="K83" s="95">
        <f>Table14874532333435363313233343537383[[#This Row],[Rate (Auto selects)]]*Table14874532333435363313233343537383[[#This Row],[Hours Used]]</f>
        <v>0</v>
      </c>
      <c r="S83" s="33"/>
      <c r="T83" s="39"/>
      <c r="U83" s="39"/>
      <c r="V83" s="39"/>
      <c r="W83" s="39"/>
      <c r="X83" s="39"/>
      <c r="Y83" s="112">
        <f>IF(X83 &lt;&gt; "", RIGHT(Table157753112838485868818283848587888[[#This Row],[Class (Dropdown)]],6),0)</f>
        <v>0</v>
      </c>
      <c r="Z83" s="108"/>
      <c r="AA83" s="107"/>
      <c r="AB83" s="111">
        <f>Table157753112838485868818283848587888[[#This Row],[Rate (Auto fill)]]*Table157753112838485868818283848587888[[#This Row],[Hours Groomed]]</f>
        <v>0</v>
      </c>
      <c r="AC83" s="32"/>
      <c r="AD83" s="84"/>
      <c r="AE83" s="85"/>
      <c r="AF83" s="85"/>
      <c r="AI83" s="33"/>
      <c r="AJ83" s="39"/>
      <c r="AK83" s="39"/>
      <c r="AL83" s="39"/>
      <c r="AM83" s="76"/>
      <c r="AN83" s="39"/>
      <c r="AO83" s="39"/>
      <c r="AP83" s="33"/>
      <c r="AQ83" s="77"/>
      <c r="AR83" s="39"/>
      <c r="AS83" s="39"/>
      <c r="AT83" s="76"/>
      <c r="AU83" s="39"/>
      <c r="AV83" s="78"/>
      <c r="AW83" s="33"/>
      <c r="AX83" s="77"/>
      <c r="AY83" s="39"/>
      <c r="AZ83" s="39"/>
      <c r="BA83" s="76"/>
      <c r="BB83" s="39"/>
      <c r="BC83" s="78"/>
      <c r="BD83" s="33"/>
      <c r="BE83" s="77"/>
      <c r="BF83" s="39"/>
      <c r="BG83" s="39"/>
      <c r="BH83" s="76"/>
      <c r="BI83" s="39"/>
      <c r="BJ83" s="78"/>
      <c r="BK83" s="33"/>
    </row>
    <row r="84" spans="1:63" x14ac:dyDescent="0.35">
      <c r="A84" s="77"/>
      <c r="B84" s="39"/>
      <c r="C84" s="39"/>
      <c r="D84" s="39"/>
      <c r="E84" s="39"/>
      <c r="F84" s="73"/>
      <c r="G84" s="95">
        <f>Table14874532333435363313233343537383[[#This Row],[Hours Worked]]*Table14874532333435363313233343537383[[#This Row],[Rate]]</f>
        <v>0</v>
      </c>
      <c r="H84" s="116"/>
      <c r="I84" s="118">
        <f>IF(Table14874532333435363313233343537383[[#This Row],[Equipment Used (Dropdown)]] &lt;&gt; "", RIGHT(Table14874532333435363313233343537383[[#This Row],[Equipment Used (Dropdown)]],6),0)</f>
        <v>0</v>
      </c>
      <c r="J84" s="94"/>
      <c r="K84" s="95">
        <f>Table14874532333435363313233343537383[[#This Row],[Rate (Auto selects)]]*Table14874532333435363313233343537383[[#This Row],[Hours Used]]</f>
        <v>0</v>
      </c>
      <c r="S84" s="33"/>
      <c r="T84" s="39"/>
      <c r="U84" s="39"/>
      <c r="V84" s="39"/>
      <c r="W84" s="39"/>
      <c r="X84" s="39"/>
      <c r="Y84" s="112">
        <f>IF(X84 &lt;&gt; "", RIGHT(Table157753112838485868818283848587888[[#This Row],[Class (Dropdown)]],6),0)</f>
        <v>0</v>
      </c>
      <c r="Z84" s="108"/>
      <c r="AA84" s="107"/>
      <c r="AB84" s="111">
        <f>Table157753112838485868818283848587888[[#This Row],[Rate (Auto fill)]]*Table157753112838485868818283848587888[[#This Row],[Hours Groomed]]</f>
        <v>0</v>
      </c>
      <c r="AC84" s="32"/>
      <c r="AD84" s="84"/>
      <c r="AE84" s="85"/>
      <c r="AF84" s="85"/>
      <c r="AI84" s="33"/>
      <c r="AJ84" s="39"/>
      <c r="AK84" s="39"/>
      <c r="AL84" s="39"/>
      <c r="AM84" s="76"/>
      <c r="AN84" s="39"/>
      <c r="AO84" s="39"/>
      <c r="AP84" s="33"/>
      <c r="AQ84" s="77"/>
      <c r="AR84" s="39"/>
      <c r="AS84" s="39"/>
      <c r="AT84" s="76"/>
      <c r="AU84" s="39"/>
      <c r="AV84" s="78"/>
      <c r="AW84" s="33"/>
      <c r="AX84" s="77"/>
      <c r="AY84" s="39"/>
      <c r="AZ84" s="39"/>
      <c r="BA84" s="76"/>
      <c r="BB84" s="39"/>
      <c r="BC84" s="78"/>
      <c r="BD84" s="33"/>
      <c r="BE84" s="77"/>
      <c r="BF84" s="39"/>
      <c r="BG84" s="39"/>
      <c r="BH84" s="76"/>
      <c r="BI84" s="39"/>
      <c r="BJ84" s="78"/>
      <c r="BK84" s="33"/>
    </row>
    <row r="85" spans="1:63" x14ac:dyDescent="0.35">
      <c r="A85" s="77"/>
      <c r="B85" s="39"/>
      <c r="C85" s="39"/>
      <c r="D85" s="39"/>
      <c r="E85" s="39"/>
      <c r="F85" s="73"/>
      <c r="G85" s="95">
        <f>Table14874532333435363313233343537383[[#This Row],[Hours Worked]]*Table14874532333435363313233343537383[[#This Row],[Rate]]</f>
        <v>0</v>
      </c>
      <c r="H85" s="116"/>
      <c r="I85" s="118">
        <f>IF(Table14874532333435363313233343537383[[#This Row],[Equipment Used (Dropdown)]] &lt;&gt; "", RIGHT(Table14874532333435363313233343537383[[#This Row],[Equipment Used (Dropdown)]],6),0)</f>
        <v>0</v>
      </c>
      <c r="J85" s="94"/>
      <c r="K85" s="95">
        <f>Table14874532333435363313233343537383[[#This Row],[Rate (Auto selects)]]*Table14874532333435363313233343537383[[#This Row],[Hours Used]]</f>
        <v>0</v>
      </c>
      <c r="S85" s="33"/>
      <c r="T85" s="39"/>
      <c r="U85" s="39"/>
      <c r="V85" s="39"/>
      <c r="W85" s="39"/>
      <c r="X85" s="39"/>
      <c r="Y85" s="112">
        <f>IF(X85 &lt;&gt; "", RIGHT(Table157753112838485868818283848587888[[#This Row],[Class (Dropdown)]],6),0)</f>
        <v>0</v>
      </c>
      <c r="Z85" s="108"/>
      <c r="AA85" s="107"/>
      <c r="AB85" s="111">
        <f>Table157753112838485868818283848587888[[#This Row],[Rate (Auto fill)]]*Table157753112838485868818283848587888[[#This Row],[Hours Groomed]]</f>
        <v>0</v>
      </c>
      <c r="AC85" s="32"/>
      <c r="AD85" s="84"/>
      <c r="AE85" s="85"/>
      <c r="AF85" s="85"/>
      <c r="AI85" s="33"/>
      <c r="AJ85" s="39"/>
      <c r="AK85" s="39"/>
      <c r="AL85" s="39"/>
      <c r="AM85" s="76"/>
      <c r="AN85" s="39"/>
      <c r="AO85" s="39"/>
      <c r="AP85" s="33"/>
      <c r="AQ85" s="77"/>
      <c r="AR85" s="39"/>
      <c r="AS85" s="39"/>
      <c r="AT85" s="76"/>
      <c r="AU85" s="39"/>
      <c r="AV85" s="78"/>
      <c r="AW85" s="33"/>
      <c r="AX85" s="77"/>
      <c r="AY85" s="39"/>
      <c r="AZ85" s="39"/>
      <c r="BA85" s="76"/>
      <c r="BB85" s="39"/>
      <c r="BC85" s="78"/>
      <c r="BD85" s="33"/>
      <c r="BE85" s="77"/>
      <c r="BF85" s="39"/>
      <c r="BG85" s="39"/>
      <c r="BH85" s="76"/>
      <c r="BI85" s="39"/>
      <c r="BJ85" s="78"/>
      <c r="BK85" s="33"/>
    </row>
    <row r="86" spans="1:63" x14ac:dyDescent="0.35">
      <c r="A86" s="77"/>
      <c r="B86" s="39"/>
      <c r="C86" s="39"/>
      <c r="D86" s="39"/>
      <c r="E86" s="39"/>
      <c r="F86" s="73"/>
      <c r="G86" s="95">
        <f>Table14874532333435363313233343537383[[#This Row],[Hours Worked]]*Table14874532333435363313233343537383[[#This Row],[Rate]]</f>
        <v>0</v>
      </c>
      <c r="H86" s="116"/>
      <c r="I86" s="118">
        <f>IF(Table14874532333435363313233343537383[[#This Row],[Equipment Used (Dropdown)]] &lt;&gt; "", RIGHT(Table14874532333435363313233343537383[[#This Row],[Equipment Used (Dropdown)]],6),0)</f>
        <v>0</v>
      </c>
      <c r="J86" s="94"/>
      <c r="K86" s="95">
        <f>Table14874532333435363313233343537383[[#This Row],[Rate (Auto selects)]]*Table14874532333435363313233343537383[[#This Row],[Hours Used]]</f>
        <v>0</v>
      </c>
      <c r="S86" s="33"/>
      <c r="T86" s="39"/>
      <c r="U86" s="39"/>
      <c r="V86" s="39"/>
      <c r="W86" s="39"/>
      <c r="X86" s="39"/>
      <c r="Y86" s="112">
        <f>IF(X86 &lt;&gt; "", RIGHT(Table157753112838485868818283848587888[[#This Row],[Class (Dropdown)]],6),0)</f>
        <v>0</v>
      </c>
      <c r="Z86" s="108"/>
      <c r="AA86" s="107"/>
      <c r="AB86" s="111">
        <f>Table157753112838485868818283848587888[[#This Row],[Rate (Auto fill)]]*Table157753112838485868818283848587888[[#This Row],[Hours Groomed]]</f>
        <v>0</v>
      </c>
      <c r="AC86" s="32"/>
      <c r="AD86" s="84"/>
      <c r="AE86" s="85"/>
      <c r="AF86" s="85"/>
      <c r="AI86" s="33"/>
      <c r="AJ86" s="39"/>
      <c r="AK86" s="39"/>
      <c r="AL86" s="39"/>
      <c r="AM86" s="76"/>
      <c r="AN86" s="39"/>
      <c r="AO86" s="39"/>
      <c r="AP86" s="33"/>
      <c r="AQ86" s="77"/>
      <c r="AR86" s="39"/>
      <c r="AS86" s="39"/>
      <c r="AT86" s="76"/>
      <c r="AU86" s="39"/>
      <c r="AV86" s="78"/>
      <c r="AW86" s="33"/>
      <c r="AX86" s="77"/>
      <c r="AY86" s="39"/>
      <c r="AZ86" s="39"/>
      <c r="BA86" s="76"/>
      <c r="BB86" s="39"/>
      <c r="BC86" s="78"/>
      <c r="BD86" s="33"/>
      <c r="BE86" s="77"/>
      <c r="BF86" s="39"/>
      <c r="BG86" s="39"/>
      <c r="BH86" s="76"/>
      <c r="BI86" s="39"/>
      <c r="BJ86" s="78"/>
      <c r="BK86" s="33"/>
    </row>
    <row r="87" spans="1:63" x14ac:dyDescent="0.35">
      <c r="A87" s="77"/>
      <c r="B87" s="39"/>
      <c r="C87" s="39"/>
      <c r="D87" s="39"/>
      <c r="E87" s="39"/>
      <c r="F87" s="73"/>
      <c r="G87" s="95">
        <f>Table14874532333435363313233343537383[[#This Row],[Hours Worked]]*Table14874532333435363313233343537383[[#This Row],[Rate]]</f>
        <v>0</v>
      </c>
      <c r="H87" s="116"/>
      <c r="I87" s="118">
        <f>IF(Table14874532333435363313233343537383[[#This Row],[Equipment Used (Dropdown)]] &lt;&gt; "", RIGHT(Table14874532333435363313233343537383[[#This Row],[Equipment Used (Dropdown)]],6),0)</f>
        <v>0</v>
      </c>
      <c r="J87" s="94"/>
      <c r="K87" s="95">
        <f>Table14874532333435363313233343537383[[#This Row],[Rate (Auto selects)]]*Table14874532333435363313233343537383[[#This Row],[Hours Used]]</f>
        <v>0</v>
      </c>
      <c r="S87" s="33"/>
      <c r="T87" s="39"/>
      <c r="U87" s="39"/>
      <c r="V87" s="39"/>
      <c r="W87" s="39"/>
      <c r="X87" s="39"/>
      <c r="Y87" s="112">
        <f>IF(X87 &lt;&gt; "", RIGHT(Table157753112838485868818283848587888[[#This Row],[Class (Dropdown)]],6),0)</f>
        <v>0</v>
      </c>
      <c r="Z87" s="108"/>
      <c r="AA87" s="107"/>
      <c r="AB87" s="111">
        <f>Table157753112838485868818283848587888[[#This Row],[Rate (Auto fill)]]*Table157753112838485868818283848587888[[#This Row],[Hours Groomed]]</f>
        <v>0</v>
      </c>
      <c r="AC87" s="32"/>
      <c r="AD87" s="84"/>
      <c r="AE87" s="85"/>
      <c r="AF87" s="85"/>
      <c r="AI87" s="33"/>
      <c r="AJ87" s="39"/>
      <c r="AK87" s="39"/>
      <c r="AL87" s="39"/>
      <c r="AM87" s="76"/>
      <c r="AN87" s="39"/>
      <c r="AO87" s="39"/>
      <c r="AP87" s="33"/>
      <c r="AQ87" s="77"/>
      <c r="AR87" s="39"/>
      <c r="AS87" s="39"/>
      <c r="AT87" s="76"/>
      <c r="AU87" s="39"/>
      <c r="AV87" s="78"/>
      <c r="AW87" s="33"/>
      <c r="AX87" s="77"/>
      <c r="AY87" s="39"/>
      <c r="AZ87" s="39"/>
      <c r="BA87" s="76"/>
      <c r="BB87" s="39"/>
      <c r="BC87" s="78"/>
      <c r="BD87" s="33"/>
      <c r="BE87" s="77"/>
      <c r="BF87" s="39"/>
      <c r="BG87" s="39"/>
      <c r="BH87" s="76"/>
      <c r="BI87" s="39"/>
      <c r="BJ87" s="78"/>
      <c r="BK87" s="33"/>
    </row>
    <row r="88" spans="1:63" x14ac:dyDescent="0.35">
      <c r="A88" s="77"/>
      <c r="B88" s="39"/>
      <c r="C88" s="39"/>
      <c r="D88" s="39"/>
      <c r="E88" s="39"/>
      <c r="F88" s="73"/>
      <c r="G88" s="95">
        <f>Table14874532333435363313233343537383[[#This Row],[Hours Worked]]*Table14874532333435363313233343537383[[#This Row],[Rate]]</f>
        <v>0</v>
      </c>
      <c r="H88" s="116"/>
      <c r="I88" s="118">
        <f>IF(Table14874532333435363313233343537383[[#This Row],[Equipment Used (Dropdown)]] &lt;&gt; "", RIGHT(Table14874532333435363313233343537383[[#This Row],[Equipment Used (Dropdown)]],6),0)</f>
        <v>0</v>
      </c>
      <c r="J88" s="94"/>
      <c r="K88" s="95">
        <f>Table14874532333435363313233343537383[[#This Row],[Rate (Auto selects)]]*Table14874532333435363313233343537383[[#This Row],[Hours Used]]</f>
        <v>0</v>
      </c>
      <c r="S88" s="33"/>
      <c r="T88" s="39"/>
      <c r="U88" s="39"/>
      <c r="V88" s="39"/>
      <c r="W88" s="39"/>
      <c r="X88" s="39"/>
      <c r="Y88" s="112">
        <f>IF(X88 &lt;&gt; "", RIGHT(Table157753112838485868818283848587888[[#This Row],[Class (Dropdown)]],6),0)</f>
        <v>0</v>
      </c>
      <c r="Z88" s="108"/>
      <c r="AA88" s="107"/>
      <c r="AB88" s="111">
        <f>Table157753112838485868818283848587888[[#This Row],[Rate (Auto fill)]]*Table157753112838485868818283848587888[[#This Row],[Hours Groomed]]</f>
        <v>0</v>
      </c>
      <c r="AC88" s="32"/>
      <c r="AD88" s="84"/>
      <c r="AE88" s="85"/>
      <c r="AF88" s="85"/>
      <c r="AI88" s="33"/>
      <c r="AJ88" s="39"/>
      <c r="AK88" s="39"/>
      <c r="AL88" s="39"/>
      <c r="AM88" s="76"/>
      <c r="AN88" s="39"/>
      <c r="AO88" s="39"/>
      <c r="AP88" s="33"/>
      <c r="AQ88" s="77"/>
      <c r="AR88" s="39"/>
      <c r="AS88" s="39"/>
      <c r="AT88" s="76"/>
      <c r="AU88" s="39"/>
      <c r="AV88" s="78"/>
      <c r="AW88" s="33"/>
      <c r="AX88" s="77"/>
      <c r="AY88" s="39"/>
      <c r="AZ88" s="39"/>
      <c r="BA88" s="76"/>
      <c r="BB88" s="39"/>
      <c r="BC88" s="78"/>
      <c r="BD88" s="33"/>
      <c r="BE88" s="77"/>
      <c r="BF88" s="39"/>
      <c r="BG88" s="39"/>
      <c r="BH88" s="76"/>
      <c r="BI88" s="39"/>
      <c r="BJ88" s="78"/>
      <c r="BK88" s="33"/>
    </row>
    <row r="89" spans="1:63" x14ac:dyDescent="0.35">
      <c r="A89" s="77"/>
      <c r="B89" s="39"/>
      <c r="C89" s="39"/>
      <c r="D89" s="39"/>
      <c r="E89" s="39"/>
      <c r="F89" s="73"/>
      <c r="G89" s="95">
        <f>Table14874532333435363313233343537383[[#This Row],[Hours Worked]]*Table14874532333435363313233343537383[[#This Row],[Rate]]</f>
        <v>0</v>
      </c>
      <c r="H89" s="116"/>
      <c r="I89" s="118">
        <f>IF(Table14874532333435363313233343537383[[#This Row],[Equipment Used (Dropdown)]] &lt;&gt; "", RIGHT(Table14874532333435363313233343537383[[#This Row],[Equipment Used (Dropdown)]],6),0)</f>
        <v>0</v>
      </c>
      <c r="J89" s="94"/>
      <c r="K89" s="95">
        <f>Table14874532333435363313233343537383[[#This Row],[Rate (Auto selects)]]*Table14874532333435363313233343537383[[#This Row],[Hours Used]]</f>
        <v>0</v>
      </c>
      <c r="S89" s="33"/>
      <c r="T89" s="39"/>
      <c r="U89" s="39"/>
      <c r="V89" s="39"/>
      <c r="W89" s="39"/>
      <c r="X89" s="39"/>
      <c r="Y89" s="112">
        <f>IF(X89 &lt;&gt; "", RIGHT(Table157753112838485868818283848587888[[#This Row],[Class (Dropdown)]],6),0)</f>
        <v>0</v>
      </c>
      <c r="Z89" s="108"/>
      <c r="AA89" s="107"/>
      <c r="AB89" s="111">
        <f>Table157753112838485868818283848587888[[#This Row],[Rate (Auto fill)]]*Table157753112838485868818283848587888[[#This Row],[Hours Groomed]]</f>
        <v>0</v>
      </c>
      <c r="AC89" s="32"/>
      <c r="AD89" s="84"/>
      <c r="AE89" s="85"/>
      <c r="AF89" s="85"/>
      <c r="AI89" s="33"/>
      <c r="AJ89" s="39"/>
      <c r="AK89" s="39"/>
      <c r="AL89" s="39"/>
      <c r="AM89" s="76"/>
      <c r="AN89" s="39"/>
      <c r="AO89" s="39"/>
      <c r="AP89" s="33"/>
      <c r="AQ89" s="77"/>
      <c r="AR89" s="39"/>
      <c r="AS89" s="39"/>
      <c r="AT89" s="76"/>
      <c r="AU89" s="39"/>
      <c r="AV89" s="78"/>
      <c r="AW89" s="33"/>
      <c r="AX89" s="77"/>
      <c r="AY89" s="39"/>
      <c r="AZ89" s="39"/>
      <c r="BA89" s="76"/>
      <c r="BB89" s="39"/>
      <c r="BC89" s="78"/>
      <c r="BD89" s="33"/>
      <c r="BE89" s="77"/>
      <c r="BF89" s="39"/>
      <c r="BG89" s="39"/>
      <c r="BH89" s="76"/>
      <c r="BI89" s="39"/>
      <c r="BJ89" s="78"/>
      <c r="BK89" s="33"/>
    </row>
    <row r="90" spans="1:63" x14ac:dyDescent="0.35">
      <c r="A90" s="77"/>
      <c r="B90" s="39"/>
      <c r="C90" s="39"/>
      <c r="D90" s="39"/>
      <c r="E90" s="39"/>
      <c r="F90" s="73"/>
      <c r="G90" s="95">
        <f>Table14874532333435363313233343537383[[#This Row],[Hours Worked]]*Table14874532333435363313233343537383[[#This Row],[Rate]]</f>
        <v>0</v>
      </c>
      <c r="H90" s="116"/>
      <c r="I90" s="118">
        <f>IF(Table14874532333435363313233343537383[[#This Row],[Equipment Used (Dropdown)]] &lt;&gt; "", RIGHT(Table14874532333435363313233343537383[[#This Row],[Equipment Used (Dropdown)]],6),0)</f>
        <v>0</v>
      </c>
      <c r="J90" s="94"/>
      <c r="K90" s="95">
        <f>Table14874532333435363313233343537383[[#This Row],[Rate (Auto selects)]]*Table14874532333435363313233343537383[[#This Row],[Hours Used]]</f>
        <v>0</v>
      </c>
      <c r="S90" s="33"/>
      <c r="T90" s="39"/>
      <c r="U90" s="39"/>
      <c r="V90" s="39"/>
      <c r="W90" s="39"/>
      <c r="X90" s="39"/>
      <c r="Y90" s="112">
        <f>IF(X90 &lt;&gt; "", RIGHT(Table157753112838485868818283848587888[[#This Row],[Class (Dropdown)]],6),0)</f>
        <v>0</v>
      </c>
      <c r="Z90" s="108"/>
      <c r="AA90" s="107"/>
      <c r="AB90" s="111">
        <f>Table157753112838485868818283848587888[[#This Row],[Rate (Auto fill)]]*Table157753112838485868818283848587888[[#This Row],[Hours Groomed]]</f>
        <v>0</v>
      </c>
      <c r="AC90" s="32"/>
      <c r="AD90" s="84"/>
      <c r="AE90" s="85"/>
      <c r="AF90" s="85"/>
      <c r="AI90" s="33"/>
      <c r="AJ90" s="39"/>
      <c r="AK90" s="39"/>
      <c r="AL90" s="39"/>
      <c r="AM90" s="76"/>
      <c r="AN90" s="39"/>
      <c r="AO90" s="39"/>
      <c r="AP90" s="33"/>
      <c r="AQ90" s="77"/>
      <c r="AR90" s="39"/>
      <c r="AS90" s="39"/>
      <c r="AT90" s="76"/>
      <c r="AU90" s="39"/>
      <c r="AV90" s="78"/>
      <c r="AW90" s="33"/>
      <c r="AX90" s="77"/>
      <c r="AY90" s="39"/>
      <c r="AZ90" s="39"/>
      <c r="BA90" s="76"/>
      <c r="BB90" s="39"/>
      <c r="BC90" s="78"/>
      <c r="BD90" s="33"/>
      <c r="BE90" s="77"/>
      <c r="BF90" s="39"/>
      <c r="BG90" s="39"/>
      <c r="BH90" s="76"/>
      <c r="BI90" s="39"/>
      <c r="BJ90" s="78"/>
      <c r="BK90" s="33"/>
    </row>
    <row r="91" spans="1:63" x14ac:dyDescent="0.35">
      <c r="A91" s="77"/>
      <c r="B91" s="39"/>
      <c r="C91" s="39"/>
      <c r="D91" s="39"/>
      <c r="E91" s="39"/>
      <c r="F91" s="73"/>
      <c r="G91" s="95">
        <f>Table14874532333435363313233343537383[[#This Row],[Hours Worked]]*Table14874532333435363313233343537383[[#This Row],[Rate]]</f>
        <v>0</v>
      </c>
      <c r="H91" s="116"/>
      <c r="I91" s="118">
        <f>IF(Table14874532333435363313233343537383[[#This Row],[Equipment Used (Dropdown)]] &lt;&gt; "", RIGHT(Table14874532333435363313233343537383[[#This Row],[Equipment Used (Dropdown)]],6),0)</f>
        <v>0</v>
      </c>
      <c r="J91" s="94"/>
      <c r="K91" s="95">
        <f>Table14874532333435363313233343537383[[#This Row],[Rate (Auto selects)]]*Table14874532333435363313233343537383[[#This Row],[Hours Used]]</f>
        <v>0</v>
      </c>
      <c r="S91" s="33"/>
      <c r="T91" s="39"/>
      <c r="U91" s="39"/>
      <c r="V91" s="39"/>
      <c r="W91" s="39"/>
      <c r="X91" s="39"/>
      <c r="Y91" s="112">
        <f>IF(X91 &lt;&gt; "", RIGHT(Table157753112838485868818283848587888[[#This Row],[Class (Dropdown)]],6),0)</f>
        <v>0</v>
      </c>
      <c r="Z91" s="108"/>
      <c r="AA91" s="107"/>
      <c r="AB91" s="111">
        <f>Table157753112838485868818283848587888[[#This Row],[Rate (Auto fill)]]*Table157753112838485868818283848587888[[#This Row],[Hours Groomed]]</f>
        <v>0</v>
      </c>
      <c r="AC91" s="32"/>
      <c r="AD91" s="84"/>
      <c r="AE91" s="85"/>
      <c r="AF91" s="85"/>
      <c r="AI91" s="33"/>
      <c r="AJ91" s="39"/>
      <c r="AK91" s="39"/>
      <c r="AL91" s="39"/>
      <c r="AM91" s="76"/>
      <c r="AN91" s="39"/>
      <c r="AO91" s="39"/>
      <c r="AP91" s="33"/>
      <c r="AQ91" s="77"/>
      <c r="AR91" s="39"/>
      <c r="AS91" s="39"/>
      <c r="AT91" s="76"/>
      <c r="AU91" s="39"/>
      <c r="AV91" s="78"/>
      <c r="AW91" s="33"/>
      <c r="AX91" s="77"/>
      <c r="AY91" s="39"/>
      <c r="AZ91" s="39"/>
      <c r="BA91" s="76"/>
      <c r="BB91" s="39"/>
      <c r="BC91" s="78"/>
      <c r="BD91" s="33"/>
      <c r="BE91" s="77"/>
      <c r="BF91" s="39"/>
      <c r="BG91" s="39"/>
      <c r="BH91" s="76"/>
      <c r="BI91" s="39"/>
      <c r="BJ91" s="78"/>
      <c r="BK91" s="33"/>
    </row>
    <row r="92" spans="1:63" x14ac:dyDescent="0.35">
      <c r="A92" s="77"/>
      <c r="B92" s="39"/>
      <c r="C92" s="39"/>
      <c r="D92" s="39"/>
      <c r="E92" s="39"/>
      <c r="F92" s="73"/>
      <c r="G92" s="95">
        <f>Table14874532333435363313233343537383[[#This Row],[Hours Worked]]*Table14874532333435363313233343537383[[#This Row],[Rate]]</f>
        <v>0</v>
      </c>
      <c r="H92" s="116"/>
      <c r="I92" s="118">
        <f>IF(Table14874532333435363313233343537383[[#This Row],[Equipment Used (Dropdown)]] &lt;&gt; "", RIGHT(Table14874532333435363313233343537383[[#This Row],[Equipment Used (Dropdown)]],6),0)</f>
        <v>0</v>
      </c>
      <c r="J92" s="94"/>
      <c r="K92" s="95">
        <f>Table14874532333435363313233343537383[[#This Row],[Rate (Auto selects)]]*Table14874532333435363313233343537383[[#This Row],[Hours Used]]</f>
        <v>0</v>
      </c>
      <c r="S92" s="33"/>
      <c r="T92" s="39"/>
      <c r="U92" s="39"/>
      <c r="V92" s="39"/>
      <c r="W92" s="39"/>
      <c r="X92" s="39"/>
      <c r="Y92" s="112">
        <f>IF(X92 &lt;&gt; "", RIGHT(Table157753112838485868818283848587888[[#This Row],[Class (Dropdown)]],6),0)</f>
        <v>0</v>
      </c>
      <c r="Z92" s="108"/>
      <c r="AA92" s="107"/>
      <c r="AB92" s="111">
        <f>Table157753112838485868818283848587888[[#This Row],[Rate (Auto fill)]]*Table157753112838485868818283848587888[[#This Row],[Hours Groomed]]</f>
        <v>0</v>
      </c>
      <c r="AC92" s="32"/>
      <c r="AD92" s="84"/>
      <c r="AE92" s="85"/>
      <c r="AF92" s="85"/>
      <c r="AI92" s="33"/>
      <c r="AJ92" s="39"/>
      <c r="AK92" s="39"/>
      <c r="AL92" s="39"/>
      <c r="AM92" s="76"/>
      <c r="AN92" s="39"/>
      <c r="AO92" s="39"/>
      <c r="AP92" s="33"/>
      <c r="AQ92" s="77"/>
      <c r="AR92" s="39"/>
      <c r="AS92" s="39"/>
      <c r="AT92" s="76"/>
      <c r="AU92" s="39"/>
      <c r="AV92" s="78"/>
      <c r="AW92" s="33"/>
      <c r="AX92" s="77"/>
      <c r="AY92" s="39"/>
      <c r="AZ92" s="39"/>
      <c r="BA92" s="76"/>
      <c r="BB92" s="39"/>
      <c r="BC92" s="78"/>
      <c r="BD92" s="33"/>
      <c r="BE92" s="77"/>
      <c r="BF92" s="39"/>
      <c r="BG92" s="39"/>
      <c r="BH92" s="76"/>
      <c r="BI92" s="39"/>
      <c r="BJ92" s="78"/>
      <c r="BK92" s="33"/>
    </row>
    <row r="93" spans="1:63" x14ac:dyDescent="0.35">
      <c r="A93" s="77"/>
      <c r="B93" s="39"/>
      <c r="C93" s="39"/>
      <c r="D93" s="39"/>
      <c r="E93" s="39"/>
      <c r="F93" s="73"/>
      <c r="G93" s="95">
        <f>Table14874532333435363313233343537383[[#This Row],[Hours Worked]]*Table14874532333435363313233343537383[[#This Row],[Rate]]</f>
        <v>0</v>
      </c>
      <c r="H93" s="116"/>
      <c r="I93" s="118">
        <f>IF(Table14874532333435363313233343537383[[#This Row],[Equipment Used (Dropdown)]] &lt;&gt; "", RIGHT(Table14874532333435363313233343537383[[#This Row],[Equipment Used (Dropdown)]],6),0)</f>
        <v>0</v>
      </c>
      <c r="J93" s="94"/>
      <c r="K93" s="95">
        <f>Table14874532333435363313233343537383[[#This Row],[Rate (Auto selects)]]*Table14874532333435363313233343537383[[#This Row],[Hours Used]]</f>
        <v>0</v>
      </c>
      <c r="S93" s="33"/>
      <c r="T93" s="39"/>
      <c r="U93" s="39"/>
      <c r="V93" s="39"/>
      <c r="W93" s="39"/>
      <c r="X93" s="39"/>
      <c r="Y93" s="112">
        <f>IF(X93 &lt;&gt; "", RIGHT(Table157753112838485868818283848587888[[#This Row],[Class (Dropdown)]],6),0)</f>
        <v>0</v>
      </c>
      <c r="Z93" s="108"/>
      <c r="AA93" s="107"/>
      <c r="AB93" s="111">
        <f>Table157753112838485868818283848587888[[#This Row],[Rate (Auto fill)]]*Table157753112838485868818283848587888[[#This Row],[Hours Groomed]]</f>
        <v>0</v>
      </c>
      <c r="AC93" s="32"/>
      <c r="AD93" s="84"/>
      <c r="AE93" s="85"/>
      <c r="AF93" s="85"/>
      <c r="AI93" s="33"/>
      <c r="AJ93" s="39"/>
      <c r="AK93" s="39"/>
      <c r="AL93" s="39"/>
      <c r="AM93" s="76"/>
      <c r="AN93" s="39"/>
      <c r="AO93" s="39"/>
      <c r="AP93" s="33"/>
      <c r="AQ93" s="77"/>
      <c r="AR93" s="39"/>
      <c r="AS93" s="39"/>
      <c r="AT93" s="76"/>
      <c r="AU93" s="39"/>
      <c r="AV93" s="78"/>
      <c r="AW93" s="33"/>
      <c r="AX93" s="77"/>
      <c r="AY93" s="39"/>
      <c r="AZ93" s="39"/>
      <c r="BA93" s="76"/>
      <c r="BB93" s="39"/>
      <c r="BC93" s="78"/>
      <c r="BD93" s="33"/>
      <c r="BE93" s="77"/>
      <c r="BF93" s="39"/>
      <c r="BG93" s="39"/>
      <c r="BH93" s="76"/>
      <c r="BI93" s="39"/>
      <c r="BJ93" s="78"/>
      <c r="BK93" s="33"/>
    </row>
    <row r="94" spans="1:63" x14ac:dyDescent="0.35">
      <c r="A94" s="77"/>
      <c r="B94" s="39"/>
      <c r="C94" s="39"/>
      <c r="D94" s="39"/>
      <c r="E94" s="39"/>
      <c r="F94" s="73"/>
      <c r="G94" s="95">
        <f>Table14874532333435363313233343537383[[#This Row],[Hours Worked]]*Table14874532333435363313233343537383[[#This Row],[Rate]]</f>
        <v>0</v>
      </c>
      <c r="H94" s="116"/>
      <c r="I94" s="118">
        <f>IF(Table14874532333435363313233343537383[[#This Row],[Equipment Used (Dropdown)]] &lt;&gt; "", RIGHT(Table14874532333435363313233343537383[[#This Row],[Equipment Used (Dropdown)]],6),0)</f>
        <v>0</v>
      </c>
      <c r="J94" s="94"/>
      <c r="K94" s="95">
        <f>Table14874532333435363313233343537383[[#This Row],[Rate (Auto selects)]]*Table14874532333435363313233343537383[[#This Row],[Hours Used]]</f>
        <v>0</v>
      </c>
      <c r="S94" s="33"/>
      <c r="T94" s="39"/>
      <c r="U94" s="39"/>
      <c r="V94" s="39"/>
      <c r="W94" s="39"/>
      <c r="X94" s="39"/>
      <c r="Y94" s="112">
        <f>IF(X94 &lt;&gt; "", RIGHT(Table157753112838485868818283848587888[[#This Row],[Class (Dropdown)]],6),0)</f>
        <v>0</v>
      </c>
      <c r="Z94" s="108"/>
      <c r="AA94" s="107"/>
      <c r="AB94" s="111">
        <f>Table157753112838485868818283848587888[[#This Row],[Rate (Auto fill)]]*Table157753112838485868818283848587888[[#This Row],[Hours Groomed]]</f>
        <v>0</v>
      </c>
      <c r="AC94" s="32"/>
      <c r="AD94" s="84"/>
      <c r="AE94" s="85"/>
      <c r="AF94" s="85"/>
      <c r="AI94" s="33"/>
      <c r="AJ94" s="39"/>
      <c r="AK94" s="39"/>
      <c r="AL94" s="39"/>
      <c r="AM94" s="76"/>
      <c r="AN94" s="39"/>
      <c r="AO94" s="39"/>
      <c r="AP94" s="33"/>
      <c r="AQ94" s="77"/>
      <c r="AR94" s="39"/>
      <c r="AS94" s="39"/>
      <c r="AT94" s="76"/>
      <c r="AU94" s="39"/>
      <c r="AV94" s="78"/>
      <c r="AW94" s="33"/>
      <c r="AX94" s="77"/>
      <c r="AY94" s="39"/>
      <c r="AZ94" s="39"/>
      <c r="BA94" s="76"/>
      <c r="BB94" s="39"/>
      <c r="BC94" s="78"/>
      <c r="BD94" s="33"/>
      <c r="BE94" s="77"/>
      <c r="BF94" s="39"/>
      <c r="BG94" s="39"/>
      <c r="BH94" s="76"/>
      <c r="BI94" s="39"/>
      <c r="BJ94" s="78"/>
      <c r="BK94" s="33"/>
    </row>
    <row r="95" spans="1:63" x14ac:dyDescent="0.35">
      <c r="A95" s="77"/>
      <c r="B95" s="39"/>
      <c r="C95" s="39"/>
      <c r="D95" s="39"/>
      <c r="E95" s="39"/>
      <c r="F95" s="73"/>
      <c r="G95" s="95">
        <f>Table14874532333435363313233343537383[[#This Row],[Hours Worked]]*Table14874532333435363313233343537383[[#This Row],[Rate]]</f>
        <v>0</v>
      </c>
      <c r="H95" s="116"/>
      <c r="I95" s="118">
        <f>IF(Table14874532333435363313233343537383[[#This Row],[Equipment Used (Dropdown)]] &lt;&gt; "", RIGHT(Table14874532333435363313233343537383[[#This Row],[Equipment Used (Dropdown)]],6),0)</f>
        <v>0</v>
      </c>
      <c r="J95" s="94"/>
      <c r="K95" s="95">
        <f>Table14874532333435363313233343537383[[#This Row],[Rate (Auto selects)]]*Table14874532333435363313233343537383[[#This Row],[Hours Used]]</f>
        <v>0</v>
      </c>
      <c r="S95" s="33"/>
      <c r="T95" s="39"/>
      <c r="U95" s="39"/>
      <c r="V95" s="39"/>
      <c r="W95" s="39"/>
      <c r="X95" s="39"/>
      <c r="Y95" s="112">
        <f>IF(X95 &lt;&gt; "", RIGHT(Table157753112838485868818283848587888[[#This Row],[Class (Dropdown)]],6),0)</f>
        <v>0</v>
      </c>
      <c r="Z95" s="108"/>
      <c r="AA95" s="107"/>
      <c r="AB95" s="111">
        <f>Table157753112838485868818283848587888[[#This Row],[Rate (Auto fill)]]*Table157753112838485868818283848587888[[#This Row],[Hours Groomed]]</f>
        <v>0</v>
      </c>
      <c r="AC95" s="32"/>
      <c r="AD95" s="84"/>
      <c r="AE95" s="85"/>
      <c r="AF95" s="85"/>
      <c r="AI95" s="33"/>
      <c r="AJ95" s="39"/>
      <c r="AK95" s="39"/>
      <c r="AL95" s="39"/>
      <c r="AM95" s="76"/>
      <c r="AN95" s="39"/>
      <c r="AO95" s="39"/>
      <c r="AP95" s="33"/>
      <c r="AQ95" s="77"/>
      <c r="AR95" s="39"/>
      <c r="AS95" s="39"/>
      <c r="AT95" s="76"/>
      <c r="AU95" s="39"/>
      <c r="AV95" s="78"/>
      <c r="AW95" s="33"/>
      <c r="AX95" s="77"/>
      <c r="AY95" s="39"/>
      <c r="AZ95" s="39"/>
      <c r="BA95" s="76"/>
      <c r="BB95" s="39"/>
      <c r="BC95" s="78"/>
      <c r="BD95" s="33"/>
      <c r="BE95" s="77"/>
      <c r="BF95" s="39"/>
      <c r="BG95" s="39"/>
      <c r="BH95" s="76"/>
      <c r="BI95" s="39"/>
      <c r="BJ95" s="78"/>
      <c r="BK95" s="33"/>
    </row>
    <row r="96" spans="1:63" x14ac:dyDescent="0.35">
      <c r="A96" s="77"/>
      <c r="B96" s="39"/>
      <c r="C96" s="39"/>
      <c r="D96" s="39"/>
      <c r="E96" s="39"/>
      <c r="F96" s="73"/>
      <c r="G96" s="95">
        <f>Table14874532333435363313233343537383[[#This Row],[Hours Worked]]*Table14874532333435363313233343537383[[#This Row],[Rate]]</f>
        <v>0</v>
      </c>
      <c r="H96" s="116"/>
      <c r="I96" s="118">
        <f>IF(Table14874532333435363313233343537383[[#This Row],[Equipment Used (Dropdown)]] &lt;&gt; "", RIGHT(Table14874532333435363313233343537383[[#This Row],[Equipment Used (Dropdown)]],6),0)</f>
        <v>0</v>
      </c>
      <c r="J96" s="94"/>
      <c r="K96" s="95">
        <f>Table14874532333435363313233343537383[[#This Row],[Rate (Auto selects)]]*Table14874532333435363313233343537383[[#This Row],[Hours Used]]</f>
        <v>0</v>
      </c>
      <c r="S96" s="33"/>
      <c r="T96" s="39"/>
      <c r="U96" s="39"/>
      <c r="V96" s="39"/>
      <c r="W96" s="39"/>
      <c r="X96" s="39"/>
      <c r="Y96" s="112">
        <f>IF(X96 &lt;&gt; "", RIGHT(Table157753112838485868818283848587888[[#This Row],[Class (Dropdown)]],6),0)</f>
        <v>0</v>
      </c>
      <c r="Z96" s="108"/>
      <c r="AA96" s="107"/>
      <c r="AB96" s="111">
        <f>Table157753112838485868818283848587888[[#This Row],[Rate (Auto fill)]]*Table157753112838485868818283848587888[[#This Row],[Hours Groomed]]</f>
        <v>0</v>
      </c>
      <c r="AC96" s="32"/>
      <c r="AD96" s="84"/>
      <c r="AE96" s="85"/>
      <c r="AF96" s="85"/>
      <c r="AI96" s="33"/>
      <c r="AJ96" s="39"/>
      <c r="AK96" s="39"/>
      <c r="AL96" s="39"/>
      <c r="AM96" s="76"/>
      <c r="AN96" s="39"/>
      <c r="AO96" s="39"/>
      <c r="AP96" s="33"/>
      <c r="AQ96" s="77"/>
      <c r="AR96" s="39"/>
      <c r="AS96" s="39"/>
      <c r="AT96" s="76"/>
      <c r="AU96" s="39"/>
      <c r="AV96" s="78"/>
      <c r="AW96" s="33"/>
      <c r="AX96" s="77"/>
      <c r="AY96" s="39"/>
      <c r="AZ96" s="39"/>
      <c r="BA96" s="76"/>
      <c r="BB96" s="39"/>
      <c r="BC96" s="78"/>
      <c r="BD96" s="33"/>
      <c r="BE96" s="77"/>
      <c r="BF96" s="39"/>
      <c r="BG96" s="39"/>
      <c r="BH96" s="76"/>
      <c r="BI96" s="39"/>
      <c r="BJ96" s="78"/>
      <c r="BK96" s="33"/>
    </row>
    <row r="97" spans="1:63" x14ac:dyDescent="0.35">
      <c r="A97" s="77"/>
      <c r="B97" s="39"/>
      <c r="C97" s="39"/>
      <c r="D97" s="39"/>
      <c r="E97" s="39"/>
      <c r="F97" s="73"/>
      <c r="G97" s="95">
        <f>Table14874532333435363313233343537383[[#This Row],[Hours Worked]]*Table14874532333435363313233343537383[[#This Row],[Rate]]</f>
        <v>0</v>
      </c>
      <c r="H97" s="116"/>
      <c r="I97" s="118">
        <f>IF(Table14874532333435363313233343537383[[#This Row],[Equipment Used (Dropdown)]] &lt;&gt; "", RIGHT(Table14874532333435363313233343537383[[#This Row],[Equipment Used (Dropdown)]],6),0)</f>
        <v>0</v>
      </c>
      <c r="J97" s="94"/>
      <c r="K97" s="95">
        <f>Table14874532333435363313233343537383[[#This Row],[Rate (Auto selects)]]*Table14874532333435363313233343537383[[#This Row],[Hours Used]]</f>
        <v>0</v>
      </c>
      <c r="S97" s="33"/>
      <c r="T97" s="39"/>
      <c r="U97" s="39"/>
      <c r="V97" s="39"/>
      <c r="W97" s="39"/>
      <c r="X97" s="39"/>
      <c r="Y97" s="112">
        <f>IF(X97 &lt;&gt; "", RIGHT(Table157753112838485868818283848587888[[#This Row],[Class (Dropdown)]],6),0)</f>
        <v>0</v>
      </c>
      <c r="Z97" s="108"/>
      <c r="AA97" s="107"/>
      <c r="AB97" s="111">
        <f>Table157753112838485868818283848587888[[#This Row],[Rate (Auto fill)]]*Table157753112838485868818283848587888[[#This Row],[Hours Groomed]]</f>
        <v>0</v>
      </c>
      <c r="AC97" s="32"/>
      <c r="AD97" s="84"/>
      <c r="AE97" s="85"/>
      <c r="AF97" s="85"/>
      <c r="AI97" s="33"/>
      <c r="AJ97" s="39"/>
      <c r="AK97" s="39"/>
      <c r="AL97" s="39"/>
      <c r="AM97" s="76"/>
      <c r="AN97" s="39"/>
      <c r="AO97" s="39"/>
      <c r="AP97" s="33"/>
      <c r="AQ97" s="77"/>
      <c r="AR97" s="39"/>
      <c r="AS97" s="39"/>
      <c r="AT97" s="76"/>
      <c r="AU97" s="39"/>
      <c r="AV97" s="78"/>
      <c r="AW97" s="33"/>
      <c r="AX97" s="77"/>
      <c r="AY97" s="39"/>
      <c r="AZ97" s="39"/>
      <c r="BA97" s="76"/>
      <c r="BB97" s="39"/>
      <c r="BC97" s="78"/>
      <c r="BD97" s="33"/>
      <c r="BE97" s="77"/>
      <c r="BF97" s="39"/>
      <c r="BG97" s="39"/>
      <c r="BH97" s="76"/>
      <c r="BI97" s="39"/>
      <c r="BJ97" s="78"/>
      <c r="BK97" s="33"/>
    </row>
    <row r="98" spans="1:63" x14ac:dyDescent="0.35">
      <c r="A98" s="77"/>
      <c r="B98" s="39"/>
      <c r="C98" s="39"/>
      <c r="D98" s="39"/>
      <c r="E98" s="39"/>
      <c r="F98" s="73"/>
      <c r="G98" s="95">
        <f>Table14874532333435363313233343537383[[#This Row],[Hours Worked]]*Table14874532333435363313233343537383[[#This Row],[Rate]]</f>
        <v>0</v>
      </c>
      <c r="H98" s="116"/>
      <c r="I98" s="118">
        <f>IF(Table14874532333435363313233343537383[[#This Row],[Equipment Used (Dropdown)]] &lt;&gt; "", RIGHT(Table14874532333435363313233343537383[[#This Row],[Equipment Used (Dropdown)]],6),0)</f>
        <v>0</v>
      </c>
      <c r="J98" s="94"/>
      <c r="K98" s="95">
        <f>Table14874532333435363313233343537383[[#This Row],[Rate (Auto selects)]]*Table14874532333435363313233343537383[[#This Row],[Hours Used]]</f>
        <v>0</v>
      </c>
      <c r="S98" s="33"/>
      <c r="T98" s="39"/>
      <c r="U98" s="39"/>
      <c r="V98" s="39"/>
      <c r="W98" s="39"/>
      <c r="X98" s="39"/>
      <c r="Y98" s="112">
        <f>IF(X98 &lt;&gt; "", RIGHT(Table157753112838485868818283848587888[[#This Row],[Class (Dropdown)]],6),0)</f>
        <v>0</v>
      </c>
      <c r="Z98" s="108"/>
      <c r="AA98" s="107"/>
      <c r="AB98" s="111">
        <f>Table157753112838485868818283848587888[[#This Row],[Rate (Auto fill)]]*Table157753112838485868818283848587888[[#This Row],[Hours Groomed]]</f>
        <v>0</v>
      </c>
      <c r="AC98" s="32"/>
      <c r="AD98" s="84"/>
      <c r="AE98" s="85"/>
      <c r="AF98" s="85"/>
      <c r="AI98" s="33"/>
      <c r="AJ98" s="39"/>
      <c r="AK98" s="39"/>
      <c r="AL98" s="39"/>
      <c r="AM98" s="76"/>
      <c r="AN98" s="39"/>
      <c r="AO98" s="39"/>
      <c r="AP98" s="33"/>
      <c r="AQ98" s="77"/>
      <c r="AR98" s="39"/>
      <c r="AS98" s="39"/>
      <c r="AT98" s="76"/>
      <c r="AU98" s="39"/>
      <c r="AV98" s="78"/>
      <c r="AW98" s="33"/>
      <c r="AX98" s="77"/>
      <c r="AY98" s="39"/>
      <c r="AZ98" s="39"/>
      <c r="BA98" s="76"/>
      <c r="BB98" s="39"/>
      <c r="BC98" s="78"/>
      <c r="BD98" s="33"/>
      <c r="BE98" s="77"/>
      <c r="BF98" s="39"/>
      <c r="BG98" s="39"/>
      <c r="BH98" s="76"/>
      <c r="BI98" s="39"/>
      <c r="BJ98" s="78"/>
      <c r="BK98" s="33"/>
    </row>
    <row r="99" spans="1:63" x14ac:dyDescent="0.35">
      <c r="A99" s="77"/>
      <c r="B99" s="39"/>
      <c r="C99" s="39"/>
      <c r="D99" s="39"/>
      <c r="E99" s="39"/>
      <c r="F99" s="73"/>
      <c r="G99" s="95">
        <f>Table14874532333435363313233343537383[[#This Row],[Hours Worked]]*Table14874532333435363313233343537383[[#This Row],[Rate]]</f>
        <v>0</v>
      </c>
      <c r="H99" s="116"/>
      <c r="I99" s="118">
        <f>IF(Table14874532333435363313233343537383[[#This Row],[Equipment Used (Dropdown)]] &lt;&gt; "", RIGHT(Table14874532333435363313233343537383[[#This Row],[Equipment Used (Dropdown)]],6),0)</f>
        <v>0</v>
      </c>
      <c r="J99" s="94"/>
      <c r="K99" s="95">
        <f>Table14874532333435363313233343537383[[#This Row],[Rate (Auto selects)]]*Table14874532333435363313233343537383[[#This Row],[Hours Used]]</f>
        <v>0</v>
      </c>
      <c r="S99" s="33"/>
      <c r="T99" s="39"/>
      <c r="U99" s="39"/>
      <c r="V99" s="39"/>
      <c r="W99" s="39"/>
      <c r="X99" s="39"/>
      <c r="Y99" s="112">
        <f>IF(X99 &lt;&gt; "", RIGHT(Table157753112838485868818283848587888[[#This Row],[Class (Dropdown)]],6),0)</f>
        <v>0</v>
      </c>
      <c r="Z99" s="108"/>
      <c r="AA99" s="107"/>
      <c r="AB99" s="111">
        <f>Table157753112838485868818283848587888[[#This Row],[Rate (Auto fill)]]*Table157753112838485868818283848587888[[#This Row],[Hours Groomed]]</f>
        <v>0</v>
      </c>
      <c r="AC99" s="32"/>
      <c r="AD99" s="84"/>
      <c r="AE99" s="85"/>
      <c r="AF99" s="85"/>
      <c r="AI99" s="33"/>
      <c r="AJ99" s="39"/>
      <c r="AK99" s="39"/>
      <c r="AL99" s="39"/>
      <c r="AM99" s="76"/>
      <c r="AN99" s="39"/>
      <c r="AO99" s="39"/>
      <c r="AP99" s="33"/>
      <c r="AQ99" s="77"/>
      <c r="AR99" s="39"/>
      <c r="AS99" s="39"/>
      <c r="AT99" s="76"/>
      <c r="AU99" s="39"/>
      <c r="AV99" s="78"/>
      <c r="AW99" s="33"/>
      <c r="AX99" s="77"/>
      <c r="AY99" s="39"/>
      <c r="AZ99" s="39"/>
      <c r="BA99" s="76"/>
      <c r="BB99" s="39"/>
      <c r="BC99" s="78"/>
      <c r="BD99" s="33"/>
      <c r="BE99" s="77"/>
      <c r="BF99" s="39"/>
      <c r="BG99" s="39"/>
      <c r="BH99" s="76"/>
      <c r="BI99" s="39"/>
      <c r="BJ99" s="78"/>
      <c r="BK99" s="33"/>
    </row>
    <row r="100" spans="1:63" x14ac:dyDescent="0.35">
      <c r="A100" s="77"/>
      <c r="B100" s="39"/>
      <c r="C100" s="39"/>
      <c r="D100" s="39"/>
      <c r="E100" s="39"/>
      <c r="F100" s="73"/>
      <c r="G100" s="95">
        <f>Table14874532333435363313233343537383[[#This Row],[Hours Worked]]*Table14874532333435363313233343537383[[#This Row],[Rate]]</f>
        <v>0</v>
      </c>
      <c r="H100" s="116"/>
      <c r="I100" s="118">
        <f>IF(Table14874532333435363313233343537383[[#This Row],[Equipment Used (Dropdown)]] &lt;&gt; "", RIGHT(Table14874532333435363313233343537383[[#This Row],[Equipment Used (Dropdown)]],6),0)</f>
        <v>0</v>
      </c>
      <c r="J100" s="94"/>
      <c r="K100" s="95">
        <f>Table14874532333435363313233343537383[[#This Row],[Rate (Auto selects)]]*Table14874532333435363313233343537383[[#This Row],[Hours Used]]</f>
        <v>0</v>
      </c>
      <c r="S100" s="33"/>
      <c r="T100" s="39"/>
      <c r="U100" s="39"/>
      <c r="V100" s="39"/>
      <c r="W100" s="39"/>
      <c r="X100" s="39"/>
      <c r="Y100" s="112">
        <f>IF(X100 &lt;&gt; "", RIGHT(Table157753112838485868818283848587888[[#This Row],[Class (Dropdown)]],6),0)</f>
        <v>0</v>
      </c>
      <c r="Z100" s="108"/>
      <c r="AA100" s="107"/>
      <c r="AB100" s="111">
        <f>Table157753112838485868818283848587888[[#This Row],[Rate (Auto fill)]]*Table157753112838485868818283848587888[[#This Row],[Hours Groomed]]</f>
        <v>0</v>
      </c>
      <c r="AC100" s="32"/>
      <c r="AD100" s="84"/>
      <c r="AE100" s="85"/>
      <c r="AF100" s="85"/>
      <c r="AI100" s="33"/>
      <c r="AJ100" s="39"/>
      <c r="AK100" s="39"/>
      <c r="AL100" s="39"/>
      <c r="AM100" s="76"/>
      <c r="AN100" s="39"/>
      <c r="AO100" s="39"/>
      <c r="AP100" s="33"/>
      <c r="AQ100" s="77"/>
      <c r="AR100" s="39"/>
      <c r="AS100" s="39"/>
      <c r="AT100" s="76"/>
      <c r="AU100" s="39"/>
      <c r="AV100" s="78"/>
      <c r="AW100" s="33"/>
      <c r="AX100" s="77"/>
      <c r="AY100" s="39"/>
      <c r="AZ100" s="39"/>
      <c r="BA100" s="76"/>
      <c r="BB100" s="39"/>
      <c r="BC100" s="78"/>
      <c r="BD100" s="33"/>
      <c r="BE100" s="77"/>
      <c r="BF100" s="39"/>
      <c r="BG100" s="39"/>
      <c r="BH100" s="76"/>
      <c r="BI100" s="39"/>
      <c r="BJ100" s="78"/>
      <c r="BK100" s="33"/>
    </row>
    <row r="101" spans="1:63" x14ac:dyDescent="0.35">
      <c r="A101" s="77"/>
      <c r="B101" s="39"/>
      <c r="C101" s="39"/>
      <c r="D101" s="39"/>
      <c r="E101" s="39"/>
      <c r="F101" s="73"/>
      <c r="G101" s="95">
        <f>Table14874532333435363313233343537383[[#This Row],[Hours Worked]]*Table14874532333435363313233343537383[[#This Row],[Rate]]</f>
        <v>0</v>
      </c>
      <c r="H101" s="116"/>
      <c r="I101" s="118">
        <f>IF(Table14874532333435363313233343537383[[#This Row],[Equipment Used (Dropdown)]] &lt;&gt; "", RIGHT(Table14874532333435363313233343537383[[#This Row],[Equipment Used (Dropdown)]],6),0)</f>
        <v>0</v>
      </c>
      <c r="J101" s="94"/>
      <c r="K101" s="95">
        <f>Table14874532333435363313233343537383[[#This Row],[Rate (Auto selects)]]*Table14874532333435363313233343537383[[#This Row],[Hours Used]]</f>
        <v>0</v>
      </c>
      <c r="S101" s="33"/>
      <c r="T101" s="39"/>
      <c r="U101" s="39"/>
      <c r="V101" s="39"/>
      <c r="W101" s="39"/>
      <c r="X101" s="39"/>
      <c r="Y101" s="112">
        <f>IF(X101 &lt;&gt; "", RIGHT(Table157753112838485868818283848587888[[#This Row],[Class (Dropdown)]],6),0)</f>
        <v>0</v>
      </c>
      <c r="Z101" s="108"/>
      <c r="AA101" s="107"/>
      <c r="AB101" s="111">
        <f>Table157753112838485868818283848587888[[#This Row],[Rate (Auto fill)]]*Table157753112838485868818283848587888[[#This Row],[Hours Groomed]]</f>
        <v>0</v>
      </c>
      <c r="AC101" s="32"/>
      <c r="AD101" s="84"/>
      <c r="AE101" s="85"/>
      <c r="AF101" s="85"/>
      <c r="AI101" s="33"/>
      <c r="AJ101" s="39"/>
      <c r="AK101" s="39"/>
      <c r="AL101" s="39"/>
      <c r="AM101" s="76"/>
      <c r="AN101" s="39"/>
      <c r="AO101" s="39"/>
      <c r="AP101" s="33"/>
      <c r="AQ101" s="77"/>
      <c r="AR101" s="39"/>
      <c r="AS101" s="39"/>
      <c r="AT101" s="76"/>
      <c r="AU101" s="39"/>
      <c r="AV101" s="78"/>
      <c r="AW101" s="33"/>
      <c r="AX101" s="77"/>
      <c r="AY101" s="39"/>
      <c r="AZ101" s="39"/>
      <c r="BA101" s="76"/>
      <c r="BB101" s="39"/>
      <c r="BC101" s="78"/>
      <c r="BD101" s="33"/>
      <c r="BE101" s="77"/>
      <c r="BF101" s="39"/>
      <c r="BG101" s="39"/>
      <c r="BH101" s="76"/>
      <c r="BI101" s="39"/>
      <c r="BJ101" s="78"/>
      <c r="BK101" s="33"/>
    </row>
    <row r="102" spans="1:63" x14ac:dyDescent="0.35">
      <c r="A102" s="77"/>
      <c r="B102" s="39"/>
      <c r="C102" s="39"/>
      <c r="D102" s="39"/>
      <c r="E102" s="39"/>
      <c r="F102" s="73"/>
      <c r="G102" s="95">
        <f>Table14874532333435363313233343537383[[#This Row],[Hours Worked]]*Table14874532333435363313233343537383[[#This Row],[Rate]]</f>
        <v>0</v>
      </c>
      <c r="H102" s="116"/>
      <c r="I102" s="118">
        <f>IF(Table14874532333435363313233343537383[[#This Row],[Equipment Used (Dropdown)]] &lt;&gt; "", RIGHT(Table14874532333435363313233343537383[[#This Row],[Equipment Used (Dropdown)]],6),0)</f>
        <v>0</v>
      </c>
      <c r="J102" s="94"/>
      <c r="K102" s="95">
        <f>Table14874532333435363313233343537383[[#This Row],[Rate (Auto selects)]]*Table14874532333435363313233343537383[[#This Row],[Hours Used]]</f>
        <v>0</v>
      </c>
      <c r="S102" s="33"/>
      <c r="T102" s="39"/>
      <c r="U102" s="39"/>
      <c r="V102" s="39"/>
      <c r="W102" s="39"/>
      <c r="X102" s="39"/>
      <c r="Y102" s="112">
        <f>IF(X102 &lt;&gt; "", RIGHT(Table157753112838485868818283848587888[[#This Row],[Class (Dropdown)]],6),0)</f>
        <v>0</v>
      </c>
      <c r="Z102" s="108"/>
      <c r="AA102" s="107"/>
      <c r="AB102" s="111">
        <f>Table157753112838485868818283848587888[[#This Row],[Rate (Auto fill)]]*Table157753112838485868818283848587888[[#This Row],[Hours Groomed]]</f>
        <v>0</v>
      </c>
      <c r="AC102" s="32"/>
      <c r="AD102" s="84"/>
      <c r="AE102" s="85"/>
      <c r="AF102" s="85"/>
      <c r="AI102" s="33"/>
      <c r="AJ102" s="39"/>
      <c r="AK102" s="39"/>
      <c r="AL102" s="39"/>
      <c r="AM102" s="76"/>
      <c r="AN102" s="39"/>
      <c r="AO102" s="39"/>
      <c r="AP102" s="33"/>
      <c r="AQ102" s="77"/>
      <c r="AR102" s="39"/>
      <c r="AS102" s="39"/>
      <c r="AT102" s="76"/>
      <c r="AU102" s="39"/>
      <c r="AV102" s="78"/>
      <c r="AW102" s="33"/>
      <c r="AX102" s="77"/>
      <c r="AY102" s="39"/>
      <c r="AZ102" s="39"/>
      <c r="BA102" s="76"/>
      <c r="BB102" s="39"/>
      <c r="BC102" s="78"/>
      <c r="BD102" s="33"/>
      <c r="BE102" s="77"/>
      <c r="BF102" s="39"/>
      <c r="BG102" s="39"/>
      <c r="BH102" s="76"/>
      <c r="BI102" s="39"/>
      <c r="BJ102" s="78"/>
      <c r="BK102" s="33"/>
    </row>
    <row r="103" spans="1:63" x14ac:dyDescent="0.35">
      <c r="A103" s="77"/>
      <c r="B103" s="39"/>
      <c r="C103" s="39"/>
      <c r="D103" s="39"/>
      <c r="E103" s="39"/>
      <c r="F103" s="73"/>
      <c r="G103" s="95">
        <f>Table14874532333435363313233343537383[[#This Row],[Hours Worked]]*Table14874532333435363313233343537383[[#This Row],[Rate]]</f>
        <v>0</v>
      </c>
      <c r="H103" s="116"/>
      <c r="I103" s="118">
        <f>IF(Table14874532333435363313233343537383[[#This Row],[Equipment Used (Dropdown)]] &lt;&gt; "", RIGHT(Table14874532333435363313233343537383[[#This Row],[Equipment Used (Dropdown)]],6),0)</f>
        <v>0</v>
      </c>
      <c r="J103" s="94"/>
      <c r="K103" s="95">
        <f>Table14874532333435363313233343537383[[#This Row],[Rate (Auto selects)]]*Table14874532333435363313233343537383[[#This Row],[Hours Used]]</f>
        <v>0</v>
      </c>
      <c r="S103" s="33"/>
      <c r="T103" s="39"/>
      <c r="U103" s="39"/>
      <c r="V103" s="39"/>
      <c r="W103" s="39"/>
      <c r="X103" s="39"/>
      <c r="Y103" s="112">
        <f>IF(X103 &lt;&gt; "", RIGHT(Table157753112838485868818283848587888[[#This Row],[Class (Dropdown)]],6),0)</f>
        <v>0</v>
      </c>
      <c r="Z103" s="108"/>
      <c r="AA103" s="107"/>
      <c r="AB103" s="111">
        <f>Table157753112838485868818283848587888[[#This Row],[Rate (Auto fill)]]*Table157753112838485868818283848587888[[#This Row],[Hours Groomed]]</f>
        <v>0</v>
      </c>
      <c r="AC103" s="32"/>
      <c r="AD103" s="84"/>
      <c r="AE103" s="85"/>
      <c r="AF103" s="85"/>
      <c r="AI103" s="33"/>
      <c r="AJ103" s="39"/>
      <c r="AK103" s="39"/>
      <c r="AL103" s="39"/>
      <c r="AM103" s="76"/>
      <c r="AN103" s="39"/>
      <c r="AO103" s="39"/>
      <c r="AP103" s="33"/>
      <c r="AQ103" s="77"/>
      <c r="AR103" s="39"/>
      <c r="AS103" s="39"/>
      <c r="AT103" s="76"/>
      <c r="AU103" s="39"/>
      <c r="AV103" s="78"/>
      <c r="AW103" s="33"/>
      <c r="AX103" s="77"/>
      <c r="AY103" s="39"/>
      <c r="AZ103" s="39"/>
      <c r="BA103" s="76"/>
      <c r="BB103" s="39"/>
      <c r="BC103" s="78"/>
      <c r="BD103" s="33"/>
      <c r="BE103" s="77"/>
      <c r="BF103" s="39"/>
      <c r="BG103" s="39"/>
      <c r="BH103" s="76"/>
      <c r="BI103" s="39"/>
      <c r="BJ103" s="78"/>
      <c r="BK103" s="33"/>
    </row>
    <row r="104" spans="1:63" x14ac:dyDescent="0.35">
      <c r="A104" s="77"/>
      <c r="B104" s="39"/>
      <c r="C104" s="39"/>
      <c r="D104" s="39"/>
      <c r="E104" s="39"/>
      <c r="F104" s="73"/>
      <c r="G104" s="95">
        <f>Table14874532333435363313233343537383[[#This Row],[Hours Worked]]*Table14874532333435363313233343537383[[#This Row],[Rate]]</f>
        <v>0</v>
      </c>
      <c r="H104" s="116"/>
      <c r="I104" s="118">
        <f>IF(Table14874532333435363313233343537383[[#This Row],[Equipment Used (Dropdown)]] &lt;&gt; "", RIGHT(Table14874532333435363313233343537383[[#This Row],[Equipment Used (Dropdown)]],6),0)</f>
        <v>0</v>
      </c>
      <c r="J104" s="94"/>
      <c r="K104" s="95">
        <f>Table14874532333435363313233343537383[[#This Row],[Rate (Auto selects)]]*Table14874532333435363313233343537383[[#This Row],[Hours Used]]</f>
        <v>0</v>
      </c>
      <c r="S104" s="33"/>
      <c r="T104" s="39"/>
      <c r="U104" s="39"/>
      <c r="V104" s="39"/>
      <c r="W104" s="39"/>
      <c r="X104" s="39"/>
      <c r="Y104" s="112">
        <f>IF(X104 &lt;&gt; "", RIGHT(Table157753112838485868818283848587888[[#This Row],[Class (Dropdown)]],6),0)</f>
        <v>0</v>
      </c>
      <c r="Z104" s="108"/>
      <c r="AA104" s="107"/>
      <c r="AB104" s="111">
        <f>Table157753112838485868818283848587888[[#This Row],[Rate (Auto fill)]]*Table157753112838485868818283848587888[[#This Row],[Hours Groomed]]</f>
        <v>0</v>
      </c>
      <c r="AC104" s="32"/>
      <c r="AE104" s="85"/>
      <c r="AF104" s="85"/>
      <c r="AI104" s="33"/>
      <c r="AJ104" s="39"/>
      <c r="AK104" s="39"/>
      <c r="AL104" s="39"/>
      <c r="AM104" s="76"/>
      <c r="AN104" s="39"/>
      <c r="AO104" s="39"/>
      <c r="AP104" s="33"/>
      <c r="AQ104" s="77"/>
      <c r="AR104" s="39"/>
      <c r="AS104" s="39"/>
      <c r="AT104" s="76"/>
      <c r="AU104" s="39"/>
      <c r="AV104" s="78"/>
      <c r="AW104" s="33"/>
      <c r="AX104" s="77"/>
      <c r="AY104" s="39"/>
      <c r="AZ104" s="39"/>
      <c r="BA104" s="76"/>
      <c r="BB104" s="39"/>
      <c r="BC104" s="78"/>
      <c r="BD104" s="33"/>
      <c r="BE104" s="77"/>
      <c r="BF104" s="39"/>
      <c r="BG104" s="39"/>
      <c r="BH104" s="76"/>
      <c r="BI104" s="39"/>
      <c r="BJ104" s="78"/>
      <c r="BK104" s="33"/>
    </row>
    <row r="105" spans="1:63" x14ac:dyDescent="0.35">
      <c r="A105" s="77"/>
      <c r="B105" s="39"/>
      <c r="C105" s="39"/>
      <c r="D105" s="39"/>
      <c r="E105" s="39"/>
      <c r="F105" s="73"/>
      <c r="G105" s="95">
        <f>Table14874532333435363313233343537383[[#This Row],[Hours Worked]]*Table14874532333435363313233343537383[[#This Row],[Rate]]</f>
        <v>0</v>
      </c>
      <c r="H105" s="116"/>
      <c r="I105" s="118">
        <f>IF(Table14874532333435363313233343537383[[#This Row],[Equipment Used (Dropdown)]] &lt;&gt; "", RIGHT(Table14874532333435363313233343537383[[#This Row],[Equipment Used (Dropdown)]],6),0)</f>
        <v>0</v>
      </c>
      <c r="J105" s="94"/>
      <c r="K105" s="95">
        <f>Table14874532333435363313233343537383[[#This Row],[Rate (Auto selects)]]*Table14874532333435363313233343537383[[#This Row],[Hours Used]]</f>
        <v>0</v>
      </c>
      <c r="S105" s="33"/>
      <c r="T105" s="39"/>
      <c r="U105" s="39"/>
      <c r="V105" s="39"/>
      <c r="W105" s="39"/>
      <c r="X105" s="39"/>
      <c r="Y105" s="112">
        <f>IF(X105 &lt;&gt; "", RIGHT(Table157753112838485868818283848587888[[#This Row],[Class (Dropdown)]],6),0)</f>
        <v>0</v>
      </c>
      <c r="Z105" s="108"/>
      <c r="AA105" s="107"/>
      <c r="AB105" s="111">
        <f>Table157753112838485868818283848587888[[#This Row],[Rate (Auto fill)]]*Table157753112838485868818283848587888[[#This Row],[Hours Groomed]]</f>
        <v>0</v>
      </c>
      <c r="AC105" s="32"/>
      <c r="AE105" s="85"/>
      <c r="AF105" s="85"/>
      <c r="AI105" s="33"/>
      <c r="AJ105" s="39"/>
      <c r="AK105" s="39"/>
      <c r="AL105" s="39"/>
      <c r="AM105" s="76"/>
      <c r="AN105" s="39"/>
      <c r="AO105" s="39"/>
      <c r="AP105" s="33"/>
      <c r="AQ105" s="77"/>
      <c r="AR105" s="39"/>
      <c r="AS105" s="39"/>
      <c r="AT105" s="76"/>
      <c r="AU105" s="39"/>
      <c r="AV105" s="78"/>
      <c r="AW105" s="33"/>
      <c r="AX105" s="77"/>
      <c r="AY105" s="39"/>
      <c r="AZ105" s="39"/>
      <c r="BA105" s="76"/>
      <c r="BB105" s="39"/>
      <c r="BC105" s="78"/>
      <c r="BD105" s="33"/>
      <c r="BE105" s="77"/>
      <c r="BF105" s="39"/>
      <c r="BG105" s="39"/>
      <c r="BH105" s="76"/>
      <c r="BI105" s="39"/>
      <c r="BJ105" s="78"/>
      <c r="BK105" s="33"/>
    </row>
    <row r="106" spans="1:63" x14ac:dyDescent="0.35">
      <c r="A106" s="77"/>
      <c r="B106" s="39"/>
      <c r="C106" s="39"/>
      <c r="D106" s="39"/>
      <c r="E106" s="39"/>
      <c r="F106" s="73"/>
      <c r="G106" s="95">
        <f>Table14874532333435363313233343537383[[#This Row],[Hours Worked]]*Table14874532333435363313233343537383[[#This Row],[Rate]]</f>
        <v>0</v>
      </c>
      <c r="H106" s="116"/>
      <c r="I106" s="118">
        <f>IF(Table14874532333435363313233343537383[[#This Row],[Equipment Used (Dropdown)]] &lt;&gt; "", RIGHT(Table14874532333435363313233343537383[[#This Row],[Equipment Used (Dropdown)]],6),0)</f>
        <v>0</v>
      </c>
      <c r="J106" s="94"/>
      <c r="K106" s="95">
        <f>Table14874532333435363313233343537383[[#This Row],[Rate (Auto selects)]]*Table14874532333435363313233343537383[[#This Row],[Hours Used]]</f>
        <v>0</v>
      </c>
      <c r="S106" s="33"/>
      <c r="T106" s="39"/>
      <c r="U106" s="39"/>
      <c r="V106" s="39"/>
      <c r="W106" s="39"/>
      <c r="X106" s="39"/>
      <c r="Y106" s="112">
        <f>IF(X106 &lt;&gt; "", RIGHT(Table157753112838485868818283848587888[[#This Row],[Class (Dropdown)]],6),0)</f>
        <v>0</v>
      </c>
      <c r="Z106" s="108"/>
      <c r="AA106" s="107"/>
      <c r="AB106" s="111">
        <f>Table157753112838485868818283848587888[[#This Row],[Rate (Auto fill)]]*Table157753112838485868818283848587888[[#This Row],[Hours Groomed]]</f>
        <v>0</v>
      </c>
      <c r="AC106" s="32"/>
      <c r="AE106" s="85"/>
      <c r="AF106" s="85"/>
      <c r="AI106" s="33"/>
      <c r="AJ106" s="39"/>
      <c r="AK106" s="39"/>
      <c r="AL106" s="39"/>
      <c r="AM106" s="76"/>
      <c r="AN106" s="39"/>
      <c r="AO106" s="39"/>
      <c r="AP106" s="33"/>
      <c r="AQ106" s="77"/>
      <c r="AR106" s="39"/>
      <c r="AS106" s="39"/>
      <c r="AT106" s="76"/>
      <c r="AU106" s="39"/>
      <c r="AV106" s="78"/>
      <c r="AW106" s="33"/>
      <c r="AX106" s="77"/>
      <c r="AY106" s="39"/>
      <c r="AZ106" s="39"/>
      <c r="BA106" s="76"/>
      <c r="BB106" s="39"/>
      <c r="BC106" s="78"/>
      <c r="BD106" s="33"/>
      <c r="BE106" s="77"/>
      <c r="BF106" s="39"/>
      <c r="BG106" s="39"/>
      <c r="BH106" s="76"/>
      <c r="BI106" s="39"/>
      <c r="BJ106" s="78"/>
      <c r="BK106" s="33"/>
    </row>
    <row r="107" spans="1:63" x14ac:dyDescent="0.35">
      <c r="A107" s="77"/>
      <c r="B107" s="39"/>
      <c r="C107" s="39"/>
      <c r="D107" s="39"/>
      <c r="E107" s="39"/>
      <c r="F107" s="73"/>
      <c r="G107" s="95">
        <f>Table14874532333435363313233343537383[[#This Row],[Hours Worked]]*Table14874532333435363313233343537383[[#This Row],[Rate]]</f>
        <v>0</v>
      </c>
      <c r="H107" s="116"/>
      <c r="I107" s="118">
        <f>IF(Table14874532333435363313233343537383[[#This Row],[Equipment Used (Dropdown)]] &lt;&gt; "", RIGHT(Table14874532333435363313233343537383[[#This Row],[Equipment Used (Dropdown)]],6),0)</f>
        <v>0</v>
      </c>
      <c r="J107" s="94"/>
      <c r="K107" s="95">
        <f>Table14874532333435363313233343537383[[#This Row],[Rate (Auto selects)]]*Table14874532333435363313233343537383[[#This Row],[Hours Used]]</f>
        <v>0</v>
      </c>
      <c r="S107" s="33"/>
      <c r="T107" s="39"/>
      <c r="U107" s="39"/>
      <c r="V107" s="39"/>
      <c r="W107" s="39"/>
      <c r="X107" s="39"/>
      <c r="Y107" s="112">
        <f>IF(X107 &lt;&gt; "", RIGHT(Table157753112838485868818283848587888[[#This Row],[Class (Dropdown)]],6),0)</f>
        <v>0</v>
      </c>
      <c r="Z107" s="108"/>
      <c r="AA107" s="107"/>
      <c r="AB107" s="111">
        <f>Table157753112838485868818283848587888[[#This Row],[Rate (Auto fill)]]*Table157753112838485868818283848587888[[#This Row],[Hours Groomed]]</f>
        <v>0</v>
      </c>
      <c r="AC107" s="32"/>
      <c r="AE107" s="85"/>
      <c r="AF107" s="85"/>
      <c r="AI107" s="33"/>
      <c r="AJ107" s="39"/>
      <c r="AK107" s="39"/>
      <c r="AL107" s="39"/>
      <c r="AM107" s="76"/>
      <c r="AN107" s="39"/>
      <c r="AO107" s="39"/>
      <c r="AP107" s="33"/>
      <c r="AQ107" s="77"/>
      <c r="AR107" s="39"/>
      <c r="AS107" s="39"/>
      <c r="AT107" s="76"/>
      <c r="AU107" s="39"/>
      <c r="AV107" s="78"/>
      <c r="AW107" s="33"/>
      <c r="AX107" s="77"/>
      <c r="AY107" s="39"/>
      <c r="AZ107" s="39"/>
      <c r="BA107" s="76"/>
      <c r="BB107" s="39"/>
      <c r="BC107" s="78"/>
      <c r="BD107" s="33"/>
      <c r="BE107" s="77"/>
      <c r="BF107" s="39"/>
      <c r="BG107" s="39"/>
      <c r="BH107" s="76"/>
      <c r="BI107" s="39"/>
      <c r="BJ107" s="78"/>
      <c r="BK107" s="33"/>
    </row>
    <row r="108" spans="1:63" x14ac:dyDescent="0.35">
      <c r="A108" s="77"/>
      <c r="B108" s="39"/>
      <c r="C108" s="39"/>
      <c r="D108" s="39"/>
      <c r="E108" s="39"/>
      <c r="F108" s="73"/>
      <c r="G108" s="95">
        <f>Table14874532333435363313233343537383[[#This Row],[Hours Worked]]*Table14874532333435363313233343537383[[#This Row],[Rate]]</f>
        <v>0</v>
      </c>
      <c r="H108" s="116"/>
      <c r="I108" s="118">
        <f>IF(Table14874532333435363313233343537383[[#This Row],[Equipment Used (Dropdown)]] &lt;&gt; "", RIGHT(Table14874532333435363313233343537383[[#This Row],[Equipment Used (Dropdown)]],6),0)</f>
        <v>0</v>
      </c>
      <c r="J108" s="94"/>
      <c r="K108" s="95">
        <f>Table14874532333435363313233343537383[[#This Row],[Rate (Auto selects)]]*Table14874532333435363313233343537383[[#This Row],[Hours Used]]</f>
        <v>0</v>
      </c>
      <c r="S108" s="33"/>
      <c r="T108" s="39"/>
      <c r="U108" s="39"/>
      <c r="V108" s="39"/>
      <c r="W108" s="39"/>
      <c r="X108" s="39"/>
      <c r="Y108" s="112">
        <f>IF(X108 &lt;&gt; "", RIGHT(Table157753112838485868818283848587888[[#This Row],[Class (Dropdown)]],6),0)</f>
        <v>0</v>
      </c>
      <c r="Z108" s="108"/>
      <c r="AA108" s="107"/>
      <c r="AB108" s="111">
        <f>Table157753112838485868818283848587888[[#This Row],[Rate (Auto fill)]]*Table157753112838485868818283848587888[[#This Row],[Hours Groomed]]</f>
        <v>0</v>
      </c>
      <c r="AC108" s="32"/>
      <c r="AE108" s="85"/>
      <c r="AF108" s="85"/>
      <c r="AI108" s="33"/>
      <c r="AJ108" s="39"/>
      <c r="AK108" s="39"/>
      <c r="AL108" s="39"/>
      <c r="AM108" s="76"/>
      <c r="AN108" s="39"/>
      <c r="AO108" s="39"/>
      <c r="AP108" s="33"/>
      <c r="AQ108" s="77"/>
      <c r="AR108" s="39"/>
      <c r="AS108" s="39"/>
      <c r="AT108" s="76"/>
      <c r="AU108" s="39"/>
      <c r="AV108" s="78"/>
      <c r="AW108" s="33"/>
      <c r="AX108" s="77"/>
      <c r="AY108" s="39"/>
      <c r="AZ108" s="39"/>
      <c r="BA108" s="76"/>
      <c r="BB108" s="39"/>
      <c r="BC108" s="78"/>
      <c r="BD108" s="33"/>
      <c r="BE108" s="77"/>
      <c r="BF108" s="39"/>
      <c r="BG108" s="39"/>
      <c r="BH108" s="76"/>
      <c r="BI108" s="39"/>
      <c r="BJ108" s="78"/>
      <c r="BK108" s="33"/>
    </row>
    <row r="109" spans="1:63" x14ac:dyDescent="0.35">
      <c r="A109" s="77"/>
      <c r="B109" s="39"/>
      <c r="C109" s="39"/>
      <c r="D109" s="39"/>
      <c r="E109" s="39"/>
      <c r="F109" s="73"/>
      <c r="G109" s="95">
        <f>Table14874532333435363313233343537383[[#This Row],[Hours Worked]]*Table14874532333435363313233343537383[[#This Row],[Rate]]</f>
        <v>0</v>
      </c>
      <c r="H109" s="116"/>
      <c r="I109" s="118">
        <f>IF(Table14874532333435363313233343537383[[#This Row],[Equipment Used (Dropdown)]] &lt;&gt; "", RIGHT(Table14874532333435363313233343537383[[#This Row],[Equipment Used (Dropdown)]],6),0)</f>
        <v>0</v>
      </c>
      <c r="J109" s="94"/>
      <c r="K109" s="95">
        <f>Table14874532333435363313233343537383[[#This Row],[Rate (Auto selects)]]*Table14874532333435363313233343537383[[#This Row],[Hours Used]]</f>
        <v>0</v>
      </c>
      <c r="S109" s="33"/>
      <c r="T109" s="39"/>
      <c r="U109" s="39"/>
      <c r="V109" s="39"/>
      <c r="W109" s="39"/>
      <c r="X109" s="39"/>
      <c r="Y109" s="112">
        <f>IF(X109 &lt;&gt; "", RIGHT(Table157753112838485868818283848587888[[#This Row],[Class (Dropdown)]],6),0)</f>
        <v>0</v>
      </c>
      <c r="Z109" s="108"/>
      <c r="AA109" s="107"/>
      <c r="AB109" s="111">
        <f>Table157753112838485868818283848587888[[#This Row],[Rate (Auto fill)]]*Table157753112838485868818283848587888[[#This Row],[Hours Groomed]]</f>
        <v>0</v>
      </c>
      <c r="AC109" s="32"/>
      <c r="AE109" s="85"/>
      <c r="AF109" s="85"/>
      <c r="AI109" s="33"/>
      <c r="AJ109" s="39"/>
      <c r="AK109" s="39"/>
      <c r="AL109" s="39"/>
      <c r="AM109" s="76"/>
      <c r="AN109" s="39"/>
      <c r="AO109" s="39"/>
      <c r="AP109" s="33"/>
      <c r="AQ109" s="77"/>
      <c r="AR109" s="39"/>
      <c r="AS109" s="39"/>
      <c r="AT109" s="76"/>
      <c r="AU109" s="39"/>
      <c r="AV109" s="78"/>
      <c r="AW109" s="33"/>
      <c r="AX109" s="77"/>
      <c r="AY109" s="39"/>
      <c r="AZ109" s="39"/>
      <c r="BA109" s="76"/>
      <c r="BB109" s="39"/>
      <c r="BC109" s="78"/>
      <c r="BD109" s="33"/>
      <c r="BE109" s="77"/>
      <c r="BF109" s="39"/>
      <c r="BG109" s="39"/>
      <c r="BH109" s="76"/>
      <c r="BI109" s="39"/>
      <c r="BJ109" s="78"/>
      <c r="BK109" s="33"/>
    </row>
    <row r="110" spans="1:63" x14ac:dyDescent="0.35">
      <c r="A110" s="77"/>
      <c r="B110" s="39"/>
      <c r="C110" s="39"/>
      <c r="D110" s="39"/>
      <c r="E110" s="39"/>
      <c r="F110" s="73"/>
      <c r="G110" s="95">
        <f>Table14874532333435363313233343537383[[#This Row],[Hours Worked]]*Table14874532333435363313233343537383[[#This Row],[Rate]]</f>
        <v>0</v>
      </c>
      <c r="H110" s="116"/>
      <c r="I110" s="118">
        <f>IF(Table14874532333435363313233343537383[[#This Row],[Equipment Used (Dropdown)]] &lt;&gt; "", RIGHT(Table14874532333435363313233343537383[[#This Row],[Equipment Used (Dropdown)]],6),0)</f>
        <v>0</v>
      </c>
      <c r="J110" s="94"/>
      <c r="K110" s="95">
        <f>Table14874532333435363313233343537383[[#This Row],[Rate (Auto selects)]]*Table14874532333435363313233343537383[[#This Row],[Hours Used]]</f>
        <v>0</v>
      </c>
      <c r="S110" s="33"/>
      <c r="T110" s="39"/>
      <c r="U110" s="39"/>
      <c r="V110" s="39"/>
      <c r="W110" s="39"/>
      <c r="X110" s="39"/>
      <c r="Y110" s="112">
        <f>IF(X110 &lt;&gt; "", RIGHT(Table157753112838485868818283848587888[[#This Row],[Class (Dropdown)]],6),0)</f>
        <v>0</v>
      </c>
      <c r="Z110" s="108"/>
      <c r="AA110" s="107"/>
      <c r="AB110" s="111">
        <f>Table157753112838485868818283848587888[[#This Row],[Rate (Auto fill)]]*Table157753112838485868818283848587888[[#This Row],[Hours Groomed]]</f>
        <v>0</v>
      </c>
      <c r="AC110" s="32"/>
      <c r="AE110" s="85"/>
      <c r="AF110" s="85"/>
      <c r="AI110" s="33"/>
      <c r="AJ110" s="39"/>
      <c r="AK110" s="39"/>
      <c r="AL110" s="39"/>
      <c r="AM110" s="76"/>
      <c r="AN110" s="39"/>
      <c r="AO110" s="39"/>
      <c r="AP110" s="33"/>
      <c r="AQ110" s="77"/>
      <c r="AR110" s="39"/>
      <c r="AS110" s="39"/>
      <c r="AT110" s="76"/>
      <c r="AU110" s="39"/>
      <c r="AV110" s="78"/>
      <c r="AW110" s="33"/>
      <c r="AX110" s="77"/>
      <c r="AY110" s="39"/>
      <c r="AZ110" s="39"/>
      <c r="BA110" s="76"/>
      <c r="BB110" s="39"/>
      <c r="BC110" s="78"/>
      <c r="BD110" s="33"/>
      <c r="BE110" s="77"/>
      <c r="BF110" s="39"/>
      <c r="BG110" s="39"/>
      <c r="BH110" s="76"/>
      <c r="BI110" s="39"/>
      <c r="BJ110" s="78"/>
      <c r="BK110" s="33"/>
    </row>
    <row r="111" spans="1:63" x14ac:dyDescent="0.35">
      <c r="A111" s="77"/>
      <c r="B111" s="39"/>
      <c r="C111" s="39"/>
      <c r="D111" s="39"/>
      <c r="E111" s="39"/>
      <c r="F111" s="73"/>
      <c r="G111" s="95">
        <f>Table14874532333435363313233343537383[[#This Row],[Hours Worked]]*Table14874532333435363313233343537383[[#This Row],[Rate]]</f>
        <v>0</v>
      </c>
      <c r="H111" s="116"/>
      <c r="I111" s="118">
        <f>IF(Table14874532333435363313233343537383[[#This Row],[Equipment Used (Dropdown)]] &lt;&gt; "", RIGHT(Table14874532333435363313233343537383[[#This Row],[Equipment Used (Dropdown)]],6),0)</f>
        <v>0</v>
      </c>
      <c r="J111" s="94"/>
      <c r="K111" s="95">
        <f>Table14874532333435363313233343537383[[#This Row],[Rate (Auto selects)]]*Table14874532333435363313233343537383[[#This Row],[Hours Used]]</f>
        <v>0</v>
      </c>
      <c r="S111" s="33"/>
      <c r="T111" s="39"/>
      <c r="U111" s="39"/>
      <c r="V111" s="39"/>
      <c r="W111" s="39"/>
      <c r="X111" s="39"/>
      <c r="Y111" s="112">
        <f>IF(X111 &lt;&gt; "", RIGHT(Table157753112838485868818283848587888[[#This Row],[Class (Dropdown)]],6),0)</f>
        <v>0</v>
      </c>
      <c r="Z111" s="108"/>
      <c r="AA111" s="107"/>
      <c r="AB111" s="111">
        <f>Table157753112838485868818283848587888[[#This Row],[Rate (Auto fill)]]*Table157753112838485868818283848587888[[#This Row],[Hours Groomed]]</f>
        <v>0</v>
      </c>
      <c r="AC111" s="32"/>
      <c r="AE111" s="85"/>
      <c r="AF111" s="85"/>
      <c r="AI111" s="33"/>
      <c r="AJ111" s="39"/>
      <c r="AK111" s="39"/>
      <c r="AL111" s="39"/>
      <c r="AM111" s="76"/>
      <c r="AN111" s="39"/>
      <c r="AO111" s="39"/>
      <c r="AP111" s="33"/>
      <c r="AQ111" s="77"/>
      <c r="AR111" s="39"/>
      <c r="AS111" s="39"/>
      <c r="AT111" s="76"/>
      <c r="AU111" s="39"/>
      <c r="AV111" s="78"/>
      <c r="AW111" s="33"/>
      <c r="AX111" s="77"/>
      <c r="AY111" s="39"/>
      <c r="AZ111" s="39"/>
      <c r="BA111" s="76"/>
      <c r="BB111" s="39"/>
      <c r="BC111" s="78"/>
      <c r="BD111" s="33"/>
      <c r="BE111" s="77"/>
      <c r="BF111" s="39"/>
      <c r="BG111" s="39"/>
      <c r="BH111" s="76"/>
      <c r="BI111" s="39"/>
      <c r="BJ111" s="78"/>
      <c r="BK111" s="33"/>
    </row>
    <row r="112" spans="1:63" x14ac:dyDescent="0.35">
      <c r="A112" s="77"/>
      <c r="B112" s="39"/>
      <c r="C112" s="39"/>
      <c r="D112" s="39"/>
      <c r="E112" s="39"/>
      <c r="F112" s="73"/>
      <c r="G112" s="95">
        <f>Table14874532333435363313233343537383[[#This Row],[Hours Worked]]*Table14874532333435363313233343537383[[#This Row],[Rate]]</f>
        <v>0</v>
      </c>
      <c r="H112" s="116"/>
      <c r="I112" s="118">
        <f>IF(Table14874532333435363313233343537383[[#This Row],[Equipment Used (Dropdown)]] &lt;&gt; "", RIGHT(Table14874532333435363313233343537383[[#This Row],[Equipment Used (Dropdown)]],6),0)</f>
        <v>0</v>
      </c>
      <c r="J112" s="94"/>
      <c r="K112" s="95">
        <f>Table14874532333435363313233343537383[[#This Row],[Rate (Auto selects)]]*Table14874532333435363313233343537383[[#This Row],[Hours Used]]</f>
        <v>0</v>
      </c>
      <c r="S112" s="33"/>
      <c r="T112" s="39"/>
      <c r="U112" s="39"/>
      <c r="V112" s="39"/>
      <c r="W112" s="39"/>
      <c r="X112" s="39"/>
      <c r="Y112" s="112">
        <f>IF(X112 &lt;&gt; "", RIGHT(Table157753112838485868818283848587888[[#This Row],[Class (Dropdown)]],6),0)</f>
        <v>0</v>
      </c>
      <c r="Z112" s="108"/>
      <c r="AA112" s="107"/>
      <c r="AB112" s="111">
        <f>Table157753112838485868818283848587888[[#This Row],[Rate (Auto fill)]]*Table157753112838485868818283848587888[[#This Row],[Hours Groomed]]</f>
        <v>0</v>
      </c>
      <c r="AC112" s="32"/>
      <c r="AE112" s="85"/>
      <c r="AF112" s="85"/>
      <c r="AI112" s="33"/>
      <c r="AJ112" s="39"/>
      <c r="AK112" s="39"/>
      <c r="AL112" s="39"/>
      <c r="AM112" s="76"/>
      <c r="AN112" s="39"/>
      <c r="AO112" s="39"/>
      <c r="AP112" s="33"/>
      <c r="AQ112" s="77"/>
      <c r="AR112" s="39"/>
      <c r="AS112" s="39"/>
      <c r="AT112" s="76"/>
      <c r="AU112" s="39"/>
      <c r="AV112" s="78"/>
      <c r="AW112" s="33"/>
      <c r="AX112" s="77"/>
      <c r="AY112" s="39"/>
      <c r="AZ112" s="39"/>
      <c r="BA112" s="76"/>
      <c r="BB112" s="39"/>
      <c r="BC112" s="78"/>
      <c r="BD112" s="33"/>
      <c r="BE112" s="77"/>
      <c r="BF112" s="39"/>
      <c r="BG112" s="39"/>
      <c r="BH112" s="76"/>
      <c r="BI112" s="39"/>
      <c r="BJ112" s="78"/>
      <c r="BK112" s="33"/>
    </row>
    <row r="113" spans="1:63" x14ac:dyDescent="0.35">
      <c r="A113" s="77"/>
      <c r="B113" s="39"/>
      <c r="C113" s="39"/>
      <c r="D113" s="39"/>
      <c r="E113" s="39"/>
      <c r="F113" s="73"/>
      <c r="G113" s="95">
        <f>Table14874532333435363313233343537383[[#This Row],[Hours Worked]]*Table14874532333435363313233343537383[[#This Row],[Rate]]</f>
        <v>0</v>
      </c>
      <c r="H113" s="116"/>
      <c r="I113" s="118">
        <f>IF(Table14874532333435363313233343537383[[#This Row],[Equipment Used (Dropdown)]] &lt;&gt; "", RIGHT(Table14874532333435363313233343537383[[#This Row],[Equipment Used (Dropdown)]],6),0)</f>
        <v>0</v>
      </c>
      <c r="J113" s="94"/>
      <c r="K113" s="95">
        <f>Table14874532333435363313233343537383[[#This Row],[Rate (Auto selects)]]*Table14874532333435363313233343537383[[#This Row],[Hours Used]]</f>
        <v>0</v>
      </c>
      <c r="S113" s="33"/>
      <c r="T113" s="39"/>
      <c r="U113" s="39"/>
      <c r="V113" s="39"/>
      <c r="W113" s="39"/>
      <c r="X113" s="39"/>
      <c r="Y113" s="112">
        <f>IF(X113 &lt;&gt; "", RIGHT(Table157753112838485868818283848587888[[#This Row],[Class (Dropdown)]],6),0)</f>
        <v>0</v>
      </c>
      <c r="Z113" s="108"/>
      <c r="AA113" s="107"/>
      <c r="AB113" s="111">
        <f>Table157753112838485868818283848587888[[#This Row],[Rate (Auto fill)]]*Table157753112838485868818283848587888[[#This Row],[Hours Groomed]]</f>
        <v>0</v>
      </c>
      <c r="AC113" s="32"/>
      <c r="AE113" s="85"/>
      <c r="AF113" s="85"/>
      <c r="AI113" s="33"/>
      <c r="AJ113" s="39"/>
      <c r="AK113" s="39"/>
      <c r="AL113" s="39"/>
      <c r="AM113" s="76"/>
      <c r="AN113" s="39"/>
      <c r="AO113" s="39"/>
      <c r="AP113" s="33"/>
      <c r="AQ113" s="77"/>
      <c r="AR113" s="39"/>
      <c r="AS113" s="39"/>
      <c r="AT113" s="76"/>
      <c r="AU113" s="39"/>
      <c r="AV113" s="78"/>
      <c r="AW113" s="33"/>
      <c r="AX113" s="77"/>
      <c r="AY113" s="39"/>
      <c r="AZ113" s="39"/>
      <c r="BA113" s="76"/>
      <c r="BB113" s="39"/>
      <c r="BC113" s="78"/>
      <c r="BD113" s="33"/>
      <c r="BE113" s="77"/>
      <c r="BF113" s="39"/>
      <c r="BG113" s="39"/>
      <c r="BH113" s="76"/>
      <c r="BI113" s="39"/>
      <c r="BJ113" s="78"/>
      <c r="BK113" s="33"/>
    </row>
    <row r="114" spans="1:63" x14ac:dyDescent="0.35">
      <c r="A114" s="77"/>
      <c r="B114" s="39"/>
      <c r="C114" s="39"/>
      <c r="D114" s="39"/>
      <c r="E114" s="39"/>
      <c r="F114" s="73"/>
      <c r="G114" s="95">
        <f>Table14874532333435363313233343537383[[#This Row],[Hours Worked]]*Table14874532333435363313233343537383[[#This Row],[Rate]]</f>
        <v>0</v>
      </c>
      <c r="H114" s="116"/>
      <c r="I114" s="118">
        <f>IF(Table14874532333435363313233343537383[[#This Row],[Equipment Used (Dropdown)]] &lt;&gt; "", RIGHT(Table14874532333435363313233343537383[[#This Row],[Equipment Used (Dropdown)]],6),0)</f>
        <v>0</v>
      </c>
      <c r="J114" s="94"/>
      <c r="K114" s="95">
        <f>Table14874532333435363313233343537383[[#This Row],[Rate (Auto selects)]]*Table14874532333435363313233343537383[[#This Row],[Hours Used]]</f>
        <v>0</v>
      </c>
      <c r="S114" s="33"/>
      <c r="T114" s="39"/>
      <c r="U114" s="39"/>
      <c r="V114" s="39"/>
      <c r="W114" s="39"/>
      <c r="X114" s="39"/>
      <c r="Y114" s="112">
        <f>IF(X114 &lt;&gt; "", RIGHT(Table157753112838485868818283848587888[[#This Row],[Class (Dropdown)]],6),0)</f>
        <v>0</v>
      </c>
      <c r="Z114" s="108"/>
      <c r="AA114" s="107"/>
      <c r="AB114" s="111">
        <f>Table157753112838485868818283848587888[[#This Row],[Rate (Auto fill)]]*Table157753112838485868818283848587888[[#This Row],[Hours Groomed]]</f>
        <v>0</v>
      </c>
      <c r="AC114" s="32"/>
      <c r="AE114" s="85"/>
      <c r="AF114" s="85"/>
      <c r="AI114" s="33"/>
      <c r="AJ114" s="39"/>
      <c r="AK114" s="39"/>
      <c r="AL114" s="39"/>
      <c r="AM114" s="76"/>
      <c r="AN114" s="39"/>
      <c r="AO114" s="39"/>
      <c r="AP114" s="33"/>
      <c r="AQ114" s="77"/>
      <c r="AR114" s="39"/>
      <c r="AS114" s="39"/>
      <c r="AT114" s="76"/>
      <c r="AU114" s="39"/>
      <c r="AV114" s="78"/>
      <c r="AW114" s="33"/>
      <c r="AX114" s="77"/>
      <c r="AY114" s="39"/>
      <c r="AZ114" s="39"/>
      <c r="BA114" s="76"/>
      <c r="BB114" s="39"/>
      <c r="BC114" s="78"/>
      <c r="BD114" s="33"/>
      <c r="BE114" s="77"/>
      <c r="BF114" s="39"/>
      <c r="BG114" s="39"/>
      <c r="BH114" s="76"/>
      <c r="BI114" s="39"/>
      <c r="BJ114" s="78"/>
      <c r="BK114" s="33"/>
    </row>
    <row r="115" spans="1:63" x14ac:dyDescent="0.35">
      <c r="A115" s="77"/>
      <c r="B115" s="39"/>
      <c r="C115" s="39"/>
      <c r="D115" s="39"/>
      <c r="E115" s="39"/>
      <c r="F115" s="73"/>
      <c r="G115" s="95">
        <f>Table14874532333435363313233343537383[[#This Row],[Hours Worked]]*Table14874532333435363313233343537383[[#This Row],[Rate]]</f>
        <v>0</v>
      </c>
      <c r="H115" s="116"/>
      <c r="I115" s="118">
        <f>IF(Table14874532333435363313233343537383[[#This Row],[Equipment Used (Dropdown)]] &lt;&gt; "", RIGHT(Table14874532333435363313233343537383[[#This Row],[Equipment Used (Dropdown)]],6),0)</f>
        <v>0</v>
      </c>
      <c r="J115" s="94"/>
      <c r="K115" s="95">
        <f>Table14874532333435363313233343537383[[#This Row],[Rate (Auto selects)]]*Table14874532333435363313233343537383[[#This Row],[Hours Used]]</f>
        <v>0</v>
      </c>
      <c r="S115" s="33"/>
      <c r="T115" s="39"/>
      <c r="U115" s="39"/>
      <c r="V115" s="39"/>
      <c r="W115" s="39"/>
      <c r="X115" s="39"/>
      <c r="Y115" s="112">
        <f>IF(X115 &lt;&gt; "", RIGHT(Table157753112838485868818283848587888[[#This Row],[Class (Dropdown)]],6),0)</f>
        <v>0</v>
      </c>
      <c r="Z115" s="108"/>
      <c r="AA115" s="107"/>
      <c r="AB115" s="111">
        <f>Table157753112838485868818283848587888[[#This Row],[Rate (Auto fill)]]*Table157753112838485868818283848587888[[#This Row],[Hours Groomed]]</f>
        <v>0</v>
      </c>
      <c r="AC115" s="32"/>
      <c r="AE115" s="85"/>
      <c r="AF115" s="85"/>
      <c r="AI115" s="33"/>
      <c r="AJ115" s="39"/>
      <c r="AK115" s="39"/>
      <c r="AL115" s="39"/>
      <c r="AM115" s="76"/>
      <c r="AN115" s="39"/>
      <c r="AO115" s="39"/>
      <c r="AP115" s="33"/>
      <c r="AQ115" s="77"/>
      <c r="AR115" s="39"/>
      <c r="AS115" s="39"/>
      <c r="AT115" s="76"/>
      <c r="AU115" s="39"/>
      <c r="AV115" s="78"/>
      <c r="AW115" s="33"/>
      <c r="AX115" s="77"/>
      <c r="AY115" s="39"/>
      <c r="AZ115" s="39"/>
      <c r="BA115" s="76"/>
      <c r="BB115" s="39"/>
      <c r="BC115" s="78"/>
      <c r="BD115" s="33"/>
      <c r="BE115" s="77"/>
      <c r="BF115" s="39"/>
      <c r="BG115" s="39"/>
      <c r="BH115" s="76"/>
      <c r="BI115" s="39"/>
      <c r="BJ115" s="78"/>
      <c r="BK115" s="33"/>
    </row>
    <row r="116" spans="1:63" x14ac:dyDescent="0.35">
      <c r="A116" s="77"/>
      <c r="B116" s="39"/>
      <c r="C116" s="39"/>
      <c r="D116" s="39"/>
      <c r="E116" s="39"/>
      <c r="F116" s="73"/>
      <c r="G116" s="95">
        <f>Table14874532333435363313233343537383[[#This Row],[Hours Worked]]*Table14874532333435363313233343537383[[#This Row],[Rate]]</f>
        <v>0</v>
      </c>
      <c r="H116" s="116"/>
      <c r="I116" s="118">
        <f>IF(Table14874532333435363313233343537383[[#This Row],[Equipment Used (Dropdown)]] &lt;&gt; "", RIGHT(Table14874532333435363313233343537383[[#This Row],[Equipment Used (Dropdown)]],6),0)</f>
        <v>0</v>
      </c>
      <c r="J116" s="94"/>
      <c r="K116" s="95">
        <f>Table14874532333435363313233343537383[[#This Row],[Rate (Auto selects)]]*Table14874532333435363313233343537383[[#This Row],[Hours Used]]</f>
        <v>0</v>
      </c>
      <c r="S116" s="33"/>
      <c r="T116" s="39"/>
      <c r="U116" s="39"/>
      <c r="V116" s="39"/>
      <c r="W116" s="39"/>
      <c r="X116" s="39"/>
      <c r="Y116" s="112">
        <f>IF(X116 &lt;&gt; "", RIGHT(Table157753112838485868818283848587888[[#This Row],[Class (Dropdown)]],6),0)</f>
        <v>0</v>
      </c>
      <c r="Z116" s="108"/>
      <c r="AA116" s="107"/>
      <c r="AB116" s="111">
        <f>Table157753112838485868818283848587888[[#This Row],[Rate (Auto fill)]]*Table157753112838485868818283848587888[[#This Row],[Hours Groomed]]</f>
        <v>0</v>
      </c>
      <c r="AC116" s="32"/>
      <c r="AE116" s="85"/>
      <c r="AF116" s="85"/>
      <c r="AI116" s="33"/>
      <c r="AJ116" s="39"/>
      <c r="AK116" s="39"/>
      <c r="AL116" s="39"/>
      <c r="AM116" s="76"/>
      <c r="AN116" s="39"/>
      <c r="AO116" s="39"/>
      <c r="AP116" s="33"/>
      <c r="AQ116" s="77"/>
      <c r="AR116" s="39"/>
      <c r="AS116" s="39"/>
      <c r="AT116" s="76"/>
      <c r="AU116" s="39"/>
      <c r="AV116" s="78"/>
      <c r="AW116" s="33"/>
      <c r="AX116" s="77"/>
      <c r="AY116" s="39"/>
      <c r="AZ116" s="39"/>
      <c r="BA116" s="76"/>
      <c r="BB116" s="39"/>
      <c r="BC116" s="78"/>
      <c r="BD116" s="33"/>
      <c r="BE116" s="77"/>
      <c r="BF116" s="39"/>
      <c r="BG116" s="39"/>
      <c r="BH116" s="76"/>
      <c r="BI116" s="39"/>
      <c r="BJ116" s="78"/>
      <c r="BK116" s="33"/>
    </row>
    <row r="117" spans="1:63" x14ac:dyDescent="0.35">
      <c r="A117" s="77"/>
      <c r="B117" s="39"/>
      <c r="C117" s="39"/>
      <c r="D117" s="39"/>
      <c r="E117" s="39"/>
      <c r="F117" s="73"/>
      <c r="G117" s="95">
        <f>Table14874532333435363313233343537383[[#This Row],[Hours Worked]]*Table14874532333435363313233343537383[[#This Row],[Rate]]</f>
        <v>0</v>
      </c>
      <c r="H117" s="116"/>
      <c r="I117" s="118">
        <f>IF(Table14874532333435363313233343537383[[#This Row],[Equipment Used (Dropdown)]] &lt;&gt; "", RIGHT(Table14874532333435363313233343537383[[#This Row],[Equipment Used (Dropdown)]],6),0)</f>
        <v>0</v>
      </c>
      <c r="J117" s="94"/>
      <c r="K117" s="95">
        <f>Table14874532333435363313233343537383[[#This Row],[Rate (Auto selects)]]*Table14874532333435363313233343537383[[#This Row],[Hours Used]]</f>
        <v>0</v>
      </c>
      <c r="S117" s="33"/>
      <c r="T117" s="39"/>
      <c r="U117" s="39"/>
      <c r="V117" s="39"/>
      <c r="W117" s="39"/>
      <c r="X117" s="39"/>
      <c r="Y117" s="112">
        <f>IF(X117 &lt;&gt; "", RIGHT(Table157753112838485868818283848587888[[#This Row],[Class (Dropdown)]],6),0)</f>
        <v>0</v>
      </c>
      <c r="Z117" s="108"/>
      <c r="AA117" s="107"/>
      <c r="AB117" s="111">
        <f>Table157753112838485868818283848587888[[#This Row],[Rate (Auto fill)]]*Table157753112838485868818283848587888[[#This Row],[Hours Groomed]]</f>
        <v>0</v>
      </c>
      <c r="AC117" s="32"/>
      <c r="AE117" s="85"/>
      <c r="AF117" s="85"/>
      <c r="AI117" s="33"/>
      <c r="AJ117" s="39"/>
      <c r="AK117" s="39"/>
      <c r="AL117" s="39"/>
      <c r="AM117" s="76"/>
      <c r="AN117" s="39"/>
      <c r="AO117" s="39"/>
      <c r="AP117" s="33"/>
      <c r="AQ117" s="77"/>
      <c r="AR117" s="39"/>
      <c r="AS117" s="39"/>
      <c r="AT117" s="76"/>
      <c r="AU117" s="39"/>
      <c r="AV117" s="78"/>
      <c r="AW117" s="33"/>
      <c r="AX117" s="77"/>
      <c r="AY117" s="39"/>
      <c r="AZ117" s="39"/>
      <c r="BA117" s="76"/>
      <c r="BB117" s="39"/>
      <c r="BC117" s="78"/>
      <c r="BD117" s="33"/>
      <c r="BE117" s="77"/>
      <c r="BF117" s="39"/>
      <c r="BG117" s="39"/>
      <c r="BH117" s="76"/>
      <c r="BI117" s="39"/>
      <c r="BJ117" s="78"/>
      <c r="BK117" s="33"/>
    </row>
    <row r="118" spans="1:63" x14ac:dyDescent="0.35">
      <c r="A118" s="77"/>
      <c r="B118" s="39"/>
      <c r="C118" s="39"/>
      <c r="D118" s="39"/>
      <c r="E118" s="39"/>
      <c r="F118" s="73"/>
      <c r="G118" s="95">
        <f>Table14874532333435363313233343537383[[#This Row],[Hours Worked]]*Table14874532333435363313233343537383[[#This Row],[Rate]]</f>
        <v>0</v>
      </c>
      <c r="H118" s="116"/>
      <c r="I118" s="118">
        <f>IF(Table14874532333435363313233343537383[[#This Row],[Equipment Used (Dropdown)]] &lt;&gt; "", RIGHT(Table14874532333435363313233343537383[[#This Row],[Equipment Used (Dropdown)]],6),0)</f>
        <v>0</v>
      </c>
      <c r="J118" s="94"/>
      <c r="K118" s="95">
        <f>Table14874532333435363313233343537383[[#This Row],[Rate (Auto selects)]]*Table14874532333435363313233343537383[[#This Row],[Hours Used]]</f>
        <v>0</v>
      </c>
      <c r="S118" s="33"/>
      <c r="T118" s="39"/>
      <c r="U118" s="39"/>
      <c r="V118" s="39"/>
      <c r="W118" s="39"/>
      <c r="X118" s="39"/>
      <c r="Y118" s="112">
        <f>IF(X118 &lt;&gt; "", RIGHT(Table157753112838485868818283848587888[[#This Row],[Class (Dropdown)]],6),0)</f>
        <v>0</v>
      </c>
      <c r="Z118" s="108"/>
      <c r="AA118" s="107"/>
      <c r="AB118" s="111">
        <f>Table157753112838485868818283848587888[[#This Row],[Rate (Auto fill)]]*Table157753112838485868818283848587888[[#This Row],[Hours Groomed]]</f>
        <v>0</v>
      </c>
      <c r="AC118" s="32"/>
      <c r="AE118" s="85"/>
      <c r="AF118" s="85"/>
      <c r="AI118" s="33"/>
      <c r="AJ118" s="39"/>
      <c r="AK118" s="39"/>
      <c r="AL118" s="39"/>
      <c r="AM118" s="76"/>
      <c r="AN118" s="39"/>
      <c r="AO118" s="39"/>
      <c r="AP118" s="33"/>
      <c r="AQ118" s="77"/>
      <c r="AR118" s="39"/>
      <c r="AS118" s="39"/>
      <c r="AT118" s="76"/>
      <c r="AU118" s="39"/>
      <c r="AV118" s="78"/>
      <c r="AW118" s="33"/>
      <c r="AX118" s="77"/>
      <c r="AY118" s="39"/>
      <c r="AZ118" s="39"/>
      <c r="BA118" s="76"/>
      <c r="BB118" s="39"/>
      <c r="BC118" s="78"/>
      <c r="BD118" s="33"/>
      <c r="BE118" s="77"/>
      <c r="BF118" s="39"/>
      <c r="BG118" s="39"/>
      <c r="BH118" s="76"/>
      <c r="BI118" s="39"/>
      <c r="BJ118" s="78"/>
      <c r="BK118" s="33"/>
    </row>
    <row r="119" spans="1:63" x14ac:dyDescent="0.35">
      <c r="A119" s="77"/>
      <c r="B119" s="39"/>
      <c r="C119" s="39"/>
      <c r="D119" s="39"/>
      <c r="E119" s="39"/>
      <c r="F119" s="73"/>
      <c r="G119" s="95">
        <f>Table14874532333435363313233343537383[[#This Row],[Hours Worked]]*Table14874532333435363313233343537383[[#This Row],[Rate]]</f>
        <v>0</v>
      </c>
      <c r="H119" s="116"/>
      <c r="I119" s="118">
        <f>IF(Table14874532333435363313233343537383[[#This Row],[Equipment Used (Dropdown)]] &lt;&gt; "", RIGHT(Table14874532333435363313233343537383[[#This Row],[Equipment Used (Dropdown)]],6),0)</f>
        <v>0</v>
      </c>
      <c r="J119" s="94"/>
      <c r="K119" s="95">
        <f>Table14874532333435363313233343537383[[#This Row],[Rate (Auto selects)]]*Table14874532333435363313233343537383[[#This Row],[Hours Used]]</f>
        <v>0</v>
      </c>
      <c r="S119" s="33"/>
      <c r="T119" s="39"/>
      <c r="U119" s="39"/>
      <c r="V119" s="39"/>
      <c r="W119" s="39"/>
      <c r="X119" s="39"/>
      <c r="Y119" s="112">
        <f>IF(X119 &lt;&gt; "", RIGHT(Table157753112838485868818283848587888[[#This Row],[Class (Dropdown)]],6),0)</f>
        <v>0</v>
      </c>
      <c r="Z119" s="108"/>
      <c r="AA119" s="107"/>
      <c r="AB119" s="111">
        <f>Table157753112838485868818283848587888[[#This Row],[Rate (Auto fill)]]*Table157753112838485868818283848587888[[#This Row],[Hours Groomed]]</f>
        <v>0</v>
      </c>
      <c r="AC119" s="32"/>
      <c r="AE119" s="85"/>
      <c r="AF119" s="85"/>
      <c r="AI119" s="33"/>
      <c r="AJ119" s="39"/>
      <c r="AK119" s="39"/>
      <c r="AL119" s="39"/>
      <c r="AM119" s="76"/>
      <c r="AN119" s="39"/>
      <c r="AO119" s="39"/>
      <c r="AP119" s="33"/>
      <c r="AQ119" s="77"/>
      <c r="AR119" s="39"/>
      <c r="AS119" s="39"/>
      <c r="AT119" s="76"/>
      <c r="AU119" s="39"/>
      <c r="AV119" s="78"/>
      <c r="AW119" s="33"/>
      <c r="AX119" s="77"/>
      <c r="AY119" s="39"/>
      <c r="AZ119" s="39"/>
      <c r="BA119" s="76"/>
      <c r="BB119" s="39"/>
      <c r="BC119" s="78"/>
      <c r="BD119" s="33"/>
      <c r="BE119" s="77"/>
      <c r="BF119" s="39"/>
      <c r="BG119" s="39"/>
      <c r="BH119" s="76"/>
      <c r="BI119" s="39"/>
      <c r="BJ119" s="78"/>
      <c r="BK119" s="33"/>
    </row>
    <row r="120" spans="1:63" x14ac:dyDescent="0.35">
      <c r="A120" s="77"/>
      <c r="B120" s="39"/>
      <c r="C120" s="39"/>
      <c r="D120" s="39"/>
      <c r="E120" s="39"/>
      <c r="F120" s="73"/>
      <c r="G120" s="95">
        <f>Table14874532333435363313233343537383[[#This Row],[Hours Worked]]*Table14874532333435363313233343537383[[#This Row],[Rate]]</f>
        <v>0</v>
      </c>
      <c r="H120" s="116"/>
      <c r="I120" s="118">
        <f>IF(Table14874532333435363313233343537383[[#This Row],[Equipment Used (Dropdown)]] &lt;&gt; "", RIGHT(Table14874532333435363313233343537383[[#This Row],[Equipment Used (Dropdown)]],6),0)</f>
        <v>0</v>
      </c>
      <c r="J120" s="94"/>
      <c r="K120" s="95">
        <f>Table14874532333435363313233343537383[[#This Row],[Rate (Auto selects)]]*Table14874532333435363313233343537383[[#This Row],[Hours Used]]</f>
        <v>0</v>
      </c>
      <c r="S120" s="33"/>
      <c r="T120" s="39"/>
      <c r="U120" s="39"/>
      <c r="V120" s="39"/>
      <c r="W120" s="39"/>
      <c r="X120" s="39"/>
      <c r="Y120" s="112">
        <f>IF(X120 &lt;&gt; "", RIGHT(Table157753112838485868818283848587888[[#This Row],[Class (Dropdown)]],6),0)</f>
        <v>0</v>
      </c>
      <c r="Z120" s="108"/>
      <c r="AA120" s="107"/>
      <c r="AB120" s="111">
        <f>Table157753112838485868818283848587888[[#This Row],[Rate (Auto fill)]]*Table157753112838485868818283848587888[[#This Row],[Hours Groomed]]</f>
        <v>0</v>
      </c>
      <c r="AC120" s="32"/>
      <c r="AE120" s="85"/>
      <c r="AF120" s="85"/>
      <c r="AI120" s="33"/>
      <c r="AJ120" s="39"/>
      <c r="AK120" s="39"/>
      <c r="AL120" s="39"/>
      <c r="AM120" s="76"/>
      <c r="AN120" s="39"/>
      <c r="AO120" s="39"/>
      <c r="AP120" s="33"/>
      <c r="AQ120" s="77"/>
      <c r="AR120" s="39"/>
      <c r="AS120" s="39"/>
      <c r="AT120" s="76"/>
      <c r="AU120" s="39"/>
      <c r="AV120" s="78"/>
      <c r="AW120" s="33"/>
      <c r="AX120" s="77"/>
      <c r="AY120" s="39"/>
      <c r="AZ120" s="39"/>
      <c r="BA120" s="76"/>
      <c r="BB120" s="39"/>
      <c r="BC120" s="78"/>
      <c r="BD120" s="33"/>
      <c r="BE120" s="77"/>
      <c r="BF120" s="39"/>
      <c r="BG120" s="39"/>
      <c r="BH120" s="76"/>
      <c r="BI120" s="39"/>
      <c r="BJ120" s="78"/>
      <c r="BK120" s="33"/>
    </row>
    <row r="121" spans="1:63" x14ac:dyDescent="0.35">
      <c r="A121" s="77"/>
      <c r="B121" s="39"/>
      <c r="C121" s="39"/>
      <c r="D121" s="39"/>
      <c r="E121" s="39"/>
      <c r="F121" s="73"/>
      <c r="G121" s="95">
        <f>Table14874532333435363313233343537383[[#This Row],[Hours Worked]]*Table14874532333435363313233343537383[[#This Row],[Rate]]</f>
        <v>0</v>
      </c>
      <c r="H121" s="116"/>
      <c r="I121" s="118">
        <f>IF(Table14874532333435363313233343537383[[#This Row],[Equipment Used (Dropdown)]] &lt;&gt; "", RIGHT(Table14874532333435363313233343537383[[#This Row],[Equipment Used (Dropdown)]],6),0)</f>
        <v>0</v>
      </c>
      <c r="J121" s="94"/>
      <c r="K121" s="95">
        <f>Table14874532333435363313233343537383[[#This Row],[Rate (Auto selects)]]*Table14874532333435363313233343537383[[#This Row],[Hours Used]]</f>
        <v>0</v>
      </c>
      <c r="S121" s="33"/>
      <c r="T121" s="39"/>
      <c r="U121" s="39"/>
      <c r="V121" s="39"/>
      <c r="W121" s="39"/>
      <c r="X121" s="39"/>
      <c r="Y121" s="112">
        <f>IF(X121 &lt;&gt; "", RIGHT(Table157753112838485868818283848587888[[#This Row],[Class (Dropdown)]],6),0)</f>
        <v>0</v>
      </c>
      <c r="Z121" s="108"/>
      <c r="AA121" s="107"/>
      <c r="AB121" s="111">
        <f>Table157753112838485868818283848587888[[#This Row],[Rate (Auto fill)]]*Table157753112838485868818283848587888[[#This Row],[Hours Groomed]]</f>
        <v>0</v>
      </c>
      <c r="AC121" s="32"/>
      <c r="AE121" s="85"/>
      <c r="AF121" s="85"/>
      <c r="AI121" s="33"/>
      <c r="AJ121" s="39"/>
      <c r="AK121" s="39"/>
      <c r="AL121" s="39"/>
      <c r="AM121" s="76"/>
      <c r="AN121" s="39"/>
      <c r="AO121" s="39"/>
      <c r="AP121" s="33"/>
      <c r="AQ121" s="77"/>
      <c r="AR121" s="39"/>
      <c r="AS121" s="39"/>
      <c r="AT121" s="76"/>
      <c r="AU121" s="39"/>
      <c r="AV121" s="78"/>
      <c r="AW121" s="33"/>
      <c r="AX121" s="77"/>
      <c r="AY121" s="39"/>
      <c r="AZ121" s="39"/>
      <c r="BA121" s="76"/>
      <c r="BB121" s="39"/>
      <c r="BC121" s="78"/>
      <c r="BD121" s="33"/>
      <c r="BE121" s="77"/>
      <c r="BF121" s="39"/>
      <c r="BG121" s="39"/>
      <c r="BH121" s="76"/>
      <c r="BI121" s="39"/>
      <c r="BJ121" s="78"/>
      <c r="BK121" s="33"/>
    </row>
    <row r="122" spans="1:63" x14ac:dyDescent="0.35">
      <c r="A122" s="77"/>
      <c r="B122" s="39"/>
      <c r="C122" s="39"/>
      <c r="D122" s="39"/>
      <c r="E122" s="39"/>
      <c r="F122" s="73"/>
      <c r="G122" s="95">
        <f>Table14874532333435363313233343537383[[#This Row],[Hours Worked]]*Table14874532333435363313233343537383[[#This Row],[Rate]]</f>
        <v>0</v>
      </c>
      <c r="H122" s="116"/>
      <c r="I122" s="118">
        <f>IF(Table14874532333435363313233343537383[[#This Row],[Equipment Used (Dropdown)]] &lt;&gt; "", RIGHT(Table14874532333435363313233343537383[[#This Row],[Equipment Used (Dropdown)]],6),0)</f>
        <v>0</v>
      </c>
      <c r="J122" s="94"/>
      <c r="K122" s="95">
        <f>Table14874532333435363313233343537383[[#This Row],[Rate (Auto selects)]]*Table14874532333435363313233343537383[[#This Row],[Hours Used]]</f>
        <v>0</v>
      </c>
      <c r="S122" s="33"/>
      <c r="T122" s="39"/>
      <c r="U122" s="39"/>
      <c r="V122" s="39"/>
      <c r="W122" s="39"/>
      <c r="X122" s="39"/>
      <c r="Y122" s="112">
        <f>IF(X122 &lt;&gt; "", RIGHT(Table157753112838485868818283848587888[[#This Row],[Class (Dropdown)]],6),0)</f>
        <v>0</v>
      </c>
      <c r="Z122" s="108"/>
      <c r="AA122" s="107"/>
      <c r="AB122" s="111">
        <f>Table157753112838485868818283848587888[[#This Row],[Rate (Auto fill)]]*Table157753112838485868818283848587888[[#This Row],[Hours Groomed]]</f>
        <v>0</v>
      </c>
      <c r="AC122" s="32"/>
      <c r="AE122" s="85"/>
      <c r="AF122" s="85"/>
      <c r="AI122" s="33"/>
      <c r="AJ122" s="39"/>
      <c r="AK122" s="39"/>
      <c r="AL122" s="39"/>
      <c r="AM122" s="76"/>
      <c r="AN122" s="39"/>
      <c r="AO122" s="39"/>
      <c r="AP122" s="33"/>
      <c r="AQ122" s="77"/>
      <c r="AR122" s="39"/>
      <c r="AS122" s="39"/>
      <c r="AT122" s="76"/>
      <c r="AU122" s="39"/>
      <c r="AV122" s="78"/>
      <c r="AW122" s="33"/>
      <c r="AX122" s="77"/>
      <c r="AY122" s="39"/>
      <c r="AZ122" s="39"/>
      <c r="BA122" s="76"/>
      <c r="BB122" s="39"/>
      <c r="BC122" s="78"/>
      <c r="BD122" s="33"/>
      <c r="BE122" s="77"/>
      <c r="BF122" s="39"/>
      <c r="BG122" s="39"/>
      <c r="BH122" s="76"/>
      <c r="BI122" s="39"/>
      <c r="BJ122" s="78"/>
      <c r="BK122" s="33"/>
    </row>
    <row r="123" spans="1:63" x14ac:dyDescent="0.35">
      <c r="A123" s="77"/>
      <c r="B123" s="39"/>
      <c r="C123" s="39"/>
      <c r="D123" s="39"/>
      <c r="E123" s="39"/>
      <c r="F123" s="73"/>
      <c r="G123" s="95">
        <f>Table14874532333435363313233343537383[[#This Row],[Hours Worked]]*Table14874532333435363313233343537383[[#This Row],[Rate]]</f>
        <v>0</v>
      </c>
      <c r="H123" s="116"/>
      <c r="I123" s="118">
        <f>IF(Table14874532333435363313233343537383[[#This Row],[Equipment Used (Dropdown)]] &lt;&gt; "", RIGHT(Table14874532333435363313233343537383[[#This Row],[Equipment Used (Dropdown)]],6),0)</f>
        <v>0</v>
      </c>
      <c r="J123" s="94"/>
      <c r="K123" s="95">
        <f>Table14874532333435363313233343537383[[#This Row],[Rate (Auto selects)]]*Table14874532333435363313233343537383[[#This Row],[Hours Used]]</f>
        <v>0</v>
      </c>
      <c r="S123" s="33"/>
      <c r="T123" s="39"/>
      <c r="U123" s="39"/>
      <c r="V123" s="39"/>
      <c r="W123" s="39"/>
      <c r="X123" s="39"/>
      <c r="Y123" s="112">
        <f>IF(X123 &lt;&gt; "", RIGHT(Table157753112838485868818283848587888[[#This Row],[Class (Dropdown)]],6),0)</f>
        <v>0</v>
      </c>
      <c r="Z123" s="108"/>
      <c r="AA123" s="107"/>
      <c r="AB123" s="111">
        <f>Table157753112838485868818283848587888[[#This Row],[Rate (Auto fill)]]*Table157753112838485868818283848587888[[#This Row],[Hours Groomed]]</f>
        <v>0</v>
      </c>
      <c r="AC123" s="32"/>
      <c r="AE123" s="85"/>
      <c r="AF123" s="85"/>
      <c r="AI123" s="33"/>
      <c r="AJ123" s="39"/>
      <c r="AK123" s="39"/>
      <c r="AL123" s="39"/>
      <c r="AM123" s="76"/>
      <c r="AN123" s="39"/>
      <c r="AO123" s="39"/>
      <c r="AP123" s="33"/>
      <c r="AQ123" s="77"/>
      <c r="AR123" s="39"/>
      <c r="AS123" s="39"/>
      <c r="AT123" s="76"/>
      <c r="AU123" s="39"/>
      <c r="AV123" s="78"/>
      <c r="AW123" s="33"/>
      <c r="AX123" s="77"/>
      <c r="AY123" s="39"/>
      <c r="AZ123" s="39"/>
      <c r="BA123" s="76"/>
      <c r="BB123" s="39"/>
      <c r="BC123" s="78"/>
      <c r="BD123" s="33"/>
      <c r="BE123" s="77"/>
      <c r="BF123" s="39"/>
      <c r="BG123" s="39"/>
      <c r="BH123" s="76"/>
      <c r="BI123" s="39"/>
      <c r="BJ123" s="78"/>
      <c r="BK123" s="33"/>
    </row>
    <row r="124" spans="1:63" x14ac:dyDescent="0.35">
      <c r="A124" s="77"/>
      <c r="B124" s="39"/>
      <c r="C124" s="39"/>
      <c r="D124" s="39"/>
      <c r="E124" s="39"/>
      <c r="F124" s="73"/>
      <c r="G124" s="95">
        <f>Table14874532333435363313233343537383[[#This Row],[Hours Worked]]*Table14874532333435363313233343537383[[#This Row],[Rate]]</f>
        <v>0</v>
      </c>
      <c r="H124" s="116"/>
      <c r="I124" s="118">
        <f>IF(Table14874532333435363313233343537383[[#This Row],[Equipment Used (Dropdown)]] &lt;&gt; "", RIGHT(Table14874532333435363313233343537383[[#This Row],[Equipment Used (Dropdown)]],6),0)</f>
        <v>0</v>
      </c>
      <c r="J124" s="94"/>
      <c r="K124" s="95">
        <f>Table14874532333435363313233343537383[[#This Row],[Rate (Auto selects)]]*Table14874532333435363313233343537383[[#This Row],[Hours Used]]</f>
        <v>0</v>
      </c>
      <c r="S124" s="33"/>
      <c r="T124" s="39"/>
      <c r="U124" s="39"/>
      <c r="V124" s="39"/>
      <c r="W124" s="39"/>
      <c r="X124" s="39"/>
      <c r="Y124" s="112">
        <f>IF(X124 &lt;&gt; "", RIGHT(Table157753112838485868818283848587888[[#This Row],[Class (Dropdown)]],6),0)</f>
        <v>0</v>
      </c>
      <c r="Z124" s="108"/>
      <c r="AA124" s="107"/>
      <c r="AB124" s="111">
        <f>Table157753112838485868818283848587888[[#This Row],[Rate (Auto fill)]]*Table157753112838485868818283848587888[[#This Row],[Hours Groomed]]</f>
        <v>0</v>
      </c>
      <c r="AC124" s="32"/>
      <c r="AE124" s="85"/>
      <c r="AF124" s="85"/>
      <c r="AI124" s="33"/>
      <c r="AJ124" s="39"/>
      <c r="AK124" s="39"/>
      <c r="AL124" s="39"/>
      <c r="AM124" s="76"/>
      <c r="AN124" s="39"/>
      <c r="AO124" s="39"/>
      <c r="AP124" s="33"/>
      <c r="AQ124" s="77"/>
      <c r="AR124" s="39"/>
      <c r="AS124" s="39"/>
      <c r="AT124" s="76"/>
      <c r="AU124" s="39"/>
      <c r="AV124" s="78"/>
      <c r="AW124" s="33"/>
      <c r="AX124" s="77"/>
      <c r="AY124" s="39"/>
      <c r="AZ124" s="39"/>
      <c r="BA124" s="76"/>
      <c r="BB124" s="39"/>
      <c r="BC124" s="78"/>
      <c r="BD124" s="33"/>
      <c r="BE124" s="77"/>
      <c r="BF124" s="39"/>
      <c r="BG124" s="39"/>
      <c r="BH124" s="76"/>
      <c r="BI124" s="39"/>
      <c r="BJ124" s="78"/>
      <c r="BK124" s="33"/>
    </row>
    <row r="125" spans="1:63" x14ac:dyDescent="0.35">
      <c r="A125" s="77"/>
      <c r="B125" s="39"/>
      <c r="C125" s="39"/>
      <c r="D125" s="39"/>
      <c r="E125" s="39"/>
      <c r="F125" s="73"/>
      <c r="G125" s="95">
        <f>Table14874532333435363313233343537383[[#This Row],[Hours Worked]]*Table14874532333435363313233343537383[[#This Row],[Rate]]</f>
        <v>0</v>
      </c>
      <c r="H125" s="116"/>
      <c r="I125" s="118">
        <f>IF(Table14874532333435363313233343537383[[#This Row],[Equipment Used (Dropdown)]] &lt;&gt; "", RIGHT(Table14874532333435363313233343537383[[#This Row],[Equipment Used (Dropdown)]],6),0)</f>
        <v>0</v>
      </c>
      <c r="J125" s="94"/>
      <c r="K125" s="95">
        <f>Table14874532333435363313233343537383[[#This Row],[Rate (Auto selects)]]*Table14874532333435363313233343537383[[#This Row],[Hours Used]]</f>
        <v>0</v>
      </c>
      <c r="S125" s="33"/>
      <c r="T125" s="39"/>
      <c r="U125" s="39"/>
      <c r="V125" s="39"/>
      <c r="W125" s="39"/>
      <c r="X125" s="39"/>
      <c r="Y125" s="112">
        <f>IF(X125 &lt;&gt; "", RIGHT(Table157753112838485868818283848587888[[#This Row],[Class (Dropdown)]],6),0)</f>
        <v>0</v>
      </c>
      <c r="Z125" s="108"/>
      <c r="AA125" s="107"/>
      <c r="AB125" s="111">
        <f>Table157753112838485868818283848587888[[#This Row],[Rate (Auto fill)]]*Table157753112838485868818283848587888[[#This Row],[Hours Groomed]]</f>
        <v>0</v>
      </c>
      <c r="AC125" s="32"/>
      <c r="AE125" s="85"/>
      <c r="AF125" s="85"/>
      <c r="AI125" s="33"/>
      <c r="AJ125" s="39"/>
      <c r="AK125" s="39"/>
      <c r="AL125" s="39"/>
      <c r="AM125" s="76"/>
      <c r="AN125" s="39"/>
      <c r="AO125" s="39"/>
      <c r="AP125" s="33"/>
      <c r="AQ125" s="77"/>
      <c r="AR125" s="39"/>
      <c r="AS125" s="39"/>
      <c r="AT125" s="76"/>
      <c r="AU125" s="39"/>
      <c r="AV125" s="78"/>
      <c r="AW125" s="33"/>
      <c r="AX125" s="77"/>
      <c r="AY125" s="39"/>
      <c r="AZ125" s="39"/>
      <c r="BA125" s="76"/>
      <c r="BB125" s="39"/>
      <c r="BC125" s="78"/>
      <c r="BD125" s="33"/>
      <c r="BE125" s="77"/>
      <c r="BF125" s="39"/>
      <c r="BG125" s="39"/>
      <c r="BH125" s="76"/>
      <c r="BI125" s="39"/>
      <c r="BJ125" s="78"/>
      <c r="BK125" s="33"/>
    </row>
    <row r="126" spans="1:63" x14ac:dyDescent="0.35">
      <c r="A126" s="77"/>
      <c r="B126" s="39"/>
      <c r="C126" s="39"/>
      <c r="D126" s="39"/>
      <c r="E126" s="39"/>
      <c r="F126" s="73"/>
      <c r="G126" s="95">
        <f>Table14874532333435363313233343537383[[#This Row],[Hours Worked]]*Table14874532333435363313233343537383[[#This Row],[Rate]]</f>
        <v>0</v>
      </c>
      <c r="H126" s="116"/>
      <c r="I126" s="118">
        <f>IF(Table14874532333435363313233343537383[[#This Row],[Equipment Used (Dropdown)]] &lt;&gt; "", RIGHT(Table14874532333435363313233343537383[[#This Row],[Equipment Used (Dropdown)]],6),0)</f>
        <v>0</v>
      </c>
      <c r="J126" s="94"/>
      <c r="K126" s="95">
        <f>Table14874532333435363313233343537383[[#This Row],[Rate (Auto selects)]]*Table14874532333435363313233343537383[[#This Row],[Hours Used]]</f>
        <v>0</v>
      </c>
      <c r="S126" s="33"/>
      <c r="T126" s="39"/>
      <c r="U126" s="39"/>
      <c r="V126" s="39"/>
      <c r="W126" s="39"/>
      <c r="X126" s="39"/>
      <c r="Y126" s="112">
        <f>IF(X126 &lt;&gt; "", RIGHT(Table157753112838485868818283848587888[[#This Row],[Class (Dropdown)]],6),0)</f>
        <v>0</v>
      </c>
      <c r="Z126" s="108"/>
      <c r="AA126" s="107"/>
      <c r="AB126" s="111">
        <f>Table157753112838485868818283848587888[[#This Row],[Rate (Auto fill)]]*Table157753112838485868818283848587888[[#This Row],[Hours Groomed]]</f>
        <v>0</v>
      </c>
      <c r="AC126" s="32"/>
      <c r="AE126" s="85"/>
      <c r="AF126" s="85"/>
      <c r="AI126" s="33"/>
      <c r="AJ126" s="39"/>
      <c r="AK126" s="39"/>
      <c r="AL126" s="39"/>
      <c r="AM126" s="76"/>
      <c r="AN126" s="39"/>
      <c r="AO126" s="39"/>
      <c r="AP126" s="33"/>
      <c r="AQ126" s="77"/>
      <c r="AR126" s="39"/>
      <c r="AS126" s="39"/>
      <c r="AT126" s="76"/>
      <c r="AU126" s="39"/>
      <c r="AV126" s="78"/>
      <c r="AW126" s="33"/>
      <c r="AX126" s="77"/>
      <c r="AY126" s="39"/>
      <c r="AZ126" s="39"/>
      <c r="BA126" s="76"/>
      <c r="BB126" s="39"/>
      <c r="BC126" s="78"/>
      <c r="BD126" s="33"/>
      <c r="BE126" s="77"/>
      <c r="BF126" s="39"/>
      <c r="BG126" s="39"/>
      <c r="BH126" s="76"/>
      <c r="BI126" s="39"/>
      <c r="BJ126" s="78"/>
      <c r="BK126" s="33"/>
    </row>
    <row r="127" spans="1:63" x14ac:dyDescent="0.35">
      <c r="A127" s="77"/>
      <c r="B127" s="39"/>
      <c r="C127" s="39"/>
      <c r="D127" s="39"/>
      <c r="E127" s="39"/>
      <c r="F127" s="73"/>
      <c r="G127" s="95">
        <f>Table14874532333435363313233343537383[[#This Row],[Hours Worked]]*Table14874532333435363313233343537383[[#This Row],[Rate]]</f>
        <v>0</v>
      </c>
      <c r="H127" s="116"/>
      <c r="I127" s="118">
        <f>IF(Table14874532333435363313233343537383[[#This Row],[Equipment Used (Dropdown)]] &lt;&gt; "", RIGHT(Table14874532333435363313233343537383[[#This Row],[Equipment Used (Dropdown)]],6),0)</f>
        <v>0</v>
      </c>
      <c r="J127" s="94"/>
      <c r="K127" s="95">
        <f>Table14874532333435363313233343537383[[#This Row],[Rate (Auto selects)]]*Table14874532333435363313233343537383[[#This Row],[Hours Used]]</f>
        <v>0</v>
      </c>
      <c r="S127" s="33"/>
      <c r="T127" s="39"/>
      <c r="U127" s="39"/>
      <c r="V127" s="39"/>
      <c r="W127" s="39"/>
      <c r="X127" s="39"/>
      <c r="Y127" s="112">
        <f>IF(X127 &lt;&gt; "", RIGHT(Table157753112838485868818283848587888[[#This Row],[Class (Dropdown)]],6),0)</f>
        <v>0</v>
      </c>
      <c r="Z127" s="108"/>
      <c r="AA127" s="107"/>
      <c r="AB127" s="111">
        <f>Table157753112838485868818283848587888[[#This Row],[Rate (Auto fill)]]*Table157753112838485868818283848587888[[#This Row],[Hours Groomed]]</f>
        <v>0</v>
      </c>
      <c r="AC127" s="32"/>
      <c r="AE127" s="85"/>
      <c r="AF127" s="85"/>
      <c r="AI127" s="33"/>
      <c r="AJ127" s="39"/>
      <c r="AK127" s="39"/>
      <c r="AL127" s="39"/>
      <c r="AM127" s="76"/>
      <c r="AN127" s="39"/>
      <c r="AO127" s="39"/>
      <c r="AP127" s="33"/>
      <c r="AQ127" s="77"/>
      <c r="AR127" s="39"/>
      <c r="AS127" s="39"/>
      <c r="AT127" s="76"/>
      <c r="AU127" s="39"/>
      <c r="AV127" s="78"/>
      <c r="AW127" s="33"/>
      <c r="AX127" s="77"/>
      <c r="AY127" s="39"/>
      <c r="AZ127" s="39"/>
      <c r="BA127" s="76"/>
      <c r="BB127" s="39"/>
      <c r="BC127" s="78"/>
      <c r="BD127" s="33"/>
      <c r="BE127" s="77"/>
      <c r="BF127" s="39"/>
      <c r="BG127" s="39"/>
      <c r="BH127" s="76"/>
      <c r="BI127" s="39"/>
      <c r="BJ127" s="78"/>
      <c r="BK127" s="33"/>
    </row>
    <row r="128" spans="1:63" x14ac:dyDescent="0.35">
      <c r="A128" s="77"/>
      <c r="B128" s="39"/>
      <c r="C128" s="39"/>
      <c r="D128" s="39"/>
      <c r="E128" s="39"/>
      <c r="F128" s="73"/>
      <c r="G128" s="95">
        <f>Table14874532333435363313233343537383[[#This Row],[Hours Worked]]*Table14874532333435363313233343537383[[#This Row],[Rate]]</f>
        <v>0</v>
      </c>
      <c r="H128" s="116"/>
      <c r="I128" s="118">
        <f>IF(Table14874532333435363313233343537383[[#This Row],[Equipment Used (Dropdown)]] &lt;&gt; "", RIGHT(Table14874532333435363313233343537383[[#This Row],[Equipment Used (Dropdown)]],6),0)</f>
        <v>0</v>
      </c>
      <c r="J128" s="94"/>
      <c r="K128" s="95">
        <f>Table14874532333435363313233343537383[[#This Row],[Rate (Auto selects)]]*Table14874532333435363313233343537383[[#This Row],[Hours Used]]</f>
        <v>0</v>
      </c>
      <c r="S128" s="33"/>
      <c r="T128" s="39"/>
      <c r="U128" s="39"/>
      <c r="V128" s="39"/>
      <c r="W128" s="39"/>
      <c r="X128" s="39"/>
      <c r="Y128" s="112">
        <f>IF(X128 &lt;&gt; "", RIGHT(Table157753112838485868818283848587888[[#This Row],[Class (Dropdown)]],6),0)</f>
        <v>0</v>
      </c>
      <c r="Z128" s="108"/>
      <c r="AA128" s="107"/>
      <c r="AB128" s="111">
        <f>Table157753112838485868818283848587888[[#This Row],[Rate (Auto fill)]]*Table157753112838485868818283848587888[[#This Row],[Hours Groomed]]</f>
        <v>0</v>
      </c>
      <c r="AC128" s="32"/>
      <c r="AE128" s="85"/>
      <c r="AF128" s="85"/>
      <c r="AI128" s="33"/>
      <c r="AJ128" s="39"/>
      <c r="AK128" s="39"/>
      <c r="AL128" s="39"/>
      <c r="AM128" s="76"/>
      <c r="AN128" s="39"/>
      <c r="AO128" s="39"/>
      <c r="AP128" s="33"/>
      <c r="AQ128" s="77"/>
      <c r="AR128" s="39"/>
      <c r="AS128" s="39"/>
      <c r="AT128" s="76"/>
      <c r="AU128" s="39"/>
      <c r="AV128" s="78"/>
      <c r="AW128" s="33"/>
      <c r="AX128" s="77"/>
      <c r="AY128" s="39"/>
      <c r="AZ128" s="39"/>
      <c r="BA128" s="76"/>
      <c r="BB128" s="39"/>
      <c r="BC128" s="78"/>
      <c r="BD128" s="33"/>
      <c r="BE128" s="77"/>
      <c r="BF128" s="39"/>
      <c r="BG128" s="39"/>
      <c r="BH128" s="76"/>
      <c r="BI128" s="39"/>
      <c r="BJ128" s="78"/>
      <c r="BK128" s="33"/>
    </row>
    <row r="129" spans="1:63" x14ac:dyDescent="0.35">
      <c r="A129" s="77"/>
      <c r="B129" s="39"/>
      <c r="C129" s="39"/>
      <c r="D129" s="39"/>
      <c r="E129" s="39"/>
      <c r="F129" s="73"/>
      <c r="G129" s="95">
        <f>Table14874532333435363313233343537383[[#This Row],[Hours Worked]]*Table14874532333435363313233343537383[[#This Row],[Rate]]</f>
        <v>0</v>
      </c>
      <c r="H129" s="116"/>
      <c r="I129" s="118">
        <f>IF(Table14874532333435363313233343537383[[#This Row],[Equipment Used (Dropdown)]] &lt;&gt; "", RIGHT(Table14874532333435363313233343537383[[#This Row],[Equipment Used (Dropdown)]],6),0)</f>
        <v>0</v>
      </c>
      <c r="J129" s="94"/>
      <c r="K129" s="95">
        <f>Table14874532333435363313233343537383[[#This Row],[Rate (Auto selects)]]*Table14874532333435363313233343537383[[#This Row],[Hours Used]]</f>
        <v>0</v>
      </c>
      <c r="S129" s="33"/>
      <c r="T129" s="39"/>
      <c r="U129" s="39"/>
      <c r="V129" s="39"/>
      <c r="W129" s="39"/>
      <c r="X129" s="39"/>
      <c r="Y129" s="112">
        <f>IF(X129 &lt;&gt; "", RIGHT(Table157753112838485868818283848587888[[#This Row],[Class (Dropdown)]],6),0)</f>
        <v>0</v>
      </c>
      <c r="Z129" s="108"/>
      <c r="AA129" s="107"/>
      <c r="AB129" s="111">
        <f>Table157753112838485868818283848587888[[#This Row],[Rate (Auto fill)]]*Table157753112838485868818283848587888[[#This Row],[Hours Groomed]]</f>
        <v>0</v>
      </c>
      <c r="AC129" s="32"/>
      <c r="AE129" s="85"/>
      <c r="AF129" s="85"/>
      <c r="AI129" s="33"/>
      <c r="AJ129" s="39"/>
      <c r="AK129" s="39"/>
      <c r="AL129" s="39"/>
      <c r="AM129" s="76"/>
      <c r="AN129" s="39"/>
      <c r="AO129" s="39"/>
      <c r="AP129" s="33"/>
      <c r="AQ129" s="77"/>
      <c r="AR129" s="39"/>
      <c r="AS129" s="39"/>
      <c r="AT129" s="76"/>
      <c r="AU129" s="39"/>
      <c r="AV129" s="78"/>
      <c r="AW129" s="33"/>
      <c r="AX129" s="77"/>
      <c r="AY129" s="39"/>
      <c r="AZ129" s="39"/>
      <c r="BA129" s="76"/>
      <c r="BB129" s="39"/>
      <c r="BC129" s="78"/>
      <c r="BD129" s="33"/>
      <c r="BE129" s="77"/>
      <c r="BF129" s="39"/>
      <c r="BG129" s="39"/>
      <c r="BH129" s="76"/>
      <c r="BI129" s="39"/>
      <c r="BJ129" s="78"/>
      <c r="BK129" s="33"/>
    </row>
    <row r="130" spans="1:63" x14ac:dyDescent="0.35">
      <c r="A130" s="77"/>
      <c r="B130" s="39"/>
      <c r="C130" s="39"/>
      <c r="D130" s="39"/>
      <c r="E130" s="39"/>
      <c r="F130" s="73"/>
      <c r="G130" s="95">
        <f>Table14874532333435363313233343537383[[#This Row],[Hours Worked]]*Table14874532333435363313233343537383[[#This Row],[Rate]]</f>
        <v>0</v>
      </c>
      <c r="H130" s="116"/>
      <c r="I130" s="118">
        <f>IF(Table14874532333435363313233343537383[[#This Row],[Equipment Used (Dropdown)]] &lt;&gt; "", RIGHT(Table14874532333435363313233343537383[[#This Row],[Equipment Used (Dropdown)]],6),0)</f>
        <v>0</v>
      </c>
      <c r="J130" s="94"/>
      <c r="K130" s="95">
        <f>Table14874532333435363313233343537383[[#This Row],[Rate (Auto selects)]]*Table14874532333435363313233343537383[[#This Row],[Hours Used]]</f>
        <v>0</v>
      </c>
      <c r="S130" s="33"/>
      <c r="T130" s="39"/>
      <c r="U130" s="39"/>
      <c r="V130" s="39"/>
      <c r="W130" s="39"/>
      <c r="X130" s="39"/>
      <c r="Y130" s="112">
        <f>IF(X130 &lt;&gt; "", RIGHT(Table157753112838485868818283848587888[[#This Row],[Class (Dropdown)]],6),0)</f>
        <v>0</v>
      </c>
      <c r="Z130" s="108"/>
      <c r="AA130" s="107"/>
      <c r="AB130" s="111">
        <f>Table157753112838485868818283848587888[[#This Row],[Rate (Auto fill)]]*Table157753112838485868818283848587888[[#This Row],[Hours Groomed]]</f>
        <v>0</v>
      </c>
      <c r="AC130" s="32"/>
      <c r="AE130" s="85"/>
      <c r="AF130" s="85"/>
      <c r="AI130" s="33"/>
      <c r="AJ130" s="39"/>
      <c r="AK130" s="39"/>
      <c r="AL130" s="39"/>
      <c r="AM130" s="76"/>
      <c r="AN130" s="39"/>
      <c r="AO130" s="39"/>
      <c r="AP130" s="33"/>
      <c r="AQ130" s="77"/>
      <c r="AR130" s="39"/>
      <c r="AS130" s="39"/>
      <c r="AT130" s="76"/>
      <c r="AU130" s="39"/>
      <c r="AV130" s="78"/>
      <c r="AW130" s="33"/>
      <c r="AX130" s="77"/>
      <c r="AY130" s="39"/>
      <c r="AZ130" s="39"/>
      <c r="BA130" s="76"/>
      <c r="BB130" s="39"/>
      <c r="BC130" s="78"/>
      <c r="BD130" s="33"/>
      <c r="BE130" s="77"/>
      <c r="BF130" s="39"/>
      <c r="BG130" s="39"/>
      <c r="BH130" s="76"/>
      <c r="BI130" s="39"/>
      <c r="BJ130" s="78"/>
      <c r="BK130" s="33"/>
    </row>
    <row r="131" spans="1:63" x14ac:dyDescent="0.35">
      <c r="A131" s="77"/>
      <c r="B131" s="39"/>
      <c r="C131" s="39"/>
      <c r="D131" s="39"/>
      <c r="E131" s="39"/>
      <c r="F131" s="73"/>
      <c r="G131" s="95">
        <f>Table14874532333435363313233343537383[[#This Row],[Hours Worked]]*Table14874532333435363313233343537383[[#This Row],[Rate]]</f>
        <v>0</v>
      </c>
      <c r="H131" s="116"/>
      <c r="I131" s="118">
        <f>IF(Table14874532333435363313233343537383[[#This Row],[Equipment Used (Dropdown)]] &lt;&gt; "", RIGHT(Table14874532333435363313233343537383[[#This Row],[Equipment Used (Dropdown)]],6),0)</f>
        <v>0</v>
      </c>
      <c r="J131" s="94"/>
      <c r="K131" s="95">
        <f>Table14874532333435363313233343537383[[#This Row],[Rate (Auto selects)]]*Table14874532333435363313233343537383[[#This Row],[Hours Used]]</f>
        <v>0</v>
      </c>
      <c r="S131" s="33"/>
      <c r="T131" s="39"/>
      <c r="U131" s="39"/>
      <c r="V131" s="39"/>
      <c r="W131" s="39"/>
      <c r="X131" s="39"/>
      <c r="Y131" s="112">
        <f>IF(X131 &lt;&gt; "", RIGHT(Table157753112838485868818283848587888[[#This Row],[Class (Dropdown)]],6),0)</f>
        <v>0</v>
      </c>
      <c r="Z131" s="108"/>
      <c r="AA131" s="107"/>
      <c r="AB131" s="111">
        <f>Table157753112838485868818283848587888[[#This Row],[Rate (Auto fill)]]*Table157753112838485868818283848587888[[#This Row],[Hours Groomed]]</f>
        <v>0</v>
      </c>
      <c r="AC131" s="32"/>
      <c r="AE131" s="85"/>
      <c r="AF131" s="85"/>
      <c r="AI131" s="33"/>
      <c r="AJ131" s="39"/>
      <c r="AK131" s="39"/>
      <c r="AL131" s="39"/>
      <c r="AM131" s="76"/>
      <c r="AN131" s="39"/>
      <c r="AO131" s="39"/>
      <c r="AP131" s="33"/>
      <c r="AQ131" s="77"/>
      <c r="AR131" s="39"/>
      <c r="AS131" s="39"/>
      <c r="AT131" s="76"/>
      <c r="AU131" s="39"/>
      <c r="AV131" s="78"/>
      <c r="AW131" s="33"/>
      <c r="AX131" s="77"/>
      <c r="AY131" s="39"/>
      <c r="AZ131" s="39"/>
      <c r="BA131" s="76"/>
      <c r="BB131" s="39"/>
      <c r="BC131" s="78"/>
      <c r="BD131" s="33"/>
      <c r="BE131" s="77"/>
      <c r="BF131" s="39"/>
      <c r="BG131" s="39"/>
      <c r="BH131" s="76"/>
      <c r="BI131" s="39"/>
      <c r="BJ131" s="78"/>
      <c r="BK131" s="33"/>
    </row>
    <row r="132" spans="1:63" x14ac:dyDescent="0.35">
      <c r="A132" s="77"/>
      <c r="B132" s="39"/>
      <c r="C132" s="39"/>
      <c r="D132" s="39"/>
      <c r="E132" s="39"/>
      <c r="F132" s="73"/>
      <c r="G132" s="95">
        <f>Table14874532333435363313233343537383[[#This Row],[Hours Worked]]*Table14874532333435363313233343537383[[#This Row],[Rate]]</f>
        <v>0</v>
      </c>
      <c r="H132" s="116"/>
      <c r="I132" s="118">
        <f>IF(Table14874532333435363313233343537383[[#This Row],[Equipment Used (Dropdown)]] &lt;&gt; "", RIGHT(Table14874532333435363313233343537383[[#This Row],[Equipment Used (Dropdown)]],6),0)</f>
        <v>0</v>
      </c>
      <c r="J132" s="94"/>
      <c r="K132" s="95">
        <f>Table14874532333435363313233343537383[[#This Row],[Rate (Auto selects)]]*Table14874532333435363313233343537383[[#This Row],[Hours Used]]</f>
        <v>0</v>
      </c>
      <c r="S132" s="33"/>
      <c r="T132" s="39"/>
      <c r="U132" s="39"/>
      <c r="V132" s="39"/>
      <c r="W132" s="39"/>
      <c r="X132" s="39"/>
      <c r="Y132" s="112">
        <f>IF(X132 &lt;&gt; "", RIGHT(Table157753112838485868818283848587888[[#This Row],[Class (Dropdown)]],6),0)</f>
        <v>0</v>
      </c>
      <c r="Z132" s="108"/>
      <c r="AA132" s="107"/>
      <c r="AB132" s="111">
        <f>Table157753112838485868818283848587888[[#This Row],[Rate (Auto fill)]]*Table157753112838485868818283848587888[[#This Row],[Hours Groomed]]</f>
        <v>0</v>
      </c>
      <c r="AC132" s="32"/>
      <c r="AE132" s="85"/>
      <c r="AF132" s="85"/>
      <c r="AI132" s="33"/>
      <c r="AJ132" s="39"/>
      <c r="AK132" s="39"/>
      <c r="AL132" s="39"/>
      <c r="AM132" s="76"/>
      <c r="AN132" s="39"/>
      <c r="AO132" s="39"/>
      <c r="AP132" s="33"/>
      <c r="AQ132" s="77"/>
      <c r="AR132" s="39"/>
      <c r="AS132" s="39"/>
      <c r="AT132" s="76"/>
      <c r="AU132" s="39"/>
      <c r="AV132" s="78"/>
      <c r="AW132" s="33"/>
      <c r="AX132" s="77"/>
      <c r="AY132" s="39"/>
      <c r="AZ132" s="39"/>
      <c r="BA132" s="76"/>
      <c r="BB132" s="39"/>
      <c r="BC132" s="78"/>
      <c r="BD132" s="33"/>
      <c r="BE132" s="77"/>
      <c r="BF132" s="39"/>
      <c r="BG132" s="39"/>
      <c r="BH132" s="76"/>
      <c r="BI132" s="39"/>
      <c r="BJ132" s="78"/>
      <c r="BK132" s="33"/>
    </row>
    <row r="133" spans="1:63" x14ac:dyDescent="0.35">
      <c r="A133" s="77"/>
      <c r="B133" s="39"/>
      <c r="C133" s="39"/>
      <c r="D133" s="39"/>
      <c r="E133" s="39"/>
      <c r="F133" s="73"/>
      <c r="G133" s="95">
        <f>Table14874532333435363313233343537383[[#This Row],[Hours Worked]]*Table14874532333435363313233343537383[[#This Row],[Rate]]</f>
        <v>0</v>
      </c>
      <c r="H133" s="116"/>
      <c r="I133" s="118">
        <f>IF(Table14874532333435363313233343537383[[#This Row],[Equipment Used (Dropdown)]] &lt;&gt; "", RIGHT(Table14874532333435363313233343537383[[#This Row],[Equipment Used (Dropdown)]],6),0)</f>
        <v>0</v>
      </c>
      <c r="J133" s="94"/>
      <c r="K133" s="95">
        <f>Table14874532333435363313233343537383[[#This Row],[Rate (Auto selects)]]*Table14874532333435363313233343537383[[#This Row],[Hours Used]]</f>
        <v>0</v>
      </c>
      <c r="S133" s="33"/>
      <c r="T133" s="39"/>
      <c r="U133" s="39"/>
      <c r="V133" s="39"/>
      <c r="W133" s="39"/>
      <c r="X133" s="39"/>
      <c r="Y133" s="112">
        <f>IF(X133 &lt;&gt; "", RIGHT(Table157753112838485868818283848587888[[#This Row],[Class (Dropdown)]],6),0)</f>
        <v>0</v>
      </c>
      <c r="Z133" s="108"/>
      <c r="AA133" s="107"/>
      <c r="AB133" s="111">
        <f>Table157753112838485868818283848587888[[#This Row],[Rate (Auto fill)]]*Table157753112838485868818283848587888[[#This Row],[Hours Groomed]]</f>
        <v>0</v>
      </c>
      <c r="AC133" s="32"/>
      <c r="AE133" s="85"/>
      <c r="AF133" s="85"/>
      <c r="AI133" s="33"/>
      <c r="AJ133" s="39"/>
      <c r="AK133" s="39"/>
      <c r="AL133" s="39"/>
      <c r="AM133" s="76"/>
      <c r="AN133" s="39"/>
      <c r="AO133" s="39"/>
      <c r="AP133" s="33"/>
      <c r="AQ133" s="77"/>
      <c r="AR133" s="39"/>
      <c r="AS133" s="39"/>
      <c r="AT133" s="76"/>
      <c r="AU133" s="39"/>
      <c r="AV133" s="78"/>
      <c r="AW133" s="33"/>
      <c r="AX133" s="77"/>
      <c r="AY133" s="39"/>
      <c r="AZ133" s="39"/>
      <c r="BA133" s="76"/>
      <c r="BB133" s="39"/>
      <c r="BC133" s="78"/>
      <c r="BD133" s="33"/>
      <c r="BE133" s="77"/>
      <c r="BF133" s="39"/>
      <c r="BG133" s="39"/>
      <c r="BH133" s="76"/>
      <c r="BI133" s="39"/>
      <c r="BJ133" s="78"/>
      <c r="BK133" s="33"/>
    </row>
    <row r="134" spans="1:63" x14ac:dyDescent="0.35">
      <c r="A134" s="77"/>
      <c r="B134" s="39"/>
      <c r="C134" s="39"/>
      <c r="D134" s="39"/>
      <c r="E134" s="39"/>
      <c r="F134" s="73"/>
      <c r="G134" s="95">
        <f>Table14874532333435363313233343537383[[#This Row],[Hours Worked]]*Table14874532333435363313233343537383[[#This Row],[Rate]]</f>
        <v>0</v>
      </c>
      <c r="H134" s="116"/>
      <c r="I134" s="118">
        <f>IF(Table14874532333435363313233343537383[[#This Row],[Equipment Used (Dropdown)]] &lt;&gt; "", RIGHT(Table14874532333435363313233343537383[[#This Row],[Equipment Used (Dropdown)]],6),0)</f>
        <v>0</v>
      </c>
      <c r="J134" s="94"/>
      <c r="K134" s="95">
        <f>Table14874532333435363313233343537383[[#This Row],[Rate (Auto selects)]]*Table14874532333435363313233343537383[[#This Row],[Hours Used]]</f>
        <v>0</v>
      </c>
      <c r="S134" s="33"/>
      <c r="T134" s="39"/>
      <c r="U134" s="39"/>
      <c r="V134" s="39"/>
      <c r="W134" s="39"/>
      <c r="X134" s="39"/>
      <c r="Y134" s="112">
        <f>IF(X134 &lt;&gt; "", RIGHT(Table157753112838485868818283848587888[[#This Row],[Class (Dropdown)]],6),0)</f>
        <v>0</v>
      </c>
      <c r="Z134" s="108"/>
      <c r="AA134" s="107"/>
      <c r="AB134" s="111">
        <f>Table157753112838485868818283848587888[[#This Row],[Rate (Auto fill)]]*Table157753112838485868818283848587888[[#This Row],[Hours Groomed]]</f>
        <v>0</v>
      </c>
      <c r="AC134" s="32"/>
      <c r="AE134" s="85"/>
      <c r="AF134" s="85"/>
      <c r="AI134" s="33"/>
      <c r="AJ134" s="39"/>
      <c r="AK134" s="39"/>
      <c r="AL134" s="39"/>
      <c r="AM134" s="76"/>
      <c r="AN134" s="39"/>
      <c r="AO134" s="39"/>
      <c r="AP134" s="33"/>
      <c r="AQ134" s="77"/>
      <c r="AR134" s="39"/>
      <c r="AS134" s="39"/>
      <c r="AT134" s="76"/>
      <c r="AU134" s="39"/>
      <c r="AV134" s="78"/>
      <c r="AW134" s="33"/>
      <c r="AX134" s="77"/>
      <c r="AY134" s="39"/>
      <c r="AZ134" s="39"/>
      <c r="BA134" s="76"/>
      <c r="BB134" s="39"/>
      <c r="BC134" s="78"/>
      <c r="BD134" s="33"/>
      <c r="BE134" s="77"/>
      <c r="BF134" s="39"/>
      <c r="BG134" s="39"/>
      <c r="BH134" s="76"/>
      <c r="BI134" s="39"/>
      <c r="BJ134" s="78"/>
      <c r="BK134" s="33"/>
    </row>
    <row r="135" spans="1:63" x14ac:dyDescent="0.35">
      <c r="A135" s="77"/>
      <c r="B135" s="39"/>
      <c r="C135" s="39"/>
      <c r="D135" s="39"/>
      <c r="E135" s="39"/>
      <c r="F135" s="73"/>
      <c r="G135" s="95">
        <f>Table14874532333435363313233343537383[[#This Row],[Hours Worked]]*Table14874532333435363313233343537383[[#This Row],[Rate]]</f>
        <v>0</v>
      </c>
      <c r="H135" s="116"/>
      <c r="I135" s="118">
        <f>IF(Table14874532333435363313233343537383[[#This Row],[Equipment Used (Dropdown)]] &lt;&gt; "", RIGHT(Table14874532333435363313233343537383[[#This Row],[Equipment Used (Dropdown)]],6),0)</f>
        <v>0</v>
      </c>
      <c r="J135" s="94"/>
      <c r="K135" s="95">
        <f>Table14874532333435363313233343537383[[#This Row],[Rate (Auto selects)]]*Table14874532333435363313233343537383[[#This Row],[Hours Used]]</f>
        <v>0</v>
      </c>
      <c r="S135" s="33"/>
      <c r="T135" s="39"/>
      <c r="U135" s="39"/>
      <c r="V135" s="39"/>
      <c r="W135" s="39"/>
      <c r="X135" s="39"/>
      <c r="Y135" s="112">
        <f>IF(X135 &lt;&gt; "", RIGHT(Table157753112838485868818283848587888[[#This Row],[Class (Dropdown)]],6),0)</f>
        <v>0</v>
      </c>
      <c r="Z135" s="108"/>
      <c r="AA135" s="107"/>
      <c r="AB135" s="111">
        <f>Table157753112838485868818283848587888[[#This Row],[Rate (Auto fill)]]*Table157753112838485868818283848587888[[#This Row],[Hours Groomed]]</f>
        <v>0</v>
      </c>
      <c r="AC135" s="32"/>
      <c r="AE135" s="85"/>
      <c r="AF135" s="85"/>
      <c r="AI135" s="33"/>
      <c r="AJ135" s="39"/>
      <c r="AK135" s="39"/>
      <c r="AL135" s="39"/>
      <c r="AM135" s="76"/>
      <c r="AN135" s="39"/>
      <c r="AO135" s="39"/>
      <c r="AP135" s="33"/>
      <c r="AQ135" s="77"/>
      <c r="AR135" s="39"/>
      <c r="AS135" s="39"/>
      <c r="AT135" s="76"/>
      <c r="AU135" s="39"/>
      <c r="AV135" s="78"/>
      <c r="AW135" s="33"/>
      <c r="AX135" s="77"/>
      <c r="AY135" s="39"/>
      <c r="AZ135" s="39"/>
      <c r="BA135" s="76"/>
      <c r="BB135" s="39"/>
      <c r="BC135" s="78"/>
      <c r="BD135" s="33"/>
      <c r="BE135" s="77"/>
      <c r="BF135" s="39"/>
      <c r="BG135" s="39"/>
      <c r="BH135" s="76"/>
      <c r="BI135" s="39"/>
      <c r="BJ135" s="78"/>
      <c r="BK135" s="33"/>
    </row>
    <row r="136" spans="1:63" x14ac:dyDescent="0.35">
      <c r="A136" s="77"/>
      <c r="B136" s="39"/>
      <c r="C136" s="39"/>
      <c r="D136" s="39"/>
      <c r="E136" s="39"/>
      <c r="F136" s="73"/>
      <c r="G136" s="95">
        <f>Table14874532333435363313233343537383[[#This Row],[Hours Worked]]*Table14874532333435363313233343537383[[#This Row],[Rate]]</f>
        <v>0</v>
      </c>
      <c r="H136" s="116"/>
      <c r="I136" s="118">
        <f>IF(Table14874532333435363313233343537383[[#This Row],[Equipment Used (Dropdown)]] &lt;&gt; "", RIGHT(Table14874532333435363313233343537383[[#This Row],[Equipment Used (Dropdown)]],6),0)</f>
        <v>0</v>
      </c>
      <c r="J136" s="94"/>
      <c r="K136" s="95">
        <f>Table14874532333435363313233343537383[[#This Row],[Rate (Auto selects)]]*Table14874532333435363313233343537383[[#This Row],[Hours Used]]</f>
        <v>0</v>
      </c>
      <c r="S136" s="33"/>
      <c r="T136" s="39"/>
      <c r="U136" s="39"/>
      <c r="V136" s="39"/>
      <c r="W136" s="39"/>
      <c r="X136" s="39"/>
      <c r="Y136" s="112">
        <f>IF(X136 &lt;&gt; "", RIGHT(Table157753112838485868818283848587888[[#This Row],[Class (Dropdown)]],6),0)</f>
        <v>0</v>
      </c>
      <c r="Z136" s="108"/>
      <c r="AA136" s="107"/>
      <c r="AB136" s="111">
        <f>Table157753112838485868818283848587888[[#This Row],[Rate (Auto fill)]]*Table157753112838485868818283848587888[[#This Row],[Hours Groomed]]</f>
        <v>0</v>
      </c>
      <c r="AC136" s="32"/>
      <c r="AE136" s="85"/>
      <c r="AF136" s="85"/>
      <c r="AI136" s="33"/>
      <c r="AJ136" s="39"/>
      <c r="AK136" s="39"/>
      <c r="AL136" s="39"/>
      <c r="AM136" s="76"/>
      <c r="AN136" s="39"/>
      <c r="AO136" s="39"/>
      <c r="AP136" s="33"/>
      <c r="AQ136" s="77"/>
      <c r="AR136" s="39"/>
      <c r="AS136" s="39"/>
      <c r="AT136" s="76"/>
      <c r="AU136" s="39"/>
      <c r="AV136" s="78"/>
      <c r="AW136" s="33"/>
      <c r="AX136" s="77"/>
      <c r="AY136" s="39"/>
      <c r="AZ136" s="39"/>
      <c r="BA136" s="76"/>
      <c r="BB136" s="39"/>
      <c r="BC136" s="78"/>
      <c r="BD136" s="33"/>
      <c r="BE136" s="77"/>
      <c r="BF136" s="39"/>
      <c r="BG136" s="39"/>
      <c r="BH136" s="76"/>
      <c r="BI136" s="39"/>
      <c r="BJ136" s="78"/>
      <c r="BK136" s="33"/>
    </row>
    <row r="137" spans="1:63" x14ac:dyDescent="0.35">
      <c r="A137" s="77"/>
      <c r="B137" s="39"/>
      <c r="C137" s="39"/>
      <c r="D137" s="39"/>
      <c r="E137" s="39"/>
      <c r="F137" s="73"/>
      <c r="G137" s="95">
        <f>Table14874532333435363313233343537383[[#This Row],[Hours Worked]]*Table14874532333435363313233343537383[[#This Row],[Rate]]</f>
        <v>0</v>
      </c>
      <c r="H137" s="116"/>
      <c r="I137" s="118">
        <f>IF(Table14874532333435363313233343537383[[#This Row],[Equipment Used (Dropdown)]] &lt;&gt; "", RIGHT(Table14874532333435363313233343537383[[#This Row],[Equipment Used (Dropdown)]],6),0)</f>
        <v>0</v>
      </c>
      <c r="J137" s="94"/>
      <c r="K137" s="95">
        <f>Table14874532333435363313233343537383[[#This Row],[Rate (Auto selects)]]*Table14874532333435363313233343537383[[#This Row],[Hours Used]]</f>
        <v>0</v>
      </c>
      <c r="S137" s="33"/>
      <c r="T137" s="39"/>
      <c r="U137" s="39"/>
      <c r="V137" s="39"/>
      <c r="W137" s="39"/>
      <c r="X137" s="39"/>
      <c r="Y137" s="112">
        <f>IF(X137 &lt;&gt; "", RIGHT(Table157753112838485868818283848587888[[#This Row],[Class (Dropdown)]],6),0)</f>
        <v>0</v>
      </c>
      <c r="Z137" s="108"/>
      <c r="AA137" s="107"/>
      <c r="AB137" s="111">
        <f>Table157753112838485868818283848587888[[#This Row],[Rate (Auto fill)]]*Table157753112838485868818283848587888[[#This Row],[Hours Groomed]]</f>
        <v>0</v>
      </c>
      <c r="AC137" s="32"/>
      <c r="AE137" s="85"/>
      <c r="AF137" s="85"/>
      <c r="AI137" s="33"/>
      <c r="AJ137" s="39"/>
      <c r="AK137" s="39"/>
      <c r="AL137" s="39"/>
      <c r="AM137" s="76"/>
      <c r="AN137" s="39"/>
      <c r="AO137" s="39"/>
      <c r="AP137" s="33"/>
      <c r="AQ137" s="77"/>
      <c r="AR137" s="39"/>
      <c r="AS137" s="39"/>
      <c r="AT137" s="76"/>
      <c r="AU137" s="39"/>
      <c r="AV137" s="78"/>
      <c r="AW137" s="33"/>
      <c r="AX137" s="77"/>
      <c r="AY137" s="39"/>
      <c r="AZ137" s="39"/>
      <c r="BA137" s="76"/>
      <c r="BB137" s="39"/>
      <c r="BC137" s="78"/>
      <c r="BD137" s="33"/>
      <c r="BE137" s="77"/>
      <c r="BF137" s="39"/>
      <c r="BG137" s="39"/>
      <c r="BH137" s="76"/>
      <c r="BI137" s="39"/>
      <c r="BJ137" s="78"/>
      <c r="BK137" s="33"/>
    </row>
    <row r="138" spans="1:63" x14ac:dyDescent="0.35">
      <c r="A138" s="77"/>
      <c r="B138" s="39"/>
      <c r="C138" s="39"/>
      <c r="D138" s="39"/>
      <c r="E138" s="39"/>
      <c r="F138" s="73"/>
      <c r="G138" s="95">
        <f>Table14874532333435363313233343537383[[#This Row],[Hours Worked]]*Table14874532333435363313233343537383[[#This Row],[Rate]]</f>
        <v>0</v>
      </c>
      <c r="H138" s="116"/>
      <c r="I138" s="118">
        <f>IF(Table14874532333435363313233343537383[[#This Row],[Equipment Used (Dropdown)]] &lt;&gt; "", RIGHT(Table14874532333435363313233343537383[[#This Row],[Equipment Used (Dropdown)]],6),0)</f>
        <v>0</v>
      </c>
      <c r="J138" s="94"/>
      <c r="K138" s="95">
        <f>Table14874532333435363313233343537383[[#This Row],[Rate (Auto selects)]]*Table14874532333435363313233343537383[[#This Row],[Hours Used]]</f>
        <v>0</v>
      </c>
      <c r="S138" s="33"/>
      <c r="T138" s="39"/>
      <c r="U138" s="39"/>
      <c r="V138" s="39"/>
      <c r="W138" s="39"/>
      <c r="X138" s="39"/>
      <c r="Y138" s="112">
        <f>IF(X138 &lt;&gt; "", RIGHT(Table157753112838485868818283848587888[[#This Row],[Class (Dropdown)]],6),0)</f>
        <v>0</v>
      </c>
      <c r="Z138" s="108"/>
      <c r="AA138" s="107"/>
      <c r="AB138" s="111">
        <f>Table157753112838485868818283848587888[[#This Row],[Rate (Auto fill)]]*Table157753112838485868818283848587888[[#This Row],[Hours Groomed]]</f>
        <v>0</v>
      </c>
      <c r="AC138" s="32"/>
      <c r="AE138" s="85"/>
      <c r="AF138" s="85"/>
      <c r="AI138" s="33"/>
      <c r="AJ138" s="39"/>
      <c r="AK138" s="39"/>
      <c r="AL138" s="39"/>
      <c r="AM138" s="76"/>
      <c r="AN138" s="39"/>
      <c r="AO138" s="39"/>
      <c r="AP138" s="33"/>
      <c r="AQ138" s="77"/>
      <c r="AR138" s="39"/>
      <c r="AS138" s="39"/>
      <c r="AT138" s="76"/>
      <c r="AU138" s="39"/>
      <c r="AV138" s="78"/>
      <c r="AW138" s="33"/>
      <c r="AX138" s="77"/>
      <c r="AY138" s="39"/>
      <c r="AZ138" s="39"/>
      <c r="BA138" s="76"/>
      <c r="BB138" s="39"/>
      <c r="BC138" s="78"/>
      <c r="BD138" s="33"/>
      <c r="BE138" s="77"/>
      <c r="BF138" s="39"/>
      <c r="BG138" s="39"/>
      <c r="BH138" s="76"/>
      <c r="BI138" s="39"/>
      <c r="BJ138" s="78"/>
      <c r="BK138" s="33"/>
    </row>
    <row r="139" spans="1:63" x14ac:dyDescent="0.35">
      <c r="A139" s="77"/>
      <c r="B139" s="39"/>
      <c r="C139" s="39"/>
      <c r="D139" s="39"/>
      <c r="E139" s="39"/>
      <c r="F139" s="73"/>
      <c r="G139" s="95">
        <f>Table14874532333435363313233343537383[[#This Row],[Hours Worked]]*Table14874532333435363313233343537383[[#This Row],[Rate]]</f>
        <v>0</v>
      </c>
      <c r="H139" s="116"/>
      <c r="I139" s="118">
        <f>IF(Table14874532333435363313233343537383[[#This Row],[Equipment Used (Dropdown)]] &lt;&gt; "", RIGHT(Table14874532333435363313233343537383[[#This Row],[Equipment Used (Dropdown)]],6),0)</f>
        <v>0</v>
      </c>
      <c r="J139" s="94"/>
      <c r="K139" s="95">
        <f>Table14874532333435363313233343537383[[#This Row],[Rate (Auto selects)]]*Table14874532333435363313233343537383[[#This Row],[Hours Used]]</f>
        <v>0</v>
      </c>
      <c r="S139" s="33"/>
      <c r="T139" s="39"/>
      <c r="U139" s="39"/>
      <c r="V139" s="39"/>
      <c r="W139" s="39"/>
      <c r="X139" s="39"/>
      <c r="Y139" s="112">
        <f>IF(X139 &lt;&gt; "", RIGHT(Table157753112838485868818283848587888[[#This Row],[Class (Dropdown)]],6),0)</f>
        <v>0</v>
      </c>
      <c r="Z139" s="108"/>
      <c r="AA139" s="107"/>
      <c r="AB139" s="111">
        <f>Table157753112838485868818283848587888[[#This Row],[Rate (Auto fill)]]*Table157753112838485868818283848587888[[#This Row],[Hours Groomed]]</f>
        <v>0</v>
      </c>
      <c r="AC139" s="32"/>
      <c r="AE139" s="85"/>
      <c r="AF139" s="85"/>
      <c r="AI139" s="33"/>
      <c r="AJ139" s="39"/>
      <c r="AK139" s="39"/>
      <c r="AL139" s="39"/>
      <c r="AM139" s="76"/>
      <c r="AN139" s="39"/>
      <c r="AO139" s="39"/>
      <c r="AP139" s="33"/>
      <c r="AQ139" s="77"/>
      <c r="AR139" s="39"/>
      <c r="AS139" s="39"/>
      <c r="AT139" s="76"/>
      <c r="AU139" s="39"/>
      <c r="AV139" s="78"/>
      <c r="AW139" s="33"/>
      <c r="AX139" s="77"/>
      <c r="AY139" s="39"/>
      <c r="AZ139" s="39"/>
      <c r="BA139" s="76"/>
      <c r="BB139" s="39"/>
      <c r="BC139" s="78"/>
      <c r="BD139" s="33"/>
      <c r="BE139" s="77"/>
      <c r="BF139" s="39"/>
      <c r="BG139" s="39"/>
      <c r="BH139" s="76"/>
      <c r="BI139" s="39"/>
      <c r="BJ139" s="78"/>
      <c r="BK139" s="33"/>
    </row>
    <row r="140" spans="1:63" x14ac:dyDescent="0.35">
      <c r="A140" s="77"/>
      <c r="B140" s="39"/>
      <c r="C140" s="39"/>
      <c r="D140" s="39"/>
      <c r="E140" s="39"/>
      <c r="F140" s="73"/>
      <c r="G140" s="95">
        <f>Table14874532333435363313233343537383[[#This Row],[Hours Worked]]*Table14874532333435363313233343537383[[#This Row],[Rate]]</f>
        <v>0</v>
      </c>
      <c r="H140" s="116"/>
      <c r="I140" s="118">
        <f>IF(Table14874532333435363313233343537383[[#This Row],[Equipment Used (Dropdown)]] &lt;&gt; "", RIGHT(Table14874532333435363313233343537383[[#This Row],[Equipment Used (Dropdown)]],6),0)</f>
        <v>0</v>
      </c>
      <c r="J140" s="94"/>
      <c r="K140" s="95">
        <f>Table14874532333435363313233343537383[[#This Row],[Rate (Auto selects)]]*Table14874532333435363313233343537383[[#This Row],[Hours Used]]</f>
        <v>0</v>
      </c>
      <c r="S140" s="33"/>
      <c r="T140" s="39"/>
      <c r="U140" s="39"/>
      <c r="V140" s="39"/>
      <c r="W140" s="39"/>
      <c r="X140" s="39"/>
      <c r="Y140" s="112">
        <f>IF(X140 &lt;&gt; "", RIGHT(Table157753112838485868818283848587888[[#This Row],[Class (Dropdown)]],6),0)</f>
        <v>0</v>
      </c>
      <c r="Z140" s="108"/>
      <c r="AA140" s="107"/>
      <c r="AB140" s="111">
        <f>Table157753112838485868818283848587888[[#This Row],[Rate (Auto fill)]]*Table157753112838485868818283848587888[[#This Row],[Hours Groomed]]</f>
        <v>0</v>
      </c>
      <c r="AC140" s="32"/>
      <c r="AE140" s="85"/>
      <c r="AF140" s="85"/>
      <c r="AI140" s="33"/>
      <c r="AJ140" s="39"/>
      <c r="AK140" s="39"/>
      <c r="AL140" s="39"/>
      <c r="AM140" s="76"/>
      <c r="AN140" s="39"/>
      <c r="AO140" s="39"/>
      <c r="AP140" s="33"/>
      <c r="AQ140" s="77"/>
      <c r="AR140" s="39"/>
      <c r="AS140" s="39"/>
      <c r="AT140" s="76"/>
      <c r="AU140" s="39"/>
      <c r="AV140" s="78"/>
      <c r="AW140" s="33"/>
      <c r="AX140" s="77"/>
      <c r="AY140" s="39"/>
      <c r="AZ140" s="39"/>
      <c r="BA140" s="76"/>
      <c r="BB140" s="39"/>
      <c r="BC140" s="78"/>
      <c r="BD140" s="33"/>
      <c r="BE140" s="77"/>
      <c r="BF140" s="39"/>
      <c r="BG140" s="39"/>
      <c r="BH140" s="76"/>
      <c r="BI140" s="39"/>
      <c r="BJ140" s="78"/>
      <c r="BK140" s="33"/>
    </row>
    <row r="141" spans="1:63" x14ac:dyDescent="0.35">
      <c r="A141" s="77"/>
      <c r="B141" s="39"/>
      <c r="C141" s="39"/>
      <c r="D141" s="39"/>
      <c r="E141" s="39"/>
      <c r="F141" s="73"/>
      <c r="G141" s="95">
        <f>Table14874532333435363313233343537383[[#This Row],[Hours Worked]]*Table14874532333435363313233343537383[[#This Row],[Rate]]</f>
        <v>0</v>
      </c>
      <c r="H141" s="116"/>
      <c r="I141" s="118">
        <f>IF(Table14874532333435363313233343537383[[#This Row],[Equipment Used (Dropdown)]] &lt;&gt; "", RIGHT(Table14874532333435363313233343537383[[#This Row],[Equipment Used (Dropdown)]],6),0)</f>
        <v>0</v>
      </c>
      <c r="J141" s="94"/>
      <c r="K141" s="95">
        <f>Table14874532333435363313233343537383[[#This Row],[Rate (Auto selects)]]*Table14874532333435363313233343537383[[#This Row],[Hours Used]]</f>
        <v>0</v>
      </c>
      <c r="S141" s="33"/>
      <c r="T141" s="39"/>
      <c r="U141" s="39"/>
      <c r="V141" s="39"/>
      <c r="W141" s="39"/>
      <c r="X141" s="39"/>
      <c r="Y141" s="112">
        <f>IF(X141 &lt;&gt; "", RIGHT(Table157753112838485868818283848587888[[#This Row],[Class (Dropdown)]],6),0)</f>
        <v>0</v>
      </c>
      <c r="Z141" s="108"/>
      <c r="AA141" s="107"/>
      <c r="AB141" s="111">
        <f>Table157753112838485868818283848587888[[#This Row],[Rate (Auto fill)]]*Table157753112838485868818283848587888[[#This Row],[Hours Groomed]]</f>
        <v>0</v>
      </c>
      <c r="AC141" s="32"/>
      <c r="AE141" s="85"/>
      <c r="AF141" s="85"/>
      <c r="AI141" s="33"/>
      <c r="AJ141" s="39"/>
      <c r="AK141" s="39"/>
      <c r="AL141" s="39"/>
      <c r="AM141" s="76"/>
      <c r="AN141" s="39"/>
      <c r="AO141" s="39"/>
      <c r="AP141" s="33"/>
      <c r="AQ141" s="77"/>
      <c r="AR141" s="39"/>
      <c r="AS141" s="39"/>
      <c r="AT141" s="76"/>
      <c r="AU141" s="39"/>
      <c r="AV141" s="78"/>
      <c r="AW141" s="33"/>
      <c r="AX141" s="77"/>
      <c r="AY141" s="39"/>
      <c r="AZ141" s="39"/>
      <c r="BA141" s="76"/>
      <c r="BB141" s="39"/>
      <c r="BC141" s="78"/>
      <c r="BD141" s="33"/>
      <c r="BE141" s="77"/>
      <c r="BF141" s="39"/>
      <c r="BG141" s="39"/>
      <c r="BH141" s="76"/>
      <c r="BI141" s="39"/>
      <c r="BJ141" s="78"/>
      <c r="BK141" s="33"/>
    </row>
    <row r="142" spans="1:63" x14ac:dyDescent="0.35">
      <c r="A142" s="77"/>
      <c r="B142" s="39"/>
      <c r="C142" s="39"/>
      <c r="D142" s="39"/>
      <c r="E142" s="39"/>
      <c r="F142" s="73"/>
      <c r="G142" s="95">
        <f>Table14874532333435363313233343537383[[#This Row],[Hours Worked]]*Table14874532333435363313233343537383[[#This Row],[Rate]]</f>
        <v>0</v>
      </c>
      <c r="H142" s="116"/>
      <c r="I142" s="118">
        <f>IF(Table14874532333435363313233343537383[[#This Row],[Equipment Used (Dropdown)]] &lt;&gt; "", RIGHT(Table14874532333435363313233343537383[[#This Row],[Equipment Used (Dropdown)]],6),0)</f>
        <v>0</v>
      </c>
      <c r="J142" s="94"/>
      <c r="K142" s="95">
        <f>Table14874532333435363313233343537383[[#This Row],[Rate (Auto selects)]]*Table14874532333435363313233343537383[[#This Row],[Hours Used]]</f>
        <v>0</v>
      </c>
      <c r="S142" s="33"/>
      <c r="T142" s="39"/>
      <c r="U142" s="39"/>
      <c r="V142" s="39"/>
      <c r="W142" s="39"/>
      <c r="X142" s="39"/>
      <c r="Y142" s="112">
        <f>IF(X142 &lt;&gt; "", RIGHT(Table157753112838485868818283848587888[[#This Row],[Class (Dropdown)]],6),0)</f>
        <v>0</v>
      </c>
      <c r="Z142" s="108"/>
      <c r="AA142" s="107"/>
      <c r="AB142" s="111">
        <f>Table157753112838485868818283848587888[[#This Row],[Rate (Auto fill)]]*Table157753112838485868818283848587888[[#This Row],[Hours Groomed]]</f>
        <v>0</v>
      </c>
      <c r="AC142" s="32"/>
      <c r="AE142" s="85"/>
      <c r="AF142" s="85"/>
      <c r="AI142" s="33"/>
      <c r="AJ142" s="39"/>
      <c r="AK142" s="39"/>
      <c r="AL142" s="39"/>
      <c r="AM142" s="76"/>
      <c r="AN142" s="39"/>
      <c r="AO142" s="39"/>
      <c r="AP142" s="33"/>
      <c r="AQ142" s="77"/>
      <c r="AR142" s="39"/>
      <c r="AS142" s="39"/>
      <c r="AT142" s="76"/>
      <c r="AU142" s="39"/>
      <c r="AV142" s="78"/>
      <c r="AW142" s="33"/>
      <c r="AX142" s="77"/>
      <c r="AY142" s="39"/>
      <c r="AZ142" s="39"/>
      <c r="BA142" s="76"/>
      <c r="BB142" s="39"/>
      <c r="BC142" s="78"/>
      <c r="BD142" s="33"/>
      <c r="BE142" s="77"/>
      <c r="BF142" s="39"/>
      <c r="BG142" s="39"/>
      <c r="BH142" s="76"/>
      <c r="BI142" s="39"/>
      <c r="BJ142" s="78"/>
      <c r="BK142" s="33"/>
    </row>
    <row r="143" spans="1:63" x14ac:dyDescent="0.35">
      <c r="A143" s="77"/>
      <c r="B143" s="39"/>
      <c r="C143" s="39"/>
      <c r="D143" s="39"/>
      <c r="E143" s="39"/>
      <c r="F143" s="73"/>
      <c r="G143" s="95">
        <f>Table14874532333435363313233343537383[[#This Row],[Hours Worked]]*Table14874532333435363313233343537383[[#This Row],[Rate]]</f>
        <v>0</v>
      </c>
      <c r="H143" s="116"/>
      <c r="I143" s="118">
        <f>IF(Table14874532333435363313233343537383[[#This Row],[Equipment Used (Dropdown)]] &lt;&gt; "", RIGHT(Table14874532333435363313233343537383[[#This Row],[Equipment Used (Dropdown)]],6),0)</f>
        <v>0</v>
      </c>
      <c r="J143" s="94"/>
      <c r="K143" s="95">
        <f>Table14874532333435363313233343537383[[#This Row],[Rate (Auto selects)]]*Table14874532333435363313233343537383[[#This Row],[Hours Used]]</f>
        <v>0</v>
      </c>
      <c r="S143" s="33"/>
      <c r="T143" s="39"/>
      <c r="U143" s="39"/>
      <c r="V143" s="39"/>
      <c r="W143" s="39"/>
      <c r="X143" s="39"/>
      <c r="Y143" s="112">
        <f>IF(X143 &lt;&gt; "", RIGHT(Table157753112838485868818283848587888[[#This Row],[Class (Dropdown)]],6),0)</f>
        <v>0</v>
      </c>
      <c r="Z143" s="108"/>
      <c r="AA143" s="107"/>
      <c r="AB143" s="111">
        <f>Table157753112838485868818283848587888[[#This Row],[Rate (Auto fill)]]*Table157753112838485868818283848587888[[#This Row],[Hours Groomed]]</f>
        <v>0</v>
      </c>
      <c r="AC143" s="32"/>
      <c r="AE143" s="85"/>
      <c r="AF143" s="85"/>
      <c r="AI143" s="33"/>
      <c r="AJ143" s="39"/>
      <c r="AK143" s="39"/>
      <c r="AL143" s="39"/>
      <c r="AM143" s="76"/>
      <c r="AN143" s="39"/>
      <c r="AO143" s="39"/>
      <c r="AP143" s="33"/>
      <c r="AQ143" s="77"/>
      <c r="AR143" s="39"/>
      <c r="AS143" s="39"/>
      <c r="AT143" s="76"/>
      <c r="AU143" s="39"/>
      <c r="AV143" s="78"/>
      <c r="AW143" s="33"/>
      <c r="AX143" s="77"/>
      <c r="AY143" s="39"/>
      <c r="AZ143" s="39"/>
      <c r="BA143" s="76"/>
      <c r="BB143" s="39"/>
      <c r="BC143" s="78"/>
      <c r="BD143" s="33"/>
      <c r="BE143" s="77"/>
      <c r="BF143" s="39"/>
      <c r="BG143" s="39"/>
      <c r="BH143" s="76"/>
      <c r="BI143" s="39"/>
      <c r="BJ143" s="78"/>
      <c r="BK143" s="33"/>
    </row>
    <row r="144" spans="1:63" x14ac:dyDescent="0.35">
      <c r="A144" s="77"/>
      <c r="B144" s="39"/>
      <c r="C144" s="39"/>
      <c r="D144" s="39"/>
      <c r="E144" s="39"/>
      <c r="F144" s="73"/>
      <c r="G144" s="95">
        <f>Table14874532333435363313233343537383[[#This Row],[Hours Worked]]*Table14874532333435363313233343537383[[#This Row],[Rate]]</f>
        <v>0</v>
      </c>
      <c r="H144" s="116"/>
      <c r="I144" s="118">
        <f>IF(Table14874532333435363313233343537383[[#This Row],[Equipment Used (Dropdown)]] &lt;&gt; "", RIGHT(Table14874532333435363313233343537383[[#This Row],[Equipment Used (Dropdown)]],6),0)</f>
        <v>0</v>
      </c>
      <c r="J144" s="94"/>
      <c r="K144" s="95">
        <f>Table14874532333435363313233343537383[[#This Row],[Rate (Auto selects)]]*Table14874532333435363313233343537383[[#This Row],[Hours Used]]</f>
        <v>0</v>
      </c>
      <c r="S144" s="33"/>
      <c r="T144" s="39"/>
      <c r="U144" s="39"/>
      <c r="V144" s="39"/>
      <c r="W144" s="39"/>
      <c r="X144" s="39"/>
      <c r="Y144" s="112">
        <f>IF(X144 &lt;&gt; "", RIGHT(Table157753112838485868818283848587888[[#This Row],[Class (Dropdown)]],6),0)</f>
        <v>0</v>
      </c>
      <c r="Z144" s="108"/>
      <c r="AA144" s="107"/>
      <c r="AB144" s="111">
        <f>Table157753112838485868818283848587888[[#This Row],[Rate (Auto fill)]]*Table157753112838485868818283848587888[[#This Row],[Hours Groomed]]</f>
        <v>0</v>
      </c>
      <c r="AC144" s="32"/>
      <c r="AE144" s="85"/>
      <c r="AF144" s="85"/>
      <c r="AI144" s="33"/>
      <c r="AJ144" s="39"/>
      <c r="AK144" s="39"/>
      <c r="AL144" s="39"/>
      <c r="AM144" s="76"/>
      <c r="AN144" s="39"/>
      <c r="AO144" s="39"/>
      <c r="AP144" s="33"/>
      <c r="AQ144" s="77"/>
      <c r="AR144" s="39"/>
      <c r="AS144" s="39"/>
      <c r="AT144" s="76"/>
      <c r="AU144" s="39"/>
      <c r="AV144" s="78"/>
      <c r="AW144" s="33"/>
      <c r="AX144" s="77"/>
      <c r="AY144" s="39"/>
      <c r="AZ144" s="39"/>
      <c r="BA144" s="76"/>
      <c r="BB144" s="39"/>
      <c r="BC144" s="78"/>
      <c r="BD144" s="33"/>
      <c r="BE144" s="77"/>
      <c r="BF144" s="39"/>
      <c r="BG144" s="39"/>
      <c r="BH144" s="76"/>
      <c r="BI144" s="39"/>
      <c r="BJ144" s="78"/>
      <c r="BK144" s="33"/>
    </row>
    <row r="145" spans="1:63" x14ac:dyDescent="0.35">
      <c r="A145" s="77"/>
      <c r="B145" s="39"/>
      <c r="C145" s="39"/>
      <c r="D145" s="39"/>
      <c r="E145" s="39"/>
      <c r="F145" s="73"/>
      <c r="G145" s="95">
        <f>Table14874532333435363313233343537383[[#This Row],[Hours Worked]]*Table14874532333435363313233343537383[[#This Row],[Rate]]</f>
        <v>0</v>
      </c>
      <c r="H145" s="116"/>
      <c r="I145" s="118">
        <f>IF(Table14874532333435363313233343537383[[#This Row],[Equipment Used (Dropdown)]] &lt;&gt; "", RIGHT(Table14874532333435363313233343537383[[#This Row],[Equipment Used (Dropdown)]],6),0)</f>
        <v>0</v>
      </c>
      <c r="J145" s="94"/>
      <c r="K145" s="95">
        <f>Table14874532333435363313233343537383[[#This Row],[Rate (Auto selects)]]*Table14874532333435363313233343537383[[#This Row],[Hours Used]]</f>
        <v>0</v>
      </c>
      <c r="S145" s="33"/>
      <c r="T145" s="39"/>
      <c r="U145" s="39"/>
      <c r="V145" s="39"/>
      <c r="W145" s="39"/>
      <c r="X145" s="39"/>
      <c r="Y145" s="112">
        <f>IF(X145 &lt;&gt; "", RIGHT(Table157753112838485868818283848587888[[#This Row],[Class (Dropdown)]],6),0)</f>
        <v>0</v>
      </c>
      <c r="Z145" s="108"/>
      <c r="AA145" s="107"/>
      <c r="AB145" s="111">
        <f>Table157753112838485868818283848587888[[#This Row],[Rate (Auto fill)]]*Table157753112838485868818283848587888[[#This Row],[Hours Groomed]]</f>
        <v>0</v>
      </c>
      <c r="AC145" s="32"/>
      <c r="AE145" s="85"/>
      <c r="AF145" s="85"/>
      <c r="AI145" s="33"/>
      <c r="AJ145" s="39"/>
      <c r="AK145" s="39"/>
      <c r="AL145" s="39"/>
      <c r="AM145" s="76"/>
      <c r="AN145" s="39"/>
      <c r="AO145" s="39"/>
      <c r="AP145" s="33"/>
      <c r="AQ145" s="77"/>
      <c r="AR145" s="39"/>
      <c r="AS145" s="39"/>
      <c r="AT145" s="76"/>
      <c r="AU145" s="39"/>
      <c r="AV145" s="78"/>
      <c r="AW145" s="33"/>
      <c r="AX145" s="77"/>
      <c r="AY145" s="39"/>
      <c r="AZ145" s="39"/>
      <c r="BA145" s="76"/>
      <c r="BB145" s="39"/>
      <c r="BC145" s="78"/>
      <c r="BD145" s="33"/>
      <c r="BE145" s="77"/>
      <c r="BF145" s="39"/>
      <c r="BG145" s="39"/>
      <c r="BH145" s="76"/>
      <c r="BI145" s="39"/>
      <c r="BJ145" s="78"/>
      <c r="BK145" s="33"/>
    </row>
    <row r="146" spans="1:63" x14ac:dyDescent="0.35">
      <c r="A146" s="77"/>
      <c r="B146" s="39"/>
      <c r="C146" s="39"/>
      <c r="D146" s="39"/>
      <c r="E146" s="39"/>
      <c r="F146" s="73"/>
      <c r="G146" s="95">
        <f>Table14874532333435363313233343537383[[#This Row],[Hours Worked]]*Table14874532333435363313233343537383[[#This Row],[Rate]]</f>
        <v>0</v>
      </c>
      <c r="H146" s="116"/>
      <c r="I146" s="118">
        <f>IF(Table14874532333435363313233343537383[[#This Row],[Equipment Used (Dropdown)]] &lt;&gt; "", RIGHT(Table14874532333435363313233343537383[[#This Row],[Equipment Used (Dropdown)]],6),0)</f>
        <v>0</v>
      </c>
      <c r="J146" s="94"/>
      <c r="K146" s="95">
        <f>Table14874532333435363313233343537383[[#This Row],[Rate (Auto selects)]]*Table14874532333435363313233343537383[[#This Row],[Hours Used]]</f>
        <v>0</v>
      </c>
      <c r="S146" s="33"/>
      <c r="T146" s="39"/>
      <c r="U146" s="39"/>
      <c r="V146" s="39"/>
      <c r="W146" s="39"/>
      <c r="X146" s="39"/>
      <c r="Y146" s="112">
        <f>IF(X146 &lt;&gt; "", RIGHT(Table157753112838485868818283848587888[[#This Row],[Class (Dropdown)]],6),0)</f>
        <v>0</v>
      </c>
      <c r="Z146" s="108"/>
      <c r="AA146" s="107"/>
      <c r="AB146" s="111">
        <f>Table157753112838485868818283848587888[[#This Row],[Rate (Auto fill)]]*Table157753112838485868818283848587888[[#This Row],[Hours Groomed]]</f>
        <v>0</v>
      </c>
      <c r="AC146" s="32"/>
      <c r="AE146" s="85"/>
      <c r="AF146" s="85"/>
      <c r="AI146" s="33"/>
      <c r="AJ146" s="39"/>
      <c r="AK146" s="39"/>
      <c r="AL146" s="39"/>
      <c r="AM146" s="76"/>
      <c r="AN146" s="39"/>
      <c r="AO146" s="39"/>
      <c r="AP146" s="33"/>
      <c r="AQ146" s="77"/>
      <c r="AR146" s="39"/>
      <c r="AS146" s="39"/>
      <c r="AT146" s="76"/>
      <c r="AU146" s="39"/>
      <c r="AV146" s="78"/>
      <c r="AW146" s="33"/>
      <c r="AX146" s="77"/>
      <c r="AY146" s="39"/>
      <c r="AZ146" s="39"/>
      <c r="BA146" s="76"/>
      <c r="BB146" s="39"/>
      <c r="BC146" s="78"/>
      <c r="BD146" s="33"/>
      <c r="BE146" s="77"/>
      <c r="BF146" s="39"/>
      <c r="BG146" s="39"/>
      <c r="BH146" s="76"/>
      <c r="BI146" s="39"/>
      <c r="BJ146" s="78"/>
      <c r="BK146" s="33"/>
    </row>
    <row r="147" spans="1:63" x14ac:dyDescent="0.35">
      <c r="A147" s="77"/>
      <c r="B147" s="39"/>
      <c r="C147" s="39"/>
      <c r="D147" s="39"/>
      <c r="E147" s="39"/>
      <c r="F147" s="73"/>
      <c r="G147" s="95">
        <f>Table14874532333435363313233343537383[[#This Row],[Hours Worked]]*Table14874532333435363313233343537383[[#This Row],[Rate]]</f>
        <v>0</v>
      </c>
      <c r="H147" s="116"/>
      <c r="I147" s="118">
        <f>IF(Table14874532333435363313233343537383[[#This Row],[Equipment Used (Dropdown)]] &lt;&gt; "", RIGHT(Table14874532333435363313233343537383[[#This Row],[Equipment Used (Dropdown)]],6),0)</f>
        <v>0</v>
      </c>
      <c r="J147" s="94"/>
      <c r="K147" s="95">
        <f>Table14874532333435363313233343537383[[#This Row],[Rate (Auto selects)]]*Table14874532333435363313233343537383[[#This Row],[Hours Used]]</f>
        <v>0</v>
      </c>
      <c r="S147" s="33"/>
      <c r="T147" s="39"/>
      <c r="U147" s="39"/>
      <c r="V147" s="39"/>
      <c r="W147" s="39"/>
      <c r="X147" s="39"/>
      <c r="Y147" s="112">
        <f>IF(X147 &lt;&gt; "", RIGHT(Table157753112838485868818283848587888[[#This Row],[Class (Dropdown)]],6),0)</f>
        <v>0</v>
      </c>
      <c r="Z147" s="108"/>
      <c r="AA147" s="107"/>
      <c r="AB147" s="111">
        <f>Table157753112838485868818283848587888[[#This Row],[Rate (Auto fill)]]*Table157753112838485868818283848587888[[#This Row],[Hours Groomed]]</f>
        <v>0</v>
      </c>
      <c r="AC147" s="32"/>
      <c r="AE147" s="85"/>
      <c r="AF147" s="85"/>
      <c r="AI147" s="33"/>
      <c r="AJ147" s="39"/>
      <c r="AK147" s="39"/>
      <c r="AL147" s="39"/>
      <c r="AM147" s="76"/>
      <c r="AN147" s="39"/>
      <c r="AO147" s="39"/>
      <c r="AP147" s="33"/>
      <c r="AQ147" s="77"/>
      <c r="AR147" s="39"/>
      <c r="AS147" s="39"/>
      <c r="AT147" s="76"/>
      <c r="AU147" s="39"/>
      <c r="AV147" s="78"/>
      <c r="AW147" s="33"/>
      <c r="AX147" s="77"/>
      <c r="AY147" s="39"/>
      <c r="AZ147" s="39"/>
      <c r="BA147" s="76"/>
      <c r="BB147" s="39"/>
      <c r="BC147" s="78"/>
      <c r="BD147" s="33"/>
      <c r="BE147" s="77"/>
      <c r="BF147" s="39"/>
      <c r="BG147" s="39"/>
      <c r="BH147" s="76"/>
      <c r="BI147" s="39"/>
      <c r="BJ147" s="78"/>
      <c r="BK147" s="33"/>
    </row>
    <row r="148" spans="1:63" x14ac:dyDescent="0.35">
      <c r="A148" s="77"/>
      <c r="B148" s="39"/>
      <c r="C148" s="39"/>
      <c r="D148" s="39"/>
      <c r="E148" s="39"/>
      <c r="F148" s="73"/>
      <c r="G148" s="95">
        <f>Table14874532333435363313233343537383[[#This Row],[Hours Worked]]*Table14874532333435363313233343537383[[#This Row],[Rate]]</f>
        <v>0</v>
      </c>
      <c r="H148" s="116"/>
      <c r="I148" s="118">
        <f>IF(Table14874532333435363313233343537383[[#This Row],[Equipment Used (Dropdown)]] &lt;&gt; "", RIGHT(Table14874532333435363313233343537383[[#This Row],[Equipment Used (Dropdown)]],6),0)</f>
        <v>0</v>
      </c>
      <c r="J148" s="94"/>
      <c r="K148" s="95">
        <f>Table14874532333435363313233343537383[[#This Row],[Rate (Auto selects)]]*Table14874532333435363313233343537383[[#This Row],[Hours Used]]</f>
        <v>0</v>
      </c>
      <c r="S148" s="33"/>
      <c r="T148" s="39"/>
      <c r="U148" s="39"/>
      <c r="V148" s="39"/>
      <c r="W148" s="39"/>
      <c r="X148" s="39"/>
      <c r="Y148" s="112">
        <f>IF(X148 &lt;&gt; "", RIGHT(Table157753112838485868818283848587888[[#This Row],[Class (Dropdown)]],6),0)</f>
        <v>0</v>
      </c>
      <c r="Z148" s="108"/>
      <c r="AA148" s="107"/>
      <c r="AB148" s="111">
        <f>Table157753112838485868818283848587888[[#This Row],[Rate (Auto fill)]]*Table157753112838485868818283848587888[[#This Row],[Hours Groomed]]</f>
        <v>0</v>
      </c>
      <c r="AC148" s="32"/>
      <c r="AE148" s="85"/>
      <c r="AF148" s="85"/>
      <c r="AI148" s="33"/>
      <c r="AJ148" s="39"/>
      <c r="AK148" s="39"/>
      <c r="AL148" s="39"/>
      <c r="AM148" s="76"/>
      <c r="AN148" s="39"/>
      <c r="AO148" s="39"/>
      <c r="AP148" s="33"/>
      <c r="AQ148" s="77"/>
      <c r="AR148" s="39"/>
      <c r="AS148" s="39"/>
      <c r="AT148" s="76"/>
      <c r="AU148" s="39"/>
      <c r="AV148" s="78"/>
      <c r="AW148" s="33"/>
      <c r="AX148" s="77"/>
      <c r="AY148" s="39"/>
      <c r="AZ148" s="39"/>
      <c r="BA148" s="76"/>
      <c r="BB148" s="39"/>
      <c r="BC148" s="78"/>
      <c r="BD148" s="33"/>
      <c r="BE148" s="77"/>
      <c r="BF148" s="39"/>
      <c r="BG148" s="39"/>
      <c r="BH148" s="76"/>
      <c r="BI148" s="39"/>
      <c r="BJ148" s="78"/>
      <c r="BK148" s="33"/>
    </row>
    <row r="149" spans="1:63" x14ac:dyDescent="0.35">
      <c r="A149" s="77"/>
      <c r="B149" s="39"/>
      <c r="C149" s="39"/>
      <c r="D149" s="39"/>
      <c r="E149" s="39"/>
      <c r="F149" s="73"/>
      <c r="G149" s="95">
        <f>Table14874532333435363313233343537383[[#This Row],[Hours Worked]]*Table14874532333435363313233343537383[[#This Row],[Rate]]</f>
        <v>0</v>
      </c>
      <c r="H149" s="116"/>
      <c r="I149" s="118">
        <f>IF(Table14874532333435363313233343537383[[#This Row],[Equipment Used (Dropdown)]] &lt;&gt; "", RIGHT(Table14874532333435363313233343537383[[#This Row],[Equipment Used (Dropdown)]],6),0)</f>
        <v>0</v>
      </c>
      <c r="J149" s="94"/>
      <c r="K149" s="95">
        <f>Table14874532333435363313233343537383[[#This Row],[Rate (Auto selects)]]*Table14874532333435363313233343537383[[#This Row],[Hours Used]]</f>
        <v>0</v>
      </c>
      <c r="S149" s="33"/>
      <c r="T149" s="39"/>
      <c r="U149" s="39"/>
      <c r="V149" s="39"/>
      <c r="W149" s="39"/>
      <c r="X149" s="39"/>
      <c r="Y149" s="112">
        <f>IF(X149 &lt;&gt; "", RIGHT(Table157753112838485868818283848587888[[#This Row],[Class (Dropdown)]],6),0)</f>
        <v>0</v>
      </c>
      <c r="Z149" s="108"/>
      <c r="AA149" s="107"/>
      <c r="AB149" s="111">
        <f>Table157753112838485868818283848587888[[#This Row],[Rate (Auto fill)]]*Table157753112838485868818283848587888[[#This Row],[Hours Groomed]]</f>
        <v>0</v>
      </c>
      <c r="AC149" s="32"/>
      <c r="AE149" s="85"/>
      <c r="AF149" s="85"/>
      <c r="AI149" s="33"/>
      <c r="AJ149" s="39"/>
      <c r="AK149" s="39"/>
      <c r="AL149" s="39"/>
      <c r="AM149" s="76"/>
      <c r="AN149" s="39"/>
      <c r="AO149" s="39"/>
      <c r="AP149" s="33"/>
      <c r="AQ149" s="77"/>
      <c r="AR149" s="39"/>
      <c r="AS149" s="39"/>
      <c r="AT149" s="76"/>
      <c r="AU149" s="39"/>
      <c r="AV149" s="78"/>
      <c r="AW149" s="33"/>
      <c r="AX149" s="77"/>
      <c r="AY149" s="39"/>
      <c r="AZ149" s="39"/>
      <c r="BA149" s="76"/>
      <c r="BB149" s="39"/>
      <c r="BC149" s="78"/>
      <c r="BD149" s="33"/>
      <c r="BE149" s="77"/>
      <c r="BF149" s="39"/>
      <c r="BG149" s="39"/>
      <c r="BH149" s="76"/>
      <c r="BI149" s="39"/>
      <c r="BJ149" s="78"/>
      <c r="BK149" s="33"/>
    </row>
    <row r="150" spans="1:63" x14ac:dyDescent="0.35">
      <c r="A150" s="77"/>
      <c r="B150" s="39"/>
      <c r="C150" s="39"/>
      <c r="D150" s="39"/>
      <c r="E150" s="39"/>
      <c r="F150" s="73"/>
      <c r="G150" s="95">
        <f>Table14874532333435363313233343537383[[#This Row],[Hours Worked]]*Table14874532333435363313233343537383[[#This Row],[Rate]]</f>
        <v>0</v>
      </c>
      <c r="H150" s="116"/>
      <c r="I150" s="118">
        <f>IF(Table14874532333435363313233343537383[[#This Row],[Equipment Used (Dropdown)]] &lt;&gt; "", RIGHT(Table14874532333435363313233343537383[[#This Row],[Equipment Used (Dropdown)]],6),0)</f>
        <v>0</v>
      </c>
      <c r="J150" s="94"/>
      <c r="K150" s="95">
        <f>Table14874532333435363313233343537383[[#This Row],[Rate (Auto selects)]]*Table14874532333435363313233343537383[[#This Row],[Hours Used]]</f>
        <v>0</v>
      </c>
      <c r="S150" s="33"/>
      <c r="T150" s="39"/>
      <c r="U150" s="39"/>
      <c r="V150" s="39"/>
      <c r="W150" s="39"/>
      <c r="X150" s="39"/>
      <c r="Y150" s="112">
        <f>IF(X150 &lt;&gt; "", RIGHT(Table157753112838485868818283848587888[[#This Row],[Class (Dropdown)]],6),0)</f>
        <v>0</v>
      </c>
      <c r="Z150" s="108"/>
      <c r="AA150" s="107"/>
      <c r="AB150" s="111">
        <f>Table157753112838485868818283848587888[[#This Row],[Rate (Auto fill)]]*Table157753112838485868818283848587888[[#This Row],[Hours Groomed]]</f>
        <v>0</v>
      </c>
      <c r="AC150" s="32"/>
      <c r="AE150" s="85"/>
      <c r="AF150" s="85"/>
      <c r="AI150" s="33"/>
      <c r="AJ150" s="39"/>
      <c r="AK150" s="39"/>
      <c r="AL150" s="39"/>
      <c r="AM150" s="76"/>
      <c r="AN150" s="39"/>
      <c r="AO150" s="39"/>
      <c r="AP150" s="33"/>
      <c r="AQ150" s="77"/>
      <c r="AR150" s="39"/>
      <c r="AS150" s="39"/>
      <c r="AT150" s="76"/>
      <c r="AU150" s="39"/>
      <c r="AV150" s="78"/>
      <c r="AW150" s="33"/>
      <c r="AX150" s="77"/>
      <c r="AY150" s="39"/>
      <c r="AZ150" s="39"/>
      <c r="BA150" s="76"/>
      <c r="BB150" s="39"/>
      <c r="BC150" s="78"/>
      <c r="BD150" s="33"/>
      <c r="BE150" s="77"/>
      <c r="BF150" s="39"/>
      <c r="BG150" s="39"/>
      <c r="BH150" s="76"/>
      <c r="BI150" s="39"/>
      <c r="BJ150" s="78"/>
      <c r="BK150" s="33"/>
    </row>
    <row r="151" spans="1:63" x14ac:dyDescent="0.35">
      <c r="A151" s="77"/>
      <c r="B151" s="39"/>
      <c r="C151" s="39"/>
      <c r="D151" s="39"/>
      <c r="E151" s="39"/>
      <c r="F151" s="73"/>
      <c r="G151" s="95">
        <f>Table14874532333435363313233343537383[[#This Row],[Hours Worked]]*Table14874532333435363313233343537383[[#This Row],[Rate]]</f>
        <v>0</v>
      </c>
      <c r="H151" s="116"/>
      <c r="I151" s="118">
        <f>IF(Table14874532333435363313233343537383[[#This Row],[Equipment Used (Dropdown)]] &lt;&gt; "", RIGHT(Table14874532333435363313233343537383[[#This Row],[Equipment Used (Dropdown)]],6),0)</f>
        <v>0</v>
      </c>
      <c r="J151" s="94"/>
      <c r="K151" s="95">
        <f>Table14874532333435363313233343537383[[#This Row],[Rate (Auto selects)]]*Table14874532333435363313233343537383[[#This Row],[Hours Used]]</f>
        <v>0</v>
      </c>
      <c r="S151" s="33"/>
      <c r="T151" s="39"/>
      <c r="U151" s="39"/>
      <c r="V151" s="39"/>
      <c r="W151" s="39"/>
      <c r="X151" s="39"/>
      <c r="Y151" s="112">
        <f>IF(X151 &lt;&gt; "", RIGHT(Table157753112838485868818283848587888[[#This Row],[Class (Dropdown)]],6),0)</f>
        <v>0</v>
      </c>
      <c r="Z151" s="108"/>
      <c r="AA151" s="107"/>
      <c r="AB151" s="111">
        <f>Table157753112838485868818283848587888[[#This Row],[Rate (Auto fill)]]*Table157753112838485868818283848587888[[#This Row],[Hours Groomed]]</f>
        <v>0</v>
      </c>
      <c r="AC151" s="32"/>
      <c r="AE151" s="85"/>
      <c r="AF151" s="85"/>
      <c r="AI151" s="33"/>
      <c r="AJ151" s="39"/>
      <c r="AK151" s="39"/>
      <c r="AL151" s="39"/>
      <c r="AM151" s="76"/>
      <c r="AN151" s="39"/>
      <c r="AO151" s="39"/>
      <c r="AP151" s="33"/>
      <c r="AQ151" s="77"/>
      <c r="AR151" s="39"/>
      <c r="AS151" s="39"/>
      <c r="AT151" s="76"/>
      <c r="AU151" s="39"/>
      <c r="AV151" s="78"/>
      <c r="AW151" s="33"/>
      <c r="AX151" s="77"/>
      <c r="AY151" s="39"/>
      <c r="AZ151" s="39"/>
      <c r="BA151" s="76"/>
      <c r="BB151" s="39"/>
      <c r="BC151" s="78"/>
      <c r="BD151" s="33"/>
      <c r="BE151" s="77"/>
      <c r="BF151" s="39"/>
      <c r="BG151" s="39"/>
      <c r="BH151" s="76"/>
      <c r="BI151" s="39"/>
      <c r="BJ151" s="78"/>
      <c r="BK151" s="33"/>
    </row>
    <row r="152" spans="1:63" x14ac:dyDescent="0.35">
      <c r="A152" s="77"/>
      <c r="B152" s="39"/>
      <c r="C152" s="39"/>
      <c r="D152" s="39"/>
      <c r="E152" s="39"/>
      <c r="F152" s="73"/>
      <c r="G152" s="95">
        <f>Table14874532333435363313233343537383[[#This Row],[Hours Worked]]*Table14874532333435363313233343537383[[#This Row],[Rate]]</f>
        <v>0</v>
      </c>
      <c r="H152" s="116"/>
      <c r="I152" s="118">
        <f>IF(Table14874532333435363313233343537383[[#This Row],[Equipment Used (Dropdown)]] &lt;&gt; "", RIGHT(Table14874532333435363313233343537383[[#This Row],[Equipment Used (Dropdown)]],6),0)</f>
        <v>0</v>
      </c>
      <c r="J152" s="94"/>
      <c r="K152" s="95">
        <f>Table14874532333435363313233343537383[[#This Row],[Rate (Auto selects)]]*Table14874532333435363313233343537383[[#This Row],[Hours Used]]</f>
        <v>0</v>
      </c>
      <c r="S152" s="33"/>
      <c r="T152" s="39"/>
      <c r="U152" s="39"/>
      <c r="V152" s="39"/>
      <c r="W152" s="39"/>
      <c r="X152" s="39"/>
      <c r="Y152" s="112">
        <f>IF(X152 &lt;&gt; "", RIGHT(Table157753112838485868818283848587888[[#This Row],[Class (Dropdown)]],6),0)</f>
        <v>0</v>
      </c>
      <c r="Z152" s="108"/>
      <c r="AA152" s="107"/>
      <c r="AB152" s="111">
        <f>Table157753112838485868818283848587888[[#This Row],[Rate (Auto fill)]]*Table157753112838485868818283848587888[[#This Row],[Hours Groomed]]</f>
        <v>0</v>
      </c>
      <c r="AC152" s="32"/>
      <c r="AE152" s="85"/>
      <c r="AF152" s="85"/>
      <c r="AI152" s="33"/>
      <c r="AJ152" s="39"/>
      <c r="AK152" s="39"/>
      <c r="AL152" s="39"/>
      <c r="AM152" s="76"/>
      <c r="AN152" s="39"/>
      <c r="AO152" s="39"/>
      <c r="AP152" s="33"/>
      <c r="AQ152" s="77"/>
      <c r="AR152" s="39"/>
      <c r="AS152" s="39"/>
      <c r="AT152" s="76"/>
      <c r="AU152" s="39"/>
      <c r="AV152" s="78"/>
      <c r="AW152" s="33"/>
      <c r="AX152" s="77"/>
      <c r="AY152" s="39"/>
      <c r="AZ152" s="39"/>
      <c r="BA152" s="76"/>
      <c r="BB152" s="39"/>
      <c r="BC152" s="78"/>
      <c r="BD152" s="33"/>
      <c r="BE152" s="77"/>
      <c r="BF152" s="39"/>
      <c r="BG152" s="39"/>
      <c r="BH152" s="76"/>
      <c r="BI152" s="39"/>
      <c r="BJ152" s="78"/>
      <c r="BK152" s="33"/>
    </row>
    <row r="153" spans="1:63" x14ac:dyDescent="0.35">
      <c r="A153" s="77"/>
      <c r="B153" s="39"/>
      <c r="C153" s="39"/>
      <c r="D153" s="39"/>
      <c r="E153" s="39"/>
      <c r="F153" s="73"/>
      <c r="G153" s="95">
        <f>Table14874532333435363313233343537383[[#This Row],[Hours Worked]]*Table14874532333435363313233343537383[[#This Row],[Rate]]</f>
        <v>0</v>
      </c>
      <c r="H153" s="116"/>
      <c r="I153" s="118">
        <f>IF(Table14874532333435363313233343537383[[#This Row],[Equipment Used (Dropdown)]] &lt;&gt; "", RIGHT(Table14874532333435363313233343537383[[#This Row],[Equipment Used (Dropdown)]],6),0)</f>
        <v>0</v>
      </c>
      <c r="J153" s="94"/>
      <c r="K153" s="95">
        <f>Table14874532333435363313233343537383[[#This Row],[Rate (Auto selects)]]*Table14874532333435363313233343537383[[#This Row],[Hours Used]]</f>
        <v>0</v>
      </c>
      <c r="S153" s="33"/>
      <c r="T153" s="39"/>
      <c r="U153" s="39"/>
      <c r="V153" s="39"/>
      <c r="W153" s="39"/>
      <c r="X153" s="39"/>
      <c r="Y153" s="112">
        <f>IF(X153 &lt;&gt; "", RIGHT(Table157753112838485868818283848587888[[#This Row],[Class (Dropdown)]],6),0)</f>
        <v>0</v>
      </c>
      <c r="Z153" s="108"/>
      <c r="AA153" s="107"/>
      <c r="AB153" s="111">
        <f>Table157753112838485868818283848587888[[#This Row],[Rate (Auto fill)]]*Table157753112838485868818283848587888[[#This Row],[Hours Groomed]]</f>
        <v>0</v>
      </c>
      <c r="AC153" s="32"/>
      <c r="AE153" s="85"/>
      <c r="AF153" s="85"/>
      <c r="AI153" s="33"/>
      <c r="AJ153" s="39"/>
      <c r="AK153" s="39"/>
      <c r="AL153" s="39"/>
      <c r="AM153" s="76"/>
      <c r="AN153" s="39"/>
      <c r="AO153" s="39"/>
      <c r="AP153" s="33"/>
      <c r="AQ153" s="77"/>
      <c r="AR153" s="39"/>
      <c r="AS153" s="39"/>
      <c r="AT153" s="76"/>
      <c r="AU153" s="39"/>
      <c r="AV153" s="78"/>
      <c r="AW153" s="33"/>
      <c r="AX153" s="77"/>
      <c r="AY153" s="39"/>
      <c r="AZ153" s="39"/>
      <c r="BA153" s="76"/>
      <c r="BB153" s="39"/>
      <c r="BC153" s="78"/>
      <c r="BD153" s="33"/>
      <c r="BE153" s="77"/>
      <c r="BF153" s="39"/>
      <c r="BG153" s="39"/>
      <c r="BH153" s="76"/>
      <c r="BI153" s="39"/>
      <c r="BJ153" s="78"/>
      <c r="BK153" s="33"/>
    </row>
    <row r="154" spans="1:63" x14ac:dyDescent="0.35">
      <c r="A154" s="77"/>
      <c r="B154" s="39"/>
      <c r="C154" s="39"/>
      <c r="D154" s="39"/>
      <c r="E154" s="39"/>
      <c r="F154" s="73"/>
      <c r="G154" s="95">
        <f>Table14874532333435363313233343537383[[#This Row],[Hours Worked]]*Table14874532333435363313233343537383[[#This Row],[Rate]]</f>
        <v>0</v>
      </c>
      <c r="H154" s="116"/>
      <c r="I154" s="118">
        <f>IF(Table14874532333435363313233343537383[[#This Row],[Equipment Used (Dropdown)]] &lt;&gt; "", RIGHT(Table14874532333435363313233343537383[[#This Row],[Equipment Used (Dropdown)]],6),0)</f>
        <v>0</v>
      </c>
      <c r="J154" s="94"/>
      <c r="K154" s="95">
        <f>Table14874532333435363313233343537383[[#This Row],[Rate (Auto selects)]]*Table14874532333435363313233343537383[[#This Row],[Hours Used]]</f>
        <v>0</v>
      </c>
      <c r="S154" s="33"/>
      <c r="T154" s="39"/>
      <c r="U154" s="39"/>
      <c r="V154" s="39"/>
      <c r="W154" s="39"/>
      <c r="X154" s="39"/>
      <c r="Y154" s="112">
        <f>IF(X154 &lt;&gt; "", RIGHT(Table157753112838485868818283848587888[[#This Row],[Class (Dropdown)]],6),0)</f>
        <v>0</v>
      </c>
      <c r="Z154" s="108"/>
      <c r="AA154" s="107"/>
      <c r="AB154" s="111">
        <f>Table157753112838485868818283848587888[[#This Row],[Rate (Auto fill)]]*Table157753112838485868818283848587888[[#This Row],[Hours Groomed]]</f>
        <v>0</v>
      </c>
      <c r="AC154" s="32"/>
      <c r="AE154" s="85"/>
      <c r="AF154" s="85"/>
      <c r="AI154" s="33"/>
      <c r="AJ154" s="39"/>
      <c r="AK154" s="39"/>
      <c r="AL154" s="39"/>
      <c r="AM154" s="76"/>
      <c r="AN154" s="39"/>
      <c r="AO154" s="39"/>
      <c r="AP154" s="33"/>
      <c r="AQ154" s="77"/>
      <c r="AR154" s="39"/>
      <c r="AS154" s="39"/>
      <c r="AT154" s="76"/>
      <c r="AU154" s="39"/>
      <c r="AV154" s="78"/>
      <c r="AW154" s="33"/>
      <c r="AX154" s="77"/>
      <c r="AY154" s="39"/>
      <c r="AZ154" s="39"/>
      <c r="BA154" s="76"/>
      <c r="BB154" s="39"/>
      <c r="BC154" s="78"/>
      <c r="BD154" s="33"/>
      <c r="BE154" s="77"/>
      <c r="BF154" s="39"/>
      <c r="BG154" s="39"/>
      <c r="BH154" s="76"/>
      <c r="BI154" s="39"/>
      <c r="BJ154" s="78"/>
      <c r="BK154" s="33"/>
    </row>
    <row r="155" spans="1:63" x14ac:dyDescent="0.35">
      <c r="A155" s="77"/>
      <c r="B155" s="39"/>
      <c r="C155" s="39"/>
      <c r="D155" s="39"/>
      <c r="E155" s="39"/>
      <c r="F155" s="73"/>
      <c r="G155" s="95">
        <f>Table14874532333435363313233343537383[[#This Row],[Hours Worked]]*Table14874532333435363313233343537383[[#This Row],[Rate]]</f>
        <v>0</v>
      </c>
      <c r="H155" s="116"/>
      <c r="I155" s="118">
        <f>IF(Table14874532333435363313233343537383[[#This Row],[Equipment Used (Dropdown)]] &lt;&gt; "", RIGHT(Table14874532333435363313233343537383[[#This Row],[Equipment Used (Dropdown)]],6),0)</f>
        <v>0</v>
      </c>
      <c r="J155" s="94"/>
      <c r="K155" s="95">
        <f>Table14874532333435363313233343537383[[#This Row],[Rate (Auto selects)]]*Table14874532333435363313233343537383[[#This Row],[Hours Used]]</f>
        <v>0</v>
      </c>
      <c r="S155" s="33"/>
      <c r="T155" s="39"/>
      <c r="U155" s="39"/>
      <c r="V155" s="39"/>
      <c r="W155" s="39"/>
      <c r="X155" s="39"/>
      <c r="Y155" s="112">
        <f>IF(X155 &lt;&gt; "", RIGHT(Table157753112838485868818283848587888[[#This Row],[Class (Dropdown)]],6),0)</f>
        <v>0</v>
      </c>
      <c r="Z155" s="108"/>
      <c r="AA155" s="107"/>
      <c r="AB155" s="111">
        <f>Table157753112838485868818283848587888[[#This Row],[Rate (Auto fill)]]*Table157753112838485868818283848587888[[#This Row],[Hours Groomed]]</f>
        <v>0</v>
      </c>
      <c r="AC155" s="32"/>
      <c r="AE155" s="85"/>
      <c r="AF155" s="85"/>
      <c r="AI155" s="33"/>
      <c r="AJ155" s="39"/>
      <c r="AK155" s="39"/>
      <c r="AL155" s="39"/>
      <c r="AM155" s="76"/>
      <c r="AN155" s="39"/>
      <c r="AO155" s="39"/>
      <c r="AP155" s="33"/>
      <c r="AQ155" s="77"/>
      <c r="AR155" s="39"/>
      <c r="AS155" s="39"/>
      <c r="AT155" s="76"/>
      <c r="AU155" s="39"/>
      <c r="AV155" s="78"/>
      <c r="AW155" s="33"/>
      <c r="AX155" s="77"/>
      <c r="AY155" s="39"/>
      <c r="AZ155" s="39"/>
      <c r="BA155" s="76"/>
      <c r="BB155" s="39"/>
      <c r="BC155" s="78"/>
      <c r="BD155" s="33"/>
      <c r="BE155" s="77"/>
      <c r="BF155" s="39"/>
      <c r="BG155" s="39"/>
      <c r="BH155" s="76"/>
      <c r="BI155" s="39"/>
      <c r="BJ155" s="78"/>
      <c r="BK155" s="33"/>
    </row>
    <row r="156" spans="1:63" x14ac:dyDescent="0.35">
      <c r="A156" s="77"/>
      <c r="B156" s="39"/>
      <c r="C156" s="39"/>
      <c r="D156" s="39"/>
      <c r="E156" s="39"/>
      <c r="F156" s="73"/>
      <c r="G156" s="95">
        <f>Table14874532333435363313233343537383[[#This Row],[Hours Worked]]*Table14874532333435363313233343537383[[#This Row],[Rate]]</f>
        <v>0</v>
      </c>
      <c r="H156" s="116"/>
      <c r="I156" s="118">
        <f>IF(Table14874532333435363313233343537383[[#This Row],[Equipment Used (Dropdown)]] &lt;&gt; "", RIGHT(Table14874532333435363313233343537383[[#This Row],[Equipment Used (Dropdown)]],6),0)</f>
        <v>0</v>
      </c>
      <c r="J156" s="94"/>
      <c r="K156" s="95">
        <f>Table14874532333435363313233343537383[[#This Row],[Rate (Auto selects)]]*Table14874532333435363313233343537383[[#This Row],[Hours Used]]</f>
        <v>0</v>
      </c>
      <c r="S156" s="33"/>
      <c r="T156" s="39"/>
      <c r="U156" s="39"/>
      <c r="V156" s="39"/>
      <c r="W156" s="39"/>
      <c r="X156" s="39"/>
      <c r="Y156" s="112">
        <f>IF(X156 &lt;&gt; "", RIGHT(Table157753112838485868818283848587888[[#This Row],[Class (Dropdown)]],6),0)</f>
        <v>0</v>
      </c>
      <c r="Z156" s="108"/>
      <c r="AA156" s="107"/>
      <c r="AB156" s="111">
        <f>Table157753112838485868818283848587888[[#This Row],[Rate (Auto fill)]]*Table157753112838485868818283848587888[[#This Row],[Hours Groomed]]</f>
        <v>0</v>
      </c>
      <c r="AC156" s="32"/>
      <c r="AE156" s="85"/>
      <c r="AF156" s="85"/>
      <c r="AI156" s="33"/>
      <c r="AJ156" s="39"/>
      <c r="AK156" s="39"/>
      <c r="AL156" s="39"/>
      <c r="AM156" s="76"/>
      <c r="AN156" s="39"/>
      <c r="AO156" s="39"/>
      <c r="AP156" s="33"/>
      <c r="AQ156" s="77"/>
      <c r="AR156" s="39"/>
      <c r="AS156" s="39"/>
      <c r="AT156" s="76"/>
      <c r="AU156" s="39"/>
      <c r="AV156" s="78"/>
      <c r="AW156" s="33"/>
      <c r="AX156" s="77"/>
      <c r="AY156" s="39"/>
      <c r="AZ156" s="39"/>
      <c r="BA156" s="76"/>
      <c r="BB156" s="39"/>
      <c r="BC156" s="78"/>
      <c r="BD156" s="33"/>
      <c r="BE156" s="77"/>
      <c r="BF156" s="39"/>
      <c r="BG156" s="39"/>
      <c r="BH156" s="76"/>
      <c r="BI156" s="39"/>
      <c r="BJ156" s="78"/>
      <c r="BK156" s="33"/>
    </row>
    <row r="157" spans="1:63" x14ac:dyDescent="0.35">
      <c r="A157" s="77"/>
      <c r="B157" s="39"/>
      <c r="C157" s="39"/>
      <c r="D157" s="39"/>
      <c r="E157" s="39"/>
      <c r="F157" s="73"/>
      <c r="G157" s="95">
        <f>Table14874532333435363313233343537383[[#This Row],[Hours Worked]]*Table14874532333435363313233343537383[[#This Row],[Rate]]</f>
        <v>0</v>
      </c>
      <c r="H157" s="116"/>
      <c r="I157" s="118">
        <f>IF(Table14874532333435363313233343537383[[#This Row],[Equipment Used (Dropdown)]] &lt;&gt; "", RIGHT(Table14874532333435363313233343537383[[#This Row],[Equipment Used (Dropdown)]],6),0)</f>
        <v>0</v>
      </c>
      <c r="J157" s="94"/>
      <c r="K157" s="95">
        <f>Table14874532333435363313233343537383[[#This Row],[Rate (Auto selects)]]*Table14874532333435363313233343537383[[#This Row],[Hours Used]]</f>
        <v>0</v>
      </c>
      <c r="S157" s="33"/>
      <c r="T157" s="39"/>
      <c r="U157" s="39"/>
      <c r="V157" s="39"/>
      <c r="W157" s="39"/>
      <c r="X157" s="39"/>
      <c r="Y157" s="112">
        <f>IF(X157 &lt;&gt; "", RIGHT(Table157753112838485868818283848587888[[#This Row],[Class (Dropdown)]],6),0)</f>
        <v>0</v>
      </c>
      <c r="Z157" s="108"/>
      <c r="AA157" s="107"/>
      <c r="AB157" s="111">
        <f>Table157753112838485868818283848587888[[#This Row],[Rate (Auto fill)]]*Table157753112838485868818283848587888[[#This Row],[Hours Groomed]]</f>
        <v>0</v>
      </c>
      <c r="AC157" s="32"/>
      <c r="AE157" s="85"/>
      <c r="AF157" s="85"/>
      <c r="AI157" s="33"/>
      <c r="AJ157" s="39"/>
      <c r="AK157" s="39"/>
      <c r="AL157" s="39"/>
      <c r="AM157" s="76"/>
      <c r="AN157" s="39"/>
      <c r="AO157" s="39"/>
      <c r="AP157" s="33"/>
      <c r="AQ157" s="77"/>
      <c r="AR157" s="39"/>
      <c r="AS157" s="39"/>
      <c r="AT157" s="76"/>
      <c r="AU157" s="39"/>
      <c r="AV157" s="78"/>
      <c r="AW157" s="33"/>
      <c r="AX157" s="77"/>
      <c r="AY157" s="39"/>
      <c r="AZ157" s="39"/>
      <c r="BA157" s="76"/>
      <c r="BB157" s="39"/>
      <c r="BC157" s="78"/>
      <c r="BD157" s="33"/>
      <c r="BE157" s="77"/>
      <c r="BF157" s="39"/>
      <c r="BG157" s="39"/>
      <c r="BH157" s="76"/>
      <c r="BI157" s="39"/>
      <c r="BJ157" s="78"/>
      <c r="BK157" s="33"/>
    </row>
    <row r="158" spans="1:63" x14ac:dyDescent="0.35">
      <c r="A158" s="77"/>
      <c r="B158" s="39"/>
      <c r="C158" s="39"/>
      <c r="D158" s="39"/>
      <c r="E158" s="39"/>
      <c r="F158" s="73"/>
      <c r="G158" s="95">
        <f>Table14874532333435363313233343537383[[#This Row],[Hours Worked]]*Table14874532333435363313233343537383[[#This Row],[Rate]]</f>
        <v>0</v>
      </c>
      <c r="H158" s="116"/>
      <c r="I158" s="118">
        <f>IF(Table14874532333435363313233343537383[[#This Row],[Equipment Used (Dropdown)]] &lt;&gt; "", RIGHT(Table14874532333435363313233343537383[[#This Row],[Equipment Used (Dropdown)]],6),0)</f>
        <v>0</v>
      </c>
      <c r="J158" s="94"/>
      <c r="K158" s="95">
        <f>Table14874532333435363313233343537383[[#This Row],[Rate (Auto selects)]]*Table14874532333435363313233343537383[[#This Row],[Hours Used]]</f>
        <v>0</v>
      </c>
      <c r="S158" s="33"/>
      <c r="T158" s="39"/>
      <c r="U158" s="39"/>
      <c r="V158" s="39"/>
      <c r="W158" s="39"/>
      <c r="X158" s="39"/>
      <c r="Y158" s="112">
        <f>IF(X158 &lt;&gt; "", RIGHT(Table157753112838485868818283848587888[[#This Row],[Class (Dropdown)]],6),0)</f>
        <v>0</v>
      </c>
      <c r="Z158" s="108"/>
      <c r="AA158" s="107"/>
      <c r="AB158" s="111">
        <f>Table157753112838485868818283848587888[[#This Row],[Rate (Auto fill)]]*Table157753112838485868818283848587888[[#This Row],[Hours Groomed]]</f>
        <v>0</v>
      </c>
      <c r="AC158" s="32"/>
      <c r="AE158" s="85"/>
      <c r="AF158" s="85"/>
      <c r="AI158" s="33"/>
      <c r="AJ158" s="39"/>
      <c r="AK158" s="39"/>
      <c r="AL158" s="39"/>
      <c r="AM158" s="76"/>
      <c r="AN158" s="39"/>
      <c r="AO158" s="39"/>
      <c r="AP158" s="33"/>
      <c r="AQ158" s="77"/>
      <c r="AR158" s="39"/>
      <c r="AS158" s="39"/>
      <c r="AT158" s="76"/>
      <c r="AU158" s="39"/>
      <c r="AV158" s="78"/>
      <c r="AW158" s="33"/>
      <c r="AX158" s="77"/>
      <c r="AY158" s="39"/>
      <c r="AZ158" s="39"/>
      <c r="BA158" s="76"/>
      <c r="BB158" s="39"/>
      <c r="BC158" s="78"/>
      <c r="BD158" s="33"/>
      <c r="BE158" s="77"/>
      <c r="BF158" s="39"/>
      <c r="BG158" s="39"/>
      <c r="BH158" s="76"/>
      <c r="BI158" s="39"/>
      <c r="BJ158" s="78"/>
      <c r="BK158" s="33"/>
    </row>
    <row r="159" spans="1:63" x14ac:dyDescent="0.35">
      <c r="A159" s="77"/>
      <c r="B159" s="39"/>
      <c r="C159" s="39"/>
      <c r="D159" s="39"/>
      <c r="E159" s="39"/>
      <c r="F159" s="73"/>
      <c r="G159" s="95">
        <f>Table14874532333435363313233343537383[[#This Row],[Hours Worked]]*Table14874532333435363313233343537383[[#This Row],[Rate]]</f>
        <v>0</v>
      </c>
      <c r="H159" s="116"/>
      <c r="I159" s="118">
        <f>IF(Table14874532333435363313233343537383[[#This Row],[Equipment Used (Dropdown)]] &lt;&gt; "", RIGHT(Table14874532333435363313233343537383[[#This Row],[Equipment Used (Dropdown)]],6),0)</f>
        <v>0</v>
      </c>
      <c r="J159" s="94"/>
      <c r="K159" s="95">
        <f>Table14874532333435363313233343537383[[#This Row],[Rate (Auto selects)]]*Table14874532333435363313233343537383[[#This Row],[Hours Used]]</f>
        <v>0</v>
      </c>
      <c r="S159" s="33"/>
      <c r="T159" s="39"/>
      <c r="U159" s="39"/>
      <c r="V159" s="39"/>
      <c r="W159" s="39"/>
      <c r="X159" s="39"/>
      <c r="Y159" s="112">
        <f>IF(X159 &lt;&gt; "", RIGHT(Table157753112838485868818283848587888[[#This Row],[Class (Dropdown)]],6),0)</f>
        <v>0</v>
      </c>
      <c r="Z159" s="108"/>
      <c r="AA159" s="107"/>
      <c r="AB159" s="111">
        <f>Table157753112838485868818283848587888[[#This Row],[Rate (Auto fill)]]*Table157753112838485868818283848587888[[#This Row],[Hours Groomed]]</f>
        <v>0</v>
      </c>
      <c r="AC159" s="32"/>
      <c r="AE159" s="85"/>
      <c r="AF159" s="85"/>
      <c r="AI159" s="33"/>
      <c r="AJ159" s="39"/>
      <c r="AK159" s="39"/>
      <c r="AL159" s="39"/>
      <c r="AM159" s="76"/>
      <c r="AN159" s="39"/>
      <c r="AO159" s="39"/>
      <c r="AP159" s="33"/>
      <c r="AQ159" s="77"/>
      <c r="AR159" s="39"/>
      <c r="AS159" s="39"/>
      <c r="AT159" s="76"/>
      <c r="AU159" s="39"/>
      <c r="AV159" s="78"/>
      <c r="AW159" s="33"/>
      <c r="AX159" s="77"/>
      <c r="AY159" s="39"/>
      <c r="AZ159" s="39"/>
      <c r="BA159" s="76"/>
      <c r="BB159" s="39"/>
      <c r="BC159" s="78"/>
      <c r="BD159" s="33"/>
      <c r="BE159" s="77"/>
      <c r="BF159" s="39"/>
      <c r="BG159" s="39"/>
      <c r="BH159" s="76"/>
      <c r="BI159" s="39"/>
      <c r="BJ159" s="78"/>
      <c r="BK159" s="33"/>
    </row>
    <row r="160" spans="1:63" x14ac:dyDescent="0.35">
      <c r="A160" s="77"/>
      <c r="B160" s="39"/>
      <c r="C160" s="39"/>
      <c r="D160" s="39"/>
      <c r="E160" s="39"/>
      <c r="F160" s="73"/>
      <c r="G160" s="95">
        <f>Table14874532333435363313233343537383[[#This Row],[Hours Worked]]*Table14874532333435363313233343537383[[#This Row],[Rate]]</f>
        <v>0</v>
      </c>
      <c r="H160" s="116"/>
      <c r="I160" s="118">
        <f>IF(Table14874532333435363313233343537383[[#This Row],[Equipment Used (Dropdown)]] &lt;&gt; "", RIGHT(Table14874532333435363313233343537383[[#This Row],[Equipment Used (Dropdown)]],6),0)</f>
        <v>0</v>
      </c>
      <c r="J160" s="94"/>
      <c r="K160" s="95">
        <f>Table14874532333435363313233343537383[[#This Row],[Rate (Auto selects)]]*Table14874532333435363313233343537383[[#This Row],[Hours Used]]</f>
        <v>0</v>
      </c>
      <c r="S160" s="33"/>
      <c r="T160" s="39"/>
      <c r="U160" s="39"/>
      <c r="V160" s="39"/>
      <c r="W160" s="39"/>
      <c r="X160" s="39"/>
      <c r="Y160" s="112">
        <f>IF(X160 &lt;&gt; "", RIGHT(Table157753112838485868818283848587888[[#This Row],[Class (Dropdown)]],6),0)</f>
        <v>0</v>
      </c>
      <c r="Z160" s="108"/>
      <c r="AA160" s="107"/>
      <c r="AB160" s="111">
        <f>Table157753112838485868818283848587888[[#This Row],[Rate (Auto fill)]]*Table157753112838485868818283848587888[[#This Row],[Hours Groomed]]</f>
        <v>0</v>
      </c>
      <c r="AC160" s="32"/>
      <c r="AE160" s="85"/>
      <c r="AF160" s="85"/>
      <c r="AI160" s="33"/>
      <c r="AJ160" s="39"/>
      <c r="AK160" s="39"/>
      <c r="AL160" s="39"/>
      <c r="AM160" s="76"/>
      <c r="AN160" s="39"/>
      <c r="AO160" s="39"/>
      <c r="AP160" s="33"/>
      <c r="AQ160" s="77"/>
      <c r="AR160" s="39"/>
      <c r="AS160" s="39"/>
      <c r="AT160" s="76"/>
      <c r="AU160" s="39"/>
      <c r="AV160" s="78"/>
      <c r="AW160" s="33"/>
      <c r="AX160" s="77"/>
      <c r="AY160" s="39"/>
      <c r="AZ160" s="39"/>
      <c r="BA160" s="76"/>
      <c r="BB160" s="39"/>
      <c r="BC160" s="78"/>
      <c r="BD160" s="33"/>
      <c r="BE160" s="77"/>
      <c r="BF160" s="39"/>
      <c r="BG160" s="39"/>
      <c r="BH160" s="76"/>
      <c r="BI160" s="39"/>
      <c r="BJ160" s="78"/>
      <c r="BK160" s="33"/>
    </row>
    <row r="161" spans="1:63" x14ac:dyDescent="0.35">
      <c r="A161" s="77"/>
      <c r="B161" s="39"/>
      <c r="C161" s="39"/>
      <c r="D161" s="39"/>
      <c r="E161" s="39"/>
      <c r="F161" s="73"/>
      <c r="G161" s="95">
        <f>Table14874532333435363313233343537383[[#This Row],[Hours Worked]]*Table14874532333435363313233343537383[[#This Row],[Rate]]</f>
        <v>0</v>
      </c>
      <c r="H161" s="116"/>
      <c r="I161" s="118">
        <f>IF(Table14874532333435363313233343537383[[#This Row],[Equipment Used (Dropdown)]] &lt;&gt; "", RIGHT(Table14874532333435363313233343537383[[#This Row],[Equipment Used (Dropdown)]],6),0)</f>
        <v>0</v>
      </c>
      <c r="J161" s="94"/>
      <c r="K161" s="95">
        <f>Table14874532333435363313233343537383[[#This Row],[Rate (Auto selects)]]*Table14874532333435363313233343537383[[#This Row],[Hours Used]]</f>
        <v>0</v>
      </c>
      <c r="S161" s="33"/>
      <c r="T161" s="39"/>
      <c r="U161" s="39"/>
      <c r="V161" s="39"/>
      <c r="W161" s="39"/>
      <c r="X161" s="39"/>
      <c r="Y161" s="112">
        <f>IF(X161 &lt;&gt; "", RIGHT(Table157753112838485868818283848587888[[#This Row],[Class (Dropdown)]],6),0)</f>
        <v>0</v>
      </c>
      <c r="Z161" s="108"/>
      <c r="AA161" s="107"/>
      <c r="AB161" s="111">
        <f>Table157753112838485868818283848587888[[#This Row],[Rate (Auto fill)]]*Table157753112838485868818283848587888[[#This Row],[Hours Groomed]]</f>
        <v>0</v>
      </c>
      <c r="AC161" s="32"/>
      <c r="AE161" s="85"/>
      <c r="AF161" s="85"/>
      <c r="AI161" s="33"/>
      <c r="AJ161" s="39"/>
      <c r="AK161" s="39"/>
      <c r="AL161" s="39"/>
      <c r="AM161" s="76"/>
      <c r="AN161" s="39"/>
      <c r="AO161" s="39"/>
      <c r="AP161" s="33"/>
      <c r="AQ161" s="77"/>
      <c r="AR161" s="39"/>
      <c r="AS161" s="39"/>
      <c r="AT161" s="76"/>
      <c r="AU161" s="39"/>
      <c r="AV161" s="78"/>
      <c r="AW161" s="33"/>
      <c r="AX161" s="77"/>
      <c r="AY161" s="39"/>
      <c r="AZ161" s="39"/>
      <c r="BA161" s="76"/>
      <c r="BB161" s="39"/>
      <c r="BC161" s="78"/>
      <c r="BD161" s="33"/>
      <c r="BE161" s="77"/>
      <c r="BF161" s="39"/>
      <c r="BG161" s="39"/>
      <c r="BH161" s="76"/>
      <c r="BI161" s="39"/>
      <c r="BJ161" s="78"/>
      <c r="BK161" s="33"/>
    </row>
    <row r="162" spans="1:63" x14ac:dyDescent="0.35">
      <c r="A162" s="77"/>
      <c r="B162" s="39"/>
      <c r="C162" s="39"/>
      <c r="D162" s="39"/>
      <c r="E162" s="39"/>
      <c r="F162" s="73"/>
      <c r="G162" s="95">
        <f>Table14874532333435363313233343537383[[#This Row],[Hours Worked]]*Table14874532333435363313233343537383[[#This Row],[Rate]]</f>
        <v>0</v>
      </c>
      <c r="H162" s="116"/>
      <c r="I162" s="118">
        <f>IF(Table14874532333435363313233343537383[[#This Row],[Equipment Used (Dropdown)]] &lt;&gt; "", RIGHT(Table14874532333435363313233343537383[[#This Row],[Equipment Used (Dropdown)]],6),0)</f>
        <v>0</v>
      </c>
      <c r="J162" s="94"/>
      <c r="K162" s="95">
        <f>Table14874532333435363313233343537383[[#This Row],[Rate (Auto selects)]]*Table14874532333435363313233343537383[[#This Row],[Hours Used]]</f>
        <v>0</v>
      </c>
      <c r="S162" s="33"/>
      <c r="T162" s="39"/>
      <c r="U162" s="39"/>
      <c r="V162" s="39"/>
      <c r="W162" s="39"/>
      <c r="X162" s="39"/>
      <c r="Y162" s="112">
        <f>IF(X162 &lt;&gt; "", RIGHT(Table157753112838485868818283848587888[[#This Row],[Class (Dropdown)]],6),0)</f>
        <v>0</v>
      </c>
      <c r="Z162" s="108"/>
      <c r="AA162" s="107"/>
      <c r="AB162" s="111">
        <f>Table157753112838485868818283848587888[[#This Row],[Rate (Auto fill)]]*Table157753112838485868818283848587888[[#This Row],[Hours Groomed]]</f>
        <v>0</v>
      </c>
      <c r="AC162" s="32"/>
      <c r="AE162" s="85"/>
      <c r="AF162" s="85"/>
      <c r="AI162" s="33"/>
      <c r="AJ162" s="39"/>
      <c r="AK162" s="39"/>
      <c r="AL162" s="39"/>
      <c r="AM162" s="76"/>
      <c r="AN162" s="39"/>
      <c r="AO162" s="39"/>
      <c r="AP162" s="33"/>
      <c r="AQ162" s="77"/>
      <c r="AR162" s="39"/>
      <c r="AS162" s="39"/>
      <c r="AT162" s="76"/>
      <c r="AU162" s="39"/>
      <c r="AV162" s="78"/>
      <c r="AW162" s="33"/>
      <c r="AX162" s="77"/>
      <c r="AY162" s="39"/>
      <c r="AZ162" s="39"/>
      <c r="BA162" s="76"/>
      <c r="BB162" s="39"/>
      <c r="BC162" s="78"/>
      <c r="BD162" s="33"/>
      <c r="BE162" s="77"/>
      <c r="BF162" s="39"/>
      <c r="BG162" s="39"/>
      <c r="BH162" s="76"/>
      <c r="BI162" s="39"/>
      <c r="BJ162" s="78"/>
      <c r="BK162" s="33"/>
    </row>
    <row r="163" spans="1:63" x14ac:dyDescent="0.35">
      <c r="A163" s="77"/>
      <c r="B163" s="39"/>
      <c r="C163" s="39"/>
      <c r="D163" s="39"/>
      <c r="E163" s="39"/>
      <c r="F163" s="73"/>
      <c r="G163" s="95">
        <f>Table14874532333435363313233343537383[[#This Row],[Hours Worked]]*Table14874532333435363313233343537383[[#This Row],[Rate]]</f>
        <v>0</v>
      </c>
      <c r="H163" s="116"/>
      <c r="I163" s="118">
        <f>IF(Table14874532333435363313233343537383[[#This Row],[Equipment Used (Dropdown)]] &lt;&gt; "", RIGHT(Table14874532333435363313233343537383[[#This Row],[Equipment Used (Dropdown)]],6),0)</f>
        <v>0</v>
      </c>
      <c r="J163" s="94"/>
      <c r="K163" s="95">
        <f>Table14874532333435363313233343537383[[#This Row],[Rate (Auto selects)]]*Table14874532333435363313233343537383[[#This Row],[Hours Used]]</f>
        <v>0</v>
      </c>
      <c r="S163" s="33"/>
      <c r="T163" s="39"/>
      <c r="U163" s="39"/>
      <c r="V163" s="39"/>
      <c r="W163" s="39"/>
      <c r="X163" s="39"/>
      <c r="Y163" s="112">
        <f>IF(X163 &lt;&gt; "", RIGHT(Table157753112838485868818283848587888[[#This Row],[Class (Dropdown)]],6),0)</f>
        <v>0</v>
      </c>
      <c r="Z163" s="108"/>
      <c r="AA163" s="107"/>
      <c r="AB163" s="111">
        <f>Table157753112838485868818283848587888[[#This Row],[Rate (Auto fill)]]*Table157753112838485868818283848587888[[#This Row],[Hours Groomed]]</f>
        <v>0</v>
      </c>
      <c r="AC163" s="32"/>
      <c r="AE163" s="85"/>
      <c r="AF163" s="85"/>
      <c r="AI163" s="33"/>
      <c r="AJ163" s="39"/>
      <c r="AK163" s="39"/>
      <c r="AL163" s="39"/>
      <c r="AM163" s="76"/>
      <c r="AN163" s="39"/>
      <c r="AO163" s="39"/>
      <c r="AP163" s="33"/>
      <c r="AQ163" s="77"/>
      <c r="AR163" s="39"/>
      <c r="AS163" s="39"/>
      <c r="AT163" s="76"/>
      <c r="AU163" s="39"/>
      <c r="AV163" s="78"/>
      <c r="AW163" s="33"/>
      <c r="AX163" s="77"/>
      <c r="AY163" s="39"/>
      <c r="AZ163" s="39"/>
      <c r="BA163" s="76"/>
      <c r="BB163" s="39"/>
      <c r="BC163" s="78"/>
      <c r="BD163" s="33"/>
      <c r="BE163" s="77"/>
      <c r="BF163" s="39"/>
      <c r="BG163" s="39"/>
      <c r="BH163" s="76"/>
      <c r="BI163" s="39"/>
      <c r="BJ163" s="78"/>
      <c r="BK163" s="33"/>
    </row>
    <row r="164" spans="1:63" x14ac:dyDescent="0.35">
      <c r="A164" s="77"/>
      <c r="B164" s="39"/>
      <c r="C164" s="39"/>
      <c r="D164" s="39"/>
      <c r="E164" s="39"/>
      <c r="F164" s="73"/>
      <c r="G164" s="95">
        <f>Table14874532333435363313233343537383[[#This Row],[Hours Worked]]*Table14874532333435363313233343537383[[#This Row],[Rate]]</f>
        <v>0</v>
      </c>
      <c r="H164" s="116"/>
      <c r="I164" s="118">
        <f>IF(Table14874532333435363313233343537383[[#This Row],[Equipment Used (Dropdown)]] &lt;&gt; "", RIGHT(Table14874532333435363313233343537383[[#This Row],[Equipment Used (Dropdown)]],6),0)</f>
        <v>0</v>
      </c>
      <c r="J164" s="94"/>
      <c r="K164" s="95">
        <f>Table14874532333435363313233343537383[[#This Row],[Rate (Auto selects)]]*Table14874532333435363313233343537383[[#This Row],[Hours Used]]</f>
        <v>0</v>
      </c>
      <c r="S164" s="33"/>
      <c r="T164" s="39"/>
      <c r="U164" s="39"/>
      <c r="V164" s="39"/>
      <c r="W164" s="39"/>
      <c r="X164" s="39"/>
      <c r="Y164" s="112">
        <f>IF(X164 &lt;&gt; "", RIGHT(Table157753112838485868818283848587888[[#This Row],[Class (Dropdown)]],6),0)</f>
        <v>0</v>
      </c>
      <c r="Z164" s="108"/>
      <c r="AA164" s="107"/>
      <c r="AB164" s="111">
        <f>Table157753112838485868818283848587888[[#This Row],[Rate (Auto fill)]]*Table157753112838485868818283848587888[[#This Row],[Hours Groomed]]</f>
        <v>0</v>
      </c>
      <c r="AC164" s="32"/>
      <c r="AE164" s="85"/>
      <c r="AF164" s="85"/>
      <c r="AI164" s="33"/>
      <c r="AJ164" s="39"/>
      <c r="AK164" s="39"/>
      <c r="AL164" s="39"/>
      <c r="AM164" s="76"/>
      <c r="AN164" s="39"/>
      <c r="AO164" s="39"/>
      <c r="AP164" s="33"/>
      <c r="AQ164" s="77"/>
      <c r="AR164" s="39"/>
      <c r="AS164" s="39"/>
      <c r="AT164" s="76"/>
      <c r="AU164" s="39"/>
      <c r="AV164" s="78"/>
      <c r="AW164" s="33"/>
      <c r="AX164" s="77"/>
      <c r="AY164" s="39"/>
      <c r="AZ164" s="39"/>
      <c r="BA164" s="76"/>
      <c r="BB164" s="39"/>
      <c r="BC164" s="78"/>
      <c r="BD164" s="33"/>
      <c r="BE164" s="77"/>
      <c r="BF164" s="39"/>
      <c r="BG164" s="39"/>
      <c r="BH164" s="76"/>
      <c r="BI164" s="39"/>
      <c r="BJ164" s="78"/>
      <c r="BK164" s="33"/>
    </row>
    <row r="165" spans="1:63" x14ac:dyDescent="0.35">
      <c r="A165" s="77"/>
      <c r="B165" s="39"/>
      <c r="C165" s="39"/>
      <c r="D165" s="39"/>
      <c r="E165" s="39"/>
      <c r="F165" s="73"/>
      <c r="G165" s="95">
        <f>Table14874532333435363313233343537383[[#This Row],[Hours Worked]]*Table14874532333435363313233343537383[[#This Row],[Rate]]</f>
        <v>0</v>
      </c>
      <c r="H165" s="116"/>
      <c r="I165" s="118">
        <f>IF(Table14874532333435363313233343537383[[#This Row],[Equipment Used (Dropdown)]] &lt;&gt; "", RIGHT(Table14874532333435363313233343537383[[#This Row],[Equipment Used (Dropdown)]],6),0)</f>
        <v>0</v>
      </c>
      <c r="J165" s="94"/>
      <c r="K165" s="95">
        <f>Table14874532333435363313233343537383[[#This Row],[Rate (Auto selects)]]*Table14874532333435363313233343537383[[#This Row],[Hours Used]]</f>
        <v>0</v>
      </c>
      <c r="S165" s="33"/>
      <c r="T165" s="39"/>
      <c r="U165" s="39"/>
      <c r="V165" s="39"/>
      <c r="W165" s="39"/>
      <c r="X165" s="39"/>
      <c r="Y165" s="112">
        <f>IF(X165 &lt;&gt; "", RIGHT(Table157753112838485868818283848587888[[#This Row],[Class (Dropdown)]],6),0)</f>
        <v>0</v>
      </c>
      <c r="Z165" s="108"/>
      <c r="AA165" s="107"/>
      <c r="AB165" s="111">
        <f>Table157753112838485868818283848587888[[#This Row],[Rate (Auto fill)]]*Table157753112838485868818283848587888[[#This Row],[Hours Groomed]]</f>
        <v>0</v>
      </c>
      <c r="AC165" s="32"/>
      <c r="AE165" s="85"/>
      <c r="AF165" s="85"/>
      <c r="AI165" s="33"/>
      <c r="AJ165" s="39"/>
      <c r="AK165" s="39"/>
      <c r="AL165" s="39"/>
      <c r="AM165" s="76"/>
      <c r="AN165" s="39"/>
      <c r="AO165" s="39"/>
      <c r="AP165" s="33"/>
      <c r="AQ165" s="77"/>
      <c r="AR165" s="39"/>
      <c r="AS165" s="39"/>
      <c r="AT165" s="76"/>
      <c r="AU165" s="39"/>
      <c r="AV165" s="78"/>
      <c r="AW165" s="33"/>
      <c r="AX165" s="77"/>
      <c r="AY165" s="39"/>
      <c r="AZ165" s="39"/>
      <c r="BA165" s="76"/>
      <c r="BB165" s="39"/>
      <c r="BC165" s="78"/>
      <c r="BD165" s="33"/>
      <c r="BE165" s="77"/>
      <c r="BF165" s="39"/>
      <c r="BG165" s="39"/>
      <c r="BH165" s="76"/>
      <c r="BI165" s="39"/>
      <c r="BJ165" s="78"/>
      <c r="BK165" s="33"/>
    </row>
    <row r="166" spans="1:63" x14ac:dyDescent="0.35">
      <c r="A166" s="77"/>
      <c r="B166" s="39"/>
      <c r="C166" s="39"/>
      <c r="D166" s="39"/>
      <c r="E166" s="39"/>
      <c r="F166" s="73"/>
      <c r="G166" s="95">
        <f>Table14874532333435363313233343537383[[#This Row],[Hours Worked]]*Table14874532333435363313233343537383[[#This Row],[Rate]]</f>
        <v>0</v>
      </c>
      <c r="H166" s="116"/>
      <c r="I166" s="118">
        <f>IF(Table14874532333435363313233343537383[[#This Row],[Equipment Used (Dropdown)]] &lt;&gt; "", RIGHT(Table14874532333435363313233343537383[[#This Row],[Equipment Used (Dropdown)]],6),0)</f>
        <v>0</v>
      </c>
      <c r="J166" s="94"/>
      <c r="K166" s="95">
        <f>Table14874532333435363313233343537383[[#This Row],[Rate (Auto selects)]]*Table14874532333435363313233343537383[[#This Row],[Hours Used]]</f>
        <v>0</v>
      </c>
      <c r="S166" s="33"/>
      <c r="T166" s="39"/>
      <c r="U166" s="39"/>
      <c r="V166" s="39"/>
      <c r="W166" s="39"/>
      <c r="X166" s="39"/>
      <c r="Y166" s="112">
        <f>IF(X166 &lt;&gt; "", RIGHT(Table157753112838485868818283848587888[[#This Row],[Class (Dropdown)]],6),0)</f>
        <v>0</v>
      </c>
      <c r="Z166" s="108"/>
      <c r="AA166" s="107"/>
      <c r="AB166" s="111">
        <f>Table157753112838485868818283848587888[[#This Row],[Rate (Auto fill)]]*Table157753112838485868818283848587888[[#This Row],[Hours Groomed]]</f>
        <v>0</v>
      </c>
      <c r="AC166" s="32"/>
      <c r="AE166" s="85"/>
      <c r="AF166" s="85"/>
      <c r="AI166" s="33"/>
      <c r="AJ166" s="39"/>
      <c r="AK166" s="39"/>
      <c r="AL166" s="39"/>
      <c r="AM166" s="76"/>
      <c r="AN166" s="39"/>
      <c r="AO166" s="39"/>
      <c r="AP166" s="33"/>
      <c r="AQ166" s="77"/>
      <c r="AR166" s="39"/>
      <c r="AS166" s="39"/>
      <c r="AT166" s="76"/>
      <c r="AU166" s="39"/>
      <c r="AV166" s="78"/>
      <c r="AW166" s="33"/>
      <c r="AX166" s="77"/>
      <c r="AY166" s="39"/>
      <c r="AZ166" s="39"/>
      <c r="BA166" s="76"/>
      <c r="BB166" s="39"/>
      <c r="BC166" s="78"/>
      <c r="BD166" s="33"/>
      <c r="BE166" s="77"/>
      <c r="BF166" s="39"/>
      <c r="BG166" s="39"/>
      <c r="BH166" s="76"/>
      <c r="BI166" s="39"/>
      <c r="BJ166" s="78"/>
      <c r="BK166" s="33"/>
    </row>
    <row r="167" spans="1:63" x14ac:dyDescent="0.35">
      <c r="A167" s="77"/>
      <c r="B167" s="39"/>
      <c r="C167" s="39"/>
      <c r="D167" s="39"/>
      <c r="E167" s="39"/>
      <c r="F167" s="73"/>
      <c r="G167" s="95">
        <f>Table14874532333435363313233343537383[[#This Row],[Hours Worked]]*Table14874532333435363313233343537383[[#This Row],[Rate]]</f>
        <v>0</v>
      </c>
      <c r="H167" s="116"/>
      <c r="I167" s="118">
        <f>IF(Table14874532333435363313233343537383[[#This Row],[Equipment Used (Dropdown)]] &lt;&gt; "", RIGHT(Table14874532333435363313233343537383[[#This Row],[Equipment Used (Dropdown)]],6),0)</f>
        <v>0</v>
      </c>
      <c r="J167" s="94"/>
      <c r="K167" s="95">
        <f>Table14874532333435363313233343537383[[#This Row],[Rate (Auto selects)]]*Table14874532333435363313233343537383[[#This Row],[Hours Used]]</f>
        <v>0</v>
      </c>
      <c r="S167" s="33"/>
      <c r="T167" s="39"/>
      <c r="U167" s="39"/>
      <c r="V167" s="39"/>
      <c r="W167" s="39"/>
      <c r="X167" s="39"/>
      <c r="Y167" s="112">
        <f>IF(X167 &lt;&gt; "", RIGHT(Table157753112838485868818283848587888[[#This Row],[Class (Dropdown)]],6),0)</f>
        <v>0</v>
      </c>
      <c r="Z167" s="108"/>
      <c r="AA167" s="107"/>
      <c r="AB167" s="111">
        <f>Table157753112838485868818283848587888[[#This Row],[Rate (Auto fill)]]*Table157753112838485868818283848587888[[#This Row],[Hours Groomed]]</f>
        <v>0</v>
      </c>
      <c r="AC167" s="32"/>
      <c r="AE167" s="85"/>
      <c r="AF167" s="85"/>
      <c r="AI167" s="33"/>
      <c r="AJ167" s="39"/>
      <c r="AK167" s="39"/>
      <c r="AL167" s="39"/>
      <c r="AM167" s="76"/>
      <c r="AN167" s="39"/>
      <c r="AO167" s="39"/>
      <c r="AP167" s="33"/>
      <c r="AQ167" s="77"/>
      <c r="AR167" s="39"/>
      <c r="AS167" s="39"/>
      <c r="AT167" s="76"/>
      <c r="AU167" s="39"/>
      <c r="AV167" s="78"/>
      <c r="AW167" s="33"/>
      <c r="AX167" s="77"/>
      <c r="AY167" s="39"/>
      <c r="AZ167" s="39"/>
      <c r="BA167" s="76"/>
      <c r="BB167" s="39"/>
      <c r="BC167" s="78"/>
      <c r="BD167" s="33"/>
      <c r="BE167" s="77"/>
      <c r="BF167" s="39"/>
      <c r="BG167" s="39"/>
      <c r="BH167" s="76"/>
      <c r="BI167" s="39"/>
      <c r="BJ167" s="78"/>
      <c r="BK167" s="33"/>
    </row>
    <row r="168" spans="1:63" x14ac:dyDescent="0.35">
      <c r="A168" s="77"/>
      <c r="B168" s="39"/>
      <c r="C168" s="39"/>
      <c r="D168" s="39"/>
      <c r="E168" s="39"/>
      <c r="F168" s="73"/>
      <c r="G168" s="95">
        <f>Table14874532333435363313233343537383[[#This Row],[Hours Worked]]*Table14874532333435363313233343537383[[#This Row],[Rate]]</f>
        <v>0</v>
      </c>
      <c r="H168" s="116"/>
      <c r="I168" s="118">
        <f>IF(Table14874532333435363313233343537383[[#This Row],[Equipment Used (Dropdown)]] &lt;&gt; "", RIGHT(Table14874532333435363313233343537383[[#This Row],[Equipment Used (Dropdown)]],6),0)</f>
        <v>0</v>
      </c>
      <c r="J168" s="94"/>
      <c r="K168" s="95">
        <f>Table14874532333435363313233343537383[[#This Row],[Rate (Auto selects)]]*Table14874532333435363313233343537383[[#This Row],[Hours Used]]</f>
        <v>0</v>
      </c>
      <c r="S168" s="33"/>
      <c r="T168" s="39"/>
      <c r="U168" s="39"/>
      <c r="V168" s="39"/>
      <c r="W168" s="39"/>
      <c r="X168" s="39"/>
      <c r="Y168" s="112">
        <f>IF(X168 &lt;&gt; "", RIGHT(Table157753112838485868818283848587888[[#This Row],[Class (Dropdown)]],6),0)</f>
        <v>0</v>
      </c>
      <c r="Z168" s="108"/>
      <c r="AA168" s="107"/>
      <c r="AB168" s="111">
        <f>Table157753112838485868818283848587888[[#This Row],[Rate (Auto fill)]]*Table157753112838485868818283848587888[[#This Row],[Hours Groomed]]</f>
        <v>0</v>
      </c>
      <c r="AC168" s="32"/>
      <c r="AE168" s="85"/>
      <c r="AF168" s="85"/>
      <c r="AI168" s="33"/>
      <c r="AJ168" s="39"/>
      <c r="AK168" s="39"/>
      <c r="AL168" s="39"/>
      <c r="AM168" s="76"/>
      <c r="AN168" s="39"/>
      <c r="AO168" s="39"/>
      <c r="AP168" s="33"/>
      <c r="AQ168" s="77"/>
      <c r="AR168" s="39"/>
      <c r="AS168" s="39"/>
      <c r="AT168" s="76"/>
      <c r="AU168" s="39"/>
      <c r="AV168" s="78"/>
      <c r="AW168" s="33"/>
      <c r="AX168" s="77"/>
      <c r="AY168" s="39"/>
      <c r="AZ168" s="39"/>
      <c r="BA168" s="76"/>
      <c r="BB168" s="39"/>
      <c r="BC168" s="78"/>
      <c r="BD168" s="33"/>
      <c r="BE168" s="77"/>
      <c r="BF168" s="39"/>
      <c r="BG168" s="39"/>
      <c r="BH168" s="76"/>
      <c r="BI168" s="39"/>
      <c r="BJ168" s="78"/>
      <c r="BK168" s="33"/>
    </row>
    <row r="169" spans="1:63" x14ac:dyDescent="0.35">
      <c r="A169" s="77"/>
      <c r="B169" s="39"/>
      <c r="C169" s="39"/>
      <c r="D169" s="39"/>
      <c r="E169" s="39"/>
      <c r="F169" s="73"/>
      <c r="G169" s="95">
        <f>Table14874532333435363313233343537383[[#This Row],[Hours Worked]]*Table14874532333435363313233343537383[[#This Row],[Rate]]</f>
        <v>0</v>
      </c>
      <c r="H169" s="116"/>
      <c r="I169" s="118">
        <f>IF(Table14874532333435363313233343537383[[#This Row],[Equipment Used (Dropdown)]] &lt;&gt; "", RIGHT(Table14874532333435363313233343537383[[#This Row],[Equipment Used (Dropdown)]],6),0)</f>
        <v>0</v>
      </c>
      <c r="J169" s="94"/>
      <c r="K169" s="95">
        <f>Table14874532333435363313233343537383[[#This Row],[Rate (Auto selects)]]*Table14874532333435363313233343537383[[#This Row],[Hours Used]]</f>
        <v>0</v>
      </c>
      <c r="S169" s="33"/>
      <c r="T169" s="39"/>
      <c r="U169" s="39"/>
      <c r="V169" s="39"/>
      <c r="W169" s="39"/>
      <c r="X169" s="39"/>
      <c r="Y169" s="112">
        <f>IF(X169 &lt;&gt; "", RIGHT(Table157753112838485868818283848587888[[#This Row],[Class (Dropdown)]],6),0)</f>
        <v>0</v>
      </c>
      <c r="Z169" s="108"/>
      <c r="AA169" s="107"/>
      <c r="AB169" s="111">
        <f>Table157753112838485868818283848587888[[#This Row],[Rate (Auto fill)]]*Table157753112838485868818283848587888[[#This Row],[Hours Groomed]]</f>
        <v>0</v>
      </c>
      <c r="AC169" s="32"/>
      <c r="AE169" s="85"/>
      <c r="AF169" s="85"/>
      <c r="AI169" s="33"/>
      <c r="AJ169" s="39"/>
      <c r="AK169" s="39"/>
      <c r="AL169" s="39"/>
      <c r="AM169" s="76"/>
      <c r="AN169" s="39"/>
      <c r="AO169" s="39"/>
      <c r="AP169" s="33"/>
      <c r="AQ169" s="77"/>
      <c r="AR169" s="39"/>
      <c r="AS169" s="39"/>
      <c r="AT169" s="76"/>
      <c r="AU169" s="39"/>
      <c r="AV169" s="78"/>
      <c r="AW169" s="33"/>
      <c r="AX169" s="77"/>
      <c r="AY169" s="39"/>
      <c r="AZ169" s="39"/>
      <c r="BA169" s="76"/>
      <c r="BB169" s="39"/>
      <c r="BC169" s="78"/>
      <c r="BD169" s="33"/>
      <c r="BE169" s="77"/>
      <c r="BF169" s="39"/>
      <c r="BG169" s="39"/>
      <c r="BH169" s="76"/>
      <c r="BI169" s="39"/>
      <c r="BJ169" s="78"/>
      <c r="BK169" s="33"/>
    </row>
    <row r="170" spans="1:63" x14ac:dyDescent="0.35">
      <c r="A170" s="77"/>
      <c r="B170" s="39"/>
      <c r="C170" s="39"/>
      <c r="D170" s="39"/>
      <c r="E170" s="39"/>
      <c r="F170" s="73"/>
      <c r="G170" s="95">
        <f>Table14874532333435363313233343537383[[#This Row],[Hours Worked]]*Table14874532333435363313233343537383[[#This Row],[Rate]]</f>
        <v>0</v>
      </c>
      <c r="H170" s="116"/>
      <c r="I170" s="118">
        <f>IF(Table14874532333435363313233343537383[[#This Row],[Equipment Used (Dropdown)]] &lt;&gt; "", RIGHT(Table14874532333435363313233343537383[[#This Row],[Equipment Used (Dropdown)]],6),0)</f>
        <v>0</v>
      </c>
      <c r="J170" s="94"/>
      <c r="K170" s="95">
        <f>Table14874532333435363313233343537383[[#This Row],[Rate (Auto selects)]]*Table14874532333435363313233343537383[[#This Row],[Hours Used]]</f>
        <v>0</v>
      </c>
      <c r="S170" s="33"/>
      <c r="T170" s="39"/>
      <c r="U170" s="39"/>
      <c r="V170" s="39"/>
      <c r="W170" s="39"/>
      <c r="X170" s="39"/>
      <c r="Y170" s="112">
        <f>IF(X170 &lt;&gt; "", RIGHT(Table157753112838485868818283848587888[[#This Row],[Class (Dropdown)]],6),0)</f>
        <v>0</v>
      </c>
      <c r="Z170" s="108"/>
      <c r="AA170" s="107"/>
      <c r="AB170" s="111">
        <f>Table157753112838485868818283848587888[[#This Row],[Rate (Auto fill)]]*Table157753112838485868818283848587888[[#This Row],[Hours Groomed]]</f>
        <v>0</v>
      </c>
      <c r="AC170" s="32"/>
      <c r="AE170" s="85"/>
      <c r="AF170" s="85"/>
      <c r="AI170" s="33"/>
      <c r="AJ170" s="39"/>
      <c r="AK170" s="39"/>
      <c r="AL170" s="39"/>
      <c r="AM170" s="76"/>
      <c r="AN170" s="39"/>
      <c r="AO170" s="39"/>
      <c r="AP170" s="33"/>
      <c r="AQ170" s="77"/>
      <c r="AR170" s="39"/>
      <c r="AS170" s="39"/>
      <c r="AT170" s="76"/>
      <c r="AU170" s="39"/>
      <c r="AV170" s="78"/>
      <c r="AW170" s="33"/>
      <c r="AX170" s="77"/>
      <c r="AY170" s="39"/>
      <c r="AZ170" s="39"/>
      <c r="BA170" s="76"/>
      <c r="BB170" s="39"/>
      <c r="BC170" s="78"/>
      <c r="BD170" s="33"/>
      <c r="BE170" s="77"/>
      <c r="BF170" s="39"/>
      <c r="BG170" s="39"/>
      <c r="BH170" s="76"/>
      <c r="BI170" s="39"/>
      <c r="BJ170" s="78"/>
      <c r="BK170" s="33"/>
    </row>
    <row r="171" spans="1:63" x14ac:dyDescent="0.35">
      <c r="A171" s="77"/>
      <c r="B171" s="39"/>
      <c r="C171" s="39"/>
      <c r="D171" s="39"/>
      <c r="E171" s="39"/>
      <c r="F171" s="73"/>
      <c r="G171" s="95">
        <f>Table14874532333435363313233343537383[[#This Row],[Hours Worked]]*Table14874532333435363313233343537383[[#This Row],[Rate]]</f>
        <v>0</v>
      </c>
      <c r="H171" s="116"/>
      <c r="I171" s="118">
        <f>IF(Table14874532333435363313233343537383[[#This Row],[Equipment Used (Dropdown)]] &lt;&gt; "", RIGHT(Table14874532333435363313233343537383[[#This Row],[Equipment Used (Dropdown)]],6),0)</f>
        <v>0</v>
      </c>
      <c r="J171" s="94"/>
      <c r="K171" s="95">
        <f>Table14874532333435363313233343537383[[#This Row],[Rate (Auto selects)]]*Table14874532333435363313233343537383[[#This Row],[Hours Used]]</f>
        <v>0</v>
      </c>
      <c r="S171" s="33"/>
      <c r="T171" s="39"/>
      <c r="U171" s="39"/>
      <c r="V171" s="39"/>
      <c r="W171" s="39"/>
      <c r="X171" s="39"/>
      <c r="Y171" s="112">
        <f>IF(X171 &lt;&gt; "", RIGHT(Table157753112838485868818283848587888[[#This Row],[Class (Dropdown)]],6),0)</f>
        <v>0</v>
      </c>
      <c r="Z171" s="108"/>
      <c r="AA171" s="107"/>
      <c r="AB171" s="111">
        <f>Table157753112838485868818283848587888[[#This Row],[Rate (Auto fill)]]*Table157753112838485868818283848587888[[#This Row],[Hours Groomed]]</f>
        <v>0</v>
      </c>
      <c r="AC171" s="32"/>
      <c r="AE171" s="85"/>
      <c r="AF171" s="85"/>
      <c r="AI171" s="33"/>
      <c r="AJ171" s="39"/>
      <c r="AK171" s="39"/>
      <c r="AL171" s="39"/>
      <c r="AM171" s="76"/>
      <c r="AN171" s="39"/>
      <c r="AO171" s="39"/>
      <c r="AP171" s="33"/>
      <c r="AQ171" s="77"/>
      <c r="AR171" s="39"/>
      <c r="AS171" s="39"/>
      <c r="AT171" s="76"/>
      <c r="AU171" s="39"/>
      <c r="AV171" s="78"/>
      <c r="AW171" s="33"/>
      <c r="AX171" s="77"/>
      <c r="AY171" s="39"/>
      <c r="AZ171" s="39"/>
      <c r="BA171" s="76"/>
      <c r="BB171" s="39"/>
      <c r="BC171" s="78"/>
      <c r="BD171" s="33"/>
      <c r="BE171" s="77"/>
      <c r="BF171" s="39"/>
      <c r="BG171" s="39"/>
      <c r="BH171" s="76"/>
      <c r="BI171" s="39"/>
      <c r="BJ171" s="78"/>
      <c r="BK171" s="33"/>
    </row>
    <row r="172" spans="1:63" x14ac:dyDescent="0.35">
      <c r="A172" s="77"/>
      <c r="B172" s="39"/>
      <c r="C172" s="39"/>
      <c r="D172" s="39"/>
      <c r="E172" s="39"/>
      <c r="F172" s="73"/>
      <c r="G172" s="95">
        <f>Table14874532333435363313233343537383[[#This Row],[Hours Worked]]*Table14874532333435363313233343537383[[#This Row],[Rate]]</f>
        <v>0</v>
      </c>
      <c r="H172" s="116"/>
      <c r="I172" s="118">
        <f>IF(Table14874532333435363313233343537383[[#This Row],[Equipment Used (Dropdown)]] &lt;&gt; "", RIGHT(Table14874532333435363313233343537383[[#This Row],[Equipment Used (Dropdown)]],6),0)</f>
        <v>0</v>
      </c>
      <c r="J172" s="94"/>
      <c r="K172" s="95">
        <f>Table14874532333435363313233343537383[[#This Row],[Rate (Auto selects)]]*Table14874532333435363313233343537383[[#This Row],[Hours Used]]</f>
        <v>0</v>
      </c>
      <c r="S172" s="33"/>
      <c r="T172" s="39"/>
      <c r="U172" s="39"/>
      <c r="V172" s="39"/>
      <c r="W172" s="39"/>
      <c r="X172" s="39"/>
      <c r="Y172" s="112">
        <f>IF(X172 &lt;&gt; "", RIGHT(Table157753112838485868818283848587888[[#This Row],[Class (Dropdown)]],6),0)</f>
        <v>0</v>
      </c>
      <c r="Z172" s="108"/>
      <c r="AA172" s="107"/>
      <c r="AB172" s="111">
        <f>Table157753112838485868818283848587888[[#This Row],[Rate (Auto fill)]]*Table157753112838485868818283848587888[[#This Row],[Hours Groomed]]</f>
        <v>0</v>
      </c>
      <c r="AC172" s="32"/>
      <c r="AE172" s="85"/>
      <c r="AF172" s="85"/>
      <c r="AI172" s="33"/>
      <c r="AJ172" s="39"/>
      <c r="AK172" s="39"/>
      <c r="AL172" s="39"/>
      <c r="AM172" s="76"/>
      <c r="AN172" s="39"/>
      <c r="AO172" s="39"/>
      <c r="AP172" s="33"/>
      <c r="AQ172" s="77"/>
      <c r="AR172" s="39"/>
      <c r="AS172" s="39"/>
      <c r="AT172" s="76"/>
      <c r="AU172" s="39"/>
      <c r="AV172" s="78"/>
      <c r="AW172" s="33"/>
      <c r="AX172" s="77"/>
      <c r="AY172" s="39"/>
      <c r="AZ172" s="39"/>
      <c r="BA172" s="76"/>
      <c r="BB172" s="39"/>
      <c r="BC172" s="78"/>
      <c r="BD172" s="33"/>
      <c r="BE172" s="77"/>
      <c r="BF172" s="39"/>
      <c r="BG172" s="39"/>
      <c r="BH172" s="76"/>
      <c r="BI172" s="39"/>
      <c r="BJ172" s="78"/>
      <c r="BK172" s="33"/>
    </row>
    <row r="173" spans="1:63" x14ac:dyDescent="0.35">
      <c r="A173" s="77"/>
      <c r="B173" s="39"/>
      <c r="C173" s="39"/>
      <c r="D173" s="39"/>
      <c r="E173" s="39"/>
      <c r="F173" s="73"/>
      <c r="G173" s="95">
        <f>Table14874532333435363313233343537383[[#This Row],[Hours Worked]]*Table14874532333435363313233343537383[[#This Row],[Rate]]</f>
        <v>0</v>
      </c>
      <c r="H173" s="116"/>
      <c r="I173" s="118">
        <f>IF(Table14874532333435363313233343537383[[#This Row],[Equipment Used (Dropdown)]] &lt;&gt; "", RIGHT(Table14874532333435363313233343537383[[#This Row],[Equipment Used (Dropdown)]],6),0)</f>
        <v>0</v>
      </c>
      <c r="J173" s="94"/>
      <c r="K173" s="95">
        <f>Table14874532333435363313233343537383[[#This Row],[Rate (Auto selects)]]*Table14874532333435363313233343537383[[#This Row],[Hours Used]]</f>
        <v>0</v>
      </c>
      <c r="S173" s="33"/>
      <c r="T173" s="39"/>
      <c r="U173" s="39"/>
      <c r="V173" s="39"/>
      <c r="W173" s="39"/>
      <c r="X173" s="39"/>
      <c r="Y173" s="112">
        <f>IF(X173 &lt;&gt; "", RIGHT(Table157753112838485868818283848587888[[#This Row],[Class (Dropdown)]],6),0)</f>
        <v>0</v>
      </c>
      <c r="Z173" s="108"/>
      <c r="AA173" s="107"/>
      <c r="AB173" s="111">
        <f>Table157753112838485868818283848587888[[#This Row],[Rate (Auto fill)]]*Table157753112838485868818283848587888[[#This Row],[Hours Groomed]]</f>
        <v>0</v>
      </c>
      <c r="AC173" s="32"/>
      <c r="AE173" s="85"/>
      <c r="AF173" s="85"/>
      <c r="AI173" s="33"/>
      <c r="AJ173" s="39"/>
      <c r="AK173" s="39"/>
      <c r="AL173" s="39"/>
      <c r="AM173" s="76"/>
      <c r="AN173" s="39"/>
      <c r="AO173" s="39"/>
      <c r="AP173" s="33"/>
      <c r="AQ173" s="77"/>
      <c r="AR173" s="39"/>
      <c r="AS173" s="39"/>
      <c r="AT173" s="76"/>
      <c r="AU173" s="39"/>
      <c r="AV173" s="78"/>
      <c r="AW173" s="33"/>
      <c r="AX173" s="77"/>
      <c r="AY173" s="39"/>
      <c r="AZ173" s="39"/>
      <c r="BA173" s="76"/>
      <c r="BB173" s="39"/>
      <c r="BC173" s="78"/>
      <c r="BD173" s="33"/>
      <c r="BE173" s="77"/>
      <c r="BF173" s="39"/>
      <c r="BG173" s="39"/>
      <c r="BH173" s="76"/>
      <c r="BI173" s="39"/>
      <c r="BJ173" s="78"/>
      <c r="BK173" s="33"/>
    </row>
    <row r="174" spans="1:63" x14ac:dyDescent="0.35">
      <c r="A174" s="77"/>
      <c r="B174" s="39"/>
      <c r="C174" s="39"/>
      <c r="D174" s="39"/>
      <c r="E174" s="39"/>
      <c r="F174" s="73"/>
      <c r="G174" s="95">
        <f>Table14874532333435363313233343537383[[#This Row],[Hours Worked]]*Table14874532333435363313233343537383[[#This Row],[Rate]]</f>
        <v>0</v>
      </c>
      <c r="H174" s="116"/>
      <c r="I174" s="118">
        <f>IF(Table14874532333435363313233343537383[[#This Row],[Equipment Used (Dropdown)]] &lt;&gt; "", RIGHT(Table14874532333435363313233343537383[[#This Row],[Equipment Used (Dropdown)]],6),0)</f>
        <v>0</v>
      </c>
      <c r="J174" s="94"/>
      <c r="K174" s="95">
        <f>Table14874532333435363313233343537383[[#This Row],[Rate (Auto selects)]]*Table14874532333435363313233343537383[[#This Row],[Hours Used]]</f>
        <v>0</v>
      </c>
      <c r="S174" s="33"/>
      <c r="T174" s="39"/>
      <c r="U174" s="39"/>
      <c r="V174" s="39"/>
      <c r="W174" s="39"/>
      <c r="X174" s="39"/>
      <c r="Y174" s="112">
        <f>IF(X174 &lt;&gt; "", RIGHT(Table157753112838485868818283848587888[[#This Row],[Class (Dropdown)]],6),0)</f>
        <v>0</v>
      </c>
      <c r="Z174" s="108"/>
      <c r="AA174" s="107"/>
      <c r="AB174" s="111">
        <f>Table157753112838485868818283848587888[[#This Row],[Rate (Auto fill)]]*Table157753112838485868818283848587888[[#This Row],[Hours Groomed]]</f>
        <v>0</v>
      </c>
      <c r="AC174" s="32"/>
      <c r="AE174" s="85"/>
      <c r="AF174" s="85"/>
      <c r="AI174" s="33"/>
      <c r="AJ174" s="39"/>
      <c r="AK174" s="39"/>
      <c r="AL174" s="39"/>
      <c r="AM174" s="76"/>
      <c r="AN174" s="39"/>
      <c r="AO174" s="39"/>
      <c r="AP174" s="33"/>
      <c r="AQ174" s="77"/>
      <c r="AR174" s="39"/>
      <c r="AS174" s="39"/>
      <c r="AT174" s="76"/>
      <c r="AU174" s="39"/>
      <c r="AV174" s="78"/>
      <c r="AW174" s="33"/>
      <c r="AX174" s="77"/>
      <c r="AY174" s="39"/>
      <c r="AZ174" s="39"/>
      <c r="BA174" s="76"/>
      <c r="BB174" s="39"/>
      <c r="BC174" s="78"/>
      <c r="BD174" s="33"/>
      <c r="BE174" s="77"/>
      <c r="BF174" s="39"/>
      <c r="BG174" s="39"/>
      <c r="BH174" s="76"/>
      <c r="BI174" s="39"/>
      <c r="BJ174" s="78"/>
      <c r="BK174" s="33"/>
    </row>
    <row r="175" spans="1:63" x14ac:dyDescent="0.35">
      <c r="A175" s="77"/>
      <c r="B175" s="39"/>
      <c r="C175" s="39"/>
      <c r="D175" s="39"/>
      <c r="E175" s="39"/>
      <c r="F175" s="73"/>
      <c r="G175" s="95">
        <f>Table14874532333435363313233343537383[[#This Row],[Hours Worked]]*Table14874532333435363313233343537383[[#This Row],[Rate]]</f>
        <v>0</v>
      </c>
      <c r="H175" s="116"/>
      <c r="I175" s="118">
        <f>IF(Table14874532333435363313233343537383[[#This Row],[Equipment Used (Dropdown)]] &lt;&gt; "", RIGHT(Table14874532333435363313233343537383[[#This Row],[Equipment Used (Dropdown)]],6),0)</f>
        <v>0</v>
      </c>
      <c r="J175" s="94"/>
      <c r="K175" s="95">
        <f>Table14874532333435363313233343537383[[#This Row],[Rate (Auto selects)]]*Table14874532333435363313233343537383[[#This Row],[Hours Used]]</f>
        <v>0</v>
      </c>
      <c r="S175" s="33"/>
      <c r="T175" s="39"/>
      <c r="U175" s="39"/>
      <c r="V175" s="39"/>
      <c r="W175" s="39"/>
      <c r="X175" s="39"/>
      <c r="Y175" s="112">
        <f>IF(X175 &lt;&gt; "", RIGHT(Table157753112838485868818283848587888[[#This Row],[Class (Dropdown)]],6),0)</f>
        <v>0</v>
      </c>
      <c r="Z175" s="108"/>
      <c r="AA175" s="107"/>
      <c r="AB175" s="111">
        <f>Table157753112838485868818283848587888[[#This Row],[Rate (Auto fill)]]*Table157753112838485868818283848587888[[#This Row],[Hours Groomed]]</f>
        <v>0</v>
      </c>
      <c r="AC175" s="32"/>
      <c r="AE175" s="85"/>
      <c r="AF175" s="85"/>
      <c r="AI175" s="33"/>
      <c r="AJ175" s="39"/>
      <c r="AK175" s="39"/>
      <c r="AL175" s="39"/>
      <c r="AM175" s="76"/>
      <c r="AN175" s="39"/>
      <c r="AO175" s="39"/>
      <c r="AP175" s="33"/>
      <c r="AQ175" s="77"/>
      <c r="AR175" s="39"/>
      <c r="AS175" s="39"/>
      <c r="AT175" s="76"/>
      <c r="AU175" s="39"/>
      <c r="AV175" s="78"/>
      <c r="AW175" s="33"/>
      <c r="AX175" s="77"/>
      <c r="AY175" s="39"/>
      <c r="AZ175" s="39"/>
      <c r="BA175" s="76"/>
      <c r="BB175" s="39"/>
      <c r="BC175" s="78"/>
      <c r="BD175" s="33"/>
      <c r="BE175" s="77"/>
      <c r="BF175" s="39"/>
      <c r="BG175" s="39"/>
      <c r="BH175" s="76"/>
      <c r="BI175" s="39"/>
      <c r="BJ175" s="78"/>
      <c r="BK175" s="33"/>
    </row>
    <row r="176" spans="1:63" x14ac:dyDescent="0.35">
      <c r="A176" s="77"/>
      <c r="B176" s="39"/>
      <c r="C176" s="39"/>
      <c r="D176" s="39"/>
      <c r="E176" s="39"/>
      <c r="F176" s="73"/>
      <c r="G176" s="95">
        <f>Table14874532333435363313233343537383[[#This Row],[Hours Worked]]*Table14874532333435363313233343537383[[#This Row],[Rate]]</f>
        <v>0</v>
      </c>
      <c r="H176" s="116"/>
      <c r="I176" s="118">
        <f>IF(Table14874532333435363313233343537383[[#This Row],[Equipment Used (Dropdown)]] &lt;&gt; "", RIGHT(Table14874532333435363313233343537383[[#This Row],[Equipment Used (Dropdown)]],6),0)</f>
        <v>0</v>
      </c>
      <c r="J176" s="94"/>
      <c r="K176" s="95">
        <f>Table14874532333435363313233343537383[[#This Row],[Rate (Auto selects)]]*Table14874532333435363313233343537383[[#This Row],[Hours Used]]</f>
        <v>0</v>
      </c>
      <c r="S176" s="33"/>
      <c r="T176" s="39"/>
      <c r="U176" s="39"/>
      <c r="V176" s="39"/>
      <c r="W176" s="39"/>
      <c r="X176" s="39"/>
      <c r="Y176" s="112">
        <f>IF(X176 &lt;&gt; "", RIGHT(Table157753112838485868818283848587888[[#This Row],[Class (Dropdown)]],6),0)</f>
        <v>0</v>
      </c>
      <c r="Z176" s="108"/>
      <c r="AA176" s="107"/>
      <c r="AB176" s="111">
        <f>Table157753112838485868818283848587888[[#This Row],[Rate (Auto fill)]]*Table157753112838485868818283848587888[[#This Row],[Hours Groomed]]</f>
        <v>0</v>
      </c>
      <c r="AC176" s="32"/>
      <c r="AE176" s="85"/>
      <c r="AF176" s="85"/>
      <c r="AI176" s="33"/>
      <c r="AJ176" s="39"/>
      <c r="AK176" s="39"/>
      <c r="AL176" s="39"/>
      <c r="AM176" s="76"/>
      <c r="AN176" s="39"/>
      <c r="AO176" s="39"/>
      <c r="AP176" s="33"/>
      <c r="AQ176" s="77"/>
      <c r="AR176" s="39"/>
      <c r="AS176" s="39"/>
      <c r="AT176" s="76"/>
      <c r="AU176" s="39"/>
      <c r="AV176" s="78"/>
      <c r="AW176" s="33"/>
      <c r="AX176" s="77"/>
      <c r="AY176" s="39"/>
      <c r="AZ176" s="39"/>
      <c r="BA176" s="76"/>
      <c r="BB176" s="39"/>
      <c r="BC176" s="78"/>
      <c r="BD176" s="33"/>
      <c r="BE176" s="77"/>
      <c r="BF176" s="39"/>
      <c r="BG176" s="39"/>
      <c r="BH176" s="76"/>
      <c r="BI176" s="39"/>
      <c r="BJ176" s="78"/>
      <c r="BK176" s="33"/>
    </row>
    <row r="177" spans="1:63" x14ac:dyDescent="0.35">
      <c r="A177" s="77"/>
      <c r="B177" s="39"/>
      <c r="C177" s="39"/>
      <c r="D177" s="39"/>
      <c r="E177" s="39"/>
      <c r="F177" s="73"/>
      <c r="G177" s="95">
        <f>Table14874532333435363313233343537383[[#This Row],[Hours Worked]]*Table14874532333435363313233343537383[[#This Row],[Rate]]</f>
        <v>0</v>
      </c>
      <c r="H177" s="116"/>
      <c r="I177" s="118">
        <f>IF(Table14874532333435363313233343537383[[#This Row],[Equipment Used (Dropdown)]] &lt;&gt; "", RIGHT(Table14874532333435363313233343537383[[#This Row],[Equipment Used (Dropdown)]],6),0)</f>
        <v>0</v>
      </c>
      <c r="J177" s="94"/>
      <c r="K177" s="95">
        <f>Table14874532333435363313233343537383[[#This Row],[Rate (Auto selects)]]*Table14874532333435363313233343537383[[#This Row],[Hours Used]]</f>
        <v>0</v>
      </c>
      <c r="S177" s="33"/>
      <c r="T177" s="39"/>
      <c r="U177" s="39"/>
      <c r="V177" s="39"/>
      <c r="W177" s="39"/>
      <c r="X177" s="39"/>
      <c r="Y177" s="112">
        <f>IF(X177 &lt;&gt; "", RIGHT(Table157753112838485868818283848587888[[#This Row],[Class (Dropdown)]],6),0)</f>
        <v>0</v>
      </c>
      <c r="Z177" s="108"/>
      <c r="AA177" s="107"/>
      <c r="AB177" s="111">
        <f>Table157753112838485868818283848587888[[#This Row],[Rate (Auto fill)]]*Table157753112838485868818283848587888[[#This Row],[Hours Groomed]]</f>
        <v>0</v>
      </c>
      <c r="AC177" s="32"/>
      <c r="AE177" s="85"/>
      <c r="AF177" s="85"/>
      <c r="AI177" s="33"/>
      <c r="AJ177" s="39"/>
      <c r="AK177" s="39"/>
      <c r="AL177" s="39"/>
      <c r="AM177" s="76"/>
      <c r="AN177" s="39"/>
      <c r="AO177" s="39"/>
      <c r="AP177" s="33"/>
      <c r="AQ177" s="77"/>
      <c r="AR177" s="39"/>
      <c r="AS177" s="39"/>
      <c r="AT177" s="76"/>
      <c r="AU177" s="39"/>
      <c r="AV177" s="78"/>
      <c r="AW177" s="33"/>
      <c r="AX177" s="77"/>
      <c r="AY177" s="39"/>
      <c r="AZ177" s="39"/>
      <c r="BA177" s="76"/>
      <c r="BB177" s="39"/>
      <c r="BC177" s="78"/>
      <c r="BD177" s="33"/>
      <c r="BE177" s="77"/>
      <c r="BF177" s="39"/>
      <c r="BG177" s="39"/>
      <c r="BH177" s="76"/>
      <c r="BI177" s="39"/>
      <c r="BJ177" s="78"/>
      <c r="BK177" s="33"/>
    </row>
    <row r="178" spans="1:63" x14ac:dyDescent="0.35">
      <c r="A178" s="77"/>
      <c r="B178" s="39"/>
      <c r="C178" s="39"/>
      <c r="D178" s="39"/>
      <c r="E178" s="39"/>
      <c r="F178" s="73"/>
      <c r="G178" s="95">
        <f>Table14874532333435363313233343537383[[#This Row],[Hours Worked]]*Table14874532333435363313233343537383[[#This Row],[Rate]]</f>
        <v>0</v>
      </c>
      <c r="H178" s="116"/>
      <c r="I178" s="118">
        <f>IF(Table14874532333435363313233343537383[[#This Row],[Equipment Used (Dropdown)]] &lt;&gt; "", RIGHT(Table14874532333435363313233343537383[[#This Row],[Equipment Used (Dropdown)]],6),0)</f>
        <v>0</v>
      </c>
      <c r="J178" s="94"/>
      <c r="K178" s="95">
        <f>Table14874532333435363313233343537383[[#This Row],[Rate (Auto selects)]]*Table14874532333435363313233343537383[[#This Row],[Hours Used]]</f>
        <v>0</v>
      </c>
      <c r="S178" s="33"/>
      <c r="T178" s="39"/>
      <c r="U178" s="39"/>
      <c r="V178" s="39"/>
      <c r="W178" s="39"/>
      <c r="X178" s="39"/>
      <c r="Y178" s="112">
        <f>IF(X178 &lt;&gt; "", RIGHT(Table157753112838485868818283848587888[[#This Row],[Class (Dropdown)]],6),0)</f>
        <v>0</v>
      </c>
      <c r="Z178" s="108"/>
      <c r="AA178" s="107"/>
      <c r="AB178" s="111">
        <f>Table157753112838485868818283848587888[[#This Row],[Rate (Auto fill)]]*Table157753112838485868818283848587888[[#This Row],[Hours Groomed]]</f>
        <v>0</v>
      </c>
      <c r="AC178" s="32"/>
      <c r="AE178" s="85"/>
      <c r="AF178" s="85"/>
      <c r="AI178" s="33"/>
      <c r="AJ178" s="39"/>
      <c r="AK178" s="39"/>
      <c r="AL178" s="39"/>
      <c r="AM178" s="76"/>
      <c r="AN178" s="39"/>
      <c r="AO178" s="39"/>
      <c r="AP178" s="33"/>
      <c r="AQ178" s="77"/>
      <c r="AR178" s="39"/>
      <c r="AS178" s="39"/>
      <c r="AT178" s="76"/>
      <c r="AU178" s="39"/>
      <c r="AV178" s="78"/>
      <c r="AW178" s="33"/>
      <c r="AX178" s="77"/>
      <c r="AY178" s="39"/>
      <c r="AZ178" s="39"/>
      <c r="BA178" s="76"/>
      <c r="BB178" s="39"/>
      <c r="BC178" s="78"/>
      <c r="BD178" s="33"/>
      <c r="BE178" s="77"/>
      <c r="BF178" s="39"/>
      <c r="BG178" s="39"/>
      <c r="BH178" s="76"/>
      <c r="BI178" s="39"/>
      <c r="BJ178" s="78"/>
      <c r="BK178" s="33"/>
    </row>
    <row r="179" spans="1:63" x14ac:dyDescent="0.35">
      <c r="A179" s="77"/>
      <c r="B179" s="39"/>
      <c r="C179" s="39"/>
      <c r="D179" s="39"/>
      <c r="E179" s="39"/>
      <c r="F179" s="73"/>
      <c r="G179" s="95">
        <f>Table14874532333435363313233343537383[[#This Row],[Hours Worked]]*Table14874532333435363313233343537383[[#This Row],[Rate]]</f>
        <v>0</v>
      </c>
      <c r="H179" s="116"/>
      <c r="I179" s="118">
        <f>IF(Table14874532333435363313233343537383[[#This Row],[Equipment Used (Dropdown)]] &lt;&gt; "", RIGHT(Table14874532333435363313233343537383[[#This Row],[Equipment Used (Dropdown)]],6),0)</f>
        <v>0</v>
      </c>
      <c r="J179" s="94"/>
      <c r="K179" s="95">
        <f>Table14874532333435363313233343537383[[#This Row],[Rate (Auto selects)]]*Table14874532333435363313233343537383[[#This Row],[Hours Used]]</f>
        <v>0</v>
      </c>
      <c r="S179" s="33"/>
      <c r="T179" s="39"/>
      <c r="U179" s="39"/>
      <c r="V179" s="39"/>
      <c r="W179" s="39"/>
      <c r="X179" s="39"/>
      <c r="Y179" s="112">
        <f>IF(X179 &lt;&gt; "", RIGHT(Table157753112838485868818283848587888[[#This Row],[Class (Dropdown)]],6),0)</f>
        <v>0</v>
      </c>
      <c r="Z179" s="108"/>
      <c r="AA179" s="107"/>
      <c r="AB179" s="111">
        <f>Table157753112838485868818283848587888[[#This Row],[Rate (Auto fill)]]*Table157753112838485868818283848587888[[#This Row],[Hours Groomed]]</f>
        <v>0</v>
      </c>
      <c r="AC179" s="32"/>
      <c r="AE179" s="85"/>
      <c r="AF179" s="85"/>
      <c r="AI179" s="33"/>
      <c r="AJ179" s="39"/>
      <c r="AK179" s="39"/>
      <c r="AL179" s="39"/>
      <c r="AM179" s="76"/>
      <c r="AN179" s="39"/>
      <c r="AO179" s="39"/>
      <c r="AP179" s="33"/>
      <c r="AQ179" s="77"/>
      <c r="AR179" s="39"/>
      <c r="AS179" s="39"/>
      <c r="AT179" s="76"/>
      <c r="AU179" s="39"/>
      <c r="AV179" s="78"/>
      <c r="AW179" s="33"/>
      <c r="AX179" s="77"/>
      <c r="AY179" s="39"/>
      <c r="AZ179" s="39"/>
      <c r="BA179" s="76"/>
      <c r="BB179" s="39"/>
      <c r="BC179" s="78"/>
      <c r="BD179" s="33"/>
      <c r="BE179" s="77"/>
      <c r="BF179" s="39"/>
      <c r="BG179" s="39"/>
      <c r="BH179" s="76"/>
      <c r="BI179" s="39"/>
      <c r="BJ179" s="78"/>
      <c r="BK179" s="33"/>
    </row>
    <row r="180" spans="1:63" x14ac:dyDescent="0.35">
      <c r="A180" s="77"/>
      <c r="B180" s="39"/>
      <c r="C180" s="39"/>
      <c r="D180" s="39"/>
      <c r="E180" s="39"/>
      <c r="F180" s="73"/>
      <c r="G180" s="95">
        <f>Table14874532333435363313233343537383[[#This Row],[Hours Worked]]*Table14874532333435363313233343537383[[#This Row],[Rate]]</f>
        <v>0</v>
      </c>
      <c r="H180" s="116"/>
      <c r="I180" s="118">
        <f>IF(Table14874532333435363313233343537383[[#This Row],[Equipment Used (Dropdown)]] &lt;&gt; "", RIGHT(Table14874532333435363313233343537383[[#This Row],[Equipment Used (Dropdown)]],6),0)</f>
        <v>0</v>
      </c>
      <c r="J180" s="94"/>
      <c r="K180" s="95">
        <f>Table14874532333435363313233343537383[[#This Row],[Rate (Auto selects)]]*Table14874532333435363313233343537383[[#This Row],[Hours Used]]</f>
        <v>0</v>
      </c>
      <c r="S180" s="33"/>
      <c r="T180" s="39"/>
      <c r="U180" s="39"/>
      <c r="V180" s="39"/>
      <c r="W180" s="39"/>
      <c r="X180" s="39"/>
      <c r="Y180" s="112">
        <f>IF(X180 &lt;&gt; "", RIGHT(Table157753112838485868818283848587888[[#This Row],[Class (Dropdown)]],6),0)</f>
        <v>0</v>
      </c>
      <c r="Z180" s="108"/>
      <c r="AA180" s="107"/>
      <c r="AB180" s="111">
        <f>Table157753112838485868818283848587888[[#This Row],[Rate (Auto fill)]]*Table157753112838485868818283848587888[[#This Row],[Hours Groomed]]</f>
        <v>0</v>
      </c>
      <c r="AC180" s="32"/>
      <c r="AE180" s="85"/>
      <c r="AF180" s="85"/>
      <c r="AI180" s="33"/>
      <c r="AJ180" s="39"/>
      <c r="AK180" s="39"/>
      <c r="AL180" s="39"/>
      <c r="AM180" s="76"/>
      <c r="AN180" s="39"/>
      <c r="AO180" s="39"/>
      <c r="AP180" s="33"/>
      <c r="AQ180" s="77"/>
      <c r="AR180" s="39"/>
      <c r="AS180" s="39"/>
      <c r="AT180" s="76"/>
      <c r="AU180" s="39"/>
      <c r="AV180" s="78"/>
      <c r="AW180" s="33"/>
      <c r="AX180" s="77"/>
      <c r="AY180" s="39"/>
      <c r="AZ180" s="39"/>
      <c r="BA180" s="76"/>
      <c r="BB180" s="39"/>
      <c r="BC180" s="78"/>
      <c r="BD180" s="33"/>
      <c r="BE180" s="77"/>
      <c r="BF180" s="39"/>
      <c r="BG180" s="39"/>
      <c r="BH180" s="76"/>
      <c r="BI180" s="39"/>
      <c r="BJ180" s="78"/>
      <c r="BK180" s="33"/>
    </row>
    <row r="181" spans="1:63" x14ac:dyDescent="0.35">
      <c r="A181" s="77"/>
      <c r="B181" s="39"/>
      <c r="C181" s="39"/>
      <c r="D181" s="39"/>
      <c r="E181" s="39"/>
      <c r="F181" s="73"/>
      <c r="G181" s="95">
        <f>Table14874532333435363313233343537383[[#This Row],[Hours Worked]]*Table14874532333435363313233343537383[[#This Row],[Rate]]</f>
        <v>0</v>
      </c>
      <c r="H181" s="116"/>
      <c r="I181" s="118">
        <f>IF(Table14874532333435363313233343537383[[#This Row],[Equipment Used (Dropdown)]] &lt;&gt; "", RIGHT(Table14874532333435363313233343537383[[#This Row],[Equipment Used (Dropdown)]],6),0)</f>
        <v>0</v>
      </c>
      <c r="J181" s="94"/>
      <c r="K181" s="95">
        <f>Table14874532333435363313233343537383[[#This Row],[Rate (Auto selects)]]*Table14874532333435363313233343537383[[#This Row],[Hours Used]]</f>
        <v>0</v>
      </c>
      <c r="S181" s="33"/>
      <c r="T181" s="39"/>
      <c r="U181" s="39"/>
      <c r="V181" s="39"/>
      <c r="W181" s="39"/>
      <c r="X181" s="39"/>
      <c r="Y181" s="112">
        <f>IF(X181 &lt;&gt; "", RIGHT(Table157753112838485868818283848587888[[#This Row],[Class (Dropdown)]],6),0)</f>
        <v>0</v>
      </c>
      <c r="Z181" s="108"/>
      <c r="AA181" s="107"/>
      <c r="AB181" s="111">
        <f>Table157753112838485868818283848587888[[#This Row],[Rate (Auto fill)]]*Table157753112838485868818283848587888[[#This Row],[Hours Groomed]]</f>
        <v>0</v>
      </c>
      <c r="AC181" s="32"/>
      <c r="AE181" s="85"/>
      <c r="AF181" s="85"/>
      <c r="AI181" s="33"/>
      <c r="AJ181" s="39"/>
      <c r="AK181" s="39"/>
      <c r="AL181" s="39"/>
      <c r="AM181" s="76"/>
      <c r="AN181" s="39"/>
      <c r="AO181" s="39"/>
      <c r="AP181" s="33"/>
      <c r="AQ181" s="77"/>
      <c r="AR181" s="39"/>
      <c r="AS181" s="39"/>
      <c r="AT181" s="76"/>
      <c r="AU181" s="39"/>
      <c r="AV181" s="78"/>
      <c r="AW181" s="33"/>
      <c r="AX181" s="77"/>
      <c r="AY181" s="39"/>
      <c r="AZ181" s="39"/>
      <c r="BA181" s="76"/>
      <c r="BB181" s="39"/>
      <c r="BC181" s="78"/>
      <c r="BD181" s="33"/>
      <c r="BE181" s="77"/>
      <c r="BF181" s="39"/>
      <c r="BG181" s="39"/>
      <c r="BH181" s="76"/>
      <c r="BI181" s="39"/>
      <c r="BJ181" s="78"/>
      <c r="BK181" s="33"/>
    </row>
    <row r="182" spans="1:63" x14ac:dyDescent="0.35">
      <c r="A182" s="77"/>
      <c r="B182" s="39"/>
      <c r="C182" s="39"/>
      <c r="D182" s="39"/>
      <c r="E182" s="39"/>
      <c r="F182" s="73"/>
      <c r="G182" s="95">
        <f>Table14874532333435363313233343537383[[#This Row],[Hours Worked]]*Table14874532333435363313233343537383[[#This Row],[Rate]]</f>
        <v>0</v>
      </c>
      <c r="H182" s="116"/>
      <c r="I182" s="118">
        <f>IF(Table14874532333435363313233343537383[[#This Row],[Equipment Used (Dropdown)]] &lt;&gt; "", RIGHT(Table14874532333435363313233343537383[[#This Row],[Equipment Used (Dropdown)]],6),0)</f>
        <v>0</v>
      </c>
      <c r="J182" s="94"/>
      <c r="K182" s="95">
        <f>Table14874532333435363313233343537383[[#This Row],[Rate (Auto selects)]]*Table14874532333435363313233343537383[[#This Row],[Hours Used]]</f>
        <v>0</v>
      </c>
      <c r="S182" s="33"/>
      <c r="T182" s="39"/>
      <c r="U182" s="39"/>
      <c r="V182" s="39"/>
      <c r="W182" s="39"/>
      <c r="X182" s="39"/>
      <c r="Y182" s="112">
        <f>IF(X182 &lt;&gt; "", RIGHT(Table157753112838485868818283848587888[[#This Row],[Class (Dropdown)]],6),0)</f>
        <v>0</v>
      </c>
      <c r="Z182" s="108"/>
      <c r="AA182" s="107"/>
      <c r="AB182" s="111">
        <f>Table157753112838485868818283848587888[[#This Row],[Rate (Auto fill)]]*Table157753112838485868818283848587888[[#This Row],[Hours Groomed]]</f>
        <v>0</v>
      </c>
      <c r="AC182" s="32"/>
      <c r="AE182" s="85"/>
      <c r="AF182" s="85"/>
      <c r="AI182" s="33"/>
      <c r="AJ182" s="39"/>
      <c r="AK182" s="39"/>
      <c r="AL182" s="39"/>
      <c r="AM182" s="76"/>
      <c r="AN182" s="39"/>
      <c r="AO182" s="39"/>
      <c r="AP182" s="33"/>
      <c r="AQ182" s="77"/>
      <c r="AR182" s="39"/>
      <c r="AS182" s="39"/>
      <c r="AT182" s="76"/>
      <c r="AU182" s="39"/>
      <c r="AV182" s="78"/>
      <c r="AW182" s="33"/>
      <c r="AX182" s="77"/>
      <c r="AY182" s="39"/>
      <c r="AZ182" s="39"/>
      <c r="BA182" s="76"/>
      <c r="BB182" s="39"/>
      <c r="BC182" s="78"/>
      <c r="BD182" s="33"/>
      <c r="BE182" s="77"/>
      <c r="BF182" s="39"/>
      <c r="BG182" s="39"/>
      <c r="BH182" s="76"/>
      <c r="BI182" s="39"/>
      <c r="BJ182" s="78"/>
      <c r="BK182" s="33"/>
    </row>
    <row r="183" spans="1:63" x14ac:dyDescent="0.35">
      <c r="A183" s="77"/>
      <c r="B183" s="39"/>
      <c r="C183" s="39"/>
      <c r="D183" s="39"/>
      <c r="E183" s="39"/>
      <c r="F183" s="73"/>
      <c r="G183" s="95">
        <f>Table14874532333435363313233343537383[[#This Row],[Hours Worked]]*Table14874532333435363313233343537383[[#This Row],[Rate]]</f>
        <v>0</v>
      </c>
      <c r="H183" s="116"/>
      <c r="I183" s="118">
        <f>IF(Table14874532333435363313233343537383[[#This Row],[Equipment Used (Dropdown)]] &lt;&gt; "", RIGHT(Table14874532333435363313233343537383[[#This Row],[Equipment Used (Dropdown)]],6),0)</f>
        <v>0</v>
      </c>
      <c r="J183" s="94"/>
      <c r="K183" s="95">
        <f>Table14874532333435363313233343537383[[#This Row],[Rate (Auto selects)]]*Table14874532333435363313233343537383[[#This Row],[Hours Used]]</f>
        <v>0</v>
      </c>
      <c r="S183" s="33"/>
      <c r="T183" s="39"/>
      <c r="U183" s="39"/>
      <c r="V183" s="39"/>
      <c r="W183" s="39"/>
      <c r="X183" s="39"/>
      <c r="Y183" s="112">
        <f>IF(X183 &lt;&gt; "", RIGHT(Table157753112838485868818283848587888[[#This Row],[Class (Dropdown)]],6),0)</f>
        <v>0</v>
      </c>
      <c r="Z183" s="108"/>
      <c r="AA183" s="107"/>
      <c r="AB183" s="111">
        <f>Table157753112838485868818283848587888[[#This Row],[Rate (Auto fill)]]*Table157753112838485868818283848587888[[#This Row],[Hours Groomed]]</f>
        <v>0</v>
      </c>
      <c r="AC183" s="32"/>
      <c r="AE183" s="85"/>
      <c r="AF183" s="85"/>
      <c r="AI183" s="33"/>
      <c r="AJ183" s="39"/>
      <c r="AK183" s="39"/>
      <c r="AL183" s="39"/>
      <c r="AM183" s="76"/>
      <c r="AN183" s="39"/>
      <c r="AO183" s="39"/>
      <c r="AP183" s="33"/>
      <c r="AQ183" s="77"/>
      <c r="AR183" s="39"/>
      <c r="AS183" s="39"/>
      <c r="AT183" s="76"/>
      <c r="AU183" s="39"/>
      <c r="AV183" s="78"/>
      <c r="AW183" s="33"/>
      <c r="AX183" s="77"/>
      <c r="AY183" s="39"/>
      <c r="AZ183" s="39"/>
      <c r="BA183" s="76"/>
      <c r="BB183" s="39"/>
      <c r="BC183" s="78"/>
      <c r="BD183" s="33"/>
      <c r="BE183" s="77"/>
      <c r="BF183" s="39"/>
      <c r="BG183" s="39"/>
      <c r="BH183" s="76"/>
      <c r="BI183" s="39"/>
      <c r="BJ183" s="78"/>
      <c r="BK183" s="33"/>
    </row>
    <row r="184" spans="1:63" x14ac:dyDescent="0.35">
      <c r="A184" s="77"/>
      <c r="B184" s="39"/>
      <c r="C184" s="39"/>
      <c r="D184" s="39"/>
      <c r="E184" s="39"/>
      <c r="F184" s="73"/>
      <c r="G184" s="95">
        <f>Table14874532333435363313233343537383[[#This Row],[Hours Worked]]*Table14874532333435363313233343537383[[#This Row],[Rate]]</f>
        <v>0</v>
      </c>
      <c r="H184" s="116"/>
      <c r="I184" s="118">
        <f>IF(Table14874532333435363313233343537383[[#This Row],[Equipment Used (Dropdown)]] &lt;&gt; "", RIGHT(Table14874532333435363313233343537383[[#This Row],[Equipment Used (Dropdown)]],6),0)</f>
        <v>0</v>
      </c>
      <c r="J184" s="94"/>
      <c r="K184" s="95">
        <f>Table14874532333435363313233343537383[[#This Row],[Rate (Auto selects)]]*Table14874532333435363313233343537383[[#This Row],[Hours Used]]</f>
        <v>0</v>
      </c>
      <c r="S184" s="33"/>
      <c r="T184" s="39"/>
      <c r="U184" s="39"/>
      <c r="V184" s="39"/>
      <c r="W184" s="39"/>
      <c r="X184" s="39"/>
      <c r="Y184" s="112">
        <f>IF(X184 &lt;&gt; "", RIGHT(Table157753112838485868818283848587888[[#This Row],[Class (Dropdown)]],6),0)</f>
        <v>0</v>
      </c>
      <c r="Z184" s="108"/>
      <c r="AA184" s="107"/>
      <c r="AB184" s="111">
        <f>Table157753112838485868818283848587888[[#This Row],[Rate (Auto fill)]]*Table157753112838485868818283848587888[[#This Row],[Hours Groomed]]</f>
        <v>0</v>
      </c>
      <c r="AC184" s="32"/>
      <c r="AE184" s="85"/>
      <c r="AF184" s="85"/>
      <c r="AI184" s="33"/>
      <c r="AJ184" s="39"/>
      <c r="AK184" s="39"/>
      <c r="AL184" s="39"/>
      <c r="AM184" s="76"/>
      <c r="AN184" s="39"/>
      <c r="AO184" s="39"/>
      <c r="AP184" s="33"/>
      <c r="AQ184" s="77"/>
      <c r="AR184" s="39"/>
      <c r="AS184" s="39"/>
      <c r="AT184" s="76"/>
      <c r="AU184" s="39"/>
      <c r="AV184" s="78"/>
      <c r="AW184" s="33"/>
      <c r="AX184" s="77"/>
      <c r="AY184" s="39"/>
      <c r="AZ184" s="39"/>
      <c r="BA184" s="76"/>
      <c r="BB184" s="39"/>
      <c r="BC184" s="78"/>
      <c r="BD184" s="33"/>
      <c r="BE184" s="77"/>
      <c r="BF184" s="39"/>
      <c r="BG184" s="39"/>
      <c r="BH184" s="76"/>
      <c r="BI184" s="39"/>
      <c r="BJ184" s="78"/>
      <c r="BK184" s="33"/>
    </row>
    <row r="185" spans="1:63" x14ac:dyDescent="0.35">
      <c r="A185" s="77"/>
      <c r="B185" s="39"/>
      <c r="C185" s="39"/>
      <c r="D185" s="39"/>
      <c r="E185" s="39"/>
      <c r="F185" s="73"/>
      <c r="G185" s="95">
        <f>Table14874532333435363313233343537383[[#This Row],[Hours Worked]]*Table14874532333435363313233343537383[[#This Row],[Rate]]</f>
        <v>0</v>
      </c>
      <c r="H185" s="116"/>
      <c r="I185" s="118">
        <f>IF(Table14874532333435363313233343537383[[#This Row],[Equipment Used (Dropdown)]] &lt;&gt; "", RIGHT(Table14874532333435363313233343537383[[#This Row],[Equipment Used (Dropdown)]],6),0)</f>
        <v>0</v>
      </c>
      <c r="J185" s="94"/>
      <c r="K185" s="95">
        <f>Table14874532333435363313233343537383[[#This Row],[Rate (Auto selects)]]*Table14874532333435363313233343537383[[#This Row],[Hours Used]]</f>
        <v>0</v>
      </c>
      <c r="S185" s="33"/>
      <c r="T185" s="39"/>
      <c r="U185" s="39"/>
      <c r="V185" s="39"/>
      <c r="W185" s="39"/>
      <c r="X185" s="39"/>
      <c r="Y185" s="112">
        <f>IF(X185 &lt;&gt; "", RIGHT(Table157753112838485868818283848587888[[#This Row],[Class (Dropdown)]],6),0)</f>
        <v>0</v>
      </c>
      <c r="Z185" s="108"/>
      <c r="AA185" s="107"/>
      <c r="AB185" s="111">
        <f>Table157753112838485868818283848587888[[#This Row],[Rate (Auto fill)]]*Table157753112838485868818283848587888[[#This Row],[Hours Groomed]]</f>
        <v>0</v>
      </c>
      <c r="AC185" s="32"/>
      <c r="AE185" s="85"/>
      <c r="AF185" s="85"/>
      <c r="AI185" s="33"/>
      <c r="AJ185" s="39"/>
      <c r="AK185" s="39"/>
      <c r="AL185" s="39"/>
      <c r="AM185" s="76"/>
      <c r="AN185" s="39"/>
      <c r="AO185" s="39"/>
      <c r="AP185" s="33"/>
      <c r="AQ185" s="77"/>
      <c r="AR185" s="39"/>
      <c r="AS185" s="39"/>
      <c r="AT185" s="76"/>
      <c r="AU185" s="39"/>
      <c r="AV185" s="78"/>
      <c r="AW185" s="33"/>
      <c r="AX185" s="77"/>
      <c r="AY185" s="39"/>
      <c r="AZ185" s="39"/>
      <c r="BA185" s="76"/>
      <c r="BB185" s="39"/>
      <c r="BC185" s="78"/>
      <c r="BD185" s="33"/>
      <c r="BE185" s="77"/>
      <c r="BF185" s="39"/>
      <c r="BG185" s="39"/>
      <c r="BH185" s="76"/>
      <c r="BI185" s="39"/>
      <c r="BJ185" s="78"/>
      <c r="BK185" s="33"/>
    </row>
    <row r="186" spans="1:63" x14ac:dyDescent="0.35">
      <c r="A186" s="77"/>
      <c r="B186" s="39"/>
      <c r="C186" s="39"/>
      <c r="D186" s="39"/>
      <c r="E186" s="39"/>
      <c r="F186" s="73"/>
      <c r="G186" s="95">
        <f>Table14874532333435363313233343537383[[#This Row],[Hours Worked]]*Table14874532333435363313233343537383[[#This Row],[Rate]]</f>
        <v>0</v>
      </c>
      <c r="H186" s="116"/>
      <c r="I186" s="118">
        <f>IF(Table14874532333435363313233343537383[[#This Row],[Equipment Used (Dropdown)]] &lt;&gt; "", RIGHT(Table14874532333435363313233343537383[[#This Row],[Equipment Used (Dropdown)]],6),0)</f>
        <v>0</v>
      </c>
      <c r="J186" s="94"/>
      <c r="K186" s="95">
        <f>Table14874532333435363313233343537383[[#This Row],[Rate (Auto selects)]]*Table14874532333435363313233343537383[[#This Row],[Hours Used]]</f>
        <v>0</v>
      </c>
      <c r="S186" s="33"/>
      <c r="T186" s="39"/>
      <c r="U186" s="39"/>
      <c r="V186" s="39"/>
      <c r="W186" s="39"/>
      <c r="X186" s="39"/>
      <c r="Y186" s="112">
        <f>IF(X186 &lt;&gt; "", RIGHT(Table157753112838485868818283848587888[[#This Row],[Class (Dropdown)]],6),0)</f>
        <v>0</v>
      </c>
      <c r="Z186" s="108"/>
      <c r="AA186" s="107"/>
      <c r="AB186" s="111">
        <f>Table157753112838485868818283848587888[[#This Row],[Rate (Auto fill)]]*Table157753112838485868818283848587888[[#This Row],[Hours Groomed]]</f>
        <v>0</v>
      </c>
      <c r="AC186" s="32"/>
      <c r="AE186" s="85"/>
      <c r="AF186" s="85"/>
      <c r="AI186" s="33"/>
      <c r="AJ186" s="39"/>
      <c r="AK186" s="39"/>
      <c r="AL186" s="39"/>
      <c r="AM186" s="76"/>
      <c r="AN186" s="39"/>
      <c r="AO186" s="39"/>
      <c r="AP186" s="33"/>
      <c r="AQ186" s="77"/>
      <c r="AR186" s="39"/>
      <c r="AS186" s="39"/>
      <c r="AT186" s="76"/>
      <c r="AU186" s="39"/>
      <c r="AV186" s="78"/>
      <c r="AW186" s="33"/>
      <c r="AX186" s="77"/>
      <c r="AY186" s="39"/>
      <c r="AZ186" s="39"/>
      <c r="BA186" s="76"/>
      <c r="BB186" s="39"/>
      <c r="BC186" s="78"/>
      <c r="BD186" s="33"/>
      <c r="BE186" s="77"/>
      <c r="BF186" s="39"/>
      <c r="BG186" s="39"/>
      <c r="BH186" s="76"/>
      <c r="BI186" s="39"/>
      <c r="BJ186" s="78"/>
      <c r="BK186" s="33"/>
    </row>
    <row r="187" spans="1:63" x14ac:dyDescent="0.35">
      <c r="A187" s="77"/>
      <c r="B187" s="39"/>
      <c r="C187" s="39"/>
      <c r="D187" s="39"/>
      <c r="E187" s="39"/>
      <c r="F187" s="73"/>
      <c r="G187" s="95">
        <f>Table14874532333435363313233343537383[[#This Row],[Hours Worked]]*Table14874532333435363313233343537383[[#This Row],[Rate]]</f>
        <v>0</v>
      </c>
      <c r="H187" s="116"/>
      <c r="I187" s="118">
        <f>IF(Table14874532333435363313233343537383[[#This Row],[Equipment Used (Dropdown)]] &lt;&gt; "", RIGHT(Table14874532333435363313233343537383[[#This Row],[Equipment Used (Dropdown)]],6),0)</f>
        <v>0</v>
      </c>
      <c r="J187" s="94"/>
      <c r="K187" s="95">
        <f>Table14874532333435363313233343537383[[#This Row],[Rate (Auto selects)]]*Table14874532333435363313233343537383[[#This Row],[Hours Used]]</f>
        <v>0</v>
      </c>
      <c r="S187" s="33"/>
      <c r="T187" s="39"/>
      <c r="U187" s="39"/>
      <c r="V187" s="39"/>
      <c r="W187" s="39"/>
      <c r="X187" s="39"/>
      <c r="Y187" s="112">
        <f>IF(X187 &lt;&gt; "", RIGHT(Table157753112838485868818283848587888[[#This Row],[Class (Dropdown)]],6),0)</f>
        <v>0</v>
      </c>
      <c r="Z187" s="108"/>
      <c r="AA187" s="107"/>
      <c r="AB187" s="111">
        <f>Table157753112838485868818283848587888[[#This Row],[Rate (Auto fill)]]*Table157753112838485868818283848587888[[#This Row],[Hours Groomed]]</f>
        <v>0</v>
      </c>
      <c r="AC187" s="32"/>
      <c r="AE187" s="85"/>
      <c r="AF187" s="85"/>
      <c r="AI187" s="33"/>
      <c r="AJ187" s="39"/>
      <c r="AK187" s="39"/>
      <c r="AL187" s="39"/>
      <c r="AM187" s="76"/>
      <c r="AN187" s="39"/>
      <c r="AO187" s="39"/>
      <c r="AP187" s="33"/>
      <c r="AQ187" s="77"/>
      <c r="AR187" s="39"/>
      <c r="AS187" s="39"/>
      <c r="AT187" s="76"/>
      <c r="AU187" s="39"/>
      <c r="AV187" s="78"/>
      <c r="AW187" s="33"/>
      <c r="AX187" s="77"/>
      <c r="AY187" s="39"/>
      <c r="AZ187" s="39"/>
      <c r="BA187" s="76"/>
      <c r="BB187" s="39"/>
      <c r="BC187" s="78"/>
      <c r="BD187" s="33"/>
      <c r="BE187" s="77"/>
      <c r="BF187" s="39"/>
      <c r="BG187" s="39"/>
      <c r="BH187" s="76"/>
      <c r="BI187" s="39"/>
      <c r="BJ187" s="78"/>
      <c r="BK187" s="33"/>
    </row>
    <row r="188" spans="1:63" x14ac:dyDescent="0.35">
      <c r="A188" s="77"/>
      <c r="B188" s="39"/>
      <c r="C188" s="39"/>
      <c r="D188" s="39"/>
      <c r="E188" s="39"/>
      <c r="F188" s="73"/>
      <c r="G188" s="95">
        <f>Table14874532333435363313233343537383[[#This Row],[Hours Worked]]*Table14874532333435363313233343537383[[#This Row],[Rate]]</f>
        <v>0</v>
      </c>
      <c r="H188" s="116"/>
      <c r="I188" s="118">
        <f>IF(Table14874532333435363313233343537383[[#This Row],[Equipment Used (Dropdown)]] &lt;&gt; "", RIGHT(Table14874532333435363313233343537383[[#This Row],[Equipment Used (Dropdown)]],6),0)</f>
        <v>0</v>
      </c>
      <c r="J188" s="94"/>
      <c r="K188" s="95">
        <f>Table14874532333435363313233343537383[[#This Row],[Rate (Auto selects)]]*Table14874532333435363313233343537383[[#This Row],[Hours Used]]</f>
        <v>0</v>
      </c>
      <c r="S188" s="33"/>
      <c r="T188" s="39"/>
      <c r="U188" s="39"/>
      <c r="V188" s="39"/>
      <c r="W188" s="39"/>
      <c r="X188" s="39"/>
      <c r="Y188" s="112">
        <f>IF(X188 &lt;&gt; "", RIGHT(Table157753112838485868818283848587888[[#This Row],[Class (Dropdown)]],6),0)</f>
        <v>0</v>
      </c>
      <c r="Z188" s="108"/>
      <c r="AA188" s="107"/>
      <c r="AB188" s="111">
        <f>Table157753112838485868818283848587888[[#This Row],[Rate (Auto fill)]]*Table157753112838485868818283848587888[[#This Row],[Hours Groomed]]</f>
        <v>0</v>
      </c>
      <c r="AC188" s="32"/>
      <c r="AE188" s="85"/>
      <c r="AF188" s="85"/>
      <c r="AI188" s="33"/>
      <c r="AJ188" s="39"/>
      <c r="AK188" s="39"/>
      <c r="AL188" s="39"/>
      <c r="AM188" s="76"/>
      <c r="AN188" s="39"/>
      <c r="AO188" s="39"/>
      <c r="AP188" s="33"/>
      <c r="AQ188" s="77"/>
      <c r="AR188" s="39"/>
      <c r="AS188" s="39"/>
      <c r="AT188" s="76"/>
      <c r="AU188" s="39"/>
      <c r="AV188" s="78"/>
      <c r="AW188" s="33"/>
      <c r="AX188" s="77"/>
      <c r="AY188" s="39"/>
      <c r="AZ188" s="39"/>
      <c r="BA188" s="76"/>
      <c r="BB188" s="39"/>
      <c r="BC188" s="78"/>
      <c r="BD188" s="33"/>
      <c r="BE188" s="77"/>
      <c r="BF188" s="39"/>
      <c r="BG188" s="39"/>
      <c r="BH188" s="76"/>
      <c r="BI188" s="39"/>
      <c r="BJ188" s="78"/>
      <c r="BK188" s="33"/>
    </row>
    <row r="189" spans="1:63" x14ac:dyDescent="0.35">
      <c r="A189" s="77"/>
      <c r="B189" s="39"/>
      <c r="C189" s="39"/>
      <c r="D189" s="39"/>
      <c r="E189" s="39"/>
      <c r="F189" s="73"/>
      <c r="G189" s="95">
        <f>Table14874532333435363313233343537383[[#This Row],[Hours Worked]]*Table14874532333435363313233343537383[[#This Row],[Rate]]</f>
        <v>0</v>
      </c>
      <c r="H189" s="116"/>
      <c r="I189" s="118">
        <f>IF(Table14874532333435363313233343537383[[#This Row],[Equipment Used (Dropdown)]] &lt;&gt; "", RIGHT(Table14874532333435363313233343537383[[#This Row],[Equipment Used (Dropdown)]],6),0)</f>
        <v>0</v>
      </c>
      <c r="J189" s="94"/>
      <c r="K189" s="95">
        <f>Table14874532333435363313233343537383[[#This Row],[Rate (Auto selects)]]*Table14874532333435363313233343537383[[#This Row],[Hours Used]]</f>
        <v>0</v>
      </c>
      <c r="S189" s="33"/>
      <c r="T189" s="39"/>
      <c r="U189" s="39"/>
      <c r="V189" s="39"/>
      <c r="W189" s="39"/>
      <c r="X189" s="39"/>
      <c r="Y189" s="112">
        <f>IF(X189 &lt;&gt; "", RIGHT(Table157753112838485868818283848587888[[#This Row],[Class (Dropdown)]],6),0)</f>
        <v>0</v>
      </c>
      <c r="Z189" s="108"/>
      <c r="AA189" s="107"/>
      <c r="AB189" s="111">
        <f>Table157753112838485868818283848587888[[#This Row],[Rate (Auto fill)]]*Table157753112838485868818283848587888[[#This Row],[Hours Groomed]]</f>
        <v>0</v>
      </c>
      <c r="AC189" s="32"/>
      <c r="AE189" s="85"/>
      <c r="AF189" s="85"/>
      <c r="AI189" s="33"/>
      <c r="AJ189" s="39"/>
      <c r="AK189" s="39"/>
      <c r="AL189" s="39"/>
      <c r="AM189" s="76"/>
      <c r="AN189" s="39"/>
      <c r="AO189" s="39"/>
      <c r="AP189" s="33"/>
      <c r="AQ189" s="77"/>
      <c r="AR189" s="39"/>
      <c r="AS189" s="39"/>
      <c r="AT189" s="76"/>
      <c r="AU189" s="39"/>
      <c r="AV189" s="78"/>
      <c r="AW189" s="33"/>
      <c r="AX189" s="77"/>
      <c r="AY189" s="39"/>
      <c r="AZ189" s="39"/>
      <c r="BA189" s="76"/>
      <c r="BB189" s="39"/>
      <c r="BC189" s="78"/>
      <c r="BD189" s="33"/>
      <c r="BE189" s="77"/>
      <c r="BF189" s="39"/>
      <c r="BG189" s="39"/>
      <c r="BH189" s="76"/>
      <c r="BI189" s="39"/>
      <c r="BJ189" s="78"/>
      <c r="BK189" s="33"/>
    </row>
    <row r="190" spans="1:63" x14ac:dyDescent="0.35">
      <c r="A190" s="77"/>
      <c r="B190" s="39"/>
      <c r="C190" s="39"/>
      <c r="D190" s="39"/>
      <c r="E190" s="39"/>
      <c r="F190" s="73"/>
      <c r="G190" s="95">
        <f>Table14874532333435363313233343537383[[#This Row],[Hours Worked]]*Table14874532333435363313233343537383[[#This Row],[Rate]]</f>
        <v>0</v>
      </c>
      <c r="H190" s="116"/>
      <c r="I190" s="118">
        <f>IF(Table14874532333435363313233343537383[[#This Row],[Equipment Used (Dropdown)]] &lt;&gt; "", RIGHT(Table14874532333435363313233343537383[[#This Row],[Equipment Used (Dropdown)]],6),0)</f>
        <v>0</v>
      </c>
      <c r="J190" s="94"/>
      <c r="K190" s="95">
        <f>Table14874532333435363313233343537383[[#This Row],[Rate (Auto selects)]]*Table14874532333435363313233343537383[[#This Row],[Hours Used]]</f>
        <v>0</v>
      </c>
      <c r="S190" s="33"/>
      <c r="T190" s="39"/>
      <c r="U190" s="39"/>
      <c r="V190" s="39"/>
      <c r="W190" s="39"/>
      <c r="X190" s="39"/>
      <c r="Y190" s="112">
        <f>IF(X190 &lt;&gt; "", RIGHT(Table157753112838485868818283848587888[[#This Row],[Class (Dropdown)]],6),0)</f>
        <v>0</v>
      </c>
      <c r="Z190" s="108"/>
      <c r="AA190" s="107"/>
      <c r="AB190" s="111">
        <f>Table157753112838485868818283848587888[[#This Row],[Rate (Auto fill)]]*Table157753112838485868818283848587888[[#This Row],[Hours Groomed]]</f>
        <v>0</v>
      </c>
      <c r="AC190" s="32"/>
      <c r="AE190" s="85"/>
      <c r="AF190" s="85"/>
      <c r="AI190" s="33"/>
      <c r="AJ190" s="39"/>
      <c r="AK190" s="39"/>
      <c r="AL190" s="39"/>
      <c r="AM190" s="76"/>
      <c r="AN190" s="39"/>
      <c r="AO190" s="39"/>
      <c r="AP190" s="33"/>
      <c r="AQ190" s="77"/>
      <c r="AR190" s="39"/>
      <c r="AS190" s="39"/>
      <c r="AT190" s="76"/>
      <c r="AU190" s="39"/>
      <c r="AV190" s="78"/>
      <c r="AW190" s="33"/>
      <c r="AX190" s="77"/>
      <c r="AY190" s="39"/>
      <c r="AZ190" s="39"/>
      <c r="BA190" s="76"/>
      <c r="BB190" s="39"/>
      <c r="BC190" s="78"/>
      <c r="BD190" s="33"/>
      <c r="BE190" s="77"/>
      <c r="BF190" s="39"/>
      <c r="BG190" s="39"/>
      <c r="BH190" s="76"/>
      <c r="BI190" s="39"/>
      <c r="BJ190" s="78"/>
      <c r="BK190" s="33"/>
    </row>
    <row r="191" spans="1:63" x14ac:dyDescent="0.35">
      <c r="A191" s="77"/>
      <c r="B191" s="39"/>
      <c r="C191" s="39"/>
      <c r="D191" s="39"/>
      <c r="E191" s="39"/>
      <c r="F191" s="73"/>
      <c r="G191" s="95">
        <f>Table14874532333435363313233343537383[[#This Row],[Hours Worked]]*Table14874532333435363313233343537383[[#This Row],[Rate]]</f>
        <v>0</v>
      </c>
      <c r="H191" s="116"/>
      <c r="I191" s="118">
        <f>IF(Table14874532333435363313233343537383[[#This Row],[Equipment Used (Dropdown)]] &lt;&gt; "", RIGHT(Table14874532333435363313233343537383[[#This Row],[Equipment Used (Dropdown)]],6),0)</f>
        <v>0</v>
      </c>
      <c r="J191" s="94"/>
      <c r="K191" s="95">
        <f>Table14874532333435363313233343537383[[#This Row],[Rate (Auto selects)]]*Table14874532333435363313233343537383[[#This Row],[Hours Used]]</f>
        <v>0</v>
      </c>
      <c r="S191" s="33"/>
      <c r="T191" s="39"/>
      <c r="U191" s="39"/>
      <c r="V191" s="39"/>
      <c r="W191" s="39"/>
      <c r="X191" s="39"/>
      <c r="Y191" s="112">
        <f>IF(X191 &lt;&gt; "", RIGHT(Table157753112838485868818283848587888[[#This Row],[Class (Dropdown)]],6),0)</f>
        <v>0</v>
      </c>
      <c r="Z191" s="108"/>
      <c r="AA191" s="107"/>
      <c r="AB191" s="111">
        <f>Table157753112838485868818283848587888[[#This Row],[Rate (Auto fill)]]*Table157753112838485868818283848587888[[#This Row],[Hours Groomed]]</f>
        <v>0</v>
      </c>
      <c r="AC191" s="32"/>
      <c r="AE191" s="85"/>
      <c r="AF191" s="85"/>
      <c r="AI191" s="33"/>
      <c r="AJ191" s="39"/>
      <c r="AK191" s="39"/>
      <c r="AL191" s="39"/>
      <c r="AM191" s="76"/>
      <c r="AN191" s="39"/>
      <c r="AO191" s="39"/>
      <c r="AP191" s="33"/>
      <c r="AQ191" s="77"/>
      <c r="AR191" s="39"/>
      <c r="AS191" s="39"/>
      <c r="AT191" s="76"/>
      <c r="AU191" s="39"/>
      <c r="AV191" s="78"/>
      <c r="AW191" s="33"/>
      <c r="AX191" s="77"/>
      <c r="AY191" s="39"/>
      <c r="AZ191" s="39"/>
      <c r="BA191" s="76"/>
      <c r="BB191" s="39"/>
      <c r="BC191" s="78"/>
      <c r="BD191" s="33"/>
      <c r="BE191" s="77"/>
      <c r="BF191" s="39"/>
      <c r="BG191" s="39"/>
      <c r="BH191" s="76"/>
      <c r="BI191" s="39"/>
      <c r="BJ191" s="78"/>
      <c r="BK191" s="33"/>
    </row>
    <row r="192" spans="1:63" x14ac:dyDescent="0.35">
      <c r="A192" s="77"/>
      <c r="B192" s="39"/>
      <c r="C192" s="39"/>
      <c r="D192" s="39"/>
      <c r="E192" s="39"/>
      <c r="F192" s="73"/>
      <c r="G192" s="95">
        <f>Table14874532333435363313233343537383[[#This Row],[Hours Worked]]*Table14874532333435363313233343537383[[#This Row],[Rate]]</f>
        <v>0</v>
      </c>
      <c r="H192" s="116"/>
      <c r="I192" s="118">
        <f>IF(Table14874532333435363313233343537383[[#This Row],[Equipment Used (Dropdown)]] &lt;&gt; "", RIGHT(Table14874532333435363313233343537383[[#This Row],[Equipment Used (Dropdown)]],6),0)</f>
        <v>0</v>
      </c>
      <c r="J192" s="94"/>
      <c r="K192" s="95">
        <f>Table14874532333435363313233343537383[[#This Row],[Rate (Auto selects)]]*Table14874532333435363313233343537383[[#This Row],[Hours Used]]</f>
        <v>0</v>
      </c>
      <c r="S192" s="33"/>
      <c r="T192" s="39"/>
      <c r="U192" s="39"/>
      <c r="V192" s="39"/>
      <c r="W192" s="39"/>
      <c r="X192" s="39"/>
      <c r="Y192" s="112">
        <f>IF(X192 &lt;&gt; "", RIGHT(Table157753112838485868818283848587888[[#This Row],[Class (Dropdown)]],6),0)</f>
        <v>0</v>
      </c>
      <c r="Z192" s="108"/>
      <c r="AA192" s="107"/>
      <c r="AB192" s="111">
        <f>Table157753112838485868818283848587888[[#This Row],[Rate (Auto fill)]]*Table157753112838485868818283848587888[[#This Row],[Hours Groomed]]</f>
        <v>0</v>
      </c>
      <c r="AC192" s="32"/>
      <c r="AE192" s="85"/>
      <c r="AF192" s="85"/>
      <c r="AI192" s="33"/>
      <c r="AJ192" s="39"/>
      <c r="AK192" s="39"/>
      <c r="AL192" s="39"/>
      <c r="AM192" s="76"/>
      <c r="AN192" s="39"/>
      <c r="AO192" s="39"/>
      <c r="AP192" s="33"/>
      <c r="AQ192" s="77"/>
      <c r="AR192" s="39"/>
      <c r="AS192" s="39"/>
      <c r="AT192" s="76"/>
      <c r="AU192" s="39"/>
      <c r="AV192" s="78"/>
      <c r="AW192" s="33"/>
      <c r="AX192" s="77"/>
      <c r="AY192" s="39"/>
      <c r="AZ192" s="39"/>
      <c r="BA192" s="76"/>
      <c r="BB192" s="39"/>
      <c r="BC192" s="78"/>
      <c r="BD192" s="33"/>
      <c r="BE192" s="77"/>
      <c r="BF192" s="39"/>
      <c r="BG192" s="39"/>
      <c r="BH192" s="76"/>
      <c r="BI192" s="39"/>
      <c r="BJ192" s="78"/>
      <c r="BK192" s="33"/>
    </row>
    <row r="193" spans="1:63" x14ac:dyDescent="0.35">
      <c r="A193" s="77"/>
      <c r="B193" s="39"/>
      <c r="C193" s="39"/>
      <c r="D193" s="39"/>
      <c r="E193" s="39"/>
      <c r="F193" s="73"/>
      <c r="G193" s="95">
        <f>Table14874532333435363313233343537383[[#This Row],[Hours Worked]]*Table14874532333435363313233343537383[[#This Row],[Rate]]</f>
        <v>0</v>
      </c>
      <c r="H193" s="116"/>
      <c r="I193" s="118">
        <f>IF(Table14874532333435363313233343537383[[#This Row],[Equipment Used (Dropdown)]] &lt;&gt; "", RIGHT(Table14874532333435363313233343537383[[#This Row],[Equipment Used (Dropdown)]],6),0)</f>
        <v>0</v>
      </c>
      <c r="J193" s="94"/>
      <c r="K193" s="95">
        <f>Table14874532333435363313233343537383[[#This Row],[Rate (Auto selects)]]*Table14874532333435363313233343537383[[#This Row],[Hours Used]]</f>
        <v>0</v>
      </c>
      <c r="S193" s="33"/>
      <c r="T193" s="39"/>
      <c r="U193" s="39"/>
      <c r="V193" s="39"/>
      <c r="W193" s="39"/>
      <c r="X193" s="39"/>
      <c r="Y193" s="112">
        <f>IF(X193 &lt;&gt; "", RIGHT(Table157753112838485868818283848587888[[#This Row],[Class (Dropdown)]],6),0)</f>
        <v>0</v>
      </c>
      <c r="Z193" s="108"/>
      <c r="AA193" s="107"/>
      <c r="AB193" s="111">
        <f>Table157753112838485868818283848587888[[#This Row],[Rate (Auto fill)]]*Table157753112838485868818283848587888[[#This Row],[Hours Groomed]]</f>
        <v>0</v>
      </c>
      <c r="AC193" s="32"/>
      <c r="AE193" s="85"/>
      <c r="AF193" s="85"/>
      <c r="AI193" s="33"/>
      <c r="AJ193" s="39"/>
      <c r="AK193" s="39"/>
      <c r="AL193" s="39"/>
      <c r="AM193" s="76"/>
      <c r="AN193" s="39"/>
      <c r="AO193" s="39"/>
      <c r="AP193" s="33"/>
      <c r="AQ193" s="77"/>
      <c r="AR193" s="39"/>
      <c r="AS193" s="39"/>
      <c r="AT193" s="76"/>
      <c r="AU193" s="39"/>
      <c r="AV193" s="78"/>
      <c r="AW193" s="33"/>
      <c r="AX193" s="77"/>
      <c r="AY193" s="39"/>
      <c r="AZ193" s="39"/>
      <c r="BA193" s="76"/>
      <c r="BB193" s="39"/>
      <c r="BC193" s="78"/>
      <c r="BD193" s="33"/>
      <c r="BE193" s="77"/>
      <c r="BF193" s="39"/>
      <c r="BG193" s="39"/>
      <c r="BH193" s="76"/>
      <c r="BI193" s="39"/>
      <c r="BJ193" s="78"/>
      <c r="BK193" s="33"/>
    </row>
    <row r="194" spans="1:63" x14ac:dyDescent="0.35">
      <c r="A194" s="77"/>
      <c r="B194" s="39"/>
      <c r="C194" s="39"/>
      <c r="D194" s="39"/>
      <c r="E194" s="39"/>
      <c r="F194" s="73"/>
      <c r="G194" s="95">
        <f>Table14874532333435363313233343537383[[#This Row],[Hours Worked]]*Table14874532333435363313233343537383[[#This Row],[Rate]]</f>
        <v>0</v>
      </c>
      <c r="H194" s="116"/>
      <c r="I194" s="118">
        <f>IF(Table14874532333435363313233343537383[[#This Row],[Equipment Used (Dropdown)]] &lt;&gt; "", RIGHT(Table14874532333435363313233343537383[[#This Row],[Equipment Used (Dropdown)]],6),0)</f>
        <v>0</v>
      </c>
      <c r="J194" s="94"/>
      <c r="K194" s="95">
        <f>Table14874532333435363313233343537383[[#This Row],[Rate (Auto selects)]]*Table14874532333435363313233343537383[[#This Row],[Hours Used]]</f>
        <v>0</v>
      </c>
      <c r="S194" s="33"/>
      <c r="T194" s="39"/>
      <c r="U194" s="39"/>
      <c r="V194" s="39"/>
      <c r="W194" s="39"/>
      <c r="X194" s="39"/>
      <c r="Y194" s="112">
        <f>IF(X194 &lt;&gt; "", RIGHT(Table157753112838485868818283848587888[[#This Row],[Class (Dropdown)]],6),0)</f>
        <v>0</v>
      </c>
      <c r="Z194" s="108"/>
      <c r="AA194" s="107"/>
      <c r="AB194" s="111">
        <f>Table157753112838485868818283848587888[[#This Row],[Rate (Auto fill)]]*Table157753112838485868818283848587888[[#This Row],[Hours Groomed]]</f>
        <v>0</v>
      </c>
      <c r="AC194" s="32"/>
      <c r="AE194" s="85"/>
      <c r="AF194" s="85"/>
      <c r="AI194" s="33"/>
      <c r="AJ194" s="39"/>
      <c r="AK194" s="39"/>
      <c r="AL194" s="39"/>
      <c r="AM194" s="76"/>
      <c r="AN194" s="39"/>
      <c r="AO194" s="39"/>
      <c r="AP194" s="33"/>
      <c r="AQ194" s="77"/>
      <c r="AR194" s="39"/>
      <c r="AS194" s="39"/>
      <c r="AT194" s="76"/>
      <c r="AU194" s="39"/>
      <c r="AV194" s="78"/>
      <c r="AW194" s="33"/>
      <c r="AX194" s="77"/>
      <c r="AY194" s="39"/>
      <c r="AZ194" s="39"/>
      <c r="BA194" s="76"/>
      <c r="BB194" s="39"/>
      <c r="BC194" s="78"/>
      <c r="BD194" s="33"/>
      <c r="BE194" s="77"/>
      <c r="BF194" s="39"/>
      <c r="BG194" s="39"/>
      <c r="BH194" s="76"/>
      <c r="BI194" s="39"/>
      <c r="BJ194" s="78"/>
      <c r="BK194" s="33"/>
    </row>
    <row r="195" spans="1:63" x14ac:dyDescent="0.35">
      <c r="A195" s="77"/>
      <c r="B195" s="39"/>
      <c r="C195" s="39"/>
      <c r="D195" s="39"/>
      <c r="E195" s="39"/>
      <c r="F195" s="73"/>
      <c r="G195" s="95">
        <f>Table14874532333435363313233343537383[[#This Row],[Hours Worked]]*Table14874532333435363313233343537383[[#This Row],[Rate]]</f>
        <v>0</v>
      </c>
      <c r="H195" s="116"/>
      <c r="I195" s="118">
        <f>IF(Table14874532333435363313233343537383[[#This Row],[Equipment Used (Dropdown)]] &lt;&gt; "", RIGHT(Table14874532333435363313233343537383[[#This Row],[Equipment Used (Dropdown)]],6),0)</f>
        <v>0</v>
      </c>
      <c r="J195" s="94"/>
      <c r="K195" s="95">
        <f>Table14874532333435363313233343537383[[#This Row],[Rate (Auto selects)]]*Table14874532333435363313233343537383[[#This Row],[Hours Used]]</f>
        <v>0</v>
      </c>
      <c r="S195" s="33"/>
      <c r="T195" s="39"/>
      <c r="U195" s="39"/>
      <c r="V195" s="39"/>
      <c r="W195" s="39"/>
      <c r="X195" s="39"/>
      <c r="Y195" s="112">
        <f>IF(X195 &lt;&gt; "", RIGHT(Table157753112838485868818283848587888[[#This Row],[Class (Dropdown)]],6),0)</f>
        <v>0</v>
      </c>
      <c r="Z195" s="108"/>
      <c r="AA195" s="107"/>
      <c r="AB195" s="111">
        <f>Table157753112838485868818283848587888[[#This Row],[Rate (Auto fill)]]*Table157753112838485868818283848587888[[#This Row],[Hours Groomed]]</f>
        <v>0</v>
      </c>
      <c r="AC195" s="32"/>
      <c r="AE195" s="85"/>
      <c r="AF195" s="85"/>
      <c r="AI195" s="33"/>
      <c r="AJ195" s="39"/>
      <c r="AK195" s="39"/>
      <c r="AL195" s="39"/>
      <c r="AM195" s="76"/>
      <c r="AN195" s="39"/>
      <c r="AO195" s="39"/>
      <c r="AP195" s="33"/>
      <c r="AQ195" s="77"/>
      <c r="AR195" s="39"/>
      <c r="AS195" s="39"/>
      <c r="AT195" s="76"/>
      <c r="AU195" s="39"/>
      <c r="AV195" s="78"/>
      <c r="AW195" s="33"/>
      <c r="AX195" s="77"/>
      <c r="AY195" s="39"/>
      <c r="AZ195" s="39"/>
      <c r="BA195" s="76"/>
      <c r="BB195" s="39"/>
      <c r="BC195" s="78"/>
      <c r="BD195" s="33"/>
      <c r="BE195" s="77"/>
      <c r="BF195" s="39"/>
      <c r="BG195" s="39"/>
      <c r="BH195" s="76"/>
      <c r="BI195" s="39"/>
      <c r="BJ195" s="78"/>
      <c r="BK195" s="33"/>
    </row>
    <row r="196" spans="1:63" x14ac:dyDescent="0.35">
      <c r="A196" s="77"/>
      <c r="B196" s="39"/>
      <c r="C196" s="39"/>
      <c r="D196" s="39"/>
      <c r="E196" s="39"/>
      <c r="F196" s="73"/>
      <c r="G196" s="95">
        <f>Table14874532333435363313233343537383[[#This Row],[Hours Worked]]*Table14874532333435363313233343537383[[#This Row],[Rate]]</f>
        <v>0</v>
      </c>
      <c r="H196" s="116"/>
      <c r="I196" s="118">
        <f>IF(Table14874532333435363313233343537383[[#This Row],[Equipment Used (Dropdown)]] &lt;&gt; "", RIGHT(Table14874532333435363313233343537383[[#This Row],[Equipment Used (Dropdown)]],6),0)</f>
        <v>0</v>
      </c>
      <c r="J196" s="94"/>
      <c r="K196" s="95">
        <f>Table14874532333435363313233343537383[[#This Row],[Rate (Auto selects)]]*Table14874532333435363313233343537383[[#This Row],[Hours Used]]</f>
        <v>0</v>
      </c>
      <c r="S196" s="33"/>
      <c r="T196" s="39"/>
      <c r="U196" s="39"/>
      <c r="V196" s="39"/>
      <c r="W196" s="39"/>
      <c r="X196" s="39"/>
      <c r="Y196" s="112">
        <f>IF(X196 &lt;&gt; "", RIGHT(Table157753112838485868818283848587888[[#This Row],[Class (Dropdown)]],6),0)</f>
        <v>0</v>
      </c>
      <c r="Z196" s="108"/>
      <c r="AA196" s="107"/>
      <c r="AB196" s="111">
        <f>Table157753112838485868818283848587888[[#This Row],[Rate (Auto fill)]]*Table157753112838485868818283848587888[[#This Row],[Hours Groomed]]</f>
        <v>0</v>
      </c>
      <c r="AC196" s="32"/>
      <c r="AE196" s="85"/>
      <c r="AF196" s="85"/>
      <c r="AI196" s="33"/>
      <c r="AJ196" s="39"/>
      <c r="AK196" s="39"/>
      <c r="AL196" s="39"/>
      <c r="AM196" s="76"/>
      <c r="AN196" s="39"/>
      <c r="AO196" s="39"/>
      <c r="AP196" s="33"/>
      <c r="AQ196" s="77"/>
      <c r="AR196" s="39"/>
      <c r="AS196" s="39"/>
      <c r="AT196" s="76"/>
      <c r="AU196" s="39"/>
      <c r="AV196" s="78"/>
      <c r="AW196" s="33"/>
      <c r="AX196" s="77"/>
      <c r="AY196" s="39"/>
      <c r="AZ196" s="39"/>
      <c r="BA196" s="76"/>
      <c r="BB196" s="39"/>
      <c r="BC196" s="78"/>
      <c r="BD196" s="33"/>
      <c r="BE196" s="77"/>
      <c r="BF196" s="39"/>
      <c r="BG196" s="39"/>
      <c r="BH196" s="76"/>
      <c r="BI196" s="39"/>
      <c r="BJ196" s="78"/>
      <c r="BK196" s="33"/>
    </row>
    <row r="197" spans="1:63" x14ac:dyDescent="0.35">
      <c r="A197" s="77"/>
      <c r="B197" s="39"/>
      <c r="C197" s="39"/>
      <c r="D197" s="39"/>
      <c r="E197" s="39"/>
      <c r="F197" s="73"/>
      <c r="G197" s="95">
        <f>Table14874532333435363313233343537383[[#This Row],[Hours Worked]]*Table14874532333435363313233343537383[[#This Row],[Rate]]</f>
        <v>0</v>
      </c>
      <c r="H197" s="116"/>
      <c r="I197" s="118">
        <f>IF(Table14874532333435363313233343537383[[#This Row],[Equipment Used (Dropdown)]] &lt;&gt; "", RIGHT(Table14874532333435363313233343537383[[#This Row],[Equipment Used (Dropdown)]],6),0)</f>
        <v>0</v>
      </c>
      <c r="J197" s="94"/>
      <c r="K197" s="95">
        <f>Table14874532333435363313233343537383[[#This Row],[Rate (Auto selects)]]*Table14874532333435363313233343537383[[#This Row],[Hours Used]]</f>
        <v>0</v>
      </c>
      <c r="S197" s="33"/>
      <c r="T197" s="39"/>
      <c r="U197" s="39"/>
      <c r="V197" s="39"/>
      <c r="W197" s="39"/>
      <c r="X197" s="39"/>
      <c r="Y197" s="112">
        <f>IF(X197 &lt;&gt; "", RIGHT(Table157753112838485868818283848587888[[#This Row],[Class (Dropdown)]],6),0)</f>
        <v>0</v>
      </c>
      <c r="Z197" s="108"/>
      <c r="AA197" s="107"/>
      <c r="AB197" s="111">
        <f>Table157753112838485868818283848587888[[#This Row],[Rate (Auto fill)]]*Table157753112838485868818283848587888[[#This Row],[Hours Groomed]]</f>
        <v>0</v>
      </c>
      <c r="AC197" s="32"/>
      <c r="AE197" s="85"/>
      <c r="AF197" s="85"/>
      <c r="AI197" s="33"/>
      <c r="AJ197" s="39"/>
      <c r="AK197" s="39"/>
      <c r="AL197" s="39"/>
      <c r="AM197" s="76"/>
      <c r="AN197" s="39"/>
      <c r="AO197" s="39"/>
      <c r="AP197" s="33"/>
      <c r="AQ197" s="77"/>
      <c r="AR197" s="39"/>
      <c r="AS197" s="39"/>
      <c r="AT197" s="76"/>
      <c r="AU197" s="39"/>
      <c r="AV197" s="78"/>
      <c r="AW197" s="33"/>
      <c r="AX197" s="77"/>
      <c r="AY197" s="39"/>
      <c r="AZ197" s="39"/>
      <c r="BA197" s="76"/>
      <c r="BB197" s="39"/>
      <c r="BC197" s="78"/>
      <c r="BD197" s="33"/>
      <c r="BE197" s="77"/>
      <c r="BF197" s="39"/>
      <c r="BG197" s="39"/>
      <c r="BH197" s="76"/>
      <c r="BI197" s="39"/>
      <c r="BJ197" s="78"/>
      <c r="BK197" s="33"/>
    </row>
    <row r="198" spans="1:63" x14ac:dyDescent="0.35">
      <c r="A198" s="77"/>
      <c r="B198" s="39"/>
      <c r="C198" s="39"/>
      <c r="D198" s="39"/>
      <c r="E198" s="39"/>
      <c r="F198" s="73"/>
      <c r="G198" s="95">
        <f>Table14874532333435363313233343537383[[#This Row],[Hours Worked]]*Table14874532333435363313233343537383[[#This Row],[Rate]]</f>
        <v>0</v>
      </c>
      <c r="H198" s="116"/>
      <c r="I198" s="118">
        <f>IF(Table14874532333435363313233343537383[[#This Row],[Equipment Used (Dropdown)]] &lt;&gt; "", RIGHT(Table14874532333435363313233343537383[[#This Row],[Equipment Used (Dropdown)]],6),0)</f>
        <v>0</v>
      </c>
      <c r="J198" s="94"/>
      <c r="K198" s="95">
        <f>Table14874532333435363313233343537383[[#This Row],[Rate (Auto selects)]]*Table14874532333435363313233343537383[[#This Row],[Hours Used]]</f>
        <v>0</v>
      </c>
      <c r="S198" s="33"/>
      <c r="T198" s="39"/>
      <c r="U198" s="39"/>
      <c r="V198" s="39"/>
      <c r="W198" s="39"/>
      <c r="X198" s="39"/>
      <c r="Y198" s="112">
        <f>IF(X198 &lt;&gt; "", RIGHT(Table157753112838485868818283848587888[[#This Row],[Class (Dropdown)]],6),0)</f>
        <v>0</v>
      </c>
      <c r="Z198" s="108"/>
      <c r="AA198" s="107"/>
      <c r="AB198" s="111">
        <f>Table157753112838485868818283848587888[[#This Row],[Rate (Auto fill)]]*Table157753112838485868818283848587888[[#This Row],[Hours Groomed]]</f>
        <v>0</v>
      </c>
      <c r="AC198" s="32"/>
      <c r="AE198" s="85"/>
      <c r="AF198" s="85"/>
      <c r="AI198" s="33"/>
      <c r="AJ198" s="39"/>
      <c r="AK198" s="39"/>
      <c r="AL198" s="39"/>
      <c r="AM198" s="76"/>
      <c r="AN198" s="39"/>
      <c r="AO198" s="39"/>
      <c r="AP198" s="33"/>
      <c r="AQ198" s="77"/>
      <c r="AR198" s="39"/>
      <c r="AS198" s="39"/>
      <c r="AT198" s="76"/>
      <c r="AU198" s="39"/>
      <c r="AV198" s="78"/>
      <c r="AW198" s="33"/>
      <c r="AX198" s="77"/>
      <c r="AY198" s="39"/>
      <c r="AZ198" s="39"/>
      <c r="BA198" s="76"/>
      <c r="BB198" s="39"/>
      <c r="BC198" s="78"/>
      <c r="BD198" s="33"/>
      <c r="BE198" s="77"/>
      <c r="BF198" s="39"/>
      <c r="BG198" s="39"/>
      <c r="BH198" s="76"/>
      <c r="BI198" s="39"/>
      <c r="BJ198" s="78"/>
      <c r="BK198" s="33"/>
    </row>
    <row r="199" spans="1:63" x14ac:dyDescent="0.35">
      <c r="A199" s="77"/>
      <c r="B199" s="39"/>
      <c r="C199" s="39"/>
      <c r="D199" s="39"/>
      <c r="E199" s="39"/>
      <c r="F199" s="73"/>
      <c r="G199" s="95">
        <f>Table14874532333435363313233343537383[[#This Row],[Hours Worked]]*Table14874532333435363313233343537383[[#This Row],[Rate]]</f>
        <v>0</v>
      </c>
      <c r="H199" s="116"/>
      <c r="I199" s="118">
        <f>IF(Table14874532333435363313233343537383[[#This Row],[Equipment Used (Dropdown)]] &lt;&gt; "", RIGHT(Table14874532333435363313233343537383[[#This Row],[Equipment Used (Dropdown)]],6),0)</f>
        <v>0</v>
      </c>
      <c r="J199" s="94"/>
      <c r="K199" s="95">
        <f>Table14874532333435363313233343537383[[#This Row],[Rate (Auto selects)]]*Table14874532333435363313233343537383[[#This Row],[Hours Used]]</f>
        <v>0</v>
      </c>
      <c r="S199" s="33"/>
      <c r="T199" s="39"/>
      <c r="U199" s="39"/>
      <c r="V199" s="39"/>
      <c r="W199" s="39"/>
      <c r="X199" s="39"/>
      <c r="Y199" s="112">
        <f>IF(X199 &lt;&gt; "", RIGHT(Table157753112838485868818283848587888[[#This Row],[Class (Dropdown)]],6),0)</f>
        <v>0</v>
      </c>
      <c r="Z199" s="108"/>
      <c r="AA199" s="107"/>
      <c r="AB199" s="111">
        <f>Table157753112838485868818283848587888[[#This Row],[Rate (Auto fill)]]*Table157753112838485868818283848587888[[#This Row],[Hours Groomed]]</f>
        <v>0</v>
      </c>
      <c r="AC199" s="32"/>
      <c r="AE199" s="85"/>
      <c r="AF199" s="85"/>
      <c r="AI199" s="33"/>
      <c r="AJ199" s="39"/>
      <c r="AK199" s="39"/>
      <c r="AL199" s="39"/>
      <c r="AM199" s="76"/>
      <c r="AN199" s="39"/>
      <c r="AO199" s="39"/>
      <c r="AP199" s="33"/>
      <c r="AQ199" s="77"/>
      <c r="AR199" s="39"/>
      <c r="AS199" s="39"/>
      <c r="AT199" s="76"/>
      <c r="AU199" s="39"/>
      <c r="AV199" s="78"/>
      <c r="AW199" s="33"/>
      <c r="AX199" s="77"/>
      <c r="AY199" s="39"/>
      <c r="AZ199" s="39"/>
      <c r="BA199" s="76"/>
      <c r="BB199" s="39"/>
      <c r="BC199" s="78"/>
      <c r="BD199" s="33"/>
      <c r="BE199" s="77"/>
      <c r="BF199" s="39"/>
      <c r="BG199" s="39"/>
      <c r="BH199" s="76"/>
      <c r="BI199" s="39"/>
      <c r="BJ199" s="78"/>
      <c r="BK199" s="33"/>
    </row>
    <row r="200" spans="1:63" x14ac:dyDescent="0.35">
      <c r="A200" s="77"/>
      <c r="B200" s="39"/>
      <c r="C200" s="39"/>
      <c r="D200" s="39"/>
      <c r="E200" s="39"/>
      <c r="F200" s="73"/>
      <c r="G200" s="95">
        <f>Table14874532333435363313233343537383[[#This Row],[Hours Worked]]*Table14874532333435363313233343537383[[#This Row],[Rate]]</f>
        <v>0</v>
      </c>
      <c r="H200" s="116"/>
      <c r="I200" s="118">
        <f>IF(Table14874532333435363313233343537383[[#This Row],[Equipment Used (Dropdown)]] &lt;&gt; "", RIGHT(Table14874532333435363313233343537383[[#This Row],[Equipment Used (Dropdown)]],6),0)</f>
        <v>0</v>
      </c>
      <c r="J200" s="94"/>
      <c r="K200" s="95">
        <f>Table14874532333435363313233343537383[[#This Row],[Rate (Auto selects)]]*Table14874532333435363313233343537383[[#This Row],[Hours Used]]</f>
        <v>0</v>
      </c>
      <c r="S200" s="33"/>
      <c r="T200" s="39"/>
      <c r="U200" s="39"/>
      <c r="V200" s="39"/>
      <c r="W200" s="39"/>
      <c r="X200" s="39"/>
      <c r="Y200" s="112">
        <f>IF(X200 &lt;&gt; "", RIGHT(Table157753112838485868818283848587888[[#This Row],[Class (Dropdown)]],6),0)</f>
        <v>0</v>
      </c>
      <c r="Z200" s="108"/>
      <c r="AA200" s="107"/>
      <c r="AB200" s="111">
        <f>Table157753112838485868818283848587888[[#This Row],[Rate (Auto fill)]]*Table157753112838485868818283848587888[[#This Row],[Hours Groomed]]</f>
        <v>0</v>
      </c>
      <c r="AC200" s="32"/>
      <c r="AE200" s="85"/>
      <c r="AF200" s="85"/>
      <c r="AI200" s="33"/>
      <c r="AJ200" s="39"/>
      <c r="AK200" s="39"/>
      <c r="AL200" s="39"/>
      <c r="AM200" s="76"/>
      <c r="AN200" s="39"/>
      <c r="AO200" s="39"/>
      <c r="AP200" s="33"/>
      <c r="AQ200" s="77"/>
      <c r="AR200" s="39"/>
      <c r="AS200" s="39"/>
      <c r="AT200" s="76"/>
      <c r="AU200" s="39"/>
      <c r="AV200" s="78"/>
      <c r="AW200" s="33"/>
      <c r="AX200" s="77"/>
      <c r="AY200" s="39"/>
      <c r="AZ200" s="39"/>
      <c r="BA200" s="76"/>
      <c r="BB200" s="39"/>
      <c r="BC200" s="78"/>
      <c r="BD200" s="33"/>
      <c r="BE200" s="77"/>
      <c r="BF200" s="39"/>
      <c r="BG200" s="39"/>
      <c r="BH200" s="76"/>
      <c r="BI200" s="39"/>
      <c r="BJ200" s="78"/>
      <c r="BK200" s="33"/>
    </row>
    <row r="201" spans="1:63" x14ac:dyDescent="0.35">
      <c r="A201" s="77"/>
      <c r="B201" s="39"/>
      <c r="C201" s="39"/>
      <c r="D201" s="39"/>
      <c r="E201" s="39"/>
      <c r="F201" s="73"/>
      <c r="G201" s="95">
        <f>Table14874532333435363313233343537383[[#This Row],[Hours Worked]]*Table14874532333435363313233343537383[[#This Row],[Rate]]</f>
        <v>0</v>
      </c>
      <c r="H201" s="116"/>
      <c r="I201" s="118">
        <f>IF(Table14874532333435363313233343537383[[#This Row],[Equipment Used (Dropdown)]] &lt;&gt; "", RIGHT(Table14874532333435363313233343537383[[#This Row],[Equipment Used (Dropdown)]],6),0)</f>
        <v>0</v>
      </c>
      <c r="J201" s="94"/>
      <c r="K201" s="95">
        <f>Table14874532333435363313233343537383[[#This Row],[Rate (Auto selects)]]*Table14874532333435363313233343537383[[#This Row],[Hours Used]]</f>
        <v>0</v>
      </c>
      <c r="S201" s="33"/>
      <c r="T201" s="39"/>
      <c r="U201" s="39"/>
      <c r="V201" s="39"/>
      <c r="W201" s="39"/>
      <c r="X201" s="39"/>
      <c r="Y201" s="112">
        <f>IF(X201 &lt;&gt; "", RIGHT(Table157753112838485868818283848587888[[#This Row],[Class (Dropdown)]],6),0)</f>
        <v>0</v>
      </c>
      <c r="Z201" s="108"/>
      <c r="AA201" s="107"/>
      <c r="AB201" s="111">
        <f>Table157753112838485868818283848587888[[#This Row],[Rate (Auto fill)]]*Table157753112838485868818283848587888[[#This Row],[Hours Groomed]]</f>
        <v>0</v>
      </c>
      <c r="AC201" s="32"/>
      <c r="AE201" s="85"/>
      <c r="AF201" s="85"/>
      <c r="AI201" s="33"/>
      <c r="AJ201" s="39"/>
      <c r="AK201" s="39"/>
      <c r="AL201" s="39"/>
      <c r="AM201" s="76"/>
      <c r="AN201" s="39"/>
      <c r="AO201" s="39"/>
      <c r="AP201" s="33"/>
      <c r="AQ201" s="77"/>
      <c r="AR201" s="39"/>
      <c r="AS201" s="39"/>
      <c r="AT201" s="76"/>
      <c r="AU201" s="39"/>
      <c r="AV201" s="78"/>
      <c r="AW201" s="33"/>
      <c r="AX201" s="77"/>
      <c r="AY201" s="39"/>
      <c r="AZ201" s="39"/>
      <c r="BA201" s="76"/>
      <c r="BB201" s="39"/>
      <c r="BC201" s="78"/>
      <c r="BD201" s="33"/>
      <c r="BE201" s="77"/>
      <c r="BF201" s="39"/>
      <c r="BG201" s="39"/>
      <c r="BH201" s="76"/>
      <c r="BI201" s="39"/>
      <c r="BJ201" s="78"/>
      <c r="BK201" s="33"/>
    </row>
    <row r="202" spans="1:63" ht="15.6" thickBot="1" x14ac:dyDescent="0.4">
      <c r="A202" s="81"/>
      <c r="B202" s="82"/>
      <c r="C202" s="82"/>
      <c r="D202" s="82"/>
      <c r="E202" s="82"/>
      <c r="F202" s="86"/>
      <c r="G202" s="95">
        <f>Table14874532333435363313233343537383[[#This Row],[Hours Worked]]*Table14874532333435363313233343537383[[#This Row],[Rate]]</f>
        <v>0</v>
      </c>
      <c r="H202" s="116"/>
      <c r="I202" s="118">
        <f>IF(Table14874532333435363313233343537383[[#This Row],[Equipment Used (Dropdown)]] &lt;&gt; "", RIGHT(Table14874532333435363313233343537383[[#This Row],[Equipment Used (Dropdown)]],6),0)</f>
        <v>0</v>
      </c>
      <c r="J202" s="94"/>
      <c r="K202" s="95">
        <f>Table14874532333435363313233343537383[[#This Row],[Rate (Auto selects)]]*Table14874532333435363313233343537383[[#This Row],[Hours Used]]</f>
        <v>0</v>
      </c>
      <c r="S202" s="33"/>
      <c r="T202" s="39"/>
      <c r="U202" s="39"/>
      <c r="V202" s="39"/>
      <c r="W202" s="39"/>
      <c r="X202" s="39"/>
      <c r="Y202" s="112">
        <f>IF(X202 &lt;&gt; "", RIGHT(Table157753112838485868818283848587888[[#This Row],[Class (Dropdown)]],6),0)</f>
        <v>0</v>
      </c>
      <c r="Z202" s="108"/>
      <c r="AA202" s="107"/>
      <c r="AB202" s="111">
        <f>Table157753112838485868818283848587888[[#This Row],[Rate (Auto fill)]]*Table157753112838485868818283848587888[[#This Row],[Hours Groomed]]</f>
        <v>0</v>
      </c>
      <c r="AC202" s="32"/>
      <c r="AE202" s="85"/>
      <c r="AF202" s="85"/>
      <c r="AI202" s="33"/>
      <c r="AJ202" s="39"/>
      <c r="AK202" s="39"/>
      <c r="AL202" s="39"/>
      <c r="AM202" s="76"/>
      <c r="AN202" s="39"/>
      <c r="AO202" s="39"/>
      <c r="AP202" s="33"/>
      <c r="AQ202" s="81"/>
      <c r="AR202" s="82"/>
      <c r="AS202" s="82"/>
      <c r="AT202" s="87"/>
      <c r="AU202" s="82"/>
      <c r="AV202" s="83"/>
      <c r="AW202" s="33"/>
      <c r="AX202" s="81"/>
      <c r="AY202" s="82"/>
      <c r="AZ202" s="82"/>
      <c r="BA202" s="87"/>
      <c r="BB202" s="82"/>
      <c r="BC202" s="83"/>
      <c r="BD202" s="33"/>
      <c r="BE202" s="81"/>
      <c r="BF202" s="82"/>
      <c r="BG202" s="82"/>
      <c r="BH202" s="87"/>
      <c r="BI202" s="82"/>
      <c r="BJ202" s="83"/>
      <c r="BK202" s="33"/>
    </row>
    <row r="203" spans="1:63" x14ac:dyDescent="0.35">
      <c r="A203" s="88"/>
      <c r="B203" s="88"/>
      <c r="C203" s="88"/>
      <c r="D203" s="88"/>
      <c r="E203" s="89"/>
      <c r="F203" s="90"/>
      <c r="G203" s="90"/>
      <c r="H203" s="113"/>
      <c r="I203" s="90"/>
      <c r="J203" s="90"/>
      <c r="S203" s="88"/>
      <c r="T203" s="88"/>
      <c r="U203" s="88"/>
      <c r="V203" s="88"/>
      <c r="W203" s="90"/>
      <c r="X203" s="88"/>
      <c r="Y203" s="90"/>
      <c r="AG203" s="88"/>
      <c r="AH203" s="88"/>
      <c r="AI203" s="88"/>
      <c r="AJ203" s="88"/>
      <c r="AK203" s="88"/>
      <c r="AL203" s="88"/>
      <c r="AN203" s="88"/>
      <c r="AO203" s="88"/>
      <c r="AP203" s="88"/>
      <c r="AQ203" s="90"/>
      <c r="AR203" s="88"/>
      <c r="AS203" s="88"/>
      <c r="AU203" s="88"/>
      <c r="AV203" s="88"/>
      <c r="AW203" s="88"/>
      <c r="AX203" s="90"/>
      <c r="AY203" s="88"/>
      <c r="AZ203" s="88"/>
      <c r="BB203" s="88"/>
      <c r="BC203" s="88"/>
      <c r="BD203" s="88"/>
      <c r="BE203" s="88"/>
      <c r="BF203" s="88"/>
      <c r="BG203" s="88"/>
    </row>
    <row r="204" spans="1:63" x14ac:dyDescent="0.35">
      <c r="A204" s="88"/>
      <c r="B204" s="88"/>
      <c r="C204" s="88"/>
      <c r="D204" s="88"/>
      <c r="E204" s="89"/>
      <c r="F204" s="90"/>
      <c r="G204" s="90"/>
      <c r="H204" s="113"/>
      <c r="I204" s="90"/>
      <c r="J204" s="90"/>
      <c r="S204" s="88"/>
      <c r="T204" s="88"/>
      <c r="U204" s="88"/>
      <c r="V204" s="88"/>
      <c r="W204" s="90"/>
      <c r="X204" s="88"/>
      <c r="Y204" s="90"/>
      <c r="AG204" s="88"/>
      <c r="AH204" s="88"/>
      <c r="AI204" s="88"/>
      <c r="AJ204" s="88"/>
      <c r="AK204" s="88"/>
      <c r="AL204" s="88"/>
      <c r="AN204" s="88"/>
      <c r="AO204" s="88"/>
      <c r="AP204" s="88"/>
      <c r="AQ204" s="90"/>
      <c r="AR204" s="88"/>
      <c r="AS204" s="88"/>
      <c r="AU204" s="88"/>
      <c r="AV204" s="88"/>
      <c r="AW204" s="88"/>
      <c r="AX204" s="90"/>
      <c r="AY204" s="88"/>
      <c r="AZ204" s="88"/>
      <c r="BB204" s="88"/>
      <c r="BC204" s="88"/>
      <c r="BD204" s="88"/>
      <c r="BE204" s="88"/>
      <c r="BF204" s="88"/>
      <c r="BG204" s="88"/>
    </row>
  </sheetData>
  <mergeCells count="14">
    <mergeCell ref="M7:O7"/>
    <mergeCell ref="T6:AB6"/>
    <mergeCell ref="AD6:AH6"/>
    <mergeCell ref="AJ6:AO6"/>
    <mergeCell ref="AQ6:AV6"/>
    <mergeCell ref="AX6:BC6"/>
    <mergeCell ref="BE6:BH6"/>
    <mergeCell ref="D1:F1"/>
    <mergeCell ref="G1:H1"/>
    <mergeCell ref="J1:P1"/>
    <mergeCell ref="A3:D3"/>
    <mergeCell ref="A4:D4"/>
    <mergeCell ref="A6:E6"/>
    <mergeCell ref="H6:K6"/>
  </mergeCells>
  <dataValidations count="5">
    <dataValidation type="list" allowBlank="1" showInputMessage="1" showErrorMessage="1" sqref="W8:W202" xr:uid="{B88025E9-7684-4220-9772-E84E072D44CE}">
      <formula1>$AD$8:$AD$42</formula1>
    </dataValidation>
    <dataValidation type="list" allowBlank="1" showInputMessage="1" showErrorMessage="1" sqref="H8:H202" xr:uid="{93D59A8A-06F9-40EE-A0D8-4448D1EEDD80}">
      <formula1>$M$9:$M$37</formula1>
    </dataValidation>
    <dataValidation allowBlank="1" showErrorMessage="1" prompt="Enter Meal expenses in this column under this heading" sqref="AX6 BE6" xr:uid="{636AE441-19B6-425D-8647-7947C04D9420}"/>
    <dataValidation allowBlank="1" showErrorMessage="1" prompt="Enter Transport expenses in this column under this heading" sqref="AQ6" xr:uid="{65288845-CF48-49A0-A5D5-AE92A2A50240}"/>
    <dataValidation type="list" allowBlank="1" showInputMessage="1" showErrorMessage="1" sqref="X8:X202" xr:uid="{22413802-8452-45CB-AD14-77A7B28D1FB7}">
      <formula1>$Q$8:$Q$17</formula1>
    </dataValidation>
  </dataValidations>
  <pageMargins left="0.7" right="0.7" top="0.75" bottom="0.75" header="0.3" footer="0.3"/>
  <drawing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6F5F0-45EE-47BF-A526-4F4635B26029}">
  <dimension ref="A1:BT204"/>
  <sheetViews>
    <sheetView zoomScale="40" zoomScaleNormal="40" workbookViewId="0">
      <selection activeCell="J4" sqref="J4:P4"/>
    </sheetView>
  </sheetViews>
  <sheetFormatPr defaultColWidth="0" defaultRowHeight="15" x14ac:dyDescent="0.35"/>
  <cols>
    <col min="1" max="1" width="16.6328125" style="85" customWidth="1"/>
    <col min="2" max="2" width="19.6328125" style="85" bestFit="1" customWidth="1"/>
    <col min="3" max="3" width="11.36328125" style="85" customWidth="1"/>
    <col min="4" max="4" width="23.6328125" style="85" bestFit="1" customWidth="1"/>
    <col min="5" max="5" width="24.08984375" style="91" bestFit="1" customWidth="1"/>
    <col min="6" max="6" width="31.1796875" style="92" customWidth="1"/>
    <col min="7" max="7" width="24.08984375" style="92" customWidth="1"/>
    <col min="8" max="8" width="30.81640625" style="114" customWidth="1"/>
    <col min="9" max="9" width="24.08984375" style="92" customWidth="1"/>
    <col min="10" max="10" width="26.453125" style="92" bestFit="1" customWidth="1"/>
    <col min="11" max="11" width="31.1796875" style="33" customWidth="1"/>
    <col min="12" max="12" width="24.81640625" style="33" customWidth="1"/>
    <col min="13" max="13" width="23.1796875" style="33" customWidth="1"/>
    <col min="14" max="14" width="25.90625" style="33" bestFit="1" customWidth="1"/>
    <col min="15" max="15" width="17.453125" style="33" customWidth="1"/>
    <col min="16" max="16" width="18.81640625" style="33" customWidth="1"/>
    <col min="17" max="17" width="12.1796875" style="33" bestFit="1" customWidth="1"/>
    <col min="18" max="18" width="9.1796875" style="33" bestFit="1" customWidth="1"/>
    <col min="19" max="19" width="7.36328125" style="85" customWidth="1"/>
    <col min="20" max="20" width="20" style="85" bestFit="1" customWidth="1"/>
    <col min="21" max="21" width="16.1796875" style="85" customWidth="1"/>
    <col min="22" max="22" width="16.453125" style="85" bestFit="1" customWidth="1"/>
    <col min="23" max="23" width="17.90625" style="92" customWidth="1"/>
    <col min="24" max="24" width="17.08984375" style="85" bestFit="1" customWidth="1"/>
    <col min="25" max="25" width="15.90625" style="92" customWidth="1"/>
    <col min="26" max="26" width="15.90625" style="33" customWidth="1"/>
    <col min="27" max="27" width="13.90625" style="85" bestFit="1" customWidth="1"/>
    <col min="28" max="28" width="13.6328125" style="85" bestFit="1" customWidth="1"/>
    <col min="29" max="30" width="18.81640625" style="85" bestFit="1" customWidth="1"/>
    <col min="31" max="31" width="13.453125" style="33" bestFit="1" customWidth="1"/>
    <col min="32" max="32" width="16.1796875" style="33" bestFit="1" customWidth="1"/>
    <col min="33" max="33" width="17.1796875" style="85" customWidth="1"/>
    <col min="34" max="34" width="11.36328125" style="85" bestFit="1" customWidth="1"/>
    <col min="35" max="35" width="28.1796875" style="85" bestFit="1" customWidth="1"/>
    <col min="36" max="36" width="14.54296875" style="85" bestFit="1" customWidth="1"/>
    <col min="37" max="37" width="30.6328125" style="85" bestFit="1" customWidth="1"/>
    <col min="38" max="38" width="29.90625" style="85" bestFit="1" customWidth="1"/>
    <col min="39" max="39" width="18.90625" style="33" bestFit="1" customWidth="1"/>
    <col min="40" max="41" width="20.08984375" style="85" bestFit="1" customWidth="1"/>
    <col min="42" max="42" width="25.81640625" style="85" customWidth="1"/>
    <col min="43" max="43" width="14.54296875" style="92" bestFit="1" customWidth="1"/>
    <col min="44" max="44" width="28.1796875" style="85" customWidth="1"/>
    <col min="45" max="45" width="27.453125" style="85" customWidth="1"/>
    <col min="46" max="46" width="18.90625" style="33" bestFit="1" customWidth="1"/>
    <col min="47" max="48" width="20.08984375" style="85" bestFit="1" customWidth="1"/>
    <col min="49" max="49" width="22.81640625" style="85" customWidth="1"/>
    <col min="50" max="50" width="13.90625" style="92" bestFit="1" customWidth="1"/>
    <col min="51" max="51" width="28.1796875" style="85" customWidth="1"/>
    <col min="52" max="52" width="27.453125" style="85" customWidth="1"/>
    <col min="53" max="53" width="18.90625" style="33" bestFit="1" customWidth="1"/>
    <col min="54" max="54" width="20.08984375" style="85" bestFit="1" customWidth="1"/>
    <col min="55" max="55" width="20.81640625" style="85" customWidth="1"/>
    <col min="56" max="56" width="24.90625" style="85" customWidth="1"/>
    <col min="57" max="57" width="14.08984375" style="85" bestFit="1" customWidth="1"/>
    <col min="58" max="58" width="28.1796875" style="85" customWidth="1"/>
    <col min="59" max="59" width="27.453125" style="85" customWidth="1"/>
    <col min="60" max="60" width="18.90625" style="33" bestFit="1" customWidth="1"/>
    <col min="61" max="72" width="0" style="57" hidden="1" customWidth="1"/>
    <col min="73" max="16384" width="8.81640625" style="57" hidden="1"/>
  </cols>
  <sheetData>
    <row r="1" spans="1:63" s="33" customFormat="1" ht="86.4" customHeight="1" thickBot="1" x14ac:dyDescent="0.55000000000000004">
      <c r="D1" s="135" t="s">
        <v>46</v>
      </c>
      <c r="E1" s="136"/>
      <c r="F1" s="137"/>
      <c r="G1" s="138" t="s">
        <v>47</v>
      </c>
      <c r="H1" s="139"/>
      <c r="I1" s="58"/>
      <c r="J1" s="140" t="s">
        <v>33</v>
      </c>
      <c r="K1" s="140"/>
      <c r="L1" s="140"/>
      <c r="M1" s="140"/>
      <c r="N1" s="140"/>
      <c r="O1" s="140"/>
      <c r="P1" s="140"/>
    </row>
    <row r="2" spans="1:63" s="33" customFormat="1" ht="8.4" customHeight="1" thickBot="1" x14ac:dyDescent="0.4">
      <c r="F2" s="58"/>
      <c r="G2" s="58"/>
      <c r="H2" s="58"/>
      <c r="I2" s="58"/>
    </row>
    <row r="3" spans="1:63" ht="40.950000000000003" customHeight="1" thickBot="1" x14ac:dyDescent="0.45">
      <c r="A3" s="141" t="s">
        <v>3</v>
      </c>
      <c r="B3" s="142"/>
      <c r="C3" s="142"/>
      <c r="D3" s="143"/>
      <c r="E3" s="33"/>
      <c r="F3" s="58"/>
      <c r="G3" s="58"/>
      <c r="H3" s="58"/>
      <c r="I3" s="58"/>
      <c r="J3" s="25" t="s">
        <v>23</v>
      </c>
      <c r="K3" s="25" t="s">
        <v>24</v>
      </c>
      <c r="L3" s="25" t="s">
        <v>5</v>
      </c>
      <c r="M3" s="25" t="s">
        <v>25</v>
      </c>
      <c r="N3" s="25" t="s">
        <v>26</v>
      </c>
      <c r="O3" s="25" t="s">
        <v>27</v>
      </c>
      <c r="P3" s="25" t="s">
        <v>28</v>
      </c>
      <c r="S3" s="33"/>
      <c r="T3" s="33"/>
      <c r="U3" s="33"/>
      <c r="V3" s="33"/>
      <c r="W3" s="33"/>
      <c r="X3" s="33"/>
      <c r="Y3" s="33"/>
      <c r="AA3" s="33"/>
      <c r="AB3" s="33"/>
      <c r="AC3" s="33"/>
      <c r="AD3" s="33"/>
      <c r="AG3" s="33"/>
      <c r="AH3" s="33"/>
      <c r="AI3" s="33"/>
      <c r="AJ3" s="33"/>
      <c r="AK3" s="33"/>
      <c r="AL3" s="33"/>
      <c r="AN3" s="33"/>
      <c r="AO3" s="33"/>
      <c r="AP3" s="33"/>
      <c r="AQ3" s="33"/>
      <c r="AR3" s="33"/>
      <c r="AS3" s="33"/>
      <c r="AU3" s="33"/>
      <c r="AV3" s="33"/>
      <c r="AW3" s="33"/>
      <c r="AX3" s="33"/>
      <c r="AY3" s="33"/>
      <c r="AZ3" s="33"/>
      <c r="BB3" s="33"/>
      <c r="BC3" s="33"/>
      <c r="BD3" s="33"/>
      <c r="BE3" s="33"/>
      <c r="BF3" s="33"/>
      <c r="BG3" s="33"/>
    </row>
    <row r="4" spans="1:63" ht="35.25" customHeight="1" thickBot="1" x14ac:dyDescent="0.45">
      <c r="A4" s="144" t="s">
        <v>29</v>
      </c>
      <c r="B4" s="145"/>
      <c r="C4" s="145"/>
      <c r="D4" s="146"/>
      <c r="E4" s="59"/>
      <c r="F4" s="60"/>
      <c r="G4" s="60"/>
      <c r="H4" s="60"/>
      <c r="I4" s="60"/>
      <c r="J4" s="61">
        <f>SUM(G8:G5577)</f>
        <v>0</v>
      </c>
      <c r="K4" s="61">
        <f>SUM(Table14874532333435363[Total Equipment Usage ($)])</f>
        <v>0</v>
      </c>
      <c r="L4" s="61">
        <f>SUM(AB8:AB5577)</f>
        <v>0</v>
      </c>
      <c r="M4" s="61">
        <f>SUM(Table15374972535455565[Cost])</f>
        <v>0</v>
      </c>
      <c r="N4" s="61">
        <f>SUM(Table158754122939495969[Cost])</f>
        <v>0</v>
      </c>
      <c r="O4" s="61">
        <f>SUM(Table159755133040506070[Cost])</f>
        <v>0</v>
      </c>
      <c r="P4" s="61">
        <f>SUM(Table160756143141516171[Cost])</f>
        <v>0</v>
      </c>
      <c r="S4" s="33"/>
      <c r="T4" s="33"/>
      <c r="U4" s="33"/>
      <c r="V4" s="33"/>
      <c r="W4" s="33"/>
      <c r="X4" s="33"/>
      <c r="Y4" s="33"/>
      <c r="AA4" s="33"/>
      <c r="AB4" s="104"/>
      <c r="AC4" s="104"/>
      <c r="AD4" s="33"/>
      <c r="AG4" s="33"/>
      <c r="AH4" s="33"/>
      <c r="AI4" s="33"/>
      <c r="AJ4" s="33"/>
      <c r="AK4" s="33"/>
      <c r="AL4" s="33"/>
      <c r="AN4" s="33"/>
      <c r="AO4" s="33"/>
      <c r="AP4" s="33"/>
      <c r="AQ4" s="33"/>
      <c r="AR4" s="33"/>
      <c r="AS4" s="33"/>
      <c r="AU4" s="33"/>
      <c r="AV4" s="33"/>
      <c r="AW4" s="33"/>
      <c r="AX4" s="33"/>
      <c r="AY4" s="33"/>
      <c r="AZ4" s="33"/>
      <c r="BB4" s="33"/>
      <c r="BC4" s="33"/>
      <c r="BD4" s="33"/>
      <c r="BE4" s="33"/>
      <c r="BF4" s="33"/>
      <c r="BG4" s="33"/>
    </row>
    <row r="5" spans="1:63" s="63" customFormat="1" ht="10.199999999999999" customHeight="1" thickBot="1" x14ac:dyDescent="0.4">
      <c r="A5" s="62"/>
      <c r="B5" s="62"/>
      <c r="C5" s="62"/>
      <c r="D5" s="62"/>
      <c r="F5" s="64"/>
      <c r="G5" s="64"/>
      <c r="H5" s="64"/>
      <c r="I5" s="64"/>
      <c r="J5" s="64"/>
      <c r="M5" s="65"/>
      <c r="N5" s="65"/>
      <c r="O5" s="65"/>
      <c r="P5" s="65"/>
    </row>
    <row r="6" spans="1:63" ht="34.5" customHeight="1" thickBot="1" x14ac:dyDescent="0.4">
      <c r="A6" s="131" t="s">
        <v>44</v>
      </c>
      <c r="B6" s="132"/>
      <c r="C6" s="132"/>
      <c r="D6" s="132"/>
      <c r="E6" s="133"/>
      <c r="F6" s="103" t="s">
        <v>61</v>
      </c>
      <c r="H6" s="134" t="s">
        <v>45</v>
      </c>
      <c r="I6" s="126"/>
      <c r="J6" s="126"/>
      <c r="K6" s="126"/>
      <c r="T6" s="130" t="s">
        <v>5</v>
      </c>
      <c r="U6" s="127"/>
      <c r="V6" s="127"/>
      <c r="W6" s="127"/>
      <c r="X6" s="127"/>
      <c r="Y6" s="127"/>
      <c r="Z6" s="127"/>
      <c r="AA6" s="127"/>
      <c r="AB6" s="127"/>
      <c r="AD6" s="127" t="s">
        <v>94</v>
      </c>
      <c r="AE6" s="127"/>
      <c r="AF6" s="127"/>
      <c r="AG6" s="127"/>
      <c r="AH6" s="127"/>
      <c r="AJ6" s="127" t="s">
        <v>25</v>
      </c>
      <c r="AK6" s="127"/>
      <c r="AL6" s="127"/>
      <c r="AM6" s="127"/>
      <c r="AN6" s="127"/>
      <c r="AO6" s="127"/>
      <c r="AQ6" s="126" t="s">
        <v>26</v>
      </c>
      <c r="AR6" s="126"/>
      <c r="AS6" s="126"/>
      <c r="AT6" s="126"/>
      <c r="AU6" s="126"/>
      <c r="AV6" s="126"/>
      <c r="AX6" s="127" t="s">
        <v>87</v>
      </c>
      <c r="AY6" s="127"/>
      <c r="AZ6" s="127"/>
      <c r="BA6" s="127"/>
      <c r="BB6" s="127"/>
      <c r="BC6" s="127"/>
      <c r="BE6" s="127" t="s">
        <v>28</v>
      </c>
      <c r="BF6" s="127"/>
      <c r="BG6" s="127"/>
      <c r="BH6" s="127"/>
    </row>
    <row r="7" spans="1:63" ht="42.75" customHeight="1" x14ac:dyDescent="0.35">
      <c r="A7" s="66" t="s">
        <v>6</v>
      </c>
      <c r="B7" s="26" t="s">
        <v>30</v>
      </c>
      <c r="C7" s="26" t="s">
        <v>31</v>
      </c>
      <c r="D7" s="26" t="s">
        <v>7</v>
      </c>
      <c r="E7" s="26" t="s">
        <v>8</v>
      </c>
      <c r="F7" s="26" t="s">
        <v>9</v>
      </c>
      <c r="G7" s="93" t="s">
        <v>32</v>
      </c>
      <c r="H7" s="93" t="s">
        <v>85</v>
      </c>
      <c r="I7" s="93" t="s">
        <v>86</v>
      </c>
      <c r="J7" s="93" t="s">
        <v>22</v>
      </c>
      <c r="K7" s="93" t="s">
        <v>49</v>
      </c>
      <c r="M7" s="128" t="s">
        <v>34</v>
      </c>
      <c r="N7" s="129"/>
      <c r="O7" s="129"/>
      <c r="Q7" s="26" t="s">
        <v>41</v>
      </c>
      <c r="R7" s="26" t="s">
        <v>9</v>
      </c>
      <c r="S7" s="33"/>
      <c r="T7" s="67" t="s">
        <v>6</v>
      </c>
      <c r="U7" s="27" t="s">
        <v>38</v>
      </c>
      <c r="V7" s="27" t="s">
        <v>39</v>
      </c>
      <c r="W7" s="27" t="s">
        <v>95</v>
      </c>
      <c r="X7" s="27" t="s">
        <v>97</v>
      </c>
      <c r="Y7" s="27" t="s">
        <v>96</v>
      </c>
      <c r="Z7" s="27" t="s">
        <v>89</v>
      </c>
      <c r="AA7" s="27" t="s">
        <v>40</v>
      </c>
      <c r="AB7" s="68" t="s">
        <v>48</v>
      </c>
      <c r="AC7" s="69"/>
      <c r="AD7" s="70" t="s">
        <v>92</v>
      </c>
      <c r="AE7" s="28" t="s">
        <v>93</v>
      </c>
      <c r="AF7" s="28" t="s">
        <v>12</v>
      </c>
      <c r="AG7" s="28" t="s">
        <v>90</v>
      </c>
      <c r="AH7" s="29" t="s">
        <v>91</v>
      </c>
      <c r="AI7" s="71"/>
      <c r="AJ7" s="26" t="s">
        <v>6</v>
      </c>
      <c r="AK7" s="26" t="s">
        <v>10</v>
      </c>
      <c r="AL7" s="26" t="s">
        <v>11</v>
      </c>
      <c r="AM7" s="26" t="s">
        <v>35</v>
      </c>
      <c r="AN7" s="26" t="s">
        <v>36</v>
      </c>
      <c r="AO7" s="26" t="s">
        <v>37</v>
      </c>
      <c r="AP7" s="33"/>
      <c r="AQ7" s="30" t="s">
        <v>6</v>
      </c>
      <c r="AR7" s="27" t="s">
        <v>10</v>
      </c>
      <c r="AS7" s="27" t="s">
        <v>11</v>
      </c>
      <c r="AT7" s="27" t="s">
        <v>35</v>
      </c>
      <c r="AU7" s="27" t="s">
        <v>36</v>
      </c>
      <c r="AV7" s="31" t="s">
        <v>37</v>
      </c>
      <c r="AW7" s="33"/>
      <c r="AX7" s="30" t="s">
        <v>6</v>
      </c>
      <c r="AY7" s="27" t="s">
        <v>10</v>
      </c>
      <c r="AZ7" s="27" t="s">
        <v>53</v>
      </c>
      <c r="BA7" s="27" t="s">
        <v>35</v>
      </c>
      <c r="BB7" s="27" t="s">
        <v>36</v>
      </c>
      <c r="BC7" s="31" t="s">
        <v>37</v>
      </c>
      <c r="BD7" s="33"/>
      <c r="BE7" s="30" t="s">
        <v>6</v>
      </c>
      <c r="BF7" s="27" t="s">
        <v>43</v>
      </c>
      <c r="BG7" s="27" t="s">
        <v>42</v>
      </c>
      <c r="BH7" s="27" t="s">
        <v>35</v>
      </c>
      <c r="BI7" s="27" t="s">
        <v>36</v>
      </c>
      <c r="BJ7" s="31" t="s">
        <v>37</v>
      </c>
      <c r="BK7" s="33"/>
    </row>
    <row r="8" spans="1:63" ht="30" x14ac:dyDescent="0.35">
      <c r="A8" s="72"/>
      <c r="B8" s="39"/>
      <c r="C8" s="39"/>
      <c r="D8" s="39"/>
      <c r="E8" s="39"/>
      <c r="F8" s="73"/>
      <c r="G8" s="95">
        <f>Table1487453233343536331323334353738393[[#This Row],[Hours Worked]]*Table1487453233343536331323334353738393[[#This Row],[Rate]]</f>
        <v>0</v>
      </c>
      <c r="H8" s="115"/>
      <c r="I8" s="117">
        <f>IF(Table1487453233343536331323334353738393[[#This Row],[Equipment Used (Dropdown)]] &lt;&gt; "", RIGHT(Table1487453233343536331323334353738393[[#This Row],[Equipment Used (Dropdown)]],6),0)</f>
        <v>0</v>
      </c>
      <c r="J8" s="94"/>
      <c r="K8" s="95">
        <f>Table1487453233343536331323334353738393[[#This Row],[Rate (Auto selects)]]*Table1487453233343536331323334353738393[[#This Row],[Hours Used]]</f>
        <v>0</v>
      </c>
      <c r="M8" s="74" t="s">
        <v>84</v>
      </c>
      <c r="N8" s="24" t="s">
        <v>21</v>
      </c>
      <c r="O8" s="106" t="s">
        <v>9</v>
      </c>
      <c r="Q8" s="40" t="s">
        <v>136</v>
      </c>
      <c r="R8" s="61">
        <v>173</v>
      </c>
      <c r="S8" s="33"/>
      <c r="T8" s="75"/>
      <c r="U8" s="39"/>
      <c r="V8" s="39"/>
      <c r="W8" s="39"/>
      <c r="X8" s="39"/>
      <c r="Y8" s="112">
        <f>IF(X8 &lt;&gt; "", RIGHT(Table15775311283848586881828384858788898[[#This Row],[Class (Dropdown)]],6),0)</f>
        <v>0</v>
      </c>
      <c r="Z8" s="108"/>
      <c r="AA8" s="107"/>
      <c r="AB8" s="111">
        <f>Table15775311283848586881828384858788898[[#This Row],[Rate (Auto fill)]]*Table15775311283848586881828384858788898[[#This Row],[Hours Groomed]]</f>
        <v>0</v>
      </c>
      <c r="AC8" s="32"/>
      <c r="AD8" s="73"/>
      <c r="AE8" s="39"/>
      <c r="AF8" s="39"/>
      <c r="AG8" s="39"/>
      <c r="AH8" s="78"/>
      <c r="AI8" s="33"/>
      <c r="AJ8" s="75"/>
      <c r="AK8" s="39"/>
      <c r="AL8" s="39"/>
      <c r="AM8" s="76"/>
      <c r="AN8" s="39"/>
      <c r="AO8" s="39"/>
      <c r="AP8" s="33"/>
      <c r="AQ8" s="72"/>
      <c r="AR8" s="39"/>
      <c r="AS8" s="39"/>
      <c r="AT8" s="76"/>
      <c r="AU8" s="39"/>
      <c r="AV8" s="78"/>
      <c r="AW8" s="33"/>
      <c r="AX8" s="72"/>
      <c r="AY8" s="39"/>
      <c r="AZ8" s="39"/>
      <c r="BA8" s="76"/>
      <c r="BB8" s="39"/>
      <c r="BC8" s="78"/>
      <c r="BD8" s="33"/>
      <c r="BE8" s="72"/>
      <c r="BF8" s="39"/>
      <c r="BG8" s="39"/>
      <c r="BH8" s="76"/>
      <c r="BI8" s="39"/>
      <c r="BJ8" s="78"/>
      <c r="BK8" s="33"/>
    </row>
    <row r="9" spans="1:63" ht="45.6" customHeight="1" x14ac:dyDescent="0.35">
      <c r="A9" s="77"/>
      <c r="B9" s="39"/>
      <c r="C9" s="39"/>
      <c r="D9" s="39"/>
      <c r="E9" s="39"/>
      <c r="F9" s="73"/>
      <c r="G9" s="95">
        <f>Table1487453233343536331323334353738393[[#This Row],[Hours Worked]]*Table1487453233343536331323334353738393[[#This Row],[Rate]]</f>
        <v>0</v>
      </c>
      <c r="H9" s="116"/>
      <c r="I9" s="117">
        <f>IF(Table1487453233343536331323334353738393[[#This Row],[Equipment Used (Dropdown)]] &lt;&gt; "", RIGHT(Table1487453233343536331323334353738393[[#This Row],[Equipment Used (Dropdown)]],6),0)</f>
        <v>0</v>
      </c>
      <c r="J9" s="94"/>
      <c r="K9" s="95">
        <f>Table1487453233343536331323334353738393[[#This Row],[Rate (Auto selects)]]*Table1487453233343536331323334353738393[[#This Row],[Hours Used]]</f>
        <v>0</v>
      </c>
      <c r="M9" s="94" t="s">
        <v>121</v>
      </c>
      <c r="N9" s="94" t="s">
        <v>58</v>
      </c>
      <c r="O9" s="107">
        <v>15.58</v>
      </c>
      <c r="Q9" s="40" t="s">
        <v>135</v>
      </c>
      <c r="R9" s="61">
        <v>131</v>
      </c>
      <c r="S9" s="33"/>
      <c r="T9" s="39"/>
      <c r="U9" s="39"/>
      <c r="V9" s="39"/>
      <c r="W9" s="39"/>
      <c r="X9" s="39"/>
      <c r="Y9" s="112">
        <f>IF(X9 &lt;&gt; "", RIGHT(Table15775311283848586881828384858788898[[#This Row],[Class (Dropdown)]],6),0)</f>
        <v>0</v>
      </c>
      <c r="Z9" s="108"/>
      <c r="AA9" s="107"/>
      <c r="AB9" s="111">
        <f>Table15775311283848586881828384858788898[[#This Row],[Rate (Auto fill)]]*Table15775311283848586881828384858788898[[#This Row],[Hours Groomed]]</f>
        <v>0</v>
      </c>
      <c r="AC9" s="32"/>
      <c r="AD9" s="73"/>
      <c r="AE9" s="39"/>
      <c r="AF9" s="39"/>
      <c r="AG9" s="39"/>
      <c r="AH9" s="78"/>
      <c r="AI9" s="33"/>
      <c r="AJ9" s="39"/>
      <c r="AK9" s="39"/>
      <c r="AL9" s="39"/>
      <c r="AM9" s="76"/>
      <c r="AN9" s="39"/>
      <c r="AO9" s="39"/>
      <c r="AP9" s="33"/>
      <c r="AQ9" s="77"/>
      <c r="AR9" s="39"/>
      <c r="AS9" s="39"/>
      <c r="AT9" s="76"/>
      <c r="AU9" s="39"/>
      <c r="AV9" s="78"/>
      <c r="AW9" s="33"/>
      <c r="AX9" s="72"/>
      <c r="AY9" s="39"/>
      <c r="AZ9" s="39"/>
      <c r="BA9" s="76"/>
      <c r="BB9" s="39"/>
      <c r="BC9" s="78"/>
      <c r="BD9" s="33"/>
      <c r="BE9" s="77"/>
      <c r="BF9" s="39"/>
      <c r="BG9" s="39"/>
      <c r="BH9" s="76"/>
      <c r="BI9" s="39"/>
      <c r="BJ9" s="78"/>
      <c r="BK9" s="33"/>
    </row>
    <row r="10" spans="1:63" ht="44.4" customHeight="1" x14ac:dyDescent="0.35">
      <c r="A10" s="72"/>
      <c r="B10" s="39"/>
      <c r="C10" s="39"/>
      <c r="D10" s="39"/>
      <c r="E10" s="39"/>
      <c r="F10" s="73"/>
      <c r="G10" s="95">
        <f>Table1487453233343536331323334353738393[[#This Row],[Hours Worked]]*Table1487453233343536331323334353738393[[#This Row],[Rate]]</f>
        <v>0</v>
      </c>
      <c r="H10" s="115"/>
      <c r="I10" s="117">
        <f>IF(Table1487453233343536331323334353738393[[#This Row],[Equipment Used (Dropdown)]] &lt;&gt; "", RIGHT(Table1487453233343536331323334353738393[[#This Row],[Equipment Used (Dropdown)]],6),0)</f>
        <v>0</v>
      </c>
      <c r="J10" s="94"/>
      <c r="K10" s="95">
        <f>Table1487453233343536331323334353738393[[#This Row],[Rate (Auto selects)]]*Table1487453233343536331323334353738393[[#This Row],[Hours Used]]</f>
        <v>0</v>
      </c>
      <c r="M10" s="94" t="s">
        <v>122</v>
      </c>
      <c r="N10" s="94" t="s">
        <v>59</v>
      </c>
      <c r="O10" s="107">
        <v>11.51</v>
      </c>
      <c r="Q10" s="40" t="s">
        <v>134</v>
      </c>
      <c r="R10" s="61">
        <v>76</v>
      </c>
      <c r="S10" s="33"/>
      <c r="T10" s="39"/>
      <c r="U10" s="39"/>
      <c r="V10" s="39"/>
      <c r="W10" s="39"/>
      <c r="X10" s="39"/>
      <c r="Y10" s="112">
        <f>IF(X10 &lt;&gt; "", RIGHT(Table15775311283848586881828384858788898[[#This Row],[Class (Dropdown)]],6),0)</f>
        <v>0</v>
      </c>
      <c r="Z10" s="108"/>
      <c r="AA10" s="107"/>
      <c r="AB10" s="111">
        <f>Table15775311283848586881828384858788898[[#This Row],[Rate (Auto fill)]]*Table15775311283848586881828384858788898[[#This Row],[Hours Groomed]]</f>
        <v>0</v>
      </c>
      <c r="AC10" s="32"/>
      <c r="AD10" s="39"/>
      <c r="AE10" s="39"/>
      <c r="AF10" s="39"/>
      <c r="AG10" s="39"/>
      <c r="AH10" s="78"/>
      <c r="AI10" s="33"/>
      <c r="AJ10" s="39"/>
      <c r="AK10" s="39"/>
      <c r="AL10" s="39"/>
      <c r="AM10" s="76"/>
      <c r="AN10" s="39"/>
      <c r="AO10" s="39"/>
      <c r="AP10" s="33"/>
      <c r="AQ10" s="77"/>
      <c r="AR10" s="39"/>
      <c r="AS10" s="39"/>
      <c r="AT10" s="76"/>
      <c r="AU10" s="39"/>
      <c r="AV10" s="78"/>
      <c r="AW10" s="33"/>
      <c r="AX10" s="72"/>
      <c r="AY10" s="39"/>
      <c r="AZ10" s="39"/>
      <c r="BA10" s="76"/>
      <c r="BB10" s="39"/>
      <c r="BC10" s="78"/>
      <c r="BD10" s="33"/>
      <c r="BE10" s="77"/>
      <c r="BF10" s="39"/>
      <c r="BG10" s="39"/>
      <c r="BH10" s="76"/>
      <c r="BI10" s="39"/>
      <c r="BJ10" s="78"/>
      <c r="BK10" s="33"/>
    </row>
    <row r="11" spans="1:63" ht="30" x14ac:dyDescent="0.35">
      <c r="A11" s="77"/>
      <c r="B11" s="39"/>
      <c r="C11" s="39"/>
      <c r="D11" s="39"/>
      <c r="E11" s="39"/>
      <c r="F11" s="73"/>
      <c r="G11" s="95">
        <f>Table1487453233343536331323334353738393[[#This Row],[Hours Worked]]*Table1487453233343536331323334353738393[[#This Row],[Rate]]</f>
        <v>0</v>
      </c>
      <c r="H11" s="116"/>
      <c r="I11" s="117">
        <f>IF(Table1487453233343536331323334353738393[[#This Row],[Equipment Used (Dropdown)]] &lt;&gt; "", RIGHT(Table1487453233343536331323334353738393[[#This Row],[Equipment Used (Dropdown)]],6),0)</f>
        <v>0</v>
      </c>
      <c r="J11" s="94"/>
      <c r="K11" s="95">
        <f>Table1487453233343536331323334353738393[[#This Row],[Rate (Auto selects)]]*Table1487453233343536331323334353738393[[#This Row],[Hours Used]]</f>
        <v>0</v>
      </c>
      <c r="M11" s="94" t="s">
        <v>123</v>
      </c>
      <c r="N11" s="94" t="s">
        <v>62</v>
      </c>
      <c r="O11" s="107">
        <v>2.31</v>
      </c>
      <c r="Q11" s="40" t="s">
        <v>133</v>
      </c>
      <c r="R11" s="61">
        <v>56</v>
      </c>
      <c r="S11" s="33"/>
      <c r="T11" s="39"/>
      <c r="U11" s="39"/>
      <c r="V11" s="39"/>
      <c r="W11" s="39"/>
      <c r="X11" s="39"/>
      <c r="Y11" s="112">
        <f>IF(X11 &lt;&gt; "", RIGHT(Table15775311283848586881828384858788898[[#This Row],[Class (Dropdown)]],6),0)</f>
        <v>0</v>
      </c>
      <c r="Z11" s="108"/>
      <c r="AA11" s="107"/>
      <c r="AB11" s="111">
        <f>Table15775311283848586881828384858788898[[#This Row],[Rate (Auto fill)]]*Table15775311283848586881828384858788898[[#This Row],[Hours Groomed]]</f>
        <v>0</v>
      </c>
      <c r="AC11" s="32"/>
      <c r="AD11" s="39"/>
      <c r="AE11" s="39"/>
      <c r="AF11" s="39"/>
      <c r="AG11" s="39"/>
      <c r="AH11" s="78"/>
      <c r="AI11" s="33"/>
      <c r="AJ11" s="39"/>
      <c r="AK11" s="39"/>
      <c r="AL11" s="39"/>
      <c r="AM11" s="76"/>
      <c r="AN11" s="39"/>
      <c r="AO11" s="39"/>
      <c r="AP11" s="33"/>
      <c r="AQ11" s="77"/>
      <c r="AR11" s="39"/>
      <c r="AS11" s="39"/>
      <c r="AT11" s="76"/>
      <c r="AU11" s="39"/>
      <c r="AV11" s="78"/>
      <c r="AW11" s="33"/>
      <c r="AX11" s="77"/>
      <c r="AY11" s="39"/>
      <c r="AZ11" s="39"/>
      <c r="BA11" s="76"/>
      <c r="BB11" s="39"/>
      <c r="BC11" s="78"/>
      <c r="BD11" s="33"/>
      <c r="BE11" s="77"/>
      <c r="BF11" s="39"/>
      <c r="BG11" s="39"/>
      <c r="BH11" s="76"/>
      <c r="BI11" s="39"/>
      <c r="BJ11" s="78"/>
      <c r="BK11" s="33"/>
    </row>
    <row r="12" spans="1:63" ht="30" x14ac:dyDescent="0.35">
      <c r="A12" s="77"/>
      <c r="B12" s="39"/>
      <c r="C12" s="39"/>
      <c r="D12" s="39"/>
      <c r="E12" s="39"/>
      <c r="F12" s="73"/>
      <c r="G12" s="95">
        <f>Table1487453233343536331323334353738393[[#This Row],[Hours Worked]]*Table1487453233343536331323334353738393[[#This Row],[Rate]]</f>
        <v>0</v>
      </c>
      <c r="H12" s="116"/>
      <c r="I12" s="118">
        <f>IF(Table1487453233343536331323334353738393[[#This Row],[Equipment Used (Dropdown)]] &lt;&gt; "", RIGHT(Table1487453233343536331323334353738393[[#This Row],[Equipment Used (Dropdown)]],6),0)</f>
        <v>0</v>
      </c>
      <c r="J12" s="94"/>
      <c r="K12" s="95">
        <f>Table1487453233343536331323334353738393[[#This Row],[Rate (Auto selects)]]*Table1487453233343536331323334353738393[[#This Row],[Hours Used]]</f>
        <v>0</v>
      </c>
      <c r="M12" s="94" t="s">
        <v>124</v>
      </c>
      <c r="N12" s="94" t="s">
        <v>63</v>
      </c>
      <c r="O12" s="107">
        <v>1.44</v>
      </c>
      <c r="Q12" s="40" t="s">
        <v>132</v>
      </c>
      <c r="R12" s="61">
        <v>41</v>
      </c>
      <c r="S12" s="33"/>
      <c r="T12" s="39"/>
      <c r="U12" s="39"/>
      <c r="V12" s="39"/>
      <c r="W12" s="39"/>
      <c r="X12" s="39"/>
      <c r="Y12" s="112">
        <f>IF(X12 &lt;&gt; "", RIGHT(Table15775311283848586881828384858788898[[#This Row],[Class (Dropdown)]],6),0)</f>
        <v>0</v>
      </c>
      <c r="Z12" s="108"/>
      <c r="AA12" s="107"/>
      <c r="AB12" s="111">
        <f>Table15775311283848586881828384858788898[[#This Row],[Rate (Auto fill)]]*Table15775311283848586881828384858788898[[#This Row],[Hours Groomed]]</f>
        <v>0</v>
      </c>
      <c r="AC12" s="32"/>
      <c r="AD12" s="39"/>
      <c r="AE12" s="39"/>
      <c r="AF12" s="39"/>
      <c r="AG12" s="39"/>
      <c r="AH12" s="78"/>
      <c r="AI12" s="33"/>
      <c r="AJ12" s="39"/>
      <c r="AK12" s="39"/>
      <c r="AL12" s="39"/>
      <c r="AM12" s="76"/>
      <c r="AN12" s="39"/>
      <c r="AO12" s="39"/>
      <c r="AP12" s="33"/>
      <c r="AQ12" s="77"/>
      <c r="AR12" s="39"/>
      <c r="AS12" s="39"/>
      <c r="AT12" s="76"/>
      <c r="AU12" s="39"/>
      <c r="AV12" s="78"/>
      <c r="AW12" s="33"/>
      <c r="AX12" s="77"/>
      <c r="AY12" s="39"/>
      <c r="AZ12" s="39"/>
      <c r="BA12" s="76"/>
      <c r="BB12" s="39"/>
      <c r="BC12" s="78"/>
      <c r="BD12" s="33"/>
      <c r="BE12" s="77"/>
      <c r="BF12" s="39"/>
      <c r="BG12" s="39"/>
      <c r="BH12" s="76"/>
      <c r="BI12" s="39"/>
      <c r="BJ12" s="78"/>
      <c r="BK12" s="33"/>
    </row>
    <row r="13" spans="1:63" ht="30" x14ac:dyDescent="0.35">
      <c r="A13" s="77"/>
      <c r="B13" s="39"/>
      <c r="C13" s="39"/>
      <c r="D13" s="39"/>
      <c r="E13" s="39"/>
      <c r="F13" s="73"/>
      <c r="G13" s="95">
        <f>Table1487453233343536331323334353738393[[#This Row],[Hours Worked]]*Table1487453233343536331323334353738393[[#This Row],[Rate]]</f>
        <v>0</v>
      </c>
      <c r="H13" s="116"/>
      <c r="I13" s="118">
        <f>IF(Table1487453233343536331323334353738393[[#This Row],[Equipment Used (Dropdown)]] &lt;&gt; "", RIGHT(Table1487453233343536331323334353738393[[#This Row],[Equipment Used (Dropdown)]],6),0)</f>
        <v>0</v>
      </c>
      <c r="J13" s="94"/>
      <c r="K13" s="95">
        <f>Table1487453233343536331323334353738393[[#This Row],[Rate (Auto selects)]]*Table1487453233343536331323334353738393[[#This Row],[Hours Used]]</f>
        <v>0</v>
      </c>
      <c r="M13" s="94" t="s">
        <v>125</v>
      </c>
      <c r="N13" s="94" t="s">
        <v>60</v>
      </c>
      <c r="O13" s="107">
        <v>1.29</v>
      </c>
      <c r="Q13" s="109" t="s">
        <v>131</v>
      </c>
      <c r="R13" s="110">
        <v>110</v>
      </c>
      <c r="S13" s="33"/>
      <c r="T13" s="39"/>
      <c r="U13" s="39"/>
      <c r="V13" s="39"/>
      <c r="W13" s="39"/>
      <c r="X13" s="39"/>
      <c r="Y13" s="112">
        <f>IF(X13 &lt;&gt; "", RIGHT(Table15775311283848586881828384858788898[[#This Row],[Class (Dropdown)]],6),0)</f>
        <v>0</v>
      </c>
      <c r="Z13" s="108"/>
      <c r="AA13" s="107"/>
      <c r="AB13" s="111">
        <f>Table15775311283848586881828384858788898[[#This Row],[Rate (Auto fill)]]*Table15775311283848586881828384858788898[[#This Row],[Hours Groomed]]</f>
        <v>0</v>
      </c>
      <c r="AC13" s="32"/>
      <c r="AD13" s="39"/>
      <c r="AE13" s="39"/>
      <c r="AF13" s="39"/>
      <c r="AG13" s="39"/>
      <c r="AH13" s="78"/>
      <c r="AI13" s="33"/>
      <c r="AJ13" s="39"/>
      <c r="AK13" s="39"/>
      <c r="AL13" s="39"/>
      <c r="AM13" s="76"/>
      <c r="AN13" s="39"/>
      <c r="AO13" s="39"/>
      <c r="AP13" s="33"/>
      <c r="AQ13" s="77"/>
      <c r="AR13" s="39"/>
      <c r="AS13" s="39"/>
      <c r="AT13" s="76"/>
      <c r="AU13" s="39"/>
      <c r="AV13" s="78"/>
      <c r="AW13" s="33"/>
      <c r="AX13" s="77"/>
      <c r="AY13" s="39"/>
      <c r="AZ13" s="39"/>
      <c r="BA13" s="76"/>
      <c r="BB13" s="39"/>
      <c r="BC13" s="78"/>
      <c r="BD13" s="33"/>
      <c r="BE13" s="77"/>
      <c r="BF13" s="39"/>
      <c r="BG13" s="39"/>
      <c r="BH13" s="76"/>
      <c r="BI13" s="39"/>
      <c r="BJ13" s="78"/>
      <c r="BK13" s="33"/>
    </row>
    <row r="14" spans="1:63" ht="30" x14ac:dyDescent="0.35">
      <c r="A14" s="77"/>
      <c r="B14" s="39"/>
      <c r="C14" s="39"/>
      <c r="D14" s="39"/>
      <c r="E14" s="39"/>
      <c r="F14" s="73"/>
      <c r="G14" s="95">
        <f>Table1487453233343536331323334353738393[[#This Row],[Hours Worked]]*Table1487453233343536331323334353738393[[#This Row],[Rate]]</f>
        <v>0</v>
      </c>
      <c r="H14" s="116"/>
      <c r="I14" s="118">
        <f>IF(Table1487453233343536331323334353738393[[#This Row],[Equipment Used (Dropdown)]] &lt;&gt; "", RIGHT(Table1487453233343536331323334353738393[[#This Row],[Equipment Used (Dropdown)]],6),0)</f>
        <v>0</v>
      </c>
      <c r="J14" s="94"/>
      <c r="K14" s="95">
        <f>Table1487453233343536331323334353738393[[#This Row],[Rate (Auto selects)]]*Table1487453233343536331323334353738393[[#This Row],[Hours Used]]</f>
        <v>0</v>
      </c>
      <c r="M14" s="94" t="s">
        <v>126</v>
      </c>
      <c r="N14" s="94" t="s">
        <v>64</v>
      </c>
      <c r="O14" s="107">
        <v>4.4400000000000004</v>
      </c>
      <c r="Q14" s="109" t="s">
        <v>130</v>
      </c>
      <c r="R14" s="110">
        <v>83</v>
      </c>
      <c r="S14" s="33"/>
      <c r="T14" s="39"/>
      <c r="U14" s="39"/>
      <c r="V14" s="39"/>
      <c r="W14" s="39"/>
      <c r="X14" s="39"/>
      <c r="Y14" s="112">
        <f>IF(X14 &lt;&gt; "", RIGHT(Table15775311283848586881828384858788898[[#This Row],[Class (Dropdown)]],6),0)</f>
        <v>0</v>
      </c>
      <c r="Z14" s="108"/>
      <c r="AA14" s="107"/>
      <c r="AB14" s="111">
        <f>Table15775311283848586881828384858788898[[#This Row],[Rate (Auto fill)]]*Table15775311283848586881828384858788898[[#This Row],[Hours Groomed]]</f>
        <v>0</v>
      </c>
      <c r="AC14" s="32"/>
      <c r="AD14" s="39"/>
      <c r="AE14" s="39"/>
      <c r="AF14" s="39"/>
      <c r="AG14" s="39"/>
      <c r="AH14" s="78"/>
      <c r="AI14" s="33"/>
      <c r="AJ14" s="39"/>
      <c r="AK14" s="39"/>
      <c r="AL14" s="39"/>
      <c r="AM14" s="76"/>
      <c r="AN14" s="39"/>
      <c r="AO14" s="39"/>
      <c r="AP14" s="33"/>
      <c r="AQ14" s="77"/>
      <c r="AR14" s="39"/>
      <c r="AS14" s="39"/>
      <c r="AT14" s="76"/>
      <c r="AU14" s="39"/>
      <c r="AV14" s="78"/>
      <c r="AW14" s="33"/>
      <c r="AX14" s="77"/>
      <c r="AY14" s="39"/>
      <c r="AZ14" s="39"/>
      <c r="BA14" s="76"/>
      <c r="BB14" s="39"/>
      <c r="BC14" s="78"/>
      <c r="BD14" s="33"/>
      <c r="BE14" s="77"/>
      <c r="BF14" s="39"/>
      <c r="BG14" s="39"/>
      <c r="BH14" s="76"/>
      <c r="BI14" s="39"/>
      <c r="BJ14" s="78"/>
      <c r="BK14" s="33"/>
    </row>
    <row r="15" spans="1:63" ht="30" x14ac:dyDescent="0.35">
      <c r="A15" s="77"/>
      <c r="B15" s="39"/>
      <c r="C15" s="39"/>
      <c r="D15" s="39"/>
      <c r="E15" s="39"/>
      <c r="F15" s="73"/>
      <c r="G15" s="95">
        <f>Table1487453233343536331323334353738393[[#This Row],[Hours Worked]]*Table1487453233343536331323334353738393[[#This Row],[Rate]]</f>
        <v>0</v>
      </c>
      <c r="H15" s="116"/>
      <c r="I15" s="118">
        <f>IF(Table1487453233343536331323334353738393[[#This Row],[Equipment Used (Dropdown)]] &lt;&gt; "", RIGHT(Table1487453233343536331323334353738393[[#This Row],[Equipment Used (Dropdown)]],6),0)</f>
        <v>0</v>
      </c>
      <c r="J15" s="94"/>
      <c r="K15" s="95">
        <f>Table1487453233343536331323334353738393[[#This Row],[Rate (Auto selects)]]*Table1487453233343536331323334353738393[[#This Row],[Hours Used]]</f>
        <v>0</v>
      </c>
      <c r="M15" s="94" t="s">
        <v>104</v>
      </c>
      <c r="N15" s="94" t="s">
        <v>65</v>
      </c>
      <c r="O15" s="107">
        <v>4.18</v>
      </c>
      <c r="Q15" s="109" t="s">
        <v>129</v>
      </c>
      <c r="R15" s="110">
        <v>46</v>
      </c>
      <c r="S15" s="33"/>
      <c r="T15" s="39"/>
      <c r="U15" s="39"/>
      <c r="V15" s="39"/>
      <c r="W15" s="39"/>
      <c r="X15" s="39"/>
      <c r="Y15" s="112">
        <f>IF(X15 &lt;&gt; "", RIGHT(Table15775311283848586881828384858788898[[#This Row],[Class (Dropdown)]],6),0)</f>
        <v>0</v>
      </c>
      <c r="Z15" s="108"/>
      <c r="AA15" s="107"/>
      <c r="AB15" s="111">
        <f>Table15775311283848586881828384858788898[[#This Row],[Rate (Auto fill)]]*Table15775311283848586881828384858788898[[#This Row],[Hours Groomed]]</f>
        <v>0</v>
      </c>
      <c r="AC15" s="32"/>
      <c r="AD15" s="39"/>
      <c r="AE15" s="39"/>
      <c r="AF15" s="39"/>
      <c r="AG15" s="39"/>
      <c r="AH15" s="78"/>
      <c r="AI15" s="33"/>
      <c r="AJ15" s="39"/>
      <c r="AK15" s="39"/>
      <c r="AL15" s="39"/>
      <c r="AM15" s="76"/>
      <c r="AN15" s="39"/>
      <c r="AO15" s="39"/>
      <c r="AP15" s="33"/>
      <c r="AQ15" s="77"/>
      <c r="AR15" s="39"/>
      <c r="AS15" s="39"/>
      <c r="AT15" s="76"/>
      <c r="AU15" s="39"/>
      <c r="AV15" s="78"/>
      <c r="AW15" s="33"/>
      <c r="AX15" s="77"/>
      <c r="AY15" s="39"/>
      <c r="AZ15" s="39"/>
      <c r="BA15" s="76"/>
      <c r="BB15" s="39"/>
      <c r="BC15" s="78"/>
      <c r="BD15" s="33"/>
      <c r="BE15" s="77"/>
      <c r="BF15" s="39"/>
      <c r="BG15" s="39"/>
      <c r="BH15" s="76"/>
      <c r="BI15" s="39"/>
      <c r="BJ15" s="78"/>
      <c r="BK15" s="33"/>
    </row>
    <row r="16" spans="1:63" ht="30" x14ac:dyDescent="0.35">
      <c r="A16" s="77"/>
      <c r="B16" s="39"/>
      <c r="C16" s="39"/>
      <c r="D16" s="39"/>
      <c r="E16" s="39"/>
      <c r="F16" s="73"/>
      <c r="G16" s="95">
        <f>Table1487453233343536331323334353738393[[#This Row],[Hours Worked]]*Table1487453233343536331323334353738393[[#This Row],[Rate]]</f>
        <v>0</v>
      </c>
      <c r="H16" s="116"/>
      <c r="I16" s="118">
        <f>IF(Table1487453233343536331323334353738393[[#This Row],[Equipment Used (Dropdown)]] &lt;&gt; "", RIGHT(Table1487453233343536331323334353738393[[#This Row],[Equipment Used (Dropdown)]],6),0)</f>
        <v>0</v>
      </c>
      <c r="J16" s="94"/>
      <c r="K16" s="95">
        <f>Table1487453233343536331323334353738393[[#This Row],[Rate (Auto selects)]]*Table1487453233343536331323334353738393[[#This Row],[Hours Used]]</f>
        <v>0</v>
      </c>
      <c r="M16" s="94" t="s">
        <v>105</v>
      </c>
      <c r="N16" s="94" t="s">
        <v>66</v>
      </c>
      <c r="O16" s="107">
        <v>12.36</v>
      </c>
      <c r="P16" s="79"/>
      <c r="Q16" s="109" t="s">
        <v>128</v>
      </c>
      <c r="R16" s="110">
        <v>33</v>
      </c>
      <c r="S16" s="33"/>
      <c r="T16" s="39"/>
      <c r="U16" s="39"/>
      <c r="V16" s="39"/>
      <c r="W16" s="39"/>
      <c r="X16" s="39"/>
      <c r="Y16" s="112">
        <f>IF(X16 &lt;&gt; "", RIGHT(Table15775311283848586881828384858788898[[#This Row],[Class (Dropdown)]],6),0)</f>
        <v>0</v>
      </c>
      <c r="Z16" s="108"/>
      <c r="AA16" s="107"/>
      <c r="AB16" s="111">
        <f>Table15775311283848586881828384858788898[[#This Row],[Rate (Auto fill)]]*Table15775311283848586881828384858788898[[#This Row],[Hours Groomed]]</f>
        <v>0</v>
      </c>
      <c r="AC16" s="32"/>
      <c r="AD16" s="39"/>
      <c r="AE16" s="39"/>
      <c r="AF16" s="39"/>
      <c r="AG16" s="39"/>
      <c r="AH16" s="78"/>
      <c r="AI16" s="33"/>
      <c r="AJ16" s="39"/>
      <c r="AK16" s="39"/>
      <c r="AL16" s="39"/>
      <c r="AM16" s="76"/>
      <c r="AN16" s="39"/>
      <c r="AO16" s="39"/>
      <c r="AP16" s="33"/>
      <c r="AQ16" s="77"/>
      <c r="AR16" s="39"/>
      <c r="AS16" s="39"/>
      <c r="AT16" s="76"/>
      <c r="AU16" s="39"/>
      <c r="AV16" s="78"/>
      <c r="AW16" s="33"/>
      <c r="AX16" s="77"/>
      <c r="AY16" s="39"/>
      <c r="AZ16" s="39"/>
      <c r="BA16" s="76"/>
      <c r="BB16" s="39"/>
      <c r="BC16" s="78"/>
      <c r="BD16" s="33"/>
      <c r="BE16" s="77"/>
      <c r="BF16" s="39"/>
      <c r="BG16" s="39"/>
      <c r="BH16" s="76"/>
      <c r="BI16" s="39"/>
      <c r="BJ16" s="78"/>
      <c r="BK16" s="33"/>
    </row>
    <row r="17" spans="1:63" ht="30" x14ac:dyDescent="0.35">
      <c r="A17" s="77"/>
      <c r="B17" s="39"/>
      <c r="C17" s="39"/>
      <c r="D17" s="39"/>
      <c r="E17" s="39"/>
      <c r="F17" s="73"/>
      <c r="G17" s="95">
        <f>Table1487453233343536331323334353738393[[#This Row],[Hours Worked]]*Table1487453233343536331323334353738393[[#This Row],[Rate]]</f>
        <v>0</v>
      </c>
      <c r="H17" s="116"/>
      <c r="I17" s="118">
        <f>IF(Table1487453233343536331323334353738393[[#This Row],[Equipment Used (Dropdown)]] &lt;&gt; "", RIGHT(Table1487453233343536331323334353738393[[#This Row],[Equipment Used (Dropdown)]],6),0)</f>
        <v>0</v>
      </c>
      <c r="J17" s="94"/>
      <c r="K17" s="95">
        <f>Table1487453233343536331323334353738393[[#This Row],[Rate (Auto selects)]]*Table1487453233343536331323334353738393[[#This Row],[Hours Used]]</f>
        <v>0</v>
      </c>
      <c r="M17" s="94" t="s">
        <v>106</v>
      </c>
      <c r="N17" s="94" t="s">
        <v>67</v>
      </c>
      <c r="O17" s="107">
        <v>6.91</v>
      </c>
      <c r="P17" s="79"/>
      <c r="Q17" s="109" t="s">
        <v>127</v>
      </c>
      <c r="R17" s="110">
        <v>28</v>
      </c>
      <c r="S17" s="33"/>
      <c r="T17" s="39" t="s">
        <v>50</v>
      </c>
      <c r="U17" s="39"/>
      <c r="V17" s="39"/>
      <c r="W17" s="39"/>
      <c r="X17" s="39"/>
      <c r="Y17" s="112">
        <f>IF(X17 &lt;&gt; "", RIGHT(Table15775311283848586881828384858788898[[#This Row],[Class (Dropdown)]],6),0)</f>
        <v>0</v>
      </c>
      <c r="Z17" s="108"/>
      <c r="AA17" s="107"/>
      <c r="AB17" s="111">
        <f>Table15775311283848586881828384858788898[[#This Row],[Rate (Auto fill)]]*Table15775311283848586881828384858788898[[#This Row],[Hours Groomed]]</f>
        <v>0</v>
      </c>
      <c r="AC17" s="32"/>
      <c r="AD17" s="39"/>
      <c r="AE17" s="39"/>
      <c r="AF17" s="39"/>
      <c r="AG17" s="39"/>
      <c r="AH17" s="78"/>
      <c r="AI17" s="33"/>
      <c r="AJ17" s="39"/>
      <c r="AK17" s="39"/>
      <c r="AL17" s="39"/>
      <c r="AM17" s="76"/>
      <c r="AN17" s="39"/>
      <c r="AO17" s="39"/>
      <c r="AP17" s="33"/>
      <c r="AQ17" s="77"/>
      <c r="AR17" s="39"/>
      <c r="AS17" s="39"/>
      <c r="AT17" s="76"/>
      <c r="AU17" s="39"/>
      <c r="AV17" s="78"/>
      <c r="AW17" s="33"/>
      <c r="AX17" s="77"/>
      <c r="AY17" s="39"/>
      <c r="AZ17" s="39"/>
      <c r="BA17" s="76"/>
      <c r="BB17" s="39"/>
      <c r="BC17" s="78"/>
      <c r="BD17" s="33"/>
      <c r="BE17" s="77"/>
      <c r="BF17" s="39"/>
      <c r="BG17" s="39"/>
      <c r="BH17" s="76"/>
      <c r="BI17" s="39"/>
      <c r="BJ17" s="78"/>
      <c r="BK17" s="33"/>
    </row>
    <row r="18" spans="1:63" ht="30" x14ac:dyDescent="0.35">
      <c r="A18" s="77"/>
      <c r="B18" s="39"/>
      <c r="C18" s="39"/>
      <c r="D18" s="39"/>
      <c r="E18" s="39"/>
      <c r="F18" s="73"/>
      <c r="G18" s="95">
        <f>Table1487453233343536331323334353738393[[#This Row],[Hours Worked]]*Table1487453233343536331323334353738393[[#This Row],[Rate]]</f>
        <v>0</v>
      </c>
      <c r="H18" s="116"/>
      <c r="I18" s="118">
        <f>IF(Table1487453233343536331323334353738393[[#This Row],[Equipment Used (Dropdown)]] &lt;&gt; "", RIGHT(Table1487453233343536331323334353738393[[#This Row],[Equipment Used (Dropdown)]],6),0)</f>
        <v>0</v>
      </c>
      <c r="J18" s="94"/>
      <c r="K18" s="95">
        <f>Table1487453233343536331323334353738393[[#This Row],[Rate (Auto selects)]]*Table1487453233343536331323334353738393[[#This Row],[Hours Used]]</f>
        <v>0</v>
      </c>
      <c r="M18" s="94" t="s">
        <v>107</v>
      </c>
      <c r="N18" s="94" t="s">
        <v>54</v>
      </c>
      <c r="O18" s="107">
        <v>15.14</v>
      </c>
      <c r="P18" s="80"/>
      <c r="S18" s="33"/>
      <c r="T18" s="39"/>
      <c r="U18" s="39"/>
      <c r="V18" s="39"/>
      <c r="W18" s="39"/>
      <c r="X18" s="39"/>
      <c r="Y18" s="112">
        <f>IF(X18 &lt;&gt; "", RIGHT(Table15775311283848586881828384858788898[[#This Row],[Class (Dropdown)]],6),0)</f>
        <v>0</v>
      </c>
      <c r="Z18" s="108"/>
      <c r="AA18" s="107"/>
      <c r="AB18" s="111">
        <f>Table15775311283848586881828384858788898[[#This Row],[Rate (Auto fill)]]*Table15775311283848586881828384858788898[[#This Row],[Hours Groomed]]</f>
        <v>0</v>
      </c>
      <c r="AC18" s="32"/>
      <c r="AD18" s="39"/>
      <c r="AE18" s="39"/>
      <c r="AF18" s="39"/>
      <c r="AG18" s="39"/>
      <c r="AH18" s="78"/>
      <c r="AI18" s="33"/>
      <c r="AJ18" s="39"/>
      <c r="AK18" s="39"/>
      <c r="AL18" s="39"/>
      <c r="AM18" s="76"/>
      <c r="AN18" s="39"/>
      <c r="AO18" s="39"/>
      <c r="AP18" s="33"/>
      <c r="AQ18" s="77"/>
      <c r="AR18" s="39"/>
      <c r="AS18" s="39"/>
      <c r="AT18" s="76"/>
      <c r="AU18" s="39"/>
      <c r="AV18" s="78"/>
      <c r="AW18" s="33"/>
      <c r="AX18" s="77"/>
      <c r="AY18" s="39"/>
      <c r="AZ18" s="39"/>
      <c r="BA18" s="76"/>
      <c r="BB18" s="39"/>
      <c r="BC18" s="78"/>
      <c r="BD18" s="33"/>
      <c r="BE18" s="77"/>
      <c r="BF18" s="39"/>
      <c r="BG18" s="39"/>
      <c r="BH18" s="76"/>
      <c r="BI18" s="39"/>
      <c r="BJ18" s="78"/>
      <c r="BK18" s="33"/>
    </row>
    <row r="19" spans="1:63" ht="33.75" customHeight="1" x14ac:dyDescent="0.35">
      <c r="A19" s="77"/>
      <c r="B19" s="39"/>
      <c r="C19" s="39"/>
      <c r="D19" s="39"/>
      <c r="E19" s="39"/>
      <c r="F19" s="73"/>
      <c r="G19" s="95">
        <f>Table1487453233343536331323334353738393[[#This Row],[Hours Worked]]*Table1487453233343536331323334353738393[[#This Row],[Rate]]</f>
        <v>0</v>
      </c>
      <c r="H19" s="116"/>
      <c r="I19" s="118">
        <f>IF(Table1487453233343536331323334353738393[[#This Row],[Equipment Used (Dropdown)]] &lt;&gt; "", RIGHT(Table1487453233343536331323334353738393[[#This Row],[Equipment Used (Dropdown)]],6),0)</f>
        <v>0</v>
      </c>
      <c r="J19" s="94"/>
      <c r="K19" s="95">
        <f>Table1487453233343536331323334353738393[[#This Row],[Rate (Auto selects)]]*Table1487453233343536331323334353738393[[#This Row],[Hours Used]]</f>
        <v>0</v>
      </c>
      <c r="M19" s="94" t="s">
        <v>108</v>
      </c>
      <c r="N19" s="94" t="s">
        <v>55</v>
      </c>
      <c r="O19" s="107">
        <v>20.61</v>
      </c>
      <c r="P19" s="32"/>
      <c r="S19" s="33"/>
      <c r="T19" s="39"/>
      <c r="U19" s="39"/>
      <c r="V19" s="39"/>
      <c r="W19" s="39"/>
      <c r="X19" s="39"/>
      <c r="Y19" s="112">
        <f>IF(X19 &lt;&gt; "", RIGHT(Table15775311283848586881828384858788898[[#This Row],[Class (Dropdown)]],6),0)</f>
        <v>0</v>
      </c>
      <c r="Z19" s="108"/>
      <c r="AA19" s="107"/>
      <c r="AB19" s="111">
        <f>Table15775311283848586881828384858788898[[#This Row],[Rate (Auto fill)]]*Table15775311283848586881828384858788898[[#This Row],[Hours Groomed]]</f>
        <v>0</v>
      </c>
      <c r="AC19" s="32"/>
      <c r="AD19" s="39"/>
      <c r="AE19" s="39"/>
      <c r="AF19" s="39"/>
      <c r="AG19" s="39"/>
      <c r="AH19" s="78"/>
      <c r="AI19" s="33"/>
      <c r="AJ19" s="39"/>
      <c r="AK19" s="39"/>
      <c r="AL19" s="39"/>
      <c r="AM19" s="76"/>
      <c r="AN19" s="39"/>
      <c r="AO19" s="39"/>
      <c r="AP19" s="33"/>
      <c r="AQ19" s="77"/>
      <c r="AR19" s="39"/>
      <c r="AS19" s="39"/>
      <c r="AT19" s="76"/>
      <c r="AU19" s="39"/>
      <c r="AV19" s="78"/>
      <c r="AW19" s="33"/>
      <c r="AX19" s="77"/>
      <c r="AY19" s="39"/>
      <c r="AZ19" s="39"/>
      <c r="BA19" s="76"/>
      <c r="BB19" s="39"/>
      <c r="BC19" s="78"/>
      <c r="BD19" s="33"/>
      <c r="BE19" s="77"/>
      <c r="BF19" s="39"/>
      <c r="BG19" s="39"/>
      <c r="BH19" s="76"/>
      <c r="BI19" s="39"/>
      <c r="BJ19" s="78"/>
      <c r="BK19" s="33"/>
    </row>
    <row r="20" spans="1:63" ht="30" x14ac:dyDescent="0.35">
      <c r="A20" s="77"/>
      <c r="B20" s="39"/>
      <c r="C20" s="39"/>
      <c r="D20" s="39"/>
      <c r="E20" s="39"/>
      <c r="F20" s="73"/>
      <c r="G20" s="95">
        <f>Table1487453233343536331323334353738393[[#This Row],[Hours Worked]]*Table1487453233343536331323334353738393[[#This Row],[Rate]]</f>
        <v>0</v>
      </c>
      <c r="H20" s="116"/>
      <c r="I20" s="118">
        <f>IF(Table1487453233343536331323334353738393[[#This Row],[Equipment Used (Dropdown)]] &lt;&gt; "", RIGHT(Table1487453233343536331323334353738393[[#This Row],[Equipment Used (Dropdown)]],6),0)</f>
        <v>0</v>
      </c>
      <c r="J20" s="94"/>
      <c r="K20" s="95">
        <f>Table1487453233343536331323334353738393[[#This Row],[Rate (Auto selects)]]*Table1487453233343536331323334353738393[[#This Row],[Hours Used]]</f>
        <v>0</v>
      </c>
      <c r="M20" s="94" t="s">
        <v>116</v>
      </c>
      <c r="N20" s="94" t="s">
        <v>68</v>
      </c>
      <c r="O20" s="107">
        <v>29.99</v>
      </c>
      <c r="P20" s="32"/>
      <c r="S20" s="33"/>
      <c r="T20" s="39"/>
      <c r="U20" s="39"/>
      <c r="V20" s="39"/>
      <c r="W20" s="39"/>
      <c r="X20" s="39"/>
      <c r="Y20" s="112">
        <f>IF(X20 &lt;&gt; "", RIGHT(Table15775311283848586881828384858788898[[#This Row],[Class (Dropdown)]],6),0)</f>
        <v>0</v>
      </c>
      <c r="Z20" s="108"/>
      <c r="AA20" s="107"/>
      <c r="AB20" s="111">
        <f>Table15775311283848586881828384858788898[[#This Row],[Rate (Auto fill)]]*Table15775311283848586881828384858788898[[#This Row],[Hours Groomed]]</f>
        <v>0</v>
      </c>
      <c r="AC20" s="32"/>
      <c r="AD20" s="39"/>
      <c r="AE20" s="39"/>
      <c r="AF20" s="39"/>
      <c r="AG20" s="39"/>
      <c r="AH20" s="78"/>
      <c r="AI20" s="33"/>
      <c r="AJ20" s="39"/>
      <c r="AK20" s="39"/>
      <c r="AL20" s="39"/>
      <c r="AM20" s="76"/>
      <c r="AN20" s="39"/>
      <c r="AO20" s="39"/>
      <c r="AP20" s="33"/>
      <c r="AQ20" s="77"/>
      <c r="AR20" s="39"/>
      <c r="AS20" s="39"/>
      <c r="AT20" s="76"/>
      <c r="AU20" s="39"/>
      <c r="AV20" s="78"/>
      <c r="AW20" s="33"/>
      <c r="AX20" s="77"/>
      <c r="AY20" s="39"/>
      <c r="AZ20" s="39"/>
      <c r="BA20" s="76"/>
      <c r="BB20" s="39"/>
      <c r="BC20" s="78"/>
      <c r="BD20" s="33"/>
      <c r="BE20" s="77"/>
      <c r="BF20" s="39"/>
      <c r="BG20" s="39"/>
      <c r="BH20" s="76"/>
      <c r="BI20" s="39"/>
      <c r="BJ20" s="78"/>
      <c r="BK20" s="33"/>
    </row>
    <row r="21" spans="1:63" ht="45" x14ac:dyDescent="0.35">
      <c r="A21" s="77"/>
      <c r="B21" s="39"/>
      <c r="C21" s="39"/>
      <c r="D21" s="39"/>
      <c r="E21" s="39"/>
      <c r="F21" s="73"/>
      <c r="G21" s="95">
        <f>Table1487453233343536331323334353738393[[#This Row],[Hours Worked]]*Table1487453233343536331323334353738393[[#This Row],[Rate]]</f>
        <v>0</v>
      </c>
      <c r="H21" s="116"/>
      <c r="I21" s="118">
        <f>IF(Table1487453233343536331323334353738393[[#This Row],[Equipment Used (Dropdown)]] &lt;&gt; "", RIGHT(Table1487453233343536331323334353738393[[#This Row],[Equipment Used (Dropdown)]],6),0)</f>
        <v>0</v>
      </c>
      <c r="J21" s="94"/>
      <c r="K21" s="95">
        <f>Table1487453233343536331323334353738393[[#This Row],[Rate (Auto selects)]]*Table1487453233343536331323334353738393[[#This Row],[Hours Used]]</f>
        <v>0</v>
      </c>
      <c r="M21" s="94" t="s">
        <v>117</v>
      </c>
      <c r="N21" s="94" t="s">
        <v>69</v>
      </c>
      <c r="O21" s="107">
        <v>17.75</v>
      </c>
      <c r="P21" s="32"/>
      <c r="S21" s="33"/>
      <c r="T21" s="39"/>
      <c r="U21" s="39"/>
      <c r="V21" s="39"/>
      <c r="W21" s="39"/>
      <c r="X21" s="39"/>
      <c r="Y21" s="112">
        <f>IF(X21 &lt;&gt; "", RIGHT(Table15775311283848586881828384858788898[[#This Row],[Class (Dropdown)]],6),0)</f>
        <v>0</v>
      </c>
      <c r="Z21" s="108"/>
      <c r="AA21" s="107"/>
      <c r="AB21" s="111">
        <f>Table15775311283848586881828384858788898[[#This Row],[Rate (Auto fill)]]*Table15775311283848586881828384858788898[[#This Row],[Hours Groomed]]</f>
        <v>0</v>
      </c>
      <c r="AC21" s="32"/>
      <c r="AD21" s="39"/>
      <c r="AE21" s="39"/>
      <c r="AF21" s="39"/>
      <c r="AG21" s="39"/>
      <c r="AH21" s="78"/>
      <c r="AI21" s="33"/>
      <c r="AJ21" s="39"/>
      <c r="AK21" s="39"/>
      <c r="AL21" s="39"/>
      <c r="AM21" s="76"/>
      <c r="AN21" s="39"/>
      <c r="AO21" s="39"/>
      <c r="AP21" s="33"/>
      <c r="AQ21" s="77"/>
      <c r="AR21" s="39"/>
      <c r="AS21" s="39"/>
      <c r="AT21" s="76"/>
      <c r="AU21" s="39"/>
      <c r="AV21" s="78"/>
      <c r="AW21" s="33"/>
      <c r="AX21" s="77"/>
      <c r="AY21" s="39"/>
      <c r="AZ21" s="39"/>
      <c r="BA21" s="76"/>
      <c r="BB21" s="39"/>
      <c r="BC21" s="78"/>
      <c r="BD21" s="33"/>
      <c r="BE21" s="77"/>
      <c r="BF21" s="39"/>
      <c r="BG21" s="39"/>
      <c r="BH21" s="76"/>
      <c r="BI21" s="39"/>
      <c r="BJ21" s="78"/>
      <c r="BK21" s="33"/>
    </row>
    <row r="22" spans="1:63" ht="45" x14ac:dyDescent="0.35">
      <c r="A22" s="77"/>
      <c r="B22" s="39"/>
      <c r="C22" s="39"/>
      <c r="D22" s="39"/>
      <c r="E22" s="39"/>
      <c r="F22" s="73"/>
      <c r="G22" s="95">
        <f>Table1487453233343536331323334353738393[[#This Row],[Hours Worked]]*Table1487453233343536331323334353738393[[#This Row],[Rate]]</f>
        <v>0</v>
      </c>
      <c r="H22" s="116"/>
      <c r="I22" s="118">
        <f>IF(Table1487453233343536331323334353738393[[#This Row],[Equipment Used (Dropdown)]] &lt;&gt; "", RIGHT(Table1487453233343536331323334353738393[[#This Row],[Equipment Used (Dropdown)]],6),0)</f>
        <v>0</v>
      </c>
      <c r="J22" s="94"/>
      <c r="K22" s="95">
        <f>Table1487453233343536331323334353738393[[#This Row],[Rate (Auto selects)]]*Table1487453233343536331323334353738393[[#This Row],[Hours Used]]</f>
        <v>0</v>
      </c>
      <c r="M22" s="94" t="s">
        <v>118</v>
      </c>
      <c r="N22" s="94" t="s">
        <v>56</v>
      </c>
      <c r="O22" s="107">
        <v>40.659999999999997</v>
      </c>
      <c r="P22" s="32"/>
      <c r="S22" s="33"/>
      <c r="T22" s="39"/>
      <c r="U22" s="39"/>
      <c r="V22" s="39"/>
      <c r="W22" s="39"/>
      <c r="X22" s="39"/>
      <c r="Y22" s="112">
        <f>IF(X22 &lt;&gt; "", RIGHT(Table15775311283848586881828384858788898[[#This Row],[Class (Dropdown)]],6),0)</f>
        <v>0</v>
      </c>
      <c r="Z22" s="108"/>
      <c r="AA22" s="107"/>
      <c r="AB22" s="111">
        <f>Table15775311283848586881828384858788898[[#This Row],[Rate (Auto fill)]]*Table15775311283848586881828384858788898[[#This Row],[Hours Groomed]]</f>
        <v>0</v>
      </c>
      <c r="AC22" s="32"/>
      <c r="AD22" s="39"/>
      <c r="AE22" s="39"/>
      <c r="AF22" s="39"/>
      <c r="AG22" s="39"/>
      <c r="AH22" s="78"/>
      <c r="AI22" s="33"/>
      <c r="AJ22" s="39"/>
      <c r="AK22" s="39"/>
      <c r="AL22" s="39"/>
      <c r="AM22" s="76"/>
      <c r="AN22" s="39"/>
      <c r="AO22" s="39"/>
      <c r="AP22" s="33"/>
      <c r="AQ22" s="77"/>
      <c r="AR22" s="39"/>
      <c r="AS22" s="39"/>
      <c r="AT22" s="76"/>
      <c r="AU22" s="39"/>
      <c r="AV22" s="78"/>
      <c r="AW22" s="33"/>
      <c r="AX22" s="77"/>
      <c r="AY22" s="39"/>
      <c r="AZ22" s="39"/>
      <c r="BA22" s="76"/>
      <c r="BB22" s="39"/>
      <c r="BC22" s="78"/>
      <c r="BD22" s="33"/>
      <c r="BE22" s="77"/>
      <c r="BF22" s="39"/>
      <c r="BG22" s="39"/>
      <c r="BH22" s="76"/>
      <c r="BI22" s="39"/>
      <c r="BJ22" s="78"/>
      <c r="BK22" s="33"/>
    </row>
    <row r="23" spans="1:63" ht="45" x14ac:dyDescent="0.35">
      <c r="A23" s="77"/>
      <c r="B23" s="39"/>
      <c r="C23" s="39"/>
      <c r="D23" s="39"/>
      <c r="E23" s="39"/>
      <c r="F23" s="73"/>
      <c r="G23" s="95">
        <f>Table1487453233343536331323334353738393[[#This Row],[Hours Worked]]*Table1487453233343536331323334353738393[[#This Row],[Rate]]</f>
        <v>0</v>
      </c>
      <c r="H23" s="116"/>
      <c r="I23" s="118">
        <f>IF(Table1487453233343536331323334353738393[[#This Row],[Equipment Used (Dropdown)]] &lt;&gt; "", RIGHT(Table1487453233343536331323334353738393[[#This Row],[Equipment Used (Dropdown)]],6),0)</f>
        <v>0</v>
      </c>
      <c r="J23" s="94"/>
      <c r="K23" s="95">
        <f>Table1487453233343536331323334353738393[[#This Row],[Rate (Auto selects)]]*Table1487453233343536331323334353738393[[#This Row],[Hours Used]]</f>
        <v>0</v>
      </c>
      <c r="M23" s="94" t="s">
        <v>119</v>
      </c>
      <c r="N23" s="94" t="s">
        <v>70</v>
      </c>
      <c r="O23" s="107">
        <v>69.61</v>
      </c>
      <c r="S23" s="33"/>
      <c r="T23" s="39"/>
      <c r="U23" s="39"/>
      <c r="V23" s="39"/>
      <c r="W23" s="39"/>
      <c r="X23" s="39"/>
      <c r="Y23" s="112">
        <f>IF(X23 &lt;&gt; "", RIGHT(Table15775311283848586881828384858788898[[#This Row],[Class (Dropdown)]],6),0)</f>
        <v>0</v>
      </c>
      <c r="Z23" s="108"/>
      <c r="AA23" s="107"/>
      <c r="AB23" s="111">
        <f>Table15775311283848586881828384858788898[[#This Row],[Rate (Auto fill)]]*Table15775311283848586881828384858788898[[#This Row],[Hours Groomed]]</f>
        <v>0</v>
      </c>
      <c r="AC23" s="32"/>
      <c r="AD23" s="39"/>
      <c r="AE23" s="39"/>
      <c r="AF23" s="39"/>
      <c r="AG23" s="39"/>
      <c r="AH23" s="78"/>
      <c r="AI23" s="33"/>
      <c r="AJ23" s="39"/>
      <c r="AK23" s="39"/>
      <c r="AL23" s="39"/>
      <c r="AM23" s="76"/>
      <c r="AN23" s="39"/>
      <c r="AO23" s="39"/>
      <c r="AP23" s="33"/>
      <c r="AQ23" s="77"/>
      <c r="AR23" s="39"/>
      <c r="AS23" s="39"/>
      <c r="AT23" s="76"/>
      <c r="AU23" s="39"/>
      <c r="AV23" s="78"/>
      <c r="AW23" s="33"/>
      <c r="AX23" s="77"/>
      <c r="AY23" s="39"/>
      <c r="AZ23" s="39"/>
      <c r="BA23" s="76"/>
      <c r="BB23" s="39"/>
      <c r="BC23" s="78"/>
      <c r="BD23" s="33"/>
      <c r="BE23" s="77"/>
      <c r="BF23" s="39"/>
      <c r="BG23" s="39"/>
      <c r="BH23" s="76"/>
      <c r="BI23" s="39"/>
      <c r="BJ23" s="78"/>
      <c r="BK23" s="33"/>
    </row>
    <row r="24" spans="1:63" ht="30" x14ac:dyDescent="0.35">
      <c r="A24" s="77"/>
      <c r="B24" s="39"/>
      <c r="C24" s="39"/>
      <c r="D24" s="39"/>
      <c r="E24" s="39"/>
      <c r="F24" s="73"/>
      <c r="G24" s="95">
        <f>Table1487453233343536331323334353738393[[#This Row],[Hours Worked]]*Table1487453233343536331323334353738393[[#This Row],[Rate]]</f>
        <v>0</v>
      </c>
      <c r="H24" s="116"/>
      <c r="I24" s="118">
        <f>IF(Table1487453233343536331323334353738393[[#This Row],[Equipment Used (Dropdown)]] &lt;&gt; "", RIGHT(Table1487453233343536331323334353738393[[#This Row],[Equipment Used (Dropdown)]],6),0)</f>
        <v>0</v>
      </c>
      <c r="J24" s="94"/>
      <c r="K24" s="95">
        <f>Table1487453233343536331323334353738393[[#This Row],[Rate (Auto selects)]]*Table1487453233343536331323334353738393[[#This Row],[Hours Used]]</f>
        <v>0</v>
      </c>
      <c r="M24" s="94" t="s">
        <v>120</v>
      </c>
      <c r="N24" s="94" t="s">
        <v>57</v>
      </c>
      <c r="O24" s="107">
        <v>48.88</v>
      </c>
      <c r="S24" s="33"/>
      <c r="T24" s="39"/>
      <c r="U24" s="39"/>
      <c r="V24" s="39"/>
      <c r="W24" s="39"/>
      <c r="X24" s="39"/>
      <c r="Y24" s="112">
        <f>IF(X24 &lt;&gt; "", RIGHT(Table15775311283848586881828384858788898[[#This Row],[Class (Dropdown)]],6),0)</f>
        <v>0</v>
      </c>
      <c r="Z24" s="108"/>
      <c r="AA24" s="107"/>
      <c r="AB24" s="111">
        <f>Table15775311283848586881828384858788898[[#This Row],[Rate (Auto fill)]]*Table15775311283848586881828384858788898[[#This Row],[Hours Groomed]]</f>
        <v>0</v>
      </c>
      <c r="AC24" s="32"/>
      <c r="AD24" s="39"/>
      <c r="AE24" s="39"/>
      <c r="AF24" s="39"/>
      <c r="AG24" s="39"/>
      <c r="AH24" s="78"/>
      <c r="AI24" s="33"/>
      <c r="AJ24" s="39"/>
      <c r="AK24" s="39"/>
      <c r="AL24" s="39"/>
      <c r="AM24" s="76"/>
      <c r="AN24" s="39"/>
      <c r="AO24" s="39"/>
      <c r="AP24" s="33"/>
      <c r="AQ24" s="77"/>
      <c r="AR24" s="39"/>
      <c r="AS24" s="39"/>
      <c r="AT24" s="76"/>
      <c r="AU24" s="39"/>
      <c r="AV24" s="78"/>
      <c r="AW24" s="33"/>
      <c r="AX24" s="77"/>
      <c r="AY24" s="39"/>
      <c r="AZ24" s="39"/>
      <c r="BA24" s="76"/>
      <c r="BB24" s="39"/>
      <c r="BC24" s="78"/>
      <c r="BD24" s="33"/>
      <c r="BE24" s="77"/>
      <c r="BF24" s="39"/>
      <c r="BG24" s="39"/>
      <c r="BH24" s="76"/>
      <c r="BI24" s="39"/>
      <c r="BJ24" s="78"/>
      <c r="BK24" s="33"/>
    </row>
    <row r="25" spans="1:63" ht="30" x14ac:dyDescent="0.35">
      <c r="A25" s="77"/>
      <c r="B25" s="39"/>
      <c r="C25" s="39"/>
      <c r="D25" s="39"/>
      <c r="E25" s="39"/>
      <c r="F25" s="73"/>
      <c r="G25" s="95">
        <f>Table1487453233343536331323334353738393[[#This Row],[Hours Worked]]*Table1487453233343536331323334353738393[[#This Row],[Rate]]</f>
        <v>0</v>
      </c>
      <c r="H25" s="116"/>
      <c r="I25" s="118">
        <f>IF(Table1487453233343536331323334353738393[[#This Row],[Equipment Used (Dropdown)]] &lt;&gt; "", RIGHT(Table1487453233343536331323334353738393[[#This Row],[Equipment Used (Dropdown)]],6),0)</f>
        <v>0</v>
      </c>
      <c r="J25" s="94"/>
      <c r="K25" s="95">
        <f>Table1487453233343536331323334353738393[[#This Row],[Rate (Auto selects)]]*Table1487453233343536331323334353738393[[#This Row],[Hours Used]]</f>
        <v>0</v>
      </c>
      <c r="M25" s="94" t="s">
        <v>109</v>
      </c>
      <c r="N25" s="94" t="s">
        <v>71</v>
      </c>
      <c r="O25" s="107">
        <v>44.14</v>
      </c>
      <c r="S25" s="33"/>
      <c r="T25" s="39"/>
      <c r="U25" s="39"/>
      <c r="V25" s="39"/>
      <c r="W25" s="39"/>
      <c r="X25" s="39"/>
      <c r="Y25" s="112">
        <f>IF(X25 &lt;&gt; "", RIGHT(Table15775311283848586881828384858788898[[#This Row],[Class (Dropdown)]],6),0)</f>
        <v>0</v>
      </c>
      <c r="Z25" s="108"/>
      <c r="AA25" s="107"/>
      <c r="AB25" s="111">
        <f>Table15775311283848586881828384858788898[[#This Row],[Rate (Auto fill)]]*Table15775311283848586881828384858788898[[#This Row],[Hours Groomed]]</f>
        <v>0</v>
      </c>
      <c r="AC25" s="32"/>
      <c r="AD25" s="39"/>
      <c r="AE25" s="39"/>
      <c r="AF25" s="39"/>
      <c r="AG25" s="39"/>
      <c r="AH25" s="78"/>
      <c r="AI25" s="33"/>
      <c r="AJ25" s="39"/>
      <c r="AK25" s="39"/>
      <c r="AL25" s="39"/>
      <c r="AM25" s="76"/>
      <c r="AN25" s="39"/>
      <c r="AO25" s="39"/>
      <c r="AP25" s="33"/>
      <c r="AQ25" s="77"/>
      <c r="AR25" s="39"/>
      <c r="AS25" s="39"/>
      <c r="AT25" s="76"/>
      <c r="AU25" s="39"/>
      <c r="AV25" s="78"/>
      <c r="AW25" s="33"/>
      <c r="AX25" s="77"/>
      <c r="AY25" s="39"/>
      <c r="AZ25" s="39"/>
      <c r="BA25" s="76"/>
      <c r="BB25" s="39"/>
      <c r="BC25" s="78"/>
      <c r="BD25" s="33"/>
      <c r="BE25" s="77"/>
      <c r="BF25" s="39"/>
      <c r="BG25" s="39"/>
      <c r="BH25" s="76"/>
      <c r="BI25" s="39"/>
      <c r="BJ25" s="78"/>
      <c r="BK25" s="33"/>
    </row>
    <row r="26" spans="1:63" ht="30" x14ac:dyDescent="0.35">
      <c r="A26" s="77"/>
      <c r="B26" s="39"/>
      <c r="C26" s="39"/>
      <c r="D26" s="39"/>
      <c r="E26" s="39"/>
      <c r="F26" s="73"/>
      <c r="G26" s="95">
        <f>Table1487453233343536331323334353738393[[#This Row],[Hours Worked]]*Table1487453233343536331323334353738393[[#This Row],[Rate]]</f>
        <v>0</v>
      </c>
      <c r="H26" s="116"/>
      <c r="I26" s="118">
        <f>IF(Table1487453233343536331323334353738393[[#This Row],[Equipment Used (Dropdown)]] &lt;&gt; "", RIGHT(Table1487453233343536331323334353738393[[#This Row],[Equipment Used (Dropdown)]],6),0)</f>
        <v>0</v>
      </c>
      <c r="J26" s="94"/>
      <c r="K26" s="95">
        <f>Table1487453233343536331323334353738393[[#This Row],[Rate (Auto selects)]]*Table1487453233343536331323334353738393[[#This Row],[Hours Used]]</f>
        <v>0</v>
      </c>
      <c r="M26" s="94" t="s">
        <v>110</v>
      </c>
      <c r="N26" s="94" t="s">
        <v>72</v>
      </c>
      <c r="O26" s="107">
        <v>43.75</v>
      </c>
      <c r="S26" s="33"/>
      <c r="T26" s="39"/>
      <c r="U26" s="39"/>
      <c r="V26" s="39"/>
      <c r="W26" s="39"/>
      <c r="X26" s="39"/>
      <c r="Y26" s="112">
        <f>IF(X26 &lt;&gt; "", RIGHT(Table15775311283848586881828384858788898[[#This Row],[Class (Dropdown)]],6),0)</f>
        <v>0</v>
      </c>
      <c r="Z26" s="108"/>
      <c r="AA26" s="107"/>
      <c r="AB26" s="111">
        <f>Table15775311283848586881828384858788898[[#This Row],[Rate (Auto fill)]]*Table15775311283848586881828384858788898[[#This Row],[Hours Groomed]]</f>
        <v>0</v>
      </c>
      <c r="AC26" s="32"/>
      <c r="AD26" s="39"/>
      <c r="AE26" s="39"/>
      <c r="AF26" s="39"/>
      <c r="AG26" s="39"/>
      <c r="AH26" s="78"/>
      <c r="AI26" s="33"/>
      <c r="AJ26" s="39"/>
      <c r="AK26" s="39"/>
      <c r="AL26" s="39"/>
      <c r="AM26" s="76"/>
      <c r="AN26" s="39"/>
      <c r="AO26" s="39"/>
      <c r="AP26" s="33"/>
      <c r="AQ26" s="77"/>
      <c r="AR26" s="39"/>
      <c r="AS26" s="39"/>
      <c r="AT26" s="76"/>
      <c r="AU26" s="39"/>
      <c r="AV26" s="78"/>
      <c r="AW26" s="33"/>
      <c r="AX26" s="77"/>
      <c r="AY26" s="39"/>
      <c r="AZ26" s="39"/>
      <c r="BA26" s="76"/>
      <c r="BB26" s="39"/>
      <c r="BC26" s="78"/>
      <c r="BD26" s="33"/>
      <c r="BE26" s="77"/>
      <c r="BF26" s="39"/>
      <c r="BG26" s="39"/>
      <c r="BH26" s="76"/>
      <c r="BI26" s="39"/>
      <c r="BJ26" s="78"/>
      <c r="BK26" s="33"/>
    </row>
    <row r="27" spans="1:63" ht="45" x14ac:dyDescent="0.35">
      <c r="A27" s="77"/>
      <c r="B27" s="39"/>
      <c r="C27" s="39"/>
      <c r="D27" s="39"/>
      <c r="E27" s="39"/>
      <c r="F27" s="73"/>
      <c r="G27" s="95">
        <f>Table1487453233343536331323334353738393[[#This Row],[Hours Worked]]*Table1487453233343536331323334353738393[[#This Row],[Rate]]</f>
        <v>0</v>
      </c>
      <c r="H27" s="116"/>
      <c r="I27" s="118">
        <f>IF(Table1487453233343536331323334353738393[[#This Row],[Equipment Used (Dropdown)]] &lt;&gt; "", RIGHT(Table1487453233343536331323334353738393[[#This Row],[Equipment Used (Dropdown)]],6),0)</f>
        <v>0</v>
      </c>
      <c r="J27" s="94"/>
      <c r="K27" s="95">
        <f>Table1487453233343536331323334353738393[[#This Row],[Rate (Auto selects)]]*Table1487453233343536331323334353738393[[#This Row],[Hours Used]]</f>
        <v>0</v>
      </c>
      <c r="M27" s="94" t="s">
        <v>111</v>
      </c>
      <c r="N27" s="94" t="s">
        <v>73</v>
      </c>
      <c r="O27" s="107">
        <v>18.78</v>
      </c>
      <c r="S27" s="33"/>
      <c r="T27" s="39"/>
      <c r="U27" s="39"/>
      <c r="V27" s="39"/>
      <c r="W27" s="39"/>
      <c r="X27" s="39"/>
      <c r="Y27" s="112">
        <f>IF(X27 &lt;&gt; "", RIGHT(Table15775311283848586881828384858788898[[#This Row],[Class (Dropdown)]],6),0)</f>
        <v>0</v>
      </c>
      <c r="Z27" s="108"/>
      <c r="AA27" s="107"/>
      <c r="AB27" s="111">
        <f>Table15775311283848586881828384858788898[[#This Row],[Rate (Auto fill)]]*Table15775311283848586881828384858788898[[#This Row],[Hours Groomed]]</f>
        <v>0</v>
      </c>
      <c r="AC27" s="32"/>
      <c r="AD27" s="39"/>
      <c r="AE27" s="39"/>
      <c r="AF27" s="39"/>
      <c r="AG27" s="39"/>
      <c r="AH27" s="78"/>
      <c r="AI27" s="33"/>
      <c r="AJ27" s="39"/>
      <c r="AK27" s="39"/>
      <c r="AL27" s="39"/>
      <c r="AM27" s="76"/>
      <c r="AN27" s="39"/>
      <c r="AO27" s="39"/>
      <c r="AP27" s="33"/>
      <c r="AQ27" s="77"/>
      <c r="AR27" s="39"/>
      <c r="AS27" s="39"/>
      <c r="AT27" s="76"/>
      <c r="AU27" s="39"/>
      <c r="AV27" s="78"/>
      <c r="AW27" s="33"/>
      <c r="AX27" s="77"/>
      <c r="AY27" s="39"/>
      <c r="AZ27" s="39"/>
      <c r="BA27" s="76"/>
      <c r="BB27" s="39"/>
      <c r="BC27" s="78"/>
      <c r="BD27" s="33"/>
      <c r="BE27" s="77"/>
      <c r="BF27" s="39"/>
      <c r="BG27" s="39"/>
      <c r="BH27" s="76"/>
      <c r="BI27" s="39"/>
      <c r="BJ27" s="78"/>
      <c r="BK27" s="33"/>
    </row>
    <row r="28" spans="1:63" ht="45" x14ac:dyDescent="0.35">
      <c r="A28" s="77"/>
      <c r="B28" s="39"/>
      <c r="C28" s="39"/>
      <c r="D28" s="39"/>
      <c r="E28" s="39"/>
      <c r="F28" s="73"/>
      <c r="G28" s="95">
        <f>Table1487453233343536331323334353738393[[#This Row],[Hours Worked]]*Table1487453233343536331323334353738393[[#This Row],[Rate]]</f>
        <v>0</v>
      </c>
      <c r="H28" s="116"/>
      <c r="I28" s="118">
        <f>IF(Table1487453233343536331323334353738393[[#This Row],[Equipment Used (Dropdown)]] &lt;&gt; "", RIGHT(Table1487453233343536331323334353738393[[#This Row],[Equipment Used (Dropdown)]],6),0)</f>
        <v>0</v>
      </c>
      <c r="J28" s="94"/>
      <c r="K28" s="95">
        <f>Table1487453233343536331323334353738393[[#This Row],[Rate (Auto selects)]]*Table1487453233343536331323334353738393[[#This Row],[Hours Used]]</f>
        <v>0</v>
      </c>
      <c r="M28" s="94" t="s">
        <v>112</v>
      </c>
      <c r="N28" s="94" t="s">
        <v>74</v>
      </c>
      <c r="O28" s="107">
        <v>28.53</v>
      </c>
      <c r="S28" s="33"/>
      <c r="T28" s="39"/>
      <c r="U28" s="39"/>
      <c r="V28" s="39"/>
      <c r="W28" s="39"/>
      <c r="X28" s="39"/>
      <c r="Y28" s="112">
        <f>IF(X28 &lt;&gt; "", RIGHT(Table15775311283848586881828384858788898[[#This Row],[Class (Dropdown)]],6),0)</f>
        <v>0</v>
      </c>
      <c r="Z28" s="108"/>
      <c r="AA28" s="107"/>
      <c r="AB28" s="111">
        <f>Table15775311283848586881828384858788898[[#This Row],[Rate (Auto fill)]]*Table15775311283848586881828384858788898[[#This Row],[Hours Groomed]]</f>
        <v>0</v>
      </c>
      <c r="AC28" s="32"/>
      <c r="AD28" s="39"/>
      <c r="AE28" s="39"/>
      <c r="AF28" s="39"/>
      <c r="AG28" s="39"/>
      <c r="AH28" s="78"/>
      <c r="AI28" s="33"/>
      <c r="AJ28" s="39"/>
      <c r="AK28" s="39"/>
      <c r="AL28" s="39"/>
      <c r="AM28" s="76"/>
      <c r="AN28" s="39"/>
      <c r="AO28" s="39"/>
      <c r="AP28" s="33"/>
      <c r="AQ28" s="77"/>
      <c r="AR28" s="39"/>
      <c r="AS28" s="39"/>
      <c r="AT28" s="76"/>
      <c r="AU28" s="39"/>
      <c r="AV28" s="78"/>
      <c r="AW28" s="33"/>
      <c r="AX28" s="77"/>
      <c r="AY28" s="39"/>
      <c r="AZ28" s="39"/>
      <c r="BA28" s="76"/>
      <c r="BB28" s="39"/>
      <c r="BC28" s="78"/>
      <c r="BD28" s="33"/>
      <c r="BE28" s="77"/>
      <c r="BF28" s="39"/>
      <c r="BG28" s="39"/>
      <c r="BH28" s="76"/>
      <c r="BI28" s="39"/>
      <c r="BJ28" s="78"/>
      <c r="BK28" s="33"/>
    </row>
    <row r="29" spans="1:63" ht="30" x14ac:dyDescent="0.35">
      <c r="A29" s="77"/>
      <c r="B29" s="39"/>
      <c r="C29" s="39"/>
      <c r="D29" s="39"/>
      <c r="E29" s="39"/>
      <c r="F29" s="73"/>
      <c r="G29" s="95">
        <f>Table1487453233343536331323334353738393[[#This Row],[Hours Worked]]*Table1487453233343536331323334353738393[[#This Row],[Rate]]</f>
        <v>0</v>
      </c>
      <c r="H29" s="116"/>
      <c r="I29" s="118">
        <f>IF(Table1487453233343536331323334353738393[[#This Row],[Equipment Used (Dropdown)]] &lt;&gt; "", RIGHT(Table1487453233343536331323334353738393[[#This Row],[Equipment Used (Dropdown)]],6),0)</f>
        <v>0</v>
      </c>
      <c r="J29" s="94"/>
      <c r="K29" s="95">
        <f>Table1487453233343536331323334353738393[[#This Row],[Rate (Auto selects)]]*Table1487453233343536331323334353738393[[#This Row],[Hours Used]]</f>
        <v>0</v>
      </c>
      <c r="M29" s="94" t="s">
        <v>113</v>
      </c>
      <c r="N29" s="94" t="s">
        <v>75</v>
      </c>
      <c r="O29" s="107">
        <v>33.35</v>
      </c>
      <c r="S29" s="33"/>
      <c r="T29" s="39"/>
      <c r="U29" s="39"/>
      <c r="V29" s="39"/>
      <c r="W29" s="39"/>
      <c r="X29" s="39"/>
      <c r="Y29" s="112">
        <f>IF(X29 &lt;&gt; "", RIGHT(Table15775311283848586881828384858788898[[#This Row],[Class (Dropdown)]],6),0)</f>
        <v>0</v>
      </c>
      <c r="Z29" s="108"/>
      <c r="AA29" s="107"/>
      <c r="AB29" s="111">
        <f>Table15775311283848586881828384858788898[[#This Row],[Rate (Auto fill)]]*Table15775311283848586881828384858788898[[#This Row],[Hours Groomed]]</f>
        <v>0</v>
      </c>
      <c r="AC29" s="32"/>
      <c r="AD29" s="39"/>
      <c r="AE29" s="39"/>
      <c r="AF29" s="39"/>
      <c r="AG29" s="39"/>
      <c r="AH29" s="78"/>
      <c r="AI29" s="33"/>
      <c r="AJ29" s="39"/>
      <c r="AK29" s="39"/>
      <c r="AL29" s="39"/>
      <c r="AM29" s="76"/>
      <c r="AN29" s="39"/>
      <c r="AO29" s="39"/>
      <c r="AP29" s="33"/>
      <c r="AQ29" s="77"/>
      <c r="AR29" s="39"/>
      <c r="AS29" s="39"/>
      <c r="AT29" s="76"/>
      <c r="AU29" s="39"/>
      <c r="AV29" s="78"/>
      <c r="AW29" s="33"/>
      <c r="AX29" s="77"/>
      <c r="AY29" s="39"/>
      <c r="AZ29" s="39"/>
      <c r="BA29" s="76"/>
      <c r="BB29" s="39"/>
      <c r="BC29" s="78"/>
      <c r="BD29" s="33"/>
      <c r="BE29" s="77"/>
      <c r="BF29" s="39"/>
      <c r="BG29" s="39"/>
      <c r="BH29" s="76"/>
      <c r="BI29" s="39"/>
      <c r="BJ29" s="78"/>
      <c r="BK29" s="33"/>
    </row>
    <row r="30" spans="1:63" ht="30" x14ac:dyDescent="0.35">
      <c r="A30" s="77"/>
      <c r="B30" s="39"/>
      <c r="C30" s="39"/>
      <c r="D30" s="39"/>
      <c r="E30" s="39"/>
      <c r="F30" s="73"/>
      <c r="G30" s="95">
        <f>Table1487453233343536331323334353738393[[#This Row],[Hours Worked]]*Table1487453233343536331323334353738393[[#This Row],[Rate]]</f>
        <v>0</v>
      </c>
      <c r="H30" s="116"/>
      <c r="I30" s="118">
        <f>IF(Table1487453233343536331323334353738393[[#This Row],[Equipment Used (Dropdown)]] &lt;&gt; "", RIGHT(Table1487453233343536331323334353738393[[#This Row],[Equipment Used (Dropdown)]],6),0)</f>
        <v>0</v>
      </c>
      <c r="J30" s="94"/>
      <c r="K30" s="95">
        <f>Table1487453233343536331323334353738393[[#This Row],[Rate (Auto selects)]]*Table1487453233343536331323334353738393[[#This Row],[Hours Used]]</f>
        <v>0</v>
      </c>
      <c r="M30" s="94" t="s">
        <v>114</v>
      </c>
      <c r="N30" s="94" t="s">
        <v>76</v>
      </c>
      <c r="O30" s="107">
        <v>19</v>
      </c>
      <c r="S30" s="33"/>
      <c r="T30" s="39"/>
      <c r="U30" s="39"/>
      <c r="V30" s="39"/>
      <c r="W30" s="39"/>
      <c r="X30" s="39"/>
      <c r="Y30" s="112">
        <f>IF(X30 &lt;&gt; "", RIGHT(Table15775311283848586881828384858788898[[#This Row],[Class (Dropdown)]],6),0)</f>
        <v>0</v>
      </c>
      <c r="Z30" s="108"/>
      <c r="AA30" s="107"/>
      <c r="AB30" s="111">
        <f>Table15775311283848586881828384858788898[[#This Row],[Rate (Auto fill)]]*Table15775311283848586881828384858788898[[#This Row],[Hours Groomed]]</f>
        <v>0</v>
      </c>
      <c r="AC30" s="32"/>
      <c r="AD30" s="39"/>
      <c r="AE30" s="39"/>
      <c r="AF30" s="39"/>
      <c r="AG30" s="39"/>
      <c r="AH30" s="78"/>
      <c r="AI30" s="33"/>
      <c r="AJ30" s="39"/>
      <c r="AK30" s="39"/>
      <c r="AL30" s="39"/>
      <c r="AM30" s="76"/>
      <c r="AN30" s="39"/>
      <c r="AO30" s="39"/>
      <c r="AP30" s="33"/>
      <c r="AQ30" s="77"/>
      <c r="AR30" s="39"/>
      <c r="AS30" s="39"/>
      <c r="AT30" s="76"/>
      <c r="AU30" s="39"/>
      <c r="AV30" s="78"/>
      <c r="AW30" s="33"/>
      <c r="AX30" s="77"/>
      <c r="AY30" s="39"/>
      <c r="AZ30" s="39"/>
      <c r="BA30" s="76"/>
      <c r="BB30" s="39"/>
      <c r="BC30" s="78"/>
      <c r="BD30" s="33"/>
      <c r="BE30" s="77"/>
      <c r="BF30" s="39"/>
      <c r="BG30" s="39"/>
      <c r="BH30" s="76"/>
      <c r="BI30" s="39"/>
      <c r="BJ30" s="78"/>
      <c r="BK30" s="33"/>
    </row>
    <row r="31" spans="1:63" x14ac:dyDescent="0.35">
      <c r="A31" s="77"/>
      <c r="B31" s="39"/>
      <c r="C31" s="39"/>
      <c r="D31" s="39"/>
      <c r="E31" s="39"/>
      <c r="F31" s="73"/>
      <c r="G31" s="95">
        <f>Table1487453233343536331323334353738393[[#This Row],[Hours Worked]]*Table1487453233343536331323334353738393[[#This Row],[Rate]]</f>
        <v>0</v>
      </c>
      <c r="H31" s="116"/>
      <c r="I31" s="118">
        <f>IF(Table1487453233343536331323334353738393[[#This Row],[Equipment Used (Dropdown)]] &lt;&gt; "", RIGHT(Table1487453233343536331323334353738393[[#This Row],[Equipment Used (Dropdown)]],6),0)</f>
        <v>0</v>
      </c>
      <c r="J31" s="94"/>
      <c r="K31" s="95">
        <f>Table1487453233343536331323334353738393[[#This Row],[Rate (Auto selects)]]*Table1487453233343536331323334353738393[[#This Row],[Hours Used]]</f>
        <v>0</v>
      </c>
      <c r="M31" s="94" t="s">
        <v>115</v>
      </c>
      <c r="N31" s="94" t="s">
        <v>77</v>
      </c>
      <c r="O31" s="107">
        <v>9.3800000000000008</v>
      </c>
      <c r="S31" s="33"/>
      <c r="T31" s="39"/>
      <c r="U31" s="39"/>
      <c r="V31" s="39"/>
      <c r="W31" s="39"/>
      <c r="X31" s="39"/>
      <c r="Y31" s="112">
        <f>IF(X31 &lt;&gt; "", RIGHT(Table15775311283848586881828384858788898[[#This Row],[Class (Dropdown)]],6),0)</f>
        <v>0</v>
      </c>
      <c r="Z31" s="108"/>
      <c r="AA31" s="107"/>
      <c r="AB31" s="111">
        <f>Table15775311283848586881828384858788898[[#This Row],[Rate (Auto fill)]]*Table15775311283848586881828384858788898[[#This Row],[Hours Groomed]]</f>
        <v>0</v>
      </c>
      <c r="AC31" s="32"/>
      <c r="AD31" s="39"/>
      <c r="AE31" s="39"/>
      <c r="AF31" s="39"/>
      <c r="AG31" s="39"/>
      <c r="AH31" s="78"/>
      <c r="AI31" s="33"/>
      <c r="AJ31" s="39"/>
      <c r="AK31" s="39"/>
      <c r="AL31" s="39"/>
      <c r="AM31" s="76"/>
      <c r="AN31" s="39"/>
      <c r="AO31" s="39"/>
      <c r="AP31" s="33"/>
      <c r="AQ31" s="77"/>
      <c r="AR31" s="39"/>
      <c r="AS31" s="39"/>
      <c r="AT31" s="76"/>
      <c r="AU31" s="39"/>
      <c r="AV31" s="78"/>
      <c r="AW31" s="33"/>
      <c r="AX31" s="77"/>
      <c r="AY31" s="39"/>
      <c r="AZ31" s="39"/>
      <c r="BA31" s="76"/>
      <c r="BB31" s="39"/>
      <c r="BC31" s="78"/>
      <c r="BD31" s="33"/>
      <c r="BE31" s="77"/>
      <c r="BF31" s="39"/>
      <c r="BG31" s="39"/>
      <c r="BH31" s="76"/>
      <c r="BI31" s="39"/>
      <c r="BJ31" s="78"/>
      <c r="BK31" s="33"/>
    </row>
    <row r="32" spans="1:63" ht="30" x14ac:dyDescent="0.35">
      <c r="A32" s="77"/>
      <c r="B32" s="39"/>
      <c r="C32" s="39"/>
      <c r="D32" s="39"/>
      <c r="E32" s="39"/>
      <c r="F32" s="73"/>
      <c r="G32" s="95">
        <f>Table1487453233343536331323334353738393[[#This Row],[Hours Worked]]*Table1487453233343536331323334353738393[[#This Row],[Rate]]</f>
        <v>0</v>
      </c>
      <c r="H32" s="116"/>
      <c r="I32" s="118">
        <f>IF(Table1487453233343536331323334353738393[[#This Row],[Equipment Used (Dropdown)]] &lt;&gt; "", RIGHT(Table1487453233343536331323334353738393[[#This Row],[Equipment Used (Dropdown)]],6),0)</f>
        <v>0</v>
      </c>
      <c r="J32" s="94"/>
      <c r="K32" s="95">
        <f>Table1487453233343536331323334353738393[[#This Row],[Rate (Auto selects)]]*Table1487453233343536331323334353738393[[#This Row],[Hours Used]]</f>
        <v>0</v>
      </c>
      <c r="M32" s="94" t="s">
        <v>98</v>
      </c>
      <c r="N32" s="94" t="s">
        <v>78</v>
      </c>
      <c r="O32" s="107">
        <v>57</v>
      </c>
      <c r="S32" s="33"/>
      <c r="T32" s="39"/>
      <c r="U32" s="39"/>
      <c r="V32" s="39"/>
      <c r="W32" s="39"/>
      <c r="X32" s="39"/>
      <c r="Y32" s="112">
        <f>IF(X32 &lt;&gt; "", RIGHT(Table15775311283848586881828384858788898[[#This Row],[Class (Dropdown)]],6),0)</f>
        <v>0</v>
      </c>
      <c r="Z32" s="108"/>
      <c r="AA32" s="107"/>
      <c r="AB32" s="111">
        <f>Table15775311283848586881828384858788898[[#This Row],[Rate (Auto fill)]]*Table15775311283848586881828384858788898[[#This Row],[Hours Groomed]]</f>
        <v>0</v>
      </c>
      <c r="AC32" s="32"/>
      <c r="AD32" s="39"/>
      <c r="AE32" s="39"/>
      <c r="AF32" s="39"/>
      <c r="AG32" s="39"/>
      <c r="AH32" s="78"/>
      <c r="AI32" s="33"/>
      <c r="AJ32" s="39"/>
      <c r="AK32" s="39"/>
      <c r="AL32" s="39"/>
      <c r="AM32" s="76"/>
      <c r="AN32" s="39"/>
      <c r="AO32" s="39"/>
      <c r="AP32" s="33"/>
      <c r="AQ32" s="77"/>
      <c r="AR32" s="39"/>
      <c r="AS32" s="39"/>
      <c r="AT32" s="76"/>
      <c r="AU32" s="39"/>
      <c r="AV32" s="78"/>
      <c r="AW32" s="33"/>
      <c r="AX32" s="77"/>
      <c r="AY32" s="39"/>
      <c r="AZ32" s="39"/>
      <c r="BA32" s="76"/>
      <c r="BB32" s="39"/>
      <c r="BC32" s="78"/>
      <c r="BD32" s="33"/>
      <c r="BE32" s="77"/>
      <c r="BF32" s="39"/>
      <c r="BG32" s="39"/>
      <c r="BH32" s="76"/>
      <c r="BI32" s="39"/>
      <c r="BJ32" s="78"/>
      <c r="BK32" s="33"/>
    </row>
    <row r="33" spans="1:63" ht="30" x14ac:dyDescent="0.35">
      <c r="A33" s="77"/>
      <c r="B33" s="39"/>
      <c r="C33" s="39"/>
      <c r="D33" s="39"/>
      <c r="E33" s="39"/>
      <c r="F33" s="73"/>
      <c r="G33" s="95">
        <f>Table1487453233343536331323334353738393[[#This Row],[Hours Worked]]*Table1487453233343536331323334353738393[[#This Row],[Rate]]</f>
        <v>0</v>
      </c>
      <c r="H33" s="116"/>
      <c r="I33" s="118">
        <f>IF(Table1487453233343536331323334353738393[[#This Row],[Equipment Used (Dropdown)]] &lt;&gt; "", RIGHT(Table1487453233343536331323334353738393[[#This Row],[Equipment Used (Dropdown)]],6),0)</f>
        <v>0</v>
      </c>
      <c r="J33" s="94"/>
      <c r="K33" s="95">
        <f>Table1487453233343536331323334353738393[[#This Row],[Rate (Auto selects)]]*Table1487453233343536331323334353738393[[#This Row],[Hours Used]]</f>
        <v>0</v>
      </c>
      <c r="M33" s="94" t="s">
        <v>99</v>
      </c>
      <c r="N33" s="94" t="s">
        <v>79</v>
      </c>
      <c r="O33" s="107">
        <v>112.35</v>
      </c>
      <c r="S33" s="33"/>
      <c r="T33" s="39"/>
      <c r="U33" s="39"/>
      <c r="V33" s="39"/>
      <c r="W33" s="39"/>
      <c r="X33" s="39"/>
      <c r="Y33" s="112">
        <f>IF(X33 &lt;&gt; "", RIGHT(Table15775311283848586881828384858788898[[#This Row],[Class (Dropdown)]],6),0)</f>
        <v>0</v>
      </c>
      <c r="Z33" s="108"/>
      <c r="AA33" s="107"/>
      <c r="AB33" s="111">
        <f>Table15775311283848586881828384858788898[[#This Row],[Rate (Auto fill)]]*Table15775311283848586881828384858788898[[#This Row],[Hours Groomed]]</f>
        <v>0</v>
      </c>
      <c r="AC33" s="32"/>
      <c r="AD33" s="39"/>
      <c r="AE33" s="39"/>
      <c r="AF33" s="39"/>
      <c r="AG33" s="39"/>
      <c r="AH33" s="78"/>
      <c r="AI33" s="33"/>
      <c r="AJ33" s="39"/>
      <c r="AK33" s="39"/>
      <c r="AL33" s="39"/>
      <c r="AM33" s="76"/>
      <c r="AN33" s="39"/>
      <c r="AO33" s="39"/>
      <c r="AP33" s="33"/>
      <c r="AQ33" s="77"/>
      <c r="AR33" s="39"/>
      <c r="AS33" s="39"/>
      <c r="AT33" s="76"/>
      <c r="AU33" s="39"/>
      <c r="AV33" s="78"/>
      <c r="AW33" s="33"/>
      <c r="AX33" s="77"/>
      <c r="AY33" s="39"/>
      <c r="AZ33" s="39"/>
      <c r="BA33" s="76"/>
      <c r="BB33" s="39"/>
      <c r="BC33" s="78"/>
      <c r="BD33" s="33"/>
      <c r="BE33" s="77"/>
      <c r="BF33" s="39"/>
      <c r="BG33" s="39"/>
      <c r="BH33" s="76"/>
      <c r="BI33" s="39"/>
      <c r="BJ33" s="78"/>
      <c r="BK33" s="33"/>
    </row>
    <row r="34" spans="1:63" ht="30" x14ac:dyDescent="0.35">
      <c r="A34" s="77"/>
      <c r="B34" s="39"/>
      <c r="C34" s="39"/>
      <c r="D34" s="39"/>
      <c r="E34" s="39"/>
      <c r="F34" s="73"/>
      <c r="G34" s="95">
        <f>Table1487453233343536331323334353738393[[#This Row],[Hours Worked]]*Table1487453233343536331323334353738393[[#This Row],[Rate]]</f>
        <v>0</v>
      </c>
      <c r="H34" s="116"/>
      <c r="I34" s="118">
        <f>IF(Table1487453233343536331323334353738393[[#This Row],[Equipment Used (Dropdown)]] &lt;&gt; "", RIGHT(Table1487453233343536331323334353738393[[#This Row],[Equipment Used (Dropdown)]],6),0)</f>
        <v>0</v>
      </c>
      <c r="J34" s="94"/>
      <c r="K34" s="95">
        <f>Table1487453233343536331323334353738393[[#This Row],[Rate (Auto selects)]]*Table1487453233343536331323334353738393[[#This Row],[Hours Used]]</f>
        <v>0</v>
      </c>
      <c r="M34" s="94" t="s">
        <v>100</v>
      </c>
      <c r="N34" s="94" t="s">
        <v>80</v>
      </c>
      <c r="O34" s="107">
        <v>46.38</v>
      </c>
      <c r="S34" s="33"/>
      <c r="T34" s="39"/>
      <c r="U34" s="39"/>
      <c r="V34" s="39"/>
      <c r="W34" s="39"/>
      <c r="X34" s="39"/>
      <c r="Y34" s="112">
        <f>IF(X34 &lt;&gt; "", RIGHT(Table15775311283848586881828384858788898[[#This Row],[Class (Dropdown)]],6),0)</f>
        <v>0</v>
      </c>
      <c r="Z34" s="108"/>
      <c r="AA34" s="107"/>
      <c r="AB34" s="111">
        <f>Table15775311283848586881828384858788898[[#This Row],[Rate (Auto fill)]]*Table15775311283848586881828384858788898[[#This Row],[Hours Groomed]]</f>
        <v>0</v>
      </c>
      <c r="AC34" s="32"/>
      <c r="AD34" s="39"/>
      <c r="AE34" s="39"/>
      <c r="AF34" s="39"/>
      <c r="AG34" s="39"/>
      <c r="AH34" s="78"/>
      <c r="AI34" s="33"/>
      <c r="AJ34" s="39"/>
      <c r="AK34" s="39"/>
      <c r="AL34" s="39"/>
      <c r="AM34" s="76"/>
      <c r="AN34" s="39"/>
      <c r="AO34" s="39"/>
      <c r="AP34" s="33"/>
      <c r="AQ34" s="77"/>
      <c r="AR34" s="39"/>
      <c r="AS34" s="39"/>
      <c r="AT34" s="76"/>
      <c r="AU34" s="39"/>
      <c r="AV34" s="78"/>
      <c r="AW34" s="33"/>
      <c r="AX34" s="77"/>
      <c r="AY34" s="39"/>
      <c r="AZ34" s="39"/>
      <c r="BA34" s="76"/>
      <c r="BB34" s="39"/>
      <c r="BC34" s="78"/>
      <c r="BD34" s="33"/>
      <c r="BE34" s="77"/>
      <c r="BF34" s="39"/>
      <c r="BG34" s="39"/>
      <c r="BH34" s="76"/>
      <c r="BI34" s="39"/>
      <c r="BJ34" s="78"/>
      <c r="BK34" s="33"/>
    </row>
    <row r="35" spans="1:63" ht="30" x14ac:dyDescent="0.35">
      <c r="A35" s="77"/>
      <c r="B35" s="39"/>
      <c r="C35" s="39"/>
      <c r="D35" s="39"/>
      <c r="E35" s="39"/>
      <c r="F35" s="73"/>
      <c r="G35" s="95">
        <f>Table1487453233343536331323334353738393[[#This Row],[Hours Worked]]*Table1487453233343536331323334353738393[[#This Row],[Rate]]</f>
        <v>0</v>
      </c>
      <c r="H35" s="116"/>
      <c r="I35" s="118">
        <f>IF(Table1487453233343536331323334353738393[[#This Row],[Equipment Used (Dropdown)]] &lt;&gt; "", RIGHT(Table1487453233343536331323334353738393[[#This Row],[Equipment Used (Dropdown)]],6),0)</f>
        <v>0</v>
      </c>
      <c r="J35" s="94"/>
      <c r="K35" s="95">
        <f>Table1487453233343536331323334353738393[[#This Row],[Rate (Auto selects)]]*Table1487453233343536331323334353738393[[#This Row],[Hours Used]]</f>
        <v>0</v>
      </c>
      <c r="M35" s="94" t="s">
        <v>101</v>
      </c>
      <c r="N35" s="94" t="s">
        <v>81</v>
      </c>
      <c r="O35" s="107">
        <v>111.43</v>
      </c>
      <c r="S35" s="33"/>
      <c r="T35" s="39"/>
      <c r="U35" s="39"/>
      <c r="V35" s="39"/>
      <c r="W35" s="39"/>
      <c r="X35" s="39"/>
      <c r="Y35" s="112">
        <f>IF(X35 &lt;&gt; "", RIGHT(Table15775311283848586881828384858788898[[#This Row],[Class (Dropdown)]],6),0)</f>
        <v>0</v>
      </c>
      <c r="Z35" s="108"/>
      <c r="AA35" s="107"/>
      <c r="AB35" s="111">
        <f>Table15775311283848586881828384858788898[[#This Row],[Rate (Auto fill)]]*Table15775311283848586881828384858788898[[#This Row],[Hours Groomed]]</f>
        <v>0</v>
      </c>
      <c r="AC35" s="32"/>
      <c r="AD35" s="39"/>
      <c r="AE35" s="39"/>
      <c r="AF35" s="39"/>
      <c r="AG35" s="39"/>
      <c r="AH35" s="78"/>
      <c r="AI35" s="33"/>
      <c r="AJ35" s="39"/>
      <c r="AK35" s="39"/>
      <c r="AL35" s="39"/>
      <c r="AM35" s="76"/>
      <c r="AN35" s="39"/>
      <c r="AO35" s="39"/>
      <c r="AP35" s="33"/>
      <c r="AQ35" s="77"/>
      <c r="AR35" s="39"/>
      <c r="AS35" s="39"/>
      <c r="AT35" s="76"/>
      <c r="AU35" s="39"/>
      <c r="AV35" s="78"/>
      <c r="AW35" s="33"/>
      <c r="AX35" s="77"/>
      <c r="AY35" s="39"/>
      <c r="AZ35" s="39"/>
      <c r="BA35" s="76"/>
      <c r="BB35" s="39"/>
      <c r="BC35" s="78"/>
      <c r="BD35" s="33"/>
      <c r="BE35" s="77"/>
      <c r="BF35" s="39"/>
      <c r="BG35" s="39"/>
      <c r="BH35" s="76"/>
      <c r="BI35" s="39"/>
      <c r="BJ35" s="78"/>
      <c r="BK35" s="33"/>
    </row>
    <row r="36" spans="1:63" ht="30" x14ac:dyDescent="0.35">
      <c r="A36" s="77"/>
      <c r="B36" s="39"/>
      <c r="C36" s="39"/>
      <c r="D36" s="39"/>
      <c r="E36" s="39"/>
      <c r="F36" s="73"/>
      <c r="G36" s="95">
        <f>Table1487453233343536331323334353738393[[#This Row],[Hours Worked]]*Table1487453233343536331323334353738393[[#This Row],[Rate]]</f>
        <v>0</v>
      </c>
      <c r="H36" s="116"/>
      <c r="I36" s="118">
        <f>IF(Table1487453233343536331323334353738393[[#This Row],[Equipment Used (Dropdown)]] &lt;&gt; "", RIGHT(Table1487453233343536331323334353738393[[#This Row],[Equipment Used (Dropdown)]],6),0)</f>
        <v>0</v>
      </c>
      <c r="J36" s="94"/>
      <c r="K36" s="95">
        <f>Table1487453233343536331323334353738393[[#This Row],[Rate (Auto selects)]]*Table1487453233343536331323334353738393[[#This Row],[Hours Used]]</f>
        <v>0</v>
      </c>
      <c r="M36" s="94" t="s">
        <v>102</v>
      </c>
      <c r="N36" s="94" t="s">
        <v>82</v>
      </c>
      <c r="O36" s="107">
        <v>55.85</v>
      </c>
      <c r="S36" s="33"/>
      <c r="T36" s="39"/>
      <c r="U36" s="39"/>
      <c r="V36" s="39"/>
      <c r="W36" s="39"/>
      <c r="X36" s="39"/>
      <c r="Y36" s="112">
        <f>IF(X36 &lt;&gt; "", RIGHT(Table15775311283848586881828384858788898[[#This Row],[Class (Dropdown)]],6),0)</f>
        <v>0</v>
      </c>
      <c r="Z36" s="108"/>
      <c r="AA36" s="107"/>
      <c r="AB36" s="111">
        <f>Table15775311283848586881828384858788898[[#This Row],[Rate (Auto fill)]]*Table15775311283848586881828384858788898[[#This Row],[Hours Groomed]]</f>
        <v>0</v>
      </c>
      <c r="AC36" s="32"/>
      <c r="AD36" s="39"/>
      <c r="AE36" s="39"/>
      <c r="AF36" s="39"/>
      <c r="AG36" s="39"/>
      <c r="AH36" s="78"/>
      <c r="AI36" s="33"/>
      <c r="AJ36" s="39"/>
      <c r="AK36" s="39"/>
      <c r="AL36" s="39"/>
      <c r="AM36" s="76"/>
      <c r="AN36" s="39"/>
      <c r="AO36" s="39"/>
      <c r="AP36" s="33"/>
      <c r="AQ36" s="77"/>
      <c r="AR36" s="39"/>
      <c r="AS36" s="39"/>
      <c r="AT36" s="76"/>
      <c r="AU36" s="39"/>
      <c r="AV36" s="78"/>
      <c r="AW36" s="33"/>
      <c r="AX36" s="77"/>
      <c r="AY36" s="39"/>
      <c r="AZ36" s="39"/>
      <c r="BA36" s="76"/>
      <c r="BB36" s="39"/>
      <c r="BC36" s="78"/>
      <c r="BD36" s="33"/>
      <c r="BE36" s="77"/>
      <c r="BF36" s="39"/>
      <c r="BG36" s="39"/>
      <c r="BH36" s="76"/>
      <c r="BI36" s="39"/>
      <c r="BJ36" s="78"/>
      <c r="BK36" s="33"/>
    </row>
    <row r="37" spans="1:63" ht="30" x14ac:dyDescent="0.35">
      <c r="A37" s="77"/>
      <c r="B37" s="39"/>
      <c r="C37" s="39"/>
      <c r="D37" s="39"/>
      <c r="E37" s="39"/>
      <c r="F37" s="73"/>
      <c r="G37" s="95">
        <f>Table1487453233343536331323334353738393[[#This Row],[Hours Worked]]*Table1487453233343536331323334353738393[[#This Row],[Rate]]</f>
        <v>0</v>
      </c>
      <c r="H37" s="116"/>
      <c r="I37" s="118">
        <f>IF(Table1487453233343536331323334353738393[[#This Row],[Equipment Used (Dropdown)]] &lt;&gt; "", RIGHT(Table1487453233343536331323334353738393[[#This Row],[Equipment Used (Dropdown)]],6),0)</f>
        <v>0</v>
      </c>
      <c r="J37" s="94"/>
      <c r="K37" s="95">
        <f>Table1487453233343536331323334353738393[[#This Row],[Rate (Auto selects)]]*Table1487453233343536331323334353738393[[#This Row],[Hours Used]]</f>
        <v>0</v>
      </c>
      <c r="M37" s="94" t="s">
        <v>103</v>
      </c>
      <c r="N37" s="94" t="s">
        <v>83</v>
      </c>
      <c r="O37" s="107">
        <v>68.040000000000006</v>
      </c>
      <c r="S37" s="33"/>
      <c r="T37" s="39"/>
      <c r="U37" s="39"/>
      <c r="V37" s="39"/>
      <c r="W37" s="39"/>
      <c r="X37" s="39"/>
      <c r="Y37" s="112">
        <f>IF(X37 &lt;&gt; "", RIGHT(Table15775311283848586881828384858788898[[#This Row],[Class (Dropdown)]],6),0)</f>
        <v>0</v>
      </c>
      <c r="Z37" s="108"/>
      <c r="AA37" s="107"/>
      <c r="AB37" s="111">
        <f>Table15775311283848586881828384858788898[[#This Row],[Rate (Auto fill)]]*Table15775311283848586881828384858788898[[#This Row],[Hours Groomed]]</f>
        <v>0</v>
      </c>
      <c r="AC37" s="32"/>
      <c r="AD37" s="39"/>
      <c r="AE37" s="39"/>
      <c r="AF37" s="39"/>
      <c r="AG37" s="39"/>
      <c r="AH37" s="78"/>
      <c r="AI37" s="33"/>
      <c r="AJ37" s="39"/>
      <c r="AK37" s="39"/>
      <c r="AL37" s="39"/>
      <c r="AM37" s="76"/>
      <c r="AN37" s="39"/>
      <c r="AO37" s="39"/>
      <c r="AP37" s="33"/>
      <c r="AQ37" s="77"/>
      <c r="AR37" s="39"/>
      <c r="AS37" s="39"/>
      <c r="AT37" s="76"/>
      <c r="AU37" s="39"/>
      <c r="AV37" s="78"/>
      <c r="AW37" s="33"/>
      <c r="AX37" s="77"/>
      <c r="AY37" s="39"/>
      <c r="AZ37" s="39"/>
      <c r="BA37" s="76"/>
      <c r="BB37" s="39"/>
      <c r="BC37" s="78"/>
      <c r="BD37" s="33"/>
      <c r="BE37" s="77"/>
      <c r="BF37" s="39"/>
      <c r="BG37" s="39"/>
      <c r="BH37" s="76"/>
      <c r="BI37" s="39"/>
      <c r="BJ37" s="78"/>
      <c r="BK37" s="33"/>
    </row>
    <row r="38" spans="1:63" x14ac:dyDescent="0.35">
      <c r="A38" s="77"/>
      <c r="B38" s="39"/>
      <c r="C38" s="39"/>
      <c r="D38" s="39"/>
      <c r="E38" s="39"/>
      <c r="F38" s="73"/>
      <c r="G38" s="95">
        <f>Table1487453233343536331323334353738393[[#This Row],[Hours Worked]]*Table1487453233343536331323334353738393[[#This Row],[Rate]]</f>
        <v>0</v>
      </c>
      <c r="H38" s="116"/>
      <c r="I38" s="118">
        <f>IF(Table1487453233343536331323334353738393[[#This Row],[Equipment Used (Dropdown)]] &lt;&gt; "", RIGHT(Table1487453233343536331323334353738393[[#This Row],[Equipment Used (Dropdown)]],6),0)</f>
        <v>0</v>
      </c>
      <c r="J38" s="94"/>
      <c r="K38" s="95">
        <f>Table1487453233343536331323334353738393[[#This Row],[Rate (Auto selects)]]*Table1487453233343536331323334353738393[[#This Row],[Hours Used]]</f>
        <v>0</v>
      </c>
      <c r="S38" s="33"/>
      <c r="T38" s="39"/>
      <c r="U38" s="39"/>
      <c r="V38" s="39"/>
      <c r="W38" s="39"/>
      <c r="X38" s="39"/>
      <c r="Y38" s="112">
        <f>IF(X38 &lt;&gt; "", RIGHT(Table15775311283848586881828384858788898[[#This Row],[Class (Dropdown)]],6),0)</f>
        <v>0</v>
      </c>
      <c r="Z38" s="108"/>
      <c r="AA38" s="107"/>
      <c r="AB38" s="111">
        <f>Table15775311283848586881828384858788898[[#This Row],[Rate (Auto fill)]]*Table15775311283848586881828384858788898[[#This Row],[Hours Groomed]]</f>
        <v>0</v>
      </c>
      <c r="AC38" s="32"/>
      <c r="AD38" s="39"/>
      <c r="AE38" s="39"/>
      <c r="AF38" s="39"/>
      <c r="AG38" s="39"/>
      <c r="AH38" s="78"/>
      <c r="AI38" s="33"/>
      <c r="AJ38" s="39"/>
      <c r="AK38" s="39"/>
      <c r="AL38" s="39"/>
      <c r="AM38" s="76"/>
      <c r="AN38" s="39"/>
      <c r="AO38" s="39"/>
      <c r="AP38" s="33"/>
      <c r="AQ38" s="77"/>
      <c r="AR38" s="39"/>
      <c r="AS38" s="39"/>
      <c r="AT38" s="76"/>
      <c r="AU38" s="39"/>
      <c r="AV38" s="78"/>
      <c r="AW38" s="33"/>
      <c r="AX38" s="77"/>
      <c r="AY38" s="39"/>
      <c r="AZ38" s="39"/>
      <c r="BA38" s="76"/>
      <c r="BB38" s="39"/>
      <c r="BC38" s="78"/>
      <c r="BD38" s="33"/>
      <c r="BE38" s="77"/>
      <c r="BF38" s="39"/>
      <c r="BG38" s="39"/>
      <c r="BH38" s="76"/>
      <c r="BI38" s="39"/>
      <c r="BJ38" s="78"/>
      <c r="BK38" s="33"/>
    </row>
    <row r="39" spans="1:63" x14ac:dyDescent="0.35">
      <c r="A39" s="77"/>
      <c r="B39" s="39"/>
      <c r="C39" s="39"/>
      <c r="D39" s="39"/>
      <c r="E39" s="39"/>
      <c r="F39" s="73"/>
      <c r="G39" s="95">
        <f>Table1487453233343536331323334353738393[[#This Row],[Hours Worked]]*Table1487453233343536331323334353738393[[#This Row],[Rate]]</f>
        <v>0</v>
      </c>
      <c r="H39" s="116"/>
      <c r="I39" s="118">
        <f>IF(Table1487453233343536331323334353738393[[#This Row],[Equipment Used (Dropdown)]] &lt;&gt; "", RIGHT(Table1487453233343536331323334353738393[[#This Row],[Equipment Used (Dropdown)]],6),0)</f>
        <v>0</v>
      </c>
      <c r="J39" s="94"/>
      <c r="K39" s="95">
        <f>Table1487453233343536331323334353738393[[#This Row],[Rate (Auto selects)]]*Table1487453233343536331323334353738393[[#This Row],[Hours Used]]</f>
        <v>0</v>
      </c>
      <c r="S39" s="33"/>
      <c r="T39" s="39"/>
      <c r="U39" s="39"/>
      <c r="V39" s="39"/>
      <c r="W39" s="39"/>
      <c r="X39" s="39"/>
      <c r="Y39" s="112">
        <f>IF(X39 &lt;&gt; "", RIGHT(Table15775311283848586881828384858788898[[#This Row],[Class (Dropdown)]],6),0)</f>
        <v>0</v>
      </c>
      <c r="Z39" s="108"/>
      <c r="AA39" s="107"/>
      <c r="AB39" s="111">
        <f>Table15775311283848586881828384858788898[[#This Row],[Rate (Auto fill)]]*Table15775311283848586881828384858788898[[#This Row],[Hours Groomed]]</f>
        <v>0</v>
      </c>
      <c r="AC39" s="32"/>
      <c r="AD39" s="39"/>
      <c r="AE39" s="39"/>
      <c r="AF39" s="39"/>
      <c r="AG39" s="39"/>
      <c r="AH39" s="78"/>
      <c r="AI39" s="33"/>
      <c r="AJ39" s="39"/>
      <c r="AK39" s="39"/>
      <c r="AL39" s="39"/>
      <c r="AM39" s="76"/>
      <c r="AN39" s="39"/>
      <c r="AO39" s="39"/>
      <c r="AP39" s="33"/>
      <c r="AQ39" s="77"/>
      <c r="AR39" s="39"/>
      <c r="AS39" s="39"/>
      <c r="AT39" s="76"/>
      <c r="AU39" s="39"/>
      <c r="AV39" s="78"/>
      <c r="AW39" s="33"/>
      <c r="AX39" s="77"/>
      <c r="AY39" s="39"/>
      <c r="AZ39" s="39"/>
      <c r="BA39" s="76"/>
      <c r="BB39" s="39"/>
      <c r="BC39" s="78"/>
      <c r="BD39" s="33"/>
      <c r="BE39" s="77"/>
      <c r="BF39" s="39"/>
      <c r="BG39" s="39"/>
      <c r="BH39" s="76"/>
      <c r="BI39" s="39"/>
      <c r="BJ39" s="78"/>
      <c r="BK39" s="33"/>
    </row>
    <row r="40" spans="1:63" x14ac:dyDescent="0.35">
      <c r="A40" s="77"/>
      <c r="B40" s="39"/>
      <c r="C40" s="39"/>
      <c r="D40" s="39"/>
      <c r="E40" s="39"/>
      <c r="F40" s="73"/>
      <c r="G40" s="95">
        <f>Table1487453233343536331323334353738393[[#This Row],[Hours Worked]]*Table1487453233343536331323334353738393[[#This Row],[Rate]]</f>
        <v>0</v>
      </c>
      <c r="H40" s="116"/>
      <c r="I40" s="118">
        <f>IF(Table1487453233343536331323334353738393[[#This Row],[Equipment Used (Dropdown)]] &lt;&gt; "", RIGHT(Table1487453233343536331323334353738393[[#This Row],[Equipment Used (Dropdown)]],6),0)</f>
        <v>0</v>
      </c>
      <c r="J40" s="94"/>
      <c r="K40" s="95">
        <f>Table1487453233343536331323334353738393[[#This Row],[Rate (Auto selects)]]*Table1487453233343536331323334353738393[[#This Row],[Hours Used]]</f>
        <v>0</v>
      </c>
      <c r="S40" s="33"/>
      <c r="T40" s="39"/>
      <c r="U40" s="39"/>
      <c r="V40" s="39"/>
      <c r="W40" s="39"/>
      <c r="X40" s="39"/>
      <c r="Y40" s="112">
        <f>IF(X40 &lt;&gt; "", RIGHT(Table15775311283848586881828384858788898[[#This Row],[Class (Dropdown)]],6),0)</f>
        <v>0</v>
      </c>
      <c r="Z40" s="108"/>
      <c r="AA40" s="107"/>
      <c r="AB40" s="111">
        <f>Table15775311283848586881828384858788898[[#This Row],[Rate (Auto fill)]]*Table15775311283848586881828384858788898[[#This Row],[Hours Groomed]]</f>
        <v>0</v>
      </c>
      <c r="AC40" s="32"/>
      <c r="AD40" s="39"/>
      <c r="AE40" s="39"/>
      <c r="AF40" s="39"/>
      <c r="AG40" s="39"/>
      <c r="AH40" s="78"/>
      <c r="AI40" s="33"/>
      <c r="AJ40" s="39"/>
      <c r="AK40" s="39"/>
      <c r="AL40" s="39"/>
      <c r="AM40" s="76"/>
      <c r="AN40" s="39"/>
      <c r="AO40" s="39"/>
      <c r="AP40" s="33"/>
      <c r="AQ40" s="77"/>
      <c r="AR40" s="39"/>
      <c r="AS40" s="39"/>
      <c r="AT40" s="76"/>
      <c r="AU40" s="39"/>
      <c r="AV40" s="78"/>
      <c r="AW40" s="33"/>
      <c r="AX40" s="77"/>
      <c r="AY40" s="39"/>
      <c r="AZ40" s="39"/>
      <c r="BA40" s="76"/>
      <c r="BB40" s="39"/>
      <c r="BC40" s="78"/>
      <c r="BD40" s="33"/>
      <c r="BE40" s="77"/>
      <c r="BF40" s="39"/>
      <c r="BG40" s="39"/>
      <c r="BH40" s="76"/>
      <c r="BI40" s="39"/>
      <c r="BJ40" s="78"/>
      <c r="BK40" s="33"/>
    </row>
    <row r="41" spans="1:63" x14ac:dyDescent="0.35">
      <c r="A41" s="77"/>
      <c r="B41" s="39"/>
      <c r="C41" s="39"/>
      <c r="D41" s="39"/>
      <c r="E41" s="39"/>
      <c r="F41" s="73"/>
      <c r="G41" s="95">
        <f>Table1487453233343536331323334353738393[[#This Row],[Hours Worked]]*Table1487453233343536331323334353738393[[#This Row],[Rate]]</f>
        <v>0</v>
      </c>
      <c r="H41" s="116"/>
      <c r="I41" s="118">
        <f>IF(Table1487453233343536331323334353738393[[#This Row],[Equipment Used (Dropdown)]] &lt;&gt; "", RIGHT(Table1487453233343536331323334353738393[[#This Row],[Equipment Used (Dropdown)]],6),0)</f>
        <v>0</v>
      </c>
      <c r="J41" s="94"/>
      <c r="K41" s="95">
        <f>Table1487453233343536331323334353738393[[#This Row],[Rate (Auto selects)]]*Table1487453233343536331323334353738393[[#This Row],[Hours Used]]</f>
        <v>0</v>
      </c>
      <c r="S41" s="33"/>
      <c r="T41" s="39"/>
      <c r="U41" s="39"/>
      <c r="V41" s="39"/>
      <c r="W41" s="39"/>
      <c r="X41" s="39"/>
      <c r="Y41" s="112">
        <f>IF(X41 &lt;&gt; "", RIGHT(Table15775311283848586881828384858788898[[#This Row],[Class (Dropdown)]],6),0)</f>
        <v>0</v>
      </c>
      <c r="Z41" s="108"/>
      <c r="AA41" s="107"/>
      <c r="AB41" s="111">
        <f>Table15775311283848586881828384858788898[[#This Row],[Rate (Auto fill)]]*Table15775311283848586881828384858788898[[#This Row],[Hours Groomed]]</f>
        <v>0</v>
      </c>
      <c r="AC41" s="32"/>
      <c r="AD41" s="39"/>
      <c r="AE41" s="39"/>
      <c r="AF41" s="39"/>
      <c r="AG41" s="39"/>
      <c r="AH41" s="78"/>
      <c r="AI41" s="33"/>
      <c r="AJ41" s="39"/>
      <c r="AK41" s="39"/>
      <c r="AL41" s="39"/>
      <c r="AM41" s="76"/>
      <c r="AN41" s="39"/>
      <c r="AO41" s="39"/>
      <c r="AP41" s="33"/>
      <c r="AQ41" s="77"/>
      <c r="AR41" s="39"/>
      <c r="AS41" s="39"/>
      <c r="AT41" s="76"/>
      <c r="AU41" s="39"/>
      <c r="AV41" s="78"/>
      <c r="AW41" s="33"/>
      <c r="AX41" s="77"/>
      <c r="AY41" s="39"/>
      <c r="AZ41" s="39"/>
      <c r="BA41" s="76"/>
      <c r="BB41" s="39"/>
      <c r="BC41" s="78"/>
      <c r="BD41" s="33"/>
      <c r="BE41" s="77"/>
      <c r="BF41" s="39"/>
      <c r="BG41" s="39"/>
      <c r="BH41" s="76"/>
      <c r="BI41" s="39"/>
      <c r="BJ41" s="78"/>
      <c r="BK41" s="33"/>
    </row>
    <row r="42" spans="1:63" ht="15.6" thickBot="1" x14ac:dyDescent="0.4">
      <c r="A42" s="77"/>
      <c r="B42" s="39"/>
      <c r="C42" s="39"/>
      <c r="D42" s="39"/>
      <c r="E42" s="39"/>
      <c r="F42" s="73"/>
      <c r="G42" s="95">
        <f>Table1487453233343536331323334353738393[[#This Row],[Hours Worked]]*Table1487453233343536331323334353738393[[#This Row],[Rate]]</f>
        <v>0</v>
      </c>
      <c r="H42" s="116"/>
      <c r="I42" s="118">
        <f>IF(Table1487453233343536331323334353738393[[#This Row],[Equipment Used (Dropdown)]] &lt;&gt; "", RIGHT(Table1487453233343536331323334353738393[[#This Row],[Equipment Used (Dropdown)]],6),0)</f>
        <v>0</v>
      </c>
      <c r="J42" s="94"/>
      <c r="K42" s="95">
        <f>Table1487453233343536331323334353738393[[#This Row],[Rate (Auto selects)]]*Table1487453233343536331323334353738393[[#This Row],[Hours Used]]</f>
        <v>0</v>
      </c>
      <c r="S42" s="33"/>
      <c r="T42" s="39"/>
      <c r="U42" s="39"/>
      <c r="V42" s="39"/>
      <c r="W42" s="39"/>
      <c r="X42" s="39"/>
      <c r="Y42" s="112">
        <f>IF(X42 &lt;&gt; "", RIGHT(Table15775311283848586881828384858788898[[#This Row],[Class (Dropdown)]],6),0)</f>
        <v>0</v>
      </c>
      <c r="Z42" s="108"/>
      <c r="AA42" s="107"/>
      <c r="AB42" s="111">
        <f>Table15775311283848586881828384858788898[[#This Row],[Rate (Auto fill)]]*Table15775311283848586881828384858788898[[#This Row],[Hours Groomed]]</f>
        <v>0</v>
      </c>
      <c r="AC42" s="32"/>
      <c r="AD42" s="39"/>
      <c r="AE42" s="82"/>
      <c r="AF42" s="82"/>
      <c r="AG42" s="82"/>
      <c r="AH42" s="83"/>
      <c r="AI42" s="33"/>
      <c r="AJ42" s="39"/>
      <c r="AK42" s="39"/>
      <c r="AL42" s="39"/>
      <c r="AM42" s="76"/>
      <c r="AN42" s="39"/>
      <c r="AO42" s="39"/>
      <c r="AP42" s="33"/>
      <c r="AQ42" s="77"/>
      <c r="AR42" s="39"/>
      <c r="AS42" s="39"/>
      <c r="AT42" s="76"/>
      <c r="AU42" s="39"/>
      <c r="AV42" s="78"/>
      <c r="AW42" s="33"/>
      <c r="AX42" s="77"/>
      <c r="AY42" s="39"/>
      <c r="AZ42" s="39"/>
      <c r="BA42" s="76"/>
      <c r="BB42" s="39"/>
      <c r="BC42" s="78"/>
      <c r="BD42" s="33"/>
      <c r="BE42" s="77"/>
      <c r="BF42" s="39"/>
      <c r="BG42" s="39"/>
      <c r="BH42" s="76"/>
      <c r="BI42" s="39"/>
      <c r="BJ42" s="78"/>
      <c r="BK42" s="33"/>
    </row>
    <row r="43" spans="1:63" x14ac:dyDescent="0.35">
      <c r="A43" s="77"/>
      <c r="B43" s="39"/>
      <c r="C43" s="39"/>
      <c r="D43" s="39"/>
      <c r="E43" s="39"/>
      <c r="F43" s="73"/>
      <c r="G43" s="95">
        <f>Table1487453233343536331323334353738393[[#This Row],[Hours Worked]]*Table1487453233343536331323334353738393[[#This Row],[Rate]]</f>
        <v>0</v>
      </c>
      <c r="H43" s="116"/>
      <c r="I43" s="118">
        <f>IF(Table1487453233343536331323334353738393[[#This Row],[Equipment Used (Dropdown)]] &lt;&gt; "", RIGHT(Table1487453233343536331323334353738393[[#This Row],[Equipment Used (Dropdown)]],6),0)</f>
        <v>0</v>
      </c>
      <c r="J43" s="94"/>
      <c r="K43" s="95">
        <f>Table1487453233343536331323334353738393[[#This Row],[Rate (Auto selects)]]*Table1487453233343536331323334353738393[[#This Row],[Hours Used]]</f>
        <v>0</v>
      </c>
      <c r="S43" s="33"/>
      <c r="T43" s="39"/>
      <c r="U43" s="39"/>
      <c r="V43" s="39"/>
      <c r="W43" s="39"/>
      <c r="X43" s="39"/>
      <c r="Y43" s="112">
        <f>IF(X43 &lt;&gt; "", RIGHT(Table15775311283848586881828384858788898[[#This Row],[Class (Dropdown)]],6),0)</f>
        <v>0</v>
      </c>
      <c r="Z43" s="108"/>
      <c r="AA43" s="107"/>
      <c r="AB43" s="111">
        <f>Table15775311283848586881828384858788898[[#This Row],[Rate (Auto fill)]]*Table15775311283848586881828384858788898[[#This Row],[Hours Groomed]]</f>
        <v>0</v>
      </c>
      <c r="AC43" s="32"/>
      <c r="AD43" s="84"/>
      <c r="AE43" s="85"/>
      <c r="AF43" s="85"/>
      <c r="AI43" s="33"/>
      <c r="AJ43" s="39"/>
      <c r="AK43" s="39"/>
      <c r="AL43" s="39"/>
      <c r="AM43" s="76"/>
      <c r="AN43" s="39"/>
      <c r="AO43" s="39"/>
      <c r="AP43" s="33"/>
      <c r="AQ43" s="77"/>
      <c r="AR43" s="39"/>
      <c r="AS43" s="39"/>
      <c r="AT43" s="76"/>
      <c r="AU43" s="39"/>
      <c r="AV43" s="78"/>
      <c r="AW43" s="33"/>
      <c r="AX43" s="77"/>
      <c r="AY43" s="39"/>
      <c r="AZ43" s="39"/>
      <c r="BA43" s="76"/>
      <c r="BB43" s="39"/>
      <c r="BC43" s="78"/>
      <c r="BD43" s="33"/>
      <c r="BE43" s="77"/>
      <c r="BF43" s="39"/>
      <c r="BG43" s="39"/>
      <c r="BH43" s="76"/>
      <c r="BI43" s="39"/>
      <c r="BJ43" s="78"/>
      <c r="BK43" s="33"/>
    </row>
    <row r="44" spans="1:63" x14ac:dyDescent="0.35">
      <c r="A44" s="77"/>
      <c r="B44" s="39"/>
      <c r="C44" s="39"/>
      <c r="D44" s="39"/>
      <c r="E44" s="39"/>
      <c r="F44" s="73"/>
      <c r="G44" s="95">
        <f>Table1487453233343536331323334353738393[[#This Row],[Hours Worked]]*Table1487453233343536331323334353738393[[#This Row],[Rate]]</f>
        <v>0</v>
      </c>
      <c r="H44" s="116"/>
      <c r="I44" s="118">
        <f>IF(Table1487453233343536331323334353738393[[#This Row],[Equipment Used (Dropdown)]] &lt;&gt; "", RIGHT(Table1487453233343536331323334353738393[[#This Row],[Equipment Used (Dropdown)]],6),0)</f>
        <v>0</v>
      </c>
      <c r="J44" s="94"/>
      <c r="K44" s="95">
        <f>Table1487453233343536331323334353738393[[#This Row],[Rate (Auto selects)]]*Table1487453233343536331323334353738393[[#This Row],[Hours Used]]</f>
        <v>0</v>
      </c>
      <c r="S44" s="33"/>
      <c r="T44" s="39"/>
      <c r="U44" s="39"/>
      <c r="V44" s="39"/>
      <c r="W44" s="39"/>
      <c r="X44" s="39"/>
      <c r="Y44" s="112">
        <f>IF(X44 &lt;&gt; "", RIGHT(Table15775311283848586881828384858788898[[#This Row],[Class (Dropdown)]],6),0)</f>
        <v>0</v>
      </c>
      <c r="Z44" s="108"/>
      <c r="AA44" s="107"/>
      <c r="AB44" s="111">
        <f>Table15775311283848586881828384858788898[[#This Row],[Rate (Auto fill)]]*Table15775311283848586881828384858788898[[#This Row],[Hours Groomed]]</f>
        <v>0</v>
      </c>
      <c r="AC44" s="32"/>
      <c r="AD44" s="84"/>
      <c r="AE44" s="85"/>
      <c r="AF44" s="85"/>
      <c r="AI44" s="33"/>
      <c r="AJ44" s="39"/>
      <c r="AK44" s="39"/>
      <c r="AL44" s="39"/>
      <c r="AM44" s="76"/>
      <c r="AN44" s="39"/>
      <c r="AO44" s="39"/>
      <c r="AP44" s="33"/>
      <c r="AQ44" s="77"/>
      <c r="AR44" s="39"/>
      <c r="AS44" s="39"/>
      <c r="AT44" s="76"/>
      <c r="AU44" s="39"/>
      <c r="AV44" s="78"/>
      <c r="AW44" s="33"/>
      <c r="AX44" s="77"/>
      <c r="AY44" s="39"/>
      <c r="AZ44" s="39"/>
      <c r="BA44" s="76"/>
      <c r="BB44" s="39"/>
      <c r="BC44" s="78"/>
      <c r="BD44" s="33"/>
      <c r="BE44" s="77"/>
      <c r="BF44" s="39"/>
      <c r="BG44" s="39"/>
      <c r="BH44" s="76"/>
      <c r="BI44" s="39"/>
      <c r="BJ44" s="78"/>
      <c r="BK44" s="33"/>
    </row>
    <row r="45" spans="1:63" x14ac:dyDescent="0.35">
      <c r="A45" s="77"/>
      <c r="B45" s="39"/>
      <c r="C45" s="39"/>
      <c r="D45" s="39"/>
      <c r="E45" s="39"/>
      <c r="F45" s="73"/>
      <c r="G45" s="95">
        <f>Table1487453233343536331323334353738393[[#This Row],[Hours Worked]]*Table1487453233343536331323334353738393[[#This Row],[Rate]]</f>
        <v>0</v>
      </c>
      <c r="H45" s="116"/>
      <c r="I45" s="118">
        <f>IF(Table1487453233343536331323334353738393[[#This Row],[Equipment Used (Dropdown)]] &lt;&gt; "", RIGHT(Table1487453233343536331323334353738393[[#This Row],[Equipment Used (Dropdown)]],6),0)</f>
        <v>0</v>
      </c>
      <c r="J45" s="94"/>
      <c r="K45" s="95">
        <f>Table1487453233343536331323334353738393[[#This Row],[Rate (Auto selects)]]*Table1487453233343536331323334353738393[[#This Row],[Hours Used]]</f>
        <v>0</v>
      </c>
      <c r="S45" s="33"/>
      <c r="T45" s="39"/>
      <c r="U45" s="39"/>
      <c r="V45" s="39"/>
      <c r="W45" s="39"/>
      <c r="X45" s="39"/>
      <c r="Y45" s="112">
        <f>IF(X45 &lt;&gt; "", RIGHT(Table15775311283848586881828384858788898[[#This Row],[Class (Dropdown)]],6),0)</f>
        <v>0</v>
      </c>
      <c r="Z45" s="108"/>
      <c r="AA45" s="107"/>
      <c r="AB45" s="111">
        <f>Table15775311283848586881828384858788898[[#This Row],[Rate (Auto fill)]]*Table15775311283848586881828384858788898[[#This Row],[Hours Groomed]]</f>
        <v>0</v>
      </c>
      <c r="AC45" s="32"/>
      <c r="AD45" s="84"/>
      <c r="AE45" s="85"/>
      <c r="AF45" s="85"/>
      <c r="AI45" s="33"/>
      <c r="AJ45" s="39"/>
      <c r="AK45" s="39"/>
      <c r="AL45" s="39"/>
      <c r="AM45" s="76"/>
      <c r="AN45" s="39"/>
      <c r="AO45" s="39"/>
      <c r="AP45" s="33"/>
      <c r="AQ45" s="77"/>
      <c r="AR45" s="39"/>
      <c r="AS45" s="39"/>
      <c r="AT45" s="76"/>
      <c r="AU45" s="39"/>
      <c r="AV45" s="78"/>
      <c r="AW45" s="33"/>
      <c r="AX45" s="77"/>
      <c r="AY45" s="39"/>
      <c r="AZ45" s="39"/>
      <c r="BA45" s="76"/>
      <c r="BB45" s="39"/>
      <c r="BC45" s="78"/>
      <c r="BD45" s="33"/>
      <c r="BE45" s="77"/>
      <c r="BF45" s="39"/>
      <c r="BG45" s="39"/>
      <c r="BH45" s="76"/>
      <c r="BI45" s="39"/>
      <c r="BJ45" s="78"/>
      <c r="BK45" s="33"/>
    </row>
    <row r="46" spans="1:63" x14ac:dyDescent="0.35">
      <c r="A46" s="77"/>
      <c r="B46" s="39"/>
      <c r="C46" s="39"/>
      <c r="D46" s="39"/>
      <c r="E46" s="39"/>
      <c r="F46" s="73"/>
      <c r="G46" s="95">
        <f>Table1487453233343536331323334353738393[[#This Row],[Hours Worked]]*Table1487453233343536331323334353738393[[#This Row],[Rate]]</f>
        <v>0</v>
      </c>
      <c r="H46" s="116"/>
      <c r="I46" s="118">
        <f>IF(Table1487453233343536331323334353738393[[#This Row],[Equipment Used (Dropdown)]] &lt;&gt; "", RIGHT(Table1487453233343536331323334353738393[[#This Row],[Equipment Used (Dropdown)]],6),0)</f>
        <v>0</v>
      </c>
      <c r="J46" s="94"/>
      <c r="K46" s="95">
        <f>Table1487453233343536331323334353738393[[#This Row],[Rate (Auto selects)]]*Table1487453233343536331323334353738393[[#This Row],[Hours Used]]</f>
        <v>0</v>
      </c>
      <c r="S46" s="33"/>
      <c r="T46" s="39"/>
      <c r="U46" s="39"/>
      <c r="V46" s="39"/>
      <c r="W46" s="39"/>
      <c r="X46" s="39"/>
      <c r="Y46" s="112">
        <f>IF(X46 &lt;&gt; "", RIGHT(Table15775311283848586881828384858788898[[#This Row],[Class (Dropdown)]],6),0)</f>
        <v>0</v>
      </c>
      <c r="Z46" s="108"/>
      <c r="AA46" s="107"/>
      <c r="AB46" s="111">
        <f>Table15775311283848586881828384858788898[[#This Row],[Rate (Auto fill)]]*Table15775311283848586881828384858788898[[#This Row],[Hours Groomed]]</f>
        <v>0</v>
      </c>
      <c r="AC46" s="32"/>
      <c r="AD46" s="84"/>
      <c r="AE46" s="85"/>
      <c r="AF46" s="85"/>
      <c r="AI46" s="33"/>
      <c r="AJ46" s="39"/>
      <c r="AK46" s="39"/>
      <c r="AL46" s="39"/>
      <c r="AM46" s="76"/>
      <c r="AN46" s="39"/>
      <c r="AO46" s="39"/>
      <c r="AP46" s="33"/>
      <c r="AQ46" s="77"/>
      <c r="AR46" s="39"/>
      <c r="AS46" s="39"/>
      <c r="AT46" s="76"/>
      <c r="AU46" s="39"/>
      <c r="AV46" s="78"/>
      <c r="AW46" s="33"/>
      <c r="AX46" s="77"/>
      <c r="AY46" s="39"/>
      <c r="AZ46" s="39"/>
      <c r="BA46" s="76"/>
      <c r="BB46" s="39"/>
      <c r="BC46" s="78"/>
      <c r="BD46" s="33"/>
      <c r="BE46" s="77"/>
      <c r="BF46" s="39"/>
      <c r="BG46" s="39"/>
      <c r="BH46" s="76"/>
      <c r="BI46" s="39"/>
      <c r="BJ46" s="78"/>
      <c r="BK46" s="33"/>
    </row>
    <row r="47" spans="1:63" x14ac:dyDescent="0.35">
      <c r="A47" s="77"/>
      <c r="B47" s="39"/>
      <c r="C47" s="39"/>
      <c r="D47" s="39"/>
      <c r="E47" s="39"/>
      <c r="F47" s="73"/>
      <c r="G47" s="95">
        <f>Table1487453233343536331323334353738393[[#This Row],[Hours Worked]]*Table1487453233343536331323334353738393[[#This Row],[Rate]]</f>
        <v>0</v>
      </c>
      <c r="H47" s="116"/>
      <c r="I47" s="118">
        <f>IF(Table1487453233343536331323334353738393[[#This Row],[Equipment Used (Dropdown)]] &lt;&gt; "", RIGHT(Table1487453233343536331323334353738393[[#This Row],[Equipment Used (Dropdown)]],6),0)</f>
        <v>0</v>
      </c>
      <c r="J47" s="94"/>
      <c r="K47" s="95">
        <f>Table1487453233343536331323334353738393[[#This Row],[Rate (Auto selects)]]*Table1487453233343536331323334353738393[[#This Row],[Hours Used]]</f>
        <v>0</v>
      </c>
      <c r="S47" s="33"/>
      <c r="T47" s="39"/>
      <c r="U47" s="39"/>
      <c r="V47" s="39"/>
      <c r="W47" s="39"/>
      <c r="X47" s="39"/>
      <c r="Y47" s="112">
        <f>IF(X47 &lt;&gt; "", RIGHT(Table15775311283848586881828384858788898[[#This Row],[Class (Dropdown)]],6),0)</f>
        <v>0</v>
      </c>
      <c r="Z47" s="108"/>
      <c r="AA47" s="107"/>
      <c r="AB47" s="111">
        <f>Table15775311283848586881828384858788898[[#This Row],[Rate (Auto fill)]]*Table15775311283848586881828384858788898[[#This Row],[Hours Groomed]]</f>
        <v>0</v>
      </c>
      <c r="AC47" s="32"/>
      <c r="AD47" s="84"/>
      <c r="AE47" s="85"/>
      <c r="AF47" s="85"/>
      <c r="AI47" s="33"/>
      <c r="AJ47" s="39"/>
      <c r="AK47" s="39"/>
      <c r="AL47" s="39"/>
      <c r="AM47" s="76"/>
      <c r="AN47" s="39"/>
      <c r="AO47" s="39"/>
      <c r="AP47" s="33"/>
      <c r="AQ47" s="77"/>
      <c r="AR47" s="39"/>
      <c r="AS47" s="39"/>
      <c r="AT47" s="76"/>
      <c r="AU47" s="39"/>
      <c r="AV47" s="78"/>
      <c r="AW47" s="33"/>
      <c r="AX47" s="77"/>
      <c r="AY47" s="39"/>
      <c r="AZ47" s="39"/>
      <c r="BA47" s="76"/>
      <c r="BB47" s="39"/>
      <c r="BC47" s="78"/>
      <c r="BD47" s="33"/>
      <c r="BE47" s="77"/>
      <c r="BF47" s="39"/>
      <c r="BG47" s="39"/>
      <c r="BH47" s="76"/>
      <c r="BI47" s="39"/>
      <c r="BJ47" s="78"/>
      <c r="BK47" s="33"/>
    </row>
    <row r="48" spans="1:63" x14ac:dyDescent="0.35">
      <c r="A48" s="77"/>
      <c r="B48" s="39"/>
      <c r="C48" s="39"/>
      <c r="D48" s="39"/>
      <c r="E48" s="39"/>
      <c r="F48" s="73"/>
      <c r="G48" s="95">
        <f>Table1487453233343536331323334353738393[[#This Row],[Hours Worked]]*Table1487453233343536331323334353738393[[#This Row],[Rate]]</f>
        <v>0</v>
      </c>
      <c r="H48" s="116"/>
      <c r="I48" s="118">
        <f>IF(Table1487453233343536331323334353738393[[#This Row],[Equipment Used (Dropdown)]] &lt;&gt; "", RIGHT(Table1487453233343536331323334353738393[[#This Row],[Equipment Used (Dropdown)]],6),0)</f>
        <v>0</v>
      </c>
      <c r="J48" s="94"/>
      <c r="K48" s="95">
        <f>Table1487453233343536331323334353738393[[#This Row],[Rate (Auto selects)]]*Table1487453233343536331323334353738393[[#This Row],[Hours Used]]</f>
        <v>0</v>
      </c>
      <c r="S48" s="33"/>
      <c r="T48" s="39"/>
      <c r="U48" s="39"/>
      <c r="V48" s="39"/>
      <c r="W48" s="39"/>
      <c r="X48" s="39"/>
      <c r="Y48" s="112">
        <f>IF(X48 &lt;&gt; "", RIGHT(Table15775311283848586881828384858788898[[#This Row],[Class (Dropdown)]],6),0)</f>
        <v>0</v>
      </c>
      <c r="Z48" s="108"/>
      <c r="AA48" s="107"/>
      <c r="AB48" s="111">
        <f>Table15775311283848586881828384858788898[[#This Row],[Rate (Auto fill)]]*Table15775311283848586881828384858788898[[#This Row],[Hours Groomed]]</f>
        <v>0</v>
      </c>
      <c r="AC48" s="32"/>
      <c r="AD48" s="84"/>
      <c r="AE48" s="85"/>
      <c r="AF48" s="85"/>
      <c r="AI48" s="33"/>
      <c r="AJ48" s="39"/>
      <c r="AK48" s="39"/>
      <c r="AL48" s="39"/>
      <c r="AM48" s="76"/>
      <c r="AN48" s="39"/>
      <c r="AO48" s="39"/>
      <c r="AP48" s="33"/>
      <c r="AQ48" s="77"/>
      <c r="AR48" s="39"/>
      <c r="AS48" s="39"/>
      <c r="AT48" s="76"/>
      <c r="AU48" s="39"/>
      <c r="AV48" s="78"/>
      <c r="AW48" s="33"/>
      <c r="AX48" s="77"/>
      <c r="AY48" s="39"/>
      <c r="AZ48" s="39"/>
      <c r="BA48" s="76"/>
      <c r="BB48" s="39"/>
      <c r="BC48" s="78"/>
      <c r="BD48" s="33"/>
      <c r="BE48" s="77"/>
      <c r="BF48" s="39"/>
      <c r="BG48" s="39"/>
      <c r="BH48" s="76"/>
      <c r="BI48" s="39"/>
      <c r="BJ48" s="78"/>
      <c r="BK48" s="33"/>
    </row>
    <row r="49" spans="1:63" x14ac:dyDescent="0.35">
      <c r="A49" s="77"/>
      <c r="B49" s="39"/>
      <c r="C49" s="39"/>
      <c r="D49" s="39"/>
      <c r="E49" s="39"/>
      <c r="F49" s="73"/>
      <c r="G49" s="95">
        <f>Table1487453233343536331323334353738393[[#This Row],[Hours Worked]]*Table1487453233343536331323334353738393[[#This Row],[Rate]]</f>
        <v>0</v>
      </c>
      <c r="H49" s="116"/>
      <c r="I49" s="118">
        <f>IF(Table1487453233343536331323334353738393[[#This Row],[Equipment Used (Dropdown)]] &lt;&gt; "", RIGHT(Table1487453233343536331323334353738393[[#This Row],[Equipment Used (Dropdown)]],6),0)</f>
        <v>0</v>
      </c>
      <c r="J49" s="94"/>
      <c r="K49" s="95">
        <f>Table1487453233343536331323334353738393[[#This Row],[Rate (Auto selects)]]*Table1487453233343536331323334353738393[[#This Row],[Hours Used]]</f>
        <v>0</v>
      </c>
      <c r="S49" s="33"/>
      <c r="T49" s="39"/>
      <c r="U49" s="39"/>
      <c r="V49" s="39"/>
      <c r="W49" s="39"/>
      <c r="X49" s="39"/>
      <c r="Y49" s="112">
        <f>IF(X49 &lt;&gt; "", RIGHT(Table15775311283848586881828384858788898[[#This Row],[Class (Dropdown)]],6),0)</f>
        <v>0</v>
      </c>
      <c r="Z49" s="108"/>
      <c r="AA49" s="107"/>
      <c r="AB49" s="111">
        <f>Table15775311283848586881828384858788898[[#This Row],[Rate (Auto fill)]]*Table15775311283848586881828384858788898[[#This Row],[Hours Groomed]]</f>
        <v>0</v>
      </c>
      <c r="AC49" s="32"/>
      <c r="AD49" s="84"/>
      <c r="AE49" s="85"/>
      <c r="AF49" s="85"/>
      <c r="AI49" s="33"/>
      <c r="AJ49" s="39"/>
      <c r="AK49" s="39"/>
      <c r="AL49" s="39"/>
      <c r="AM49" s="76"/>
      <c r="AN49" s="39"/>
      <c r="AO49" s="39"/>
      <c r="AP49" s="33"/>
      <c r="AQ49" s="77"/>
      <c r="AR49" s="39"/>
      <c r="AS49" s="39"/>
      <c r="AT49" s="76"/>
      <c r="AU49" s="39"/>
      <c r="AV49" s="78"/>
      <c r="AW49" s="33"/>
      <c r="AX49" s="77"/>
      <c r="AY49" s="39"/>
      <c r="AZ49" s="39"/>
      <c r="BA49" s="76"/>
      <c r="BB49" s="39"/>
      <c r="BC49" s="78"/>
      <c r="BD49" s="33"/>
      <c r="BE49" s="77"/>
      <c r="BF49" s="39"/>
      <c r="BG49" s="39"/>
      <c r="BH49" s="76"/>
      <c r="BI49" s="39"/>
      <c r="BJ49" s="78"/>
      <c r="BK49" s="33"/>
    </row>
    <row r="50" spans="1:63" x14ac:dyDescent="0.35">
      <c r="A50" s="77"/>
      <c r="B50" s="39"/>
      <c r="C50" s="39"/>
      <c r="D50" s="39"/>
      <c r="E50" s="39"/>
      <c r="F50" s="73"/>
      <c r="G50" s="95">
        <f>Table1487453233343536331323334353738393[[#This Row],[Hours Worked]]*Table1487453233343536331323334353738393[[#This Row],[Rate]]</f>
        <v>0</v>
      </c>
      <c r="H50" s="116"/>
      <c r="I50" s="118">
        <f>IF(Table1487453233343536331323334353738393[[#This Row],[Equipment Used (Dropdown)]] &lt;&gt; "", RIGHT(Table1487453233343536331323334353738393[[#This Row],[Equipment Used (Dropdown)]],6),0)</f>
        <v>0</v>
      </c>
      <c r="J50" s="94"/>
      <c r="K50" s="95">
        <f>Table1487453233343536331323334353738393[[#This Row],[Rate (Auto selects)]]*Table1487453233343536331323334353738393[[#This Row],[Hours Used]]</f>
        <v>0</v>
      </c>
      <c r="S50" s="33"/>
      <c r="T50" s="39"/>
      <c r="U50" s="39"/>
      <c r="V50" s="39"/>
      <c r="W50" s="39"/>
      <c r="X50" s="39"/>
      <c r="Y50" s="112">
        <f>IF(X50 &lt;&gt; "", RIGHT(Table15775311283848586881828384858788898[[#This Row],[Class (Dropdown)]],6),0)</f>
        <v>0</v>
      </c>
      <c r="Z50" s="108"/>
      <c r="AA50" s="107"/>
      <c r="AB50" s="111">
        <f>Table15775311283848586881828384858788898[[#This Row],[Rate (Auto fill)]]*Table15775311283848586881828384858788898[[#This Row],[Hours Groomed]]</f>
        <v>0</v>
      </c>
      <c r="AC50" s="32"/>
      <c r="AD50" s="84"/>
      <c r="AE50" s="85"/>
      <c r="AF50" s="85"/>
      <c r="AI50" s="33"/>
      <c r="AJ50" s="39"/>
      <c r="AK50" s="39"/>
      <c r="AL50" s="39"/>
      <c r="AM50" s="76"/>
      <c r="AN50" s="39"/>
      <c r="AO50" s="39"/>
      <c r="AP50" s="33"/>
      <c r="AQ50" s="77"/>
      <c r="AR50" s="39"/>
      <c r="AS50" s="39"/>
      <c r="AT50" s="76"/>
      <c r="AU50" s="39"/>
      <c r="AV50" s="78"/>
      <c r="AW50" s="33"/>
      <c r="AX50" s="77"/>
      <c r="AY50" s="39"/>
      <c r="AZ50" s="39"/>
      <c r="BA50" s="76"/>
      <c r="BB50" s="39"/>
      <c r="BC50" s="78"/>
      <c r="BD50" s="33"/>
      <c r="BE50" s="77"/>
      <c r="BF50" s="39"/>
      <c r="BG50" s="39"/>
      <c r="BH50" s="76"/>
      <c r="BI50" s="39"/>
      <c r="BJ50" s="78"/>
      <c r="BK50" s="33"/>
    </row>
    <row r="51" spans="1:63" x14ac:dyDescent="0.35">
      <c r="A51" s="77"/>
      <c r="B51" s="39"/>
      <c r="C51" s="39"/>
      <c r="D51" s="39"/>
      <c r="E51" s="39"/>
      <c r="F51" s="73"/>
      <c r="G51" s="95">
        <f>Table1487453233343536331323334353738393[[#This Row],[Hours Worked]]*Table1487453233343536331323334353738393[[#This Row],[Rate]]</f>
        <v>0</v>
      </c>
      <c r="H51" s="116"/>
      <c r="I51" s="118">
        <f>IF(Table1487453233343536331323334353738393[[#This Row],[Equipment Used (Dropdown)]] &lt;&gt; "", RIGHT(Table1487453233343536331323334353738393[[#This Row],[Equipment Used (Dropdown)]],6),0)</f>
        <v>0</v>
      </c>
      <c r="J51" s="94"/>
      <c r="K51" s="95">
        <f>Table1487453233343536331323334353738393[[#This Row],[Rate (Auto selects)]]*Table1487453233343536331323334353738393[[#This Row],[Hours Used]]</f>
        <v>0</v>
      </c>
      <c r="S51" s="33"/>
      <c r="T51" s="39"/>
      <c r="U51" s="39"/>
      <c r="V51" s="39"/>
      <c r="W51" s="39"/>
      <c r="X51" s="39"/>
      <c r="Y51" s="112">
        <f>IF(X51 &lt;&gt; "", RIGHT(Table15775311283848586881828384858788898[[#This Row],[Class (Dropdown)]],6),0)</f>
        <v>0</v>
      </c>
      <c r="Z51" s="108"/>
      <c r="AA51" s="107"/>
      <c r="AB51" s="111">
        <f>Table15775311283848586881828384858788898[[#This Row],[Rate (Auto fill)]]*Table15775311283848586881828384858788898[[#This Row],[Hours Groomed]]</f>
        <v>0</v>
      </c>
      <c r="AC51" s="32"/>
      <c r="AD51" s="84"/>
      <c r="AE51" s="85"/>
      <c r="AF51" s="85"/>
      <c r="AI51" s="33"/>
      <c r="AJ51" s="39"/>
      <c r="AK51" s="39"/>
      <c r="AL51" s="39"/>
      <c r="AM51" s="76"/>
      <c r="AN51" s="39"/>
      <c r="AO51" s="39"/>
      <c r="AP51" s="33"/>
      <c r="AQ51" s="77"/>
      <c r="AR51" s="39"/>
      <c r="AS51" s="39"/>
      <c r="AT51" s="76"/>
      <c r="AU51" s="39"/>
      <c r="AV51" s="78"/>
      <c r="AW51" s="33"/>
      <c r="AX51" s="77"/>
      <c r="AY51" s="39"/>
      <c r="AZ51" s="39"/>
      <c r="BA51" s="76"/>
      <c r="BB51" s="39"/>
      <c r="BC51" s="78"/>
      <c r="BD51" s="33"/>
      <c r="BE51" s="77"/>
      <c r="BF51" s="39"/>
      <c r="BG51" s="39"/>
      <c r="BH51" s="76"/>
      <c r="BI51" s="39"/>
      <c r="BJ51" s="78"/>
      <c r="BK51" s="33"/>
    </row>
    <row r="52" spans="1:63" x14ac:dyDescent="0.35">
      <c r="A52" s="77"/>
      <c r="B52" s="39"/>
      <c r="C52" s="39"/>
      <c r="D52" s="39"/>
      <c r="E52" s="39"/>
      <c r="F52" s="73"/>
      <c r="G52" s="95">
        <f>Table1487453233343536331323334353738393[[#This Row],[Hours Worked]]*Table1487453233343536331323334353738393[[#This Row],[Rate]]</f>
        <v>0</v>
      </c>
      <c r="H52" s="116"/>
      <c r="I52" s="118">
        <f>IF(Table1487453233343536331323334353738393[[#This Row],[Equipment Used (Dropdown)]] &lt;&gt; "", RIGHT(Table1487453233343536331323334353738393[[#This Row],[Equipment Used (Dropdown)]],6),0)</f>
        <v>0</v>
      </c>
      <c r="J52" s="94"/>
      <c r="K52" s="95">
        <f>Table1487453233343536331323334353738393[[#This Row],[Rate (Auto selects)]]*Table1487453233343536331323334353738393[[#This Row],[Hours Used]]</f>
        <v>0</v>
      </c>
      <c r="S52" s="33"/>
      <c r="T52" s="39"/>
      <c r="U52" s="39"/>
      <c r="V52" s="39"/>
      <c r="W52" s="39"/>
      <c r="X52" s="39"/>
      <c r="Y52" s="112">
        <f>IF(X52 &lt;&gt; "", RIGHT(Table15775311283848586881828384858788898[[#This Row],[Class (Dropdown)]],6),0)</f>
        <v>0</v>
      </c>
      <c r="Z52" s="108"/>
      <c r="AA52" s="107"/>
      <c r="AB52" s="111">
        <f>Table15775311283848586881828384858788898[[#This Row],[Rate (Auto fill)]]*Table15775311283848586881828384858788898[[#This Row],[Hours Groomed]]</f>
        <v>0</v>
      </c>
      <c r="AC52" s="32"/>
      <c r="AD52" s="84"/>
      <c r="AE52" s="85"/>
      <c r="AF52" s="85"/>
      <c r="AI52" s="33"/>
      <c r="AJ52" s="39"/>
      <c r="AK52" s="39"/>
      <c r="AL52" s="39"/>
      <c r="AM52" s="76"/>
      <c r="AN52" s="39"/>
      <c r="AO52" s="39"/>
      <c r="AP52" s="33"/>
      <c r="AQ52" s="77"/>
      <c r="AR52" s="39"/>
      <c r="AS52" s="39"/>
      <c r="AT52" s="76"/>
      <c r="AU52" s="39"/>
      <c r="AV52" s="78"/>
      <c r="AW52" s="33"/>
      <c r="AX52" s="77"/>
      <c r="AY52" s="39"/>
      <c r="AZ52" s="39"/>
      <c r="BA52" s="76"/>
      <c r="BB52" s="39"/>
      <c r="BC52" s="78"/>
      <c r="BD52" s="33"/>
      <c r="BE52" s="77"/>
      <c r="BF52" s="39"/>
      <c r="BG52" s="39"/>
      <c r="BH52" s="76"/>
      <c r="BI52" s="39"/>
      <c r="BJ52" s="78"/>
      <c r="BK52" s="33"/>
    </row>
    <row r="53" spans="1:63" x14ac:dyDescent="0.35">
      <c r="A53" s="77"/>
      <c r="B53" s="39"/>
      <c r="C53" s="39"/>
      <c r="D53" s="39"/>
      <c r="E53" s="39"/>
      <c r="F53" s="73"/>
      <c r="G53" s="95">
        <f>Table1487453233343536331323334353738393[[#This Row],[Hours Worked]]*Table1487453233343536331323334353738393[[#This Row],[Rate]]</f>
        <v>0</v>
      </c>
      <c r="H53" s="116"/>
      <c r="I53" s="118">
        <f>IF(Table1487453233343536331323334353738393[[#This Row],[Equipment Used (Dropdown)]] &lt;&gt; "", RIGHT(Table1487453233343536331323334353738393[[#This Row],[Equipment Used (Dropdown)]],6),0)</f>
        <v>0</v>
      </c>
      <c r="J53" s="94"/>
      <c r="K53" s="95">
        <f>Table1487453233343536331323334353738393[[#This Row],[Rate (Auto selects)]]*Table1487453233343536331323334353738393[[#This Row],[Hours Used]]</f>
        <v>0</v>
      </c>
      <c r="S53" s="33"/>
      <c r="T53" s="39"/>
      <c r="U53" s="39"/>
      <c r="V53" s="39"/>
      <c r="W53" s="39"/>
      <c r="X53" s="39"/>
      <c r="Y53" s="112">
        <f>IF(X53 &lt;&gt; "", RIGHT(Table15775311283848586881828384858788898[[#This Row],[Class (Dropdown)]],6),0)</f>
        <v>0</v>
      </c>
      <c r="Z53" s="108"/>
      <c r="AA53" s="107"/>
      <c r="AB53" s="111">
        <f>Table15775311283848586881828384858788898[[#This Row],[Rate (Auto fill)]]*Table15775311283848586881828384858788898[[#This Row],[Hours Groomed]]</f>
        <v>0</v>
      </c>
      <c r="AC53" s="32"/>
      <c r="AD53" s="84"/>
      <c r="AE53" s="85"/>
      <c r="AF53" s="85"/>
      <c r="AI53" s="33"/>
      <c r="AJ53" s="39"/>
      <c r="AK53" s="39"/>
      <c r="AL53" s="39"/>
      <c r="AM53" s="76"/>
      <c r="AN53" s="39"/>
      <c r="AO53" s="39"/>
      <c r="AP53" s="33"/>
      <c r="AQ53" s="77"/>
      <c r="AR53" s="39"/>
      <c r="AS53" s="39"/>
      <c r="AT53" s="76"/>
      <c r="AU53" s="39"/>
      <c r="AV53" s="78"/>
      <c r="AW53" s="33"/>
      <c r="AX53" s="77"/>
      <c r="AY53" s="39"/>
      <c r="AZ53" s="39"/>
      <c r="BA53" s="76"/>
      <c r="BB53" s="39"/>
      <c r="BC53" s="78"/>
      <c r="BD53" s="33"/>
      <c r="BE53" s="77"/>
      <c r="BF53" s="39"/>
      <c r="BG53" s="39"/>
      <c r="BH53" s="76"/>
      <c r="BI53" s="39"/>
      <c r="BJ53" s="78"/>
      <c r="BK53" s="33"/>
    </row>
    <row r="54" spans="1:63" x14ac:dyDescent="0.35">
      <c r="A54" s="77"/>
      <c r="B54" s="39"/>
      <c r="C54" s="39"/>
      <c r="D54" s="39"/>
      <c r="E54" s="39"/>
      <c r="F54" s="73"/>
      <c r="G54" s="95">
        <f>Table1487453233343536331323334353738393[[#This Row],[Hours Worked]]*Table1487453233343536331323334353738393[[#This Row],[Rate]]</f>
        <v>0</v>
      </c>
      <c r="H54" s="116"/>
      <c r="I54" s="118">
        <f>IF(Table1487453233343536331323334353738393[[#This Row],[Equipment Used (Dropdown)]] &lt;&gt; "", RIGHT(Table1487453233343536331323334353738393[[#This Row],[Equipment Used (Dropdown)]],6),0)</f>
        <v>0</v>
      </c>
      <c r="J54" s="94"/>
      <c r="K54" s="95">
        <f>Table1487453233343536331323334353738393[[#This Row],[Rate (Auto selects)]]*Table1487453233343536331323334353738393[[#This Row],[Hours Used]]</f>
        <v>0</v>
      </c>
      <c r="S54" s="33"/>
      <c r="T54" s="39"/>
      <c r="U54" s="39"/>
      <c r="V54" s="39"/>
      <c r="W54" s="39"/>
      <c r="X54" s="39"/>
      <c r="Y54" s="112">
        <f>IF(X54 &lt;&gt; "", RIGHT(Table15775311283848586881828384858788898[[#This Row],[Class (Dropdown)]],6),0)</f>
        <v>0</v>
      </c>
      <c r="Z54" s="108"/>
      <c r="AA54" s="107"/>
      <c r="AB54" s="111">
        <f>Table15775311283848586881828384858788898[[#This Row],[Rate (Auto fill)]]*Table15775311283848586881828384858788898[[#This Row],[Hours Groomed]]</f>
        <v>0</v>
      </c>
      <c r="AC54" s="32"/>
      <c r="AD54" s="84"/>
      <c r="AE54" s="85"/>
      <c r="AF54" s="85"/>
      <c r="AI54" s="33"/>
      <c r="AJ54" s="39"/>
      <c r="AK54" s="39"/>
      <c r="AL54" s="39"/>
      <c r="AM54" s="76"/>
      <c r="AN54" s="39"/>
      <c r="AO54" s="39"/>
      <c r="AP54" s="33"/>
      <c r="AQ54" s="77"/>
      <c r="AR54" s="39"/>
      <c r="AS54" s="39"/>
      <c r="AT54" s="76"/>
      <c r="AU54" s="39"/>
      <c r="AV54" s="78"/>
      <c r="AW54" s="33"/>
      <c r="AX54" s="77"/>
      <c r="AY54" s="39"/>
      <c r="AZ54" s="39"/>
      <c r="BA54" s="76"/>
      <c r="BB54" s="39"/>
      <c r="BC54" s="78"/>
      <c r="BD54" s="33"/>
      <c r="BE54" s="77"/>
      <c r="BF54" s="39"/>
      <c r="BG54" s="39"/>
      <c r="BH54" s="76"/>
      <c r="BI54" s="39"/>
      <c r="BJ54" s="78"/>
      <c r="BK54" s="33"/>
    </row>
    <row r="55" spans="1:63" x14ac:dyDescent="0.35">
      <c r="A55" s="77"/>
      <c r="B55" s="39"/>
      <c r="C55" s="39"/>
      <c r="D55" s="39"/>
      <c r="E55" s="39"/>
      <c r="F55" s="73"/>
      <c r="G55" s="95">
        <f>Table1487453233343536331323334353738393[[#This Row],[Hours Worked]]*Table1487453233343536331323334353738393[[#This Row],[Rate]]</f>
        <v>0</v>
      </c>
      <c r="H55" s="116"/>
      <c r="I55" s="118">
        <f>IF(Table1487453233343536331323334353738393[[#This Row],[Equipment Used (Dropdown)]] &lt;&gt; "", RIGHT(Table1487453233343536331323334353738393[[#This Row],[Equipment Used (Dropdown)]],6),0)</f>
        <v>0</v>
      </c>
      <c r="J55" s="94"/>
      <c r="K55" s="95">
        <f>Table1487453233343536331323334353738393[[#This Row],[Rate (Auto selects)]]*Table1487453233343536331323334353738393[[#This Row],[Hours Used]]</f>
        <v>0</v>
      </c>
      <c r="S55" s="33"/>
      <c r="T55" s="39"/>
      <c r="U55" s="39"/>
      <c r="V55" s="39"/>
      <c r="W55" s="39"/>
      <c r="X55" s="39"/>
      <c r="Y55" s="112">
        <f>IF(X55 &lt;&gt; "", RIGHT(Table15775311283848586881828384858788898[[#This Row],[Class (Dropdown)]],6),0)</f>
        <v>0</v>
      </c>
      <c r="Z55" s="108"/>
      <c r="AA55" s="107"/>
      <c r="AB55" s="111">
        <f>Table15775311283848586881828384858788898[[#This Row],[Rate (Auto fill)]]*Table15775311283848586881828384858788898[[#This Row],[Hours Groomed]]</f>
        <v>0</v>
      </c>
      <c r="AC55" s="32"/>
      <c r="AD55" s="84"/>
      <c r="AE55" s="85"/>
      <c r="AF55" s="85"/>
      <c r="AI55" s="33"/>
      <c r="AJ55" s="39"/>
      <c r="AK55" s="39"/>
      <c r="AL55" s="39"/>
      <c r="AM55" s="76"/>
      <c r="AN55" s="39"/>
      <c r="AO55" s="39"/>
      <c r="AP55" s="33"/>
      <c r="AQ55" s="77"/>
      <c r="AR55" s="39"/>
      <c r="AS55" s="39"/>
      <c r="AT55" s="76"/>
      <c r="AU55" s="39"/>
      <c r="AV55" s="78"/>
      <c r="AW55" s="33"/>
      <c r="AX55" s="77"/>
      <c r="AY55" s="39"/>
      <c r="AZ55" s="39"/>
      <c r="BA55" s="76"/>
      <c r="BB55" s="39"/>
      <c r="BC55" s="78"/>
      <c r="BD55" s="33"/>
      <c r="BE55" s="77"/>
      <c r="BF55" s="39"/>
      <c r="BG55" s="39"/>
      <c r="BH55" s="76"/>
      <c r="BI55" s="39"/>
      <c r="BJ55" s="78"/>
      <c r="BK55" s="33"/>
    </row>
    <row r="56" spans="1:63" x14ac:dyDescent="0.35">
      <c r="A56" s="77"/>
      <c r="B56" s="39"/>
      <c r="C56" s="39"/>
      <c r="D56" s="39"/>
      <c r="E56" s="39"/>
      <c r="F56" s="73"/>
      <c r="G56" s="95">
        <f>Table1487453233343536331323334353738393[[#This Row],[Hours Worked]]*Table1487453233343536331323334353738393[[#This Row],[Rate]]</f>
        <v>0</v>
      </c>
      <c r="H56" s="116"/>
      <c r="I56" s="118">
        <f>IF(Table1487453233343536331323334353738393[[#This Row],[Equipment Used (Dropdown)]] &lt;&gt; "", RIGHT(Table1487453233343536331323334353738393[[#This Row],[Equipment Used (Dropdown)]],6),0)</f>
        <v>0</v>
      </c>
      <c r="J56" s="94"/>
      <c r="K56" s="95">
        <f>Table1487453233343536331323334353738393[[#This Row],[Rate (Auto selects)]]*Table1487453233343536331323334353738393[[#This Row],[Hours Used]]</f>
        <v>0</v>
      </c>
      <c r="S56" s="33"/>
      <c r="T56" s="39"/>
      <c r="U56" s="39"/>
      <c r="V56" s="39"/>
      <c r="W56" s="39"/>
      <c r="X56" s="39"/>
      <c r="Y56" s="112">
        <f>IF(X56 &lt;&gt; "", RIGHT(Table15775311283848586881828384858788898[[#This Row],[Class (Dropdown)]],6),0)</f>
        <v>0</v>
      </c>
      <c r="Z56" s="108"/>
      <c r="AA56" s="107"/>
      <c r="AB56" s="111">
        <f>Table15775311283848586881828384858788898[[#This Row],[Rate (Auto fill)]]*Table15775311283848586881828384858788898[[#This Row],[Hours Groomed]]</f>
        <v>0</v>
      </c>
      <c r="AC56" s="32"/>
      <c r="AD56" s="84"/>
      <c r="AE56" s="85"/>
      <c r="AF56" s="85"/>
      <c r="AI56" s="33"/>
      <c r="AJ56" s="39"/>
      <c r="AK56" s="39"/>
      <c r="AL56" s="39"/>
      <c r="AM56" s="76"/>
      <c r="AN56" s="39"/>
      <c r="AO56" s="39"/>
      <c r="AP56" s="33"/>
      <c r="AQ56" s="77"/>
      <c r="AR56" s="39"/>
      <c r="AS56" s="39"/>
      <c r="AT56" s="76"/>
      <c r="AU56" s="39"/>
      <c r="AV56" s="78"/>
      <c r="AW56" s="33"/>
      <c r="AX56" s="77"/>
      <c r="AY56" s="39"/>
      <c r="AZ56" s="39"/>
      <c r="BA56" s="76"/>
      <c r="BB56" s="39"/>
      <c r="BC56" s="78"/>
      <c r="BD56" s="33"/>
      <c r="BE56" s="77"/>
      <c r="BF56" s="39"/>
      <c r="BG56" s="39"/>
      <c r="BH56" s="76"/>
      <c r="BI56" s="39"/>
      <c r="BJ56" s="78"/>
      <c r="BK56" s="33"/>
    </row>
    <row r="57" spans="1:63" x14ac:dyDescent="0.35">
      <c r="A57" s="77"/>
      <c r="B57" s="39"/>
      <c r="C57" s="39"/>
      <c r="D57" s="39"/>
      <c r="E57" s="39"/>
      <c r="F57" s="73"/>
      <c r="G57" s="95">
        <f>Table1487453233343536331323334353738393[[#This Row],[Hours Worked]]*Table1487453233343536331323334353738393[[#This Row],[Rate]]</f>
        <v>0</v>
      </c>
      <c r="H57" s="116"/>
      <c r="I57" s="118">
        <f>IF(Table1487453233343536331323334353738393[[#This Row],[Equipment Used (Dropdown)]] &lt;&gt; "", RIGHT(Table1487453233343536331323334353738393[[#This Row],[Equipment Used (Dropdown)]],6),0)</f>
        <v>0</v>
      </c>
      <c r="J57" s="94"/>
      <c r="K57" s="95">
        <f>Table1487453233343536331323334353738393[[#This Row],[Rate (Auto selects)]]*Table1487453233343536331323334353738393[[#This Row],[Hours Used]]</f>
        <v>0</v>
      </c>
      <c r="S57" s="33"/>
      <c r="T57" s="39"/>
      <c r="U57" s="39"/>
      <c r="V57" s="39"/>
      <c r="W57" s="39"/>
      <c r="X57" s="39"/>
      <c r="Y57" s="112">
        <f>IF(X57 &lt;&gt; "", RIGHT(Table15775311283848586881828384858788898[[#This Row],[Class (Dropdown)]],6),0)</f>
        <v>0</v>
      </c>
      <c r="Z57" s="108"/>
      <c r="AA57" s="107"/>
      <c r="AB57" s="111">
        <f>Table15775311283848586881828384858788898[[#This Row],[Rate (Auto fill)]]*Table15775311283848586881828384858788898[[#This Row],[Hours Groomed]]</f>
        <v>0</v>
      </c>
      <c r="AC57" s="32"/>
      <c r="AD57" s="84"/>
      <c r="AE57" s="85"/>
      <c r="AF57" s="85"/>
      <c r="AI57" s="33"/>
      <c r="AJ57" s="39"/>
      <c r="AK57" s="39"/>
      <c r="AL57" s="39"/>
      <c r="AM57" s="76"/>
      <c r="AN57" s="39"/>
      <c r="AO57" s="39"/>
      <c r="AP57" s="33"/>
      <c r="AQ57" s="77"/>
      <c r="AR57" s="39"/>
      <c r="AS57" s="39"/>
      <c r="AT57" s="76"/>
      <c r="AU57" s="39"/>
      <c r="AV57" s="78"/>
      <c r="AW57" s="33"/>
      <c r="AX57" s="77"/>
      <c r="AY57" s="39"/>
      <c r="AZ57" s="39"/>
      <c r="BA57" s="76"/>
      <c r="BB57" s="39"/>
      <c r="BC57" s="78"/>
      <c r="BD57" s="33"/>
      <c r="BE57" s="77"/>
      <c r="BF57" s="39"/>
      <c r="BG57" s="39"/>
      <c r="BH57" s="76"/>
      <c r="BI57" s="39"/>
      <c r="BJ57" s="78"/>
      <c r="BK57" s="33"/>
    </row>
    <row r="58" spans="1:63" x14ac:dyDescent="0.35">
      <c r="A58" s="77"/>
      <c r="B58" s="39"/>
      <c r="C58" s="39"/>
      <c r="D58" s="39"/>
      <c r="E58" s="39"/>
      <c r="F58" s="73"/>
      <c r="G58" s="95">
        <f>Table1487453233343536331323334353738393[[#This Row],[Hours Worked]]*Table1487453233343536331323334353738393[[#This Row],[Rate]]</f>
        <v>0</v>
      </c>
      <c r="H58" s="116"/>
      <c r="I58" s="118">
        <f>IF(Table1487453233343536331323334353738393[[#This Row],[Equipment Used (Dropdown)]] &lt;&gt; "", RIGHT(Table1487453233343536331323334353738393[[#This Row],[Equipment Used (Dropdown)]],6),0)</f>
        <v>0</v>
      </c>
      <c r="J58" s="94"/>
      <c r="K58" s="95">
        <f>Table1487453233343536331323334353738393[[#This Row],[Rate (Auto selects)]]*Table1487453233343536331323334353738393[[#This Row],[Hours Used]]</f>
        <v>0</v>
      </c>
      <c r="S58" s="33"/>
      <c r="T58" s="39"/>
      <c r="U58" s="39"/>
      <c r="V58" s="39"/>
      <c r="W58" s="39"/>
      <c r="X58" s="39"/>
      <c r="Y58" s="112">
        <f>IF(X58 &lt;&gt; "", RIGHT(Table15775311283848586881828384858788898[[#This Row],[Class (Dropdown)]],6),0)</f>
        <v>0</v>
      </c>
      <c r="Z58" s="108"/>
      <c r="AA58" s="107"/>
      <c r="AB58" s="111">
        <f>Table15775311283848586881828384858788898[[#This Row],[Rate (Auto fill)]]*Table15775311283848586881828384858788898[[#This Row],[Hours Groomed]]</f>
        <v>0</v>
      </c>
      <c r="AC58" s="32"/>
      <c r="AD58" s="84"/>
      <c r="AE58" s="85"/>
      <c r="AF58" s="85"/>
      <c r="AI58" s="33"/>
      <c r="AJ58" s="39"/>
      <c r="AK58" s="39"/>
      <c r="AL58" s="39"/>
      <c r="AM58" s="76"/>
      <c r="AN58" s="39"/>
      <c r="AO58" s="39"/>
      <c r="AP58" s="33"/>
      <c r="AQ58" s="77"/>
      <c r="AR58" s="39"/>
      <c r="AS58" s="39"/>
      <c r="AT58" s="76"/>
      <c r="AU58" s="39"/>
      <c r="AV58" s="78"/>
      <c r="AW58" s="33"/>
      <c r="AX58" s="77"/>
      <c r="AY58" s="39"/>
      <c r="AZ58" s="39"/>
      <c r="BA58" s="76"/>
      <c r="BB58" s="39"/>
      <c r="BC58" s="78"/>
      <c r="BD58" s="33"/>
      <c r="BE58" s="77"/>
      <c r="BF58" s="39"/>
      <c r="BG58" s="39"/>
      <c r="BH58" s="76"/>
      <c r="BI58" s="39"/>
      <c r="BJ58" s="78"/>
      <c r="BK58" s="33"/>
    </row>
    <row r="59" spans="1:63" x14ac:dyDescent="0.35">
      <c r="A59" s="77"/>
      <c r="B59" s="39"/>
      <c r="C59" s="39"/>
      <c r="D59" s="39"/>
      <c r="E59" s="39"/>
      <c r="F59" s="73"/>
      <c r="G59" s="95">
        <f>Table1487453233343536331323334353738393[[#This Row],[Hours Worked]]*Table1487453233343536331323334353738393[[#This Row],[Rate]]</f>
        <v>0</v>
      </c>
      <c r="H59" s="116"/>
      <c r="I59" s="118">
        <f>IF(Table1487453233343536331323334353738393[[#This Row],[Equipment Used (Dropdown)]] &lt;&gt; "", RIGHT(Table1487453233343536331323334353738393[[#This Row],[Equipment Used (Dropdown)]],6),0)</f>
        <v>0</v>
      </c>
      <c r="J59" s="94"/>
      <c r="K59" s="95">
        <f>Table1487453233343536331323334353738393[[#This Row],[Rate (Auto selects)]]*Table1487453233343536331323334353738393[[#This Row],[Hours Used]]</f>
        <v>0</v>
      </c>
      <c r="S59" s="33"/>
      <c r="T59" s="39"/>
      <c r="U59" s="39"/>
      <c r="V59" s="39"/>
      <c r="W59" s="39"/>
      <c r="X59" s="39"/>
      <c r="Y59" s="112">
        <f>IF(X59 &lt;&gt; "", RIGHT(Table15775311283848586881828384858788898[[#This Row],[Class (Dropdown)]],6),0)</f>
        <v>0</v>
      </c>
      <c r="Z59" s="108"/>
      <c r="AA59" s="107"/>
      <c r="AB59" s="111">
        <f>Table15775311283848586881828384858788898[[#This Row],[Rate (Auto fill)]]*Table15775311283848586881828384858788898[[#This Row],[Hours Groomed]]</f>
        <v>0</v>
      </c>
      <c r="AC59" s="32"/>
      <c r="AD59" s="84"/>
      <c r="AE59" s="85"/>
      <c r="AF59" s="85"/>
      <c r="AI59" s="33"/>
      <c r="AJ59" s="39"/>
      <c r="AK59" s="39"/>
      <c r="AL59" s="39"/>
      <c r="AM59" s="76"/>
      <c r="AN59" s="39"/>
      <c r="AO59" s="39"/>
      <c r="AP59" s="33"/>
      <c r="AQ59" s="77"/>
      <c r="AR59" s="39"/>
      <c r="AS59" s="39"/>
      <c r="AT59" s="76"/>
      <c r="AU59" s="39"/>
      <c r="AV59" s="78"/>
      <c r="AW59" s="33"/>
      <c r="AX59" s="77"/>
      <c r="AY59" s="39"/>
      <c r="AZ59" s="39"/>
      <c r="BA59" s="76"/>
      <c r="BB59" s="39"/>
      <c r="BC59" s="78"/>
      <c r="BD59" s="33"/>
      <c r="BE59" s="77"/>
      <c r="BF59" s="39"/>
      <c r="BG59" s="39"/>
      <c r="BH59" s="76"/>
      <c r="BI59" s="39"/>
      <c r="BJ59" s="78"/>
      <c r="BK59" s="33"/>
    </row>
    <row r="60" spans="1:63" x14ac:dyDescent="0.35">
      <c r="A60" s="77"/>
      <c r="B60" s="39"/>
      <c r="C60" s="39"/>
      <c r="D60" s="39"/>
      <c r="E60" s="39"/>
      <c r="F60" s="73"/>
      <c r="G60" s="95">
        <f>Table1487453233343536331323334353738393[[#This Row],[Hours Worked]]*Table1487453233343536331323334353738393[[#This Row],[Rate]]</f>
        <v>0</v>
      </c>
      <c r="H60" s="116"/>
      <c r="I60" s="118">
        <f>IF(Table1487453233343536331323334353738393[[#This Row],[Equipment Used (Dropdown)]] &lt;&gt; "", RIGHT(Table1487453233343536331323334353738393[[#This Row],[Equipment Used (Dropdown)]],6),0)</f>
        <v>0</v>
      </c>
      <c r="J60" s="94"/>
      <c r="K60" s="95">
        <f>Table1487453233343536331323334353738393[[#This Row],[Rate (Auto selects)]]*Table1487453233343536331323334353738393[[#This Row],[Hours Used]]</f>
        <v>0</v>
      </c>
      <c r="S60" s="33"/>
      <c r="T60" s="39"/>
      <c r="U60" s="39"/>
      <c r="V60" s="39"/>
      <c r="W60" s="39"/>
      <c r="X60" s="39"/>
      <c r="Y60" s="112">
        <f>IF(X60 &lt;&gt; "", RIGHT(Table15775311283848586881828384858788898[[#This Row],[Class (Dropdown)]],6),0)</f>
        <v>0</v>
      </c>
      <c r="Z60" s="108"/>
      <c r="AA60" s="107"/>
      <c r="AB60" s="111">
        <f>Table15775311283848586881828384858788898[[#This Row],[Rate (Auto fill)]]*Table15775311283848586881828384858788898[[#This Row],[Hours Groomed]]</f>
        <v>0</v>
      </c>
      <c r="AC60" s="32"/>
      <c r="AD60" s="84"/>
      <c r="AE60" s="85"/>
      <c r="AF60" s="85"/>
      <c r="AI60" s="33"/>
      <c r="AJ60" s="39"/>
      <c r="AK60" s="39"/>
      <c r="AL60" s="39"/>
      <c r="AM60" s="76"/>
      <c r="AN60" s="39"/>
      <c r="AO60" s="39"/>
      <c r="AP60" s="33"/>
      <c r="AQ60" s="77"/>
      <c r="AR60" s="39"/>
      <c r="AS60" s="39"/>
      <c r="AT60" s="76"/>
      <c r="AU60" s="39"/>
      <c r="AV60" s="78"/>
      <c r="AW60" s="33"/>
      <c r="AX60" s="77"/>
      <c r="AY60" s="39"/>
      <c r="AZ60" s="39"/>
      <c r="BA60" s="76"/>
      <c r="BB60" s="39"/>
      <c r="BC60" s="78"/>
      <c r="BD60" s="33"/>
      <c r="BE60" s="77"/>
      <c r="BF60" s="39"/>
      <c r="BG60" s="39"/>
      <c r="BH60" s="76"/>
      <c r="BI60" s="39"/>
      <c r="BJ60" s="78"/>
      <c r="BK60" s="33"/>
    </row>
    <row r="61" spans="1:63" x14ac:dyDescent="0.35">
      <c r="A61" s="77"/>
      <c r="B61" s="39"/>
      <c r="C61" s="39"/>
      <c r="D61" s="39"/>
      <c r="E61" s="39"/>
      <c r="F61" s="73"/>
      <c r="G61" s="95">
        <f>Table1487453233343536331323334353738393[[#This Row],[Hours Worked]]*Table1487453233343536331323334353738393[[#This Row],[Rate]]</f>
        <v>0</v>
      </c>
      <c r="H61" s="116"/>
      <c r="I61" s="118">
        <f>IF(Table1487453233343536331323334353738393[[#This Row],[Equipment Used (Dropdown)]] &lt;&gt; "", RIGHT(Table1487453233343536331323334353738393[[#This Row],[Equipment Used (Dropdown)]],6),0)</f>
        <v>0</v>
      </c>
      <c r="J61" s="94"/>
      <c r="K61" s="95">
        <f>Table1487453233343536331323334353738393[[#This Row],[Rate (Auto selects)]]*Table1487453233343536331323334353738393[[#This Row],[Hours Used]]</f>
        <v>0</v>
      </c>
      <c r="S61" s="33"/>
      <c r="T61" s="39"/>
      <c r="U61" s="39"/>
      <c r="V61" s="39"/>
      <c r="W61" s="39"/>
      <c r="X61" s="39"/>
      <c r="Y61" s="112">
        <f>IF(X61 &lt;&gt; "", RIGHT(Table15775311283848586881828384858788898[[#This Row],[Class (Dropdown)]],6),0)</f>
        <v>0</v>
      </c>
      <c r="Z61" s="108"/>
      <c r="AA61" s="107"/>
      <c r="AB61" s="111">
        <f>Table15775311283848586881828384858788898[[#This Row],[Rate (Auto fill)]]*Table15775311283848586881828384858788898[[#This Row],[Hours Groomed]]</f>
        <v>0</v>
      </c>
      <c r="AC61" s="32"/>
      <c r="AD61" s="84"/>
      <c r="AE61" s="85"/>
      <c r="AF61" s="85"/>
      <c r="AI61" s="33"/>
      <c r="AJ61" s="39"/>
      <c r="AK61" s="39"/>
      <c r="AL61" s="39"/>
      <c r="AM61" s="76"/>
      <c r="AN61" s="39"/>
      <c r="AO61" s="39"/>
      <c r="AP61" s="33"/>
      <c r="AQ61" s="77"/>
      <c r="AR61" s="39"/>
      <c r="AS61" s="39"/>
      <c r="AT61" s="76"/>
      <c r="AU61" s="39"/>
      <c r="AV61" s="78"/>
      <c r="AW61" s="33"/>
      <c r="AX61" s="77"/>
      <c r="AY61" s="39"/>
      <c r="AZ61" s="39"/>
      <c r="BA61" s="76"/>
      <c r="BB61" s="39"/>
      <c r="BC61" s="78"/>
      <c r="BD61" s="33"/>
      <c r="BE61" s="77"/>
      <c r="BF61" s="39"/>
      <c r="BG61" s="39"/>
      <c r="BH61" s="76"/>
      <c r="BI61" s="39"/>
      <c r="BJ61" s="78"/>
      <c r="BK61" s="33"/>
    </row>
    <row r="62" spans="1:63" x14ac:dyDescent="0.35">
      <c r="A62" s="77"/>
      <c r="B62" s="39"/>
      <c r="C62" s="39"/>
      <c r="D62" s="39"/>
      <c r="E62" s="39"/>
      <c r="F62" s="73"/>
      <c r="G62" s="95">
        <f>Table1487453233343536331323334353738393[[#This Row],[Hours Worked]]*Table1487453233343536331323334353738393[[#This Row],[Rate]]</f>
        <v>0</v>
      </c>
      <c r="H62" s="116"/>
      <c r="I62" s="118">
        <f>IF(Table1487453233343536331323334353738393[[#This Row],[Equipment Used (Dropdown)]] &lt;&gt; "", RIGHT(Table1487453233343536331323334353738393[[#This Row],[Equipment Used (Dropdown)]],6),0)</f>
        <v>0</v>
      </c>
      <c r="J62" s="94"/>
      <c r="K62" s="95">
        <f>Table1487453233343536331323334353738393[[#This Row],[Rate (Auto selects)]]*Table1487453233343536331323334353738393[[#This Row],[Hours Used]]</f>
        <v>0</v>
      </c>
      <c r="S62" s="33"/>
      <c r="T62" s="39"/>
      <c r="U62" s="39"/>
      <c r="V62" s="39"/>
      <c r="W62" s="39"/>
      <c r="X62" s="39"/>
      <c r="Y62" s="112">
        <f>IF(X62 &lt;&gt; "", RIGHT(Table15775311283848586881828384858788898[[#This Row],[Class (Dropdown)]],6),0)</f>
        <v>0</v>
      </c>
      <c r="Z62" s="108"/>
      <c r="AA62" s="107"/>
      <c r="AB62" s="111">
        <f>Table15775311283848586881828384858788898[[#This Row],[Rate (Auto fill)]]*Table15775311283848586881828384858788898[[#This Row],[Hours Groomed]]</f>
        <v>0</v>
      </c>
      <c r="AC62" s="32"/>
      <c r="AD62" s="84"/>
      <c r="AE62" s="85"/>
      <c r="AF62" s="85"/>
      <c r="AI62" s="33"/>
      <c r="AJ62" s="39"/>
      <c r="AK62" s="39"/>
      <c r="AL62" s="39"/>
      <c r="AM62" s="76"/>
      <c r="AN62" s="39"/>
      <c r="AO62" s="39"/>
      <c r="AP62" s="33"/>
      <c r="AQ62" s="77"/>
      <c r="AR62" s="39"/>
      <c r="AS62" s="39"/>
      <c r="AT62" s="76"/>
      <c r="AU62" s="39"/>
      <c r="AV62" s="78"/>
      <c r="AW62" s="33"/>
      <c r="AX62" s="77"/>
      <c r="AY62" s="39"/>
      <c r="AZ62" s="39"/>
      <c r="BA62" s="76"/>
      <c r="BB62" s="39"/>
      <c r="BC62" s="78"/>
      <c r="BD62" s="33"/>
      <c r="BE62" s="77"/>
      <c r="BF62" s="39"/>
      <c r="BG62" s="39"/>
      <c r="BH62" s="76"/>
      <c r="BI62" s="39"/>
      <c r="BJ62" s="78"/>
      <c r="BK62" s="33"/>
    </row>
    <row r="63" spans="1:63" x14ac:dyDescent="0.35">
      <c r="A63" s="77"/>
      <c r="B63" s="39"/>
      <c r="C63" s="39"/>
      <c r="D63" s="39"/>
      <c r="E63" s="39"/>
      <c r="F63" s="73"/>
      <c r="G63" s="95">
        <f>Table1487453233343536331323334353738393[[#This Row],[Hours Worked]]*Table1487453233343536331323334353738393[[#This Row],[Rate]]</f>
        <v>0</v>
      </c>
      <c r="H63" s="116"/>
      <c r="I63" s="118">
        <f>IF(Table1487453233343536331323334353738393[[#This Row],[Equipment Used (Dropdown)]] &lt;&gt; "", RIGHT(Table1487453233343536331323334353738393[[#This Row],[Equipment Used (Dropdown)]],6),0)</f>
        <v>0</v>
      </c>
      <c r="J63" s="94"/>
      <c r="K63" s="95">
        <f>Table1487453233343536331323334353738393[[#This Row],[Rate (Auto selects)]]*Table1487453233343536331323334353738393[[#This Row],[Hours Used]]</f>
        <v>0</v>
      </c>
      <c r="S63" s="33"/>
      <c r="T63" s="39"/>
      <c r="U63" s="39"/>
      <c r="V63" s="39"/>
      <c r="W63" s="39"/>
      <c r="X63" s="39"/>
      <c r="Y63" s="112">
        <f>IF(X63 &lt;&gt; "", RIGHT(Table15775311283848586881828384858788898[[#This Row],[Class (Dropdown)]],6),0)</f>
        <v>0</v>
      </c>
      <c r="Z63" s="108"/>
      <c r="AA63" s="107"/>
      <c r="AB63" s="111">
        <f>Table15775311283848586881828384858788898[[#This Row],[Rate (Auto fill)]]*Table15775311283848586881828384858788898[[#This Row],[Hours Groomed]]</f>
        <v>0</v>
      </c>
      <c r="AC63" s="32"/>
      <c r="AD63" s="84"/>
      <c r="AE63" s="85"/>
      <c r="AF63" s="85"/>
      <c r="AI63" s="33"/>
      <c r="AJ63" s="39"/>
      <c r="AK63" s="39"/>
      <c r="AL63" s="39"/>
      <c r="AM63" s="76"/>
      <c r="AN63" s="39"/>
      <c r="AO63" s="39"/>
      <c r="AP63" s="33"/>
      <c r="AQ63" s="77"/>
      <c r="AR63" s="39"/>
      <c r="AS63" s="39"/>
      <c r="AT63" s="76"/>
      <c r="AU63" s="39"/>
      <c r="AV63" s="78"/>
      <c r="AW63" s="33"/>
      <c r="AX63" s="77"/>
      <c r="AY63" s="39"/>
      <c r="AZ63" s="39"/>
      <c r="BA63" s="76"/>
      <c r="BB63" s="39"/>
      <c r="BC63" s="78"/>
      <c r="BD63" s="33"/>
      <c r="BE63" s="77"/>
      <c r="BF63" s="39"/>
      <c r="BG63" s="39"/>
      <c r="BH63" s="76"/>
      <c r="BI63" s="39"/>
      <c r="BJ63" s="78"/>
      <c r="BK63" s="33"/>
    </row>
    <row r="64" spans="1:63" x14ac:dyDescent="0.35">
      <c r="A64" s="77"/>
      <c r="B64" s="39"/>
      <c r="C64" s="39"/>
      <c r="D64" s="39"/>
      <c r="E64" s="39"/>
      <c r="F64" s="73"/>
      <c r="G64" s="95">
        <f>Table1487453233343536331323334353738393[[#This Row],[Hours Worked]]*Table1487453233343536331323334353738393[[#This Row],[Rate]]</f>
        <v>0</v>
      </c>
      <c r="H64" s="116"/>
      <c r="I64" s="118">
        <f>IF(Table1487453233343536331323334353738393[[#This Row],[Equipment Used (Dropdown)]] &lt;&gt; "", RIGHT(Table1487453233343536331323334353738393[[#This Row],[Equipment Used (Dropdown)]],6),0)</f>
        <v>0</v>
      </c>
      <c r="J64" s="94"/>
      <c r="K64" s="95">
        <f>Table1487453233343536331323334353738393[[#This Row],[Rate (Auto selects)]]*Table1487453233343536331323334353738393[[#This Row],[Hours Used]]</f>
        <v>0</v>
      </c>
      <c r="S64" s="33"/>
      <c r="T64" s="39"/>
      <c r="U64" s="39"/>
      <c r="V64" s="39"/>
      <c r="W64" s="39"/>
      <c r="X64" s="39"/>
      <c r="Y64" s="112">
        <f>IF(X64 &lt;&gt; "", RIGHT(Table15775311283848586881828384858788898[[#This Row],[Class (Dropdown)]],6),0)</f>
        <v>0</v>
      </c>
      <c r="Z64" s="108"/>
      <c r="AA64" s="107"/>
      <c r="AB64" s="111">
        <f>Table15775311283848586881828384858788898[[#This Row],[Rate (Auto fill)]]*Table15775311283848586881828384858788898[[#This Row],[Hours Groomed]]</f>
        <v>0</v>
      </c>
      <c r="AC64" s="32"/>
      <c r="AD64" s="84"/>
      <c r="AE64" s="85"/>
      <c r="AF64" s="85"/>
      <c r="AI64" s="33"/>
      <c r="AJ64" s="39"/>
      <c r="AK64" s="39"/>
      <c r="AL64" s="39"/>
      <c r="AM64" s="76"/>
      <c r="AN64" s="39"/>
      <c r="AO64" s="39"/>
      <c r="AP64" s="33"/>
      <c r="AQ64" s="77"/>
      <c r="AR64" s="39"/>
      <c r="AS64" s="39"/>
      <c r="AT64" s="76"/>
      <c r="AU64" s="39"/>
      <c r="AV64" s="78"/>
      <c r="AW64" s="33"/>
      <c r="AX64" s="77"/>
      <c r="AY64" s="39"/>
      <c r="AZ64" s="39"/>
      <c r="BA64" s="76"/>
      <c r="BB64" s="39"/>
      <c r="BC64" s="78"/>
      <c r="BD64" s="33"/>
      <c r="BE64" s="77"/>
      <c r="BF64" s="39"/>
      <c r="BG64" s="39"/>
      <c r="BH64" s="76"/>
      <c r="BI64" s="39"/>
      <c r="BJ64" s="78"/>
      <c r="BK64" s="33"/>
    </row>
    <row r="65" spans="1:63" x14ac:dyDescent="0.35">
      <c r="A65" s="77"/>
      <c r="B65" s="39"/>
      <c r="C65" s="39"/>
      <c r="D65" s="39"/>
      <c r="E65" s="39"/>
      <c r="F65" s="73"/>
      <c r="G65" s="95">
        <f>Table1487453233343536331323334353738393[[#This Row],[Hours Worked]]*Table1487453233343536331323334353738393[[#This Row],[Rate]]</f>
        <v>0</v>
      </c>
      <c r="H65" s="116"/>
      <c r="I65" s="118">
        <f>IF(Table1487453233343536331323334353738393[[#This Row],[Equipment Used (Dropdown)]] &lt;&gt; "", RIGHT(Table1487453233343536331323334353738393[[#This Row],[Equipment Used (Dropdown)]],6),0)</f>
        <v>0</v>
      </c>
      <c r="J65" s="94"/>
      <c r="K65" s="95">
        <f>Table1487453233343536331323334353738393[[#This Row],[Rate (Auto selects)]]*Table1487453233343536331323334353738393[[#This Row],[Hours Used]]</f>
        <v>0</v>
      </c>
      <c r="S65" s="33"/>
      <c r="T65" s="39"/>
      <c r="U65" s="39"/>
      <c r="V65" s="39"/>
      <c r="W65" s="39"/>
      <c r="X65" s="39"/>
      <c r="Y65" s="112">
        <f>IF(X65 &lt;&gt; "", RIGHT(Table15775311283848586881828384858788898[[#This Row],[Class (Dropdown)]],6),0)</f>
        <v>0</v>
      </c>
      <c r="Z65" s="108"/>
      <c r="AA65" s="107"/>
      <c r="AB65" s="111">
        <f>Table15775311283848586881828384858788898[[#This Row],[Rate (Auto fill)]]*Table15775311283848586881828384858788898[[#This Row],[Hours Groomed]]</f>
        <v>0</v>
      </c>
      <c r="AC65" s="32"/>
      <c r="AD65" s="84"/>
      <c r="AE65" s="85"/>
      <c r="AF65" s="85"/>
      <c r="AI65" s="33"/>
      <c r="AJ65" s="39"/>
      <c r="AK65" s="39"/>
      <c r="AL65" s="39"/>
      <c r="AM65" s="76"/>
      <c r="AN65" s="39"/>
      <c r="AO65" s="39"/>
      <c r="AP65" s="33"/>
      <c r="AQ65" s="77"/>
      <c r="AR65" s="39"/>
      <c r="AS65" s="39"/>
      <c r="AT65" s="76"/>
      <c r="AU65" s="39"/>
      <c r="AV65" s="78"/>
      <c r="AW65" s="33"/>
      <c r="AX65" s="77"/>
      <c r="AY65" s="39"/>
      <c r="AZ65" s="39"/>
      <c r="BA65" s="76"/>
      <c r="BB65" s="39"/>
      <c r="BC65" s="78"/>
      <c r="BD65" s="33"/>
      <c r="BE65" s="77"/>
      <c r="BF65" s="39"/>
      <c r="BG65" s="39"/>
      <c r="BH65" s="76"/>
      <c r="BI65" s="39"/>
      <c r="BJ65" s="78"/>
      <c r="BK65" s="33"/>
    </row>
    <row r="66" spans="1:63" x14ac:dyDescent="0.35">
      <c r="A66" s="77"/>
      <c r="B66" s="39"/>
      <c r="C66" s="39"/>
      <c r="D66" s="39"/>
      <c r="E66" s="39"/>
      <c r="F66" s="73"/>
      <c r="G66" s="95">
        <f>Table1487453233343536331323334353738393[[#This Row],[Hours Worked]]*Table1487453233343536331323334353738393[[#This Row],[Rate]]</f>
        <v>0</v>
      </c>
      <c r="H66" s="116"/>
      <c r="I66" s="118">
        <f>IF(Table1487453233343536331323334353738393[[#This Row],[Equipment Used (Dropdown)]] &lt;&gt; "", RIGHT(Table1487453233343536331323334353738393[[#This Row],[Equipment Used (Dropdown)]],6),0)</f>
        <v>0</v>
      </c>
      <c r="J66" s="94"/>
      <c r="K66" s="95">
        <f>Table1487453233343536331323334353738393[[#This Row],[Rate (Auto selects)]]*Table1487453233343536331323334353738393[[#This Row],[Hours Used]]</f>
        <v>0</v>
      </c>
      <c r="S66" s="33"/>
      <c r="T66" s="39"/>
      <c r="U66" s="39"/>
      <c r="V66" s="39"/>
      <c r="W66" s="39"/>
      <c r="X66" s="39"/>
      <c r="Y66" s="112">
        <f>IF(X66 &lt;&gt; "", RIGHT(Table15775311283848586881828384858788898[[#This Row],[Class (Dropdown)]],6),0)</f>
        <v>0</v>
      </c>
      <c r="Z66" s="108"/>
      <c r="AA66" s="107"/>
      <c r="AB66" s="111">
        <f>Table15775311283848586881828384858788898[[#This Row],[Rate (Auto fill)]]*Table15775311283848586881828384858788898[[#This Row],[Hours Groomed]]</f>
        <v>0</v>
      </c>
      <c r="AC66" s="32"/>
      <c r="AD66" s="84"/>
      <c r="AE66" s="85"/>
      <c r="AF66" s="85"/>
      <c r="AI66" s="33"/>
      <c r="AJ66" s="39"/>
      <c r="AK66" s="39"/>
      <c r="AL66" s="39"/>
      <c r="AM66" s="76"/>
      <c r="AN66" s="39"/>
      <c r="AO66" s="39"/>
      <c r="AP66" s="33"/>
      <c r="AQ66" s="77"/>
      <c r="AR66" s="39"/>
      <c r="AS66" s="39"/>
      <c r="AT66" s="76"/>
      <c r="AU66" s="39"/>
      <c r="AV66" s="78"/>
      <c r="AW66" s="33"/>
      <c r="AX66" s="77"/>
      <c r="AY66" s="39"/>
      <c r="AZ66" s="39"/>
      <c r="BA66" s="76"/>
      <c r="BB66" s="39"/>
      <c r="BC66" s="78"/>
      <c r="BD66" s="33"/>
      <c r="BE66" s="77"/>
      <c r="BF66" s="39"/>
      <c r="BG66" s="39"/>
      <c r="BH66" s="76"/>
      <c r="BI66" s="39"/>
      <c r="BJ66" s="78"/>
      <c r="BK66" s="33"/>
    </row>
    <row r="67" spans="1:63" x14ac:dyDescent="0.35">
      <c r="A67" s="77"/>
      <c r="B67" s="39"/>
      <c r="C67" s="39"/>
      <c r="D67" s="39"/>
      <c r="E67" s="39"/>
      <c r="F67" s="73"/>
      <c r="G67" s="95">
        <f>Table1487453233343536331323334353738393[[#This Row],[Hours Worked]]*Table1487453233343536331323334353738393[[#This Row],[Rate]]</f>
        <v>0</v>
      </c>
      <c r="H67" s="116"/>
      <c r="I67" s="118">
        <f>IF(Table1487453233343536331323334353738393[[#This Row],[Equipment Used (Dropdown)]] &lt;&gt; "", RIGHT(Table1487453233343536331323334353738393[[#This Row],[Equipment Used (Dropdown)]],6),0)</f>
        <v>0</v>
      </c>
      <c r="J67" s="94"/>
      <c r="K67" s="95">
        <f>Table1487453233343536331323334353738393[[#This Row],[Rate (Auto selects)]]*Table1487453233343536331323334353738393[[#This Row],[Hours Used]]</f>
        <v>0</v>
      </c>
      <c r="S67" s="33"/>
      <c r="T67" s="39"/>
      <c r="U67" s="39"/>
      <c r="V67" s="39"/>
      <c r="W67" s="39"/>
      <c r="X67" s="39"/>
      <c r="Y67" s="112">
        <f>IF(X67 &lt;&gt; "", RIGHT(Table15775311283848586881828384858788898[[#This Row],[Class (Dropdown)]],6),0)</f>
        <v>0</v>
      </c>
      <c r="Z67" s="108"/>
      <c r="AA67" s="107"/>
      <c r="AB67" s="111">
        <f>Table15775311283848586881828384858788898[[#This Row],[Rate (Auto fill)]]*Table15775311283848586881828384858788898[[#This Row],[Hours Groomed]]</f>
        <v>0</v>
      </c>
      <c r="AC67" s="32"/>
      <c r="AD67" s="84"/>
      <c r="AE67" s="85"/>
      <c r="AF67" s="85"/>
      <c r="AI67" s="33"/>
      <c r="AJ67" s="39"/>
      <c r="AK67" s="39"/>
      <c r="AL67" s="39"/>
      <c r="AM67" s="76"/>
      <c r="AN67" s="39"/>
      <c r="AO67" s="39"/>
      <c r="AP67" s="33"/>
      <c r="AQ67" s="77"/>
      <c r="AR67" s="39"/>
      <c r="AS67" s="39"/>
      <c r="AT67" s="76"/>
      <c r="AU67" s="39"/>
      <c r="AV67" s="78"/>
      <c r="AW67" s="33"/>
      <c r="AX67" s="77"/>
      <c r="AY67" s="39"/>
      <c r="AZ67" s="39"/>
      <c r="BA67" s="76"/>
      <c r="BB67" s="39"/>
      <c r="BC67" s="78"/>
      <c r="BD67" s="33"/>
      <c r="BE67" s="77"/>
      <c r="BF67" s="39"/>
      <c r="BG67" s="39"/>
      <c r="BH67" s="76"/>
      <c r="BI67" s="39"/>
      <c r="BJ67" s="78"/>
      <c r="BK67" s="33"/>
    </row>
    <row r="68" spans="1:63" x14ac:dyDescent="0.35">
      <c r="A68" s="77"/>
      <c r="B68" s="39"/>
      <c r="C68" s="39"/>
      <c r="D68" s="39"/>
      <c r="E68" s="39"/>
      <c r="F68" s="73"/>
      <c r="G68" s="95">
        <f>Table1487453233343536331323334353738393[[#This Row],[Hours Worked]]*Table1487453233343536331323334353738393[[#This Row],[Rate]]</f>
        <v>0</v>
      </c>
      <c r="H68" s="116"/>
      <c r="I68" s="118">
        <f>IF(Table1487453233343536331323334353738393[[#This Row],[Equipment Used (Dropdown)]] &lt;&gt; "", RIGHT(Table1487453233343536331323334353738393[[#This Row],[Equipment Used (Dropdown)]],6),0)</f>
        <v>0</v>
      </c>
      <c r="J68" s="94"/>
      <c r="K68" s="95">
        <f>Table1487453233343536331323334353738393[[#This Row],[Rate (Auto selects)]]*Table1487453233343536331323334353738393[[#This Row],[Hours Used]]</f>
        <v>0</v>
      </c>
      <c r="S68" s="33"/>
      <c r="T68" s="39"/>
      <c r="U68" s="39"/>
      <c r="V68" s="39"/>
      <c r="W68" s="39"/>
      <c r="X68" s="39"/>
      <c r="Y68" s="112">
        <f>IF(X68 &lt;&gt; "", RIGHT(Table15775311283848586881828384858788898[[#This Row],[Class (Dropdown)]],6),0)</f>
        <v>0</v>
      </c>
      <c r="Z68" s="108"/>
      <c r="AA68" s="107"/>
      <c r="AB68" s="111">
        <f>Table15775311283848586881828384858788898[[#This Row],[Rate (Auto fill)]]*Table15775311283848586881828384858788898[[#This Row],[Hours Groomed]]</f>
        <v>0</v>
      </c>
      <c r="AC68" s="32"/>
      <c r="AD68" s="84"/>
      <c r="AE68" s="85"/>
      <c r="AF68" s="85"/>
      <c r="AI68" s="33"/>
      <c r="AJ68" s="39"/>
      <c r="AK68" s="39"/>
      <c r="AL68" s="39"/>
      <c r="AM68" s="76"/>
      <c r="AN68" s="39"/>
      <c r="AO68" s="39"/>
      <c r="AP68" s="33"/>
      <c r="AQ68" s="77"/>
      <c r="AR68" s="39"/>
      <c r="AS68" s="39"/>
      <c r="AT68" s="76"/>
      <c r="AU68" s="39"/>
      <c r="AV68" s="78"/>
      <c r="AW68" s="33"/>
      <c r="AX68" s="77"/>
      <c r="AY68" s="39"/>
      <c r="AZ68" s="39"/>
      <c r="BA68" s="76"/>
      <c r="BB68" s="39"/>
      <c r="BC68" s="78"/>
      <c r="BD68" s="33"/>
      <c r="BE68" s="77"/>
      <c r="BF68" s="39"/>
      <c r="BG68" s="39"/>
      <c r="BH68" s="76"/>
      <c r="BI68" s="39"/>
      <c r="BJ68" s="78"/>
      <c r="BK68" s="33"/>
    </row>
    <row r="69" spans="1:63" x14ac:dyDescent="0.35">
      <c r="A69" s="77"/>
      <c r="B69" s="39"/>
      <c r="C69" s="39"/>
      <c r="D69" s="39"/>
      <c r="E69" s="39"/>
      <c r="F69" s="73"/>
      <c r="G69" s="95">
        <f>Table1487453233343536331323334353738393[[#This Row],[Hours Worked]]*Table1487453233343536331323334353738393[[#This Row],[Rate]]</f>
        <v>0</v>
      </c>
      <c r="H69" s="116"/>
      <c r="I69" s="118">
        <f>IF(Table1487453233343536331323334353738393[[#This Row],[Equipment Used (Dropdown)]] &lt;&gt; "", RIGHT(Table1487453233343536331323334353738393[[#This Row],[Equipment Used (Dropdown)]],6),0)</f>
        <v>0</v>
      </c>
      <c r="J69" s="94"/>
      <c r="K69" s="95">
        <f>Table1487453233343536331323334353738393[[#This Row],[Rate (Auto selects)]]*Table1487453233343536331323334353738393[[#This Row],[Hours Used]]</f>
        <v>0</v>
      </c>
      <c r="S69" s="33"/>
      <c r="T69" s="39"/>
      <c r="U69" s="39"/>
      <c r="V69" s="39"/>
      <c r="W69" s="39"/>
      <c r="X69" s="39"/>
      <c r="Y69" s="112">
        <f>IF(X69 &lt;&gt; "", RIGHT(Table15775311283848586881828384858788898[[#This Row],[Class (Dropdown)]],6),0)</f>
        <v>0</v>
      </c>
      <c r="Z69" s="108"/>
      <c r="AA69" s="107"/>
      <c r="AB69" s="111">
        <f>Table15775311283848586881828384858788898[[#This Row],[Rate (Auto fill)]]*Table15775311283848586881828384858788898[[#This Row],[Hours Groomed]]</f>
        <v>0</v>
      </c>
      <c r="AC69" s="32"/>
      <c r="AD69" s="84"/>
      <c r="AE69" s="85"/>
      <c r="AF69" s="85"/>
      <c r="AI69" s="33"/>
      <c r="AJ69" s="39"/>
      <c r="AK69" s="39"/>
      <c r="AL69" s="39"/>
      <c r="AM69" s="76"/>
      <c r="AN69" s="39"/>
      <c r="AO69" s="39"/>
      <c r="AP69" s="33"/>
      <c r="AQ69" s="77"/>
      <c r="AR69" s="39"/>
      <c r="AS69" s="39"/>
      <c r="AT69" s="76"/>
      <c r="AU69" s="39"/>
      <c r="AV69" s="78"/>
      <c r="AW69" s="33"/>
      <c r="AX69" s="77"/>
      <c r="AY69" s="39"/>
      <c r="AZ69" s="39"/>
      <c r="BA69" s="76"/>
      <c r="BB69" s="39"/>
      <c r="BC69" s="78"/>
      <c r="BD69" s="33"/>
      <c r="BE69" s="77"/>
      <c r="BF69" s="39"/>
      <c r="BG69" s="39"/>
      <c r="BH69" s="76"/>
      <c r="BI69" s="39"/>
      <c r="BJ69" s="78"/>
      <c r="BK69" s="33"/>
    </row>
    <row r="70" spans="1:63" x14ac:dyDescent="0.35">
      <c r="A70" s="77"/>
      <c r="B70" s="39"/>
      <c r="C70" s="39"/>
      <c r="D70" s="39"/>
      <c r="E70" s="39"/>
      <c r="F70" s="73"/>
      <c r="G70" s="95">
        <f>Table1487453233343536331323334353738393[[#This Row],[Hours Worked]]*Table1487453233343536331323334353738393[[#This Row],[Rate]]</f>
        <v>0</v>
      </c>
      <c r="H70" s="116"/>
      <c r="I70" s="118">
        <f>IF(Table1487453233343536331323334353738393[[#This Row],[Equipment Used (Dropdown)]] &lt;&gt; "", RIGHT(Table1487453233343536331323334353738393[[#This Row],[Equipment Used (Dropdown)]],6),0)</f>
        <v>0</v>
      </c>
      <c r="J70" s="94"/>
      <c r="K70" s="95">
        <f>Table1487453233343536331323334353738393[[#This Row],[Rate (Auto selects)]]*Table1487453233343536331323334353738393[[#This Row],[Hours Used]]</f>
        <v>0</v>
      </c>
      <c r="S70" s="33"/>
      <c r="T70" s="39"/>
      <c r="U70" s="39"/>
      <c r="V70" s="39"/>
      <c r="W70" s="39"/>
      <c r="X70" s="39"/>
      <c r="Y70" s="112">
        <f>IF(X70 &lt;&gt; "", RIGHT(Table15775311283848586881828384858788898[[#This Row],[Class (Dropdown)]],6),0)</f>
        <v>0</v>
      </c>
      <c r="Z70" s="108"/>
      <c r="AA70" s="107"/>
      <c r="AB70" s="111">
        <f>Table15775311283848586881828384858788898[[#This Row],[Rate (Auto fill)]]*Table15775311283848586881828384858788898[[#This Row],[Hours Groomed]]</f>
        <v>0</v>
      </c>
      <c r="AC70" s="32"/>
      <c r="AD70" s="84"/>
      <c r="AE70" s="85"/>
      <c r="AF70" s="85"/>
      <c r="AI70" s="33"/>
      <c r="AJ70" s="39"/>
      <c r="AK70" s="39"/>
      <c r="AL70" s="39"/>
      <c r="AM70" s="76"/>
      <c r="AN70" s="39"/>
      <c r="AO70" s="39"/>
      <c r="AP70" s="33"/>
      <c r="AQ70" s="77"/>
      <c r="AR70" s="39"/>
      <c r="AS70" s="39"/>
      <c r="AT70" s="76"/>
      <c r="AU70" s="39"/>
      <c r="AV70" s="78"/>
      <c r="AW70" s="33"/>
      <c r="AX70" s="77"/>
      <c r="AY70" s="39"/>
      <c r="AZ70" s="39"/>
      <c r="BA70" s="76"/>
      <c r="BB70" s="39"/>
      <c r="BC70" s="78"/>
      <c r="BD70" s="33"/>
      <c r="BE70" s="77"/>
      <c r="BF70" s="39"/>
      <c r="BG70" s="39"/>
      <c r="BH70" s="76"/>
      <c r="BI70" s="39"/>
      <c r="BJ70" s="78"/>
      <c r="BK70" s="33"/>
    </row>
    <row r="71" spans="1:63" x14ac:dyDescent="0.35">
      <c r="A71" s="77"/>
      <c r="B71" s="39"/>
      <c r="C71" s="39"/>
      <c r="D71" s="39"/>
      <c r="E71" s="39"/>
      <c r="F71" s="73"/>
      <c r="G71" s="95">
        <f>Table1487453233343536331323334353738393[[#This Row],[Hours Worked]]*Table1487453233343536331323334353738393[[#This Row],[Rate]]</f>
        <v>0</v>
      </c>
      <c r="H71" s="116"/>
      <c r="I71" s="118">
        <f>IF(Table1487453233343536331323334353738393[[#This Row],[Equipment Used (Dropdown)]] &lt;&gt; "", RIGHT(Table1487453233343536331323334353738393[[#This Row],[Equipment Used (Dropdown)]],6),0)</f>
        <v>0</v>
      </c>
      <c r="J71" s="94"/>
      <c r="K71" s="95">
        <f>Table1487453233343536331323334353738393[[#This Row],[Rate (Auto selects)]]*Table1487453233343536331323334353738393[[#This Row],[Hours Used]]</f>
        <v>0</v>
      </c>
      <c r="S71" s="33"/>
      <c r="T71" s="39"/>
      <c r="U71" s="39"/>
      <c r="V71" s="39"/>
      <c r="W71" s="39"/>
      <c r="X71" s="39"/>
      <c r="Y71" s="112">
        <f>IF(X71 &lt;&gt; "", RIGHT(Table15775311283848586881828384858788898[[#This Row],[Class (Dropdown)]],6),0)</f>
        <v>0</v>
      </c>
      <c r="Z71" s="108"/>
      <c r="AA71" s="107"/>
      <c r="AB71" s="111">
        <f>Table15775311283848586881828384858788898[[#This Row],[Rate (Auto fill)]]*Table15775311283848586881828384858788898[[#This Row],[Hours Groomed]]</f>
        <v>0</v>
      </c>
      <c r="AC71" s="32"/>
      <c r="AD71" s="84"/>
      <c r="AE71" s="85"/>
      <c r="AF71" s="85"/>
      <c r="AI71" s="33"/>
      <c r="AJ71" s="39"/>
      <c r="AK71" s="39"/>
      <c r="AL71" s="39"/>
      <c r="AM71" s="76"/>
      <c r="AN71" s="39"/>
      <c r="AO71" s="39"/>
      <c r="AP71" s="33"/>
      <c r="AQ71" s="77"/>
      <c r="AR71" s="39"/>
      <c r="AS71" s="39"/>
      <c r="AT71" s="76"/>
      <c r="AU71" s="39"/>
      <c r="AV71" s="78"/>
      <c r="AW71" s="33"/>
      <c r="AX71" s="77"/>
      <c r="AY71" s="39"/>
      <c r="AZ71" s="39"/>
      <c r="BA71" s="76"/>
      <c r="BB71" s="39"/>
      <c r="BC71" s="78"/>
      <c r="BD71" s="33"/>
      <c r="BE71" s="77"/>
      <c r="BF71" s="39"/>
      <c r="BG71" s="39"/>
      <c r="BH71" s="76"/>
      <c r="BI71" s="39"/>
      <c r="BJ71" s="78"/>
      <c r="BK71" s="33"/>
    </row>
    <row r="72" spans="1:63" x14ac:dyDescent="0.35">
      <c r="A72" s="77"/>
      <c r="B72" s="39"/>
      <c r="C72" s="39"/>
      <c r="D72" s="39"/>
      <c r="E72" s="39"/>
      <c r="F72" s="73"/>
      <c r="G72" s="95">
        <f>Table1487453233343536331323334353738393[[#This Row],[Hours Worked]]*Table1487453233343536331323334353738393[[#This Row],[Rate]]</f>
        <v>0</v>
      </c>
      <c r="H72" s="116"/>
      <c r="I72" s="118">
        <f>IF(Table1487453233343536331323334353738393[[#This Row],[Equipment Used (Dropdown)]] &lt;&gt; "", RIGHT(Table1487453233343536331323334353738393[[#This Row],[Equipment Used (Dropdown)]],6),0)</f>
        <v>0</v>
      </c>
      <c r="J72" s="94"/>
      <c r="K72" s="95">
        <f>Table1487453233343536331323334353738393[[#This Row],[Rate (Auto selects)]]*Table1487453233343536331323334353738393[[#This Row],[Hours Used]]</f>
        <v>0</v>
      </c>
      <c r="S72" s="33"/>
      <c r="T72" s="39"/>
      <c r="U72" s="39"/>
      <c r="V72" s="39"/>
      <c r="W72" s="39"/>
      <c r="X72" s="39"/>
      <c r="Y72" s="112">
        <f>IF(X72 &lt;&gt; "", RIGHT(Table15775311283848586881828384858788898[[#This Row],[Class (Dropdown)]],6),0)</f>
        <v>0</v>
      </c>
      <c r="Z72" s="108"/>
      <c r="AA72" s="107"/>
      <c r="AB72" s="111">
        <f>Table15775311283848586881828384858788898[[#This Row],[Rate (Auto fill)]]*Table15775311283848586881828384858788898[[#This Row],[Hours Groomed]]</f>
        <v>0</v>
      </c>
      <c r="AC72" s="32"/>
      <c r="AD72" s="84"/>
      <c r="AE72" s="85"/>
      <c r="AF72" s="85"/>
      <c r="AI72" s="33"/>
      <c r="AJ72" s="39"/>
      <c r="AK72" s="39"/>
      <c r="AL72" s="39"/>
      <c r="AM72" s="76"/>
      <c r="AN72" s="39"/>
      <c r="AO72" s="39"/>
      <c r="AP72" s="33"/>
      <c r="AQ72" s="77"/>
      <c r="AR72" s="39"/>
      <c r="AS72" s="39"/>
      <c r="AT72" s="76"/>
      <c r="AU72" s="39"/>
      <c r="AV72" s="78"/>
      <c r="AW72" s="33"/>
      <c r="AX72" s="77"/>
      <c r="AY72" s="39"/>
      <c r="AZ72" s="39"/>
      <c r="BA72" s="76"/>
      <c r="BB72" s="39"/>
      <c r="BC72" s="78"/>
      <c r="BD72" s="33"/>
      <c r="BE72" s="77"/>
      <c r="BF72" s="39"/>
      <c r="BG72" s="39"/>
      <c r="BH72" s="76"/>
      <c r="BI72" s="39"/>
      <c r="BJ72" s="78"/>
      <c r="BK72" s="33"/>
    </row>
    <row r="73" spans="1:63" x14ac:dyDescent="0.35">
      <c r="A73" s="77"/>
      <c r="B73" s="39"/>
      <c r="C73" s="39"/>
      <c r="D73" s="39"/>
      <c r="E73" s="39"/>
      <c r="F73" s="73"/>
      <c r="G73" s="95">
        <f>Table1487453233343536331323334353738393[[#This Row],[Hours Worked]]*Table1487453233343536331323334353738393[[#This Row],[Rate]]</f>
        <v>0</v>
      </c>
      <c r="H73" s="116"/>
      <c r="I73" s="118">
        <f>IF(Table1487453233343536331323334353738393[[#This Row],[Equipment Used (Dropdown)]] &lt;&gt; "", RIGHT(Table1487453233343536331323334353738393[[#This Row],[Equipment Used (Dropdown)]],6),0)</f>
        <v>0</v>
      </c>
      <c r="J73" s="94"/>
      <c r="K73" s="95">
        <f>Table1487453233343536331323334353738393[[#This Row],[Rate (Auto selects)]]*Table1487453233343536331323334353738393[[#This Row],[Hours Used]]</f>
        <v>0</v>
      </c>
      <c r="S73" s="33"/>
      <c r="T73" s="39"/>
      <c r="U73" s="39"/>
      <c r="V73" s="39"/>
      <c r="W73" s="39"/>
      <c r="X73" s="39"/>
      <c r="Y73" s="112">
        <f>IF(X73 &lt;&gt; "", RIGHT(Table15775311283848586881828384858788898[[#This Row],[Class (Dropdown)]],6),0)</f>
        <v>0</v>
      </c>
      <c r="Z73" s="108"/>
      <c r="AA73" s="107"/>
      <c r="AB73" s="111">
        <f>Table15775311283848586881828384858788898[[#This Row],[Rate (Auto fill)]]*Table15775311283848586881828384858788898[[#This Row],[Hours Groomed]]</f>
        <v>0</v>
      </c>
      <c r="AC73" s="32"/>
      <c r="AD73" s="84"/>
      <c r="AE73" s="85"/>
      <c r="AF73" s="85"/>
      <c r="AI73" s="33"/>
      <c r="AJ73" s="39"/>
      <c r="AK73" s="39"/>
      <c r="AL73" s="39"/>
      <c r="AM73" s="76"/>
      <c r="AN73" s="39"/>
      <c r="AO73" s="39"/>
      <c r="AP73" s="33"/>
      <c r="AQ73" s="77"/>
      <c r="AR73" s="39"/>
      <c r="AS73" s="39"/>
      <c r="AT73" s="76"/>
      <c r="AU73" s="39"/>
      <c r="AV73" s="78"/>
      <c r="AW73" s="33"/>
      <c r="AX73" s="77"/>
      <c r="AY73" s="39"/>
      <c r="AZ73" s="39"/>
      <c r="BA73" s="76"/>
      <c r="BB73" s="39"/>
      <c r="BC73" s="78"/>
      <c r="BD73" s="33"/>
      <c r="BE73" s="77"/>
      <c r="BF73" s="39"/>
      <c r="BG73" s="39"/>
      <c r="BH73" s="76"/>
      <c r="BI73" s="39"/>
      <c r="BJ73" s="78"/>
      <c r="BK73" s="33"/>
    </row>
    <row r="74" spans="1:63" x14ac:dyDescent="0.35">
      <c r="A74" s="77"/>
      <c r="B74" s="39"/>
      <c r="C74" s="39"/>
      <c r="D74" s="39"/>
      <c r="E74" s="39"/>
      <c r="F74" s="73"/>
      <c r="G74" s="95">
        <f>Table1487453233343536331323334353738393[[#This Row],[Hours Worked]]*Table1487453233343536331323334353738393[[#This Row],[Rate]]</f>
        <v>0</v>
      </c>
      <c r="H74" s="116"/>
      <c r="I74" s="118">
        <f>IF(Table1487453233343536331323334353738393[[#This Row],[Equipment Used (Dropdown)]] &lt;&gt; "", RIGHT(Table1487453233343536331323334353738393[[#This Row],[Equipment Used (Dropdown)]],6),0)</f>
        <v>0</v>
      </c>
      <c r="J74" s="94"/>
      <c r="K74" s="95">
        <f>Table1487453233343536331323334353738393[[#This Row],[Rate (Auto selects)]]*Table1487453233343536331323334353738393[[#This Row],[Hours Used]]</f>
        <v>0</v>
      </c>
      <c r="S74" s="33"/>
      <c r="T74" s="39"/>
      <c r="U74" s="39"/>
      <c r="V74" s="39"/>
      <c r="W74" s="39"/>
      <c r="X74" s="39"/>
      <c r="Y74" s="112">
        <f>IF(X74 &lt;&gt; "", RIGHT(Table15775311283848586881828384858788898[[#This Row],[Class (Dropdown)]],6),0)</f>
        <v>0</v>
      </c>
      <c r="Z74" s="108"/>
      <c r="AA74" s="107"/>
      <c r="AB74" s="111">
        <f>Table15775311283848586881828384858788898[[#This Row],[Rate (Auto fill)]]*Table15775311283848586881828384858788898[[#This Row],[Hours Groomed]]</f>
        <v>0</v>
      </c>
      <c r="AC74" s="32"/>
      <c r="AD74" s="84"/>
      <c r="AE74" s="85"/>
      <c r="AF74" s="85"/>
      <c r="AI74" s="33"/>
      <c r="AJ74" s="39"/>
      <c r="AK74" s="39"/>
      <c r="AL74" s="39"/>
      <c r="AM74" s="76"/>
      <c r="AN74" s="39"/>
      <c r="AO74" s="39"/>
      <c r="AP74" s="33"/>
      <c r="AQ74" s="77"/>
      <c r="AR74" s="39"/>
      <c r="AS74" s="39"/>
      <c r="AT74" s="76"/>
      <c r="AU74" s="39"/>
      <c r="AV74" s="78"/>
      <c r="AW74" s="33"/>
      <c r="AX74" s="77"/>
      <c r="AY74" s="39"/>
      <c r="AZ74" s="39"/>
      <c r="BA74" s="76"/>
      <c r="BB74" s="39"/>
      <c r="BC74" s="78"/>
      <c r="BD74" s="33"/>
      <c r="BE74" s="77"/>
      <c r="BF74" s="39"/>
      <c r="BG74" s="39"/>
      <c r="BH74" s="76"/>
      <c r="BI74" s="39"/>
      <c r="BJ74" s="78"/>
      <c r="BK74" s="33"/>
    </row>
    <row r="75" spans="1:63" x14ac:dyDescent="0.35">
      <c r="A75" s="77"/>
      <c r="B75" s="39"/>
      <c r="C75" s="39"/>
      <c r="D75" s="39"/>
      <c r="E75" s="39"/>
      <c r="F75" s="73"/>
      <c r="G75" s="95">
        <f>Table1487453233343536331323334353738393[[#This Row],[Hours Worked]]*Table1487453233343536331323334353738393[[#This Row],[Rate]]</f>
        <v>0</v>
      </c>
      <c r="H75" s="116"/>
      <c r="I75" s="118">
        <f>IF(Table1487453233343536331323334353738393[[#This Row],[Equipment Used (Dropdown)]] &lt;&gt; "", RIGHT(Table1487453233343536331323334353738393[[#This Row],[Equipment Used (Dropdown)]],6),0)</f>
        <v>0</v>
      </c>
      <c r="J75" s="94"/>
      <c r="K75" s="95">
        <f>Table1487453233343536331323334353738393[[#This Row],[Rate (Auto selects)]]*Table1487453233343536331323334353738393[[#This Row],[Hours Used]]</f>
        <v>0</v>
      </c>
      <c r="S75" s="33"/>
      <c r="T75" s="39"/>
      <c r="U75" s="39"/>
      <c r="V75" s="39"/>
      <c r="W75" s="39"/>
      <c r="X75" s="39"/>
      <c r="Y75" s="112">
        <f>IF(X75 &lt;&gt; "", RIGHT(Table15775311283848586881828384858788898[[#This Row],[Class (Dropdown)]],6),0)</f>
        <v>0</v>
      </c>
      <c r="Z75" s="108"/>
      <c r="AA75" s="107"/>
      <c r="AB75" s="111">
        <f>Table15775311283848586881828384858788898[[#This Row],[Rate (Auto fill)]]*Table15775311283848586881828384858788898[[#This Row],[Hours Groomed]]</f>
        <v>0</v>
      </c>
      <c r="AC75" s="32"/>
      <c r="AD75" s="84"/>
      <c r="AE75" s="85"/>
      <c r="AF75" s="85"/>
      <c r="AI75" s="33"/>
      <c r="AJ75" s="39"/>
      <c r="AK75" s="39"/>
      <c r="AL75" s="39"/>
      <c r="AM75" s="76"/>
      <c r="AN75" s="39"/>
      <c r="AO75" s="39"/>
      <c r="AP75" s="33"/>
      <c r="AQ75" s="77"/>
      <c r="AR75" s="39"/>
      <c r="AS75" s="39"/>
      <c r="AT75" s="76"/>
      <c r="AU75" s="39"/>
      <c r="AV75" s="78"/>
      <c r="AW75" s="33"/>
      <c r="AX75" s="77"/>
      <c r="AY75" s="39"/>
      <c r="AZ75" s="39"/>
      <c r="BA75" s="76"/>
      <c r="BB75" s="39"/>
      <c r="BC75" s="78"/>
      <c r="BD75" s="33"/>
      <c r="BE75" s="77"/>
      <c r="BF75" s="39"/>
      <c r="BG75" s="39"/>
      <c r="BH75" s="76"/>
      <c r="BI75" s="39"/>
      <c r="BJ75" s="78"/>
      <c r="BK75" s="33"/>
    </row>
    <row r="76" spans="1:63" x14ac:dyDescent="0.35">
      <c r="A76" s="77"/>
      <c r="B76" s="39"/>
      <c r="C76" s="39"/>
      <c r="D76" s="39"/>
      <c r="E76" s="39"/>
      <c r="F76" s="73"/>
      <c r="G76" s="95">
        <f>Table1487453233343536331323334353738393[[#This Row],[Hours Worked]]*Table1487453233343536331323334353738393[[#This Row],[Rate]]</f>
        <v>0</v>
      </c>
      <c r="H76" s="116"/>
      <c r="I76" s="118">
        <f>IF(Table1487453233343536331323334353738393[[#This Row],[Equipment Used (Dropdown)]] &lt;&gt; "", RIGHT(Table1487453233343536331323334353738393[[#This Row],[Equipment Used (Dropdown)]],6),0)</f>
        <v>0</v>
      </c>
      <c r="J76" s="94"/>
      <c r="K76" s="95">
        <f>Table1487453233343536331323334353738393[[#This Row],[Rate (Auto selects)]]*Table1487453233343536331323334353738393[[#This Row],[Hours Used]]</f>
        <v>0</v>
      </c>
      <c r="S76" s="33"/>
      <c r="T76" s="39"/>
      <c r="U76" s="39"/>
      <c r="V76" s="39"/>
      <c r="W76" s="39"/>
      <c r="X76" s="39"/>
      <c r="Y76" s="112">
        <f>IF(X76 &lt;&gt; "", RIGHT(Table15775311283848586881828384858788898[[#This Row],[Class (Dropdown)]],6),0)</f>
        <v>0</v>
      </c>
      <c r="Z76" s="108"/>
      <c r="AA76" s="107"/>
      <c r="AB76" s="111">
        <f>Table15775311283848586881828384858788898[[#This Row],[Rate (Auto fill)]]*Table15775311283848586881828384858788898[[#This Row],[Hours Groomed]]</f>
        <v>0</v>
      </c>
      <c r="AC76" s="32"/>
      <c r="AD76" s="84"/>
      <c r="AE76" s="85"/>
      <c r="AF76" s="85"/>
      <c r="AI76" s="33"/>
      <c r="AJ76" s="39"/>
      <c r="AK76" s="39"/>
      <c r="AL76" s="39"/>
      <c r="AM76" s="76"/>
      <c r="AN76" s="39"/>
      <c r="AO76" s="39"/>
      <c r="AP76" s="33"/>
      <c r="AQ76" s="77"/>
      <c r="AR76" s="39"/>
      <c r="AS76" s="39"/>
      <c r="AT76" s="76"/>
      <c r="AU76" s="39"/>
      <c r="AV76" s="78"/>
      <c r="AW76" s="33"/>
      <c r="AX76" s="77"/>
      <c r="AY76" s="39"/>
      <c r="AZ76" s="39"/>
      <c r="BA76" s="76"/>
      <c r="BB76" s="39"/>
      <c r="BC76" s="78"/>
      <c r="BD76" s="33"/>
      <c r="BE76" s="77"/>
      <c r="BF76" s="39"/>
      <c r="BG76" s="39"/>
      <c r="BH76" s="76"/>
      <c r="BI76" s="39"/>
      <c r="BJ76" s="78"/>
      <c r="BK76" s="33"/>
    </row>
    <row r="77" spans="1:63" x14ac:dyDescent="0.35">
      <c r="A77" s="77"/>
      <c r="B77" s="39"/>
      <c r="C77" s="39"/>
      <c r="D77" s="39"/>
      <c r="E77" s="39"/>
      <c r="F77" s="73"/>
      <c r="G77" s="95">
        <f>Table1487453233343536331323334353738393[[#This Row],[Hours Worked]]*Table1487453233343536331323334353738393[[#This Row],[Rate]]</f>
        <v>0</v>
      </c>
      <c r="H77" s="116"/>
      <c r="I77" s="118">
        <f>IF(Table1487453233343536331323334353738393[[#This Row],[Equipment Used (Dropdown)]] &lt;&gt; "", RIGHT(Table1487453233343536331323334353738393[[#This Row],[Equipment Used (Dropdown)]],6),0)</f>
        <v>0</v>
      </c>
      <c r="J77" s="94"/>
      <c r="K77" s="95">
        <f>Table1487453233343536331323334353738393[[#This Row],[Rate (Auto selects)]]*Table1487453233343536331323334353738393[[#This Row],[Hours Used]]</f>
        <v>0</v>
      </c>
      <c r="S77" s="33"/>
      <c r="T77" s="39"/>
      <c r="U77" s="39"/>
      <c r="V77" s="39"/>
      <c r="W77" s="39"/>
      <c r="X77" s="39"/>
      <c r="Y77" s="112">
        <f>IF(X77 &lt;&gt; "", RIGHT(Table15775311283848586881828384858788898[[#This Row],[Class (Dropdown)]],6),0)</f>
        <v>0</v>
      </c>
      <c r="Z77" s="108"/>
      <c r="AA77" s="107"/>
      <c r="AB77" s="111">
        <f>Table15775311283848586881828384858788898[[#This Row],[Rate (Auto fill)]]*Table15775311283848586881828384858788898[[#This Row],[Hours Groomed]]</f>
        <v>0</v>
      </c>
      <c r="AC77" s="32"/>
      <c r="AD77" s="84"/>
      <c r="AE77" s="85"/>
      <c r="AF77" s="85"/>
      <c r="AI77" s="33"/>
      <c r="AJ77" s="39"/>
      <c r="AK77" s="39"/>
      <c r="AL77" s="39"/>
      <c r="AM77" s="76"/>
      <c r="AN77" s="39"/>
      <c r="AO77" s="39"/>
      <c r="AP77" s="33"/>
      <c r="AQ77" s="77"/>
      <c r="AR77" s="39"/>
      <c r="AS77" s="39"/>
      <c r="AT77" s="76"/>
      <c r="AU77" s="39"/>
      <c r="AV77" s="78"/>
      <c r="AW77" s="33"/>
      <c r="AX77" s="77"/>
      <c r="AY77" s="39"/>
      <c r="AZ77" s="39"/>
      <c r="BA77" s="76"/>
      <c r="BB77" s="39"/>
      <c r="BC77" s="78"/>
      <c r="BD77" s="33"/>
      <c r="BE77" s="77"/>
      <c r="BF77" s="39"/>
      <c r="BG77" s="39"/>
      <c r="BH77" s="76"/>
      <c r="BI77" s="39"/>
      <c r="BJ77" s="78"/>
      <c r="BK77" s="33"/>
    </row>
    <row r="78" spans="1:63" x14ac:dyDescent="0.35">
      <c r="A78" s="77"/>
      <c r="B78" s="39"/>
      <c r="C78" s="39"/>
      <c r="D78" s="39"/>
      <c r="E78" s="39"/>
      <c r="F78" s="73"/>
      <c r="G78" s="95">
        <f>Table1487453233343536331323334353738393[[#This Row],[Hours Worked]]*Table1487453233343536331323334353738393[[#This Row],[Rate]]</f>
        <v>0</v>
      </c>
      <c r="H78" s="116"/>
      <c r="I78" s="118">
        <f>IF(Table1487453233343536331323334353738393[[#This Row],[Equipment Used (Dropdown)]] &lt;&gt; "", RIGHT(Table1487453233343536331323334353738393[[#This Row],[Equipment Used (Dropdown)]],6),0)</f>
        <v>0</v>
      </c>
      <c r="J78" s="94"/>
      <c r="K78" s="95">
        <f>Table1487453233343536331323334353738393[[#This Row],[Rate (Auto selects)]]*Table1487453233343536331323334353738393[[#This Row],[Hours Used]]</f>
        <v>0</v>
      </c>
      <c r="S78" s="33"/>
      <c r="T78" s="39"/>
      <c r="U78" s="39"/>
      <c r="V78" s="39"/>
      <c r="W78" s="39"/>
      <c r="X78" s="39"/>
      <c r="Y78" s="112">
        <f>IF(X78 &lt;&gt; "", RIGHT(Table15775311283848586881828384858788898[[#This Row],[Class (Dropdown)]],6),0)</f>
        <v>0</v>
      </c>
      <c r="Z78" s="108"/>
      <c r="AA78" s="107"/>
      <c r="AB78" s="111">
        <f>Table15775311283848586881828384858788898[[#This Row],[Rate (Auto fill)]]*Table15775311283848586881828384858788898[[#This Row],[Hours Groomed]]</f>
        <v>0</v>
      </c>
      <c r="AC78" s="32"/>
      <c r="AD78" s="84"/>
      <c r="AE78" s="85"/>
      <c r="AF78" s="85"/>
      <c r="AI78" s="33"/>
      <c r="AJ78" s="39"/>
      <c r="AK78" s="39"/>
      <c r="AL78" s="39"/>
      <c r="AM78" s="76"/>
      <c r="AN78" s="39"/>
      <c r="AO78" s="39"/>
      <c r="AP78" s="33"/>
      <c r="AQ78" s="77"/>
      <c r="AR78" s="39"/>
      <c r="AS78" s="39"/>
      <c r="AT78" s="76"/>
      <c r="AU78" s="39"/>
      <c r="AV78" s="78"/>
      <c r="AW78" s="33"/>
      <c r="AX78" s="77"/>
      <c r="AY78" s="39"/>
      <c r="AZ78" s="39"/>
      <c r="BA78" s="76"/>
      <c r="BB78" s="39"/>
      <c r="BC78" s="78"/>
      <c r="BD78" s="33"/>
      <c r="BE78" s="77"/>
      <c r="BF78" s="39"/>
      <c r="BG78" s="39"/>
      <c r="BH78" s="76"/>
      <c r="BI78" s="39"/>
      <c r="BJ78" s="78"/>
      <c r="BK78" s="33"/>
    </row>
    <row r="79" spans="1:63" x14ac:dyDescent="0.35">
      <c r="A79" s="77"/>
      <c r="B79" s="39"/>
      <c r="C79" s="39"/>
      <c r="D79" s="39"/>
      <c r="E79" s="39"/>
      <c r="F79" s="73"/>
      <c r="G79" s="95">
        <f>Table1487453233343536331323334353738393[[#This Row],[Hours Worked]]*Table1487453233343536331323334353738393[[#This Row],[Rate]]</f>
        <v>0</v>
      </c>
      <c r="H79" s="116"/>
      <c r="I79" s="118">
        <f>IF(Table1487453233343536331323334353738393[[#This Row],[Equipment Used (Dropdown)]] &lt;&gt; "", RIGHT(Table1487453233343536331323334353738393[[#This Row],[Equipment Used (Dropdown)]],6),0)</f>
        <v>0</v>
      </c>
      <c r="J79" s="94"/>
      <c r="K79" s="95">
        <f>Table1487453233343536331323334353738393[[#This Row],[Rate (Auto selects)]]*Table1487453233343536331323334353738393[[#This Row],[Hours Used]]</f>
        <v>0</v>
      </c>
      <c r="S79" s="33"/>
      <c r="T79" s="39"/>
      <c r="U79" s="39"/>
      <c r="V79" s="39"/>
      <c r="W79" s="39"/>
      <c r="X79" s="39"/>
      <c r="Y79" s="112">
        <f>IF(X79 &lt;&gt; "", RIGHT(Table15775311283848586881828384858788898[[#This Row],[Class (Dropdown)]],6),0)</f>
        <v>0</v>
      </c>
      <c r="Z79" s="108"/>
      <c r="AA79" s="107"/>
      <c r="AB79" s="111">
        <f>Table15775311283848586881828384858788898[[#This Row],[Rate (Auto fill)]]*Table15775311283848586881828384858788898[[#This Row],[Hours Groomed]]</f>
        <v>0</v>
      </c>
      <c r="AC79" s="32"/>
      <c r="AD79" s="84"/>
      <c r="AE79" s="85"/>
      <c r="AF79" s="85"/>
      <c r="AI79" s="33"/>
      <c r="AJ79" s="39"/>
      <c r="AK79" s="39"/>
      <c r="AL79" s="39"/>
      <c r="AM79" s="76"/>
      <c r="AN79" s="39"/>
      <c r="AO79" s="39"/>
      <c r="AP79" s="33"/>
      <c r="AQ79" s="77"/>
      <c r="AR79" s="39"/>
      <c r="AS79" s="39"/>
      <c r="AT79" s="76"/>
      <c r="AU79" s="39"/>
      <c r="AV79" s="78"/>
      <c r="AW79" s="33"/>
      <c r="AX79" s="77"/>
      <c r="AY79" s="39"/>
      <c r="AZ79" s="39"/>
      <c r="BA79" s="76"/>
      <c r="BB79" s="39"/>
      <c r="BC79" s="78"/>
      <c r="BD79" s="33"/>
      <c r="BE79" s="77"/>
      <c r="BF79" s="39"/>
      <c r="BG79" s="39"/>
      <c r="BH79" s="76"/>
      <c r="BI79" s="39"/>
      <c r="BJ79" s="78"/>
      <c r="BK79" s="33"/>
    </row>
    <row r="80" spans="1:63" x14ac:dyDescent="0.35">
      <c r="A80" s="77"/>
      <c r="B80" s="39"/>
      <c r="C80" s="39"/>
      <c r="D80" s="39"/>
      <c r="E80" s="39"/>
      <c r="F80" s="73"/>
      <c r="G80" s="95">
        <f>Table1487453233343536331323334353738393[[#This Row],[Hours Worked]]*Table1487453233343536331323334353738393[[#This Row],[Rate]]</f>
        <v>0</v>
      </c>
      <c r="H80" s="116"/>
      <c r="I80" s="118">
        <f>IF(Table1487453233343536331323334353738393[[#This Row],[Equipment Used (Dropdown)]] &lt;&gt; "", RIGHT(Table1487453233343536331323334353738393[[#This Row],[Equipment Used (Dropdown)]],6),0)</f>
        <v>0</v>
      </c>
      <c r="J80" s="94"/>
      <c r="K80" s="95">
        <f>Table1487453233343536331323334353738393[[#This Row],[Rate (Auto selects)]]*Table1487453233343536331323334353738393[[#This Row],[Hours Used]]</f>
        <v>0</v>
      </c>
      <c r="S80" s="33"/>
      <c r="T80" s="39"/>
      <c r="U80" s="39"/>
      <c r="V80" s="39"/>
      <c r="W80" s="39"/>
      <c r="X80" s="39"/>
      <c r="Y80" s="112">
        <f>IF(X80 &lt;&gt; "", RIGHT(Table15775311283848586881828384858788898[[#This Row],[Class (Dropdown)]],6),0)</f>
        <v>0</v>
      </c>
      <c r="Z80" s="108"/>
      <c r="AA80" s="107"/>
      <c r="AB80" s="111">
        <f>Table15775311283848586881828384858788898[[#This Row],[Rate (Auto fill)]]*Table15775311283848586881828384858788898[[#This Row],[Hours Groomed]]</f>
        <v>0</v>
      </c>
      <c r="AC80" s="32"/>
      <c r="AD80" s="84"/>
      <c r="AE80" s="85"/>
      <c r="AF80" s="85"/>
      <c r="AI80" s="33"/>
      <c r="AJ80" s="39"/>
      <c r="AK80" s="39"/>
      <c r="AL80" s="39"/>
      <c r="AM80" s="76"/>
      <c r="AN80" s="39"/>
      <c r="AO80" s="39"/>
      <c r="AP80" s="33"/>
      <c r="AQ80" s="77"/>
      <c r="AR80" s="39"/>
      <c r="AS80" s="39"/>
      <c r="AT80" s="76"/>
      <c r="AU80" s="39"/>
      <c r="AV80" s="78"/>
      <c r="AW80" s="33"/>
      <c r="AX80" s="77"/>
      <c r="AY80" s="39"/>
      <c r="AZ80" s="39"/>
      <c r="BA80" s="76"/>
      <c r="BB80" s="39"/>
      <c r="BC80" s="78"/>
      <c r="BD80" s="33"/>
      <c r="BE80" s="77"/>
      <c r="BF80" s="39"/>
      <c r="BG80" s="39"/>
      <c r="BH80" s="76"/>
      <c r="BI80" s="39"/>
      <c r="BJ80" s="78"/>
      <c r="BK80" s="33"/>
    </row>
    <row r="81" spans="1:63" x14ac:dyDescent="0.35">
      <c r="A81" s="77"/>
      <c r="B81" s="39"/>
      <c r="C81" s="39"/>
      <c r="D81" s="39"/>
      <c r="E81" s="39"/>
      <c r="F81" s="73"/>
      <c r="G81" s="95">
        <f>Table1487453233343536331323334353738393[[#This Row],[Hours Worked]]*Table1487453233343536331323334353738393[[#This Row],[Rate]]</f>
        <v>0</v>
      </c>
      <c r="H81" s="116"/>
      <c r="I81" s="118">
        <f>IF(Table1487453233343536331323334353738393[[#This Row],[Equipment Used (Dropdown)]] &lt;&gt; "", RIGHT(Table1487453233343536331323334353738393[[#This Row],[Equipment Used (Dropdown)]],6),0)</f>
        <v>0</v>
      </c>
      <c r="J81" s="94"/>
      <c r="K81" s="95">
        <f>Table1487453233343536331323334353738393[[#This Row],[Rate (Auto selects)]]*Table1487453233343536331323334353738393[[#This Row],[Hours Used]]</f>
        <v>0</v>
      </c>
      <c r="S81" s="33"/>
      <c r="T81" s="39"/>
      <c r="U81" s="39"/>
      <c r="V81" s="39"/>
      <c r="W81" s="39"/>
      <c r="X81" s="39"/>
      <c r="Y81" s="112">
        <f>IF(X81 &lt;&gt; "", RIGHT(Table15775311283848586881828384858788898[[#This Row],[Class (Dropdown)]],6),0)</f>
        <v>0</v>
      </c>
      <c r="Z81" s="108"/>
      <c r="AA81" s="107"/>
      <c r="AB81" s="111">
        <f>Table15775311283848586881828384858788898[[#This Row],[Rate (Auto fill)]]*Table15775311283848586881828384858788898[[#This Row],[Hours Groomed]]</f>
        <v>0</v>
      </c>
      <c r="AC81" s="32"/>
      <c r="AD81" s="84"/>
      <c r="AE81" s="85"/>
      <c r="AF81" s="85"/>
      <c r="AI81" s="33"/>
      <c r="AJ81" s="39"/>
      <c r="AK81" s="39"/>
      <c r="AL81" s="39"/>
      <c r="AM81" s="76"/>
      <c r="AN81" s="39"/>
      <c r="AO81" s="39"/>
      <c r="AP81" s="33"/>
      <c r="AQ81" s="77"/>
      <c r="AR81" s="39"/>
      <c r="AS81" s="39"/>
      <c r="AT81" s="76"/>
      <c r="AU81" s="39"/>
      <c r="AV81" s="78"/>
      <c r="AW81" s="33"/>
      <c r="AX81" s="77"/>
      <c r="AY81" s="39"/>
      <c r="AZ81" s="39"/>
      <c r="BA81" s="76"/>
      <c r="BB81" s="39"/>
      <c r="BC81" s="78"/>
      <c r="BD81" s="33"/>
      <c r="BE81" s="77"/>
      <c r="BF81" s="39"/>
      <c r="BG81" s="39"/>
      <c r="BH81" s="76"/>
      <c r="BI81" s="39"/>
      <c r="BJ81" s="78"/>
      <c r="BK81" s="33"/>
    </row>
    <row r="82" spans="1:63" x14ac:dyDescent="0.35">
      <c r="A82" s="77"/>
      <c r="B82" s="39"/>
      <c r="C82" s="39"/>
      <c r="D82" s="39"/>
      <c r="E82" s="39"/>
      <c r="F82" s="73"/>
      <c r="G82" s="95">
        <f>Table1487453233343536331323334353738393[[#This Row],[Hours Worked]]*Table1487453233343536331323334353738393[[#This Row],[Rate]]</f>
        <v>0</v>
      </c>
      <c r="H82" s="116"/>
      <c r="I82" s="118">
        <f>IF(Table1487453233343536331323334353738393[[#This Row],[Equipment Used (Dropdown)]] &lt;&gt; "", RIGHT(Table1487453233343536331323334353738393[[#This Row],[Equipment Used (Dropdown)]],6),0)</f>
        <v>0</v>
      </c>
      <c r="J82" s="94"/>
      <c r="K82" s="95">
        <f>Table1487453233343536331323334353738393[[#This Row],[Rate (Auto selects)]]*Table1487453233343536331323334353738393[[#This Row],[Hours Used]]</f>
        <v>0</v>
      </c>
      <c r="S82" s="33"/>
      <c r="T82" s="39"/>
      <c r="U82" s="39"/>
      <c r="V82" s="39"/>
      <c r="W82" s="39"/>
      <c r="X82" s="39"/>
      <c r="Y82" s="112">
        <f>IF(X82 &lt;&gt; "", RIGHT(Table15775311283848586881828384858788898[[#This Row],[Class (Dropdown)]],6),0)</f>
        <v>0</v>
      </c>
      <c r="Z82" s="108"/>
      <c r="AA82" s="107"/>
      <c r="AB82" s="111">
        <f>Table15775311283848586881828384858788898[[#This Row],[Rate (Auto fill)]]*Table15775311283848586881828384858788898[[#This Row],[Hours Groomed]]</f>
        <v>0</v>
      </c>
      <c r="AC82" s="32"/>
      <c r="AD82" s="84"/>
      <c r="AE82" s="85"/>
      <c r="AF82" s="85"/>
      <c r="AI82" s="33"/>
      <c r="AJ82" s="39"/>
      <c r="AK82" s="39"/>
      <c r="AL82" s="39"/>
      <c r="AM82" s="76"/>
      <c r="AN82" s="39"/>
      <c r="AO82" s="39"/>
      <c r="AP82" s="33"/>
      <c r="AQ82" s="77"/>
      <c r="AR82" s="39"/>
      <c r="AS82" s="39"/>
      <c r="AT82" s="76"/>
      <c r="AU82" s="39"/>
      <c r="AV82" s="78"/>
      <c r="AW82" s="33"/>
      <c r="AX82" s="77"/>
      <c r="AY82" s="39"/>
      <c r="AZ82" s="39"/>
      <c r="BA82" s="76"/>
      <c r="BB82" s="39"/>
      <c r="BC82" s="78"/>
      <c r="BD82" s="33"/>
      <c r="BE82" s="77"/>
      <c r="BF82" s="39"/>
      <c r="BG82" s="39"/>
      <c r="BH82" s="76"/>
      <c r="BI82" s="39"/>
      <c r="BJ82" s="78"/>
      <c r="BK82" s="33"/>
    </row>
    <row r="83" spans="1:63" x14ac:dyDescent="0.35">
      <c r="A83" s="77"/>
      <c r="B83" s="39"/>
      <c r="C83" s="39"/>
      <c r="D83" s="39"/>
      <c r="E83" s="39"/>
      <c r="F83" s="73"/>
      <c r="G83" s="95">
        <f>Table1487453233343536331323334353738393[[#This Row],[Hours Worked]]*Table1487453233343536331323334353738393[[#This Row],[Rate]]</f>
        <v>0</v>
      </c>
      <c r="H83" s="116"/>
      <c r="I83" s="118">
        <f>IF(Table1487453233343536331323334353738393[[#This Row],[Equipment Used (Dropdown)]] &lt;&gt; "", RIGHT(Table1487453233343536331323334353738393[[#This Row],[Equipment Used (Dropdown)]],6),0)</f>
        <v>0</v>
      </c>
      <c r="J83" s="94"/>
      <c r="K83" s="95">
        <f>Table1487453233343536331323334353738393[[#This Row],[Rate (Auto selects)]]*Table1487453233343536331323334353738393[[#This Row],[Hours Used]]</f>
        <v>0</v>
      </c>
      <c r="S83" s="33"/>
      <c r="T83" s="39"/>
      <c r="U83" s="39"/>
      <c r="V83" s="39"/>
      <c r="W83" s="39"/>
      <c r="X83" s="39"/>
      <c r="Y83" s="112">
        <f>IF(X83 &lt;&gt; "", RIGHT(Table15775311283848586881828384858788898[[#This Row],[Class (Dropdown)]],6),0)</f>
        <v>0</v>
      </c>
      <c r="Z83" s="108"/>
      <c r="AA83" s="107"/>
      <c r="AB83" s="111">
        <f>Table15775311283848586881828384858788898[[#This Row],[Rate (Auto fill)]]*Table15775311283848586881828384858788898[[#This Row],[Hours Groomed]]</f>
        <v>0</v>
      </c>
      <c r="AC83" s="32"/>
      <c r="AD83" s="84"/>
      <c r="AE83" s="85"/>
      <c r="AF83" s="85"/>
      <c r="AI83" s="33"/>
      <c r="AJ83" s="39"/>
      <c r="AK83" s="39"/>
      <c r="AL83" s="39"/>
      <c r="AM83" s="76"/>
      <c r="AN83" s="39"/>
      <c r="AO83" s="39"/>
      <c r="AP83" s="33"/>
      <c r="AQ83" s="77"/>
      <c r="AR83" s="39"/>
      <c r="AS83" s="39"/>
      <c r="AT83" s="76"/>
      <c r="AU83" s="39"/>
      <c r="AV83" s="78"/>
      <c r="AW83" s="33"/>
      <c r="AX83" s="77"/>
      <c r="AY83" s="39"/>
      <c r="AZ83" s="39"/>
      <c r="BA83" s="76"/>
      <c r="BB83" s="39"/>
      <c r="BC83" s="78"/>
      <c r="BD83" s="33"/>
      <c r="BE83" s="77"/>
      <c r="BF83" s="39"/>
      <c r="BG83" s="39"/>
      <c r="BH83" s="76"/>
      <c r="BI83" s="39"/>
      <c r="BJ83" s="78"/>
      <c r="BK83" s="33"/>
    </row>
    <row r="84" spans="1:63" x14ac:dyDescent="0.35">
      <c r="A84" s="77"/>
      <c r="B84" s="39"/>
      <c r="C84" s="39"/>
      <c r="D84" s="39"/>
      <c r="E84" s="39"/>
      <c r="F84" s="73"/>
      <c r="G84" s="95">
        <f>Table1487453233343536331323334353738393[[#This Row],[Hours Worked]]*Table1487453233343536331323334353738393[[#This Row],[Rate]]</f>
        <v>0</v>
      </c>
      <c r="H84" s="116"/>
      <c r="I84" s="118">
        <f>IF(Table1487453233343536331323334353738393[[#This Row],[Equipment Used (Dropdown)]] &lt;&gt; "", RIGHT(Table1487453233343536331323334353738393[[#This Row],[Equipment Used (Dropdown)]],6),0)</f>
        <v>0</v>
      </c>
      <c r="J84" s="94"/>
      <c r="K84" s="95">
        <f>Table1487453233343536331323334353738393[[#This Row],[Rate (Auto selects)]]*Table1487453233343536331323334353738393[[#This Row],[Hours Used]]</f>
        <v>0</v>
      </c>
      <c r="S84" s="33"/>
      <c r="T84" s="39"/>
      <c r="U84" s="39"/>
      <c r="V84" s="39"/>
      <c r="W84" s="39"/>
      <c r="X84" s="39"/>
      <c r="Y84" s="112">
        <f>IF(X84 &lt;&gt; "", RIGHT(Table15775311283848586881828384858788898[[#This Row],[Class (Dropdown)]],6),0)</f>
        <v>0</v>
      </c>
      <c r="Z84" s="108"/>
      <c r="AA84" s="107"/>
      <c r="AB84" s="111">
        <f>Table15775311283848586881828384858788898[[#This Row],[Rate (Auto fill)]]*Table15775311283848586881828384858788898[[#This Row],[Hours Groomed]]</f>
        <v>0</v>
      </c>
      <c r="AC84" s="32"/>
      <c r="AD84" s="84"/>
      <c r="AE84" s="85"/>
      <c r="AF84" s="85"/>
      <c r="AI84" s="33"/>
      <c r="AJ84" s="39"/>
      <c r="AK84" s="39"/>
      <c r="AL84" s="39"/>
      <c r="AM84" s="76"/>
      <c r="AN84" s="39"/>
      <c r="AO84" s="39"/>
      <c r="AP84" s="33"/>
      <c r="AQ84" s="77"/>
      <c r="AR84" s="39"/>
      <c r="AS84" s="39"/>
      <c r="AT84" s="76"/>
      <c r="AU84" s="39"/>
      <c r="AV84" s="78"/>
      <c r="AW84" s="33"/>
      <c r="AX84" s="77"/>
      <c r="AY84" s="39"/>
      <c r="AZ84" s="39"/>
      <c r="BA84" s="76"/>
      <c r="BB84" s="39"/>
      <c r="BC84" s="78"/>
      <c r="BD84" s="33"/>
      <c r="BE84" s="77"/>
      <c r="BF84" s="39"/>
      <c r="BG84" s="39"/>
      <c r="BH84" s="76"/>
      <c r="BI84" s="39"/>
      <c r="BJ84" s="78"/>
      <c r="BK84" s="33"/>
    </row>
    <row r="85" spans="1:63" x14ac:dyDescent="0.35">
      <c r="A85" s="77"/>
      <c r="B85" s="39"/>
      <c r="C85" s="39"/>
      <c r="D85" s="39"/>
      <c r="E85" s="39"/>
      <c r="F85" s="73"/>
      <c r="G85" s="95">
        <f>Table1487453233343536331323334353738393[[#This Row],[Hours Worked]]*Table1487453233343536331323334353738393[[#This Row],[Rate]]</f>
        <v>0</v>
      </c>
      <c r="H85" s="116"/>
      <c r="I85" s="118">
        <f>IF(Table1487453233343536331323334353738393[[#This Row],[Equipment Used (Dropdown)]] &lt;&gt; "", RIGHT(Table1487453233343536331323334353738393[[#This Row],[Equipment Used (Dropdown)]],6),0)</f>
        <v>0</v>
      </c>
      <c r="J85" s="94"/>
      <c r="K85" s="95">
        <f>Table1487453233343536331323334353738393[[#This Row],[Rate (Auto selects)]]*Table1487453233343536331323334353738393[[#This Row],[Hours Used]]</f>
        <v>0</v>
      </c>
      <c r="S85" s="33"/>
      <c r="T85" s="39"/>
      <c r="U85" s="39"/>
      <c r="V85" s="39"/>
      <c r="W85" s="39"/>
      <c r="X85" s="39"/>
      <c r="Y85" s="112">
        <f>IF(X85 &lt;&gt; "", RIGHT(Table15775311283848586881828384858788898[[#This Row],[Class (Dropdown)]],6),0)</f>
        <v>0</v>
      </c>
      <c r="Z85" s="108"/>
      <c r="AA85" s="107"/>
      <c r="AB85" s="111">
        <f>Table15775311283848586881828384858788898[[#This Row],[Rate (Auto fill)]]*Table15775311283848586881828384858788898[[#This Row],[Hours Groomed]]</f>
        <v>0</v>
      </c>
      <c r="AC85" s="32"/>
      <c r="AD85" s="84"/>
      <c r="AE85" s="85"/>
      <c r="AF85" s="85"/>
      <c r="AI85" s="33"/>
      <c r="AJ85" s="39"/>
      <c r="AK85" s="39"/>
      <c r="AL85" s="39"/>
      <c r="AM85" s="76"/>
      <c r="AN85" s="39"/>
      <c r="AO85" s="39"/>
      <c r="AP85" s="33"/>
      <c r="AQ85" s="77"/>
      <c r="AR85" s="39"/>
      <c r="AS85" s="39"/>
      <c r="AT85" s="76"/>
      <c r="AU85" s="39"/>
      <c r="AV85" s="78"/>
      <c r="AW85" s="33"/>
      <c r="AX85" s="77"/>
      <c r="AY85" s="39"/>
      <c r="AZ85" s="39"/>
      <c r="BA85" s="76"/>
      <c r="BB85" s="39"/>
      <c r="BC85" s="78"/>
      <c r="BD85" s="33"/>
      <c r="BE85" s="77"/>
      <c r="BF85" s="39"/>
      <c r="BG85" s="39"/>
      <c r="BH85" s="76"/>
      <c r="BI85" s="39"/>
      <c r="BJ85" s="78"/>
      <c r="BK85" s="33"/>
    </row>
    <row r="86" spans="1:63" x14ac:dyDescent="0.35">
      <c r="A86" s="77"/>
      <c r="B86" s="39"/>
      <c r="C86" s="39"/>
      <c r="D86" s="39"/>
      <c r="E86" s="39"/>
      <c r="F86" s="73"/>
      <c r="G86" s="95">
        <f>Table1487453233343536331323334353738393[[#This Row],[Hours Worked]]*Table1487453233343536331323334353738393[[#This Row],[Rate]]</f>
        <v>0</v>
      </c>
      <c r="H86" s="116"/>
      <c r="I86" s="118">
        <f>IF(Table1487453233343536331323334353738393[[#This Row],[Equipment Used (Dropdown)]] &lt;&gt; "", RIGHT(Table1487453233343536331323334353738393[[#This Row],[Equipment Used (Dropdown)]],6),0)</f>
        <v>0</v>
      </c>
      <c r="J86" s="94"/>
      <c r="K86" s="95">
        <f>Table1487453233343536331323334353738393[[#This Row],[Rate (Auto selects)]]*Table1487453233343536331323334353738393[[#This Row],[Hours Used]]</f>
        <v>0</v>
      </c>
      <c r="S86" s="33"/>
      <c r="T86" s="39"/>
      <c r="U86" s="39"/>
      <c r="V86" s="39"/>
      <c r="W86" s="39"/>
      <c r="X86" s="39"/>
      <c r="Y86" s="112">
        <f>IF(X86 &lt;&gt; "", RIGHT(Table15775311283848586881828384858788898[[#This Row],[Class (Dropdown)]],6),0)</f>
        <v>0</v>
      </c>
      <c r="Z86" s="108"/>
      <c r="AA86" s="107"/>
      <c r="AB86" s="111">
        <f>Table15775311283848586881828384858788898[[#This Row],[Rate (Auto fill)]]*Table15775311283848586881828384858788898[[#This Row],[Hours Groomed]]</f>
        <v>0</v>
      </c>
      <c r="AC86" s="32"/>
      <c r="AD86" s="84"/>
      <c r="AE86" s="85"/>
      <c r="AF86" s="85"/>
      <c r="AI86" s="33"/>
      <c r="AJ86" s="39"/>
      <c r="AK86" s="39"/>
      <c r="AL86" s="39"/>
      <c r="AM86" s="76"/>
      <c r="AN86" s="39"/>
      <c r="AO86" s="39"/>
      <c r="AP86" s="33"/>
      <c r="AQ86" s="77"/>
      <c r="AR86" s="39"/>
      <c r="AS86" s="39"/>
      <c r="AT86" s="76"/>
      <c r="AU86" s="39"/>
      <c r="AV86" s="78"/>
      <c r="AW86" s="33"/>
      <c r="AX86" s="77"/>
      <c r="AY86" s="39"/>
      <c r="AZ86" s="39"/>
      <c r="BA86" s="76"/>
      <c r="BB86" s="39"/>
      <c r="BC86" s="78"/>
      <c r="BD86" s="33"/>
      <c r="BE86" s="77"/>
      <c r="BF86" s="39"/>
      <c r="BG86" s="39"/>
      <c r="BH86" s="76"/>
      <c r="BI86" s="39"/>
      <c r="BJ86" s="78"/>
      <c r="BK86" s="33"/>
    </row>
    <row r="87" spans="1:63" x14ac:dyDescent="0.35">
      <c r="A87" s="77"/>
      <c r="B87" s="39"/>
      <c r="C87" s="39"/>
      <c r="D87" s="39"/>
      <c r="E87" s="39"/>
      <c r="F87" s="73"/>
      <c r="G87" s="95">
        <f>Table1487453233343536331323334353738393[[#This Row],[Hours Worked]]*Table1487453233343536331323334353738393[[#This Row],[Rate]]</f>
        <v>0</v>
      </c>
      <c r="H87" s="116"/>
      <c r="I87" s="118">
        <f>IF(Table1487453233343536331323334353738393[[#This Row],[Equipment Used (Dropdown)]] &lt;&gt; "", RIGHT(Table1487453233343536331323334353738393[[#This Row],[Equipment Used (Dropdown)]],6),0)</f>
        <v>0</v>
      </c>
      <c r="J87" s="94"/>
      <c r="K87" s="95">
        <f>Table1487453233343536331323334353738393[[#This Row],[Rate (Auto selects)]]*Table1487453233343536331323334353738393[[#This Row],[Hours Used]]</f>
        <v>0</v>
      </c>
      <c r="S87" s="33"/>
      <c r="T87" s="39"/>
      <c r="U87" s="39"/>
      <c r="V87" s="39"/>
      <c r="W87" s="39"/>
      <c r="X87" s="39"/>
      <c r="Y87" s="112">
        <f>IF(X87 &lt;&gt; "", RIGHT(Table15775311283848586881828384858788898[[#This Row],[Class (Dropdown)]],6),0)</f>
        <v>0</v>
      </c>
      <c r="Z87" s="108"/>
      <c r="AA87" s="107"/>
      <c r="AB87" s="111">
        <f>Table15775311283848586881828384858788898[[#This Row],[Rate (Auto fill)]]*Table15775311283848586881828384858788898[[#This Row],[Hours Groomed]]</f>
        <v>0</v>
      </c>
      <c r="AC87" s="32"/>
      <c r="AD87" s="84"/>
      <c r="AE87" s="85"/>
      <c r="AF87" s="85"/>
      <c r="AI87" s="33"/>
      <c r="AJ87" s="39"/>
      <c r="AK87" s="39"/>
      <c r="AL87" s="39"/>
      <c r="AM87" s="76"/>
      <c r="AN87" s="39"/>
      <c r="AO87" s="39"/>
      <c r="AP87" s="33"/>
      <c r="AQ87" s="77"/>
      <c r="AR87" s="39"/>
      <c r="AS87" s="39"/>
      <c r="AT87" s="76"/>
      <c r="AU87" s="39"/>
      <c r="AV87" s="78"/>
      <c r="AW87" s="33"/>
      <c r="AX87" s="77"/>
      <c r="AY87" s="39"/>
      <c r="AZ87" s="39"/>
      <c r="BA87" s="76"/>
      <c r="BB87" s="39"/>
      <c r="BC87" s="78"/>
      <c r="BD87" s="33"/>
      <c r="BE87" s="77"/>
      <c r="BF87" s="39"/>
      <c r="BG87" s="39"/>
      <c r="BH87" s="76"/>
      <c r="BI87" s="39"/>
      <c r="BJ87" s="78"/>
      <c r="BK87" s="33"/>
    </row>
    <row r="88" spans="1:63" x14ac:dyDescent="0.35">
      <c r="A88" s="77"/>
      <c r="B88" s="39"/>
      <c r="C88" s="39"/>
      <c r="D88" s="39"/>
      <c r="E88" s="39"/>
      <c r="F88" s="73"/>
      <c r="G88" s="95">
        <f>Table1487453233343536331323334353738393[[#This Row],[Hours Worked]]*Table1487453233343536331323334353738393[[#This Row],[Rate]]</f>
        <v>0</v>
      </c>
      <c r="H88" s="116"/>
      <c r="I88" s="118">
        <f>IF(Table1487453233343536331323334353738393[[#This Row],[Equipment Used (Dropdown)]] &lt;&gt; "", RIGHT(Table1487453233343536331323334353738393[[#This Row],[Equipment Used (Dropdown)]],6),0)</f>
        <v>0</v>
      </c>
      <c r="J88" s="94"/>
      <c r="K88" s="95">
        <f>Table1487453233343536331323334353738393[[#This Row],[Rate (Auto selects)]]*Table1487453233343536331323334353738393[[#This Row],[Hours Used]]</f>
        <v>0</v>
      </c>
      <c r="S88" s="33"/>
      <c r="T88" s="39"/>
      <c r="U88" s="39"/>
      <c r="V88" s="39"/>
      <c r="W88" s="39"/>
      <c r="X88" s="39"/>
      <c r="Y88" s="112">
        <f>IF(X88 &lt;&gt; "", RIGHT(Table15775311283848586881828384858788898[[#This Row],[Class (Dropdown)]],6),0)</f>
        <v>0</v>
      </c>
      <c r="Z88" s="108"/>
      <c r="AA88" s="107"/>
      <c r="AB88" s="111">
        <f>Table15775311283848586881828384858788898[[#This Row],[Rate (Auto fill)]]*Table15775311283848586881828384858788898[[#This Row],[Hours Groomed]]</f>
        <v>0</v>
      </c>
      <c r="AC88" s="32"/>
      <c r="AD88" s="84"/>
      <c r="AE88" s="85"/>
      <c r="AF88" s="85"/>
      <c r="AI88" s="33"/>
      <c r="AJ88" s="39"/>
      <c r="AK88" s="39"/>
      <c r="AL88" s="39"/>
      <c r="AM88" s="76"/>
      <c r="AN88" s="39"/>
      <c r="AO88" s="39"/>
      <c r="AP88" s="33"/>
      <c r="AQ88" s="77"/>
      <c r="AR88" s="39"/>
      <c r="AS88" s="39"/>
      <c r="AT88" s="76"/>
      <c r="AU88" s="39"/>
      <c r="AV88" s="78"/>
      <c r="AW88" s="33"/>
      <c r="AX88" s="77"/>
      <c r="AY88" s="39"/>
      <c r="AZ88" s="39"/>
      <c r="BA88" s="76"/>
      <c r="BB88" s="39"/>
      <c r="BC88" s="78"/>
      <c r="BD88" s="33"/>
      <c r="BE88" s="77"/>
      <c r="BF88" s="39"/>
      <c r="BG88" s="39"/>
      <c r="BH88" s="76"/>
      <c r="BI88" s="39"/>
      <c r="BJ88" s="78"/>
      <c r="BK88" s="33"/>
    </row>
    <row r="89" spans="1:63" x14ac:dyDescent="0.35">
      <c r="A89" s="77"/>
      <c r="B89" s="39"/>
      <c r="C89" s="39"/>
      <c r="D89" s="39"/>
      <c r="E89" s="39"/>
      <c r="F89" s="73"/>
      <c r="G89" s="95">
        <f>Table1487453233343536331323334353738393[[#This Row],[Hours Worked]]*Table1487453233343536331323334353738393[[#This Row],[Rate]]</f>
        <v>0</v>
      </c>
      <c r="H89" s="116"/>
      <c r="I89" s="118">
        <f>IF(Table1487453233343536331323334353738393[[#This Row],[Equipment Used (Dropdown)]] &lt;&gt; "", RIGHT(Table1487453233343536331323334353738393[[#This Row],[Equipment Used (Dropdown)]],6),0)</f>
        <v>0</v>
      </c>
      <c r="J89" s="94"/>
      <c r="K89" s="95">
        <f>Table1487453233343536331323334353738393[[#This Row],[Rate (Auto selects)]]*Table1487453233343536331323334353738393[[#This Row],[Hours Used]]</f>
        <v>0</v>
      </c>
      <c r="S89" s="33"/>
      <c r="T89" s="39"/>
      <c r="U89" s="39"/>
      <c r="V89" s="39"/>
      <c r="W89" s="39"/>
      <c r="X89" s="39"/>
      <c r="Y89" s="112">
        <f>IF(X89 &lt;&gt; "", RIGHT(Table15775311283848586881828384858788898[[#This Row],[Class (Dropdown)]],6),0)</f>
        <v>0</v>
      </c>
      <c r="Z89" s="108"/>
      <c r="AA89" s="107"/>
      <c r="AB89" s="111">
        <f>Table15775311283848586881828384858788898[[#This Row],[Rate (Auto fill)]]*Table15775311283848586881828384858788898[[#This Row],[Hours Groomed]]</f>
        <v>0</v>
      </c>
      <c r="AC89" s="32"/>
      <c r="AD89" s="84"/>
      <c r="AE89" s="85"/>
      <c r="AF89" s="85"/>
      <c r="AI89" s="33"/>
      <c r="AJ89" s="39"/>
      <c r="AK89" s="39"/>
      <c r="AL89" s="39"/>
      <c r="AM89" s="76"/>
      <c r="AN89" s="39"/>
      <c r="AO89" s="39"/>
      <c r="AP89" s="33"/>
      <c r="AQ89" s="77"/>
      <c r="AR89" s="39"/>
      <c r="AS89" s="39"/>
      <c r="AT89" s="76"/>
      <c r="AU89" s="39"/>
      <c r="AV89" s="78"/>
      <c r="AW89" s="33"/>
      <c r="AX89" s="77"/>
      <c r="AY89" s="39"/>
      <c r="AZ89" s="39"/>
      <c r="BA89" s="76"/>
      <c r="BB89" s="39"/>
      <c r="BC89" s="78"/>
      <c r="BD89" s="33"/>
      <c r="BE89" s="77"/>
      <c r="BF89" s="39"/>
      <c r="BG89" s="39"/>
      <c r="BH89" s="76"/>
      <c r="BI89" s="39"/>
      <c r="BJ89" s="78"/>
      <c r="BK89" s="33"/>
    </row>
    <row r="90" spans="1:63" x14ac:dyDescent="0.35">
      <c r="A90" s="77"/>
      <c r="B90" s="39"/>
      <c r="C90" s="39"/>
      <c r="D90" s="39"/>
      <c r="E90" s="39"/>
      <c r="F90" s="73"/>
      <c r="G90" s="95">
        <f>Table1487453233343536331323334353738393[[#This Row],[Hours Worked]]*Table1487453233343536331323334353738393[[#This Row],[Rate]]</f>
        <v>0</v>
      </c>
      <c r="H90" s="116"/>
      <c r="I90" s="118">
        <f>IF(Table1487453233343536331323334353738393[[#This Row],[Equipment Used (Dropdown)]] &lt;&gt; "", RIGHT(Table1487453233343536331323334353738393[[#This Row],[Equipment Used (Dropdown)]],6),0)</f>
        <v>0</v>
      </c>
      <c r="J90" s="94"/>
      <c r="K90" s="95">
        <f>Table1487453233343536331323334353738393[[#This Row],[Rate (Auto selects)]]*Table1487453233343536331323334353738393[[#This Row],[Hours Used]]</f>
        <v>0</v>
      </c>
      <c r="S90" s="33"/>
      <c r="T90" s="39"/>
      <c r="U90" s="39"/>
      <c r="V90" s="39"/>
      <c r="W90" s="39"/>
      <c r="X90" s="39"/>
      <c r="Y90" s="112">
        <f>IF(X90 &lt;&gt; "", RIGHT(Table15775311283848586881828384858788898[[#This Row],[Class (Dropdown)]],6),0)</f>
        <v>0</v>
      </c>
      <c r="Z90" s="108"/>
      <c r="AA90" s="107"/>
      <c r="AB90" s="111">
        <f>Table15775311283848586881828384858788898[[#This Row],[Rate (Auto fill)]]*Table15775311283848586881828384858788898[[#This Row],[Hours Groomed]]</f>
        <v>0</v>
      </c>
      <c r="AC90" s="32"/>
      <c r="AD90" s="84"/>
      <c r="AE90" s="85"/>
      <c r="AF90" s="85"/>
      <c r="AI90" s="33"/>
      <c r="AJ90" s="39"/>
      <c r="AK90" s="39"/>
      <c r="AL90" s="39"/>
      <c r="AM90" s="76"/>
      <c r="AN90" s="39"/>
      <c r="AO90" s="39"/>
      <c r="AP90" s="33"/>
      <c r="AQ90" s="77"/>
      <c r="AR90" s="39"/>
      <c r="AS90" s="39"/>
      <c r="AT90" s="76"/>
      <c r="AU90" s="39"/>
      <c r="AV90" s="78"/>
      <c r="AW90" s="33"/>
      <c r="AX90" s="77"/>
      <c r="AY90" s="39"/>
      <c r="AZ90" s="39"/>
      <c r="BA90" s="76"/>
      <c r="BB90" s="39"/>
      <c r="BC90" s="78"/>
      <c r="BD90" s="33"/>
      <c r="BE90" s="77"/>
      <c r="BF90" s="39"/>
      <c r="BG90" s="39"/>
      <c r="BH90" s="76"/>
      <c r="BI90" s="39"/>
      <c r="BJ90" s="78"/>
      <c r="BK90" s="33"/>
    </row>
    <row r="91" spans="1:63" x14ac:dyDescent="0.35">
      <c r="A91" s="77"/>
      <c r="B91" s="39"/>
      <c r="C91" s="39"/>
      <c r="D91" s="39"/>
      <c r="E91" s="39"/>
      <c r="F91" s="73"/>
      <c r="G91" s="95">
        <f>Table1487453233343536331323334353738393[[#This Row],[Hours Worked]]*Table1487453233343536331323334353738393[[#This Row],[Rate]]</f>
        <v>0</v>
      </c>
      <c r="H91" s="116"/>
      <c r="I91" s="118">
        <f>IF(Table1487453233343536331323334353738393[[#This Row],[Equipment Used (Dropdown)]] &lt;&gt; "", RIGHT(Table1487453233343536331323334353738393[[#This Row],[Equipment Used (Dropdown)]],6),0)</f>
        <v>0</v>
      </c>
      <c r="J91" s="94"/>
      <c r="K91" s="95">
        <f>Table1487453233343536331323334353738393[[#This Row],[Rate (Auto selects)]]*Table1487453233343536331323334353738393[[#This Row],[Hours Used]]</f>
        <v>0</v>
      </c>
      <c r="S91" s="33"/>
      <c r="T91" s="39"/>
      <c r="U91" s="39"/>
      <c r="V91" s="39"/>
      <c r="W91" s="39"/>
      <c r="X91" s="39"/>
      <c r="Y91" s="112">
        <f>IF(X91 &lt;&gt; "", RIGHT(Table15775311283848586881828384858788898[[#This Row],[Class (Dropdown)]],6),0)</f>
        <v>0</v>
      </c>
      <c r="Z91" s="108"/>
      <c r="AA91" s="107"/>
      <c r="AB91" s="111">
        <f>Table15775311283848586881828384858788898[[#This Row],[Rate (Auto fill)]]*Table15775311283848586881828384858788898[[#This Row],[Hours Groomed]]</f>
        <v>0</v>
      </c>
      <c r="AC91" s="32"/>
      <c r="AD91" s="84"/>
      <c r="AE91" s="85"/>
      <c r="AF91" s="85"/>
      <c r="AI91" s="33"/>
      <c r="AJ91" s="39"/>
      <c r="AK91" s="39"/>
      <c r="AL91" s="39"/>
      <c r="AM91" s="76"/>
      <c r="AN91" s="39"/>
      <c r="AO91" s="39"/>
      <c r="AP91" s="33"/>
      <c r="AQ91" s="77"/>
      <c r="AR91" s="39"/>
      <c r="AS91" s="39"/>
      <c r="AT91" s="76"/>
      <c r="AU91" s="39"/>
      <c r="AV91" s="78"/>
      <c r="AW91" s="33"/>
      <c r="AX91" s="77"/>
      <c r="AY91" s="39"/>
      <c r="AZ91" s="39"/>
      <c r="BA91" s="76"/>
      <c r="BB91" s="39"/>
      <c r="BC91" s="78"/>
      <c r="BD91" s="33"/>
      <c r="BE91" s="77"/>
      <c r="BF91" s="39"/>
      <c r="BG91" s="39"/>
      <c r="BH91" s="76"/>
      <c r="BI91" s="39"/>
      <c r="BJ91" s="78"/>
      <c r="BK91" s="33"/>
    </row>
    <row r="92" spans="1:63" x14ac:dyDescent="0.35">
      <c r="A92" s="77"/>
      <c r="B92" s="39"/>
      <c r="C92" s="39"/>
      <c r="D92" s="39"/>
      <c r="E92" s="39"/>
      <c r="F92" s="73"/>
      <c r="G92" s="95">
        <f>Table1487453233343536331323334353738393[[#This Row],[Hours Worked]]*Table1487453233343536331323334353738393[[#This Row],[Rate]]</f>
        <v>0</v>
      </c>
      <c r="H92" s="116"/>
      <c r="I92" s="118">
        <f>IF(Table1487453233343536331323334353738393[[#This Row],[Equipment Used (Dropdown)]] &lt;&gt; "", RIGHT(Table1487453233343536331323334353738393[[#This Row],[Equipment Used (Dropdown)]],6),0)</f>
        <v>0</v>
      </c>
      <c r="J92" s="94"/>
      <c r="K92" s="95">
        <f>Table1487453233343536331323334353738393[[#This Row],[Rate (Auto selects)]]*Table1487453233343536331323334353738393[[#This Row],[Hours Used]]</f>
        <v>0</v>
      </c>
      <c r="S92" s="33"/>
      <c r="T92" s="39"/>
      <c r="U92" s="39"/>
      <c r="V92" s="39"/>
      <c r="W92" s="39"/>
      <c r="X92" s="39"/>
      <c r="Y92" s="112">
        <f>IF(X92 &lt;&gt; "", RIGHT(Table15775311283848586881828384858788898[[#This Row],[Class (Dropdown)]],6),0)</f>
        <v>0</v>
      </c>
      <c r="Z92" s="108"/>
      <c r="AA92" s="107"/>
      <c r="AB92" s="111">
        <f>Table15775311283848586881828384858788898[[#This Row],[Rate (Auto fill)]]*Table15775311283848586881828384858788898[[#This Row],[Hours Groomed]]</f>
        <v>0</v>
      </c>
      <c r="AC92" s="32"/>
      <c r="AD92" s="84"/>
      <c r="AE92" s="85"/>
      <c r="AF92" s="85"/>
      <c r="AI92" s="33"/>
      <c r="AJ92" s="39"/>
      <c r="AK92" s="39"/>
      <c r="AL92" s="39"/>
      <c r="AM92" s="76"/>
      <c r="AN92" s="39"/>
      <c r="AO92" s="39"/>
      <c r="AP92" s="33"/>
      <c r="AQ92" s="77"/>
      <c r="AR92" s="39"/>
      <c r="AS92" s="39"/>
      <c r="AT92" s="76"/>
      <c r="AU92" s="39"/>
      <c r="AV92" s="78"/>
      <c r="AW92" s="33"/>
      <c r="AX92" s="77"/>
      <c r="AY92" s="39"/>
      <c r="AZ92" s="39"/>
      <c r="BA92" s="76"/>
      <c r="BB92" s="39"/>
      <c r="BC92" s="78"/>
      <c r="BD92" s="33"/>
      <c r="BE92" s="77"/>
      <c r="BF92" s="39"/>
      <c r="BG92" s="39"/>
      <c r="BH92" s="76"/>
      <c r="BI92" s="39"/>
      <c r="BJ92" s="78"/>
      <c r="BK92" s="33"/>
    </row>
    <row r="93" spans="1:63" x14ac:dyDescent="0.35">
      <c r="A93" s="77"/>
      <c r="B93" s="39"/>
      <c r="C93" s="39"/>
      <c r="D93" s="39"/>
      <c r="E93" s="39"/>
      <c r="F93" s="73"/>
      <c r="G93" s="95">
        <f>Table1487453233343536331323334353738393[[#This Row],[Hours Worked]]*Table1487453233343536331323334353738393[[#This Row],[Rate]]</f>
        <v>0</v>
      </c>
      <c r="H93" s="116"/>
      <c r="I93" s="118">
        <f>IF(Table1487453233343536331323334353738393[[#This Row],[Equipment Used (Dropdown)]] &lt;&gt; "", RIGHT(Table1487453233343536331323334353738393[[#This Row],[Equipment Used (Dropdown)]],6),0)</f>
        <v>0</v>
      </c>
      <c r="J93" s="94"/>
      <c r="K93" s="95">
        <f>Table1487453233343536331323334353738393[[#This Row],[Rate (Auto selects)]]*Table1487453233343536331323334353738393[[#This Row],[Hours Used]]</f>
        <v>0</v>
      </c>
      <c r="S93" s="33"/>
      <c r="T93" s="39"/>
      <c r="U93" s="39"/>
      <c r="V93" s="39"/>
      <c r="W93" s="39"/>
      <c r="X93" s="39"/>
      <c r="Y93" s="112">
        <f>IF(X93 &lt;&gt; "", RIGHT(Table15775311283848586881828384858788898[[#This Row],[Class (Dropdown)]],6),0)</f>
        <v>0</v>
      </c>
      <c r="Z93" s="108"/>
      <c r="AA93" s="107"/>
      <c r="AB93" s="111">
        <f>Table15775311283848586881828384858788898[[#This Row],[Rate (Auto fill)]]*Table15775311283848586881828384858788898[[#This Row],[Hours Groomed]]</f>
        <v>0</v>
      </c>
      <c r="AC93" s="32"/>
      <c r="AD93" s="84"/>
      <c r="AE93" s="85"/>
      <c r="AF93" s="85"/>
      <c r="AI93" s="33"/>
      <c r="AJ93" s="39"/>
      <c r="AK93" s="39"/>
      <c r="AL93" s="39"/>
      <c r="AM93" s="76"/>
      <c r="AN93" s="39"/>
      <c r="AO93" s="39"/>
      <c r="AP93" s="33"/>
      <c r="AQ93" s="77"/>
      <c r="AR93" s="39"/>
      <c r="AS93" s="39"/>
      <c r="AT93" s="76"/>
      <c r="AU93" s="39"/>
      <c r="AV93" s="78"/>
      <c r="AW93" s="33"/>
      <c r="AX93" s="77"/>
      <c r="AY93" s="39"/>
      <c r="AZ93" s="39"/>
      <c r="BA93" s="76"/>
      <c r="BB93" s="39"/>
      <c r="BC93" s="78"/>
      <c r="BD93" s="33"/>
      <c r="BE93" s="77"/>
      <c r="BF93" s="39"/>
      <c r="BG93" s="39"/>
      <c r="BH93" s="76"/>
      <c r="BI93" s="39"/>
      <c r="BJ93" s="78"/>
      <c r="BK93" s="33"/>
    </row>
    <row r="94" spans="1:63" x14ac:dyDescent="0.35">
      <c r="A94" s="77"/>
      <c r="B94" s="39"/>
      <c r="C94" s="39"/>
      <c r="D94" s="39"/>
      <c r="E94" s="39"/>
      <c r="F94" s="73"/>
      <c r="G94" s="95">
        <f>Table1487453233343536331323334353738393[[#This Row],[Hours Worked]]*Table1487453233343536331323334353738393[[#This Row],[Rate]]</f>
        <v>0</v>
      </c>
      <c r="H94" s="116"/>
      <c r="I94" s="118">
        <f>IF(Table1487453233343536331323334353738393[[#This Row],[Equipment Used (Dropdown)]] &lt;&gt; "", RIGHT(Table1487453233343536331323334353738393[[#This Row],[Equipment Used (Dropdown)]],6),0)</f>
        <v>0</v>
      </c>
      <c r="J94" s="94"/>
      <c r="K94" s="95">
        <f>Table1487453233343536331323334353738393[[#This Row],[Rate (Auto selects)]]*Table1487453233343536331323334353738393[[#This Row],[Hours Used]]</f>
        <v>0</v>
      </c>
      <c r="S94" s="33"/>
      <c r="T94" s="39"/>
      <c r="U94" s="39"/>
      <c r="V94" s="39"/>
      <c r="W94" s="39"/>
      <c r="X94" s="39"/>
      <c r="Y94" s="112">
        <f>IF(X94 &lt;&gt; "", RIGHT(Table15775311283848586881828384858788898[[#This Row],[Class (Dropdown)]],6),0)</f>
        <v>0</v>
      </c>
      <c r="Z94" s="108"/>
      <c r="AA94" s="107"/>
      <c r="AB94" s="111">
        <f>Table15775311283848586881828384858788898[[#This Row],[Rate (Auto fill)]]*Table15775311283848586881828384858788898[[#This Row],[Hours Groomed]]</f>
        <v>0</v>
      </c>
      <c r="AC94" s="32"/>
      <c r="AD94" s="84"/>
      <c r="AE94" s="85"/>
      <c r="AF94" s="85"/>
      <c r="AI94" s="33"/>
      <c r="AJ94" s="39"/>
      <c r="AK94" s="39"/>
      <c r="AL94" s="39"/>
      <c r="AM94" s="76"/>
      <c r="AN94" s="39"/>
      <c r="AO94" s="39"/>
      <c r="AP94" s="33"/>
      <c r="AQ94" s="77"/>
      <c r="AR94" s="39"/>
      <c r="AS94" s="39"/>
      <c r="AT94" s="76"/>
      <c r="AU94" s="39"/>
      <c r="AV94" s="78"/>
      <c r="AW94" s="33"/>
      <c r="AX94" s="77"/>
      <c r="AY94" s="39"/>
      <c r="AZ94" s="39"/>
      <c r="BA94" s="76"/>
      <c r="BB94" s="39"/>
      <c r="BC94" s="78"/>
      <c r="BD94" s="33"/>
      <c r="BE94" s="77"/>
      <c r="BF94" s="39"/>
      <c r="BG94" s="39"/>
      <c r="BH94" s="76"/>
      <c r="BI94" s="39"/>
      <c r="BJ94" s="78"/>
      <c r="BK94" s="33"/>
    </row>
    <row r="95" spans="1:63" x14ac:dyDescent="0.35">
      <c r="A95" s="77"/>
      <c r="B95" s="39"/>
      <c r="C95" s="39"/>
      <c r="D95" s="39"/>
      <c r="E95" s="39"/>
      <c r="F95" s="73"/>
      <c r="G95" s="95">
        <f>Table1487453233343536331323334353738393[[#This Row],[Hours Worked]]*Table1487453233343536331323334353738393[[#This Row],[Rate]]</f>
        <v>0</v>
      </c>
      <c r="H95" s="116"/>
      <c r="I95" s="118">
        <f>IF(Table1487453233343536331323334353738393[[#This Row],[Equipment Used (Dropdown)]] &lt;&gt; "", RIGHT(Table1487453233343536331323334353738393[[#This Row],[Equipment Used (Dropdown)]],6),0)</f>
        <v>0</v>
      </c>
      <c r="J95" s="94"/>
      <c r="K95" s="95">
        <f>Table1487453233343536331323334353738393[[#This Row],[Rate (Auto selects)]]*Table1487453233343536331323334353738393[[#This Row],[Hours Used]]</f>
        <v>0</v>
      </c>
      <c r="S95" s="33"/>
      <c r="T95" s="39"/>
      <c r="U95" s="39"/>
      <c r="V95" s="39"/>
      <c r="W95" s="39"/>
      <c r="X95" s="39"/>
      <c r="Y95" s="112">
        <f>IF(X95 &lt;&gt; "", RIGHT(Table15775311283848586881828384858788898[[#This Row],[Class (Dropdown)]],6),0)</f>
        <v>0</v>
      </c>
      <c r="Z95" s="108"/>
      <c r="AA95" s="107"/>
      <c r="AB95" s="111">
        <f>Table15775311283848586881828384858788898[[#This Row],[Rate (Auto fill)]]*Table15775311283848586881828384858788898[[#This Row],[Hours Groomed]]</f>
        <v>0</v>
      </c>
      <c r="AC95" s="32"/>
      <c r="AD95" s="84"/>
      <c r="AE95" s="85"/>
      <c r="AF95" s="85"/>
      <c r="AI95" s="33"/>
      <c r="AJ95" s="39"/>
      <c r="AK95" s="39"/>
      <c r="AL95" s="39"/>
      <c r="AM95" s="76"/>
      <c r="AN95" s="39"/>
      <c r="AO95" s="39"/>
      <c r="AP95" s="33"/>
      <c r="AQ95" s="77"/>
      <c r="AR95" s="39"/>
      <c r="AS95" s="39"/>
      <c r="AT95" s="76"/>
      <c r="AU95" s="39"/>
      <c r="AV95" s="78"/>
      <c r="AW95" s="33"/>
      <c r="AX95" s="77"/>
      <c r="AY95" s="39"/>
      <c r="AZ95" s="39"/>
      <c r="BA95" s="76"/>
      <c r="BB95" s="39"/>
      <c r="BC95" s="78"/>
      <c r="BD95" s="33"/>
      <c r="BE95" s="77"/>
      <c r="BF95" s="39"/>
      <c r="BG95" s="39"/>
      <c r="BH95" s="76"/>
      <c r="BI95" s="39"/>
      <c r="BJ95" s="78"/>
      <c r="BK95" s="33"/>
    </row>
    <row r="96" spans="1:63" x14ac:dyDescent="0.35">
      <c r="A96" s="77"/>
      <c r="B96" s="39"/>
      <c r="C96" s="39"/>
      <c r="D96" s="39"/>
      <c r="E96" s="39"/>
      <c r="F96" s="73"/>
      <c r="G96" s="95">
        <f>Table1487453233343536331323334353738393[[#This Row],[Hours Worked]]*Table1487453233343536331323334353738393[[#This Row],[Rate]]</f>
        <v>0</v>
      </c>
      <c r="H96" s="116"/>
      <c r="I96" s="118">
        <f>IF(Table1487453233343536331323334353738393[[#This Row],[Equipment Used (Dropdown)]] &lt;&gt; "", RIGHT(Table1487453233343536331323334353738393[[#This Row],[Equipment Used (Dropdown)]],6),0)</f>
        <v>0</v>
      </c>
      <c r="J96" s="94"/>
      <c r="K96" s="95">
        <f>Table1487453233343536331323334353738393[[#This Row],[Rate (Auto selects)]]*Table1487453233343536331323334353738393[[#This Row],[Hours Used]]</f>
        <v>0</v>
      </c>
      <c r="S96" s="33"/>
      <c r="T96" s="39"/>
      <c r="U96" s="39"/>
      <c r="V96" s="39"/>
      <c r="W96" s="39"/>
      <c r="X96" s="39"/>
      <c r="Y96" s="112">
        <f>IF(X96 &lt;&gt; "", RIGHT(Table15775311283848586881828384858788898[[#This Row],[Class (Dropdown)]],6),0)</f>
        <v>0</v>
      </c>
      <c r="Z96" s="108"/>
      <c r="AA96" s="107"/>
      <c r="AB96" s="111">
        <f>Table15775311283848586881828384858788898[[#This Row],[Rate (Auto fill)]]*Table15775311283848586881828384858788898[[#This Row],[Hours Groomed]]</f>
        <v>0</v>
      </c>
      <c r="AC96" s="32"/>
      <c r="AD96" s="84"/>
      <c r="AE96" s="85"/>
      <c r="AF96" s="85"/>
      <c r="AI96" s="33"/>
      <c r="AJ96" s="39"/>
      <c r="AK96" s="39"/>
      <c r="AL96" s="39"/>
      <c r="AM96" s="76"/>
      <c r="AN96" s="39"/>
      <c r="AO96" s="39"/>
      <c r="AP96" s="33"/>
      <c r="AQ96" s="77"/>
      <c r="AR96" s="39"/>
      <c r="AS96" s="39"/>
      <c r="AT96" s="76"/>
      <c r="AU96" s="39"/>
      <c r="AV96" s="78"/>
      <c r="AW96" s="33"/>
      <c r="AX96" s="77"/>
      <c r="AY96" s="39"/>
      <c r="AZ96" s="39"/>
      <c r="BA96" s="76"/>
      <c r="BB96" s="39"/>
      <c r="BC96" s="78"/>
      <c r="BD96" s="33"/>
      <c r="BE96" s="77"/>
      <c r="BF96" s="39"/>
      <c r="BG96" s="39"/>
      <c r="BH96" s="76"/>
      <c r="BI96" s="39"/>
      <c r="BJ96" s="78"/>
      <c r="BK96" s="33"/>
    </row>
    <row r="97" spans="1:63" x14ac:dyDescent="0.35">
      <c r="A97" s="77"/>
      <c r="B97" s="39"/>
      <c r="C97" s="39"/>
      <c r="D97" s="39"/>
      <c r="E97" s="39"/>
      <c r="F97" s="73"/>
      <c r="G97" s="95">
        <f>Table1487453233343536331323334353738393[[#This Row],[Hours Worked]]*Table1487453233343536331323334353738393[[#This Row],[Rate]]</f>
        <v>0</v>
      </c>
      <c r="H97" s="116"/>
      <c r="I97" s="118">
        <f>IF(Table1487453233343536331323334353738393[[#This Row],[Equipment Used (Dropdown)]] &lt;&gt; "", RIGHT(Table1487453233343536331323334353738393[[#This Row],[Equipment Used (Dropdown)]],6),0)</f>
        <v>0</v>
      </c>
      <c r="J97" s="94"/>
      <c r="K97" s="95">
        <f>Table1487453233343536331323334353738393[[#This Row],[Rate (Auto selects)]]*Table1487453233343536331323334353738393[[#This Row],[Hours Used]]</f>
        <v>0</v>
      </c>
      <c r="S97" s="33"/>
      <c r="T97" s="39"/>
      <c r="U97" s="39"/>
      <c r="V97" s="39"/>
      <c r="W97" s="39"/>
      <c r="X97" s="39"/>
      <c r="Y97" s="112">
        <f>IF(X97 &lt;&gt; "", RIGHT(Table15775311283848586881828384858788898[[#This Row],[Class (Dropdown)]],6),0)</f>
        <v>0</v>
      </c>
      <c r="Z97" s="108"/>
      <c r="AA97" s="107"/>
      <c r="AB97" s="111">
        <f>Table15775311283848586881828384858788898[[#This Row],[Rate (Auto fill)]]*Table15775311283848586881828384858788898[[#This Row],[Hours Groomed]]</f>
        <v>0</v>
      </c>
      <c r="AC97" s="32"/>
      <c r="AD97" s="84"/>
      <c r="AE97" s="85"/>
      <c r="AF97" s="85"/>
      <c r="AI97" s="33"/>
      <c r="AJ97" s="39"/>
      <c r="AK97" s="39"/>
      <c r="AL97" s="39"/>
      <c r="AM97" s="76"/>
      <c r="AN97" s="39"/>
      <c r="AO97" s="39"/>
      <c r="AP97" s="33"/>
      <c r="AQ97" s="77"/>
      <c r="AR97" s="39"/>
      <c r="AS97" s="39"/>
      <c r="AT97" s="76"/>
      <c r="AU97" s="39"/>
      <c r="AV97" s="78"/>
      <c r="AW97" s="33"/>
      <c r="AX97" s="77"/>
      <c r="AY97" s="39"/>
      <c r="AZ97" s="39"/>
      <c r="BA97" s="76"/>
      <c r="BB97" s="39"/>
      <c r="BC97" s="78"/>
      <c r="BD97" s="33"/>
      <c r="BE97" s="77"/>
      <c r="BF97" s="39"/>
      <c r="BG97" s="39"/>
      <c r="BH97" s="76"/>
      <c r="BI97" s="39"/>
      <c r="BJ97" s="78"/>
      <c r="BK97" s="33"/>
    </row>
    <row r="98" spans="1:63" x14ac:dyDescent="0.35">
      <c r="A98" s="77"/>
      <c r="B98" s="39"/>
      <c r="C98" s="39"/>
      <c r="D98" s="39"/>
      <c r="E98" s="39"/>
      <c r="F98" s="73"/>
      <c r="G98" s="95">
        <f>Table1487453233343536331323334353738393[[#This Row],[Hours Worked]]*Table1487453233343536331323334353738393[[#This Row],[Rate]]</f>
        <v>0</v>
      </c>
      <c r="H98" s="116"/>
      <c r="I98" s="118">
        <f>IF(Table1487453233343536331323334353738393[[#This Row],[Equipment Used (Dropdown)]] &lt;&gt; "", RIGHT(Table1487453233343536331323334353738393[[#This Row],[Equipment Used (Dropdown)]],6),0)</f>
        <v>0</v>
      </c>
      <c r="J98" s="94"/>
      <c r="K98" s="95">
        <f>Table1487453233343536331323334353738393[[#This Row],[Rate (Auto selects)]]*Table1487453233343536331323334353738393[[#This Row],[Hours Used]]</f>
        <v>0</v>
      </c>
      <c r="S98" s="33"/>
      <c r="T98" s="39"/>
      <c r="U98" s="39"/>
      <c r="V98" s="39"/>
      <c r="W98" s="39"/>
      <c r="X98" s="39"/>
      <c r="Y98" s="112">
        <f>IF(X98 &lt;&gt; "", RIGHT(Table15775311283848586881828384858788898[[#This Row],[Class (Dropdown)]],6),0)</f>
        <v>0</v>
      </c>
      <c r="Z98" s="108"/>
      <c r="AA98" s="107"/>
      <c r="AB98" s="111">
        <f>Table15775311283848586881828384858788898[[#This Row],[Rate (Auto fill)]]*Table15775311283848586881828384858788898[[#This Row],[Hours Groomed]]</f>
        <v>0</v>
      </c>
      <c r="AC98" s="32"/>
      <c r="AD98" s="84"/>
      <c r="AE98" s="85"/>
      <c r="AF98" s="85"/>
      <c r="AI98" s="33"/>
      <c r="AJ98" s="39"/>
      <c r="AK98" s="39"/>
      <c r="AL98" s="39"/>
      <c r="AM98" s="76"/>
      <c r="AN98" s="39"/>
      <c r="AO98" s="39"/>
      <c r="AP98" s="33"/>
      <c r="AQ98" s="77"/>
      <c r="AR98" s="39"/>
      <c r="AS98" s="39"/>
      <c r="AT98" s="76"/>
      <c r="AU98" s="39"/>
      <c r="AV98" s="78"/>
      <c r="AW98" s="33"/>
      <c r="AX98" s="77"/>
      <c r="AY98" s="39"/>
      <c r="AZ98" s="39"/>
      <c r="BA98" s="76"/>
      <c r="BB98" s="39"/>
      <c r="BC98" s="78"/>
      <c r="BD98" s="33"/>
      <c r="BE98" s="77"/>
      <c r="BF98" s="39"/>
      <c r="BG98" s="39"/>
      <c r="BH98" s="76"/>
      <c r="BI98" s="39"/>
      <c r="BJ98" s="78"/>
      <c r="BK98" s="33"/>
    </row>
    <row r="99" spans="1:63" x14ac:dyDescent="0.35">
      <c r="A99" s="77"/>
      <c r="B99" s="39"/>
      <c r="C99" s="39"/>
      <c r="D99" s="39"/>
      <c r="E99" s="39"/>
      <c r="F99" s="73"/>
      <c r="G99" s="95">
        <f>Table1487453233343536331323334353738393[[#This Row],[Hours Worked]]*Table1487453233343536331323334353738393[[#This Row],[Rate]]</f>
        <v>0</v>
      </c>
      <c r="H99" s="116"/>
      <c r="I99" s="118">
        <f>IF(Table1487453233343536331323334353738393[[#This Row],[Equipment Used (Dropdown)]] &lt;&gt; "", RIGHT(Table1487453233343536331323334353738393[[#This Row],[Equipment Used (Dropdown)]],6),0)</f>
        <v>0</v>
      </c>
      <c r="J99" s="94"/>
      <c r="K99" s="95">
        <f>Table1487453233343536331323334353738393[[#This Row],[Rate (Auto selects)]]*Table1487453233343536331323334353738393[[#This Row],[Hours Used]]</f>
        <v>0</v>
      </c>
      <c r="S99" s="33"/>
      <c r="T99" s="39"/>
      <c r="U99" s="39"/>
      <c r="V99" s="39"/>
      <c r="W99" s="39"/>
      <c r="X99" s="39"/>
      <c r="Y99" s="112">
        <f>IF(X99 &lt;&gt; "", RIGHT(Table15775311283848586881828384858788898[[#This Row],[Class (Dropdown)]],6),0)</f>
        <v>0</v>
      </c>
      <c r="Z99" s="108"/>
      <c r="AA99" s="107"/>
      <c r="AB99" s="111">
        <f>Table15775311283848586881828384858788898[[#This Row],[Rate (Auto fill)]]*Table15775311283848586881828384858788898[[#This Row],[Hours Groomed]]</f>
        <v>0</v>
      </c>
      <c r="AC99" s="32"/>
      <c r="AD99" s="84"/>
      <c r="AE99" s="85"/>
      <c r="AF99" s="85"/>
      <c r="AI99" s="33"/>
      <c r="AJ99" s="39"/>
      <c r="AK99" s="39"/>
      <c r="AL99" s="39"/>
      <c r="AM99" s="76"/>
      <c r="AN99" s="39"/>
      <c r="AO99" s="39"/>
      <c r="AP99" s="33"/>
      <c r="AQ99" s="77"/>
      <c r="AR99" s="39"/>
      <c r="AS99" s="39"/>
      <c r="AT99" s="76"/>
      <c r="AU99" s="39"/>
      <c r="AV99" s="78"/>
      <c r="AW99" s="33"/>
      <c r="AX99" s="77"/>
      <c r="AY99" s="39"/>
      <c r="AZ99" s="39"/>
      <c r="BA99" s="76"/>
      <c r="BB99" s="39"/>
      <c r="BC99" s="78"/>
      <c r="BD99" s="33"/>
      <c r="BE99" s="77"/>
      <c r="BF99" s="39"/>
      <c r="BG99" s="39"/>
      <c r="BH99" s="76"/>
      <c r="BI99" s="39"/>
      <c r="BJ99" s="78"/>
      <c r="BK99" s="33"/>
    </row>
    <row r="100" spans="1:63" x14ac:dyDescent="0.35">
      <c r="A100" s="77"/>
      <c r="B100" s="39"/>
      <c r="C100" s="39"/>
      <c r="D100" s="39"/>
      <c r="E100" s="39"/>
      <c r="F100" s="73"/>
      <c r="G100" s="95">
        <f>Table1487453233343536331323334353738393[[#This Row],[Hours Worked]]*Table1487453233343536331323334353738393[[#This Row],[Rate]]</f>
        <v>0</v>
      </c>
      <c r="H100" s="116"/>
      <c r="I100" s="118">
        <f>IF(Table1487453233343536331323334353738393[[#This Row],[Equipment Used (Dropdown)]] &lt;&gt; "", RIGHT(Table1487453233343536331323334353738393[[#This Row],[Equipment Used (Dropdown)]],6),0)</f>
        <v>0</v>
      </c>
      <c r="J100" s="94"/>
      <c r="K100" s="95">
        <f>Table1487453233343536331323334353738393[[#This Row],[Rate (Auto selects)]]*Table1487453233343536331323334353738393[[#This Row],[Hours Used]]</f>
        <v>0</v>
      </c>
      <c r="S100" s="33"/>
      <c r="T100" s="39"/>
      <c r="U100" s="39"/>
      <c r="V100" s="39"/>
      <c r="W100" s="39"/>
      <c r="X100" s="39"/>
      <c r="Y100" s="112">
        <f>IF(X100 &lt;&gt; "", RIGHT(Table15775311283848586881828384858788898[[#This Row],[Class (Dropdown)]],6),0)</f>
        <v>0</v>
      </c>
      <c r="Z100" s="108"/>
      <c r="AA100" s="107"/>
      <c r="AB100" s="111">
        <f>Table15775311283848586881828384858788898[[#This Row],[Rate (Auto fill)]]*Table15775311283848586881828384858788898[[#This Row],[Hours Groomed]]</f>
        <v>0</v>
      </c>
      <c r="AC100" s="32"/>
      <c r="AD100" s="84"/>
      <c r="AE100" s="85"/>
      <c r="AF100" s="85"/>
      <c r="AI100" s="33"/>
      <c r="AJ100" s="39"/>
      <c r="AK100" s="39"/>
      <c r="AL100" s="39"/>
      <c r="AM100" s="76"/>
      <c r="AN100" s="39"/>
      <c r="AO100" s="39"/>
      <c r="AP100" s="33"/>
      <c r="AQ100" s="77"/>
      <c r="AR100" s="39"/>
      <c r="AS100" s="39"/>
      <c r="AT100" s="76"/>
      <c r="AU100" s="39"/>
      <c r="AV100" s="78"/>
      <c r="AW100" s="33"/>
      <c r="AX100" s="77"/>
      <c r="AY100" s="39"/>
      <c r="AZ100" s="39"/>
      <c r="BA100" s="76"/>
      <c r="BB100" s="39"/>
      <c r="BC100" s="78"/>
      <c r="BD100" s="33"/>
      <c r="BE100" s="77"/>
      <c r="BF100" s="39"/>
      <c r="BG100" s="39"/>
      <c r="BH100" s="76"/>
      <c r="BI100" s="39"/>
      <c r="BJ100" s="78"/>
      <c r="BK100" s="33"/>
    </row>
    <row r="101" spans="1:63" x14ac:dyDescent="0.35">
      <c r="A101" s="77"/>
      <c r="B101" s="39"/>
      <c r="C101" s="39"/>
      <c r="D101" s="39"/>
      <c r="E101" s="39"/>
      <c r="F101" s="73"/>
      <c r="G101" s="95">
        <f>Table1487453233343536331323334353738393[[#This Row],[Hours Worked]]*Table1487453233343536331323334353738393[[#This Row],[Rate]]</f>
        <v>0</v>
      </c>
      <c r="H101" s="116"/>
      <c r="I101" s="118">
        <f>IF(Table1487453233343536331323334353738393[[#This Row],[Equipment Used (Dropdown)]] &lt;&gt; "", RIGHT(Table1487453233343536331323334353738393[[#This Row],[Equipment Used (Dropdown)]],6),0)</f>
        <v>0</v>
      </c>
      <c r="J101" s="94"/>
      <c r="K101" s="95">
        <f>Table1487453233343536331323334353738393[[#This Row],[Rate (Auto selects)]]*Table1487453233343536331323334353738393[[#This Row],[Hours Used]]</f>
        <v>0</v>
      </c>
      <c r="S101" s="33"/>
      <c r="T101" s="39"/>
      <c r="U101" s="39"/>
      <c r="V101" s="39"/>
      <c r="W101" s="39"/>
      <c r="X101" s="39"/>
      <c r="Y101" s="112">
        <f>IF(X101 &lt;&gt; "", RIGHT(Table15775311283848586881828384858788898[[#This Row],[Class (Dropdown)]],6),0)</f>
        <v>0</v>
      </c>
      <c r="Z101" s="108"/>
      <c r="AA101" s="107"/>
      <c r="AB101" s="111">
        <f>Table15775311283848586881828384858788898[[#This Row],[Rate (Auto fill)]]*Table15775311283848586881828384858788898[[#This Row],[Hours Groomed]]</f>
        <v>0</v>
      </c>
      <c r="AC101" s="32"/>
      <c r="AD101" s="84"/>
      <c r="AE101" s="85"/>
      <c r="AF101" s="85"/>
      <c r="AI101" s="33"/>
      <c r="AJ101" s="39"/>
      <c r="AK101" s="39"/>
      <c r="AL101" s="39"/>
      <c r="AM101" s="76"/>
      <c r="AN101" s="39"/>
      <c r="AO101" s="39"/>
      <c r="AP101" s="33"/>
      <c r="AQ101" s="77"/>
      <c r="AR101" s="39"/>
      <c r="AS101" s="39"/>
      <c r="AT101" s="76"/>
      <c r="AU101" s="39"/>
      <c r="AV101" s="78"/>
      <c r="AW101" s="33"/>
      <c r="AX101" s="77"/>
      <c r="AY101" s="39"/>
      <c r="AZ101" s="39"/>
      <c r="BA101" s="76"/>
      <c r="BB101" s="39"/>
      <c r="BC101" s="78"/>
      <c r="BD101" s="33"/>
      <c r="BE101" s="77"/>
      <c r="BF101" s="39"/>
      <c r="BG101" s="39"/>
      <c r="BH101" s="76"/>
      <c r="BI101" s="39"/>
      <c r="BJ101" s="78"/>
      <c r="BK101" s="33"/>
    </row>
    <row r="102" spans="1:63" x14ac:dyDescent="0.35">
      <c r="A102" s="77"/>
      <c r="B102" s="39"/>
      <c r="C102" s="39"/>
      <c r="D102" s="39"/>
      <c r="E102" s="39"/>
      <c r="F102" s="73"/>
      <c r="G102" s="95">
        <f>Table1487453233343536331323334353738393[[#This Row],[Hours Worked]]*Table1487453233343536331323334353738393[[#This Row],[Rate]]</f>
        <v>0</v>
      </c>
      <c r="H102" s="116"/>
      <c r="I102" s="118">
        <f>IF(Table1487453233343536331323334353738393[[#This Row],[Equipment Used (Dropdown)]] &lt;&gt; "", RIGHT(Table1487453233343536331323334353738393[[#This Row],[Equipment Used (Dropdown)]],6),0)</f>
        <v>0</v>
      </c>
      <c r="J102" s="94"/>
      <c r="K102" s="95">
        <f>Table1487453233343536331323334353738393[[#This Row],[Rate (Auto selects)]]*Table1487453233343536331323334353738393[[#This Row],[Hours Used]]</f>
        <v>0</v>
      </c>
      <c r="S102" s="33"/>
      <c r="T102" s="39"/>
      <c r="U102" s="39"/>
      <c r="V102" s="39"/>
      <c r="W102" s="39"/>
      <c r="X102" s="39"/>
      <c r="Y102" s="112">
        <f>IF(X102 &lt;&gt; "", RIGHT(Table15775311283848586881828384858788898[[#This Row],[Class (Dropdown)]],6),0)</f>
        <v>0</v>
      </c>
      <c r="Z102" s="108"/>
      <c r="AA102" s="107"/>
      <c r="AB102" s="111">
        <f>Table15775311283848586881828384858788898[[#This Row],[Rate (Auto fill)]]*Table15775311283848586881828384858788898[[#This Row],[Hours Groomed]]</f>
        <v>0</v>
      </c>
      <c r="AC102" s="32"/>
      <c r="AD102" s="84"/>
      <c r="AE102" s="85"/>
      <c r="AF102" s="85"/>
      <c r="AI102" s="33"/>
      <c r="AJ102" s="39"/>
      <c r="AK102" s="39"/>
      <c r="AL102" s="39"/>
      <c r="AM102" s="76"/>
      <c r="AN102" s="39"/>
      <c r="AO102" s="39"/>
      <c r="AP102" s="33"/>
      <c r="AQ102" s="77"/>
      <c r="AR102" s="39"/>
      <c r="AS102" s="39"/>
      <c r="AT102" s="76"/>
      <c r="AU102" s="39"/>
      <c r="AV102" s="78"/>
      <c r="AW102" s="33"/>
      <c r="AX102" s="77"/>
      <c r="AY102" s="39"/>
      <c r="AZ102" s="39"/>
      <c r="BA102" s="76"/>
      <c r="BB102" s="39"/>
      <c r="BC102" s="78"/>
      <c r="BD102" s="33"/>
      <c r="BE102" s="77"/>
      <c r="BF102" s="39"/>
      <c r="BG102" s="39"/>
      <c r="BH102" s="76"/>
      <c r="BI102" s="39"/>
      <c r="BJ102" s="78"/>
      <c r="BK102" s="33"/>
    </row>
    <row r="103" spans="1:63" x14ac:dyDescent="0.35">
      <c r="A103" s="77"/>
      <c r="B103" s="39"/>
      <c r="C103" s="39"/>
      <c r="D103" s="39"/>
      <c r="E103" s="39"/>
      <c r="F103" s="73"/>
      <c r="G103" s="95">
        <f>Table1487453233343536331323334353738393[[#This Row],[Hours Worked]]*Table1487453233343536331323334353738393[[#This Row],[Rate]]</f>
        <v>0</v>
      </c>
      <c r="H103" s="116"/>
      <c r="I103" s="118">
        <f>IF(Table1487453233343536331323334353738393[[#This Row],[Equipment Used (Dropdown)]] &lt;&gt; "", RIGHT(Table1487453233343536331323334353738393[[#This Row],[Equipment Used (Dropdown)]],6),0)</f>
        <v>0</v>
      </c>
      <c r="J103" s="94"/>
      <c r="K103" s="95">
        <f>Table1487453233343536331323334353738393[[#This Row],[Rate (Auto selects)]]*Table1487453233343536331323334353738393[[#This Row],[Hours Used]]</f>
        <v>0</v>
      </c>
      <c r="S103" s="33"/>
      <c r="T103" s="39"/>
      <c r="U103" s="39"/>
      <c r="V103" s="39"/>
      <c r="W103" s="39"/>
      <c r="X103" s="39"/>
      <c r="Y103" s="112">
        <f>IF(X103 &lt;&gt; "", RIGHT(Table15775311283848586881828384858788898[[#This Row],[Class (Dropdown)]],6),0)</f>
        <v>0</v>
      </c>
      <c r="Z103" s="108"/>
      <c r="AA103" s="107"/>
      <c r="AB103" s="111">
        <f>Table15775311283848586881828384858788898[[#This Row],[Rate (Auto fill)]]*Table15775311283848586881828384858788898[[#This Row],[Hours Groomed]]</f>
        <v>0</v>
      </c>
      <c r="AC103" s="32"/>
      <c r="AD103" s="84"/>
      <c r="AE103" s="85"/>
      <c r="AF103" s="85"/>
      <c r="AI103" s="33"/>
      <c r="AJ103" s="39"/>
      <c r="AK103" s="39"/>
      <c r="AL103" s="39"/>
      <c r="AM103" s="76"/>
      <c r="AN103" s="39"/>
      <c r="AO103" s="39"/>
      <c r="AP103" s="33"/>
      <c r="AQ103" s="77"/>
      <c r="AR103" s="39"/>
      <c r="AS103" s="39"/>
      <c r="AT103" s="76"/>
      <c r="AU103" s="39"/>
      <c r="AV103" s="78"/>
      <c r="AW103" s="33"/>
      <c r="AX103" s="77"/>
      <c r="AY103" s="39"/>
      <c r="AZ103" s="39"/>
      <c r="BA103" s="76"/>
      <c r="BB103" s="39"/>
      <c r="BC103" s="78"/>
      <c r="BD103" s="33"/>
      <c r="BE103" s="77"/>
      <c r="BF103" s="39"/>
      <c r="BG103" s="39"/>
      <c r="BH103" s="76"/>
      <c r="BI103" s="39"/>
      <c r="BJ103" s="78"/>
      <c r="BK103" s="33"/>
    </row>
    <row r="104" spans="1:63" x14ac:dyDescent="0.35">
      <c r="A104" s="77"/>
      <c r="B104" s="39"/>
      <c r="C104" s="39"/>
      <c r="D104" s="39"/>
      <c r="E104" s="39"/>
      <c r="F104" s="73"/>
      <c r="G104" s="95">
        <f>Table1487453233343536331323334353738393[[#This Row],[Hours Worked]]*Table1487453233343536331323334353738393[[#This Row],[Rate]]</f>
        <v>0</v>
      </c>
      <c r="H104" s="116"/>
      <c r="I104" s="118">
        <f>IF(Table1487453233343536331323334353738393[[#This Row],[Equipment Used (Dropdown)]] &lt;&gt; "", RIGHT(Table1487453233343536331323334353738393[[#This Row],[Equipment Used (Dropdown)]],6),0)</f>
        <v>0</v>
      </c>
      <c r="J104" s="94"/>
      <c r="K104" s="95">
        <f>Table1487453233343536331323334353738393[[#This Row],[Rate (Auto selects)]]*Table1487453233343536331323334353738393[[#This Row],[Hours Used]]</f>
        <v>0</v>
      </c>
      <c r="S104" s="33"/>
      <c r="T104" s="39"/>
      <c r="U104" s="39"/>
      <c r="V104" s="39"/>
      <c r="W104" s="39"/>
      <c r="X104" s="39"/>
      <c r="Y104" s="112">
        <f>IF(X104 &lt;&gt; "", RIGHT(Table15775311283848586881828384858788898[[#This Row],[Class (Dropdown)]],6),0)</f>
        <v>0</v>
      </c>
      <c r="Z104" s="108"/>
      <c r="AA104" s="107"/>
      <c r="AB104" s="111">
        <f>Table15775311283848586881828384858788898[[#This Row],[Rate (Auto fill)]]*Table15775311283848586881828384858788898[[#This Row],[Hours Groomed]]</f>
        <v>0</v>
      </c>
      <c r="AC104" s="32"/>
      <c r="AE104" s="85"/>
      <c r="AF104" s="85"/>
      <c r="AI104" s="33"/>
      <c r="AJ104" s="39"/>
      <c r="AK104" s="39"/>
      <c r="AL104" s="39"/>
      <c r="AM104" s="76"/>
      <c r="AN104" s="39"/>
      <c r="AO104" s="39"/>
      <c r="AP104" s="33"/>
      <c r="AQ104" s="77"/>
      <c r="AR104" s="39"/>
      <c r="AS104" s="39"/>
      <c r="AT104" s="76"/>
      <c r="AU104" s="39"/>
      <c r="AV104" s="78"/>
      <c r="AW104" s="33"/>
      <c r="AX104" s="77"/>
      <c r="AY104" s="39"/>
      <c r="AZ104" s="39"/>
      <c r="BA104" s="76"/>
      <c r="BB104" s="39"/>
      <c r="BC104" s="78"/>
      <c r="BD104" s="33"/>
      <c r="BE104" s="77"/>
      <c r="BF104" s="39"/>
      <c r="BG104" s="39"/>
      <c r="BH104" s="76"/>
      <c r="BI104" s="39"/>
      <c r="BJ104" s="78"/>
      <c r="BK104" s="33"/>
    </row>
    <row r="105" spans="1:63" x14ac:dyDescent="0.35">
      <c r="A105" s="77"/>
      <c r="B105" s="39"/>
      <c r="C105" s="39"/>
      <c r="D105" s="39"/>
      <c r="E105" s="39"/>
      <c r="F105" s="73"/>
      <c r="G105" s="95">
        <f>Table1487453233343536331323334353738393[[#This Row],[Hours Worked]]*Table1487453233343536331323334353738393[[#This Row],[Rate]]</f>
        <v>0</v>
      </c>
      <c r="H105" s="116"/>
      <c r="I105" s="118">
        <f>IF(Table1487453233343536331323334353738393[[#This Row],[Equipment Used (Dropdown)]] &lt;&gt; "", RIGHT(Table1487453233343536331323334353738393[[#This Row],[Equipment Used (Dropdown)]],6),0)</f>
        <v>0</v>
      </c>
      <c r="J105" s="94"/>
      <c r="K105" s="95">
        <f>Table1487453233343536331323334353738393[[#This Row],[Rate (Auto selects)]]*Table1487453233343536331323334353738393[[#This Row],[Hours Used]]</f>
        <v>0</v>
      </c>
      <c r="S105" s="33"/>
      <c r="T105" s="39"/>
      <c r="U105" s="39"/>
      <c r="V105" s="39"/>
      <c r="W105" s="39"/>
      <c r="X105" s="39"/>
      <c r="Y105" s="112">
        <f>IF(X105 &lt;&gt; "", RIGHT(Table15775311283848586881828384858788898[[#This Row],[Class (Dropdown)]],6),0)</f>
        <v>0</v>
      </c>
      <c r="Z105" s="108"/>
      <c r="AA105" s="107"/>
      <c r="AB105" s="111">
        <f>Table15775311283848586881828384858788898[[#This Row],[Rate (Auto fill)]]*Table15775311283848586881828384858788898[[#This Row],[Hours Groomed]]</f>
        <v>0</v>
      </c>
      <c r="AC105" s="32"/>
      <c r="AE105" s="85"/>
      <c r="AF105" s="85"/>
      <c r="AI105" s="33"/>
      <c r="AJ105" s="39"/>
      <c r="AK105" s="39"/>
      <c r="AL105" s="39"/>
      <c r="AM105" s="76"/>
      <c r="AN105" s="39"/>
      <c r="AO105" s="39"/>
      <c r="AP105" s="33"/>
      <c r="AQ105" s="77"/>
      <c r="AR105" s="39"/>
      <c r="AS105" s="39"/>
      <c r="AT105" s="76"/>
      <c r="AU105" s="39"/>
      <c r="AV105" s="78"/>
      <c r="AW105" s="33"/>
      <c r="AX105" s="77"/>
      <c r="AY105" s="39"/>
      <c r="AZ105" s="39"/>
      <c r="BA105" s="76"/>
      <c r="BB105" s="39"/>
      <c r="BC105" s="78"/>
      <c r="BD105" s="33"/>
      <c r="BE105" s="77"/>
      <c r="BF105" s="39"/>
      <c r="BG105" s="39"/>
      <c r="BH105" s="76"/>
      <c r="BI105" s="39"/>
      <c r="BJ105" s="78"/>
      <c r="BK105" s="33"/>
    </row>
    <row r="106" spans="1:63" x14ac:dyDescent="0.35">
      <c r="A106" s="77"/>
      <c r="B106" s="39"/>
      <c r="C106" s="39"/>
      <c r="D106" s="39"/>
      <c r="E106" s="39"/>
      <c r="F106" s="73"/>
      <c r="G106" s="95">
        <f>Table1487453233343536331323334353738393[[#This Row],[Hours Worked]]*Table1487453233343536331323334353738393[[#This Row],[Rate]]</f>
        <v>0</v>
      </c>
      <c r="H106" s="116"/>
      <c r="I106" s="118">
        <f>IF(Table1487453233343536331323334353738393[[#This Row],[Equipment Used (Dropdown)]] &lt;&gt; "", RIGHT(Table1487453233343536331323334353738393[[#This Row],[Equipment Used (Dropdown)]],6),0)</f>
        <v>0</v>
      </c>
      <c r="J106" s="94"/>
      <c r="K106" s="95">
        <f>Table1487453233343536331323334353738393[[#This Row],[Rate (Auto selects)]]*Table1487453233343536331323334353738393[[#This Row],[Hours Used]]</f>
        <v>0</v>
      </c>
      <c r="S106" s="33"/>
      <c r="T106" s="39"/>
      <c r="U106" s="39"/>
      <c r="V106" s="39"/>
      <c r="W106" s="39"/>
      <c r="X106" s="39"/>
      <c r="Y106" s="112">
        <f>IF(X106 &lt;&gt; "", RIGHT(Table15775311283848586881828384858788898[[#This Row],[Class (Dropdown)]],6),0)</f>
        <v>0</v>
      </c>
      <c r="Z106" s="108"/>
      <c r="AA106" s="107"/>
      <c r="AB106" s="111">
        <f>Table15775311283848586881828384858788898[[#This Row],[Rate (Auto fill)]]*Table15775311283848586881828384858788898[[#This Row],[Hours Groomed]]</f>
        <v>0</v>
      </c>
      <c r="AC106" s="32"/>
      <c r="AE106" s="85"/>
      <c r="AF106" s="85"/>
      <c r="AI106" s="33"/>
      <c r="AJ106" s="39"/>
      <c r="AK106" s="39"/>
      <c r="AL106" s="39"/>
      <c r="AM106" s="76"/>
      <c r="AN106" s="39"/>
      <c r="AO106" s="39"/>
      <c r="AP106" s="33"/>
      <c r="AQ106" s="77"/>
      <c r="AR106" s="39"/>
      <c r="AS106" s="39"/>
      <c r="AT106" s="76"/>
      <c r="AU106" s="39"/>
      <c r="AV106" s="78"/>
      <c r="AW106" s="33"/>
      <c r="AX106" s="77"/>
      <c r="AY106" s="39"/>
      <c r="AZ106" s="39"/>
      <c r="BA106" s="76"/>
      <c r="BB106" s="39"/>
      <c r="BC106" s="78"/>
      <c r="BD106" s="33"/>
      <c r="BE106" s="77"/>
      <c r="BF106" s="39"/>
      <c r="BG106" s="39"/>
      <c r="BH106" s="76"/>
      <c r="BI106" s="39"/>
      <c r="BJ106" s="78"/>
      <c r="BK106" s="33"/>
    </row>
    <row r="107" spans="1:63" x14ac:dyDescent="0.35">
      <c r="A107" s="77"/>
      <c r="B107" s="39"/>
      <c r="C107" s="39"/>
      <c r="D107" s="39"/>
      <c r="E107" s="39"/>
      <c r="F107" s="73"/>
      <c r="G107" s="95">
        <f>Table1487453233343536331323334353738393[[#This Row],[Hours Worked]]*Table1487453233343536331323334353738393[[#This Row],[Rate]]</f>
        <v>0</v>
      </c>
      <c r="H107" s="116"/>
      <c r="I107" s="118">
        <f>IF(Table1487453233343536331323334353738393[[#This Row],[Equipment Used (Dropdown)]] &lt;&gt; "", RIGHT(Table1487453233343536331323334353738393[[#This Row],[Equipment Used (Dropdown)]],6),0)</f>
        <v>0</v>
      </c>
      <c r="J107" s="94"/>
      <c r="K107" s="95">
        <f>Table1487453233343536331323334353738393[[#This Row],[Rate (Auto selects)]]*Table1487453233343536331323334353738393[[#This Row],[Hours Used]]</f>
        <v>0</v>
      </c>
      <c r="S107" s="33"/>
      <c r="T107" s="39"/>
      <c r="U107" s="39"/>
      <c r="V107" s="39"/>
      <c r="W107" s="39"/>
      <c r="X107" s="39"/>
      <c r="Y107" s="112">
        <f>IF(X107 &lt;&gt; "", RIGHT(Table15775311283848586881828384858788898[[#This Row],[Class (Dropdown)]],6),0)</f>
        <v>0</v>
      </c>
      <c r="Z107" s="108"/>
      <c r="AA107" s="107"/>
      <c r="AB107" s="111">
        <f>Table15775311283848586881828384858788898[[#This Row],[Rate (Auto fill)]]*Table15775311283848586881828384858788898[[#This Row],[Hours Groomed]]</f>
        <v>0</v>
      </c>
      <c r="AC107" s="32"/>
      <c r="AE107" s="85"/>
      <c r="AF107" s="85"/>
      <c r="AI107" s="33"/>
      <c r="AJ107" s="39"/>
      <c r="AK107" s="39"/>
      <c r="AL107" s="39"/>
      <c r="AM107" s="76"/>
      <c r="AN107" s="39"/>
      <c r="AO107" s="39"/>
      <c r="AP107" s="33"/>
      <c r="AQ107" s="77"/>
      <c r="AR107" s="39"/>
      <c r="AS107" s="39"/>
      <c r="AT107" s="76"/>
      <c r="AU107" s="39"/>
      <c r="AV107" s="78"/>
      <c r="AW107" s="33"/>
      <c r="AX107" s="77"/>
      <c r="AY107" s="39"/>
      <c r="AZ107" s="39"/>
      <c r="BA107" s="76"/>
      <c r="BB107" s="39"/>
      <c r="BC107" s="78"/>
      <c r="BD107" s="33"/>
      <c r="BE107" s="77"/>
      <c r="BF107" s="39"/>
      <c r="BG107" s="39"/>
      <c r="BH107" s="76"/>
      <c r="BI107" s="39"/>
      <c r="BJ107" s="78"/>
      <c r="BK107" s="33"/>
    </row>
    <row r="108" spans="1:63" x14ac:dyDescent="0.35">
      <c r="A108" s="77"/>
      <c r="B108" s="39"/>
      <c r="C108" s="39"/>
      <c r="D108" s="39"/>
      <c r="E108" s="39"/>
      <c r="F108" s="73"/>
      <c r="G108" s="95">
        <f>Table1487453233343536331323334353738393[[#This Row],[Hours Worked]]*Table1487453233343536331323334353738393[[#This Row],[Rate]]</f>
        <v>0</v>
      </c>
      <c r="H108" s="116"/>
      <c r="I108" s="118">
        <f>IF(Table1487453233343536331323334353738393[[#This Row],[Equipment Used (Dropdown)]] &lt;&gt; "", RIGHT(Table1487453233343536331323334353738393[[#This Row],[Equipment Used (Dropdown)]],6),0)</f>
        <v>0</v>
      </c>
      <c r="J108" s="94"/>
      <c r="K108" s="95">
        <f>Table1487453233343536331323334353738393[[#This Row],[Rate (Auto selects)]]*Table1487453233343536331323334353738393[[#This Row],[Hours Used]]</f>
        <v>0</v>
      </c>
      <c r="S108" s="33"/>
      <c r="T108" s="39"/>
      <c r="U108" s="39"/>
      <c r="V108" s="39"/>
      <c r="W108" s="39"/>
      <c r="X108" s="39"/>
      <c r="Y108" s="112">
        <f>IF(X108 &lt;&gt; "", RIGHT(Table15775311283848586881828384858788898[[#This Row],[Class (Dropdown)]],6),0)</f>
        <v>0</v>
      </c>
      <c r="Z108" s="108"/>
      <c r="AA108" s="107"/>
      <c r="AB108" s="111">
        <f>Table15775311283848586881828384858788898[[#This Row],[Rate (Auto fill)]]*Table15775311283848586881828384858788898[[#This Row],[Hours Groomed]]</f>
        <v>0</v>
      </c>
      <c r="AC108" s="32"/>
      <c r="AE108" s="85"/>
      <c r="AF108" s="85"/>
      <c r="AI108" s="33"/>
      <c r="AJ108" s="39"/>
      <c r="AK108" s="39"/>
      <c r="AL108" s="39"/>
      <c r="AM108" s="76"/>
      <c r="AN108" s="39"/>
      <c r="AO108" s="39"/>
      <c r="AP108" s="33"/>
      <c r="AQ108" s="77"/>
      <c r="AR108" s="39"/>
      <c r="AS108" s="39"/>
      <c r="AT108" s="76"/>
      <c r="AU108" s="39"/>
      <c r="AV108" s="78"/>
      <c r="AW108" s="33"/>
      <c r="AX108" s="77"/>
      <c r="AY108" s="39"/>
      <c r="AZ108" s="39"/>
      <c r="BA108" s="76"/>
      <c r="BB108" s="39"/>
      <c r="BC108" s="78"/>
      <c r="BD108" s="33"/>
      <c r="BE108" s="77"/>
      <c r="BF108" s="39"/>
      <c r="BG108" s="39"/>
      <c r="BH108" s="76"/>
      <c r="BI108" s="39"/>
      <c r="BJ108" s="78"/>
      <c r="BK108" s="33"/>
    </row>
    <row r="109" spans="1:63" x14ac:dyDescent="0.35">
      <c r="A109" s="77"/>
      <c r="B109" s="39"/>
      <c r="C109" s="39"/>
      <c r="D109" s="39"/>
      <c r="E109" s="39"/>
      <c r="F109" s="73"/>
      <c r="G109" s="95">
        <f>Table1487453233343536331323334353738393[[#This Row],[Hours Worked]]*Table1487453233343536331323334353738393[[#This Row],[Rate]]</f>
        <v>0</v>
      </c>
      <c r="H109" s="116"/>
      <c r="I109" s="118">
        <f>IF(Table1487453233343536331323334353738393[[#This Row],[Equipment Used (Dropdown)]] &lt;&gt; "", RIGHT(Table1487453233343536331323334353738393[[#This Row],[Equipment Used (Dropdown)]],6),0)</f>
        <v>0</v>
      </c>
      <c r="J109" s="94"/>
      <c r="K109" s="95">
        <f>Table1487453233343536331323334353738393[[#This Row],[Rate (Auto selects)]]*Table1487453233343536331323334353738393[[#This Row],[Hours Used]]</f>
        <v>0</v>
      </c>
      <c r="S109" s="33"/>
      <c r="T109" s="39"/>
      <c r="U109" s="39"/>
      <c r="V109" s="39"/>
      <c r="W109" s="39"/>
      <c r="X109" s="39"/>
      <c r="Y109" s="112">
        <f>IF(X109 &lt;&gt; "", RIGHT(Table15775311283848586881828384858788898[[#This Row],[Class (Dropdown)]],6),0)</f>
        <v>0</v>
      </c>
      <c r="Z109" s="108"/>
      <c r="AA109" s="107"/>
      <c r="AB109" s="111">
        <f>Table15775311283848586881828384858788898[[#This Row],[Rate (Auto fill)]]*Table15775311283848586881828384858788898[[#This Row],[Hours Groomed]]</f>
        <v>0</v>
      </c>
      <c r="AC109" s="32"/>
      <c r="AE109" s="85"/>
      <c r="AF109" s="85"/>
      <c r="AI109" s="33"/>
      <c r="AJ109" s="39"/>
      <c r="AK109" s="39"/>
      <c r="AL109" s="39"/>
      <c r="AM109" s="76"/>
      <c r="AN109" s="39"/>
      <c r="AO109" s="39"/>
      <c r="AP109" s="33"/>
      <c r="AQ109" s="77"/>
      <c r="AR109" s="39"/>
      <c r="AS109" s="39"/>
      <c r="AT109" s="76"/>
      <c r="AU109" s="39"/>
      <c r="AV109" s="78"/>
      <c r="AW109" s="33"/>
      <c r="AX109" s="77"/>
      <c r="AY109" s="39"/>
      <c r="AZ109" s="39"/>
      <c r="BA109" s="76"/>
      <c r="BB109" s="39"/>
      <c r="BC109" s="78"/>
      <c r="BD109" s="33"/>
      <c r="BE109" s="77"/>
      <c r="BF109" s="39"/>
      <c r="BG109" s="39"/>
      <c r="BH109" s="76"/>
      <c r="BI109" s="39"/>
      <c r="BJ109" s="78"/>
      <c r="BK109" s="33"/>
    </row>
    <row r="110" spans="1:63" x14ac:dyDescent="0.35">
      <c r="A110" s="77"/>
      <c r="B110" s="39"/>
      <c r="C110" s="39"/>
      <c r="D110" s="39"/>
      <c r="E110" s="39"/>
      <c r="F110" s="73"/>
      <c r="G110" s="95">
        <f>Table1487453233343536331323334353738393[[#This Row],[Hours Worked]]*Table1487453233343536331323334353738393[[#This Row],[Rate]]</f>
        <v>0</v>
      </c>
      <c r="H110" s="116"/>
      <c r="I110" s="118">
        <f>IF(Table1487453233343536331323334353738393[[#This Row],[Equipment Used (Dropdown)]] &lt;&gt; "", RIGHT(Table1487453233343536331323334353738393[[#This Row],[Equipment Used (Dropdown)]],6),0)</f>
        <v>0</v>
      </c>
      <c r="J110" s="94"/>
      <c r="K110" s="95">
        <f>Table1487453233343536331323334353738393[[#This Row],[Rate (Auto selects)]]*Table1487453233343536331323334353738393[[#This Row],[Hours Used]]</f>
        <v>0</v>
      </c>
      <c r="S110" s="33"/>
      <c r="T110" s="39"/>
      <c r="U110" s="39"/>
      <c r="V110" s="39"/>
      <c r="W110" s="39"/>
      <c r="X110" s="39"/>
      <c r="Y110" s="112">
        <f>IF(X110 &lt;&gt; "", RIGHT(Table15775311283848586881828384858788898[[#This Row],[Class (Dropdown)]],6),0)</f>
        <v>0</v>
      </c>
      <c r="Z110" s="108"/>
      <c r="AA110" s="107"/>
      <c r="AB110" s="111">
        <f>Table15775311283848586881828384858788898[[#This Row],[Rate (Auto fill)]]*Table15775311283848586881828384858788898[[#This Row],[Hours Groomed]]</f>
        <v>0</v>
      </c>
      <c r="AC110" s="32"/>
      <c r="AE110" s="85"/>
      <c r="AF110" s="85"/>
      <c r="AI110" s="33"/>
      <c r="AJ110" s="39"/>
      <c r="AK110" s="39"/>
      <c r="AL110" s="39"/>
      <c r="AM110" s="76"/>
      <c r="AN110" s="39"/>
      <c r="AO110" s="39"/>
      <c r="AP110" s="33"/>
      <c r="AQ110" s="77"/>
      <c r="AR110" s="39"/>
      <c r="AS110" s="39"/>
      <c r="AT110" s="76"/>
      <c r="AU110" s="39"/>
      <c r="AV110" s="78"/>
      <c r="AW110" s="33"/>
      <c r="AX110" s="77"/>
      <c r="AY110" s="39"/>
      <c r="AZ110" s="39"/>
      <c r="BA110" s="76"/>
      <c r="BB110" s="39"/>
      <c r="BC110" s="78"/>
      <c r="BD110" s="33"/>
      <c r="BE110" s="77"/>
      <c r="BF110" s="39"/>
      <c r="BG110" s="39"/>
      <c r="BH110" s="76"/>
      <c r="BI110" s="39"/>
      <c r="BJ110" s="78"/>
      <c r="BK110" s="33"/>
    </row>
    <row r="111" spans="1:63" x14ac:dyDescent="0.35">
      <c r="A111" s="77"/>
      <c r="B111" s="39"/>
      <c r="C111" s="39"/>
      <c r="D111" s="39"/>
      <c r="E111" s="39"/>
      <c r="F111" s="73"/>
      <c r="G111" s="95">
        <f>Table1487453233343536331323334353738393[[#This Row],[Hours Worked]]*Table1487453233343536331323334353738393[[#This Row],[Rate]]</f>
        <v>0</v>
      </c>
      <c r="H111" s="116"/>
      <c r="I111" s="118">
        <f>IF(Table1487453233343536331323334353738393[[#This Row],[Equipment Used (Dropdown)]] &lt;&gt; "", RIGHT(Table1487453233343536331323334353738393[[#This Row],[Equipment Used (Dropdown)]],6),0)</f>
        <v>0</v>
      </c>
      <c r="J111" s="94"/>
      <c r="K111" s="95">
        <f>Table1487453233343536331323334353738393[[#This Row],[Rate (Auto selects)]]*Table1487453233343536331323334353738393[[#This Row],[Hours Used]]</f>
        <v>0</v>
      </c>
      <c r="S111" s="33"/>
      <c r="T111" s="39"/>
      <c r="U111" s="39"/>
      <c r="V111" s="39"/>
      <c r="W111" s="39"/>
      <c r="X111" s="39"/>
      <c r="Y111" s="112">
        <f>IF(X111 &lt;&gt; "", RIGHT(Table15775311283848586881828384858788898[[#This Row],[Class (Dropdown)]],6),0)</f>
        <v>0</v>
      </c>
      <c r="Z111" s="108"/>
      <c r="AA111" s="107"/>
      <c r="AB111" s="111">
        <f>Table15775311283848586881828384858788898[[#This Row],[Rate (Auto fill)]]*Table15775311283848586881828384858788898[[#This Row],[Hours Groomed]]</f>
        <v>0</v>
      </c>
      <c r="AC111" s="32"/>
      <c r="AE111" s="85"/>
      <c r="AF111" s="85"/>
      <c r="AI111" s="33"/>
      <c r="AJ111" s="39"/>
      <c r="AK111" s="39"/>
      <c r="AL111" s="39"/>
      <c r="AM111" s="76"/>
      <c r="AN111" s="39"/>
      <c r="AO111" s="39"/>
      <c r="AP111" s="33"/>
      <c r="AQ111" s="77"/>
      <c r="AR111" s="39"/>
      <c r="AS111" s="39"/>
      <c r="AT111" s="76"/>
      <c r="AU111" s="39"/>
      <c r="AV111" s="78"/>
      <c r="AW111" s="33"/>
      <c r="AX111" s="77"/>
      <c r="AY111" s="39"/>
      <c r="AZ111" s="39"/>
      <c r="BA111" s="76"/>
      <c r="BB111" s="39"/>
      <c r="BC111" s="78"/>
      <c r="BD111" s="33"/>
      <c r="BE111" s="77"/>
      <c r="BF111" s="39"/>
      <c r="BG111" s="39"/>
      <c r="BH111" s="76"/>
      <c r="BI111" s="39"/>
      <c r="BJ111" s="78"/>
      <c r="BK111" s="33"/>
    </row>
    <row r="112" spans="1:63" x14ac:dyDescent="0.35">
      <c r="A112" s="77"/>
      <c r="B112" s="39"/>
      <c r="C112" s="39"/>
      <c r="D112" s="39"/>
      <c r="E112" s="39"/>
      <c r="F112" s="73"/>
      <c r="G112" s="95">
        <f>Table1487453233343536331323334353738393[[#This Row],[Hours Worked]]*Table1487453233343536331323334353738393[[#This Row],[Rate]]</f>
        <v>0</v>
      </c>
      <c r="H112" s="116"/>
      <c r="I112" s="118">
        <f>IF(Table1487453233343536331323334353738393[[#This Row],[Equipment Used (Dropdown)]] &lt;&gt; "", RIGHT(Table1487453233343536331323334353738393[[#This Row],[Equipment Used (Dropdown)]],6),0)</f>
        <v>0</v>
      </c>
      <c r="J112" s="94"/>
      <c r="K112" s="95">
        <f>Table1487453233343536331323334353738393[[#This Row],[Rate (Auto selects)]]*Table1487453233343536331323334353738393[[#This Row],[Hours Used]]</f>
        <v>0</v>
      </c>
      <c r="S112" s="33"/>
      <c r="T112" s="39"/>
      <c r="U112" s="39"/>
      <c r="V112" s="39"/>
      <c r="W112" s="39"/>
      <c r="X112" s="39"/>
      <c r="Y112" s="112">
        <f>IF(X112 &lt;&gt; "", RIGHT(Table15775311283848586881828384858788898[[#This Row],[Class (Dropdown)]],6),0)</f>
        <v>0</v>
      </c>
      <c r="Z112" s="108"/>
      <c r="AA112" s="107"/>
      <c r="AB112" s="111">
        <f>Table15775311283848586881828384858788898[[#This Row],[Rate (Auto fill)]]*Table15775311283848586881828384858788898[[#This Row],[Hours Groomed]]</f>
        <v>0</v>
      </c>
      <c r="AC112" s="32"/>
      <c r="AE112" s="85"/>
      <c r="AF112" s="85"/>
      <c r="AI112" s="33"/>
      <c r="AJ112" s="39"/>
      <c r="AK112" s="39"/>
      <c r="AL112" s="39"/>
      <c r="AM112" s="76"/>
      <c r="AN112" s="39"/>
      <c r="AO112" s="39"/>
      <c r="AP112" s="33"/>
      <c r="AQ112" s="77"/>
      <c r="AR112" s="39"/>
      <c r="AS112" s="39"/>
      <c r="AT112" s="76"/>
      <c r="AU112" s="39"/>
      <c r="AV112" s="78"/>
      <c r="AW112" s="33"/>
      <c r="AX112" s="77"/>
      <c r="AY112" s="39"/>
      <c r="AZ112" s="39"/>
      <c r="BA112" s="76"/>
      <c r="BB112" s="39"/>
      <c r="BC112" s="78"/>
      <c r="BD112" s="33"/>
      <c r="BE112" s="77"/>
      <c r="BF112" s="39"/>
      <c r="BG112" s="39"/>
      <c r="BH112" s="76"/>
      <c r="BI112" s="39"/>
      <c r="BJ112" s="78"/>
      <c r="BK112" s="33"/>
    </row>
    <row r="113" spans="1:63" x14ac:dyDescent="0.35">
      <c r="A113" s="77"/>
      <c r="B113" s="39"/>
      <c r="C113" s="39"/>
      <c r="D113" s="39"/>
      <c r="E113" s="39"/>
      <c r="F113" s="73"/>
      <c r="G113" s="95">
        <f>Table1487453233343536331323334353738393[[#This Row],[Hours Worked]]*Table1487453233343536331323334353738393[[#This Row],[Rate]]</f>
        <v>0</v>
      </c>
      <c r="H113" s="116"/>
      <c r="I113" s="118">
        <f>IF(Table1487453233343536331323334353738393[[#This Row],[Equipment Used (Dropdown)]] &lt;&gt; "", RIGHT(Table1487453233343536331323334353738393[[#This Row],[Equipment Used (Dropdown)]],6),0)</f>
        <v>0</v>
      </c>
      <c r="J113" s="94"/>
      <c r="K113" s="95">
        <f>Table1487453233343536331323334353738393[[#This Row],[Rate (Auto selects)]]*Table1487453233343536331323334353738393[[#This Row],[Hours Used]]</f>
        <v>0</v>
      </c>
      <c r="S113" s="33"/>
      <c r="T113" s="39"/>
      <c r="U113" s="39"/>
      <c r="V113" s="39"/>
      <c r="W113" s="39"/>
      <c r="X113" s="39"/>
      <c r="Y113" s="112">
        <f>IF(X113 &lt;&gt; "", RIGHT(Table15775311283848586881828384858788898[[#This Row],[Class (Dropdown)]],6),0)</f>
        <v>0</v>
      </c>
      <c r="Z113" s="108"/>
      <c r="AA113" s="107"/>
      <c r="AB113" s="111">
        <f>Table15775311283848586881828384858788898[[#This Row],[Rate (Auto fill)]]*Table15775311283848586881828384858788898[[#This Row],[Hours Groomed]]</f>
        <v>0</v>
      </c>
      <c r="AC113" s="32"/>
      <c r="AE113" s="85"/>
      <c r="AF113" s="85"/>
      <c r="AI113" s="33"/>
      <c r="AJ113" s="39"/>
      <c r="AK113" s="39"/>
      <c r="AL113" s="39"/>
      <c r="AM113" s="76"/>
      <c r="AN113" s="39"/>
      <c r="AO113" s="39"/>
      <c r="AP113" s="33"/>
      <c r="AQ113" s="77"/>
      <c r="AR113" s="39"/>
      <c r="AS113" s="39"/>
      <c r="AT113" s="76"/>
      <c r="AU113" s="39"/>
      <c r="AV113" s="78"/>
      <c r="AW113" s="33"/>
      <c r="AX113" s="77"/>
      <c r="AY113" s="39"/>
      <c r="AZ113" s="39"/>
      <c r="BA113" s="76"/>
      <c r="BB113" s="39"/>
      <c r="BC113" s="78"/>
      <c r="BD113" s="33"/>
      <c r="BE113" s="77"/>
      <c r="BF113" s="39"/>
      <c r="BG113" s="39"/>
      <c r="BH113" s="76"/>
      <c r="BI113" s="39"/>
      <c r="BJ113" s="78"/>
      <c r="BK113" s="33"/>
    </row>
    <row r="114" spans="1:63" x14ac:dyDescent="0.35">
      <c r="A114" s="77"/>
      <c r="B114" s="39"/>
      <c r="C114" s="39"/>
      <c r="D114" s="39"/>
      <c r="E114" s="39"/>
      <c r="F114" s="73"/>
      <c r="G114" s="95">
        <f>Table1487453233343536331323334353738393[[#This Row],[Hours Worked]]*Table1487453233343536331323334353738393[[#This Row],[Rate]]</f>
        <v>0</v>
      </c>
      <c r="H114" s="116"/>
      <c r="I114" s="118">
        <f>IF(Table1487453233343536331323334353738393[[#This Row],[Equipment Used (Dropdown)]] &lt;&gt; "", RIGHT(Table1487453233343536331323334353738393[[#This Row],[Equipment Used (Dropdown)]],6),0)</f>
        <v>0</v>
      </c>
      <c r="J114" s="94"/>
      <c r="K114" s="95">
        <f>Table1487453233343536331323334353738393[[#This Row],[Rate (Auto selects)]]*Table1487453233343536331323334353738393[[#This Row],[Hours Used]]</f>
        <v>0</v>
      </c>
      <c r="S114" s="33"/>
      <c r="T114" s="39"/>
      <c r="U114" s="39"/>
      <c r="V114" s="39"/>
      <c r="W114" s="39"/>
      <c r="X114" s="39"/>
      <c r="Y114" s="112">
        <f>IF(X114 &lt;&gt; "", RIGHT(Table15775311283848586881828384858788898[[#This Row],[Class (Dropdown)]],6),0)</f>
        <v>0</v>
      </c>
      <c r="Z114" s="108"/>
      <c r="AA114" s="107"/>
      <c r="AB114" s="111">
        <f>Table15775311283848586881828384858788898[[#This Row],[Rate (Auto fill)]]*Table15775311283848586881828384858788898[[#This Row],[Hours Groomed]]</f>
        <v>0</v>
      </c>
      <c r="AC114" s="32"/>
      <c r="AE114" s="85"/>
      <c r="AF114" s="85"/>
      <c r="AI114" s="33"/>
      <c r="AJ114" s="39"/>
      <c r="AK114" s="39"/>
      <c r="AL114" s="39"/>
      <c r="AM114" s="76"/>
      <c r="AN114" s="39"/>
      <c r="AO114" s="39"/>
      <c r="AP114" s="33"/>
      <c r="AQ114" s="77"/>
      <c r="AR114" s="39"/>
      <c r="AS114" s="39"/>
      <c r="AT114" s="76"/>
      <c r="AU114" s="39"/>
      <c r="AV114" s="78"/>
      <c r="AW114" s="33"/>
      <c r="AX114" s="77"/>
      <c r="AY114" s="39"/>
      <c r="AZ114" s="39"/>
      <c r="BA114" s="76"/>
      <c r="BB114" s="39"/>
      <c r="BC114" s="78"/>
      <c r="BD114" s="33"/>
      <c r="BE114" s="77"/>
      <c r="BF114" s="39"/>
      <c r="BG114" s="39"/>
      <c r="BH114" s="76"/>
      <c r="BI114" s="39"/>
      <c r="BJ114" s="78"/>
      <c r="BK114" s="33"/>
    </row>
    <row r="115" spans="1:63" x14ac:dyDescent="0.35">
      <c r="A115" s="77"/>
      <c r="B115" s="39"/>
      <c r="C115" s="39"/>
      <c r="D115" s="39"/>
      <c r="E115" s="39"/>
      <c r="F115" s="73"/>
      <c r="G115" s="95">
        <f>Table1487453233343536331323334353738393[[#This Row],[Hours Worked]]*Table1487453233343536331323334353738393[[#This Row],[Rate]]</f>
        <v>0</v>
      </c>
      <c r="H115" s="116"/>
      <c r="I115" s="118">
        <f>IF(Table1487453233343536331323334353738393[[#This Row],[Equipment Used (Dropdown)]] &lt;&gt; "", RIGHT(Table1487453233343536331323334353738393[[#This Row],[Equipment Used (Dropdown)]],6),0)</f>
        <v>0</v>
      </c>
      <c r="J115" s="94"/>
      <c r="K115" s="95">
        <f>Table1487453233343536331323334353738393[[#This Row],[Rate (Auto selects)]]*Table1487453233343536331323334353738393[[#This Row],[Hours Used]]</f>
        <v>0</v>
      </c>
      <c r="S115" s="33"/>
      <c r="T115" s="39"/>
      <c r="U115" s="39"/>
      <c r="V115" s="39"/>
      <c r="W115" s="39"/>
      <c r="X115" s="39"/>
      <c r="Y115" s="112">
        <f>IF(X115 &lt;&gt; "", RIGHT(Table15775311283848586881828384858788898[[#This Row],[Class (Dropdown)]],6),0)</f>
        <v>0</v>
      </c>
      <c r="Z115" s="108"/>
      <c r="AA115" s="107"/>
      <c r="AB115" s="111">
        <f>Table15775311283848586881828384858788898[[#This Row],[Rate (Auto fill)]]*Table15775311283848586881828384858788898[[#This Row],[Hours Groomed]]</f>
        <v>0</v>
      </c>
      <c r="AC115" s="32"/>
      <c r="AE115" s="85"/>
      <c r="AF115" s="85"/>
      <c r="AI115" s="33"/>
      <c r="AJ115" s="39"/>
      <c r="AK115" s="39"/>
      <c r="AL115" s="39"/>
      <c r="AM115" s="76"/>
      <c r="AN115" s="39"/>
      <c r="AO115" s="39"/>
      <c r="AP115" s="33"/>
      <c r="AQ115" s="77"/>
      <c r="AR115" s="39"/>
      <c r="AS115" s="39"/>
      <c r="AT115" s="76"/>
      <c r="AU115" s="39"/>
      <c r="AV115" s="78"/>
      <c r="AW115" s="33"/>
      <c r="AX115" s="77"/>
      <c r="AY115" s="39"/>
      <c r="AZ115" s="39"/>
      <c r="BA115" s="76"/>
      <c r="BB115" s="39"/>
      <c r="BC115" s="78"/>
      <c r="BD115" s="33"/>
      <c r="BE115" s="77"/>
      <c r="BF115" s="39"/>
      <c r="BG115" s="39"/>
      <c r="BH115" s="76"/>
      <c r="BI115" s="39"/>
      <c r="BJ115" s="78"/>
      <c r="BK115" s="33"/>
    </row>
    <row r="116" spans="1:63" x14ac:dyDescent="0.35">
      <c r="A116" s="77"/>
      <c r="B116" s="39"/>
      <c r="C116" s="39"/>
      <c r="D116" s="39"/>
      <c r="E116" s="39"/>
      <c r="F116" s="73"/>
      <c r="G116" s="95">
        <f>Table1487453233343536331323334353738393[[#This Row],[Hours Worked]]*Table1487453233343536331323334353738393[[#This Row],[Rate]]</f>
        <v>0</v>
      </c>
      <c r="H116" s="116"/>
      <c r="I116" s="118">
        <f>IF(Table1487453233343536331323334353738393[[#This Row],[Equipment Used (Dropdown)]] &lt;&gt; "", RIGHT(Table1487453233343536331323334353738393[[#This Row],[Equipment Used (Dropdown)]],6),0)</f>
        <v>0</v>
      </c>
      <c r="J116" s="94"/>
      <c r="K116" s="95">
        <f>Table1487453233343536331323334353738393[[#This Row],[Rate (Auto selects)]]*Table1487453233343536331323334353738393[[#This Row],[Hours Used]]</f>
        <v>0</v>
      </c>
      <c r="S116" s="33"/>
      <c r="T116" s="39"/>
      <c r="U116" s="39"/>
      <c r="V116" s="39"/>
      <c r="W116" s="39"/>
      <c r="X116" s="39"/>
      <c r="Y116" s="112">
        <f>IF(X116 &lt;&gt; "", RIGHT(Table15775311283848586881828384858788898[[#This Row],[Class (Dropdown)]],6),0)</f>
        <v>0</v>
      </c>
      <c r="Z116" s="108"/>
      <c r="AA116" s="107"/>
      <c r="AB116" s="111">
        <f>Table15775311283848586881828384858788898[[#This Row],[Rate (Auto fill)]]*Table15775311283848586881828384858788898[[#This Row],[Hours Groomed]]</f>
        <v>0</v>
      </c>
      <c r="AC116" s="32"/>
      <c r="AE116" s="85"/>
      <c r="AF116" s="85"/>
      <c r="AI116" s="33"/>
      <c r="AJ116" s="39"/>
      <c r="AK116" s="39"/>
      <c r="AL116" s="39"/>
      <c r="AM116" s="76"/>
      <c r="AN116" s="39"/>
      <c r="AO116" s="39"/>
      <c r="AP116" s="33"/>
      <c r="AQ116" s="77"/>
      <c r="AR116" s="39"/>
      <c r="AS116" s="39"/>
      <c r="AT116" s="76"/>
      <c r="AU116" s="39"/>
      <c r="AV116" s="78"/>
      <c r="AW116" s="33"/>
      <c r="AX116" s="77"/>
      <c r="AY116" s="39"/>
      <c r="AZ116" s="39"/>
      <c r="BA116" s="76"/>
      <c r="BB116" s="39"/>
      <c r="BC116" s="78"/>
      <c r="BD116" s="33"/>
      <c r="BE116" s="77"/>
      <c r="BF116" s="39"/>
      <c r="BG116" s="39"/>
      <c r="BH116" s="76"/>
      <c r="BI116" s="39"/>
      <c r="BJ116" s="78"/>
      <c r="BK116" s="33"/>
    </row>
    <row r="117" spans="1:63" x14ac:dyDescent="0.35">
      <c r="A117" s="77"/>
      <c r="B117" s="39"/>
      <c r="C117" s="39"/>
      <c r="D117" s="39"/>
      <c r="E117" s="39"/>
      <c r="F117" s="73"/>
      <c r="G117" s="95">
        <f>Table1487453233343536331323334353738393[[#This Row],[Hours Worked]]*Table1487453233343536331323334353738393[[#This Row],[Rate]]</f>
        <v>0</v>
      </c>
      <c r="H117" s="116"/>
      <c r="I117" s="118">
        <f>IF(Table1487453233343536331323334353738393[[#This Row],[Equipment Used (Dropdown)]] &lt;&gt; "", RIGHT(Table1487453233343536331323334353738393[[#This Row],[Equipment Used (Dropdown)]],6),0)</f>
        <v>0</v>
      </c>
      <c r="J117" s="94"/>
      <c r="K117" s="95">
        <f>Table1487453233343536331323334353738393[[#This Row],[Rate (Auto selects)]]*Table1487453233343536331323334353738393[[#This Row],[Hours Used]]</f>
        <v>0</v>
      </c>
      <c r="S117" s="33"/>
      <c r="T117" s="39"/>
      <c r="U117" s="39"/>
      <c r="V117" s="39"/>
      <c r="W117" s="39"/>
      <c r="X117" s="39"/>
      <c r="Y117" s="112">
        <f>IF(X117 &lt;&gt; "", RIGHT(Table15775311283848586881828384858788898[[#This Row],[Class (Dropdown)]],6),0)</f>
        <v>0</v>
      </c>
      <c r="Z117" s="108"/>
      <c r="AA117" s="107"/>
      <c r="AB117" s="111">
        <f>Table15775311283848586881828384858788898[[#This Row],[Rate (Auto fill)]]*Table15775311283848586881828384858788898[[#This Row],[Hours Groomed]]</f>
        <v>0</v>
      </c>
      <c r="AC117" s="32"/>
      <c r="AE117" s="85"/>
      <c r="AF117" s="85"/>
      <c r="AI117" s="33"/>
      <c r="AJ117" s="39"/>
      <c r="AK117" s="39"/>
      <c r="AL117" s="39"/>
      <c r="AM117" s="76"/>
      <c r="AN117" s="39"/>
      <c r="AO117" s="39"/>
      <c r="AP117" s="33"/>
      <c r="AQ117" s="77"/>
      <c r="AR117" s="39"/>
      <c r="AS117" s="39"/>
      <c r="AT117" s="76"/>
      <c r="AU117" s="39"/>
      <c r="AV117" s="78"/>
      <c r="AW117" s="33"/>
      <c r="AX117" s="77"/>
      <c r="AY117" s="39"/>
      <c r="AZ117" s="39"/>
      <c r="BA117" s="76"/>
      <c r="BB117" s="39"/>
      <c r="BC117" s="78"/>
      <c r="BD117" s="33"/>
      <c r="BE117" s="77"/>
      <c r="BF117" s="39"/>
      <c r="BG117" s="39"/>
      <c r="BH117" s="76"/>
      <c r="BI117" s="39"/>
      <c r="BJ117" s="78"/>
      <c r="BK117" s="33"/>
    </row>
    <row r="118" spans="1:63" x14ac:dyDescent="0.35">
      <c r="A118" s="77"/>
      <c r="B118" s="39"/>
      <c r="C118" s="39"/>
      <c r="D118" s="39"/>
      <c r="E118" s="39"/>
      <c r="F118" s="73"/>
      <c r="G118" s="95">
        <f>Table1487453233343536331323334353738393[[#This Row],[Hours Worked]]*Table1487453233343536331323334353738393[[#This Row],[Rate]]</f>
        <v>0</v>
      </c>
      <c r="H118" s="116"/>
      <c r="I118" s="118">
        <f>IF(Table1487453233343536331323334353738393[[#This Row],[Equipment Used (Dropdown)]] &lt;&gt; "", RIGHT(Table1487453233343536331323334353738393[[#This Row],[Equipment Used (Dropdown)]],6),0)</f>
        <v>0</v>
      </c>
      <c r="J118" s="94"/>
      <c r="K118" s="95">
        <f>Table1487453233343536331323334353738393[[#This Row],[Rate (Auto selects)]]*Table1487453233343536331323334353738393[[#This Row],[Hours Used]]</f>
        <v>0</v>
      </c>
      <c r="S118" s="33"/>
      <c r="T118" s="39"/>
      <c r="U118" s="39"/>
      <c r="V118" s="39"/>
      <c r="W118" s="39"/>
      <c r="X118" s="39"/>
      <c r="Y118" s="112">
        <f>IF(X118 &lt;&gt; "", RIGHT(Table15775311283848586881828384858788898[[#This Row],[Class (Dropdown)]],6),0)</f>
        <v>0</v>
      </c>
      <c r="Z118" s="108"/>
      <c r="AA118" s="107"/>
      <c r="AB118" s="111">
        <f>Table15775311283848586881828384858788898[[#This Row],[Rate (Auto fill)]]*Table15775311283848586881828384858788898[[#This Row],[Hours Groomed]]</f>
        <v>0</v>
      </c>
      <c r="AC118" s="32"/>
      <c r="AE118" s="85"/>
      <c r="AF118" s="85"/>
      <c r="AI118" s="33"/>
      <c r="AJ118" s="39"/>
      <c r="AK118" s="39"/>
      <c r="AL118" s="39"/>
      <c r="AM118" s="76"/>
      <c r="AN118" s="39"/>
      <c r="AO118" s="39"/>
      <c r="AP118" s="33"/>
      <c r="AQ118" s="77"/>
      <c r="AR118" s="39"/>
      <c r="AS118" s="39"/>
      <c r="AT118" s="76"/>
      <c r="AU118" s="39"/>
      <c r="AV118" s="78"/>
      <c r="AW118" s="33"/>
      <c r="AX118" s="77"/>
      <c r="AY118" s="39"/>
      <c r="AZ118" s="39"/>
      <c r="BA118" s="76"/>
      <c r="BB118" s="39"/>
      <c r="BC118" s="78"/>
      <c r="BD118" s="33"/>
      <c r="BE118" s="77"/>
      <c r="BF118" s="39"/>
      <c r="BG118" s="39"/>
      <c r="BH118" s="76"/>
      <c r="BI118" s="39"/>
      <c r="BJ118" s="78"/>
      <c r="BK118" s="33"/>
    </row>
    <row r="119" spans="1:63" x14ac:dyDescent="0.35">
      <c r="A119" s="77"/>
      <c r="B119" s="39"/>
      <c r="C119" s="39"/>
      <c r="D119" s="39"/>
      <c r="E119" s="39"/>
      <c r="F119" s="73"/>
      <c r="G119" s="95">
        <f>Table1487453233343536331323334353738393[[#This Row],[Hours Worked]]*Table1487453233343536331323334353738393[[#This Row],[Rate]]</f>
        <v>0</v>
      </c>
      <c r="H119" s="116"/>
      <c r="I119" s="118">
        <f>IF(Table1487453233343536331323334353738393[[#This Row],[Equipment Used (Dropdown)]] &lt;&gt; "", RIGHT(Table1487453233343536331323334353738393[[#This Row],[Equipment Used (Dropdown)]],6),0)</f>
        <v>0</v>
      </c>
      <c r="J119" s="94"/>
      <c r="K119" s="95">
        <f>Table1487453233343536331323334353738393[[#This Row],[Rate (Auto selects)]]*Table1487453233343536331323334353738393[[#This Row],[Hours Used]]</f>
        <v>0</v>
      </c>
      <c r="S119" s="33"/>
      <c r="T119" s="39"/>
      <c r="U119" s="39"/>
      <c r="V119" s="39"/>
      <c r="W119" s="39"/>
      <c r="X119" s="39"/>
      <c r="Y119" s="112">
        <f>IF(X119 &lt;&gt; "", RIGHT(Table15775311283848586881828384858788898[[#This Row],[Class (Dropdown)]],6),0)</f>
        <v>0</v>
      </c>
      <c r="Z119" s="108"/>
      <c r="AA119" s="107"/>
      <c r="AB119" s="111">
        <f>Table15775311283848586881828384858788898[[#This Row],[Rate (Auto fill)]]*Table15775311283848586881828384858788898[[#This Row],[Hours Groomed]]</f>
        <v>0</v>
      </c>
      <c r="AC119" s="32"/>
      <c r="AE119" s="85"/>
      <c r="AF119" s="85"/>
      <c r="AI119" s="33"/>
      <c r="AJ119" s="39"/>
      <c r="AK119" s="39"/>
      <c r="AL119" s="39"/>
      <c r="AM119" s="76"/>
      <c r="AN119" s="39"/>
      <c r="AO119" s="39"/>
      <c r="AP119" s="33"/>
      <c r="AQ119" s="77"/>
      <c r="AR119" s="39"/>
      <c r="AS119" s="39"/>
      <c r="AT119" s="76"/>
      <c r="AU119" s="39"/>
      <c r="AV119" s="78"/>
      <c r="AW119" s="33"/>
      <c r="AX119" s="77"/>
      <c r="AY119" s="39"/>
      <c r="AZ119" s="39"/>
      <c r="BA119" s="76"/>
      <c r="BB119" s="39"/>
      <c r="BC119" s="78"/>
      <c r="BD119" s="33"/>
      <c r="BE119" s="77"/>
      <c r="BF119" s="39"/>
      <c r="BG119" s="39"/>
      <c r="BH119" s="76"/>
      <c r="BI119" s="39"/>
      <c r="BJ119" s="78"/>
      <c r="BK119" s="33"/>
    </row>
    <row r="120" spans="1:63" x14ac:dyDescent="0.35">
      <c r="A120" s="77"/>
      <c r="B120" s="39"/>
      <c r="C120" s="39"/>
      <c r="D120" s="39"/>
      <c r="E120" s="39"/>
      <c r="F120" s="73"/>
      <c r="G120" s="95">
        <f>Table1487453233343536331323334353738393[[#This Row],[Hours Worked]]*Table1487453233343536331323334353738393[[#This Row],[Rate]]</f>
        <v>0</v>
      </c>
      <c r="H120" s="116"/>
      <c r="I120" s="118">
        <f>IF(Table1487453233343536331323334353738393[[#This Row],[Equipment Used (Dropdown)]] &lt;&gt; "", RIGHT(Table1487453233343536331323334353738393[[#This Row],[Equipment Used (Dropdown)]],6),0)</f>
        <v>0</v>
      </c>
      <c r="J120" s="94"/>
      <c r="K120" s="95">
        <f>Table1487453233343536331323334353738393[[#This Row],[Rate (Auto selects)]]*Table1487453233343536331323334353738393[[#This Row],[Hours Used]]</f>
        <v>0</v>
      </c>
      <c r="S120" s="33"/>
      <c r="T120" s="39"/>
      <c r="U120" s="39"/>
      <c r="V120" s="39"/>
      <c r="W120" s="39"/>
      <c r="X120" s="39"/>
      <c r="Y120" s="112">
        <f>IF(X120 &lt;&gt; "", RIGHT(Table15775311283848586881828384858788898[[#This Row],[Class (Dropdown)]],6),0)</f>
        <v>0</v>
      </c>
      <c r="Z120" s="108"/>
      <c r="AA120" s="107"/>
      <c r="AB120" s="111">
        <f>Table15775311283848586881828384858788898[[#This Row],[Rate (Auto fill)]]*Table15775311283848586881828384858788898[[#This Row],[Hours Groomed]]</f>
        <v>0</v>
      </c>
      <c r="AC120" s="32"/>
      <c r="AE120" s="85"/>
      <c r="AF120" s="85"/>
      <c r="AI120" s="33"/>
      <c r="AJ120" s="39"/>
      <c r="AK120" s="39"/>
      <c r="AL120" s="39"/>
      <c r="AM120" s="76"/>
      <c r="AN120" s="39"/>
      <c r="AO120" s="39"/>
      <c r="AP120" s="33"/>
      <c r="AQ120" s="77"/>
      <c r="AR120" s="39"/>
      <c r="AS120" s="39"/>
      <c r="AT120" s="76"/>
      <c r="AU120" s="39"/>
      <c r="AV120" s="78"/>
      <c r="AW120" s="33"/>
      <c r="AX120" s="77"/>
      <c r="AY120" s="39"/>
      <c r="AZ120" s="39"/>
      <c r="BA120" s="76"/>
      <c r="BB120" s="39"/>
      <c r="BC120" s="78"/>
      <c r="BD120" s="33"/>
      <c r="BE120" s="77"/>
      <c r="BF120" s="39"/>
      <c r="BG120" s="39"/>
      <c r="BH120" s="76"/>
      <c r="BI120" s="39"/>
      <c r="BJ120" s="78"/>
      <c r="BK120" s="33"/>
    </row>
    <row r="121" spans="1:63" x14ac:dyDescent="0.35">
      <c r="A121" s="77"/>
      <c r="B121" s="39"/>
      <c r="C121" s="39"/>
      <c r="D121" s="39"/>
      <c r="E121" s="39"/>
      <c r="F121" s="73"/>
      <c r="G121" s="95">
        <f>Table1487453233343536331323334353738393[[#This Row],[Hours Worked]]*Table1487453233343536331323334353738393[[#This Row],[Rate]]</f>
        <v>0</v>
      </c>
      <c r="H121" s="116"/>
      <c r="I121" s="118">
        <f>IF(Table1487453233343536331323334353738393[[#This Row],[Equipment Used (Dropdown)]] &lt;&gt; "", RIGHT(Table1487453233343536331323334353738393[[#This Row],[Equipment Used (Dropdown)]],6),0)</f>
        <v>0</v>
      </c>
      <c r="J121" s="94"/>
      <c r="K121" s="95">
        <f>Table1487453233343536331323334353738393[[#This Row],[Rate (Auto selects)]]*Table1487453233343536331323334353738393[[#This Row],[Hours Used]]</f>
        <v>0</v>
      </c>
      <c r="S121" s="33"/>
      <c r="T121" s="39"/>
      <c r="U121" s="39"/>
      <c r="V121" s="39"/>
      <c r="W121" s="39"/>
      <c r="X121" s="39"/>
      <c r="Y121" s="112">
        <f>IF(X121 &lt;&gt; "", RIGHT(Table15775311283848586881828384858788898[[#This Row],[Class (Dropdown)]],6),0)</f>
        <v>0</v>
      </c>
      <c r="Z121" s="108"/>
      <c r="AA121" s="107"/>
      <c r="AB121" s="111">
        <f>Table15775311283848586881828384858788898[[#This Row],[Rate (Auto fill)]]*Table15775311283848586881828384858788898[[#This Row],[Hours Groomed]]</f>
        <v>0</v>
      </c>
      <c r="AC121" s="32"/>
      <c r="AE121" s="85"/>
      <c r="AF121" s="85"/>
      <c r="AI121" s="33"/>
      <c r="AJ121" s="39"/>
      <c r="AK121" s="39"/>
      <c r="AL121" s="39"/>
      <c r="AM121" s="76"/>
      <c r="AN121" s="39"/>
      <c r="AO121" s="39"/>
      <c r="AP121" s="33"/>
      <c r="AQ121" s="77"/>
      <c r="AR121" s="39"/>
      <c r="AS121" s="39"/>
      <c r="AT121" s="76"/>
      <c r="AU121" s="39"/>
      <c r="AV121" s="78"/>
      <c r="AW121" s="33"/>
      <c r="AX121" s="77"/>
      <c r="AY121" s="39"/>
      <c r="AZ121" s="39"/>
      <c r="BA121" s="76"/>
      <c r="BB121" s="39"/>
      <c r="BC121" s="78"/>
      <c r="BD121" s="33"/>
      <c r="BE121" s="77"/>
      <c r="BF121" s="39"/>
      <c r="BG121" s="39"/>
      <c r="BH121" s="76"/>
      <c r="BI121" s="39"/>
      <c r="BJ121" s="78"/>
      <c r="BK121" s="33"/>
    </row>
    <row r="122" spans="1:63" x14ac:dyDescent="0.35">
      <c r="A122" s="77"/>
      <c r="B122" s="39"/>
      <c r="C122" s="39"/>
      <c r="D122" s="39"/>
      <c r="E122" s="39"/>
      <c r="F122" s="73"/>
      <c r="G122" s="95">
        <f>Table1487453233343536331323334353738393[[#This Row],[Hours Worked]]*Table1487453233343536331323334353738393[[#This Row],[Rate]]</f>
        <v>0</v>
      </c>
      <c r="H122" s="116"/>
      <c r="I122" s="118">
        <f>IF(Table1487453233343536331323334353738393[[#This Row],[Equipment Used (Dropdown)]] &lt;&gt; "", RIGHT(Table1487453233343536331323334353738393[[#This Row],[Equipment Used (Dropdown)]],6),0)</f>
        <v>0</v>
      </c>
      <c r="J122" s="94"/>
      <c r="K122" s="95">
        <f>Table1487453233343536331323334353738393[[#This Row],[Rate (Auto selects)]]*Table1487453233343536331323334353738393[[#This Row],[Hours Used]]</f>
        <v>0</v>
      </c>
      <c r="S122" s="33"/>
      <c r="T122" s="39"/>
      <c r="U122" s="39"/>
      <c r="V122" s="39"/>
      <c r="W122" s="39"/>
      <c r="X122" s="39"/>
      <c r="Y122" s="112">
        <f>IF(X122 &lt;&gt; "", RIGHT(Table15775311283848586881828384858788898[[#This Row],[Class (Dropdown)]],6),0)</f>
        <v>0</v>
      </c>
      <c r="Z122" s="108"/>
      <c r="AA122" s="107"/>
      <c r="AB122" s="111">
        <f>Table15775311283848586881828384858788898[[#This Row],[Rate (Auto fill)]]*Table15775311283848586881828384858788898[[#This Row],[Hours Groomed]]</f>
        <v>0</v>
      </c>
      <c r="AC122" s="32"/>
      <c r="AE122" s="85"/>
      <c r="AF122" s="85"/>
      <c r="AI122" s="33"/>
      <c r="AJ122" s="39"/>
      <c r="AK122" s="39"/>
      <c r="AL122" s="39"/>
      <c r="AM122" s="76"/>
      <c r="AN122" s="39"/>
      <c r="AO122" s="39"/>
      <c r="AP122" s="33"/>
      <c r="AQ122" s="77"/>
      <c r="AR122" s="39"/>
      <c r="AS122" s="39"/>
      <c r="AT122" s="76"/>
      <c r="AU122" s="39"/>
      <c r="AV122" s="78"/>
      <c r="AW122" s="33"/>
      <c r="AX122" s="77"/>
      <c r="AY122" s="39"/>
      <c r="AZ122" s="39"/>
      <c r="BA122" s="76"/>
      <c r="BB122" s="39"/>
      <c r="BC122" s="78"/>
      <c r="BD122" s="33"/>
      <c r="BE122" s="77"/>
      <c r="BF122" s="39"/>
      <c r="BG122" s="39"/>
      <c r="BH122" s="76"/>
      <c r="BI122" s="39"/>
      <c r="BJ122" s="78"/>
      <c r="BK122" s="33"/>
    </row>
    <row r="123" spans="1:63" x14ac:dyDescent="0.35">
      <c r="A123" s="77"/>
      <c r="B123" s="39"/>
      <c r="C123" s="39"/>
      <c r="D123" s="39"/>
      <c r="E123" s="39"/>
      <c r="F123" s="73"/>
      <c r="G123" s="95">
        <f>Table1487453233343536331323334353738393[[#This Row],[Hours Worked]]*Table1487453233343536331323334353738393[[#This Row],[Rate]]</f>
        <v>0</v>
      </c>
      <c r="H123" s="116"/>
      <c r="I123" s="118">
        <f>IF(Table1487453233343536331323334353738393[[#This Row],[Equipment Used (Dropdown)]] &lt;&gt; "", RIGHT(Table1487453233343536331323334353738393[[#This Row],[Equipment Used (Dropdown)]],6),0)</f>
        <v>0</v>
      </c>
      <c r="J123" s="94"/>
      <c r="K123" s="95">
        <f>Table1487453233343536331323334353738393[[#This Row],[Rate (Auto selects)]]*Table1487453233343536331323334353738393[[#This Row],[Hours Used]]</f>
        <v>0</v>
      </c>
      <c r="S123" s="33"/>
      <c r="T123" s="39"/>
      <c r="U123" s="39"/>
      <c r="V123" s="39"/>
      <c r="W123" s="39"/>
      <c r="X123" s="39"/>
      <c r="Y123" s="112">
        <f>IF(X123 &lt;&gt; "", RIGHT(Table15775311283848586881828384858788898[[#This Row],[Class (Dropdown)]],6),0)</f>
        <v>0</v>
      </c>
      <c r="Z123" s="108"/>
      <c r="AA123" s="107"/>
      <c r="AB123" s="111">
        <f>Table15775311283848586881828384858788898[[#This Row],[Rate (Auto fill)]]*Table15775311283848586881828384858788898[[#This Row],[Hours Groomed]]</f>
        <v>0</v>
      </c>
      <c r="AC123" s="32"/>
      <c r="AE123" s="85"/>
      <c r="AF123" s="85"/>
      <c r="AI123" s="33"/>
      <c r="AJ123" s="39"/>
      <c r="AK123" s="39"/>
      <c r="AL123" s="39"/>
      <c r="AM123" s="76"/>
      <c r="AN123" s="39"/>
      <c r="AO123" s="39"/>
      <c r="AP123" s="33"/>
      <c r="AQ123" s="77"/>
      <c r="AR123" s="39"/>
      <c r="AS123" s="39"/>
      <c r="AT123" s="76"/>
      <c r="AU123" s="39"/>
      <c r="AV123" s="78"/>
      <c r="AW123" s="33"/>
      <c r="AX123" s="77"/>
      <c r="AY123" s="39"/>
      <c r="AZ123" s="39"/>
      <c r="BA123" s="76"/>
      <c r="BB123" s="39"/>
      <c r="BC123" s="78"/>
      <c r="BD123" s="33"/>
      <c r="BE123" s="77"/>
      <c r="BF123" s="39"/>
      <c r="BG123" s="39"/>
      <c r="BH123" s="76"/>
      <c r="BI123" s="39"/>
      <c r="BJ123" s="78"/>
      <c r="BK123" s="33"/>
    </row>
    <row r="124" spans="1:63" x14ac:dyDescent="0.35">
      <c r="A124" s="77"/>
      <c r="B124" s="39"/>
      <c r="C124" s="39"/>
      <c r="D124" s="39"/>
      <c r="E124" s="39"/>
      <c r="F124" s="73"/>
      <c r="G124" s="95">
        <f>Table1487453233343536331323334353738393[[#This Row],[Hours Worked]]*Table1487453233343536331323334353738393[[#This Row],[Rate]]</f>
        <v>0</v>
      </c>
      <c r="H124" s="116"/>
      <c r="I124" s="118">
        <f>IF(Table1487453233343536331323334353738393[[#This Row],[Equipment Used (Dropdown)]] &lt;&gt; "", RIGHT(Table1487453233343536331323334353738393[[#This Row],[Equipment Used (Dropdown)]],6),0)</f>
        <v>0</v>
      </c>
      <c r="J124" s="94"/>
      <c r="K124" s="95">
        <f>Table1487453233343536331323334353738393[[#This Row],[Rate (Auto selects)]]*Table1487453233343536331323334353738393[[#This Row],[Hours Used]]</f>
        <v>0</v>
      </c>
      <c r="S124" s="33"/>
      <c r="T124" s="39"/>
      <c r="U124" s="39"/>
      <c r="V124" s="39"/>
      <c r="W124" s="39"/>
      <c r="X124" s="39"/>
      <c r="Y124" s="112">
        <f>IF(X124 &lt;&gt; "", RIGHT(Table15775311283848586881828384858788898[[#This Row],[Class (Dropdown)]],6),0)</f>
        <v>0</v>
      </c>
      <c r="Z124" s="108"/>
      <c r="AA124" s="107"/>
      <c r="AB124" s="111">
        <f>Table15775311283848586881828384858788898[[#This Row],[Rate (Auto fill)]]*Table15775311283848586881828384858788898[[#This Row],[Hours Groomed]]</f>
        <v>0</v>
      </c>
      <c r="AC124" s="32"/>
      <c r="AE124" s="85"/>
      <c r="AF124" s="85"/>
      <c r="AI124" s="33"/>
      <c r="AJ124" s="39"/>
      <c r="AK124" s="39"/>
      <c r="AL124" s="39"/>
      <c r="AM124" s="76"/>
      <c r="AN124" s="39"/>
      <c r="AO124" s="39"/>
      <c r="AP124" s="33"/>
      <c r="AQ124" s="77"/>
      <c r="AR124" s="39"/>
      <c r="AS124" s="39"/>
      <c r="AT124" s="76"/>
      <c r="AU124" s="39"/>
      <c r="AV124" s="78"/>
      <c r="AW124" s="33"/>
      <c r="AX124" s="77"/>
      <c r="AY124" s="39"/>
      <c r="AZ124" s="39"/>
      <c r="BA124" s="76"/>
      <c r="BB124" s="39"/>
      <c r="BC124" s="78"/>
      <c r="BD124" s="33"/>
      <c r="BE124" s="77"/>
      <c r="BF124" s="39"/>
      <c r="BG124" s="39"/>
      <c r="BH124" s="76"/>
      <c r="BI124" s="39"/>
      <c r="BJ124" s="78"/>
      <c r="BK124" s="33"/>
    </row>
    <row r="125" spans="1:63" x14ac:dyDescent="0.35">
      <c r="A125" s="77"/>
      <c r="B125" s="39"/>
      <c r="C125" s="39"/>
      <c r="D125" s="39"/>
      <c r="E125" s="39"/>
      <c r="F125" s="73"/>
      <c r="G125" s="95">
        <f>Table1487453233343536331323334353738393[[#This Row],[Hours Worked]]*Table1487453233343536331323334353738393[[#This Row],[Rate]]</f>
        <v>0</v>
      </c>
      <c r="H125" s="116"/>
      <c r="I125" s="118">
        <f>IF(Table1487453233343536331323334353738393[[#This Row],[Equipment Used (Dropdown)]] &lt;&gt; "", RIGHT(Table1487453233343536331323334353738393[[#This Row],[Equipment Used (Dropdown)]],6),0)</f>
        <v>0</v>
      </c>
      <c r="J125" s="94"/>
      <c r="K125" s="95">
        <f>Table1487453233343536331323334353738393[[#This Row],[Rate (Auto selects)]]*Table1487453233343536331323334353738393[[#This Row],[Hours Used]]</f>
        <v>0</v>
      </c>
      <c r="S125" s="33"/>
      <c r="T125" s="39"/>
      <c r="U125" s="39"/>
      <c r="V125" s="39"/>
      <c r="W125" s="39"/>
      <c r="X125" s="39"/>
      <c r="Y125" s="112">
        <f>IF(X125 &lt;&gt; "", RIGHT(Table15775311283848586881828384858788898[[#This Row],[Class (Dropdown)]],6),0)</f>
        <v>0</v>
      </c>
      <c r="Z125" s="108"/>
      <c r="AA125" s="107"/>
      <c r="AB125" s="111">
        <f>Table15775311283848586881828384858788898[[#This Row],[Rate (Auto fill)]]*Table15775311283848586881828384858788898[[#This Row],[Hours Groomed]]</f>
        <v>0</v>
      </c>
      <c r="AC125" s="32"/>
      <c r="AE125" s="85"/>
      <c r="AF125" s="85"/>
      <c r="AI125" s="33"/>
      <c r="AJ125" s="39"/>
      <c r="AK125" s="39"/>
      <c r="AL125" s="39"/>
      <c r="AM125" s="76"/>
      <c r="AN125" s="39"/>
      <c r="AO125" s="39"/>
      <c r="AP125" s="33"/>
      <c r="AQ125" s="77"/>
      <c r="AR125" s="39"/>
      <c r="AS125" s="39"/>
      <c r="AT125" s="76"/>
      <c r="AU125" s="39"/>
      <c r="AV125" s="78"/>
      <c r="AW125" s="33"/>
      <c r="AX125" s="77"/>
      <c r="AY125" s="39"/>
      <c r="AZ125" s="39"/>
      <c r="BA125" s="76"/>
      <c r="BB125" s="39"/>
      <c r="BC125" s="78"/>
      <c r="BD125" s="33"/>
      <c r="BE125" s="77"/>
      <c r="BF125" s="39"/>
      <c r="BG125" s="39"/>
      <c r="BH125" s="76"/>
      <c r="BI125" s="39"/>
      <c r="BJ125" s="78"/>
      <c r="BK125" s="33"/>
    </row>
    <row r="126" spans="1:63" x14ac:dyDescent="0.35">
      <c r="A126" s="77"/>
      <c r="B126" s="39"/>
      <c r="C126" s="39"/>
      <c r="D126" s="39"/>
      <c r="E126" s="39"/>
      <c r="F126" s="73"/>
      <c r="G126" s="95">
        <f>Table1487453233343536331323334353738393[[#This Row],[Hours Worked]]*Table1487453233343536331323334353738393[[#This Row],[Rate]]</f>
        <v>0</v>
      </c>
      <c r="H126" s="116"/>
      <c r="I126" s="118">
        <f>IF(Table1487453233343536331323334353738393[[#This Row],[Equipment Used (Dropdown)]] &lt;&gt; "", RIGHT(Table1487453233343536331323334353738393[[#This Row],[Equipment Used (Dropdown)]],6),0)</f>
        <v>0</v>
      </c>
      <c r="J126" s="94"/>
      <c r="K126" s="95">
        <f>Table1487453233343536331323334353738393[[#This Row],[Rate (Auto selects)]]*Table1487453233343536331323334353738393[[#This Row],[Hours Used]]</f>
        <v>0</v>
      </c>
      <c r="S126" s="33"/>
      <c r="T126" s="39"/>
      <c r="U126" s="39"/>
      <c r="V126" s="39"/>
      <c r="W126" s="39"/>
      <c r="X126" s="39"/>
      <c r="Y126" s="112">
        <f>IF(X126 &lt;&gt; "", RIGHT(Table15775311283848586881828384858788898[[#This Row],[Class (Dropdown)]],6),0)</f>
        <v>0</v>
      </c>
      <c r="Z126" s="108"/>
      <c r="AA126" s="107"/>
      <c r="AB126" s="111">
        <f>Table15775311283848586881828384858788898[[#This Row],[Rate (Auto fill)]]*Table15775311283848586881828384858788898[[#This Row],[Hours Groomed]]</f>
        <v>0</v>
      </c>
      <c r="AC126" s="32"/>
      <c r="AE126" s="85"/>
      <c r="AF126" s="85"/>
      <c r="AI126" s="33"/>
      <c r="AJ126" s="39"/>
      <c r="AK126" s="39"/>
      <c r="AL126" s="39"/>
      <c r="AM126" s="76"/>
      <c r="AN126" s="39"/>
      <c r="AO126" s="39"/>
      <c r="AP126" s="33"/>
      <c r="AQ126" s="77"/>
      <c r="AR126" s="39"/>
      <c r="AS126" s="39"/>
      <c r="AT126" s="76"/>
      <c r="AU126" s="39"/>
      <c r="AV126" s="78"/>
      <c r="AW126" s="33"/>
      <c r="AX126" s="77"/>
      <c r="AY126" s="39"/>
      <c r="AZ126" s="39"/>
      <c r="BA126" s="76"/>
      <c r="BB126" s="39"/>
      <c r="BC126" s="78"/>
      <c r="BD126" s="33"/>
      <c r="BE126" s="77"/>
      <c r="BF126" s="39"/>
      <c r="BG126" s="39"/>
      <c r="BH126" s="76"/>
      <c r="BI126" s="39"/>
      <c r="BJ126" s="78"/>
      <c r="BK126" s="33"/>
    </row>
    <row r="127" spans="1:63" x14ac:dyDescent="0.35">
      <c r="A127" s="77"/>
      <c r="B127" s="39"/>
      <c r="C127" s="39"/>
      <c r="D127" s="39"/>
      <c r="E127" s="39"/>
      <c r="F127" s="73"/>
      <c r="G127" s="95">
        <f>Table1487453233343536331323334353738393[[#This Row],[Hours Worked]]*Table1487453233343536331323334353738393[[#This Row],[Rate]]</f>
        <v>0</v>
      </c>
      <c r="H127" s="116"/>
      <c r="I127" s="118">
        <f>IF(Table1487453233343536331323334353738393[[#This Row],[Equipment Used (Dropdown)]] &lt;&gt; "", RIGHT(Table1487453233343536331323334353738393[[#This Row],[Equipment Used (Dropdown)]],6),0)</f>
        <v>0</v>
      </c>
      <c r="J127" s="94"/>
      <c r="K127" s="95">
        <f>Table1487453233343536331323334353738393[[#This Row],[Rate (Auto selects)]]*Table1487453233343536331323334353738393[[#This Row],[Hours Used]]</f>
        <v>0</v>
      </c>
      <c r="S127" s="33"/>
      <c r="T127" s="39"/>
      <c r="U127" s="39"/>
      <c r="V127" s="39"/>
      <c r="W127" s="39"/>
      <c r="X127" s="39"/>
      <c r="Y127" s="112">
        <f>IF(X127 &lt;&gt; "", RIGHT(Table15775311283848586881828384858788898[[#This Row],[Class (Dropdown)]],6),0)</f>
        <v>0</v>
      </c>
      <c r="Z127" s="108"/>
      <c r="AA127" s="107"/>
      <c r="AB127" s="111">
        <f>Table15775311283848586881828384858788898[[#This Row],[Rate (Auto fill)]]*Table15775311283848586881828384858788898[[#This Row],[Hours Groomed]]</f>
        <v>0</v>
      </c>
      <c r="AC127" s="32"/>
      <c r="AE127" s="85"/>
      <c r="AF127" s="85"/>
      <c r="AI127" s="33"/>
      <c r="AJ127" s="39"/>
      <c r="AK127" s="39"/>
      <c r="AL127" s="39"/>
      <c r="AM127" s="76"/>
      <c r="AN127" s="39"/>
      <c r="AO127" s="39"/>
      <c r="AP127" s="33"/>
      <c r="AQ127" s="77"/>
      <c r="AR127" s="39"/>
      <c r="AS127" s="39"/>
      <c r="AT127" s="76"/>
      <c r="AU127" s="39"/>
      <c r="AV127" s="78"/>
      <c r="AW127" s="33"/>
      <c r="AX127" s="77"/>
      <c r="AY127" s="39"/>
      <c r="AZ127" s="39"/>
      <c r="BA127" s="76"/>
      <c r="BB127" s="39"/>
      <c r="BC127" s="78"/>
      <c r="BD127" s="33"/>
      <c r="BE127" s="77"/>
      <c r="BF127" s="39"/>
      <c r="BG127" s="39"/>
      <c r="BH127" s="76"/>
      <c r="BI127" s="39"/>
      <c r="BJ127" s="78"/>
      <c r="BK127" s="33"/>
    </row>
    <row r="128" spans="1:63" x14ac:dyDescent="0.35">
      <c r="A128" s="77"/>
      <c r="B128" s="39"/>
      <c r="C128" s="39"/>
      <c r="D128" s="39"/>
      <c r="E128" s="39"/>
      <c r="F128" s="73"/>
      <c r="G128" s="95">
        <f>Table1487453233343536331323334353738393[[#This Row],[Hours Worked]]*Table1487453233343536331323334353738393[[#This Row],[Rate]]</f>
        <v>0</v>
      </c>
      <c r="H128" s="116"/>
      <c r="I128" s="118">
        <f>IF(Table1487453233343536331323334353738393[[#This Row],[Equipment Used (Dropdown)]] &lt;&gt; "", RIGHT(Table1487453233343536331323334353738393[[#This Row],[Equipment Used (Dropdown)]],6),0)</f>
        <v>0</v>
      </c>
      <c r="J128" s="94"/>
      <c r="K128" s="95">
        <f>Table1487453233343536331323334353738393[[#This Row],[Rate (Auto selects)]]*Table1487453233343536331323334353738393[[#This Row],[Hours Used]]</f>
        <v>0</v>
      </c>
      <c r="S128" s="33"/>
      <c r="T128" s="39"/>
      <c r="U128" s="39"/>
      <c r="V128" s="39"/>
      <c r="W128" s="39"/>
      <c r="X128" s="39"/>
      <c r="Y128" s="112">
        <f>IF(X128 &lt;&gt; "", RIGHT(Table15775311283848586881828384858788898[[#This Row],[Class (Dropdown)]],6),0)</f>
        <v>0</v>
      </c>
      <c r="Z128" s="108"/>
      <c r="AA128" s="107"/>
      <c r="AB128" s="111">
        <f>Table15775311283848586881828384858788898[[#This Row],[Rate (Auto fill)]]*Table15775311283848586881828384858788898[[#This Row],[Hours Groomed]]</f>
        <v>0</v>
      </c>
      <c r="AC128" s="32"/>
      <c r="AE128" s="85"/>
      <c r="AF128" s="85"/>
      <c r="AI128" s="33"/>
      <c r="AJ128" s="39"/>
      <c r="AK128" s="39"/>
      <c r="AL128" s="39"/>
      <c r="AM128" s="76"/>
      <c r="AN128" s="39"/>
      <c r="AO128" s="39"/>
      <c r="AP128" s="33"/>
      <c r="AQ128" s="77"/>
      <c r="AR128" s="39"/>
      <c r="AS128" s="39"/>
      <c r="AT128" s="76"/>
      <c r="AU128" s="39"/>
      <c r="AV128" s="78"/>
      <c r="AW128" s="33"/>
      <c r="AX128" s="77"/>
      <c r="AY128" s="39"/>
      <c r="AZ128" s="39"/>
      <c r="BA128" s="76"/>
      <c r="BB128" s="39"/>
      <c r="BC128" s="78"/>
      <c r="BD128" s="33"/>
      <c r="BE128" s="77"/>
      <c r="BF128" s="39"/>
      <c r="BG128" s="39"/>
      <c r="BH128" s="76"/>
      <c r="BI128" s="39"/>
      <c r="BJ128" s="78"/>
      <c r="BK128" s="33"/>
    </row>
    <row r="129" spans="1:63" x14ac:dyDescent="0.35">
      <c r="A129" s="77"/>
      <c r="B129" s="39"/>
      <c r="C129" s="39"/>
      <c r="D129" s="39"/>
      <c r="E129" s="39"/>
      <c r="F129" s="73"/>
      <c r="G129" s="95">
        <f>Table1487453233343536331323334353738393[[#This Row],[Hours Worked]]*Table1487453233343536331323334353738393[[#This Row],[Rate]]</f>
        <v>0</v>
      </c>
      <c r="H129" s="116"/>
      <c r="I129" s="118">
        <f>IF(Table1487453233343536331323334353738393[[#This Row],[Equipment Used (Dropdown)]] &lt;&gt; "", RIGHT(Table1487453233343536331323334353738393[[#This Row],[Equipment Used (Dropdown)]],6),0)</f>
        <v>0</v>
      </c>
      <c r="J129" s="94"/>
      <c r="K129" s="95">
        <f>Table1487453233343536331323334353738393[[#This Row],[Rate (Auto selects)]]*Table1487453233343536331323334353738393[[#This Row],[Hours Used]]</f>
        <v>0</v>
      </c>
      <c r="S129" s="33"/>
      <c r="T129" s="39"/>
      <c r="U129" s="39"/>
      <c r="V129" s="39"/>
      <c r="W129" s="39"/>
      <c r="X129" s="39"/>
      <c r="Y129" s="112">
        <f>IF(X129 &lt;&gt; "", RIGHT(Table15775311283848586881828384858788898[[#This Row],[Class (Dropdown)]],6),0)</f>
        <v>0</v>
      </c>
      <c r="Z129" s="108"/>
      <c r="AA129" s="107"/>
      <c r="AB129" s="111">
        <f>Table15775311283848586881828384858788898[[#This Row],[Rate (Auto fill)]]*Table15775311283848586881828384858788898[[#This Row],[Hours Groomed]]</f>
        <v>0</v>
      </c>
      <c r="AC129" s="32"/>
      <c r="AE129" s="85"/>
      <c r="AF129" s="85"/>
      <c r="AI129" s="33"/>
      <c r="AJ129" s="39"/>
      <c r="AK129" s="39"/>
      <c r="AL129" s="39"/>
      <c r="AM129" s="76"/>
      <c r="AN129" s="39"/>
      <c r="AO129" s="39"/>
      <c r="AP129" s="33"/>
      <c r="AQ129" s="77"/>
      <c r="AR129" s="39"/>
      <c r="AS129" s="39"/>
      <c r="AT129" s="76"/>
      <c r="AU129" s="39"/>
      <c r="AV129" s="78"/>
      <c r="AW129" s="33"/>
      <c r="AX129" s="77"/>
      <c r="AY129" s="39"/>
      <c r="AZ129" s="39"/>
      <c r="BA129" s="76"/>
      <c r="BB129" s="39"/>
      <c r="BC129" s="78"/>
      <c r="BD129" s="33"/>
      <c r="BE129" s="77"/>
      <c r="BF129" s="39"/>
      <c r="BG129" s="39"/>
      <c r="BH129" s="76"/>
      <c r="BI129" s="39"/>
      <c r="BJ129" s="78"/>
      <c r="BK129" s="33"/>
    </row>
    <row r="130" spans="1:63" x14ac:dyDescent="0.35">
      <c r="A130" s="77"/>
      <c r="B130" s="39"/>
      <c r="C130" s="39"/>
      <c r="D130" s="39"/>
      <c r="E130" s="39"/>
      <c r="F130" s="73"/>
      <c r="G130" s="95">
        <f>Table1487453233343536331323334353738393[[#This Row],[Hours Worked]]*Table1487453233343536331323334353738393[[#This Row],[Rate]]</f>
        <v>0</v>
      </c>
      <c r="H130" s="116"/>
      <c r="I130" s="118">
        <f>IF(Table1487453233343536331323334353738393[[#This Row],[Equipment Used (Dropdown)]] &lt;&gt; "", RIGHT(Table1487453233343536331323334353738393[[#This Row],[Equipment Used (Dropdown)]],6),0)</f>
        <v>0</v>
      </c>
      <c r="J130" s="94"/>
      <c r="K130" s="95">
        <f>Table1487453233343536331323334353738393[[#This Row],[Rate (Auto selects)]]*Table1487453233343536331323334353738393[[#This Row],[Hours Used]]</f>
        <v>0</v>
      </c>
      <c r="S130" s="33"/>
      <c r="T130" s="39"/>
      <c r="U130" s="39"/>
      <c r="V130" s="39"/>
      <c r="W130" s="39"/>
      <c r="X130" s="39"/>
      <c r="Y130" s="112">
        <f>IF(X130 &lt;&gt; "", RIGHT(Table15775311283848586881828384858788898[[#This Row],[Class (Dropdown)]],6),0)</f>
        <v>0</v>
      </c>
      <c r="Z130" s="108"/>
      <c r="AA130" s="107"/>
      <c r="AB130" s="111">
        <f>Table15775311283848586881828384858788898[[#This Row],[Rate (Auto fill)]]*Table15775311283848586881828384858788898[[#This Row],[Hours Groomed]]</f>
        <v>0</v>
      </c>
      <c r="AC130" s="32"/>
      <c r="AE130" s="85"/>
      <c r="AF130" s="85"/>
      <c r="AI130" s="33"/>
      <c r="AJ130" s="39"/>
      <c r="AK130" s="39"/>
      <c r="AL130" s="39"/>
      <c r="AM130" s="76"/>
      <c r="AN130" s="39"/>
      <c r="AO130" s="39"/>
      <c r="AP130" s="33"/>
      <c r="AQ130" s="77"/>
      <c r="AR130" s="39"/>
      <c r="AS130" s="39"/>
      <c r="AT130" s="76"/>
      <c r="AU130" s="39"/>
      <c r="AV130" s="78"/>
      <c r="AW130" s="33"/>
      <c r="AX130" s="77"/>
      <c r="AY130" s="39"/>
      <c r="AZ130" s="39"/>
      <c r="BA130" s="76"/>
      <c r="BB130" s="39"/>
      <c r="BC130" s="78"/>
      <c r="BD130" s="33"/>
      <c r="BE130" s="77"/>
      <c r="BF130" s="39"/>
      <c r="BG130" s="39"/>
      <c r="BH130" s="76"/>
      <c r="BI130" s="39"/>
      <c r="BJ130" s="78"/>
      <c r="BK130" s="33"/>
    </row>
    <row r="131" spans="1:63" x14ac:dyDescent="0.35">
      <c r="A131" s="77"/>
      <c r="B131" s="39"/>
      <c r="C131" s="39"/>
      <c r="D131" s="39"/>
      <c r="E131" s="39"/>
      <c r="F131" s="73"/>
      <c r="G131" s="95">
        <f>Table1487453233343536331323334353738393[[#This Row],[Hours Worked]]*Table1487453233343536331323334353738393[[#This Row],[Rate]]</f>
        <v>0</v>
      </c>
      <c r="H131" s="116"/>
      <c r="I131" s="118">
        <f>IF(Table1487453233343536331323334353738393[[#This Row],[Equipment Used (Dropdown)]] &lt;&gt; "", RIGHT(Table1487453233343536331323334353738393[[#This Row],[Equipment Used (Dropdown)]],6),0)</f>
        <v>0</v>
      </c>
      <c r="J131" s="94"/>
      <c r="K131" s="95">
        <f>Table1487453233343536331323334353738393[[#This Row],[Rate (Auto selects)]]*Table1487453233343536331323334353738393[[#This Row],[Hours Used]]</f>
        <v>0</v>
      </c>
      <c r="S131" s="33"/>
      <c r="T131" s="39"/>
      <c r="U131" s="39"/>
      <c r="V131" s="39"/>
      <c r="W131" s="39"/>
      <c r="X131" s="39"/>
      <c r="Y131" s="112">
        <f>IF(X131 &lt;&gt; "", RIGHT(Table15775311283848586881828384858788898[[#This Row],[Class (Dropdown)]],6),0)</f>
        <v>0</v>
      </c>
      <c r="Z131" s="108"/>
      <c r="AA131" s="107"/>
      <c r="AB131" s="111">
        <f>Table15775311283848586881828384858788898[[#This Row],[Rate (Auto fill)]]*Table15775311283848586881828384858788898[[#This Row],[Hours Groomed]]</f>
        <v>0</v>
      </c>
      <c r="AC131" s="32"/>
      <c r="AE131" s="85"/>
      <c r="AF131" s="85"/>
      <c r="AI131" s="33"/>
      <c r="AJ131" s="39"/>
      <c r="AK131" s="39"/>
      <c r="AL131" s="39"/>
      <c r="AM131" s="76"/>
      <c r="AN131" s="39"/>
      <c r="AO131" s="39"/>
      <c r="AP131" s="33"/>
      <c r="AQ131" s="77"/>
      <c r="AR131" s="39"/>
      <c r="AS131" s="39"/>
      <c r="AT131" s="76"/>
      <c r="AU131" s="39"/>
      <c r="AV131" s="78"/>
      <c r="AW131" s="33"/>
      <c r="AX131" s="77"/>
      <c r="AY131" s="39"/>
      <c r="AZ131" s="39"/>
      <c r="BA131" s="76"/>
      <c r="BB131" s="39"/>
      <c r="BC131" s="78"/>
      <c r="BD131" s="33"/>
      <c r="BE131" s="77"/>
      <c r="BF131" s="39"/>
      <c r="BG131" s="39"/>
      <c r="BH131" s="76"/>
      <c r="BI131" s="39"/>
      <c r="BJ131" s="78"/>
      <c r="BK131" s="33"/>
    </row>
    <row r="132" spans="1:63" x14ac:dyDescent="0.35">
      <c r="A132" s="77"/>
      <c r="B132" s="39"/>
      <c r="C132" s="39"/>
      <c r="D132" s="39"/>
      <c r="E132" s="39"/>
      <c r="F132" s="73"/>
      <c r="G132" s="95">
        <f>Table1487453233343536331323334353738393[[#This Row],[Hours Worked]]*Table1487453233343536331323334353738393[[#This Row],[Rate]]</f>
        <v>0</v>
      </c>
      <c r="H132" s="116"/>
      <c r="I132" s="118">
        <f>IF(Table1487453233343536331323334353738393[[#This Row],[Equipment Used (Dropdown)]] &lt;&gt; "", RIGHT(Table1487453233343536331323334353738393[[#This Row],[Equipment Used (Dropdown)]],6),0)</f>
        <v>0</v>
      </c>
      <c r="J132" s="94"/>
      <c r="K132" s="95">
        <f>Table1487453233343536331323334353738393[[#This Row],[Rate (Auto selects)]]*Table1487453233343536331323334353738393[[#This Row],[Hours Used]]</f>
        <v>0</v>
      </c>
      <c r="S132" s="33"/>
      <c r="T132" s="39"/>
      <c r="U132" s="39"/>
      <c r="V132" s="39"/>
      <c r="W132" s="39"/>
      <c r="X132" s="39"/>
      <c r="Y132" s="112">
        <f>IF(X132 &lt;&gt; "", RIGHT(Table15775311283848586881828384858788898[[#This Row],[Class (Dropdown)]],6),0)</f>
        <v>0</v>
      </c>
      <c r="Z132" s="108"/>
      <c r="AA132" s="107"/>
      <c r="AB132" s="111">
        <f>Table15775311283848586881828384858788898[[#This Row],[Rate (Auto fill)]]*Table15775311283848586881828384858788898[[#This Row],[Hours Groomed]]</f>
        <v>0</v>
      </c>
      <c r="AC132" s="32"/>
      <c r="AE132" s="85"/>
      <c r="AF132" s="85"/>
      <c r="AI132" s="33"/>
      <c r="AJ132" s="39"/>
      <c r="AK132" s="39"/>
      <c r="AL132" s="39"/>
      <c r="AM132" s="76"/>
      <c r="AN132" s="39"/>
      <c r="AO132" s="39"/>
      <c r="AP132" s="33"/>
      <c r="AQ132" s="77"/>
      <c r="AR132" s="39"/>
      <c r="AS132" s="39"/>
      <c r="AT132" s="76"/>
      <c r="AU132" s="39"/>
      <c r="AV132" s="78"/>
      <c r="AW132" s="33"/>
      <c r="AX132" s="77"/>
      <c r="AY132" s="39"/>
      <c r="AZ132" s="39"/>
      <c r="BA132" s="76"/>
      <c r="BB132" s="39"/>
      <c r="BC132" s="78"/>
      <c r="BD132" s="33"/>
      <c r="BE132" s="77"/>
      <c r="BF132" s="39"/>
      <c r="BG132" s="39"/>
      <c r="BH132" s="76"/>
      <c r="BI132" s="39"/>
      <c r="BJ132" s="78"/>
      <c r="BK132" s="33"/>
    </row>
    <row r="133" spans="1:63" x14ac:dyDescent="0.35">
      <c r="A133" s="77"/>
      <c r="B133" s="39"/>
      <c r="C133" s="39"/>
      <c r="D133" s="39"/>
      <c r="E133" s="39"/>
      <c r="F133" s="73"/>
      <c r="G133" s="95">
        <f>Table1487453233343536331323334353738393[[#This Row],[Hours Worked]]*Table1487453233343536331323334353738393[[#This Row],[Rate]]</f>
        <v>0</v>
      </c>
      <c r="H133" s="116"/>
      <c r="I133" s="118">
        <f>IF(Table1487453233343536331323334353738393[[#This Row],[Equipment Used (Dropdown)]] &lt;&gt; "", RIGHT(Table1487453233343536331323334353738393[[#This Row],[Equipment Used (Dropdown)]],6),0)</f>
        <v>0</v>
      </c>
      <c r="J133" s="94"/>
      <c r="K133" s="95">
        <f>Table1487453233343536331323334353738393[[#This Row],[Rate (Auto selects)]]*Table1487453233343536331323334353738393[[#This Row],[Hours Used]]</f>
        <v>0</v>
      </c>
      <c r="S133" s="33"/>
      <c r="T133" s="39"/>
      <c r="U133" s="39"/>
      <c r="V133" s="39"/>
      <c r="W133" s="39"/>
      <c r="X133" s="39"/>
      <c r="Y133" s="112">
        <f>IF(X133 &lt;&gt; "", RIGHT(Table15775311283848586881828384858788898[[#This Row],[Class (Dropdown)]],6),0)</f>
        <v>0</v>
      </c>
      <c r="Z133" s="108"/>
      <c r="AA133" s="107"/>
      <c r="AB133" s="111">
        <f>Table15775311283848586881828384858788898[[#This Row],[Rate (Auto fill)]]*Table15775311283848586881828384858788898[[#This Row],[Hours Groomed]]</f>
        <v>0</v>
      </c>
      <c r="AC133" s="32"/>
      <c r="AE133" s="85"/>
      <c r="AF133" s="85"/>
      <c r="AI133" s="33"/>
      <c r="AJ133" s="39"/>
      <c r="AK133" s="39"/>
      <c r="AL133" s="39"/>
      <c r="AM133" s="76"/>
      <c r="AN133" s="39"/>
      <c r="AO133" s="39"/>
      <c r="AP133" s="33"/>
      <c r="AQ133" s="77"/>
      <c r="AR133" s="39"/>
      <c r="AS133" s="39"/>
      <c r="AT133" s="76"/>
      <c r="AU133" s="39"/>
      <c r="AV133" s="78"/>
      <c r="AW133" s="33"/>
      <c r="AX133" s="77"/>
      <c r="AY133" s="39"/>
      <c r="AZ133" s="39"/>
      <c r="BA133" s="76"/>
      <c r="BB133" s="39"/>
      <c r="BC133" s="78"/>
      <c r="BD133" s="33"/>
      <c r="BE133" s="77"/>
      <c r="BF133" s="39"/>
      <c r="BG133" s="39"/>
      <c r="BH133" s="76"/>
      <c r="BI133" s="39"/>
      <c r="BJ133" s="78"/>
      <c r="BK133" s="33"/>
    </row>
    <row r="134" spans="1:63" x14ac:dyDescent="0.35">
      <c r="A134" s="77"/>
      <c r="B134" s="39"/>
      <c r="C134" s="39"/>
      <c r="D134" s="39"/>
      <c r="E134" s="39"/>
      <c r="F134" s="73"/>
      <c r="G134" s="95">
        <f>Table1487453233343536331323334353738393[[#This Row],[Hours Worked]]*Table1487453233343536331323334353738393[[#This Row],[Rate]]</f>
        <v>0</v>
      </c>
      <c r="H134" s="116"/>
      <c r="I134" s="118">
        <f>IF(Table1487453233343536331323334353738393[[#This Row],[Equipment Used (Dropdown)]] &lt;&gt; "", RIGHT(Table1487453233343536331323334353738393[[#This Row],[Equipment Used (Dropdown)]],6),0)</f>
        <v>0</v>
      </c>
      <c r="J134" s="94"/>
      <c r="K134" s="95">
        <f>Table1487453233343536331323334353738393[[#This Row],[Rate (Auto selects)]]*Table1487453233343536331323334353738393[[#This Row],[Hours Used]]</f>
        <v>0</v>
      </c>
      <c r="S134" s="33"/>
      <c r="T134" s="39"/>
      <c r="U134" s="39"/>
      <c r="V134" s="39"/>
      <c r="W134" s="39"/>
      <c r="X134" s="39"/>
      <c r="Y134" s="112">
        <f>IF(X134 &lt;&gt; "", RIGHT(Table15775311283848586881828384858788898[[#This Row],[Class (Dropdown)]],6),0)</f>
        <v>0</v>
      </c>
      <c r="Z134" s="108"/>
      <c r="AA134" s="107"/>
      <c r="AB134" s="111">
        <f>Table15775311283848586881828384858788898[[#This Row],[Rate (Auto fill)]]*Table15775311283848586881828384858788898[[#This Row],[Hours Groomed]]</f>
        <v>0</v>
      </c>
      <c r="AC134" s="32"/>
      <c r="AE134" s="85"/>
      <c r="AF134" s="85"/>
      <c r="AI134" s="33"/>
      <c r="AJ134" s="39"/>
      <c r="AK134" s="39"/>
      <c r="AL134" s="39"/>
      <c r="AM134" s="76"/>
      <c r="AN134" s="39"/>
      <c r="AO134" s="39"/>
      <c r="AP134" s="33"/>
      <c r="AQ134" s="77"/>
      <c r="AR134" s="39"/>
      <c r="AS134" s="39"/>
      <c r="AT134" s="76"/>
      <c r="AU134" s="39"/>
      <c r="AV134" s="78"/>
      <c r="AW134" s="33"/>
      <c r="AX134" s="77"/>
      <c r="AY134" s="39"/>
      <c r="AZ134" s="39"/>
      <c r="BA134" s="76"/>
      <c r="BB134" s="39"/>
      <c r="BC134" s="78"/>
      <c r="BD134" s="33"/>
      <c r="BE134" s="77"/>
      <c r="BF134" s="39"/>
      <c r="BG134" s="39"/>
      <c r="BH134" s="76"/>
      <c r="BI134" s="39"/>
      <c r="BJ134" s="78"/>
      <c r="BK134" s="33"/>
    </row>
    <row r="135" spans="1:63" x14ac:dyDescent="0.35">
      <c r="A135" s="77"/>
      <c r="B135" s="39"/>
      <c r="C135" s="39"/>
      <c r="D135" s="39"/>
      <c r="E135" s="39"/>
      <c r="F135" s="73"/>
      <c r="G135" s="95">
        <f>Table1487453233343536331323334353738393[[#This Row],[Hours Worked]]*Table1487453233343536331323334353738393[[#This Row],[Rate]]</f>
        <v>0</v>
      </c>
      <c r="H135" s="116"/>
      <c r="I135" s="118">
        <f>IF(Table1487453233343536331323334353738393[[#This Row],[Equipment Used (Dropdown)]] &lt;&gt; "", RIGHT(Table1487453233343536331323334353738393[[#This Row],[Equipment Used (Dropdown)]],6),0)</f>
        <v>0</v>
      </c>
      <c r="J135" s="94"/>
      <c r="K135" s="95">
        <f>Table1487453233343536331323334353738393[[#This Row],[Rate (Auto selects)]]*Table1487453233343536331323334353738393[[#This Row],[Hours Used]]</f>
        <v>0</v>
      </c>
      <c r="S135" s="33"/>
      <c r="T135" s="39"/>
      <c r="U135" s="39"/>
      <c r="V135" s="39"/>
      <c r="W135" s="39"/>
      <c r="X135" s="39"/>
      <c r="Y135" s="112">
        <f>IF(X135 &lt;&gt; "", RIGHT(Table15775311283848586881828384858788898[[#This Row],[Class (Dropdown)]],6),0)</f>
        <v>0</v>
      </c>
      <c r="Z135" s="108"/>
      <c r="AA135" s="107"/>
      <c r="AB135" s="111">
        <f>Table15775311283848586881828384858788898[[#This Row],[Rate (Auto fill)]]*Table15775311283848586881828384858788898[[#This Row],[Hours Groomed]]</f>
        <v>0</v>
      </c>
      <c r="AC135" s="32"/>
      <c r="AE135" s="85"/>
      <c r="AF135" s="85"/>
      <c r="AI135" s="33"/>
      <c r="AJ135" s="39"/>
      <c r="AK135" s="39"/>
      <c r="AL135" s="39"/>
      <c r="AM135" s="76"/>
      <c r="AN135" s="39"/>
      <c r="AO135" s="39"/>
      <c r="AP135" s="33"/>
      <c r="AQ135" s="77"/>
      <c r="AR135" s="39"/>
      <c r="AS135" s="39"/>
      <c r="AT135" s="76"/>
      <c r="AU135" s="39"/>
      <c r="AV135" s="78"/>
      <c r="AW135" s="33"/>
      <c r="AX135" s="77"/>
      <c r="AY135" s="39"/>
      <c r="AZ135" s="39"/>
      <c r="BA135" s="76"/>
      <c r="BB135" s="39"/>
      <c r="BC135" s="78"/>
      <c r="BD135" s="33"/>
      <c r="BE135" s="77"/>
      <c r="BF135" s="39"/>
      <c r="BG135" s="39"/>
      <c r="BH135" s="76"/>
      <c r="BI135" s="39"/>
      <c r="BJ135" s="78"/>
      <c r="BK135" s="33"/>
    </row>
    <row r="136" spans="1:63" x14ac:dyDescent="0.35">
      <c r="A136" s="77"/>
      <c r="B136" s="39"/>
      <c r="C136" s="39"/>
      <c r="D136" s="39"/>
      <c r="E136" s="39"/>
      <c r="F136" s="73"/>
      <c r="G136" s="95">
        <f>Table1487453233343536331323334353738393[[#This Row],[Hours Worked]]*Table1487453233343536331323334353738393[[#This Row],[Rate]]</f>
        <v>0</v>
      </c>
      <c r="H136" s="116"/>
      <c r="I136" s="118">
        <f>IF(Table1487453233343536331323334353738393[[#This Row],[Equipment Used (Dropdown)]] &lt;&gt; "", RIGHT(Table1487453233343536331323334353738393[[#This Row],[Equipment Used (Dropdown)]],6),0)</f>
        <v>0</v>
      </c>
      <c r="J136" s="94"/>
      <c r="K136" s="95">
        <f>Table1487453233343536331323334353738393[[#This Row],[Rate (Auto selects)]]*Table1487453233343536331323334353738393[[#This Row],[Hours Used]]</f>
        <v>0</v>
      </c>
      <c r="S136" s="33"/>
      <c r="T136" s="39"/>
      <c r="U136" s="39"/>
      <c r="V136" s="39"/>
      <c r="W136" s="39"/>
      <c r="X136" s="39"/>
      <c r="Y136" s="112">
        <f>IF(X136 &lt;&gt; "", RIGHT(Table15775311283848586881828384858788898[[#This Row],[Class (Dropdown)]],6),0)</f>
        <v>0</v>
      </c>
      <c r="Z136" s="108"/>
      <c r="AA136" s="107"/>
      <c r="AB136" s="111">
        <f>Table15775311283848586881828384858788898[[#This Row],[Rate (Auto fill)]]*Table15775311283848586881828384858788898[[#This Row],[Hours Groomed]]</f>
        <v>0</v>
      </c>
      <c r="AC136" s="32"/>
      <c r="AE136" s="85"/>
      <c r="AF136" s="85"/>
      <c r="AI136" s="33"/>
      <c r="AJ136" s="39"/>
      <c r="AK136" s="39"/>
      <c r="AL136" s="39"/>
      <c r="AM136" s="76"/>
      <c r="AN136" s="39"/>
      <c r="AO136" s="39"/>
      <c r="AP136" s="33"/>
      <c r="AQ136" s="77"/>
      <c r="AR136" s="39"/>
      <c r="AS136" s="39"/>
      <c r="AT136" s="76"/>
      <c r="AU136" s="39"/>
      <c r="AV136" s="78"/>
      <c r="AW136" s="33"/>
      <c r="AX136" s="77"/>
      <c r="AY136" s="39"/>
      <c r="AZ136" s="39"/>
      <c r="BA136" s="76"/>
      <c r="BB136" s="39"/>
      <c r="BC136" s="78"/>
      <c r="BD136" s="33"/>
      <c r="BE136" s="77"/>
      <c r="BF136" s="39"/>
      <c r="BG136" s="39"/>
      <c r="BH136" s="76"/>
      <c r="BI136" s="39"/>
      <c r="BJ136" s="78"/>
      <c r="BK136" s="33"/>
    </row>
    <row r="137" spans="1:63" x14ac:dyDescent="0.35">
      <c r="A137" s="77"/>
      <c r="B137" s="39"/>
      <c r="C137" s="39"/>
      <c r="D137" s="39"/>
      <c r="E137" s="39"/>
      <c r="F137" s="73"/>
      <c r="G137" s="95">
        <f>Table1487453233343536331323334353738393[[#This Row],[Hours Worked]]*Table1487453233343536331323334353738393[[#This Row],[Rate]]</f>
        <v>0</v>
      </c>
      <c r="H137" s="116"/>
      <c r="I137" s="118">
        <f>IF(Table1487453233343536331323334353738393[[#This Row],[Equipment Used (Dropdown)]] &lt;&gt; "", RIGHT(Table1487453233343536331323334353738393[[#This Row],[Equipment Used (Dropdown)]],6),0)</f>
        <v>0</v>
      </c>
      <c r="J137" s="94"/>
      <c r="K137" s="95">
        <f>Table1487453233343536331323334353738393[[#This Row],[Rate (Auto selects)]]*Table1487453233343536331323334353738393[[#This Row],[Hours Used]]</f>
        <v>0</v>
      </c>
      <c r="S137" s="33"/>
      <c r="T137" s="39"/>
      <c r="U137" s="39"/>
      <c r="V137" s="39"/>
      <c r="W137" s="39"/>
      <c r="X137" s="39"/>
      <c r="Y137" s="112">
        <f>IF(X137 &lt;&gt; "", RIGHT(Table15775311283848586881828384858788898[[#This Row],[Class (Dropdown)]],6),0)</f>
        <v>0</v>
      </c>
      <c r="Z137" s="108"/>
      <c r="AA137" s="107"/>
      <c r="AB137" s="111">
        <f>Table15775311283848586881828384858788898[[#This Row],[Rate (Auto fill)]]*Table15775311283848586881828384858788898[[#This Row],[Hours Groomed]]</f>
        <v>0</v>
      </c>
      <c r="AC137" s="32"/>
      <c r="AE137" s="85"/>
      <c r="AF137" s="85"/>
      <c r="AI137" s="33"/>
      <c r="AJ137" s="39"/>
      <c r="AK137" s="39"/>
      <c r="AL137" s="39"/>
      <c r="AM137" s="76"/>
      <c r="AN137" s="39"/>
      <c r="AO137" s="39"/>
      <c r="AP137" s="33"/>
      <c r="AQ137" s="77"/>
      <c r="AR137" s="39"/>
      <c r="AS137" s="39"/>
      <c r="AT137" s="76"/>
      <c r="AU137" s="39"/>
      <c r="AV137" s="78"/>
      <c r="AW137" s="33"/>
      <c r="AX137" s="77"/>
      <c r="AY137" s="39"/>
      <c r="AZ137" s="39"/>
      <c r="BA137" s="76"/>
      <c r="BB137" s="39"/>
      <c r="BC137" s="78"/>
      <c r="BD137" s="33"/>
      <c r="BE137" s="77"/>
      <c r="BF137" s="39"/>
      <c r="BG137" s="39"/>
      <c r="BH137" s="76"/>
      <c r="BI137" s="39"/>
      <c r="BJ137" s="78"/>
      <c r="BK137" s="33"/>
    </row>
    <row r="138" spans="1:63" x14ac:dyDescent="0.35">
      <c r="A138" s="77"/>
      <c r="B138" s="39"/>
      <c r="C138" s="39"/>
      <c r="D138" s="39"/>
      <c r="E138" s="39"/>
      <c r="F138" s="73"/>
      <c r="G138" s="95">
        <f>Table1487453233343536331323334353738393[[#This Row],[Hours Worked]]*Table1487453233343536331323334353738393[[#This Row],[Rate]]</f>
        <v>0</v>
      </c>
      <c r="H138" s="116"/>
      <c r="I138" s="118">
        <f>IF(Table1487453233343536331323334353738393[[#This Row],[Equipment Used (Dropdown)]] &lt;&gt; "", RIGHT(Table1487453233343536331323334353738393[[#This Row],[Equipment Used (Dropdown)]],6),0)</f>
        <v>0</v>
      </c>
      <c r="J138" s="94"/>
      <c r="K138" s="95">
        <f>Table1487453233343536331323334353738393[[#This Row],[Rate (Auto selects)]]*Table1487453233343536331323334353738393[[#This Row],[Hours Used]]</f>
        <v>0</v>
      </c>
      <c r="S138" s="33"/>
      <c r="T138" s="39"/>
      <c r="U138" s="39"/>
      <c r="V138" s="39"/>
      <c r="W138" s="39"/>
      <c r="X138" s="39"/>
      <c r="Y138" s="112">
        <f>IF(X138 &lt;&gt; "", RIGHT(Table15775311283848586881828384858788898[[#This Row],[Class (Dropdown)]],6),0)</f>
        <v>0</v>
      </c>
      <c r="Z138" s="108"/>
      <c r="AA138" s="107"/>
      <c r="AB138" s="111">
        <f>Table15775311283848586881828384858788898[[#This Row],[Rate (Auto fill)]]*Table15775311283848586881828384858788898[[#This Row],[Hours Groomed]]</f>
        <v>0</v>
      </c>
      <c r="AC138" s="32"/>
      <c r="AE138" s="85"/>
      <c r="AF138" s="85"/>
      <c r="AI138" s="33"/>
      <c r="AJ138" s="39"/>
      <c r="AK138" s="39"/>
      <c r="AL138" s="39"/>
      <c r="AM138" s="76"/>
      <c r="AN138" s="39"/>
      <c r="AO138" s="39"/>
      <c r="AP138" s="33"/>
      <c r="AQ138" s="77"/>
      <c r="AR138" s="39"/>
      <c r="AS138" s="39"/>
      <c r="AT138" s="76"/>
      <c r="AU138" s="39"/>
      <c r="AV138" s="78"/>
      <c r="AW138" s="33"/>
      <c r="AX138" s="77"/>
      <c r="AY138" s="39"/>
      <c r="AZ138" s="39"/>
      <c r="BA138" s="76"/>
      <c r="BB138" s="39"/>
      <c r="BC138" s="78"/>
      <c r="BD138" s="33"/>
      <c r="BE138" s="77"/>
      <c r="BF138" s="39"/>
      <c r="BG138" s="39"/>
      <c r="BH138" s="76"/>
      <c r="BI138" s="39"/>
      <c r="BJ138" s="78"/>
      <c r="BK138" s="33"/>
    </row>
    <row r="139" spans="1:63" x14ac:dyDescent="0.35">
      <c r="A139" s="77"/>
      <c r="B139" s="39"/>
      <c r="C139" s="39"/>
      <c r="D139" s="39"/>
      <c r="E139" s="39"/>
      <c r="F139" s="73"/>
      <c r="G139" s="95">
        <f>Table1487453233343536331323334353738393[[#This Row],[Hours Worked]]*Table1487453233343536331323334353738393[[#This Row],[Rate]]</f>
        <v>0</v>
      </c>
      <c r="H139" s="116"/>
      <c r="I139" s="118">
        <f>IF(Table1487453233343536331323334353738393[[#This Row],[Equipment Used (Dropdown)]] &lt;&gt; "", RIGHT(Table1487453233343536331323334353738393[[#This Row],[Equipment Used (Dropdown)]],6),0)</f>
        <v>0</v>
      </c>
      <c r="J139" s="94"/>
      <c r="K139" s="95">
        <f>Table1487453233343536331323334353738393[[#This Row],[Rate (Auto selects)]]*Table1487453233343536331323334353738393[[#This Row],[Hours Used]]</f>
        <v>0</v>
      </c>
      <c r="S139" s="33"/>
      <c r="T139" s="39"/>
      <c r="U139" s="39"/>
      <c r="V139" s="39"/>
      <c r="W139" s="39"/>
      <c r="X139" s="39"/>
      <c r="Y139" s="112">
        <f>IF(X139 &lt;&gt; "", RIGHT(Table15775311283848586881828384858788898[[#This Row],[Class (Dropdown)]],6),0)</f>
        <v>0</v>
      </c>
      <c r="Z139" s="108"/>
      <c r="AA139" s="107"/>
      <c r="AB139" s="111">
        <f>Table15775311283848586881828384858788898[[#This Row],[Rate (Auto fill)]]*Table15775311283848586881828384858788898[[#This Row],[Hours Groomed]]</f>
        <v>0</v>
      </c>
      <c r="AC139" s="32"/>
      <c r="AE139" s="85"/>
      <c r="AF139" s="85"/>
      <c r="AI139" s="33"/>
      <c r="AJ139" s="39"/>
      <c r="AK139" s="39"/>
      <c r="AL139" s="39"/>
      <c r="AM139" s="76"/>
      <c r="AN139" s="39"/>
      <c r="AO139" s="39"/>
      <c r="AP139" s="33"/>
      <c r="AQ139" s="77"/>
      <c r="AR139" s="39"/>
      <c r="AS139" s="39"/>
      <c r="AT139" s="76"/>
      <c r="AU139" s="39"/>
      <c r="AV139" s="78"/>
      <c r="AW139" s="33"/>
      <c r="AX139" s="77"/>
      <c r="AY139" s="39"/>
      <c r="AZ139" s="39"/>
      <c r="BA139" s="76"/>
      <c r="BB139" s="39"/>
      <c r="BC139" s="78"/>
      <c r="BD139" s="33"/>
      <c r="BE139" s="77"/>
      <c r="BF139" s="39"/>
      <c r="BG139" s="39"/>
      <c r="BH139" s="76"/>
      <c r="BI139" s="39"/>
      <c r="BJ139" s="78"/>
      <c r="BK139" s="33"/>
    </row>
    <row r="140" spans="1:63" x14ac:dyDescent="0.35">
      <c r="A140" s="77"/>
      <c r="B140" s="39"/>
      <c r="C140" s="39"/>
      <c r="D140" s="39"/>
      <c r="E140" s="39"/>
      <c r="F140" s="73"/>
      <c r="G140" s="95">
        <f>Table1487453233343536331323334353738393[[#This Row],[Hours Worked]]*Table1487453233343536331323334353738393[[#This Row],[Rate]]</f>
        <v>0</v>
      </c>
      <c r="H140" s="116"/>
      <c r="I140" s="118">
        <f>IF(Table1487453233343536331323334353738393[[#This Row],[Equipment Used (Dropdown)]] &lt;&gt; "", RIGHT(Table1487453233343536331323334353738393[[#This Row],[Equipment Used (Dropdown)]],6),0)</f>
        <v>0</v>
      </c>
      <c r="J140" s="94"/>
      <c r="K140" s="95">
        <f>Table1487453233343536331323334353738393[[#This Row],[Rate (Auto selects)]]*Table1487453233343536331323334353738393[[#This Row],[Hours Used]]</f>
        <v>0</v>
      </c>
      <c r="S140" s="33"/>
      <c r="T140" s="39"/>
      <c r="U140" s="39"/>
      <c r="V140" s="39"/>
      <c r="W140" s="39"/>
      <c r="X140" s="39"/>
      <c r="Y140" s="112">
        <f>IF(X140 &lt;&gt; "", RIGHT(Table15775311283848586881828384858788898[[#This Row],[Class (Dropdown)]],6),0)</f>
        <v>0</v>
      </c>
      <c r="Z140" s="108"/>
      <c r="AA140" s="107"/>
      <c r="AB140" s="111">
        <f>Table15775311283848586881828384858788898[[#This Row],[Rate (Auto fill)]]*Table15775311283848586881828384858788898[[#This Row],[Hours Groomed]]</f>
        <v>0</v>
      </c>
      <c r="AC140" s="32"/>
      <c r="AE140" s="85"/>
      <c r="AF140" s="85"/>
      <c r="AI140" s="33"/>
      <c r="AJ140" s="39"/>
      <c r="AK140" s="39"/>
      <c r="AL140" s="39"/>
      <c r="AM140" s="76"/>
      <c r="AN140" s="39"/>
      <c r="AO140" s="39"/>
      <c r="AP140" s="33"/>
      <c r="AQ140" s="77"/>
      <c r="AR140" s="39"/>
      <c r="AS140" s="39"/>
      <c r="AT140" s="76"/>
      <c r="AU140" s="39"/>
      <c r="AV140" s="78"/>
      <c r="AW140" s="33"/>
      <c r="AX140" s="77"/>
      <c r="AY140" s="39"/>
      <c r="AZ140" s="39"/>
      <c r="BA140" s="76"/>
      <c r="BB140" s="39"/>
      <c r="BC140" s="78"/>
      <c r="BD140" s="33"/>
      <c r="BE140" s="77"/>
      <c r="BF140" s="39"/>
      <c r="BG140" s="39"/>
      <c r="BH140" s="76"/>
      <c r="BI140" s="39"/>
      <c r="BJ140" s="78"/>
      <c r="BK140" s="33"/>
    </row>
    <row r="141" spans="1:63" x14ac:dyDescent="0.35">
      <c r="A141" s="77"/>
      <c r="B141" s="39"/>
      <c r="C141" s="39"/>
      <c r="D141" s="39"/>
      <c r="E141" s="39"/>
      <c r="F141" s="73"/>
      <c r="G141" s="95">
        <f>Table1487453233343536331323334353738393[[#This Row],[Hours Worked]]*Table1487453233343536331323334353738393[[#This Row],[Rate]]</f>
        <v>0</v>
      </c>
      <c r="H141" s="116"/>
      <c r="I141" s="118">
        <f>IF(Table1487453233343536331323334353738393[[#This Row],[Equipment Used (Dropdown)]] &lt;&gt; "", RIGHT(Table1487453233343536331323334353738393[[#This Row],[Equipment Used (Dropdown)]],6),0)</f>
        <v>0</v>
      </c>
      <c r="J141" s="94"/>
      <c r="K141" s="95">
        <f>Table1487453233343536331323334353738393[[#This Row],[Rate (Auto selects)]]*Table1487453233343536331323334353738393[[#This Row],[Hours Used]]</f>
        <v>0</v>
      </c>
      <c r="S141" s="33"/>
      <c r="T141" s="39"/>
      <c r="U141" s="39"/>
      <c r="V141" s="39"/>
      <c r="W141" s="39"/>
      <c r="X141" s="39"/>
      <c r="Y141" s="112">
        <f>IF(X141 &lt;&gt; "", RIGHT(Table15775311283848586881828384858788898[[#This Row],[Class (Dropdown)]],6),0)</f>
        <v>0</v>
      </c>
      <c r="Z141" s="108"/>
      <c r="AA141" s="107"/>
      <c r="AB141" s="111">
        <f>Table15775311283848586881828384858788898[[#This Row],[Rate (Auto fill)]]*Table15775311283848586881828384858788898[[#This Row],[Hours Groomed]]</f>
        <v>0</v>
      </c>
      <c r="AC141" s="32"/>
      <c r="AE141" s="85"/>
      <c r="AF141" s="85"/>
      <c r="AI141" s="33"/>
      <c r="AJ141" s="39"/>
      <c r="AK141" s="39"/>
      <c r="AL141" s="39"/>
      <c r="AM141" s="76"/>
      <c r="AN141" s="39"/>
      <c r="AO141" s="39"/>
      <c r="AP141" s="33"/>
      <c r="AQ141" s="77"/>
      <c r="AR141" s="39"/>
      <c r="AS141" s="39"/>
      <c r="AT141" s="76"/>
      <c r="AU141" s="39"/>
      <c r="AV141" s="78"/>
      <c r="AW141" s="33"/>
      <c r="AX141" s="77"/>
      <c r="AY141" s="39"/>
      <c r="AZ141" s="39"/>
      <c r="BA141" s="76"/>
      <c r="BB141" s="39"/>
      <c r="BC141" s="78"/>
      <c r="BD141" s="33"/>
      <c r="BE141" s="77"/>
      <c r="BF141" s="39"/>
      <c r="BG141" s="39"/>
      <c r="BH141" s="76"/>
      <c r="BI141" s="39"/>
      <c r="BJ141" s="78"/>
      <c r="BK141" s="33"/>
    </row>
    <row r="142" spans="1:63" x14ac:dyDescent="0.35">
      <c r="A142" s="77"/>
      <c r="B142" s="39"/>
      <c r="C142" s="39"/>
      <c r="D142" s="39"/>
      <c r="E142" s="39"/>
      <c r="F142" s="73"/>
      <c r="G142" s="95">
        <f>Table1487453233343536331323334353738393[[#This Row],[Hours Worked]]*Table1487453233343536331323334353738393[[#This Row],[Rate]]</f>
        <v>0</v>
      </c>
      <c r="H142" s="116"/>
      <c r="I142" s="118">
        <f>IF(Table1487453233343536331323334353738393[[#This Row],[Equipment Used (Dropdown)]] &lt;&gt; "", RIGHT(Table1487453233343536331323334353738393[[#This Row],[Equipment Used (Dropdown)]],6),0)</f>
        <v>0</v>
      </c>
      <c r="J142" s="94"/>
      <c r="K142" s="95">
        <f>Table1487453233343536331323334353738393[[#This Row],[Rate (Auto selects)]]*Table1487453233343536331323334353738393[[#This Row],[Hours Used]]</f>
        <v>0</v>
      </c>
      <c r="S142" s="33"/>
      <c r="T142" s="39"/>
      <c r="U142" s="39"/>
      <c r="V142" s="39"/>
      <c r="W142" s="39"/>
      <c r="X142" s="39"/>
      <c r="Y142" s="112">
        <f>IF(X142 &lt;&gt; "", RIGHT(Table15775311283848586881828384858788898[[#This Row],[Class (Dropdown)]],6),0)</f>
        <v>0</v>
      </c>
      <c r="Z142" s="108"/>
      <c r="AA142" s="107"/>
      <c r="AB142" s="111">
        <f>Table15775311283848586881828384858788898[[#This Row],[Rate (Auto fill)]]*Table15775311283848586881828384858788898[[#This Row],[Hours Groomed]]</f>
        <v>0</v>
      </c>
      <c r="AC142" s="32"/>
      <c r="AE142" s="85"/>
      <c r="AF142" s="85"/>
      <c r="AI142" s="33"/>
      <c r="AJ142" s="39"/>
      <c r="AK142" s="39"/>
      <c r="AL142" s="39"/>
      <c r="AM142" s="76"/>
      <c r="AN142" s="39"/>
      <c r="AO142" s="39"/>
      <c r="AP142" s="33"/>
      <c r="AQ142" s="77"/>
      <c r="AR142" s="39"/>
      <c r="AS142" s="39"/>
      <c r="AT142" s="76"/>
      <c r="AU142" s="39"/>
      <c r="AV142" s="78"/>
      <c r="AW142" s="33"/>
      <c r="AX142" s="77"/>
      <c r="AY142" s="39"/>
      <c r="AZ142" s="39"/>
      <c r="BA142" s="76"/>
      <c r="BB142" s="39"/>
      <c r="BC142" s="78"/>
      <c r="BD142" s="33"/>
      <c r="BE142" s="77"/>
      <c r="BF142" s="39"/>
      <c r="BG142" s="39"/>
      <c r="BH142" s="76"/>
      <c r="BI142" s="39"/>
      <c r="BJ142" s="78"/>
      <c r="BK142" s="33"/>
    </row>
    <row r="143" spans="1:63" x14ac:dyDescent="0.35">
      <c r="A143" s="77"/>
      <c r="B143" s="39"/>
      <c r="C143" s="39"/>
      <c r="D143" s="39"/>
      <c r="E143" s="39"/>
      <c r="F143" s="73"/>
      <c r="G143" s="95">
        <f>Table1487453233343536331323334353738393[[#This Row],[Hours Worked]]*Table1487453233343536331323334353738393[[#This Row],[Rate]]</f>
        <v>0</v>
      </c>
      <c r="H143" s="116"/>
      <c r="I143" s="118">
        <f>IF(Table1487453233343536331323334353738393[[#This Row],[Equipment Used (Dropdown)]] &lt;&gt; "", RIGHT(Table1487453233343536331323334353738393[[#This Row],[Equipment Used (Dropdown)]],6),0)</f>
        <v>0</v>
      </c>
      <c r="J143" s="94"/>
      <c r="K143" s="95">
        <f>Table1487453233343536331323334353738393[[#This Row],[Rate (Auto selects)]]*Table1487453233343536331323334353738393[[#This Row],[Hours Used]]</f>
        <v>0</v>
      </c>
      <c r="S143" s="33"/>
      <c r="T143" s="39"/>
      <c r="U143" s="39"/>
      <c r="V143" s="39"/>
      <c r="W143" s="39"/>
      <c r="X143" s="39"/>
      <c r="Y143" s="112">
        <f>IF(X143 &lt;&gt; "", RIGHT(Table15775311283848586881828384858788898[[#This Row],[Class (Dropdown)]],6),0)</f>
        <v>0</v>
      </c>
      <c r="Z143" s="108"/>
      <c r="AA143" s="107"/>
      <c r="AB143" s="111">
        <f>Table15775311283848586881828384858788898[[#This Row],[Rate (Auto fill)]]*Table15775311283848586881828384858788898[[#This Row],[Hours Groomed]]</f>
        <v>0</v>
      </c>
      <c r="AC143" s="32"/>
      <c r="AE143" s="85"/>
      <c r="AF143" s="85"/>
      <c r="AI143" s="33"/>
      <c r="AJ143" s="39"/>
      <c r="AK143" s="39"/>
      <c r="AL143" s="39"/>
      <c r="AM143" s="76"/>
      <c r="AN143" s="39"/>
      <c r="AO143" s="39"/>
      <c r="AP143" s="33"/>
      <c r="AQ143" s="77"/>
      <c r="AR143" s="39"/>
      <c r="AS143" s="39"/>
      <c r="AT143" s="76"/>
      <c r="AU143" s="39"/>
      <c r="AV143" s="78"/>
      <c r="AW143" s="33"/>
      <c r="AX143" s="77"/>
      <c r="AY143" s="39"/>
      <c r="AZ143" s="39"/>
      <c r="BA143" s="76"/>
      <c r="BB143" s="39"/>
      <c r="BC143" s="78"/>
      <c r="BD143" s="33"/>
      <c r="BE143" s="77"/>
      <c r="BF143" s="39"/>
      <c r="BG143" s="39"/>
      <c r="BH143" s="76"/>
      <c r="BI143" s="39"/>
      <c r="BJ143" s="78"/>
      <c r="BK143" s="33"/>
    </row>
    <row r="144" spans="1:63" x14ac:dyDescent="0.35">
      <c r="A144" s="77"/>
      <c r="B144" s="39"/>
      <c r="C144" s="39"/>
      <c r="D144" s="39"/>
      <c r="E144" s="39"/>
      <c r="F144" s="73"/>
      <c r="G144" s="95">
        <f>Table1487453233343536331323334353738393[[#This Row],[Hours Worked]]*Table1487453233343536331323334353738393[[#This Row],[Rate]]</f>
        <v>0</v>
      </c>
      <c r="H144" s="116"/>
      <c r="I144" s="118">
        <f>IF(Table1487453233343536331323334353738393[[#This Row],[Equipment Used (Dropdown)]] &lt;&gt; "", RIGHT(Table1487453233343536331323334353738393[[#This Row],[Equipment Used (Dropdown)]],6),0)</f>
        <v>0</v>
      </c>
      <c r="J144" s="94"/>
      <c r="K144" s="95">
        <f>Table1487453233343536331323334353738393[[#This Row],[Rate (Auto selects)]]*Table1487453233343536331323334353738393[[#This Row],[Hours Used]]</f>
        <v>0</v>
      </c>
      <c r="S144" s="33"/>
      <c r="T144" s="39"/>
      <c r="U144" s="39"/>
      <c r="V144" s="39"/>
      <c r="W144" s="39"/>
      <c r="X144" s="39"/>
      <c r="Y144" s="112">
        <f>IF(X144 &lt;&gt; "", RIGHT(Table15775311283848586881828384858788898[[#This Row],[Class (Dropdown)]],6),0)</f>
        <v>0</v>
      </c>
      <c r="Z144" s="108"/>
      <c r="AA144" s="107"/>
      <c r="AB144" s="111">
        <f>Table15775311283848586881828384858788898[[#This Row],[Rate (Auto fill)]]*Table15775311283848586881828384858788898[[#This Row],[Hours Groomed]]</f>
        <v>0</v>
      </c>
      <c r="AC144" s="32"/>
      <c r="AE144" s="85"/>
      <c r="AF144" s="85"/>
      <c r="AI144" s="33"/>
      <c r="AJ144" s="39"/>
      <c r="AK144" s="39"/>
      <c r="AL144" s="39"/>
      <c r="AM144" s="76"/>
      <c r="AN144" s="39"/>
      <c r="AO144" s="39"/>
      <c r="AP144" s="33"/>
      <c r="AQ144" s="77"/>
      <c r="AR144" s="39"/>
      <c r="AS144" s="39"/>
      <c r="AT144" s="76"/>
      <c r="AU144" s="39"/>
      <c r="AV144" s="78"/>
      <c r="AW144" s="33"/>
      <c r="AX144" s="77"/>
      <c r="AY144" s="39"/>
      <c r="AZ144" s="39"/>
      <c r="BA144" s="76"/>
      <c r="BB144" s="39"/>
      <c r="BC144" s="78"/>
      <c r="BD144" s="33"/>
      <c r="BE144" s="77"/>
      <c r="BF144" s="39"/>
      <c r="BG144" s="39"/>
      <c r="BH144" s="76"/>
      <c r="BI144" s="39"/>
      <c r="BJ144" s="78"/>
      <c r="BK144" s="33"/>
    </row>
    <row r="145" spans="1:63" x14ac:dyDescent="0.35">
      <c r="A145" s="77"/>
      <c r="B145" s="39"/>
      <c r="C145" s="39"/>
      <c r="D145" s="39"/>
      <c r="E145" s="39"/>
      <c r="F145" s="73"/>
      <c r="G145" s="95">
        <f>Table1487453233343536331323334353738393[[#This Row],[Hours Worked]]*Table1487453233343536331323334353738393[[#This Row],[Rate]]</f>
        <v>0</v>
      </c>
      <c r="H145" s="116"/>
      <c r="I145" s="118">
        <f>IF(Table1487453233343536331323334353738393[[#This Row],[Equipment Used (Dropdown)]] &lt;&gt; "", RIGHT(Table1487453233343536331323334353738393[[#This Row],[Equipment Used (Dropdown)]],6),0)</f>
        <v>0</v>
      </c>
      <c r="J145" s="94"/>
      <c r="K145" s="95">
        <f>Table1487453233343536331323334353738393[[#This Row],[Rate (Auto selects)]]*Table1487453233343536331323334353738393[[#This Row],[Hours Used]]</f>
        <v>0</v>
      </c>
      <c r="S145" s="33"/>
      <c r="T145" s="39"/>
      <c r="U145" s="39"/>
      <c r="V145" s="39"/>
      <c r="W145" s="39"/>
      <c r="X145" s="39"/>
      <c r="Y145" s="112">
        <f>IF(X145 &lt;&gt; "", RIGHT(Table15775311283848586881828384858788898[[#This Row],[Class (Dropdown)]],6),0)</f>
        <v>0</v>
      </c>
      <c r="Z145" s="108"/>
      <c r="AA145" s="107"/>
      <c r="AB145" s="111">
        <f>Table15775311283848586881828384858788898[[#This Row],[Rate (Auto fill)]]*Table15775311283848586881828384858788898[[#This Row],[Hours Groomed]]</f>
        <v>0</v>
      </c>
      <c r="AC145" s="32"/>
      <c r="AE145" s="85"/>
      <c r="AF145" s="85"/>
      <c r="AI145" s="33"/>
      <c r="AJ145" s="39"/>
      <c r="AK145" s="39"/>
      <c r="AL145" s="39"/>
      <c r="AM145" s="76"/>
      <c r="AN145" s="39"/>
      <c r="AO145" s="39"/>
      <c r="AP145" s="33"/>
      <c r="AQ145" s="77"/>
      <c r="AR145" s="39"/>
      <c r="AS145" s="39"/>
      <c r="AT145" s="76"/>
      <c r="AU145" s="39"/>
      <c r="AV145" s="78"/>
      <c r="AW145" s="33"/>
      <c r="AX145" s="77"/>
      <c r="AY145" s="39"/>
      <c r="AZ145" s="39"/>
      <c r="BA145" s="76"/>
      <c r="BB145" s="39"/>
      <c r="BC145" s="78"/>
      <c r="BD145" s="33"/>
      <c r="BE145" s="77"/>
      <c r="BF145" s="39"/>
      <c r="BG145" s="39"/>
      <c r="BH145" s="76"/>
      <c r="BI145" s="39"/>
      <c r="BJ145" s="78"/>
      <c r="BK145" s="33"/>
    </row>
    <row r="146" spans="1:63" x14ac:dyDescent="0.35">
      <c r="A146" s="77"/>
      <c r="B146" s="39"/>
      <c r="C146" s="39"/>
      <c r="D146" s="39"/>
      <c r="E146" s="39"/>
      <c r="F146" s="73"/>
      <c r="G146" s="95">
        <f>Table1487453233343536331323334353738393[[#This Row],[Hours Worked]]*Table1487453233343536331323334353738393[[#This Row],[Rate]]</f>
        <v>0</v>
      </c>
      <c r="H146" s="116"/>
      <c r="I146" s="118">
        <f>IF(Table1487453233343536331323334353738393[[#This Row],[Equipment Used (Dropdown)]] &lt;&gt; "", RIGHT(Table1487453233343536331323334353738393[[#This Row],[Equipment Used (Dropdown)]],6),0)</f>
        <v>0</v>
      </c>
      <c r="J146" s="94"/>
      <c r="K146" s="95">
        <f>Table1487453233343536331323334353738393[[#This Row],[Rate (Auto selects)]]*Table1487453233343536331323334353738393[[#This Row],[Hours Used]]</f>
        <v>0</v>
      </c>
      <c r="S146" s="33"/>
      <c r="T146" s="39"/>
      <c r="U146" s="39"/>
      <c r="V146" s="39"/>
      <c r="W146" s="39"/>
      <c r="X146" s="39"/>
      <c r="Y146" s="112">
        <f>IF(X146 &lt;&gt; "", RIGHT(Table15775311283848586881828384858788898[[#This Row],[Class (Dropdown)]],6),0)</f>
        <v>0</v>
      </c>
      <c r="Z146" s="108"/>
      <c r="AA146" s="107"/>
      <c r="AB146" s="111">
        <f>Table15775311283848586881828384858788898[[#This Row],[Rate (Auto fill)]]*Table15775311283848586881828384858788898[[#This Row],[Hours Groomed]]</f>
        <v>0</v>
      </c>
      <c r="AC146" s="32"/>
      <c r="AE146" s="85"/>
      <c r="AF146" s="85"/>
      <c r="AI146" s="33"/>
      <c r="AJ146" s="39"/>
      <c r="AK146" s="39"/>
      <c r="AL146" s="39"/>
      <c r="AM146" s="76"/>
      <c r="AN146" s="39"/>
      <c r="AO146" s="39"/>
      <c r="AP146" s="33"/>
      <c r="AQ146" s="77"/>
      <c r="AR146" s="39"/>
      <c r="AS146" s="39"/>
      <c r="AT146" s="76"/>
      <c r="AU146" s="39"/>
      <c r="AV146" s="78"/>
      <c r="AW146" s="33"/>
      <c r="AX146" s="77"/>
      <c r="AY146" s="39"/>
      <c r="AZ146" s="39"/>
      <c r="BA146" s="76"/>
      <c r="BB146" s="39"/>
      <c r="BC146" s="78"/>
      <c r="BD146" s="33"/>
      <c r="BE146" s="77"/>
      <c r="BF146" s="39"/>
      <c r="BG146" s="39"/>
      <c r="BH146" s="76"/>
      <c r="BI146" s="39"/>
      <c r="BJ146" s="78"/>
      <c r="BK146" s="33"/>
    </row>
    <row r="147" spans="1:63" x14ac:dyDescent="0.35">
      <c r="A147" s="77"/>
      <c r="B147" s="39"/>
      <c r="C147" s="39"/>
      <c r="D147" s="39"/>
      <c r="E147" s="39"/>
      <c r="F147" s="73"/>
      <c r="G147" s="95">
        <f>Table1487453233343536331323334353738393[[#This Row],[Hours Worked]]*Table1487453233343536331323334353738393[[#This Row],[Rate]]</f>
        <v>0</v>
      </c>
      <c r="H147" s="116"/>
      <c r="I147" s="118">
        <f>IF(Table1487453233343536331323334353738393[[#This Row],[Equipment Used (Dropdown)]] &lt;&gt; "", RIGHT(Table1487453233343536331323334353738393[[#This Row],[Equipment Used (Dropdown)]],6),0)</f>
        <v>0</v>
      </c>
      <c r="J147" s="94"/>
      <c r="K147" s="95">
        <f>Table1487453233343536331323334353738393[[#This Row],[Rate (Auto selects)]]*Table1487453233343536331323334353738393[[#This Row],[Hours Used]]</f>
        <v>0</v>
      </c>
      <c r="S147" s="33"/>
      <c r="T147" s="39"/>
      <c r="U147" s="39"/>
      <c r="V147" s="39"/>
      <c r="W147" s="39"/>
      <c r="X147" s="39"/>
      <c r="Y147" s="112">
        <f>IF(X147 &lt;&gt; "", RIGHT(Table15775311283848586881828384858788898[[#This Row],[Class (Dropdown)]],6),0)</f>
        <v>0</v>
      </c>
      <c r="Z147" s="108"/>
      <c r="AA147" s="107"/>
      <c r="AB147" s="111">
        <f>Table15775311283848586881828384858788898[[#This Row],[Rate (Auto fill)]]*Table15775311283848586881828384858788898[[#This Row],[Hours Groomed]]</f>
        <v>0</v>
      </c>
      <c r="AC147" s="32"/>
      <c r="AE147" s="85"/>
      <c r="AF147" s="85"/>
      <c r="AI147" s="33"/>
      <c r="AJ147" s="39"/>
      <c r="AK147" s="39"/>
      <c r="AL147" s="39"/>
      <c r="AM147" s="76"/>
      <c r="AN147" s="39"/>
      <c r="AO147" s="39"/>
      <c r="AP147" s="33"/>
      <c r="AQ147" s="77"/>
      <c r="AR147" s="39"/>
      <c r="AS147" s="39"/>
      <c r="AT147" s="76"/>
      <c r="AU147" s="39"/>
      <c r="AV147" s="78"/>
      <c r="AW147" s="33"/>
      <c r="AX147" s="77"/>
      <c r="AY147" s="39"/>
      <c r="AZ147" s="39"/>
      <c r="BA147" s="76"/>
      <c r="BB147" s="39"/>
      <c r="BC147" s="78"/>
      <c r="BD147" s="33"/>
      <c r="BE147" s="77"/>
      <c r="BF147" s="39"/>
      <c r="BG147" s="39"/>
      <c r="BH147" s="76"/>
      <c r="BI147" s="39"/>
      <c r="BJ147" s="78"/>
      <c r="BK147" s="33"/>
    </row>
    <row r="148" spans="1:63" x14ac:dyDescent="0.35">
      <c r="A148" s="77"/>
      <c r="B148" s="39"/>
      <c r="C148" s="39"/>
      <c r="D148" s="39"/>
      <c r="E148" s="39"/>
      <c r="F148" s="73"/>
      <c r="G148" s="95">
        <f>Table1487453233343536331323334353738393[[#This Row],[Hours Worked]]*Table1487453233343536331323334353738393[[#This Row],[Rate]]</f>
        <v>0</v>
      </c>
      <c r="H148" s="116"/>
      <c r="I148" s="118">
        <f>IF(Table1487453233343536331323334353738393[[#This Row],[Equipment Used (Dropdown)]] &lt;&gt; "", RIGHT(Table1487453233343536331323334353738393[[#This Row],[Equipment Used (Dropdown)]],6),0)</f>
        <v>0</v>
      </c>
      <c r="J148" s="94"/>
      <c r="K148" s="95">
        <f>Table1487453233343536331323334353738393[[#This Row],[Rate (Auto selects)]]*Table1487453233343536331323334353738393[[#This Row],[Hours Used]]</f>
        <v>0</v>
      </c>
      <c r="S148" s="33"/>
      <c r="T148" s="39"/>
      <c r="U148" s="39"/>
      <c r="V148" s="39"/>
      <c r="W148" s="39"/>
      <c r="X148" s="39"/>
      <c r="Y148" s="112">
        <f>IF(X148 &lt;&gt; "", RIGHT(Table15775311283848586881828384858788898[[#This Row],[Class (Dropdown)]],6),0)</f>
        <v>0</v>
      </c>
      <c r="Z148" s="108"/>
      <c r="AA148" s="107"/>
      <c r="AB148" s="111">
        <f>Table15775311283848586881828384858788898[[#This Row],[Rate (Auto fill)]]*Table15775311283848586881828384858788898[[#This Row],[Hours Groomed]]</f>
        <v>0</v>
      </c>
      <c r="AC148" s="32"/>
      <c r="AE148" s="85"/>
      <c r="AF148" s="85"/>
      <c r="AI148" s="33"/>
      <c r="AJ148" s="39"/>
      <c r="AK148" s="39"/>
      <c r="AL148" s="39"/>
      <c r="AM148" s="76"/>
      <c r="AN148" s="39"/>
      <c r="AO148" s="39"/>
      <c r="AP148" s="33"/>
      <c r="AQ148" s="77"/>
      <c r="AR148" s="39"/>
      <c r="AS148" s="39"/>
      <c r="AT148" s="76"/>
      <c r="AU148" s="39"/>
      <c r="AV148" s="78"/>
      <c r="AW148" s="33"/>
      <c r="AX148" s="77"/>
      <c r="AY148" s="39"/>
      <c r="AZ148" s="39"/>
      <c r="BA148" s="76"/>
      <c r="BB148" s="39"/>
      <c r="BC148" s="78"/>
      <c r="BD148" s="33"/>
      <c r="BE148" s="77"/>
      <c r="BF148" s="39"/>
      <c r="BG148" s="39"/>
      <c r="BH148" s="76"/>
      <c r="BI148" s="39"/>
      <c r="BJ148" s="78"/>
      <c r="BK148" s="33"/>
    </row>
    <row r="149" spans="1:63" x14ac:dyDescent="0.35">
      <c r="A149" s="77"/>
      <c r="B149" s="39"/>
      <c r="C149" s="39"/>
      <c r="D149" s="39"/>
      <c r="E149" s="39"/>
      <c r="F149" s="73"/>
      <c r="G149" s="95">
        <f>Table1487453233343536331323334353738393[[#This Row],[Hours Worked]]*Table1487453233343536331323334353738393[[#This Row],[Rate]]</f>
        <v>0</v>
      </c>
      <c r="H149" s="116"/>
      <c r="I149" s="118">
        <f>IF(Table1487453233343536331323334353738393[[#This Row],[Equipment Used (Dropdown)]] &lt;&gt; "", RIGHT(Table1487453233343536331323334353738393[[#This Row],[Equipment Used (Dropdown)]],6),0)</f>
        <v>0</v>
      </c>
      <c r="J149" s="94"/>
      <c r="K149" s="95">
        <f>Table1487453233343536331323334353738393[[#This Row],[Rate (Auto selects)]]*Table1487453233343536331323334353738393[[#This Row],[Hours Used]]</f>
        <v>0</v>
      </c>
      <c r="S149" s="33"/>
      <c r="T149" s="39"/>
      <c r="U149" s="39"/>
      <c r="V149" s="39"/>
      <c r="W149" s="39"/>
      <c r="X149" s="39"/>
      <c r="Y149" s="112">
        <f>IF(X149 &lt;&gt; "", RIGHT(Table15775311283848586881828384858788898[[#This Row],[Class (Dropdown)]],6),0)</f>
        <v>0</v>
      </c>
      <c r="Z149" s="108"/>
      <c r="AA149" s="107"/>
      <c r="AB149" s="111">
        <f>Table15775311283848586881828384858788898[[#This Row],[Rate (Auto fill)]]*Table15775311283848586881828384858788898[[#This Row],[Hours Groomed]]</f>
        <v>0</v>
      </c>
      <c r="AC149" s="32"/>
      <c r="AE149" s="85"/>
      <c r="AF149" s="85"/>
      <c r="AI149" s="33"/>
      <c r="AJ149" s="39"/>
      <c r="AK149" s="39"/>
      <c r="AL149" s="39"/>
      <c r="AM149" s="76"/>
      <c r="AN149" s="39"/>
      <c r="AO149" s="39"/>
      <c r="AP149" s="33"/>
      <c r="AQ149" s="77"/>
      <c r="AR149" s="39"/>
      <c r="AS149" s="39"/>
      <c r="AT149" s="76"/>
      <c r="AU149" s="39"/>
      <c r="AV149" s="78"/>
      <c r="AW149" s="33"/>
      <c r="AX149" s="77"/>
      <c r="AY149" s="39"/>
      <c r="AZ149" s="39"/>
      <c r="BA149" s="76"/>
      <c r="BB149" s="39"/>
      <c r="BC149" s="78"/>
      <c r="BD149" s="33"/>
      <c r="BE149" s="77"/>
      <c r="BF149" s="39"/>
      <c r="BG149" s="39"/>
      <c r="BH149" s="76"/>
      <c r="BI149" s="39"/>
      <c r="BJ149" s="78"/>
      <c r="BK149" s="33"/>
    </row>
    <row r="150" spans="1:63" x14ac:dyDescent="0.35">
      <c r="A150" s="77"/>
      <c r="B150" s="39"/>
      <c r="C150" s="39"/>
      <c r="D150" s="39"/>
      <c r="E150" s="39"/>
      <c r="F150" s="73"/>
      <c r="G150" s="95">
        <f>Table1487453233343536331323334353738393[[#This Row],[Hours Worked]]*Table1487453233343536331323334353738393[[#This Row],[Rate]]</f>
        <v>0</v>
      </c>
      <c r="H150" s="116"/>
      <c r="I150" s="118">
        <f>IF(Table1487453233343536331323334353738393[[#This Row],[Equipment Used (Dropdown)]] &lt;&gt; "", RIGHT(Table1487453233343536331323334353738393[[#This Row],[Equipment Used (Dropdown)]],6),0)</f>
        <v>0</v>
      </c>
      <c r="J150" s="94"/>
      <c r="K150" s="95">
        <f>Table1487453233343536331323334353738393[[#This Row],[Rate (Auto selects)]]*Table1487453233343536331323334353738393[[#This Row],[Hours Used]]</f>
        <v>0</v>
      </c>
      <c r="S150" s="33"/>
      <c r="T150" s="39"/>
      <c r="U150" s="39"/>
      <c r="V150" s="39"/>
      <c r="W150" s="39"/>
      <c r="X150" s="39"/>
      <c r="Y150" s="112">
        <f>IF(X150 &lt;&gt; "", RIGHT(Table15775311283848586881828384858788898[[#This Row],[Class (Dropdown)]],6),0)</f>
        <v>0</v>
      </c>
      <c r="Z150" s="108"/>
      <c r="AA150" s="107"/>
      <c r="AB150" s="111">
        <f>Table15775311283848586881828384858788898[[#This Row],[Rate (Auto fill)]]*Table15775311283848586881828384858788898[[#This Row],[Hours Groomed]]</f>
        <v>0</v>
      </c>
      <c r="AC150" s="32"/>
      <c r="AE150" s="85"/>
      <c r="AF150" s="85"/>
      <c r="AI150" s="33"/>
      <c r="AJ150" s="39"/>
      <c r="AK150" s="39"/>
      <c r="AL150" s="39"/>
      <c r="AM150" s="76"/>
      <c r="AN150" s="39"/>
      <c r="AO150" s="39"/>
      <c r="AP150" s="33"/>
      <c r="AQ150" s="77"/>
      <c r="AR150" s="39"/>
      <c r="AS150" s="39"/>
      <c r="AT150" s="76"/>
      <c r="AU150" s="39"/>
      <c r="AV150" s="78"/>
      <c r="AW150" s="33"/>
      <c r="AX150" s="77"/>
      <c r="AY150" s="39"/>
      <c r="AZ150" s="39"/>
      <c r="BA150" s="76"/>
      <c r="BB150" s="39"/>
      <c r="BC150" s="78"/>
      <c r="BD150" s="33"/>
      <c r="BE150" s="77"/>
      <c r="BF150" s="39"/>
      <c r="BG150" s="39"/>
      <c r="BH150" s="76"/>
      <c r="BI150" s="39"/>
      <c r="BJ150" s="78"/>
      <c r="BK150" s="33"/>
    </row>
    <row r="151" spans="1:63" x14ac:dyDescent="0.35">
      <c r="A151" s="77"/>
      <c r="B151" s="39"/>
      <c r="C151" s="39"/>
      <c r="D151" s="39"/>
      <c r="E151" s="39"/>
      <c r="F151" s="73"/>
      <c r="G151" s="95">
        <f>Table1487453233343536331323334353738393[[#This Row],[Hours Worked]]*Table1487453233343536331323334353738393[[#This Row],[Rate]]</f>
        <v>0</v>
      </c>
      <c r="H151" s="116"/>
      <c r="I151" s="118">
        <f>IF(Table1487453233343536331323334353738393[[#This Row],[Equipment Used (Dropdown)]] &lt;&gt; "", RIGHT(Table1487453233343536331323334353738393[[#This Row],[Equipment Used (Dropdown)]],6),0)</f>
        <v>0</v>
      </c>
      <c r="J151" s="94"/>
      <c r="K151" s="95">
        <f>Table1487453233343536331323334353738393[[#This Row],[Rate (Auto selects)]]*Table1487453233343536331323334353738393[[#This Row],[Hours Used]]</f>
        <v>0</v>
      </c>
      <c r="S151" s="33"/>
      <c r="T151" s="39"/>
      <c r="U151" s="39"/>
      <c r="V151" s="39"/>
      <c r="W151" s="39"/>
      <c r="X151" s="39"/>
      <c r="Y151" s="112">
        <f>IF(X151 &lt;&gt; "", RIGHT(Table15775311283848586881828384858788898[[#This Row],[Class (Dropdown)]],6),0)</f>
        <v>0</v>
      </c>
      <c r="Z151" s="108"/>
      <c r="AA151" s="107"/>
      <c r="AB151" s="111">
        <f>Table15775311283848586881828384858788898[[#This Row],[Rate (Auto fill)]]*Table15775311283848586881828384858788898[[#This Row],[Hours Groomed]]</f>
        <v>0</v>
      </c>
      <c r="AC151" s="32"/>
      <c r="AE151" s="85"/>
      <c r="AF151" s="85"/>
      <c r="AI151" s="33"/>
      <c r="AJ151" s="39"/>
      <c r="AK151" s="39"/>
      <c r="AL151" s="39"/>
      <c r="AM151" s="76"/>
      <c r="AN151" s="39"/>
      <c r="AO151" s="39"/>
      <c r="AP151" s="33"/>
      <c r="AQ151" s="77"/>
      <c r="AR151" s="39"/>
      <c r="AS151" s="39"/>
      <c r="AT151" s="76"/>
      <c r="AU151" s="39"/>
      <c r="AV151" s="78"/>
      <c r="AW151" s="33"/>
      <c r="AX151" s="77"/>
      <c r="AY151" s="39"/>
      <c r="AZ151" s="39"/>
      <c r="BA151" s="76"/>
      <c r="BB151" s="39"/>
      <c r="BC151" s="78"/>
      <c r="BD151" s="33"/>
      <c r="BE151" s="77"/>
      <c r="BF151" s="39"/>
      <c r="BG151" s="39"/>
      <c r="BH151" s="76"/>
      <c r="BI151" s="39"/>
      <c r="BJ151" s="78"/>
      <c r="BK151" s="33"/>
    </row>
    <row r="152" spans="1:63" x14ac:dyDescent="0.35">
      <c r="A152" s="77"/>
      <c r="B152" s="39"/>
      <c r="C152" s="39"/>
      <c r="D152" s="39"/>
      <c r="E152" s="39"/>
      <c r="F152" s="73"/>
      <c r="G152" s="95">
        <f>Table1487453233343536331323334353738393[[#This Row],[Hours Worked]]*Table1487453233343536331323334353738393[[#This Row],[Rate]]</f>
        <v>0</v>
      </c>
      <c r="H152" s="116"/>
      <c r="I152" s="118">
        <f>IF(Table1487453233343536331323334353738393[[#This Row],[Equipment Used (Dropdown)]] &lt;&gt; "", RIGHT(Table1487453233343536331323334353738393[[#This Row],[Equipment Used (Dropdown)]],6),0)</f>
        <v>0</v>
      </c>
      <c r="J152" s="94"/>
      <c r="K152" s="95">
        <f>Table1487453233343536331323334353738393[[#This Row],[Rate (Auto selects)]]*Table1487453233343536331323334353738393[[#This Row],[Hours Used]]</f>
        <v>0</v>
      </c>
      <c r="S152" s="33"/>
      <c r="T152" s="39"/>
      <c r="U152" s="39"/>
      <c r="V152" s="39"/>
      <c r="W152" s="39"/>
      <c r="X152" s="39"/>
      <c r="Y152" s="112">
        <f>IF(X152 &lt;&gt; "", RIGHT(Table15775311283848586881828384858788898[[#This Row],[Class (Dropdown)]],6),0)</f>
        <v>0</v>
      </c>
      <c r="Z152" s="108"/>
      <c r="AA152" s="107"/>
      <c r="AB152" s="111">
        <f>Table15775311283848586881828384858788898[[#This Row],[Rate (Auto fill)]]*Table15775311283848586881828384858788898[[#This Row],[Hours Groomed]]</f>
        <v>0</v>
      </c>
      <c r="AC152" s="32"/>
      <c r="AE152" s="85"/>
      <c r="AF152" s="85"/>
      <c r="AI152" s="33"/>
      <c r="AJ152" s="39"/>
      <c r="AK152" s="39"/>
      <c r="AL152" s="39"/>
      <c r="AM152" s="76"/>
      <c r="AN152" s="39"/>
      <c r="AO152" s="39"/>
      <c r="AP152" s="33"/>
      <c r="AQ152" s="77"/>
      <c r="AR152" s="39"/>
      <c r="AS152" s="39"/>
      <c r="AT152" s="76"/>
      <c r="AU152" s="39"/>
      <c r="AV152" s="78"/>
      <c r="AW152" s="33"/>
      <c r="AX152" s="77"/>
      <c r="AY152" s="39"/>
      <c r="AZ152" s="39"/>
      <c r="BA152" s="76"/>
      <c r="BB152" s="39"/>
      <c r="BC152" s="78"/>
      <c r="BD152" s="33"/>
      <c r="BE152" s="77"/>
      <c r="BF152" s="39"/>
      <c r="BG152" s="39"/>
      <c r="BH152" s="76"/>
      <c r="BI152" s="39"/>
      <c r="BJ152" s="78"/>
      <c r="BK152" s="33"/>
    </row>
    <row r="153" spans="1:63" x14ac:dyDescent="0.35">
      <c r="A153" s="77"/>
      <c r="B153" s="39"/>
      <c r="C153" s="39"/>
      <c r="D153" s="39"/>
      <c r="E153" s="39"/>
      <c r="F153" s="73"/>
      <c r="G153" s="95">
        <f>Table1487453233343536331323334353738393[[#This Row],[Hours Worked]]*Table1487453233343536331323334353738393[[#This Row],[Rate]]</f>
        <v>0</v>
      </c>
      <c r="H153" s="116"/>
      <c r="I153" s="118">
        <f>IF(Table1487453233343536331323334353738393[[#This Row],[Equipment Used (Dropdown)]] &lt;&gt; "", RIGHT(Table1487453233343536331323334353738393[[#This Row],[Equipment Used (Dropdown)]],6),0)</f>
        <v>0</v>
      </c>
      <c r="J153" s="94"/>
      <c r="K153" s="95">
        <f>Table1487453233343536331323334353738393[[#This Row],[Rate (Auto selects)]]*Table1487453233343536331323334353738393[[#This Row],[Hours Used]]</f>
        <v>0</v>
      </c>
      <c r="S153" s="33"/>
      <c r="T153" s="39"/>
      <c r="U153" s="39"/>
      <c r="V153" s="39"/>
      <c r="W153" s="39"/>
      <c r="X153" s="39"/>
      <c r="Y153" s="112">
        <f>IF(X153 &lt;&gt; "", RIGHT(Table15775311283848586881828384858788898[[#This Row],[Class (Dropdown)]],6),0)</f>
        <v>0</v>
      </c>
      <c r="Z153" s="108"/>
      <c r="AA153" s="107"/>
      <c r="AB153" s="111">
        <f>Table15775311283848586881828384858788898[[#This Row],[Rate (Auto fill)]]*Table15775311283848586881828384858788898[[#This Row],[Hours Groomed]]</f>
        <v>0</v>
      </c>
      <c r="AC153" s="32"/>
      <c r="AE153" s="85"/>
      <c r="AF153" s="85"/>
      <c r="AI153" s="33"/>
      <c r="AJ153" s="39"/>
      <c r="AK153" s="39"/>
      <c r="AL153" s="39"/>
      <c r="AM153" s="76"/>
      <c r="AN153" s="39"/>
      <c r="AO153" s="39"/>
      <c r="AP153" s="33"/>
      <c r="AQ153" s="77"/>
      <c r="AR153" s="39"/>
      <c r="AS153" s="39"/>
      <c r="AT153" s="76"/>
      <c r="AU153" s="39"/>
      <c r="AV153" s="78"/>
      <c r="AW153" s="33"/>
      <c r="AX153" s="77"/>
      <c r="AY153" s="39"/>
      <c r="AZ153" s="39"/>
      <c r="BA153" s="76"/>
      <c r="BB153" s="39"/>
      <c r="BC153" s="78"/>
      <c r="BD153" s="33"/>
      <c r="BE153" s="77"/>
      <c r="BF153" s="39"/>
      <c r="BG153" s="39"/>
      <c r="BH153" s="76"/>
      <c r="BI153" s="39"/>
      <c r="BJ153" s="78"/>
      <c r="BK153" s="33"/>
    </row>
    <row r="154" spans="1:63" x14ac:dyDescent="0.35">
      <c r="A154" s="77"/>
      <c r="B154" s="39"/>
      <c r="C154" s="39"/>
      <c r="D154" s="39"/>
      <c r="E154" s="39"/>
      <c r="F154" s="73"/>
      <c r="G154" s="95">
        <f>Table1487453233343536331323334353738393[[#This Row],[Hours Worked]]*Table1487453233343536331323334353738393[[#This Row],[Rate]]</f>
        <v>0</v>
      </c>
      <c r="H154" s="116"/>
      <c r="I154" s="118">
        <f>IF(Table1487453233343536331323334353738393[[#This Row],[Equipment Used (Dropdown)]] &lt;&gt; "", RIGHT(Table1487453233343536331323334353738393[[#This Row],[Equipment Used (Dropdown)]],6),0)</f>
        <v>0</v>
      </c>
      <c r="J154" s="94"/>
      <c r="K154" s="95">
        <f>Table1487453233343536331323334353738393[[#This Row],[Rate (Auto selects)]]*Table1487453233343536331323334353738393[[#This Row],[Hours Used]]</f>
        <v>0</v>
      </c>
      <c r="S154" s="33"/>
      <c r="T154" s="39"/>
      <c r="U154" s="39"/>
      <c r="V154" s="39"/>
      <c r="W154" s="39"/>
      <c r="X154" s="39"/>
      <c r="Y154" s="112">
        <f>IF(X154 &lt;&gt; "", RIGHT(Table15775311283848586881828384858788898[[#This Row],[Class (Dropdown)]],6),0)</f>
        <v>0</v>
      </c>
      <c r="Z154" s="108"/>
      <c r="AA154" s="107"/>
      <c r="AB154" s="111">
        <f>Table15775311283848586881828384858788898[[#This Row],[Rate (Auto fill)]]*Table15775311283848586881828384858788898[[#This Row],[Hours Groomed]]</f>
        <v>0</v>
      </c>
      <c r="AC154" s="32"/>
      <c r="AE154" s="85"/>
      <c r="AF154" s="85"/>
      <c r="AI154" s="33"/>
      <c r="AJ154" s="39"/>
      <c r="AK154" s="39"/>
      <c r="AL154" s="39"/>
      <c r="AM154" s="76"/>
      <c r="AN154" s="39"/>
      <c r="AO154" s="39"/>
      <c r="AP154" s="33"/>
      <c r="AQ154" s="77"/>
      <c r="AR154" s="39"/>
      <c r="AS154" s="39"/>
      <c r="AT154" s="76"/>
      <c r="AU154" s="39"/>
      <c r="AV154" s="78"/>
      <c r="AW154" s="33"/>
      <c r="AX154" s="77"/>
      <c r="AY154" s="39"/>
      <c r="AZ154" s="39"/>
      <c r="BA154" s="76"/>
      <c r="BB154" s="39"/>
      <c r="BC154" s="78"/>
      <c r="BD154" s="33"/>
      <c r="BE154" s="77"/>
      <c r="BF154" s="39"/>
      <c r="BG154" s="39"/>
      <c r="BH154" s="76"/>
      <c r="BI154" s="39"/>
      <c r="BJ154" s="78"/>
      <c r="BK154" s="33"/>
    </row>
    <row r="155" spans="1:63" x14ac:dyDescent="0.35">
      <c r="A155" s="77"/>
      <c r="B155" s="39"/>
      <c r="C155" s="39"/>
      <c r="D155" s="39"/>
      <c r="E155" s="39"/>
      <c r="F155" s="73"/>
      <c r="G155" s="95">
        <f>Table1487453233343536331323334353738393[[#This Row],[Hours Worked]]*Table1487453233343536331323334353738393[[#This Row],[Rate]]</f>
        <v>0</v>
      </c>
      <c r="H155" s="116"/>
      <c r="I155" s="118">
        <f>IF(Table1487453233343536331323334353738393[[#This Row],[Equipment Used (Dropdown)]] &lt;&gt; "", RIGHT(Table1487453233343536331323334353738393[[#This Row],[Equipment Used (Dropdown)]],6),0)</f>
        <v>0</v>
      </c>
      <c r="J155" s="94"/>
      <c r="K155" s="95">
        <f>Table1487453233343536331323334353738393[[#This Row],[Rate (Auto selects)]]*Table1487453233343536331323334353738393[[#This Row],[Hours Used]]</f>
        <v>0</v>
      </c>
      <c r="S155" s="33"/>
      <c r="T155" s="39"/>
      <c r="U155" s="39"/>
      <c r="V155" s="39"/>
      <c r="W155" s="39"/>
      <c r="X155" s="39"/>
      <c r="Y155" s="112">
        <f>IF(X155 &lt;&gt; "", RIGHT(Table15775311283848586881828384858788898[[#This Row],[Class (Dropdown)]],6),0)</f>
        <v>0</v>
      </c>
      <c r="Z155" s="108"/>
      <c r="AA155" s="107"/>
      <c r="AB155" s="111">
        <f>Table15775311283848586881828384858788898[[#This Row],[Rate (Auto fill)]]*Table15775311283848586881828384858788898[[#This Row],[Hours Groomed]]</f>
        <v>0</v>
      </c>
      <c r="AC155" s="32"/>
      <c r="AE155" s="85"/>
      <c r="AF155" s="85"/>
      <c r="AI155" s="33"/>
      <c r="AJ155" s="39"/>
      <c r="AK155" s="39"/>
      <c r="AL155" s="39"/>
      <c r="AM155" s="76"/>
      <c r="AN155" s="39"/>
      <c r="AO155" s="39"/>
      <c r="AP155" s="33"/>
      <c r="AQ155" s="77"/>
      <c r="AR155" s="39"/>
      <c r="AS155" s="39"/>
      <c r="AT155" s="76"/>
      <c r="AU155" s="39"/>
      <c r="AV155" s="78"/>
      <c r="AW155" s="33"/>
      <c r="AX155" s="77"/>
      <c r="AY155" s="39"/>
      <c r="AZ155" s="39"/>
      <c r="BA155" s="76"/>
      <c r="BB155" s="39"/>
      <c r="BC155" s="78"/>
      <c r="BD155" s="33"/>
      <c r="BE155" s="77"/>
      <c r="BF155" s="39"/>
      <c r="BG155" s="39"/>
      <c r="BH155" s="76"/>
      <c r="BI155" s="39"/>
      <c r="BJ155" s="78"/>
      <c r="BK155" s="33"/>
    </row>
    <row r="156" spans="1:63" x14ac:dyDescent="0.35">
      <c r="A156" s="77"/>
      <c r="B156" s="39"/>
      <c r="C156" s="39"/>
      <c r="D156" s="39"/>
      <c r="E156" s="39"/>
      <c r="F156" s="73"/>
      <c r="G156" s="95">
        <f>Table1487453233343536331323334353738393[[#This Row],[Hours Worked]]*Table1487453233343536331323334353738393[[#This Row],[Rate]]</f>
        <v>0</v>
      </c>
      <c r="H156" s="116"/>
      <c r="I156" s="118">
        <f>IF(Table1487453233343536331323334353738393[[#This Row],[Equipment Used (Dropdown)]] &lt;&gt; "", RIGHT(Table1487453233343536331323334353738393[[#This Row],[Equipment Used (Dropdown)]],6),0)</f>
        <v>0</v>
      </c>
      <c r="J156" s="94"/>
      <c r="K156" s="95">
        <f>Table1487453233343536331323334353738393[[#This Row],[Rate (Auto selects)]]*Table1487453233343536331323334353738393[[#This Row],[Hours Used]]</f>
        <v>0</v>
      </c>
      <c r="S156" s="33"/>
      <c r="T156" s="39"/>
      <c r="U156" s="39"/>
      <c r="V156" s="39"/>
      <c r="W156" s="39"/>
      <c r="X156" s="39"/>
      <c r="Y156" s="112">
        <f>IF(X156 &lt;&gt; "", RIGHT(Table15775311283848586881828384858788898[[#This Row],[Class (Dropdown)]],6),0)</f>
        <v>0</v>
      </c>
      <c r="Z156" s="108"/>
      <c r="AA156" s="107"/>
      <c r="AB156" s="111">
        <f>Table15775311283848586881828384858788898[[#This Row],[Rate (Auto fill)]]*Table15775311283848586881828384858788898[[#This Row],[Hours Groomed]]</f>
        <v>0</v>
      </c>
      <c r="AC156" s="32"/>
      <c r="AE156" s="85"/>
      <c r="AF156" s="85"/>
      <c r="AI156" s="33"/>
      <c r="AJ156" s="39"/>
      <c r="AK156" s="39"/>
      <c r="AL156" s="39"/>
      <c r="AM156" s="76"/>
      <c r="AN156" s="39"/>
      <c r="AO156" s="39"/>
      <c r="AP156" s="33"/>
      <c r="AQ156" s="77"/>
      <c r="AR156" s="39"/>
      <c r="AS156" s="39"/>
      <c r="AT156" s="76"/>
      <c r="AU156" s="39"/>
      <c r="AV156" s="78"/>
      <c r="AW156" s="33"/>
      <c r="AX156" s="77"/>
      <c r="AY156" s="39"/>
      <c r="AZ156" s="39"/>
      <c r="BA156" s="76"/>
      <c r="BB156" s="39"/>
      <c r="BC156" s="78"/>
      <c r="BD156" s="33"/>
      <c r="BE156" s="77"/>
      <c r="BF156" s="39"/>
      <c r="BG156" s="39"/>
      <c r="BH156" s="76"/>
      <c r="BI156" s="39"/>
      <c r="BJ156" s="78"/>
      <c r="BK156" s="33"/>
    </row>
    <row r="157" spans="1:63" x14ac:dyDescent="0.35">
      <c r="A157" s="77"/>
      <c r="B157" s="39"/>
      <c r="C157" s="39"/>
      <c r="D157" s="39"/>
      <c r="E157" s="39"/>
      <c r="F157" s="73"/>
      <c r="G157" s="95">
        <f>Table1487453233343536331323334353738393[[#This Row],[Hours Worked]]*Table1487453233343536331323334353738393[[#This Row],[Rate]]</f>
        <v>0</v>
      </c>
      <c r="H157" s="116"/>
      <c r="I157" s="118">
        <f>IF(Table1487453233343536331323334353738393[[#This Row],[Equipment Used (Dropdown)]] &lt;&gt; "", RIGHT(Table1487453233343536331323334353738393[[#This Row],[Equipment Used (Dropdown)]],6),0)</f>
        <v>0</v>
      </c>
      <c r="J157" s="94"/>
      <c r="K157" s="95">
        <f>Table1487453233343536331323334353738393[[#This Row],[Rate (Auto selects)]]*Table1487453233343536331323334353738393[[#This Row],[Hours Used]]</f>
        <v>0</v>
      </c>
      <c r="S157" s="33"/>
      <c r="T157" s="39"/>
      <c r="U157" s="39"/>
      <c r="V157" s="39"/>
      <c r="W157" s="39"/>
      <c r="X157" s="39"/>
      <c r="Y157" s="112">
        <f>IF(X157 &lt;&gt; "", RIGHT(Table15775311283848586881828384858788898[[#This Row],[Class (Dropdown)]],6),0)</f>
        <v>0</v>
      </c>
      <c r="Z157" s="108"/>
      <c r="AA157" s="107"/>
      <c r="AB157" s="111">
        <f>Table15775311283848586881828384858788898[[#This Row],[Rate (Auto fill)]]*Table15775311283848586881828384858788898[[#This Row],[Hours Groomed]]</f>
        <v>0</v>
      </c>
      <c r="AC157" s="32"/>
      <c r="AE157" s="85"/>
      <c r="AF157" s="85"/>
      <c r="AI157" s="33"/>
      <c r="AJ157" s="39"/>
      <c r="AK157" s="39"/>
      <c r="AL157" s="39"/>
      <c r="AM157" s="76"/>
      <c r="AN157" s="39"/>
      <c r="AO157" s="39"/>
      <c r="AP157" s="33"/>
      <c r="AQ157" s="77"/>
      <c r="AR157" s="39"/>
      <c r="AS157" s="39"/>
      <c r="AT157" s="76"/>
      <c r="AU157" s="39"/>
      <c r="AV157" s="78"/>
      <c r="AW157" s="33"/>
      <c r="AX157" s="77"/>
      <c r="AY157" s="39"/>
      <c r="AZ157" s="39"/>
      <c r="BA157" s="76"/>
      <c r="BB157" s="39"/>
      <c r="BC157" s="78"/>
      <c r="BD157" s="33"/>
      <c r="BE157" s="77"/>
      <c r="BF157" s="39"/>
      <c r="BG157" s="39"/>
      <c r="BH157" s="76"/>
      <c r="BI157" s="39"/>
      <c r="BJ157" s="78"/>
      <c r="BK157" s="33"/>
    </row>
    <row r="158" spans="1:63" x14ac:dyDescent="0.35">
      <c r="A158" s="77"/>
      <c r="B158" s="39"/>
      <c r="C158" s="39"/>
      <c r="D158" s="39"/>
      <c r="E158" s="39"/>
      <c r="F158" s="73"/>
      <c r="G158" s="95">
        <f>Table1487453233343536331323334353738393[[#This Row],[Hours Worked]]*Table1487453233343536331323334353738393[[#This Row],[Rate]]</f>
        <v>0</v>
      </c>
      <c r="H158" s="116"/>
      <c r="I158" s="118">
        <f>IF(Table1487453233343536331323334353738393[[#This Row],[Equipment Used (Dropdown)]] &lt;&gt; "", RIGHT(Table1487453233343536331323334353738393[[#This Row],[Equipment Used (Dropdown)]],6),0)</f>
        <v>0</v>
      </c>
      <c r="J158" s="94"/>
      <c r="K158" s="95">
        <f>Table1487453233343536331323334353738393[[#This Row],[Rate (Auto selects)]]*Table1487453233343536331323334353738393[[#This Row],[Hours Used]]</f>
        <v>0</v>
      </c>
      <c r="S158" s="33"/>
      <c r="T158" s="39"/>
      <c r="U158" s="39"/>
      <c r="V158" s="39"/>
      <c r="W158" s="39"/>
      <c r="X158" s="39"/>
      <c r="Y158" s="112">
        <f>IF(X158 &lt;&gt; "", RIGHT(Table15775311283848586881828384858788898[[#This Row],[Class (Dropdown)]],6),0)</f>
        <v>0</v>
      </c>
      <c r="Z158" s="108"/>
      <c r="AA158" s="107"/>
      <c r="AB158" s="111">
        <f>Table15775311283848586881828384858788898[[#This Row],[Rate (Auto fill)]]*Table15775311283848586881828384858788898[[#This Row],[Hours Groomed]]</f>
        <v>0</v>
      </c>
      <c r="AC158" s="32"/>
      <c r="AE158" s="85"/>
      <c r="AF158" s="85"/>
      <c r="AI158" s="33"/>
      <c r="AJ158" s="39"/>
      <c r="AK158" s="39"/>
      <c r="AL158" s="39"/>
      <c r="AM158" s="76"/>
      <c r="AN158" s="39"/>
      <c r="AO158" s="39"/>
      <c r="AP158" s="33"/>
      <c r="AQ158" s="77"/>
      <c r="AR158" s="39"/>
      <c r="AS158" s="39"/>
      <c r="AT158" s="76"/>
      <c r="AU158" s="39"/>
      <c r="AV158" s="78"/>
      <c r="AW158" s="33"/>
      <c r="AX158" s="77"/>
      <c r="AY158" s="39"/>
      <c r="AZ158" s="39"/>
      <c r="BA158" s="76"/>
      <c r="BB158" s="39"/>
      <c r="BC158" s="78"/>
      <c r="BD158" s="33"/>
      <c r="BE158" s="77"/>
      <c r="BF158" s="39"/>
      <c r="BG158" s="39"/>
      <c r="BH158" s="76"/>
      <c r="BI158" s="39"/>
      <c r="BJ158" s="78"/>
      <c r="BK158" s="33"/>
    </row>
    <row r="159" spans="1:63" x14ac:dyDescent="0.35">
      <c r="A159" s="77"/>
      <c r="B159" s="39"/>
      <c r="C159" s="39"/>
      <c r="D159" s="39"/>
      <c r="E159" s="39"/>
      <c r="F159" s="73"/>
      <c r="G159" s="95">
        <f>Table1487453233343536331323334353738393[[#This Row],[Hours Worked]]*Table1487453233343536331323334353738393[[#This Row],[Rate]]</f>
        <v>0</v>
      </c>
      <c r="H159" s="116"/>
      <c r="I159" s="118">
        <f>IF(Table1487453233343536331323334353738393[[#This Row],[Equipment Used (Dropdown)]] &lt;&gt; "", RIGHT(Table1487453233343536331323334353738393[[#This Row],[Equipment Used (Dropdown)]],6),0)</f>
        <v>0</v>
      </c>
      <c r="J159" s="94"/>
      <c r="K159" s="95">
        <f>Table1487453233343536331323334353738393[[#This Row],[Rate (Auto selects)]]*Table1487453233343536331323334353738393[[#This Row],[Hours Used]]</f>
        <v>0</v>
      </c>
      <c r="S159" s="33"/>
      <c r="T159" s="39"/>
      <c r="U159" s="39"/>
      <c r="V159" s="39"/>
      <c r="W159" s="39"/>
      <c r="X159" s="39"/>
      <c r="Y159" s="112">
        <f>IF(X159 &lt;&gt; "", RIGHT(Table15775311283848586881828384858788898[[#This Row],[Class (Dropdown)]],6),0)</f>
        <v>0</v>
      </c>
      <c r="Z159" s="108"/>
      <c r="AA159" s="107"/>
      <c r="AB159" s="111">
        <f>Table15775311283848586881828384858788898[[#This Row],[Rate (Auto fill)]]*Table15775311283848586881828384858788898[[#This Row],[Hours Groomed]]</f>
        <v>0</v>
      </c>
      <c r="AC159" s="32"/>
      <c r="AE159" s="85"/>
      <c r="AF159" s="85"/>
      <c r="AI159" s="33"/>
      <c r="AJ159" s="39"/>
      <c r="AK159" s="39"/>
      <c r="AL159" s="39"/>
      <c r="AM159" s="76"/>
      <c r="AN159" s="39"/>
      <c r="AO159" s="39"/>
      <c r="AP159" s="33"/>
      <c r="AQ159" s="77"/>
      <c r="AR159" s="39"/>
      <c r="AS159" s="39"/>
      <c r="AT159" s="76"/>
      <c r="AU159" s="39"/>
      <c r="AV159" s="78"/>
      <c r="AW159" s="33"/>
      <c r="AX159" s="77"/>
      <c r="AY159" s="39"/>
      <c r="AZ159" s="39"/>
      <c r="BA159" s="76"/>
      <c r="BB159" s="39"/>
      <c r="BC159" s="78"/>
      <c r="BD159" s="33"/>
      <c r="BE159" s="77"/>
      <c r="BF159" s="39"/>
      <c r="BG159" s="39"/>
      <c r="BH159" s="76"/>
      <c r="BI159" s="39"/>
      <c r="BJ159" s="78"/>
      <c r="BK159" s="33"/>
    </row>
    <row r="160" spans="1:63" x14ac:dyDescent="0.35">
      <c r="A160" s="77"/>
      <c r="B160" s="39"/>
      <c r="C160" s="39"/>
      <c r="D160" s="39"/>
      <c r="E160" s="39"/>
      <c r="F160" s="73"/>
      <c r="G160" s="95">
        <f>Table1487453233343536331323334353738393[[#This Row],[Hours Worked]]*Table1487453233343536331323334353738393[[#This Row],[Rate]]</f>
        <v>0</v>
      </c>
      <c r="H160" s="116"/>
      <c r="I160" s="118">
        <f>IF(Table1487453233343536331323334353738393[[#This Row],[Equipment Used (Dropdown)]] &lt;&gt; "", RIGHT(Table1487453233343536331323334353738393[[#This Row],[Equipment Used (Dropdown)]],6),0)</f>
        <v>0</v>
      </c>
      <c r="J160" s="94"/>
      <c r="K160" s="95">
        <f>Table1487453233343536331323334353738393[[#This Row],[Rate (Auto selects)]]*Table1487453233343536331323334353738393[[#This Row],[Hours Used]]</f>
        <v>0</v>
      </c>
      <c r="S160" s="33"/>
      <c r="T160" s="39"/>
      <c r="U160" s="39"/>
      <c r="V160" s="39"/>
      <c r="W160" s="39"/>
      <c r="X160" s="39"/>
      <c r="Y160" s="112">
        <f>IF(X160 &lt;&gt; "", RIGHT(Table15775311283848586881828384858788898[[#This Row],[Class (Dropdown)]],6),0)</f>
        <v>0</v>
      </c>
      <c r="Z160" s="108"/>
      <c r="AA160" s="107"/>
      <c r="AB160" s="111">
        <f>Table15775311283848586881828384858788898[[#This Row],[Rate (Auto fill)]]*Table15775311283848586881828384858788898[[#This Row],[Hours Groomed]]</f>
        <v>0</v>
      </c>
      <c r="AC160" s="32"/>
      <c r="AE160" s="85"/>
      <c r="AF160" s="85"/>
      <c r="AI160" s="33"/>
      <c r="AJ160" s="39"/>
      <c r="AK160" s="39"/>
      <c r="AL160" s="39"/>
      <c r="AM160" s="76"/>
      <c r="AN160" s="39"/>
      <c r="AO160" s="39"/>
      <c r="AP160" s="33"/>
      <c r="AQ160" s="77"/>
      <c r="AR160" s="39"/>
      <c r="AS160" s="39"/>
      <c r="AT160" s="76"/>
      <c r="AU160" s="39"/>
      <c r="AV160" s="78"/>
      <c r="AW160" s="33"/>
      <c r="AX160" s="77"/>
      <c r="AY160" s="39"/>
      <c r="AZ160" s="39"/>
      <c r="BA160" s="76"/>
      <c r="BB160" s="39"/>
      <c r="BC160" s="78"/>
      <c r="BD160" s="33"/>
      <c r="BE160" s="77"/>
      <c r="BF160" s="39"/>
      <c r="BG160" s="39"/>
      <c r="BH160" s="76"/>
      <c r="BI160" s="39"/>
      <c r="BJ160" s="78"/>
      <c r="BK160" s="33"/>
    </row>
    <row r="161" spans="1:63" x14ac:dyDescent="0.35">
      <c r="A161" s="77"/>
      <c r="B161" s="39"/>
      <c r="C161" s="39"/>
      <c r="D161" s="39"/>
      <c r="E161" s="39"/>
      <c r="F161" s="73"/>
      <c r="G161" s="95">
        <f>Table1487453233343536331323334353738393[[#This Row],[Hours Worked]]*Table1487453233343536331323334353738393[[#This Row],[Rate]]</f>
        <v>0</v>
      </c>
      <c r="H161" s="116"/>
      <c r="I161" s="118">
        <f>IF(Table1487453233343536331323334353738393[[#This Row],[Equipment Used (Dropdown)]] &lt;&gt; "", RIGHT(Table1487453233343536331323334353738393[[#This Row],[Equipment Used (Dropdown)]],6),0)</f>
        <v>0</v>
      </c>
      <c r="J161" s="94"/>
      <c r="K161" s="95">
        <f>Table1487453233343536331323334353738393[[#This Row],[Rate (Auto selects)]]*Table1487453233343536331323334353738393[[#This Row],[Hours Used]]</f>
        <v>0</v>
      </c>
      <c r="S161" s="33"/>
      <c r="T161" s="39"/>
      <c r="U161" s="39"/>
      <c r="V161" s="39"/>
      <c r="W161" s="39"/>
      <c r="X161" s="39"/>
      <c r="Y161" s="112">
        <f>IF(X161 &lt;&gt; "", RIGHT(Table15775311283848586881828384858788898[[#This Row],[Class (Dropdown)]],6),0)</f>
        <v>0</v>
      </c>
      <c r="Z161" s="108"/>
      <c r="AA161" s="107"/>
      <c r="AB161" s="111">
        <f>Table15775311283848586881828384858788898[[#This Row],[Rate (Auto fill)]]*Table15775311283848586881828384858788898[[#This Row],[Hours Groomed]]</f>
        <v>0</v>
      </c>
      <c r="AC161" s="32"/>
      <c r="AE161" s="85"/>
      <c r="AF161" s="85"/>
      <c r="AI161" s="33"/>
      <c r="AJ161" s="39"/>
      <c r="AK161" s="39"/>
      <c r="AL161" s="39"/>
      <c r="AM161" s="76"/>
      <c r="AN161" s="39"/>
      <c r="AO161" s="39"/>
      <c r="AP161" s="33"/>
      <c r="AQ161" s="77"/>
      <c r="AR161" s="39"/>
      <c r="AS161" s="39"/>
      <c r="AT161" s="76"/>
      <c r="AU161" s="39"/>
      <c r="AV161" s="78"/>
      <c r="AW161" s="33"/>
      <c r="AX161" s="77"/>
      <c r="AY161" s="39"/>
      <c r="AZ161" s="39"/>
      <c r="BA161" s="76"/>
      <c r="BB161" s="39"/>
      <c r="BC161" s="78"/>
      <c r="BD161" s="33"/>
      <c r="BE161" s="77"/>
      <c r="BF161" s="39"/>
      <c r="BG161" s="39"/>
      <c r="BH161" s="76"/>
      <c r="BI161" s="39"/>
      <c r="BJ161" s="78"/>
      <c r="BK161" s="33"/>
    </row>
    <row r="162" spans="1:63" x14ac:dyDescent="0.35">
      <c r="A162" s="77"/>
      <c r="B162" s="39"/>
      <c r="C162" s="39"/>
      <c r="D162" s="39"/>
      <c r="E162" s="39"/>
      <c r="F162" s="73"/>
      <c r="G162" s="95">
        <f>Table1487453233343536331323334353738393[[#This Row],[Hours Worked]]*Table1487453233343536331323334353738393[[#This Row],[Rate]]</f>
        <v>0</v>
      </c>
      <c r="H162" s="116"/>
      <c r="I162" s="118">
        <f>IF(Table1487453233343536331323334353738393[[#This Row],[Equipment Used (Dropdown)]] &lt;&gt; "", RIGHT(Table1487453233343536331323334353738393[[#This Row],[Equipment Used (Dropdown)]],6),0)</f>
        <v>0</v>
      </c>
      <c r="J162" s="94"/>
      <c r="K162" s="95">
        <f>Table1487453233343536331323334353738393[[#This Row],[Rate (Auto selects)]]*Table1487453233343536331323334353738393[[#This Row],[Hours Used]]</f>
        <v>0</v>
      </c>
      <c r="S162" s="33"/>
      <c r="T162" s="39"/>
      <c r="U162" s="39"/>
      <c r="V162" s="39"/>
      <c r="W162" s="39"/>
      <c r="X162" s="39"/>
      <c r="Y162" s="112">
        <f>IF(X162 &lt;&gt; "", RIGHT(Table15775311283848586881828384858788898[[#This Row],[Class (Dropdown)]],6),0)</f>
        <v>0</v>
      </c>
      <c r="Z162" s="108"/>
      <c r="AA162" s="107"/>
      <c r="AB162" s="111">
        <f>Table15775311283848586881828384858788898[[#This Row],[Rate (Auto fill)]]*Table15775311283848586881828384858788898[[#This Row],[Hours Groomed]]</f>
        <v>0</v>
      </c>
      <c r="AC162" s="32"/>
      <c r="AE162" s="85"/>
      <c r="AF162" s="85"/>
      <c r="AI162" s="33"/>
      <c r="AJ162" s="39"/>
      <c r="AK162" s="39"/>
      <c r="AL162" s="39"/>
      <c r="AM162" s="76"/>
      <c r="AN162" s="39"/>
      <c r="AO162" s="39"/>
      <c r="AP162" s="33"/>
      <c r="AQ162" s="77"/>
      <c r="AR162" s="39"/>
      <c r="AS162" s="39"/>
      <c r="AT162" s="76"/>
      <c r="AU162" s="39"/>
      <c r="AV162" s="78"/>
      <c r="AW162" s="33"/>
      <c r="AX162" s="77"/>
      <c r="AY162" s="39"/>
      <c r="AZ162" s="39"/>
      <c r="BA162" s="76"/>
      <c r="BB162" s="39"/>
      <c r="BC162" s="78"/>
      <c r="BD162" s="33"/>
      <c r="BE162" s="77"/>
      <c r="BF162" s="39"/>
      <c r="BG162" s="39"/>
      <c r="BH162" s="76"/>
      <c r="BI162" s="39"/>
      <c r="BJ162" s="78"/>
      <c r="BK162" s="33"/>
    </row>
    <row r="163" spans="1:63" x14ac:dyDescent="0.35">
      <c r="A163" s="77"/>
      <c r="B163" s="39"/>
      <c r="C163" s="39"/>
      <c r="D163" s="39"/>
      <c r="E163" s="39"/>
      <c r="F163" s="73"/>
      <c r="G163" s="95">
        <f>Table1487453233343536331323334353738393[[#This Row],[Hours Worked]]*Table1487453233343536331323334353738393[[#This Row],[Rate]]</f>
        <v>0</v>
      </c>
      <c r="H163" s="116"/>
      <c r="I163" s="118">
        <f>IF(Table1487453233343536331323334353738393[[#This Row],[Equipment Used (Dropdown)]] &lt;&gt; "", RIGHT(Table1487453233343536331323334353738393[[#This Row],[Equipment Used (Dropdown)]],6),0)</f>
        <v>0</v>
      </c>
      <c r="J163" s="94"/>
      <c r="K163" s="95">
        <f>Table1487453233343536331323334353738393[[#This Row],[Rate (Auto selects)]]*Table1487453233343536331323334353738393[[#This Row],[Hours Used]]</f>
        <v>0</v>
      </c>
      <c r="S163" s="33"/>
      <c r="T163" s="39"/>
      <c r="U163" s="39"/>
      <c r="V163" s="39"/>
      <c r="W163" s="39"/>
      <c r="X163" s="39"/>
      <c r="Y163" s="112">
        <f>IF(X163 &lt;&gt; "", RIGHT(Table15775311283848586881828384858788898[[#This Row],[Class (Dropdown)]],6),0)</f>
        <v>0</v>
      </c>
      <c r="Z163" s="108"/>
      <c r="AA163" s="107"/>
      <c r="AB163" s="111">
        <f>Table15775311283848586881828384858788898[[#This Row],[Rate (Auto fill)]]*Table15775311283848586881828384858788898[[#This Row],[Hours Groomed]]</f>
        <v>0</v>
      </c>
      <c r="AC163" s="32"/>
      <c r="AE163" s="85"/>
      <c r="AF163" s="85"/>
      <c r="AI163" s="33"/>
      <c r="AJ163" s="39"/>
      <c r="AK163" s="39"/>
      <c r="AL163" s="39"/>
      <c r="AM163" s="76"/>
      <c r="AN163" s="39"/>
      <c r="AO163" s="39"/>
      <c r="AP163" s="33"/>
      <c r="AQ163" s="77"/>
      <c r="AR163" s="39"/>
      <c r="AS163" s="39"/>
      <c r="AT163" s="76"/>
      <c r="AU163" s="39"/>
      <c r="AV163" s="78"/>
      <c r="AW163" s="33"/>
      <c r="AX163" s="77"/>
      <c r="AY163" s="39"/>
      <c r="AZ163" s="39"/>
      <c r="BA163" s="76"/>
      <c r="BB163" s="39"/>
      <c r="BC163" s="78"/>
      <c r="BD163" s="33"/>
      <c r="BE163" s="77"/>
      <c r="BF163" s="39"/>
      <c r="BG163" s="39"/>
      <c r="BH163" s="76"/>
      <c r="BI163" s="39"/>
      <c r="BJ163" s="78"/>
      <c r="BK163" s="33"/>
    </row>
    <row r="164" spans="1:63" x14ac:dyDescent="0.35">
      <c r="A164" s="77"/>
      <c r="B164" s="39"/>
      <c r="C164" s="39"/>
      <c r="D164" s="39"/>
      <c r="E164" s="39"/>
      <c r="F164" s="73"/>
      <c r="G164" s="95">
        <f>Table1487453233343536331323334353738393[[#This Row],[Hours Worked]]*Table1487453233343536331323334353738393[[#This Row],[Rate]]</f>
        <v>0</v>
      </c>
      <c r="H164" s="116"/>
      <c r="I164" s="118">
        <f>IF(Table1487453233343536331323334353738393[[#This Row],[Equipment Used (Dropdown)]] &lt;&gt; "", RIGHT(Table1487453233343536331323334353738393[[#This Row],[Equipment Used (Dropdown)]],6),0)</f>
        <v>0</v>
      </c>
      <c r="J164" s="94"/>
      <c r="K164" s="95">
        <f>Table1487453233343536331323334353738393[[#This Row],[Rate (Auto selects)]]*Table1487453233343536331323334353738393[[#This Row],[Hours Used]]</f>
        <v>0</v>
      </c>
      <c r="S164" s="33"/>
      <c r="T164" s="39"/>
      <c r="U164" s="39"/>
      <c r="V164" s="39"/>
      <c r="W164" s="39"/>
      <c r="X164" s="39"/>
      <c r="Y164" s="112">
        <f>IF(X164 &lt;&gt; "", RIGHT(Table15775311283848586881828384858788898[[#This Row],[Class (Dropdown)]],6),0)</f>
        <v>0</v>
      </c>
      <c r="Z164" s="108"/>
      <c r="AA164" s="107"/>
      <c r="AB164" s="111">
        <f>Table15775311283848586881828384858788898[[#This Row],[Rate (Auto fill)]]*Table15775311283848586881828384858788898[[#This Row],[Hours Groomed]]</f>
        <v>0</v>
      </c>
      <c r="AC164" s="32"/>
      <c r="AE164" s="85"/>
      <c r="AF164" s="85"/>
      <c r="AI164" s="33"/>
      <c r="AJ164" s="39"/>
      <c r="AK164" s="39"/>
      <c r="AL164" s="39"/>
      <c r="AM164" s="76"/>
      <c r="AN164" s="39"/>
      <c r="AO164" s="39"/>
      <c r="AP164" s="33"/>
      <c r="AQ164" s="77"/>
      <c r="AR164" s="39"/>
      <c r="AS164" s="39"/>
      <c r="AT164" s="76"/>
      <c r="AU164" s="39"/>
      <c r="AV164" s="78"/>
      <c r="AW164" s="33"/>
      <c r="AX164" s="77"/>
      <c r="AY164" s="39"/>
      <c r="AZ164" s="39"/>
      <c r="BA164" s="76"/>
      <c r="BB164" s="39"/>
      <c r="BC164" s="78"/>
      <c r="BD164" s="33"/>
      <c r="BE164" s="77"/>
      <c r="BF164" s="39"/>
      <c r="BG164" s="39"/>
      <c r="BH164" s="76"/>
      <c r="BI164" s="39"/>
      <c r="BJ164" s="78"/>
      <c r="BK164" s="33"/>
    </row>
    <row r="165" spans="1:63" x14ac:dyDescent="0.35">
      <c r="A165" s="77"/>
      <c r="B165" s="39"/>
      <c r="C165" s="39"/>
      <c r="D165" s="39"/>
      <c r="E165" s="39"/>
      <c r="F165" s="73"/>
      <c r="G165" s="95">
        <f>Table1487453233343536331323334353738393[[#This Row],[Hours Worked]]*Table1487453233343536331323334353738393[[#This Row],[Rate]]</f>
        <v>0</v>
      </c>
      <c r="H165" s="116"/>
      <c r="I165" s="118">
        <f>IF(Table1487453233343536331323334353738393[[#This Row],[Equipment Used (Dropdown)]] &lt;&gt; "", RIGHT(Table1487453233343536331323334353738393[[#This Row],[Equipment Used (Dropdown)]],6),0)</f>
        <v>0</v>
      </c>
      <c r="J165" s="94"/>
      <c r="K165" s="95">
        <f>Table1487453233343536331323334353738393[[#This Row],[Rate (Auto selects)]]*Table1487453233343536331323334353738393[[#This Row],[Hours Used]]</f>
        <v>0</v>
      </c>
      <c r="S165" s="33"/>
      <c r="T165" s="39"/>
      <c r="U165" s="39"/>
      <c r="V165" s="39"/>
      <c r="W165" s="39"/>
      <c r="X165" s="39"/>
      <c r="Y165" s="112">
        <f>IF(X165 &lt;&gt; "", RIGHT(Table15775311283848586881828384858788898[[#This Row],[Class (Dropdown)]],6),0)</f>
        <v>0</v>
      </c>
      <c r="Z165" s="108"/>
      <c r="AA165" s="107"/>
      <c r="AB165" s="111">
        <f>Table15775311283848586881828384858788898[[#This Row],[Rate (Auto fill)]]*Table15775311283848586881828384858788898[[#This Row],[Hours Groomed]]</f>
        <v>0</v>
      </c>
      <c r="AC165" s="32"/>
      <c r="AE165" s="85"/>
      <c r="AF165" s="85"/>
      <c r="AI165" s="33"/>
      <c r="AJ165" s="39"/>
      <c r="AK165" s="39"/>
      <c r="AL165" s="39"/>
      <c r="AM165" s="76"/>
      <c r="AN165" s="39"/>
      <c r="AO165" s="39"/>
      <c r="AP165" s="33"/>
      <c r="AQ165" s="77"/>
      <c r="AR165" s="39"/>
      <c r="AS165" s="39"/>
      <c r="AT165" s="76"/>
      <c r="AU165" s="39"/>
      <c r="AV165" s="78"/>
      <c r="AW165" s="33"/>
      <c r="AX165" s="77"/>
      <c r="AY165" s="39"/>
      <c r="AZ165" s="39"/>
      <c r="BA165" s="76"/>
      <c r="BB165" s="39"/>
      <c r="BC165" s="78"/>
      <c r="BD165" s="33"/>
      <c r="BE165" s="77"/>
      <c r="BF165" s="39"/>
      <c r="BG165" s="39"/>
      <c r="BH165" s="76"/>
      <c r="BI165" s="39"/>
      <c r="BJ165" s="78"/>
      <c r="BK165" s="33"/>
    </row>
    <row r="166" spans="1:63" x14ac:dyDescent="0.35">
      <c r="A166" s="77"/>
      <c r="B166" s="39"/>
      <c r="C166" s="39"/>
      <c r="D166" s="39"/>
      <c r="E166" s="39"/>
      <c r="F166" s="73"/>
      <c r="G166" s="95">
        <f>Table1487453233343536331323334353738393[[#This Row],[Hours Worked]]*Table1487453233343536331323334353738393[[#This Row],[Rate]]</f>
        <v>0</v>
      </c>
      <c r="H166" s="116"/>
      <c r="I166" s="118">
        <f>IF(Table1487453233343536331323334353738393[[#This Row],[Equipment Used (Dropdown)]] &lt;&gt; "", RIGHT(Table1487453233343536331323334353738393[[#This Row],[Equipment Used (Dropdown)]],6),0)</f>
        <v>0</v>
      </c>
      <c r="J166" s="94"/>
      <c r="K166" s="95">
        <f>Table1487453233343536331323334353738393[[#This Row],[Rate (Auto selects)]]*Table1487453233343536331323334353738393[[#This Row],[Hours Used]]</f>
        <v>0</v>
      </c>
      <c r="S166" s="33"/>
      <c r="T166" s="39"/>
      <c r="U166" s="39"/>
      <c r="V166" s="39"/>
      <c r="W166" s="39"/>
      <c r="X166" s="39"/>
      <c r="Y166" s="112">
        <f>IF(X166 &lt;&gt; "", RIGHT(Table15775311283848586881828384858788898[[#This Row],[Class (Dropdown)]],6),0)</f>
        <v>0</v>
      </c>
      <c r="Z166" s="108"/>
      <c r="AA166" s="107"/>
      <c r="AB166" s="111">
        <f>Table15775311283848586881828384858788898[[#This Row],[Rate (Auto fill)]]*Table15775311283848586881828384858788898[[#This Row],[Hours Groomed]]</f>
        <v>0</v>
      </c>
      <c r="AC166" s="32"/>
      <c r="AE166" s="85"/>
      <c r="AF166" s="85"/>
      <c r="AI166" s="33"/>
      <c r="AJ166" s="39"/>
      <c r="AK166" s="39"/>
      <c r="AL166" s="39"/>
      <c r="AM166" s="76"/>
      <c r="AN166" s="39"/>
      <c r="AO166" s="39"/>
      <c r="AP166" s="33"/>
      <c r="AQ166" s="77"/>
      <c r="AR166" s="39"/>
      <c r="AS166" s="39"/>
      <c r="AT166" s="76"/>
      <c r="AU166" s="39"/>
      <c r="AV166" s="78"/>
      <c r="AW166" s="33"/>
      <c r="AX166" s="77"/>
      <c r="AY166" s="39"/>
      <c r="AZ166" s="39"/>
      <c r="BA166" s="76"/>
      <c r="BB166" s="39"/>
      <c r="BC166" s="78"/>
      <c r="BD166" s="33"/>
      <c r="BE166" s="77"/>
      <c r="BF166" s="39"/>
      <c r="BG166" s="39"/>
      <c r="BH166" s="76"/>
      <c r="BI166" s="39"/>
      <c r="BJ166" s="78"/>
      <c r="BK166" s="33"/>
    </row>
    <row r="167" spans="1:63" x14ac:dyDescent="0.35">
      <c r="A167" s="77"/>
      <c r="B167" s="39"/>
      <c r="C167" s="39"/>
      <c r="D167" s="39"/>
      <c r="E167" s="39"/>
      <c r="F167" s="73"/>
      <c r="G167" s="95">
        <f>Table1487453233343536331323334353738393[[#This Row],[Hours Worked]]*Table1487453233343536331323334353738393[[#This Row],[Rate]]</f>
        <v>0</v>
      </c>
      <c r="H167" s="116"/>
      <c r="I167" s="118">
        <f>IF(Table1487453233343536331323334353738393[[#This Row],[Equipment Used (Dropdown)]] &lt;&gt; "", RIGHT(Table1487453233343536331323334353738393[[#This Row],[Equipment Used (Dropdown)]],6),0)</f>
        <v>0</v>
      </c>
      <c r="J167" s="94"/>
      <c r="K167" s="95">
        <f>Table1487453233343536331323334353738393[[#This Row],[Rate (Auto selects)]]*Table1487453233343536331323334353738393[[#This Row],[Hours Used]]</f>
        <v>0</v>
      </c>
      <c r="S167" s="33"/>
      <c r="T167" s="39"/>
      <c r="U167" s="39"/>
      <c r="V167" s="39"/>
      <c r="W167" s="39"/>
      <c r="X167" s="39"/>
      <c r="Y167" s="112">
        <f>IF(X167 &lt;&gt; "", RIGHT(Table15775311283848586881828384858788898[[#This Row],[Class (Dropdown)]],6),0)</f>
        <v>0</v>
      </c>
      <c r="Z167" s="108"/>
      <c r="AA167" s="107"/>
      <c r="AB167" s="111">
        <f>Table15775311283848586881828384858788898[[#This Row],[Rate (Auto fill)]]*Table15775311283848586881828384858788898[[#This Row],[Hours Groomed]]</f>
        <v>0</v>
      </c>
      <c r="AC167" s="32"/>
      <c r="AE167" s="85"/>
      <c r="AF167" s="85"/>
      <c r="AI167" s="33"/>
      <c r="AJ167" s="39"/>
      <c r="AK167" s="39"/>
      <c r="AL167" s="39"/>
      <c r="AM167" s="76"/>
      <c r="AN167" s="39"/>
      <c r="AO167" s="39"/>
      <c r="AP167" s="33"/>
      <c r="AQ167" s="77"/>
      <c r="AR167" s="39"/>
      <c r="AS167" s="39"/>
      <c r="AT167" s="76"/>
      <c r="AU167" s="39"/>
      <c r="AV167" s="78"/>
      <c r="AW167" s="33"/>
      <c r="AX167" s="77"/>
      <c r="AY167" s="39"/>
      <c r="AZ167" s="39"/>
      <c r="BA167" s="76"/>
      <c r="BB167" s="39"/>
      <c r="BC167" s="78"/>
      <c r="BD167" s="33"/>
      <c r="BE167" s="77"/>
      <c r="BF167" s="39"/>
      <c r="BG167" s="39"/>
      <c r="BH167" s="76"/>
      <c r="BI167" s="39"/>
      <c r="BJ167" s="78"/>
      <c r="BK167" s="33"/>
    </row>
    <row r="168" spans="1:63" x14ac:dyDescent="0.35">
      <c r="A168" s="77"/>
      <c r="B168" s="39"/>
      <c r="C168" s="39"/>
      <c r="D168" s="39"/>
      <c r="E168" s="39"/>
      <c r="F168" s="73"/>
      <c r="G168" s="95">
        <f>Table1487453233343536331323334353738393[[#This Row],[Hours Worked]]*Table1487453233343536331323334353738393[[#This Row],[Rate]]</f>
        <v>0</v>
      </c>
      <c r="H168" s="116"/>
      <c r="I168" s="118">
        <f>IF(Table1487453233343536331323334353738393[[#This Row],[Equipment Used (Dropdown)]] &lt;&gt; "", RIGHT(Table1487453233343536331323334353738393[[#This Row],[Equipment Used (Dropdown)]],6),0)</f>
        <v>0</v>
      </c>
      <c r="J168" s="94"/>
      <c r="K168" s="95">
        <f>Table1487453233343536331323334353738393[[#This Row],[Rate (Auto selects)]]*Table1487453233343536331323334353738393[[#This Row],[Hours Used]]</f>
        <v>0</v>
      </c>
      <c r="S168" s="33"/>
      <c r="T168" s="39"/>
      <c r="U168" s="39"/>
      <c r="V168" s="39"/>
      <c r="W168" s="39"/>
      <c r="X168" s="39"/>
      <c r="Y168" s="112">
        <f>IF(X168 &lt;&gt; "", RIGHT(Table15775311283848586881828384858788898[[#This Row],[Class (Dropdown)]],6),0)</f>
        <v>0</v>
      </c>
      <c r="Z168" s="108"/>
      <c r="AA168" s="107"/>
      <c r="AB168" s="111">
        <f>Table15775311283848586881828384858788898[[#This Row],[Rate (Auto fill)]]*Table15775311283848586881828384858788898[[#This Row],[Hours Groomed]]</f>
        <v>0</v>
      </c>
      <c r="AC168" s="32"/>
      <c r="AE168" s="85"/>
      <c r="AF168" s="85"/>
      <c r="AI168" s="33"/>
      <c r="AJ168" s="39"/>
      <c r="AK168" s="39"/>
      <c r="AL168" s="39"/>
      <c r="AM168" s="76"/>
      <c r="AN168" s="39"/>
      <c r="AO168" s="39"/>
      <c r="AP168" s="33"/>
      <c r="AQ168" s="77"/>
      <c r="AR168" s="39"/>
      <c r="AS168" s="39"/>
      <c r="AT168" s="76"/>
      <c r="AU168" s="39"/>
      <c r="AV168" s="78"/>
      <c r="AW168" s="33"/>
      <c r="AX168" s="77"/>
      <c r="AY168" s="39"/>
      <c r="AZ168" s="39"/>
      <c r="BA168" s="76"/>
      <c r="BB168" s="39"/>
      <c r="BC168" s="78"/>
      <c r="BD168" s="33"/>
      <c r="BE168" s="77"/>
      <c r="BF168" s="39"/>
      <c r="BG168" s="39"/>
      <c r="BH168" s="76"/>
      <c r="BI168" s="39"/>
      <c r="BJ168" s="78"/>
      <c r="BK168" s="33"/>
    </row>
    <row r="169" spans="1:63" x14ac:dyDescent="0.35">
      <c r="A169" s="77"/>
      <c r="B169" s="39"/>
      <c r="C169" s="39"/>
      <c r="D169" s="39"/>
      <c r="E169" s="39"/>
      <c r="F169" s="73"/>
      <c r="G169" s="95">
        <f>Table1487453233343536331323334353738393[[#This Row],[Hours Worked]]*Table1487453233343536331323334353738393[[#This Row],[Rate]]</f>
        <v>0</v>
      </c>
      <c r="H169" s="116"/>
      <c r="I169" s="118">
        <f>IF(Table1487453233343536331323334353738393[[#This Row],[Equipment Used (Dropdown)]] &lt;&gt; "", RIGHT(Table1487453233343536331323334353738393[[#This Row],[Equipment Used (Dropdown)]],6),0)</f>
        <v>0</v>
      </c>
      <c r="J169" s="94"/>
      <c r="K169" s="95">
        <f>Table1487453233343536331323334353738393[[#This Row],[Rate (Auto selects)]]*Table1487453233343536331323334353738393[[#This Row],[Hours Used]]</f>
        <v>0</v>
      </c>
      <c r="S169" s="33"/>
      <c r="T169" s="39"/>
      <c r="U169" s="39"/>
      <c r="V169" s="39"/>
      <c r="W169" s="39"/>
      <c r="X169" s="39"/>
      <c r="Y169" s="112">
        <f>IF(X169 &lt;&gt; "", RIGHT(Table15775311283848586881828384858788898[[#This Row],[Class (Dropdown)]],6),0)</f>
        <v>0</v>
      </c>
      <c r="Z169" s="108"/>
      <c r="AA169" s="107"/>
      <c r="AB169" s="111">
        <f>Table15775311283848586881828384858788898[[#This Row],[Rate (Auto fill)]]*Table15775311283848586881828384858788898[[#This Row],[Hours Groomed]]</f>
        <v>0</v>
      </c>
      <c r="AC169" s="32"/>
      <c r="AE169" s="85"/>
      <c r="AF169" s="85"/>
      <c r="AI169" s="33"/>
      <c r="AJ169" s="39"/>
      <c r="AK169" s="39"/>
      <c r="AL169" s="39"/>
      <c r="AM169" s="76"/>
      <c r="AN169" s="39"/>
      <c r="AO169" s="39"/>
      <c r="AP169" s="33"/>
      <c r="AQ169" s="77"/>
      <c r="AR169" s="39"/>
      <c r="AS169" s="39"/>
      <c r="AT169" s="76"/>
      <c r="AU169" s="39"/>
      <c r="AV169" s="78"/>
      <c r="AW169" s="33"/>
      <c r="AX169" s="77"/>
      <c r="AY169" s="39"/>
      <c r="AZ169" s="39"/>
      <c r="BA169" s="76"/>
      <c r="BB169" s="39"/>
      <c r="BC169" s="78"/>
      <c r="BD169" s="33"/>
      <c r="BE169" s="77"/>
      <c r="BF169" s="39"/>
      <c r="BG169" s="39"/>
      <c r="BH169" s="76"/>
      <c r="BI169" s="39"/>
      <c r="BJ169" s="78"/>
      <c r="BK169" s="33"/>
    </row>
    <row r="170" spans="1:63" x14ac:dyDescent="0.35">
      <c r="A170" s="77"/>
      <c r="B170" s="39"/>
      <c r="C170" s="39"/>
      <c r="D170" s="39"/>
      <c r="E170" s="39"/>
      <c r="F170" s="73"/>
      <c r="G170" s="95">
        <f>Table1487453233343536331323334353738393[[#This Row],[Hours Worked]]*Table1487453233343536331323334353738393[[#This Row],[Rate]]</f>
        <v>0</v>
      </c>
      <c r="H170" s="116"/>
      <c r="I170" s="118">
        <f>IF(Table1487453233343536331323334353738393[[#This Row],[Equipment Used (Dropdown)]] &lt;&gt; "", RIGHT(Table1487453233343536331323334353738393[[#This Row],[Equipment Used (Dropdown)]],6),0)</f>
        <v>0</v>
      </c>
      <c r="J170" s="94"/>
      <c r="K170" s="95">
        <f>Table1487453233343536331323334353738393[[#This Row],[Rate (Auto selects)]]*Table1487453233343536331323334353738393[[#This Row],[Hours Used]]</f>
        <v>0</v>
      </c>
      <c r="S170" s="33"/>
      <c r="T170" s="39"/>
      <c r="U170" s="39"/>
      <c r="V170" s="39"/>
      <c r="W170" s="39"/>
      <c r="X170" s="39"/>
      <c r="Y170" s="112">
        <f>IF(X170 &lt;&gt; "", RIGHT(Table15775311283848586881828384858788898[[#This Row],[Class (Dropdown)]],6),0)</f>
        <v>0</v>
      </c>
      <c r="Z170" s="108"/>
      <c r="AA170" s="107"/>
      <c r="AB170" s="111">
        <f>Table15775311283848586881828384858788898[[#This Row],[Rate (Auto fill)]]*Table15775311283848586881828384858788898[[#This Row],[Hours Groomed]]</f>
        <v>0</v>
      </c>
      <c r="AC170" s="32"/>
      <c r="AE170" s="85"/>
      <c r="AF170" s="85"/>
      <c r="AI170" s="33"/>
      <c r="AJ170" s="39"/>
      <c r="AK170" s="39"/>
      <c r="AL170" s="39"/>
      <c r="AM170" s="76"/>
      <c r="AN170" s="39"/>
      <c r="AO170" s="39"/>
      <c r="AP170" s="33"/>
      <c r="AQ170" s="77"/>
      <c r="AR170" s="39"/>
      <c r="AS170" s="39"/>
      <c r="AT170" s="76"/>
      <c r="AU170" s="39"/>
      <c r="AV170" s="78"/>
      <c r="AW170" s="33"/>
      <c r="AX170" s="77"/>
      <c r="AY170" s="39"/>
      <c r="AZ170" s="39"/>
      <c r="BA170" s="76"/>
      <c r="BB170" s="39"/>
      <c r="BC170" s="78"/>
      <c r="BD170" s="33"/>
      <c r="BE170" s="77"/>
      <c r="BF170" s="39"/>
      <c r="BG170" s="39"/>
      <c r="BH170" s="76"/>
      <c r="BI170" s="39"/>
      <c r="BJ170" s="78"/>
      <c r="BK170" s="33"/>
    </row>
    <row r="171" spans="1:63" x14ac:dyDescent="0.35">
      <c r="A171" s="77"/>
      <c r="B171" s="39"/>
      <c r="C171" s="39"/>
      <c r="D171" s="39"/>
      <c r="E171" s="39"/>
      <c r="F171" s="73"/>
      <c r="G171" s="95">
        <f>Table1487453233343536331323334353738393[[#This Row],[Hours Worked]]*Table1487453233343536331323334353738393[[#This Row],[Rate]]</f>
        <v>0</v>
      </c>
      <c r="H171" s="116"/>
      <c r="I171" s="118">
        <f>IF(Table1487453233343536331323334353738393[[#This Row],[Equipment Used (Dropdown)]] &lt;&gt; "", RIGHT(Table1487453233343536331323334353738393[[#This Row],[Equipment Used (Dropdown)]],6),0)</f>
        <v>0</v>
      </c>
      <c r="J171" s="94"/>
      <c r="K171" s="95">
        <f>Table1487453233343536331323334353738393[[#This Row],[Rate (Auto selects)]]*Table1487453233343536331323334353738393[[#This Row],[Hours Used]]</f>
        <v>0</v>
      </c>
      <c r="S171" s="33"/>
      <c r="T171" s="39"/>
      <c r="U171" s="39"/>
      <c r="V171" s="39"/>
      <c r="W171" s="39"/>
      <c r="X171" s="39"/>
      <c r="Y171" s="112">
        <f>IF(X171 &lt;&gt; "", RIGHT(Table15775311283848586881828384858788898[[#This Row],[Class (Dropdown)]],6),0)</f>
        <v>0</v>
      </c>
      <c r="Z171" s="108"/>
      <c r="AA171" s="107"/>
      <c r="AB171" s="111">
        <f>Table15775311283848586881828384858788898[[#This Row],[Rate (Auto fill)]]*Table15775311283848586881828384858788898[[#This Row],[Hours Groomed]]</f>
        <v>0</v>
      </c>
      <c r="AC171" s="32"/>
      <c r="AE171" s="85"/>
      <c r="AF171" s="85"/>
      <c r="AI171" s="33"/>
      <c r="AJ171" s="39"/>
      <c r="AK171" s="39"/>
      <c r="AL171" s="39"/>
      <c r="AM171" s="76"/>
      <c r="AN171" s="39"/>
      <c r="AO171" s="39"/>
      <c r="AP171" s="33"/>
      <c r="AQ171" s="77"/>
      <c r="AR171" s="39"/>
      <c r="AS171" s="39"/>
      <c r="AT171" s="76"/>
      <c r="AU171" s="39"/>
      <c r="AV171" s="78"/>
      <c r="AW171" s="33"/>
      <c r="AX171" s="77"/>
      <c r="AY171" s="39"/>
      <c r="AZ171" s="39"/>
      <c r="BA171" s="76"/>
      <c r="BB171" s="39"/>
      <c r="BC171" s="78"/>
      <c r="BD171" s="33"/>
      <c r="BE171" s="77"/>
      <c r="BF171" s="39"/>
      <c r="BG171" s="39"/>
      <c r="BH171" s="76"/>
      <c r="BI171" s="39"/>
      <c r="BJ171" s="78"/>
      <c r="BK171" s="33"/>
    </row>
    <row r="172" spans="1:63" x14ac:dyDescent="0.35">
      <c r="A172" s="77"/>
      <c r="B172" s="39"/>
      <c r="C172" s="39"/>
      <c r="D172" s="39"/>
      <c r="E172" s="39"/>
      <c r="F172" s="73"/>
      <c r="G172" s="95">
        <f>Table1487453233343536331323334353738393[[#This Row],[Hours Worked]]*Table1487453233343536331323334353738393[[#This Row],[Rate]]</f>
        <v>0</v>
      </c>
      <c r="H172" s="116"/>
      <c r="I172" s="118">
        <f>IF(Table1487453233343536331323334353738393[[#This Row],[Equipment Used (Dropdown)]] &lt;&gt; "", RIGHT(Table1487453233343536331323334353738393[[#This Row],[Equipment Used (Dropdown)]],6),0)</f>
        <v>0</v>
      </c>
      <c r="J172" s="94"/>
      <c r="K172" s="95">
        <f>Table1487453233343536331323334353738393[[#This Row],[Rate (Auto selects)]]*Table1487453233343536331323334353738393[[#This Row],[Hours Used]]</f>
        <v>0</v>
      </c>
      <c r="S172" s="33"/>
      <c r="T172" s="39"/>
      <c r="U172" s="39"/>
      <c r="V172" s="39"/>
      <c r="W172" s="39"/>
      <c r="X172" s="39"/>
      <c r="Y172" s="112">
        <f>IF(X172 &lt;&gt; "", RIGHT(Table15775311283848586881828384858788898[[#This Row],[Class (Dropdown)]],6),0)</f>
        <v>0</v>
      </c>
      <c r="Z172" s="108"/>
      <c r="AA172" s="107"/>
      <c r="AB172" s="111">
        <f>Table15775311283848586881828384858788898[[#This Row],[Rate (Auto fill)]]*Table15775311283848586881828384858788898[[#This Row],[Hours Groomed]]</f>
        <v>0</v>
      </c>
      <c r="AC172" s="32"/>
      <c r="AE172" s="85"/>
      <c r="AF172" s="85"/>
      <c r="AI172" s="33"/>
      <c r="AJ172" s="39"/>
      <c r="AK172" s="39"/>
      <c r="AL172" s="39"/>
      <c r="AM172" s="76"/>
      <c r="AN172" s="39"/>
      <c r="AO172" s="39"/>
      <c r="AP172" s="33"/>
      <c r="AQ172" s="77"/>
      <c r="AR172" s="39"/>
      <c r="AS172" s="39"/>
      <c r="AT172" s="76"/>
      <c r="AU172" s="39"/>
      <c r="AV172" s="78"/>
      <c r="AW172" s="33"/>
      <c r="AX172" s="77"/>
      <c r="AY172" s="39"/>
      <c r="AZ172" s="39"/>
      <c r="BA172" s="76"/>
      <c r="BB172" s="39"/>
      <c r="BC172" s="78"/>
      <c r="BD172" s="33"/>
      <c r="BE172" s="77"/>
      <c r="BF172" s="39"/>
      <c r="BG172" s="39"/>
      <c r="BH172" s="76"/>
      <c r="BI172" s="39"/>
      <c r="BJ172" s="78"/>
      <c r="BK172" s="33"/>
    </row>
    <row r="173" spans="1:63" x14ac:dyDescent="0.35">
      <c r="A173" s="77"/>
      <c r="B173" s="39"/>
      <c r="C173" s="39"/>
      <c r="D173" s="39"/>
      <c r="E173" s="39"/>
      <c r="F173" s="73"/>
      <c r="G173" s="95">
        <f>Table1487453233343536331323334353738393[[#This Row],[Hours Worked]]*Table1487453233343536331323334353738393[[#This Row],[Rate]]</f>
        <v>0</v>
      </c>
      <c r="H173" s="116"/>
      <c r="I173" s="118">
        <f>IF(Table1487453233343536331323334353738393[[#This Row],[Equipment Used (Dropdown)]] &lt;&gt; "", RIGHT(Table1487453233343536331323334353738393[[#This Row],[Equipment Used (Dropdown)]],6),0)</f>
        <v>0</v>
      </c>
      <c r="J173" s="94"/>
      <c r="K173" s="95">
        <f>Table1487453233343536331323334353738393[[#This Row],[Rate (Auto selects)]]*Table1487453233343536331323334353738393[[#This Row],[Hours Used]]</f>
        <v>0</v>
      </c>
      <c r="S173" s="33"/>
      <c r="T173" s="39"/>
      <c r="U173" s="39"/>
      <c r="V173" s="39"/>
      <c r="W173" s="39"/>
      <c r="X173" s="39"/>
      <c r="Y173" s="112">
        <f>IF(X173 &lt;&gt; "", RIGHT(Table15775311283848586881828384858788898[[#This Row],[Class (Dropdown)]],6),0)</f>
        <v>0</v>
      </c>
      <c r="Z173" s="108"/>
      <c r="AA173" s="107"/>
      <c r="AB173" s="111">
        <f>Table15775311283848586881828384858788898[[#This Row],[Rate (Auto fill)]]*Table15775311283848586881828384858788898[[#This Row],[Hours Groomed]]</f>
        <v>0</v>
      </c>
      <c r="AC173" s="32"/>
      <c r="AE173" s="85"/>
      <c r="AF173" s="85"/>
      <c r="AI173" s="33"/>
      <c r="AJ173" s="39"/>
      <c r="AK173" s="39"/>
      <c r="AL173" s="39"/>
      <c r="AM173" s="76"/>
      <c r="AN173" s="39"/>
      <c r="AO173" s="39"/>
      <c r="AP173" s="33"/>
      <c r="AQ173" s="77"/>
      <c r="AR173" s="39"/>
      <c r="AS173" s="39"/>
      <c r="AT173" s="76"/>
      <c r="AU173" s="39"/>
      <c r="AV173" s="78"/>
      <c r="AW173" s="33"/>
      <c r="AX173" s="77"/>
      <c r="AY173" s="39"/>
      <c r="AZ173" s="39"/>
      <c r="BA173" s="76"/>
      <c r="BB173" s="39"/>
      <c r="BC173" s="78"/>
      <c r="BD173" s="33"/>
      <c r="BE173" s="77"/>
      <c r="BF173" s="39"/>
      <c r="BG173" s="39"/>
      <c r="BH173" s="76"/>
      <c r="BI173" s="39"/>
      <c r="BJ173" s="78"/>
      <c r="BK173" s="33"/>
    </row>
    <row r="174" spans="1:63" x14ac:dyDescent="0.35">
      <c r="A174" s="77"/>
      <c r="B174" s="39"/>
      <c r="C174" s="39"/>
      <c r="D174" s="39"/>
      <c r="E174" s="39"/>
      <c r="F174" s="73"/>
      <c r="G174" s="95">
        <f>Table1487453233343536331323334353738393[[#This Row],[Hours Worked]]*Table1487453233343536331323334353738393[[#This Row],[Rate]]</f>
        <v>0</v>
      </c>
      <c r="H174" s="116"/>
      <c r="I174" s="118">
        <f>IF(Table1487453233343536331323334353738393[[#This Row],[Equipment Used (Dropdown)]] &lt;&gt; "", RIGHT(Table1487453233343536331323334353738393[[#This Row],[Equipment Used (Dropdown)]],6),0)</f>
        <v>0</v>
      </c>
      <c r="J174" s="94"/>
      <c r="K174" s="95">
        <f>Table1487453233343536331323334353738393[[#This Row],[Rate (Auto selects)]]*Table1487453233343536331323334353738393[[#This Row],[Hours Used]]</f>
        <v>0</v>
      </c>
      <c r="S174" s="33"/>
      <c r="T174" s="39"/>
      <c r="U174" s="39"/>
      <c r="V174" s="39"/>
      <c r="W174" s="39"/>
      <c r="X174" s="39"/>
      <c r="Y174" s="112">
        <f>IF(X174 &lt;&gt; "", RIGHT(Table15775311283848586881828384858788898[[#This Row],[Class (Dropdown)]],6),0)</f>
        <v>0</v>
      </c>
      <c r="Z174" s="108"/>
      <c r="AA174" s="107"/>
      <c r="AB174" s="111">
        <f>Table15775311283848586881828384858788898[[#This Row],[Rate (Auto fill)]]*Table15775311283848586881828384858788898[[#This Row],[Hours Groomed]]</f>
        <v>0</v>
      </c>
      <c r="AC174" s="32"/>
      <c r="AE174" s="85"/>
      <c r="AF174" s="85"/>
      <c r="AI174" s="33"/>
      <c r="AJ174" s="39"/>
      <c r="AK174" s="39"/>
      <c r="AL174" s="39"/>
      <c r="AM174" s="76"/>
      <c r="AN174" s="39"/>
      <c r="AO174" s="39"/>
      <c r="AP174" s="33"/>
      <c r="AQ174" s="77"/>
      <c r="AR174" s="39"/>
      <c r="AS174" s="39"/>
      <c r="AT174" s="76"/>
      <c r="AU174" s="39"/>
      <c r="AV174" s="78"/>
      <c r="AW174" s="33"/>
      <c r="AX174" s="77"/>
      <c r="AY174" s="39"/>
      <c r="AZ174" s="39"/>
      <c r="BA174" s="76"/>
      <c r="BB174" s="39"/>
      <c r="BC174" s="78"/>
      <c r="BD174" s="33"/>
      <c r="BE174" s="77"/>
      <c r="BF174" s="39"/>
      <c r="BG174" s="39"/>
      <c r="BH174" s="76"/>
      <c r="BI174" s="39"/>
      <c r="BJ174" s="78"/>
      <c r="BK174" s="33"/>
    </row>
    <row r="175" spans="1:63" x14ac:dyDescent="0.35">
      <c r="A175" s="77"/>
      <c r="B175" s="39"/>
      <c r="C175" s="39"/>
      <c r="D175" s="39"/>
      <c r="E175" s="39"/>
      <c r="F175" s="73"/>
      <c r="G175" s="95">
        <f>Table1487453233343536331323334353738393[[#This Row],[Hours Worked]]*Table1487453233343536331323334353738393[[#This Row],[Rate]]</f>
        <v>0</v>
      </c>
      <c r="H175" s="116"/>
      <c r="I175" s="118">
        <f>IF(Table1487453233343536331323334353738393[[#This Row],[Equipment Used (Dropdown)]] &lt;&gt; "", RIGHT(Table1487453233343536331323334353738393[[#This Row],[Equipment Used (Dropdown)]],6),0)</f>
        <v>0</v>
      </c>
      <c r="J175" s="94"/>
      <c r="K175" s="95">
        <f>Table1487453233343536331323334353738393[[#This Row],[Rate (Auto selects)]]*Table1487453233343536331323334353738393[[#This Row],[Hours Used]]</f>
        <v>0</v>
      </c>
      <c r="S175" s="33"/>
      <c r="T175" s="39"/>
      <c r="U175" s="39"/>
      <c r="V175" s="39"/>
      <c r="W175" s="39"/>
      <c r="X175" s="39"/>
      <c r="Y175" s="112">
        <f>IF(X175 &lt;&gt; "", RIGHT(Table15775311283848586881828384858788898[[#This Row],[Class (Dropdown)]],6),0)</f>
        <v>0</v>
      </c>
      <c r="Z175" s="108"/>
      <c r="AA175" s="107"/>
      <c r="AB175" s="111">
        <f>Table15775311283848586881828384858788898[[#This Row],[Rate (Auto fill)]]*Table15775311283848586881828384858788898[[#This Row],[Hours Groomed]]</f>
        <v>0</v>
      </c>
      <c r="AC175" s="32"/>
      <c r="AE175" s="85"/>
      <c r="AF175" s="85"/>
      <c r="AI175" s="33"/>
      <c r="AJ175" s="39"/>
      <c r="AK175" s="39"/>
      <c r="AL175" s="39"/>
      <c r="AM175" s="76"/>
      <c r="AN175" s="39"/>
      <c r="AO175" s="39"/>
      <c r="AP175" s="33"/>
      <c r="AQ175" s="77"/>
      <c r="AR175" s="39"/>
      <c r="AS175" s="39"/>
      <c r="AT175" s="76"/>
      <c r="AU175" s="39"/>
      <c r="AV175" s="78"/>
      <c r="AW175" s="33"/>
      <c r="AX175" s="77"/>
      <c r="AY175" s="39"/>
      <c r="AZ175" s="39"/>
      <c r="BA175" s="76"/>
      <c r="BB175" s="39"/>
      <c r="BC175" s="78"/>
      <c r="BD175" s="33"/>
      <c r="BE175" s="77"/>
      <c r="BF175" s="39"/>
      <c r="BG175" s="39"/>
      <c r="BH175" s="76"/>
      <c r="BI175" s="39"/>
      <c r="BJ175" s="78"/>
      <c r="BK175" s="33"/>
    </row>
    <row r="176" spans="1:63" x14ac:dyDescent="0.35">
      <c r="A176" s="77"/>
      <c r="B176" s="39"/>
      <c r="C176" s="39"/>
      <c r="D176" s="39"/>
      <c r="E176" s="39"/>
      <c r="F176" s="73"/>
      <c r="G176" s="95">
        <f>Table1487453233343536331323334353738393[[#This Row],[Hours Worked]]*Table1487453233343536331323334353738393[[#This Row],[Rate]]</f>
        <v>0</v>
      </c>
      <c r="H176" s="116"/>
      <c r="I176" s="118">
        <f>IF(Table1487453233343536331323334353738393[[#This Row],[Equipment Used (Dropdown)]] &lt;&gt; "", RIGHT(Table1487453233343536331323334353738393[[#This Row],[Equipment Used (Dropdown)]],6),0)</f>
        <v>0</v>
      </c>
      <c r="J176" s="94"/>
      <c r="K176" s="95">
        <f>Table1487453233343536331323334353738393[[#This Row],[Rate (Auto selects)]]*Table1487453233343536331323334353738393[[#This Row],[Hours Used]]</f>
        <v>0</v>
      </c>
      <c r="S176" s="33"/>
      <c r="T176" s="39"/>
      <c r="U176" s="39"/>
      <c r="V176" s="39"/>
      <c r="W176" s="39"/>
      <c r="X176" s="39"/>
      <c r="Y176" s="112">
        <f>IF(X176 &lt;&gt; "", RIGHT(Table15775311283848586881828384858788898[[#This Row],[Class (Dropdown)]],6),0)</f>
        <v>0</v>
      </c>
      <c r="Z176" s="108"/>
      <c r="AA176" s="107"/>
      <c r="AB176" s="111">
        <f>Table15775311283848586881828384858788898[[#This Row],[Rate (Auto fill)]]*Table15775311283848586881828384858788898[[#This Row],[Hours Groomed]]</f>
        <v>0</v>
      </c>
      <c r="AC176" s="32"/>
      <c r="AE176" s="85"/>
      <c r="AF176" s="85"/>
      <c r="AI176" s="33"/>
      <c r="AJ176" s="39"/>
      <c r="AK176" s="39"/>
      <c r="AL176" s="39"/>
      <c r="AM176" s="76"/>
      <c r="AN176" s="39"/>
      <c r="AO176" s="39"/>
      <c r="AP176" s="33"/>
      <c r="AQ176" s="77"/>
      <c r="AR176" s="39"/>
      <c r="AS176" s="39"/>
      <c r="AT176" s="76"/>
      <c r="AU176" s="39"/>
      <c r="AV176" s="78"/>
      <c r="AW176" s="33"/>
      <c r="AX176" s="77"/>
      <c r="AY176" s="39"/>
      <c r="AZ176" s="39"/>
      <c r="BA176" s="76"/>
      <c r="BB176" s="39"/>
      <c r="BC176" s="78"/>
      <c r="BD176" s="33"/>
      <c r="BE176" s="77"/>
      <c r="BF176" s="39"/>
      <c r="BG176" s="39"/>
      <c r="BH176" s="76"/>
      <c r="BI176" s="39"/>
      <c r="BJ176" s="78"/>
      <c r="BK176" s="33"/>
    </row>
    <row r="177" spans="1:63" x14ac:dyDescent="0.35">
      <c r="A177" s="77"/>
      <c r="B177" s="39"/>
      <c r="C177" s="39"/>
      <c r="D177" s="39"/>
      <c r="E177" s="39"/>
      <c r="F177" s="73"/>
      <c r="G177" s="95">
        <f>Table1487453233343536331323334353738393[[#This Row],[Hours Worked]]*Table1487453233343536331323334353738393[[#This Row],[Rate]]</f>
        <v>0</v>
      </c>
      <c r="H177" s="116"/>
      <c r="I177" s="118">
        <f>IF(Table1487453233343536331323334353738393[[#This Row],[Equipment Used (Dropdown)]] &lt;&gt; "", RIGHT(Table1487453233343536331323334353738393[[#This Row],[Equipment Used (Dropdown)]],6),0)</f>
        <v>0</v>
      </c>
      <c r="J177" s="94"/>
      <c r="K177" s="95">
        <f>Table1487453233343536331323334353738393[[#This Row],[Rate (Auto selects)]]*Table1487453233343536331323334353738393[[#This Row],[Hours Used]]</f>
        <v>0</v>
      </c>
      <c r="S177" s="33"/>
      <c r="T177" s="39"/>
      <c r="U177" s="39"/>
      <c r="V177" s="39"/>
      <c r="W177" s="39"/>
      <c r="X177" s="39"/>
      <c r="Y177" s="112">
        <f>IF(X177 &lt;&gt; "", RIGHT(Table15775311283848586881828384858788898[[#This Row],[Class (Dropdown)]],6),0)</f>
        <v>0</v>
      </c>
      <c r="Z177" s="108"/>
      <c r="AA177" s="107"/>
      <c r="AB177" s="111">
        <f>Table15775311283848586881828384858788898[[#This Row],[Rate (Auto fill)]]*Table15775311283848586881828384858788898[[#This Row],[Hours Groomed]]</f>
        <v>0</v>
      </c>
      <c r="AC177" s="32"/>
      <c r="AE177" s="85"/>
      <c r="AF177" s="85"/>
      <c r="AI177" s="33"/>
      <c r="AJ177" s="39"/>
      <c r="AK177" s="39"/>
      <c r="AL177" s="39"/>
      <c r="AM177" s="76"/>
      <c r="AN177" s="39"/>
      <c r="AO177" s="39"/>
      <c r="AP177" s="33"/>
      <c r="AQ177" s="77"/>
      <c r="AR177" s="39"/>
      <c r="AS177" s="39"/>
      <c r="AT177" s="76"/>
      <c r="AU177" s="39"/>
      <c r="AV177" s="78"/>
      <c r="AW177" s="33"/>
      <c r="AX177" s="77"/>
      <c r="AY177" s="39"/>
      <c r="AZ177" s="39"/>
      <c r="BA177" s="76"/>
      <c r="BB177" s="39"/>
      <c r="BC177" s="78"/>
      <c r="BD177" s="33"/>
      <c r="BE177" s="77"/>
      <c r="BF177" s="39"/>
      <c r="BG177" s="39"/>
      <c r="BH177" s="76"/>
      <c r="BI177" s="39"/>
      <c r="BJ177" s="78"/>
      <c r="BK177" s="33"/>
    </row>
    <row r="178" spans="1:63" x14ac:dyDescent="0.35">
      <c r="A178" s="77"/>
      <c r="B178" s="39"/>
      <c r="C178" s="39"/>
      <c r="D178" s="39"/>
      <c r="E178" s="39"/>
      <c r="F178" s="73"/>
      <c r="G178" s="95">
        <f>Table1487453233343536331323334353738393[[#This Row],[Hours Worked]]*Table1487453233343536331323334353738393[[#This Row],[Rate]]</f>
        <v>0</v>
      </c>
      <c r="H178" s="116"/>
      <c r="I178" s="118">
        <f>IF(Table1487453233343536331323334353738393[[#This Row],[Equipment Used (Dropdown)]] &lt;&gt; "", RIGHT(Table1487453233343536331323334353738393[[#This Row],[Equipment Used (Dropdown)]],6),0)</f>
        <v>0</v>
      </c>
      <c r="J178" s="94"/>
      <c r="K178" s="95">
        <f>Table1487453233343536331323334353738393[[#This Row],[Rate (Auto selects)]]*Table1487453233343536331323334353738393[[#This Row],[Hours Used]]</f>
        <v>0</v>
      </c>
      <c r="S178" s="33"/>
      <c r="T178" s="39"/>
      <c r="U178" s="39"/>
      <c r="V178" s="39"/>
      <c r="W178" s="39"/>
      <c r="X178" s="39"/>
      <c r="Y178" s="112">
        <f>IF(X178 &lt;&gt; "", RIGHT(Table15775311283848586881828384858788898[[#This Row],[Class (Dropdown)]],6),0)</f>
        <v>0</v>
      </c>
      <c r="Z178" s="108"/>
      <c r="AA178" s="107"/>
      <c r="AB178" s="111">
        <f>Table15775311283848586881828384858788898[[#This Row],[Rate (Auto fill)]]*Table15775311283848586881828384858788898[[#This Row],[Hours Groomed]]</f>
        <v>0</v>
      </c>
      <c r="AC178" s="32"/>
      <c r="AE178" s="85"/>
      <c r="AF178" s="85"/>
      <c r="AI178" s="33"/>
      <c r="AJ178" s="39"/>
      <c r="AK178" s="39"/>
      <c r="AL178" s="39"/>
      <c r="AM178" s="76"/>
      <c r="AN178" s="39"/>
      <c r="AO178" s="39"/>
      <c r="AP178" s="33"/>
      <c r="AQ178" s="77"/>
      <c r="AR178" s="39"/>
      <c r="AS178" s="39"/>
      <c r="AT178" s="76"/>
      <c r="AU178" s="39"/>
      <c r="AV178" s="78"/>
      <c r="AW178" s="33"/>
      <c r="AX178" s="77"/>
      <c r="AY178" s="39"/>
      <c r="AZ178" s="39"/>
      <c r="BA178" s="76"/>
      <c r="BB178" s="39"/>
      <c r="BC178" s="78"/>
      <c r="BD178" s="33"/>
      <c r="BE178" s="77"/>
      <c r="BF178" s="39"/>
      <c r="BG178" s="39"/>
      <c r="BH178" s="76"/>
      <c r="BI178" s="39"/>
      <c r="BJ178" s="78"/>
      <c r="BK178" s="33"/>
    </row>
    <row r="179" spans="1:63" x14ac:dyDescent="0.35">
      <c r="A179" s="77"/>
      <c r="B179" s="39"/>
      <c r="C179" s="39"/>
      <c r="D179" s="39"/>
      <c r="E179" s="39"/>
      <c r="F179" s="73"/>
      <c r="G179" s="95">
        <f>Table1487453233343536331323334353738393[[#This Row],[Hours Worked]]*Table1487453233343536331323334353738393[[#This Row],[Rate]]</f>
        <v>0</v>
      </c>
      <c r="H179" s="116"/>
      <c r="I179" s="118">
        <f>IF(Table1487453233343536331323334353738393[[#This Row],[Equipment Used (Dropdown)]] &lt;&gt; "", RIGHT(Table1487453233343536331323334353738393[[#This Row],[Equipment Used (Dropdown)]],6),0)</f>
        <v>0</v>
      </c>
      <c r="J179" s="94"/>
      <c r="K179" s="95">
        <f>Table1487453233343536331323334353738393[[#This Row],[Rate (Auto selects)]]*Table1487453233343536331323334353738393[[#This Row],[Hours Used]]</f>
        <v>0</v>
      </c>
      <c r="S179" s="33"/>
      <c r="T179" s="39"/>
      <c r="U179" s="39"/>
      <c r="V179" s="39"/>
      <c r="W179" s="39"/>
      <c r="X179" s="39"/>
      <c r="Y179" s="112">
        <f>IF(X179 &lt;&gt; "", RIGHT(Table15775311283848586881828384858788898[[#This Row],[Class (Dropdown)]],6),0)</f>
        <v>0</v>
      </c>
      <c r="Z179" s="108"/>
      <c r="AA179" s="107"/>
      <c r="AB179" s="111">
        <f>Table15775311283848586881828384858788898[[#This Row],[Rate (Auto fill)]]*Table15775311283848586881828384858788898[[#This Row],[Hours Groomed]]</f>
        <v>0</v>
      </c>
      <c r="AC179" s="32"/>
      <c r="AE179" s="85"/>
      <c r="AF179" s="85"/>
      <c r="AI179" s="33"/>
      <c r="AJ179" s="39"/>
      <c r="AK179" s="39"/>
      <c r="AL179" s="39"/>
      <c r="AM179" s="76"/>
      <c r="AN179" s="39"/>
      <c r="AO179" s="39"/>
      <c r="AP179" s="33"/>
      <c r="AQ179" s="77"/>
      <c r="AR179" s="39"/>
      <c r="AS179" s="39"/>
      <c r="AT179" s="76"/>
      <c r="AU179" s="39"/>
      <c r="AV179" s="78"/>
      <c r="AW179" s="33"/>
      <c r="AX179" s="77"/>
      <c r="AY179" s="39"/>
      <c r="AZ179" s="39"/>
      <c r="BA179" s="76"/>
      <c r="BB179" s="39"/>
      <c r="BC179" s="78"/>
      <c r="BD179" s="33"/>
      <c r="BE179" s="77"/>
      <c r="BF179" s="39"/>
      <c r="BG179" s="39"/>
      <c r="BH179" s="76"/>
      <c r="BI179" s="39"/>
      <c r="BJ179" s="78"/>
      <c r="BK179" s="33"/>
    </row>
    <row r="180" spans="1:63" x14ac:dyDescent="0.35">
      <c r="A180" s="77"/>
      <c r="B180" s="39"/>
      <c r="C180" s="39"/>
      <c r="D180" s="39"/>
      <c r="E180" s="39"/>
      <c r="F180" s="73"/>
      <c r="G180" s="95">
        <f>Table1487453233343536331323334353738393[[#This Row],[Hours Worked]]*Table1487453233343536331323334353738393[[#This Row],[Rate]]</f>
        <v>0</v>
      </c>
      <c r="H180" s="116"/>
      <c r="I180" s="118">
        <f>IF(Table1487453233343536331323334353738393[[#This Row],[Equipment Used (Dropdown)]] &lt;&gt; "", RIGHT(Table1487453233343536331323334353738393[[#This Row],[Equipment Used (Dropdown)]],6),0)</f>
        <v>0</v>
      </c>
      <c r="J180" s="94"/>
      <c r="K180" s="95">
        <f>Table1487453233343536331323334353738393[[#This Row],[Rate (Auto selects)]]*Table1487453233343536331323334353738393[[#This Row],[Hours Used]]</f>
        <v>0</v>
      </c>
      <c r="S180" s="33"/>
      <c r="T180" s="39"/>
      <c r="U180" s="39"/>
      <c r="V180" s="39"/>
      <c r="W180" s="39"/>
      <c r="X180" s="39"/>
      <c r="Y180" s="112">
        <f>IF(X180 &lt;&gt; "", RIGHT(Table15775311283848586881828384858788898[[#This Row],[Class (Dropdown)]],6),0)</f>
        <v>0</v>
      </c>
      <c r="Z180" s="108"/>
      <c r="AA180" s="107"/>
      <c r="AB180" s="111">
        <f>Table15775311283848586881828384858788898[[#This Row],[Rate (Auto fill)]]*Table15775311283848586881828384858788898[[#This Row],[Hours Groomed]]</f>
        <v>0</v>
      </c>
      <c r="AC180" s="32"/>
      <c r="AE180" s="85"/>
      <c r="AF180" s="85"/>
      <c r="AI180" s="33"/>
      <c r="AJ180" s="39"/>
      <c r="AK180" s="39"/>
      <c r="AL180" s="39"/>
      <c r="AM180" s="76"/>
      <c r="AN180" s="39"/>
      <c r="AO180" s="39"/>
      <c r="AP180" s="33"/>
      <c r="AQ180" s="77"/>
      <c r="AR180" s="39"/>
      <c r="AS180" s="39"/>
      <c r="AT180" s="76"/>
      <c r="AU180" s="39"/>
      <c r="AV180" s="78"/>
      <c r="AW180" s="33"/>
      <c r="AX180" s="77"/>
      <c r="AY180" s="39"/>
      <c r="AZ180" s="39"/>
      <c r="BA180" s="76"/>
      <c r="BB180" s="39"/>
      <c r="BC180" s="78"/>
      <c r="BD180" s="33"/>
      <c r="BE180" s="77"/>
      <c r="BF180" s="39"/>
      <c r="BG180" s="39"/>
      <c r="BH180" s="76"/>
      <c r="BI180" s="39"/>
      <c r="BJ180" s="78"/>
      <c r="BK180" s="33"/>
    </row>
    <row r="181" spans="1:63" x14ac:dyDescent="0.35">
      <c r="A181" s="77"/>
      <c r="B181" s="39"/>
      <c r="C181" s="39"/>
      <c r="D181" s="39"/>
      <c r="E181" s="39"/>
      <c r="F181" s="73"/>
      <c r="G181" s="95">
        <f>Table1487453233343536331323334353738393[[#This Row],[Hours Worked]]*Table1487453233343536331323334353738393[[#This Row],[Rate]]</f>
        <v>0</v>
      </c>
      <c r="H181" s="116"/>
      <c r="I181" s="118">
        <f>IF(Table1487453233343536331323334353738393[[#This Row],[Equipment Used (Dropdown)]] &lt;&gt; "", RIGHT(Table1487453233343536331323334353738393[[#This Row],[Equipment Used (Dropdown)]],6),0)</f>
        <v>0</v>
      </c>
      <c r="J181" s="94"/>
      <c r="K181" s="95">
        <f>Table1487453233343536331323334353738393[[#This Row],[Rate (Auto selects)]]*Table1487453233343536331323334353738393[[#This Row],[Hours Used]]</f>
        <v>0</v>
      </c>
      <c r="S181" s="33"/>
      <c r="T181" s="39"/>
      <c r="U181" s="39"/>
      <c r="V181" s="39"/>
      <c r="W181" s="39"/>
      <c r="X181" s="39"/>
      <c r="Y181" s="112">
        <f>IF(X181 &lt;&gt; "", RIGHT(Table15775311283848586881828384858788898[[#This Row],[Class (Dropdown)]],6),0)</f>
        <v>0</v>
      </c>
      <c r="Z181" s="108"/>
      <c r="AA181" s="107"/>
      <c r="AB181" s="111">
        <f>Table15775311283848586881828384858788898[[#This Row],[Rate (Auto fill)]]*Table15775311283848586881828384858788898[[#This Row],[Hours Groomed]]</f>
        <v>0</v>
      </c>
      <c r="AC181" s="32"/>
      <c r="AE181" s="85"/>
      <c r="AF181" s="85"/>
      <c r="AI181" s="33"/>
      <c r="AJ181" s="39"/>
      <c r="AK181" s="39"/>
      <c r="AL181" s="39"/>
      <c r="AM181" s="76"/>
      <c r="AN181" s="39"/>
      <c r="AO181" s="39"/>
      <c r="AP181" s="33"/>
      <c r="AQ181" s="77"/>
      <c r="AR181" s="39"/>
      <c r="AS181" s="39"/>
      <c r="AT181" s="76"/>
      <c r="AU181" s="39"/>
      <c r="AV181" s="78"/>
      <c r="AW181" s="33"/>
      <c r="AX181" s="77"/>
      <c r="AY181" s="39"/>
      <c r="AZ181" s="39"/>
      <c r="BA181" s="76"/>
      <c r="BB181" s="39"/>
      <c r="BC181" s="78"/>
      <c r="BD181" s="33"/>
      <c r="BE181" s="77"/>
      <c r="BF181" s="39"/>
      <c r="BG181" s="39"/>
      <c r="BH181" s="76"/>
      <c r="BI181" s="39"/>
      <c r="BJ181" s="78"/>
      <c r="BK181" s="33"/>
    </row>
    <row r="182" spans="1:63" x14ac:dyDescent="0.35">
      <c r="A182" s="77"/>
      <c r="B182" s="39"/>
      <c r="C182" s="39"/>
      <c r="D182" s="39"/>
      <c r="E182" s="39"/>
      <c r="F182" s="73"/>
      <c r="G182" s="95">
        <f>Table1487453233343536331323334353738393[[#This Row],[Hours Worked]]*Table1487453233343536331323334353738393[[#This Row],[Rate]]</f>
        <v>0</v>
      </c>
      <c r="H182" s="116"/>
      <c r="I182" s="118">
        <f>IF(Table1487453233343536331323334353738393[[#This Row],[Equipment Used (Dropdown)]] &lt;&gt; "", RIGHT(Table1487453233343536331323334353738393[[#This Row],[Equipment Used (Dropdown)]],6),0)</f>
        <v>0</v>
      </c>
      <c r="J182" s="94"/>
      <c r="K182" s="95">
        <f>Table1487453233343536331323334353738393[[#This Row],[Rate (Auto selects)]]*Table1487453233343536331323334353738393[[#This Row],[Hours Used]]</f>
        <v>0</v>
      </c>
      <c r="S182" s="33"/>
      <c r="T182" s="39"/>
      <c r="U182" s="39"/>
      <c r="V182" s="39"/>
      <c r="W182" s="39"/>
      <c r="X182" s="39"/>
      <c r="Y182" s="112">
        <f>IF(X182 &lt;&gt; "", RIGHT(Table15775311283848586881828384858788898[[#This Row],[Class (Dropdown)]],6),0)</f>
        <v>0</v>
      </c>
      <c r="Z182" s="108"/>
      <c r="AA182" s="107"/>
      <c r="AB182" s="111">
        <f>Table15775311283848586881828384858788898[[#This Row],[Rate (Auto fill)]]*Table15775311283848586881828384858788898[[#This Row],[Hours Groomed]]</f>
        <v>0</v>
      </c>
      <c r="AC182" s="32"/>
      <c r="AE182" s="85"/>
      <c r="AF182" s="85"/>
      <c r="AI182" s="33"/>
      <c r="AJ182" s="39"/>
      <c r="AK182" s="39"/>
      <c r="AL182" s="39"/>
      <c r="AM182" s="76"/>
      <c r="AN182" s="39"/>
      <c r="AO182" s="39"/>
      <c r="AP182" s="33"/>
      <c r="AQ182" s="77"/>
      <c r="AR182" s="39"/>
      <c r="AS182" s="39"/>
      <c r="AT182" s="76"/>
      <c r="AU182" s="39"/>
      <c r="AV182" s="78"/>
      <c r="AW182" s="33"/>
      <c r="AX182" s="77"/>
      <c r="AY182" s="39"/>
      <c r="AZ182" s="39"/>
      <c r="BA182" s="76"/>
      <c r="BB182" s="39"/>
      <c r="BC182" s="78"/>
      <c r="BD182" s="33"/>
      <c r="BE182" s="77"/>
      <c r="BF182" s="39"/>
      <c r="BG182" s="39"/>
      <c r="BH182" s="76"/>
      <c r="BI182" s="39"/>
      <c r="BJ182" s="78"/>
      <c r="BK182" s="33"/>
    </row>
    <row r="183" spans="1:63" x14ac:dyDescent="0.35">
      <c r="A183" s="77"/>
      <c r="B183" s="39"/>
      <c r="C183" s="39"/>
      <c r="D183" s="39"/>
      <c r="E183" s="39"/>
      <c r="F183" s="73"/>
      <c r="G183" s="95">
        <f>Table1487453233343536331323334353738393[[#This Row],[Hours Worked]]*Table1487453233343536331323334353738393[[#This Row],[Rate]]</f>
        <v>0</v>
      </c>
      <c r="H183" s="116"/>
      <c r="I183" s="118">
        <f>IF(Table1487453233343536331323334353738393[[#This Row],[Equipment Used (Dropdown)]] &lt;&gt; "", RIGHT(Table1487453233343536331323334353738393[[#This Row],[Equipment Used (Dropdown)]],6),0)</f>
        <v>0</v>
      </c>
      <c r="J183" s="94"/>
      <c r="K183" s="95">
        <f>Table1487453233343536331323334353738393[[#This Row],[Rate (Auto selects)]]*Table1487453233343536331323334353738393[[#This Row],[Hours Used]]</f>
        <v>0</v>
      </c>
      <c r="S183" s="33"/>
      <c r="T183" s="39"/>
      <c r="U183" s="39"/>
      <c r="V183" s="39"/>
      <c r="W183" s="39"/>
      <c r="X183" s="39"/>
      <c r="Y183" s="112">
        <f>IF(X183 &lt;&gt; "", RIGHT(Table15775311283848586881828384858788898[[#This Row],[Class (Dropdown)]],6),0)</f>
        <v>0</v>
      </c>
      <c r="Z183" s="108"/>
      <c r="AA183" s="107"/>
      <c r="AB183" s="111">
        <f>Table15775311283848586881828384858788898[[#This Row],[Rate (Auto fill)]]*Table15775311283848586881828384858788898[[#This Row],[Hours Groomed]]</f>
        <v>0</v>
      </c>
      <c r="AC183" s="32"/>
      <c r="AE183" s="85"/>
      <c r="AF183" s="85"/>
      <c r="AI183" s="33"/>
      <c r="AJ183" s="39"/>
      <c r="AK183" s="39"/>
      <c r="AL183" s="39"/>
      <c r="AM183" s="76"/>
      <c r="AN183" s="39"/>
      <c r="AO183" s="39"/>
      <c r="AP183" s="33"/>
      <c r="AQ183" s="77"/>
      <c r="AR183" s="39"/>
      <c r="AS183" s="39"/>
      <c r="AT183" s="76"/>
      <c r="AU183" s="39"/>
      <c r="AV183" s="78"/>
      <c r="AW183" s="33"/>
      <c r="AX183" s="77"/>
      <c r="AY183" s="39"/>
      <c r="AZ183" s="39"/>
      <c r="BA183" s="76"/>
      <c r="BB183" s="39"/>
      <c r="BC183" s="78"/>
      <c r="BD183" s="33"/>
      <c r="BE183" s="77"/>
      <c r="BF183" s="39"/>
      <c r="BG183" s="39"/>
      <c r="BH183" s="76"/>
      <c r="BI183" s="39"/>
      <c r="BJ183" s="78"/>
      <c r="BK183" s="33"/>
    </row>
    <row r="184" spans="1:63" x14ac:dyDescent="0.35">
      <c r="A184" s="77"/>
      <c r="B184" s="39"/>
      <c r="C184" s="39"/>
      <c r="D184" s="39"/>
      <c r="E184" s="39"/>
      <c r="F184" s="73"/>
      <c r="G184" s="95">
        <f>Table1487453233343536331323334353738393[[#This Row],[Hours Worked]]*Table1487453233343536331323334353738393[[#This Row],[Rate]]</f>
        <v>0</v>
      </c>
      <c r="H184" s="116"/>
      <c r="I184" s="118">
        <f>IF(Table1487453233343536331323334353738393[[#This Row],[Equipment Used (Dropdown)]] &lt;&gt; "", RIGHT(Table1487453233343536331323334353738393[[#This Row],[Equipment Used (Dropdown)]],6),0)</f>
        <v>0</v>
      </c>
      <c r="J184" s="94"/>
      <c r="K184" s="95">
        <f>Table1487453233343536331323334353738393[[#This Row],[Rate (Auto selects)]]*Table1487453233343536331323334353738393[[#This Row],[Hours Used]]</f>
        <v>0</v>
      </c>
      <c r="S184" s="33"/>
      <c r="T184" s="39"/>
      <c r="U184" s="39"/>
      <c r="V184" s="39"/>
      <c r="W184" s="39"/>
      <c r="X184" s="39"/>
      <c r="Y184" s="112">
        <f>IF(X184 &lt;&gt; "", RIGHT(Table15775311283848586881828384858788898[[#This Row],[Class (Dropdown)]],6),0)</f>
        <v>0</v>
      </c>
      <c r="Z184" s="108"/>
      <c r="AA184" s="107"/>
      <c r="AB184" s="111">
        <f>Table15775311283848586881828384858788898[[#This Row],[Rate (Auto fill)]]*Table15775311283848586881828384858788898[[#This Row],[Hours Groomed]]</f>
        <v>0</v>
      </c>
      <c r="AC184" s="32"/>
      <c r="AE184" s="85"/>
      <c r="AF184" s="85"/>
      <c r="AI184" s="33"/>
      <c r="AJ184" s="39"/>
      <c r="AK184" s="39"/>
      <c r="AL184" s="39"/>
      <c r="AM184" s="76"/>
      <c r="AN184" s="39"/>
      <c r="AO184" s="39"/>
      <c r="AP184" s="33"/>
      <c r="AQ184" s="77"/>
      <c r="AR184" s="39"/>
      <c r="AS184" s="39"/>
      <c r="AT184" s="76"/>
      <c r="AU184" s="39"/>
      <c r="AV184" s="78"/>
      <c r="AW184" s="33"/>
      <c r="AX184" s="77"/>
      <c r="AY184" s="39"/>
      <c r="AZ184" s="39"/>
      <c r="BA184" s="76"/>
      <c r="BB184" s="39"/>
      <c r="BC184" s="78"/>
      <c r="BD184" s="33"/>
      <c r="BE184" s="77"/>
      <c r="BF184" s="39"/>
      <c r="BG184" s="39"/>
      <c r="BH184" s="76"/>
      <c r="BI184" s="39"/>
      <c r="BJ184" s="78"/>
      <c r="BK184" s="33"/>
    </row>
    <row r="185" spans="1:63" x14ac:dyDescent="0.35">
      <c r="A185" s="77"/>
      <c r="B185" s="39"/>
      <c r="C185" s="39"/>
      <c r="D185" s="39"/>
      <c r="E185" s="39"/>
      <c r="F185" s="73"/>
      <c r="G185" s="95">
        <f>Table1487453233343536331323334353738393[[#This Row],[Hours Worked]]*Table1487453233343536331323334353738393[[#This Row],[Rate]]</f>
        <v>0</v>
      </c>
      <c r="H185" s="116"/>
      <c r="I185" s="118">
        <f>IF(Table1487453233343536331323334353738393[[#This Row],[Equipment Used (Dropdown)]] &lt;&gt; "", RIGHT(Table1487453233343536331323334353738393[[#This Row],[Equipment Used (Dropdown)]],6),0)</f>
        <v>0</v>
      </c>
      <c r="J185" s="94"/>
      <c r="K185" s="95">
        <f>Table1487453233343536331323334353738393[[#This Row],[Rate (Auto selects)]]*Table1487453233343536331323334353738393[[#This Row],[Hours Used]]</f>
        <v>0</v>
      </c>
      <c r="S185" s="33"/>
      <c r="T185" s="39"/>
      <c r="U185" s="39"/>
      <c r="V185" s="39"/>
      <c r="W185" s="39"/>
      <c r="X185" s="39"/>
      <c r="Y185" s="112">
        <f>IF(X185 &lt;&gt; "", RIGHT(Table15775311283848586881828384858788898[[#This Row],[Class (Dropdown)]],6),0)</f>
        <v>0</v>
      </c>
      <c r="Z185" s="108"/>
      <c r="AA185" s="107"/>
      <c r="AB185" s="111">
        <f>Table15775311283848586881828384858788898[[#This Row],[Rate (Auto fill)]]*Table15775311283848586881828384858788898[[#This Row],[Hours Groomed]]</f>
        <v>0</v>
      </c>
      <c r="AC185" s="32"/>
      <c r="AE185" s="85"/>
      <c r="AF185" s="85"/>
      <c r="AI185" s="33"/>
      <c r="AJ185" s="39"/>
      <c r="AK185" s="39"/>
      <c r="AL185" s="39"/>
      <c r="AM185" s="76"/>
      <c r="AN185" s="39"/>
      <c r="AO185" s="39"/>
      <c r="AP185" s="33"/>
      <c r="AQ185" s="77"/>
      <c r="AR185" s="39"/>
      <c r="AS185" s="39"/>
      <c r="AT185" s="76"/>
      <c r="AU185" s="39"/>
      <c r="AV185" s="78"/>
      <c r="AW185" s="33"/>
      <c r="AX185" s="77"/>
      <c r="AY185" s="39"/>
      <c r="AZ185" s="39"/>
      <c r="BA185" s="76"/>
      <c r="BB185" s="39"/>
      <c r="BC185" s="78"/>
      <c r="BD185" s="33"/>
      <c r="BE185" s="77"/>
      <c r="BF185" s="39"/>
      <c r="BG185" s="39"/>
      <c r="BH185" s="76"/>
      <c r="BI185" s="39"/>
      <c r="BJ185" s="78"/>
      <c r="BK185" s="33"/>
    </row>
    <row r="186" spans="1:63" x14ac:dyDescent="0.35">
      <c r="A186" s="77"/>
      <c r="B186" s="39"/>
      <c r="C186" s="39"/>
      <c r="D186" s="39"/>
      <c r="E186" s="39"/>
      <c r="F186" s="73"/>
      <c r="G186" s="95">
        <f>Table1487453233343536331323334353738393[[#This Row],[Hours Worked]]*Table1487453233343536331323334353738393[[#This Row],[Rate]]</f>
        <v>0</v>
      </c>
      <c r="H186" s="116"/>
      <c r="I186" s="118">
        <f>IF(Table1487453233343536331323334353738393[[#This Row],[Equipment Used (Dropdown)]] &lt;&gt; "", RIGHT(Table1487453233343536331323334353738393[[#This Row],[Equipment Used (Dropdown)]],6),0)</f>
        <v>0</v>
      </c>
      <c r="J186" s="94"/>
      <c r="K186" s="95">
        <f>Table1487453233343536331323334353738393[[#This Row],[Rate (Auto selects)]]*Table1487453233343536331323334353738393[[#This Row],[Hours Used]]</f>
        <v>0</v>
      </c>
      <c r="S186" s="33"/>
      <c r="T186" s="39"/>
      <c r="U186" s="39"/>
      <c r="V186" s="39"/>
      <c r="W186" s="39"/>
      <c r="X186" s="39"/>
      <c r="Y186" s="112">
        <f>IF(X186 &lt;&gt; "", RIGHT(Table15775311283848586881828384858788898[[#This Row],[Class (Dropdown)]],6),0)</f>
        <v>0</v>
      </c>
      <c r="Z186" s="108"/>
      <c r="AA186" s="107"/>
      <c r="AB186" s="111">
        <f>Table15775311283848586881828384858788898[[#This Row],[Rate (Auto fill)]]*Table15775311283848586881828384858788898[[#This Row],[Hours Groomed]]</f>
        <v>0</v>
      </c>
      <c r="AC186" s="32"/>
      <c r="AE186" s="85"/>
      <c r="AF186" s="85"/>
      <c r="AI186" s="33"/>
      <c r="AJ186" s="39"/>
      <c r="AK186" s="39"/>
      <c r="AL186" s="39"/>
      <c r="AM186" s="76"/>
      <c r="AN186" s="39"/>
      <c r="AO186" s="39"/>
      <c r="AP186" s="33"/>
      <c r="AQ186" s="77"/>
      <c r="AR186" s="39"/>
      <c r="AS186" s="39"/>
      <c r="AT186" s="76"/>
      <c r="AU186" s="39"/>
      <c r="AV186" s="78"/>
      <c r="AW186" s="33"/>
      <c r="AX186" s="77"/>
      <c r="AY186" s="39"/>
      <c r="AZ186" s="39"/>
      <c r="BA186" s="76"/>
      <c r="BB186" s="39"/>
      <c r="BC186" s="78"/>
      <c r="BD186" s="33"/>
      <c r="BE186" s="77"/>
      <c r="BF186" s="39"/>
      <c r="BG186" s="39"/>
      <c r="BH186" s="76"/>
      <c r="BI186" s="39"/>
      <c r="BJ186" s="78"/>
      <c r="BK186" s="33"/>
    </row>
    <row r="187" spans="1:63" x14ac:dyDescent="0.35">
      <c r="A187" s="77"/>
      <c r="B187" s="39"/>
      <c r="C187" s="39"/>
      <c r="D187" s="39"/>
      <c r="E187" s="39"/>
      <c r="F187" s="73"/>
      <c r="G187" s="95">
        <f>Table1487453233343536331323334353738393[[#This Row],[Hours Worked]]*Table1487453233343536331323334353738393[[#This Row],[Rate]]</f>
        <v>0</v>
      </c>
      <c r="H187" s="116"/>
      <c r="I187" s="118">
        <f>IF(Table1487453233343536331323334353738393[[#This Row],[Equipment Used (Dropdown)]] &lt;&gt; "", RIGHT(Table1487453233343536331323334353738393[[#This Row],[Equipment Used (Dropdown)]],6),0)</f>
        <v>0</v>
      </c>
      <c r="J187" s="94"/>
      <c r="K187" s="95">
        <f>Table1487453233343536331323334353738393[[#This Row],[Rate (Auto selects)]]*Table1487453233343536331323334353738393[[#This Row],[Hours Used]]</f>
        <v>0</v>
      </c>
      <c r="S187" s="33"/>
      <c r="T187" s="39"/>
      <c r="U187" s="39"/>
      <c r="V187" s="39"/>
      <c r="W187" s="39"/>
      <c r="X187" s="39"/>
      <c r="Y187" s="112">
        <f>IF(X187 &lt;&gt; "", RIGHT(Table15775311283848586881828384858788898[[#This Row],[Class (Dropdown)]],6),0)</f>
        <v>0</v>
      </c>
      <c r="Z187" s="108"/>
      <c r="AA187" s="107"/>
      <c r="AB187" s="111">
        <f>Table15775311283848586881828384858788898[[#This Row],[Rate (Auto fill)]]*Table15775311283848586881828384858788898[[#This Row],[Hours Groomed]]</f>
        <v>0</v>
      </c>
      <c r="AC187" s="32"/>
      <c r="AE187" s="85"/>
      <c r="AF187" s="85"/>
      <c r="AI187" s="33"/>
      <c r="AJ187" s="39"/>
      <c r="AK187" s="39"/>
      <c r="AL187" s="39"/>
      <c r="AM187" s="76"/>
      <c r="AN187" s="39"/>
      <c r="AO187" s="39"/>
      <c r="AP187" s="33"/>
      <c r="AQ187" s="77"/>
      <c r="AR187" s="39"/>
      <c r="AS187" s="39"/>
      <c r="AT187" s="76"/>
      <c r="AU187" s="39"/>
      <c r="AV187" s="78"/>
      <c r="AW187" s="33"/>
      <c r="AX187" s="77"/>
      <c r="AY187" s="39"/>
      <c r="AZ187" s="39"/>
      <c r="BA187" s="76"/>
      <c r="BB187" s="39"/>
      <c r="BC187" s="78"/>
      <c r="BD187" s="33"/>
      <c r="BE187" s="77"/>
      <c r="BF187" s="39"/>
      <c r="BG187" s="39"/>
      <c r="BH187" s="76"/>
      <c r="BI187" s="39"/>
      <c r="BJ187" s="78"/>
      <c r="BK187" s="33"/>
    </row>
    <row r="188" spans="1:63" x14ac:dyDescent="0.35">
      <c r="A188" s="77"/>
      <c r="B188" s="39"/>
      <c r="C188" s="39"/>
      <c r="D188" s="39"/>
      <c r="E188" s="39"/>
      <c r="F188" s="73"/>
      <c r="G188" s="95">
        <f>Table1487453233343536331323334353738393[[#This Row],[Hours Worked]]*Table1487453233343536331323334353738393[[#This Row],[Rate]]</f>
        <v>0</v>
      </c>
      <c r="H188" s="116"/>
      <c r="I188" s="118">
        <f>IF(Table1487453233343536331323334353738393[[#This Row],[Equipment Used (Dropdown)]] &lt;&gt; "", RIGHT(Table1487453233343536331323334353738393[[#This Row],[Equipment Used (Dropdown)]],6),0)</f>
        <v>0</v>
      </c>
      <c r="J188" s="94"/>
      <c r="K188" s="95">
        <f>Table1487453233343536331323334353738393[[#This Row],[Rate (Auto selects)]]*Table1487453233343536331323334353738393[[#This Row],[Hours Used]]</f>
        <v>0</v>
      </c>
      <c r="S188" s="33"/>
      <c r="T188" s="39"/>
      <c r="U188" s="39"/>
      <c r="V188" s="39"/>
      <c r="W188" s="39"/>
      <c r="X188" s="39"/>
      <c r="Y188" s="112">
        <f>IF(X188 &lt;&gt; "", RIGHT(Table15775311283848586881828384858788898[[#This Row],[Class (Dropdown)]],6),0)</f>
        <v>0</v>
      </c>
      <c r="Z188" s="108"/>
      <c r="AA188" s="107"/>
      <c r="AB188" s="111">
        <f>Table15775311283848586881828384858788898[[#This Row],[Rate (Auto fill)]]*Table15775311283848586881828384858788898[[#This Row],[Hours Groomed]]</f>
        <v>0</v>
      </c>
      <c r="AC188" s="32"/>
      <c r="AE188" s="85"/>
      <c r="AF188" s="85"/>
      <c r="AI188" s="33"/>
      <c r="AJ188" s="39"/>
      <c r="AK188" s="39"/>
      <c r="AL188" s="39"/>
      <c r="AM188" s="76"/>
      <c r="AN188" s="39"/>
      <c r="AO188" s="39"/>
      <c r="AP188" s="33"/>
      <c r="AQ188" s="77"/>
      <c r="AR188" s="39"/>
      <c r="AS188" s="39"/>
      <c r="AT188" s="76"/>
      <c r="AU188" s="39"/>
      <c r="AV188" s="78"/>
      <c r="AW188" s="33"/>
      <c r="AX188" s="77"/>
      <c r="AY188" s="39"/>
      <c r="AZ188" s="39"/>
      <c r="BA188" s="76"/>
      <c r="BB188" s="39"/>
      <c r="BC188" s="78"/>
      <c r="BD188" s="33"/>
      <c r="BE188" s="77"/>
      <c r="BF188" s="39"/>
      <c r="BG188" s="39"/>
      <c r="BH188" s="76"/>
      <c r="BI188" s="39"/>
      <c r="BJ188" s="78"/>
      <c r="BK188" s="33"/>
    </row>
    <row r="189" spans="1:63" x14ac:dyDescent="0.35">
      <c r="A189" s="77"/>
      <c r="B189" s="39"/>
      <c r="C189" s="39"/>
      <c r="D189" s="39"/>
      <c r="E189" s="39"/>
      <c r="F189" s="73"/>
      <c r="G189" s="95">
        <f>Table1487453233343536331323334353738393[[#This Row],[Hours Worked]]*Table1487453233343536331323334353738393[[#This Row],[Rate]]</f>
        <v>0</v>
      </c>
      <c r="H189" s="116"/>
      <c r="I189" s="118">
        <f>IF(Table1487453233343536331323334353738393[[#This Row],[Equipment Used (Dropdown)]] &lt;&gt; "", RIGHT(Table1487453233343536331323334353738393[[#This Row],[Equipment Used (Dropdown)]],6),0)</f>
        <v>0</v>
      </c>
      <c r="J189" s="94"/>
      <c r="K189" s="95">
        <f>Table1487453233343536331323334353738393[[#This Row],[Rate (Auto selects)]]*Table1487453233343536331323334353738393[[#This Row],[Hours Used]]</f>
        <v>0</v>
      </c>
      <c r="S189" s="33"/>
      <c r="T189" s="39"/>
      <c r="U189" s="39"/>
      <c r="V189" s="39"/>
      <c r="W189" s="39"/>
      <c r="X189" s="39"/>
      <c r="Y189" s="112">
        <f>IF(X189 &lt;&gt; "", RIGHT(Table15775311283848586881828384858788898[[#This Row],[Class (Dropdown)]],6),0)</f>
        <v>0</v>
      </c>
      <c r="Z189" s="108"/>
      <c r="AA189" s="107"/>
      <c r="AB189" s="111">
        <f>Table15775311283848586881828384858788898[[#This Row],[Rate (Auto fill)]]*Table15775311283848586881828384858788898[[#This Row],[Hours Groomed]]</f>
        <v>0</v>
      </c>
      <c r="AC189" s="32"/>
      <c r="AE189" s="85"/>
      <c r="AF189" s="85"/>
      <c r="AI189" s="33"/>
      <c r="AJ189" s="39"/>
      <c r="AK189" s="39"/>
      <c r="AL189" s="39"/>
      <c r="AM189" s="76"/>
      <c r="AN189" s="39"/>
      <c r="AO189" s="39"/>
      <c r="AP189" s="33"/>
      <c r="AQ189" s="77"/>
      <c r="AR189" s="39"/>
      <c r="AS189" s="39"/>
      <c r="AT189" s="76"/>
      <c r="AU189" s="39"/>
      <c r="AV189" s="78"/>
      <c r="AW189" s="33"/>
      <c r="AX189" s="77"/>
      <c r="AY189" s="39"/>
      <c r="AZ189" s="39"/>
      <c r="BA189" s="76"/>
      <c r="BB189" s="39"/>
      <c r="BC189" s="78"/>
      <c r="BD189" s="33"/>
      <c r="BE189" s="77"/>
      <c r="BF189" s="39"/>
      <c r="BG189" s="39"/>
      <c r="BH189" s="76"/>
      <c r="BI189" s="39"/>
      <c r="BJ189" s="78"/>
      <c r="BK189" s="33"/>
    </row>
    <row r="190" spans="1:63" x14ac:dyDescent="0.35">
      <c r="A190" s="77"/>
      <c r="B190" s="39"/>
      <c r="C190" s="39"/>
      <c r="D190" s="39"/>
      <c r="E190" s="39"/>
      <c r="F190" s="73"/>
      <c r="G190" s="95">
        <f>Table1487453233343536331323334353738393[[#This Row],[Hours Worked]]*Table1487453233343536331323334353738393[[#This Row],[Rate]]</f>
        <v>0</v>
      </c>
      <c r="H190" s="116"/>
      <c r="I190" s="118">
        <f>IF(Table1487453233343536331323334353738393[[#This Row],[Equipment Used (Dropdown)]] &lt;&gt; "", RIGHT(Table1487453233343536331323334353738393[[#This Row],[Equipment Used (Dropdown)]],6),0)</f>
        <v>0</v>
      </c>
      <c r="J190" s="94"/>
      <c r="K190" s="95">
        <f>Table1487453233343536331323334353738393[[#This Row],[Rate (Auto selects)]]*Table1487453233343536331323334353738393[[#This Row],[Hours Used]]</f>
        <v>0</v>
      </c>
      <c r="S190" s="33"/>
      <c r="T190" s="39"/>
      <c r="U190" s="39"/>
      <c r="V190" s="39"/>
      <c r="W190" s="39"/>
      <c r="X190" s="39"/>
      <c r="Y190" s="112">
        <f>IF(X190 &lt;&gt; "", RIGHT(Table15775311283848586881828384858788898[[#This Row],[Class (Dropdown)]],6),0)</f>
        <v>0</v>
      </c>
      <c r="Z190" s="108"/>
      <c r="AA190" s="107"/>
      <c r="AB190" s="111">
        <f>Table15775311283848586881828384858788898[[#This Row],[Rate (Auto fill)]]*Table15775311283848586881828384858788898[[#This Row],[Hours Groomed]]</f>
        <v>0</v>
      </c>
      <c r="AC190" s="32"/>
      <c r="AE190" s="85"/>
      <c r="AF190" s="85"/>
      <c r="AI190" s="33"/>
      <c r="AJ190" s="39"/>
      <c r="AK190" s="39"/>
      <c r="AL190" s="39"/>
      <c r="AM190" s="76"/>
      <c r="AN190" s="39"/>
      <c r="AO190" s="39"/>
      <c r="AP190" s="33"/>
      <c r="AQ190" s="77"/>
      <c r="AR190" s="39"/>
      <c r="AS190" s="39"/>
      <c r="AT190" s="76"/>
      <c r="AU190" s="39"/>
      <c r="AV190" s="78"/>
      <c r="AW190" s="33"/>
      <c r="AX190" s="77"/>
      <c r="AY190" s="39"/>
      <c r="AZ190" s="39"/>
      <c r="BA190" s="76"/>
      <c r="BB190" s="39"/>
      <c r="BC190" s="78"/>
      <c r="BD190" s="33"/>
      <c r="BE190" s="77"/>
      <c r="BF190" s="39"/>
      <c r="BG190" s="39"/>
      <c r="BH190" s="76"/>
      <c r="BI190" s="39"/>
      <c r="BJ190" s="78"/>
      <c r="BK190" s="33"/>
    </row>
    <row r="191" spans="1:63" x14ac:dyDescent="0.35">
      <c r="A191" s="77"/>
      <c r="B191" s="39"/>
      <c r="C191" s="39"/>
      <c r="D191" s="39"/>
      <c r="E191" s="39"/>
      <c r="F191" s="73"/>
      <c r="G191" s="95">
        <f>Table1487453233343536331323334353738393[[#This Row],[Hours Worked]]*Table1487453233343536331323334353738393[[#This Row],[Rate]]</f>
        <v>0</v>
      </c>
      <c r="H191" s="116"/>
      <c r="I191" s="118">
        <f>IF(Table1487453233343536331323334353738393[[#This Row],[Equipment Used (Dropdown)]] &lt;&gt; "", RIGHT(Table1487453233343536331323334353738393[[#This Row],[Equipment Used (Dropdown)]],6),0)</f>
        <v>0</v>
      </c>
      <c r="J191" s="94"/>
      <c r="K191" s="95">
        <f>Table1487453233343536331323334353738393[[#This Row],[Rate (Auto selects)]]*Table1487453233343536331323334353738393[[#This Row],[Hours Used]]</f>
        <v>0</v>
      </c>
      <c r="S191" s="33"/>
      <c r="T191" s="39"/>
      <c r="U191" s="39"/>
      <c r="V191" s="39"/>
      <c r="W191" s="39"/>
      <c r="X191" s="39"/>
      <c r="Y191" s="112">
        <f>IF(X191 &lt;&gt; "", RIGHT(Table15775311283848586881828384858788898[[#This Row],[Class (Dropdown)]],6),0)</f>
        <v>0</v>
      </c>
      <c r="Z191" s="108"/>
      <c r="AA191" s="107"/>
      <c r="AB191" s="111">
        <f>Table15775311283848586881828384858788898[[#This Row],[Rate (Auto fill)]]*Table15775311283848586881828384858788898[[#This Row],[Hours Groomed]]</f>
        <v>0</v>
      </c>
      <c r="AC191" s="32"/>
      <c r="AE191" s="85"/>
      <c r="AF191" s="85"/>
      <c r="AI191" s="33"/>
      <c r="AJ191" s="39"/>
      <c r="AK191" s="39"/>
      <c r="AL191" s="39"/>
      <c r="AM191" s="76"/>
      <c r="AN191" s="39"/>
      <c r="AO191" s="39"/>
      <c r="AP191" s="33"/>
      <c r="AQ191" s="77"/>
      <c r="AR191" s="39"/>
      <c r="AS191" s="39"/>
      <c r="AT191" s="76"/>
      <c r="AU191" s="39"/>
      <c r="AV191" s="78"/>
      <c r="AW191" s="33"/>
      <c r="AX191" s="77"/>
      <c r="AY191" s="39"/>
      <c r="AZ191" s="39"/>
      <c r="BA191" s="76"/>
      <c r="BB191" s="39"/>
      <c r="BC191" s="78"/>
      <c r="BD191" s="33"/>
      <c r="BE191" s="77"/>
      <c r="BF191" s="39"/>
      <c r="BG191" s="39"/>
      <c r="BH191" s="76"/>
      <c r="BI191" s="39"/>
      <c r="BJ191" s="78"/>
      <c r="BK191" s="33"/>
    </row>
    <row r="192" spans="1:63" x14ac:dyDescent="0.35">
      <c r="A192" s="77"/>
      <c r="B192" s="39"/>
      <c r="C192" s="39"/>
      <c r="D192" s="39"/>
      <c r="E192" s="39"/>
      <c r="F192" s="73"/>
      <c r="G192" s="95">
        <f>Table1487453233343536331323334353738393[[#This Row],[Hours Worked]]*Table1487453233343536331323334353738393[[#This Row],[Rate]]</f>
        <v>0</v>
      </c>
      <c r="H192" s="116"/>
      <c r="I192" s="118">
        <f>IF(Table1487453233343536331323334353738393[[#This Row],[Equipment Used (Dropdown)]] &lt;&gt; "", RIGHT(Table1487453233343536331323334353738393[[#This Row],[Equipment Used (Dropdown)]],6),0)</f>
        <v>0</v>
      </c>
      <c r="J192" s="94"/>
      <c r="K192" s="95">
        <f>Table1487453233343536331323334353738393[[#This Row],[Rate (Auto selects)]]*Table1487453233343536331323334353738393[[#This Row],[Hours Used]]</f>
        <v>0</v>
      </c>
      <c r="S192" s="33"/>
      <c r="T192" s="39"/>
      <c r="U192" s="39"/>
      <c r="V192" s="39"/>
      <c r="W192" s="39"/>
      <c r="X192" s="39"/>
      <c r="Y192" s="112">
        <f>IF(X192 &lt;&gt; "", RIGHT(Table15775311283848586881828384858788898[[#This Row],[Class (Dropdown)]],6),0)</f>
        <v>0</v>
      </c>
      <c r="Z192" s="108"/>
      <c r="AA192" s="107"/>
      <c r="AB192" s="111">
        <f>Table15775311283848586881828384858788898[[#This Row],[Rate (Auto fill)]]*Table15775311283848586881828384858788898[[#This Row],[Hours Groomed]]</f>
        <v>0</v>
      </c>
      <c r="AC192" s="32"/>
      <c r="AE192" s="85"/>
      <c r="AF192" s="85"/>
      <c r="AI192" s="33"/>
      <c r="AJ192" s="39"/>
      <c r="AK192" s="39"/>
      <c r="AL192" s="39"/>
      <c r="AM192" s="76"/>
      <c r="AN192" s="39"/>
      <c r="AO192" s="39"/>
      <c r="AP192" s="33"/>
      <c r="AQ192" s="77"/>
      <c r="AR192" s="39"/>
      <c r="AS192" s="39"/>
      <c r="AT192" s="76"/>
      <c r="AU192" s="39"/>
      <c r="AV192" s="78"/>
      <c r="AW192" s="33"/>
      <c r="AX192" s="77"/>
      <c r="AY192" s="39"/>
      <c r="AZ192" s="39"/>
      <c r="BA192" s="76"/>
      <c r="BB192" s="39"/>
      <c r="BC192" s="78"/>
      <c r="BD192" s="33"/>
      <c r="BE192" s="77"/>
      <c r="BF192" s="39"/>
      <c r="BG192" s="39"/>
      <c r="BH192" s="76"/>
      <c r="BI192" s="39"/>
      <c r="BJ192" s="78"/>
      <c r="BK192" s="33"/>
    </row>
    <row r="193" spans="1:63" x14ac:dyDescent="0.35">
      <c r="A193" s="77"/>
      <c r="B193" s="39"/>
      <c r="C193" s="39"/>
      <c r="D193" s="39"/>
      <c r="E193" s="39"/>
      <c r="F193" s="73"/>
      <c r="G193" s="95">
        <f>Table1487453233343536331323334353738393[[#This Row],[Hours Worked]]*Table1487453233343536331323334353738393[[#This Row],[Rate]]</f>
        <v>0</v>
      </c>
      <c r="H193" s="116"/>
      <c r="I193" s="118">
        <f>IF(Table1487453233343536331323334353738393[[#This Row],[Equipment Used (Dropdown)]] &lt;&gt; "", RIGHT(Table1487453233343536331323334353738393[[#This Row],[Equipment Used (Dropdown)]],6),0)</f>
        <v>0</v>
      </c>
      <c r="J193" s="94"/>
      <c r="K193" s="95">
        <f>Table1487453233343536331323334353738393[[#This Row],[Rate (Auto selects)]]*Table1487453233343536331323334353738393[[#This Row],[Hours Used]]</f>
        <v>0</v>
      </c>
      <c r="S193" s="33"/>
      <c r="T193" s="39"/>
      <c r="U193" s="39"/>
      <c r="V193" s="39"/>
      <c r="W193" s="39"/>
      <c r="X193" s="39"/>
      <c r="Y193" s="112">
        <f>IF(X193 &lt;&gt; "", RIGHT(Table15775311283848586881828384858788898[[#This Row],[Class (Dropdown)]],6),0)</f>
        <v>0</v>
      </c>
      <c r="Z193" s="108"/>
      <c r="AA193" s="107"/>
      <c r="AB193" s="111">
        <f>Table15775311283848586881828384858788898[[#This Row],[Rate (Auto fill)]]*Table15775311283848586881828384858788898[[#This Row],[Hours Groomed]]</f>
        <v>0</v>
      </c>
      <c r="AC193" s="32"/>
      <c r="AE193" s="85"/>
      <c r="AF193" s="85"/>
      <c r="AI193" s="33"/>
      <c r="AJ193" s="39"/>
      <c r="AK193" s="39"/>
      <c r="AL193" s="39"/>
      <c r="AM193" s="76"/>
      <c r="AN193" s="39"/>
      <c r="AO193" s="39"/>
      <c r="AP193" s="33"/>
      <c r="AQ193" s="77"/>
      <c r="AR193" s="39"/>
      <c r="AS193" s="39"/>
      <c r="AT193" s="76"/>
      <c r="AU193" s="39"/>
      <c r="AV193" s="78"/>
      <c r="AW193" s="33"/>
      <c r="AX193" s="77"/>
      <c r="AY193" s="39"/>
      <c r="AZ193" s="39"/>
      <c r="BA193" s="76"/>
      <c r="BB193" s="39"/>
      <c r="BC193" s="78"/>
      <c r="BD193" s="33"/>
      <c r="BE193" s="77"/>
      <c r="BF193" s="39"/>
      <c r="BG193" s="39"/>
      <c r="BH193" s="76"/>
      <c r="BI193" s="39"/>
      <c r="BJ193" s="78"/>
      <c r="BK193" s="33"/>
    </row>
    <row r="194" spans="1:63" x14ac:dyDescent="0.35">
      <c r="A194" s="77"/>
      <c r="B194" s="39"/>
      <c r="C194" s="39"/>
      <c r="D194" s="39"/>
      <c r="E194" s="39"/>
      <c r="F194" s="73"/>
      <c r="G194" s="95">
        <f>Table1487453233343536331323334353738393[[#This Row],[Hours Worked]]*Table1487453233343536331323334353738393[[#This Row],[Rate]]</f>
        <v>0</v>
      </c>
      <c r="H194" s="116"/>
      <c r="I194" s="118">
        <f>IF(Table1487453233343536331323334353738393[[#This Row],[Equipment Used (Dropdown)]] &lt;&gt; "", RIGHT(Table1487453233343536331323334353738393[[#This Row],[Equipment Used (Dropdown)]],6),0)</f>
        <v>0</v>
      </c>
      <c r="J194" s="94"/>
      <c r="K194" s="95">
        <f>Table1487453233343536331323334353738393[[#This Row],[Rate (Auto selects)]]*Table1487453233343536331323334353738393[[#This Row],[Hours Used]]</f>
        <v>0</v>
      </c>
      <c r="S194" s="33"/>
      <c r="T194" s="39"/>
      <c r="U194" s="39"/>
      <c r="V194" s="39"/>
      <c r="W194" s="39"/>
      <c r="X194" s="39"/>
      <c r="Y194" s="112">
        <f>IF(X194 &lt;&gt; "", RIGHT(Table15775311283848586881828384858788898[[#This Row],[Class (Dropdown)]],6),0)</f>
        <v>0</v>
      </c>
      <c r="Z194" s="108"/>
      <c r="AA194" s="107"/>
      <c r="AB194" s="111">
        <f>Table15775311283848586881828384858788898[[#This Row],[Rate (Auto fill)]]*Table15775311283848586881828384858788898[[#This Row],[Hours Groomed]]</f>
        <v>0</v>
      </c>
      <c r="AC194" s="32"/>
      <c r="AE194" s="85"/>
      <c r="AF194" s="85"/>
      <c r="AI194" s="33"/>
      <c r="AJ194" s="39"/>
      <c r="AK194" s="39"/>
      <c r="AL194" s="39"/>
      <c r="AM194" s="76"/>
      <c r="AN194" s="39"/>
      <c r="AO194" s="39"/>
      <c r="AP194" s="33"/>
      <c r="AQ194" s="77"/>
      <c r="AR194" s="39"/>
      <c r="AS194" s="39"/>
      <c r="AT194" s="76"/>
      <c r="AU194" s="39"/>
      <c r="AV194" s="78"/>
      <c r="AW194" s="33"/>
      <c r="AX194" s="77"/>
      <c r="AY194" s="39"/>
      <c r="AZ194" s="39"/>
      <c r="BA194" s="76"/>
      <c r="BB194" s="39"/>
      <c r="BC194" s="78"/>
      <c r="BD194" s="33"/>
      <c r="BE194" s="77"/>
      <c r="BF194" s="39"/>
      <c r="BG194" s="39"/>
      <c r="BH194" s="76"/>
      <c r="BI194" s="39"/>
      <c r="BJ194" s="78"/>
      <c r="BK194" s="33"/>
    </row>
    <row r="195" spans="1:63" x14ac:dyDescent="0.35">
      <c r="A195" s="77"/>
      <c r="B195" s="39"/>
      <c r="C195" s="39"/>
      <c r="D195" s="39"/>
      <c r="E195" s="39"/>
      <c r="F195" s="73"/>
      <c r="G195" s="95">
        <f>Table1487453233343536331323334353738393[[#This Row],[Hours Worked]]*Table1487453233343536331323334353738393[[#This Row],[Rate]]</f>
        <v>0</v>
      </c>
      <c r="H195" s="116"/>
      <c r="I195" s="118">
        <f>IF(Table1487453233343536331323334353738393[[#This Row],[Equipment Used (Dropdown)]] &lt;&gt; "", RIGHT(Table1487453233343536331323334353738393[[#This Row],[Equipment Used (Dropdown)]],6),0)</f>
        <v>0</v>
      </c>
      <c r="J195" s="94"/>
      <c r="K195" s="95">
        <f>Table1487453233343536331323334353738393[[#This Row],[Rate (Auto selects)]]*Table1487453233343536331323334353738393[[#This Row],[Hours Used]]</f>
        <v>0</v>
      </c>
      <c r="S195" s="33"/>
      <c r="T195" s="39"/>
      <c r="U195" s="39"/>
      <c r="V195" s="39"/>
      <c r="W195" s="39"/>
      <c r="X195" s="39"/>
      <c r="Y195" s="112">
        <f>IF(X195 &lt;&gt; "", RIGHT(Table15775311283848586881828384858788898[[#This Row],[Class (Dropdown)]],6),0)</f>
        <v>0</v>
      </c>
      <c r="Z195" s="108"/>
      <c r="AA195" s="107"/>
      <c r="AB195" s="111">
        <f>Table15775311283848586881828384858788898[[#This Row],[Rate (Auto fill)]]*Table15775311283848586881828384858788898[[#This Row],[Hours Groomed]]</f>
        <v>0</v>
      </c>
      <c r="AC195" s="32"/>
      <c r="AE195" s="85"/>
      <c r="AF195" s="85"/>
      <c r="AI195" s="33"/>
      <c r="AJ195" s="39"/>
      <c r="AK195" s="39"/>
      <c r="AL195" s="39"/>
      <c r="AM195" s="76"/>
      <c r="AN195" s="39"/>
      <c r="AO195" s="39"/>
      <c r="AP195" s="33"/>
      <c r="AQ195" s="77"/>
      <c r="AR195" s="39"/>
      <c r="AS195" s="39"/>
      <c r="AT195" s="76"/>
      <c r="AU195" s="39"/>
      <c r="AV195" s="78"/>
      <c r="AW195" s="33"/>
      <c r="AX195" s="77"/>
      <c r="AY195" s="39"/>
      <c r="AZ195" s="39"/>
      <c r="BA195" s="76"/>
      <c r="BB195" s="39"/>
      <c r="BC195" s="78"/>
      <c r="BD195" s="33"/>
      <c r="BE195" s="77"/>
      <c r="BF195" s="39"/>
      <c r="BG195" s="39"/>
      <c r="BH195" s="76"/>
      <c r="BI195" s="39"/>
      <c r="BJ195" s="78"/>
      <c r="BK195" s="33"/>
    </row>
    <row r="196" spans="1:63" x14ac:dyDescent="0.35">
      <c r="A196" s="77"/>
      <c r="B196" s="39"/>
      <c r="C196" s="39"/>
      <c r="D196" s="39"/>
      <c r="E196" s="39"/>
      <c r="F196" s="73"/>
      <c r="G196" s="95">
        <f>Table1487453233343536331323334353738393[[#This Row],[Hours Worked]]*Table1487453233343536331323334353738393[[#This Row],[Rate]]</f>
        <v>0</v>
      </c>
      <c r="H196" s="116"/>
      <c r="I196" s="118">
        <f>IF(Table1487453233343536331323334353738393[[#This Row],[Equipment Used (Dropdown)]] &lt;&gt; "", RIGHT(Table1487453233343536331323334353738393[[#This Row],[Equipment Used (Dropdown)]],6),0)</f>
        <v>0</v>
      </c>
      <c r="J196" s="94"/>
      <c r="K196" s="95">
        <f>Table1487453233343536331323334353738393[[#This Row],[Rate (Auto selects)]]*Table1487453233343536331323334353738393[[#This Row],[Hours Used]]</f>
        <v>0</v>
      </c>
      <c r="S196" s="33"/>
      <c r="T196" s="39"/>
      <c r="U196" s="39"/>
      <c r="V196" s="39"/>
      <c r="W196" s="39"/>
      <c r="X196" s="39"/>
      <c r="Y196" s="112">
        <f>IF(X196 &lt;&gt; "", RIGHT(Table15775311283848586881828384858788898[[#This Row],[Class (Dropdown)]],6),0)</f>
        <v>0</v>
      </c>
      <c r="Z196" s="108"/>
      <c r="AA196" s="107"/>
      <c r="AB196" s="111">
        <f>Table15775311283848586881828384858788898[[#This Row],[Rate (Auto fill)]]*Table15775311283848586881828384858788898[[#This Row],[Hours Groomed]]</f>
        <v>0</v>
      </c>
      <c r="AC196" s="32"/>
      <c r="AE196" s="85"/>
      <c r="AF196" s="85"/>
      <c r="AI196" s="33"/>
      <c r="AJ196" s="39"/>
      <c r="AK196" s="39"/>
      <c r="AL196" s="39"/>
      <c r="AM196" s="76"/>
      <c r="AN196" s="39"/>
      <c r="AO196" s="39"/>
      <c r="AP196" s="33"/>
      <c r="AQ196" s="77"/>
      <c r="AR196" s="39"/>
      <c r="AS196" s="39"/>
      <c r="AT196" s="76"/>
      <c r="AU196" s="39"/>
      <c r="AV196" s="78"/>
      <c r="AW196" s="33"/>
      <c r="AX196" s="77"/>
      <c r="AY196" s="39"/>
      <c r="AZ196" s="39"/>
      <c r="BA196" s="76"/>
      <c r="BB196" s="39"/>
      <c r="BC196" s="78"/>
      <c r="BD196" s="33"/>
      <c r="BE196" s="77"/>
      <c r="BF196" s="39"/>
      <c r="BG196" s="39"/>
      <c r="BH196" s="76"/>
      <c r="BI196" s="39"/>
      <c r="BJ196" s="78"/>
      <c r="BK196" s="33"/>
    </row>
    <row r="197" spans="1:63" x14ac:dyDescent="0.35">
      <c r="A197" s="77"/>
      <c r="B197" s="39"/>
      <c r="C197" s="39"/>
      <c r="D197" s="39"/>
      <c r="E197" s="39"/>
      <c r="F197" s="73"/>
      <c r="G197" s="95">
        <f>Table1487453233343536331323334353738393[[#This Row],[Hours Worked]]*Table1487453233343536331323334353738393[[#This Row],[Rate]]</f>
        <v>0</v>
      </c>
      <c r="H197" s="116"/>
      <c r="I197" s="118">
        <f>IF(Table1487453233343536331323334353738393[[#This Row],[Equipment Used (Dropdown)]] &lt;&gt; "", RIGHT(Table1487453233343536331323334353738393[[#This Row],[Equipment Used (Dropdown)]],6),0)</f>
        <v>0</v>
      </c>
      <c r="J197" s="94"/>
      <c r="K197" s="95">
        <f>Table1487453233343536331323334353738393[[#This Row],[Rate (Auto selects)]]*Table1487453233343536331323334353738393[[#This Row],[Hours Used]]</f>
        <v>0</v>
      </c>
      <c r="S197" s="33"/>
      <c r="T197" s="39"/>
      <c r="U197" s="39"/>
      <c r="V197" s="39"/>
      <c r="W197" s="39"/>
      <c r="X197" s="39"/>
      <c r="Y197" s="112">
        <f>IF(X197 &lt;&gt; "", RIGHT(Table15775311283848586881828384858788898[[#This Row],[Class (Dropdown)]],6),0)</f>
        <v>0</v>
      </c>
      <c r="Z197" s="108"/>
      <c r="AA197" s="107"/>
      <c r="AB197" s="111">
        <f>Table15775311283848586881828384858788898[[#This Row],[Rate (Auto fill)]]*Table15775311283848586881828384858788898[[#This Row],[Hours Groomed]]</f>
        <v>0</v>
      </c>
      <c r="AC197" s="32"/>
      <c r="AE197" s="85"/>
      <c r="AF197" s="85"/>
      <c r="AI197" s="33"/>
      <c r="AJ197" s="39"/>
      <c r="AK197" s="39"/>
      <c r="AL197" s="39"/>
      <c r="AM197" s="76"/>
      <c r="AN197" s="39"/>
      <c r="AO197" s="39"/>
      <c r="AP197" s="33"/>
      <c r="AQ197" s="77"/>
      <c r="AR197" s="39"/>
      <c r="AS197" s="39"/>
      <c r="AT197" s="76"/>
      <c r="AU197" s="39"/>
      <c r="AV197" s="78"/>
      <c r="AW197" s="33"/>
      <c r="AX197" s="77"/>
      <c r="AY197" s="39"/>
      <c r="AZ197" s="39"/>
      <c r="BA197" s="76"/>
      <c r="BB197" s="39"/>
      <c r="BC197" s="78"/>
      <c r="BD197" s="33"/>
      <c r="BE197" s="77"/>
      <c r="BF197" s="39"/>
      <c r="BG197" s="39"/>
      <c r="BH197" s="76"/>
      <c r="BI197" s="39"/>
      <c r="BJ197" s="78"/>
      <c r="BK197" s="33"/>
    </row>
    <row r="198" spans="1:63" x14ac:dyDescent="0.35">
      <c r="A198" s="77"/>
      <c r="B198" s="39"/>
      <c r="C198" s="39"/>
      <c r="D198" s="39"/>
      <c r="E198" s="39"/>
      <c r="F198" s="73"/>
      <c r="G198" s="95">
        <f>Table1487453233343536331323334353738393[[#This Row],[Hours Worked]]*Table1487453233343536331323334353738393[[#This Row],[Rate]]</f>
        <v>0</v>
      </c>
      <c r="H198" s="116"/>
      <c r="I198" s="118">
        <f>IF(Table1487453233343536331323334353738393[[#This Row],[Equipment Used (Dropdown)]] &lt;&gt; "", RIGHT(Table1487453233343536331323334353738393[[#This Row],[Equipment Used (Dropdown)]],6),0)</f>
        <v>0</v>
      </c>
      <c r="J198" s="94"/>
      <c r="K198" s="95">
        <f>Table1487453233343536331323334353738393[[#This Row],[Rate (Auto selects)]]*Table1487453233343536331323334353738393[[#This Row],[Hours Used]]</f>
        <v>0</v>
      </c>
      <c r="S198" s="33"/>
      <c r="T198" s="39"/>
      <c r="U198" s="39"/>
      <c r="V198" s="39"/>
      <c r="W198" s="39"/>
      <c r="X198" s="39"/>
      <c r="Y198" s="112">
        <f>IF(X198 &lt;&gt; "", RIGHT(Table15775311283848586881828384858788898[[#This Row],[Class (Dropdown)]],6),0)</f>
        <v>0</v>
      </c>
      <c r="Z198" s="108"/>
      <c r="AA198" s="107"/>
      <c r="AB198" s="111">
        <f>Table15775311283848586881828384858788898[[#This Row],[Rate (Auto fill)]]*Table15775311283848586881828384858788898[[#This Row],[Hours Groomed]]</f>
        <v>0</v>
      </c>
      <c r="AC198" s="32"/>
      <c r="AE198" s="85"/>
      <c r="AF198" s="85"/>
      <c r="AI198" s="33"/>
      <c r="AJ198" s="39"/>
      <c r="AK198" s="39"/>
      <c r="AL198" s="39"/>
      <c r="AM198" s="76"/>
      <c r="AN198" s="39"/>
      <c r="AO198" s="39"/>
      <c r="AP198" s="33"/>
      <c r="AQ198" s="77"/>
      <c r="AR198" s="39"/>
      <c r="AS198" s="39"/>
      <c r="AT198" s="76"/>
      <c r="AU198" s="39"/>
      <c r="AV198" s="78"/>
      <c r="AW198" s="33"/>
      <c r="AX198" s="77"/>
      <c r="AY198" s="39"/>
      <c r="AZ198" s="39"/>
      <c r="BA198" s="76"/>
      <c r="BB198" s="39"/>
      <c r="BC198" s="78"/>
      <c r="BD198" s="33"/>
      <c r="BE198" s="77"/>
      <c r="BF198" s="39"/>
      <c r="BG198" s="39"/>
      <c r="BH198" s="76"/>
      <c r="BI198" s="39"/>
      <c r="BJ198" s="78"/>
      <c r="BK198" s="33"/>
    </row>
    <row r="199" spans="1:63" x14ac:dyDescent="0.35">
      <c r="A199" s="77"/>
      <c r="B199" s="39"/>
      <c r="C199" s="39"/>
      <c r="D199" s="39"/>
      <c r="E199" s="39"/>
      <c r="F199" s="73"/>
      <c r="G199" s="95">
        <f>Table1487453233343536331323334353738393[[#This Row],[Hours Worked]]*Table1487453233343536331323334353738393[[#This Row],[Rate]]</f>
        <v>0</v>
      </c>
      <c r="H199" s="116"/>
      <c r="I199" s="118">
        <f>IF(Table1487453233343536331323334353738393[[#This Row],[Equipment Used (Dropdown)]] &lt;&gt; "", RIGHT(Table1487453233343536331323334353738393[[#This Row],[Equipment Used (Dropdown)]],6),0)</f>
        <v>0</v>
      </c>
      <c r="J199" s="94"/>
      <c r="K199" s="95">
        <f>Table1487453233343536331323334353738393[[#This Row],[Rate (Auto selects)]]*Table1487453233343536331323334353738393[[#This Row],[Hours Used]]</f>
        <v>0</v>
      </c>
      <c r="S199" s="33"/>
      <c r="T199" s="39"/>
      <c r="U199" s="39"/>
      <c r="V199" s="39"/>
      <c r="W199" s="39"/>
      <c r="X199" s="39"/>
      <c r="Y199" s="112">
        <f>IF(X199 &lt;&gt; "", RIGHT(Table15775311283848586881828384858788898[[#This Row],[Class (Dropdown)]],6),0)</f>
        <v>0</v>
      </c>
      <c r="Z199" s="108"/>
      <c r="AA199" s="107"/>
      <c r="AB199" s="111">
        <f>Table15775311283848586881828384858788898[[#This Row],[Rate (Auto fill)]]*Table15775311283848586881828384858788898[[#This Row],[Hours Groomed]]</f>
        <v>0</v>
      </c>
      <c r="AC199" s="32"/>
      <c r="AE199" s="85"/>
      <c r="AF199" s="85"/>
      <c r="AI199" s="33"/>
      <c r="AJ199" s="39"/>
      <c r="AK199" s="39"/>
      <c r="AL199" s="39"/>
      <c r="AM199" s="76"/>
      <c r="AN199" s="39"/>
      <c r="AO199" s="39"/>
      <c r="AP199" s="33"/>
      <c r="AQ199" s="77"/>
      <c r="AR199" s="39"/>
      <c r="AS199" s="39"/>
      <c r="AT199" s="76"/>
      <c r="AU199" s="39"/>
      <c r="AV199" s="78"/>
      <c r="AW199" s="33"/>
      <c r="AX199" s="77"/>
      <c r="AY199" s="39"/>
      <c r="AZ199" s="39"/>
      <c r="BA199" s="76"/>
      <c r="BB199" s="39"/>
      <c r="BC199" s="78"/>
      <c r="BD199" s="33"/>
      <c r="BE199" s="77"/>
      <c r="BF199" s="39"/>
      <c r="BG199" s="39"/>
      <c r="BH199" s="76"/>
      <c r="BI199" s="39"/>
      <c r="BJ199" s="78"/>
      <c r="BK199" s="33"/>
    </row>
    <row r="200" spans="1:63" x14ac:dyDescent="0.35">
      <c r="A200" s="77"/>
      <c r="B200" s="39"/>
      <c r="C200" s="39"/>
      <c r="D200" s="39"/>
      <c r="E200" s="39"/>
      <c r="F200" s="73"/>
      <c r="G200" s="95">
        <f>Table1487453233343536331323334353738393[[#This Row],[Hours Worked]]*Table1487453233343536331323334353738393[[#This Row],[Rate]]</f>
        <v>0</v>
      </c>
      <c r="H200" s="116"/>
      <c r="I200" s="118">
        <f>IF(Table1487453233343536331323334353738393[[#This Row],[Equipment Used (Dropdown)]] &lt;&gt; "", RIGHT(Table1487453233343536331323334353738393[[#This Row],[Equipment Used (Dropdown)]],6),0)</f>
        <v>0</v>
      </c>
      <c r="J200" s="94"/>
      <c r="K200" s="95">
        <f>Table1487453233343536331323334353738393[[#This Row],[Rate (Auto selects)]]*Table1487453233343536331323334353738393[[#This Row],[Hours Used]]</f>
        <v>0</v>
      </c>
      <c r="S200" s="33"/>
      <c r="T200" s="39"/>
      <c r="U200" s="39"/>
      <c r="V200" s="39"/>
      <c r="W200" s="39"/>
      <c r="X200" s="39"/>
      <c r="Y200" s="112">
        <f>IF(X200 &lt;&gt; "", RIGHT(Table15775311283848586881828384858788898[[#This Row],[Class (Dropdown)]],6),0)</f>
        <v>0</v>
      </c>
      <c r="Z200" s="108"/>
      <c r="AA200" s="107"/>
      <c r="AB200" s="111">
        <f>Table15775311283848586881828384858788898[[#This Row],[Rate (Auto fill)]]*Table15775311283848586881828384858788898[[#This Row],[Hours Groomed]]</f>
        <v>0</v>
      </c>
      <c r="AC200" s="32"/>
      <c r="AE200" s="85"/>
      <c r="AF200" s="85"/>
      <c r="AI200" s="33"/>
      <c r="AJ200" s="39"/>
      <c r="AK200" s="39"/>
      <c r="AL200" s="39"/>
      <c r="AM200" s="76"/>
      <c r="AN200" s="39"/>
      <c r="AO200" s="39"/>
      <c r="AP200" s="33"/>
      <c r="AQ200" s="77"/>
      <c r="AR200" s="39"/>
      <c r="AS200" s="39"/>
      <c r="AT200" s="76"/>
      <c r="AU200" s="39"/>
      <c r="AV200" s="78"/>
      <c r="AW200" s="33"/>
      <c r="AX200" s="77"/>
      <c r="AY200" s="39"/>
      <c r="AZ200" s="39"/>
      <c r="BA200" s="76"/>
      <c r="BB200" s="39"/>
      <c r="BC200" s="78"/>
      <c r="BD200" s="33"/>
      <c r="BE200" s="77"/>
      <c r="BF200" s="39"/>
      <c r="BG200" s="39"/>
      <c r="BH200" s="76"/>
      <c r="BI200" s="39"/>
      <c r="BJ200" s="78"/>
      <c r="BK200" s="33"/>
    </row>
    <row r="201" spans="1:63" x14ac:dyDescent="0.35">
      <c r="A201" s="77"/>
      <c r="B201" s="39"/>
      <c r="C201" s="39"/>
      <c r="D201" s="39"/>
      <c r="E201" s="39"/>
      <c r="F201" s="73"/>
      <c r="G201" s="95">
        <f>Table1487453233343536331323334353738393[[#This Row],[Hours Worked]]*Table1487453233343536331323334353738393[[#This Row],[Rate]]</f>
        <v>0</v>
      </c>
      <c r="H201" s="116"/>
      <c r="I201" s="118">
        <f>IF(Table1487453233343536331323334353738393[[#This Row],[Equipment Used (Dropdown)]] &lt;&gt; "", RIGHT(Table1487453233343536331323334353738393[[#This Row],[Equipment Used (Dropdown)]],6),0)</f>
        <v>0</v>
      </c>
      <c r="J201" s="94"/>
      <c r="K201" s="95">
        <f>Table1487453233343536331323334353738393[[#This Row],[Rate (Auto selects)]]*Table1487453233343536331323334353738393[[#This Row],[Hours Used]]</f>
        <v>0</v>
      </c>
      <c r="S201" s="33"/>
      <c r="T201" s="39"/>
      <c r="U201" s="39"/>
      <c r="V201" s="39"/>
      <c r="W201" s="39"/>
      <c r="X201" s="39"/>
      <c r="Y201" s="112">
        <f>IF(X201 &lt;&gt; "", RIGHT(Table15775311283848586881828384858788898[[#This Row],[Class (Dropdown)]],6),0)</f>
        <v>0</v>
      </c>
      <c r="Z201" s="108"/>
      <c r="AA201" s="107"/>
      <c r="AB201" s="111">
        <f>Table15775311283848586881828384858788898[[#This Row],[Rate (Auto fill)]]*Table15775311283848586881828384858788898[[#This Row],[Hours Groomed]]</f>
        <v>0</v>
      </c>
      <c r="AC201" s="32"/>
      <c r="AE201" s="85"/>
      <c r="AF201" s="85"/>
      <c r="AI201" s="33"/>
      <c r="AJ201" s="39"/>
      <c r="AK201" s="39"/>
      <c r="AL201" s="39"/>
      <c r="AM201" s="76"/>
      <c r="AN201" s="39"/>
      <c r="AO201" s="39"/>
      <c r="AP201" s="33"/>
      <c r="AQ201" s="77"/>
      <c r="AR201" s="39"/>
      <c r="AS201" s="39"/>
      <c r="AT201" s="76"/>
      <c r="AU201" s="39"/>
      <c r="AV201" s="78"/>
      <c r="AW201" s="33"/>
      <c r="AX201" s="77"/>
      <c r="AY201" s="39"/>
      <c r="AZ201" s="39"/>
      <c r="BA201" s="76"/>
      <c r="BB201" s="39"/>
      <c r="BC201" s="78"/>
      <c r="BD201" s="33"/>
      <c r="BE201" s="77"/>
      <c r="BF201" s="39"/>
      <c r="BG201" s="39"/>
      <c r="BH201" s="76"/>
      <c r="BI201" s="39"/>
      <c r="BJ201" s="78"/>
      <c r="BK201" s="33"/>
    </row>
    <row r="202" spans="1:63" ht="15.6" thickBot="1" x14ac:dyDescent="0.4">
      <c r="A202" s="81"/>
      <c r="B202" s="82"/>
      <c r="C202" s="82"/>
      <c r="D202" s="82"/>
      <c r="E202" s="82"/>
      <c r="F202" s="86"/>
      <c r="G202" s="95">
        <f>Table1487453233343536331323334353738393[[#This Row],[Hours Worked]]*Table1487453233343536331323334353738393[[#This Row],[Rate]]</f>
        <v>0</v>
      </c>
      <c r="H202" s="116"/>
      <c r="I202" s="118">
        <f>IF(Table1487453233343536331323334353738393[[#This Row],[Equipment Used (Dropdown)]] &lt;&gt; "", RIGHT(Table1487453233343536331323334353738393[[#This Row],[Equipment Used (Dropdown)]],6),0)</f>
        <v>0</v>
      </c>
      <c r="J202" s="94"/>
      <c r="K202" s="95">
        <f>Table1487453233343536331323334353738393[[#This Row],[Rate (Auto selects)]]*Table1487453233343536331323334353738393[[#This Row],[Hours Used]]</f>
        <v>0</v>
      </c>
      <c r="S202" s="33"/>
      <c r="T202" s="39"/>
      <c r="U202" s="39"/>
      <c r="V202" s="39"/>
      <c r="W202" s="39"/>
      <c r="X202" s="39"/>
      <c r="Y202" s="112">
        <f>IF(X202 &lt;&gt; "", RIGHT(Table15775311283848586881828384858788898[[#This Row],[Class (Dropdown)]],6),0)</f>
        <v>0</v>
      </c>
      <c r="Z202" s="108"/>
      <c r="AA202" s="107"/>
      <c r="AB202" s="111">
        <f>Table15775311283848586881828384858788898[[#This Row],[Rate (Auto fill)]]*Table15775311283848586881828384858788898[[#This Row],[Hours Groomed]]</f>
        <v>0</v>
      </c>
      <c r="AC202" s="32"/>
      <c r="AE202" s="85"/>
      <c r="AF202" s="85"/>
      <c r="AI202" s="33"/>
      <c r="AJ202" s="39"/>
      <c r="AK202" s="39"/>
      <c r="AL202" s="39"/>
      <c r="AM202" s="76"/>
      <c r="AN202" s="39"/>
      <c r="AO202" s="39"/>
      <c r="AP202" s="33"/>
      <c r="AQ202" s="81"/>
      <c r="AR202" s="82"/>
      <c r="AS202" s="82"/>
      <c r="AT202" s="87"/>
      <c r="AU202" s="82"/>
      <c r="AV202" s="83"/>
      <c r="AW202" s="33"/>
      <c r="AX202" s="81"/>
      <c r="AY202" s="82"/>
      <c r="AZ202" s="82"/>
      <c r="BA202" s="87"/>
      <c r="BB202" s="82"/>
      <c r="BC202" s="83"/>
      <c r="BD202" s="33"/>
      <c r="BE202" s="81"/>
      <c r="BF202" s="82"/>
      <c r="BG202" s="82"/>
      <c r="BH202" s="87"/>
      <c r="BI202" s="82"/>
      <c r="BJ202" s="83"/>
      <c r="BK202" s="33"/>
    </row>
    <row r="203" spans="1:63" x14ac:dyDescent="0.35">
      <c r="A203" s="88"/>
      <c r="B203" s="88"/>
      <c r="C203" s="88"/>
      <c r="D203" s="88"/>
      <c r="E203" s="89"/>
      <c r="F203" s="90"/>
      <c r="G203" s="90"/>
      <c r="H203" s="113"/>
      <c r="I203" s="90"/>
      <c r="J203" s="90"/>
      <c r="S203" s="88"/>
      <c r="T203" s="88"/>
      <c r="U203" s="88"/>
      <c r="V203" s="88"/>
      <c r="W203" s="90"/>
      <c r="X203" s="88"/>
      <c r="Y203" s="90"/>
      <c r="AG203" s="88"/>
      <c r="AH203" s="88"/>
      <c r="AI203" s="88"/>
      <c r="AJ203" s="88"/>
      <c r="AK203" s="88"/>
      <c r="AL203" s="88"/>
      <c r="AN203" s="88"/>
      <c r="AO203" s="88"/>
      <c r="AP203" s="88"/>
      <c r="AQ203" s="90"/>
      <c r="AR203" s="88"/>
      <c r="AS203" s="88"/>
      <c r="AU203" s="88"/>
      <c r="AV203" s="88"/>
      <c r="AW203" s="88"/>
      <c r="AX203" s="90"/>
      <c r="AY203" s="88"/>
      <c r="AZ203" s="88"/>
      <c r="BB203" s="88"/>
      <c r="BC203" s="88"/>
      <c r="BD203" s="88"/>
      <c r="BE203" s="88"/>
      <c r="BF203" s="88"/>
      <c r="BG203" s="88"/>
    </row>
    <row r="204" spans="1:63" x14ac:dyDescent="0.35">
      <c r="A204" s="88"/>
      <c r="B204" s="88"/>
      <c r="C204" s="88"/>
      <c r="D204" s="88"/>
      <c r="E204" s="89"/>
      <c r="F204" s="90"/>
      <c r="G204" s="90"/>
      <c r="H204" s="113"/>
      <c r="I204" s="90"/>
      <c r="J204" s="90"/>
      <c r="S204" s="88"/>
      <c r="T204" s="88"/>
      <c r="U204" s="88"/>
      <c r="V204" s="88"/>
      <c r="W204" s="90"/>
      <c r="X204" s="88"/>
      <c r="Y204" s="90"/>
      <c r="AG204" s="88"/>
      <c r="AH204" s="88"/>
      <c r="AI204" s="88"/>
      <c r="AJ204" s="88"/>
      <c r="AK204" s="88"/>
      <c r="AL204" s="88"/>
      <c r="AN204" s="88"/>
      <c r="AO204" s="88"/>
      <c r="AP204" s="88"/>
      <c r="AQ204" s="90"/>
      <c r="AR204" s="88"/>
      <c r="AS204" s="88"/>
      <c r="AU204" s="88"/>
      <c r="AV204" s="88"/>
      <c r="AW204" s="88"/>
      <c r="AX204" s="90"/>
      <c r="AY204" s="88"/>
      <c r="AZ204" s="88"/>
      <c r="BB204" s="88"/>
      <c r="BC204" s="88"/>
      <c r="BD204" s="88"/>
      <c r="BE204" s="88"/>
      <c r="BF204" s="88"/>
      <c r="BG204" s="88"/>
    </row>
  </sheetData>
  <mergeCells count="14">
    <mergeCell ref="M7:O7"/>
    <mergeCell ref="T6:AB6"/>
    <mergeCell ref="AD6:AH6"/>
    <mergeCell ref="AJ6:AO6"/>
    <mergeCell ref="AQ6:AV6"/>
    <mergeCell ref="AX6:BC6"/>
    <mergeCell ref="BE6:BH6"/>
    <mergeCell ref="D1:F1"/>
    <mergeCell ref="G1:H1"/>
    <mergeCell ref="J1:P1"/>
    <mergeCell ref="A3:D3"/>
    <mergeCell ref="A4:D4"/>
    <mergeCell ref="A6:E6"/>
    <mergeCell ref="H6:K6"/>
  </mergeCells>
  <dataValidations count="5">
    <dataValidation type="list" allowBlank="1" showInputMessage="1" showErrorMessage="1" sqref="X8:X202" xr:uid="{23BCAC86-D863-4BC1-9AB9-DF0E8E9998E6}">
      <formula1>$Q$8:$Q$17</formula1>
    </dataValidation>
    <dataValidation allowBlank="1" showErrorMessage="1" prompt="Enter Transport expenses in this column under this heading" sqref="AQ6" xr:uid="{F1CCCA88-BD75-4775-A742-BA382B77F79E}"/>
    <dataValidation allowBlank="1" showErrorMessage="1" prompt="Enter Meal expenses in this column under this heading" sqref="AX6 BE6" xr:uid="{C6113580-A750-48DF-A789-09D82BD0F831}"/>
    <dataValidation type="list" allowBlank="1" showInputMessage="1" showErrorMessage="1" sqref="H8:H202" xr:uid="{22F8ADC1-8F83-4713-9B4B-D6C54B30AADC}">
      <formula1>$M$9:$M$37</formula1>
    </dataValidation>
    <dataValidation type="list" allowBlank="1" showInputMessage="1" showErrorMessage="1" sqref="W8:W202" xr:uid="{DF325F41-2A6C-4947-BBDD-A6BAB95D3548}">
      <formula1>$AD$8:$AD$42</formula1>
    </dataValidation>
  </dataValidations>
  <pageMargins left="0.7" right="0.7" top="0.75" bottom="0.75" header="0.3" footer="0.3"/>
  <drawing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B12F-9008-4CB0-9AEA-441675FDB612}">
  <dimension ref="A1:BT204"/>
  <sheetViews>
    <sheetView zoomScale="40" zoomScaleNormal="40" workbookViewId="0">
      <selection activeCell="J4" sqref="J4:P4"/>
    </sheetView>
  </sheetViews>
  <sheetFormatPr defaultColWidth="0" defaultRowHeight="15" x14ac:dyDescent="0.35"/>
  <cols>
    <col min="1" max="1" width="16.6328125" style="85" customWidth="1"/>
    <col min="2" max="2" width="19.6328125" style="85" bestFit="1" customWidth="1"/>
    <col min="3" max="3" width="11.36328125" style="85" customWidth="1"/>
    <col min="4" max="4" width="23.6328125" style="85" bestFit="1" customWidth="1"/>
    <col min="5" max="5" width="24.08984375" style="91" bestFit="1" customWidth="1"/>
    <col min="6" max="6" width="31.1796875" style="92" customWidth="1"/>
    <col min="7" max="7" width="24.08984375" style="92" customWidth="1"/>
    <col min="8" max="8" width="30.81640625" style="114" customWidth="1"/>
    <col min="9" max="9" width="24.08984375" style="92" customWidth="1"/>
    <col min="10" max="10" width="26.453125" style="92" bestFit="1" customWidth="1"/>
    <col min="11" max="11" width="31.1796875" style="33" customWidth="1"/>
    <col min="12" max="12" width="24.81640625" style="33" customWidth="1"/>
    <col min="13" max="13" width="23.1796875" style="33" customWidth="1"/>
    <col min="14" max="14" width="25.90625" style="33" bestFit="1" customWidth="1"/>
    <col min="15" max="15" width="17.453125" style="33" customWidth="1"/>
    <col min="16" max="16" width="18.81640625" style="33" customWidth="1"/>
    <col min="17" max="17" width="12.1796875" style="33" bestFit="1" customWidth="1"/>
    <col min="18" max="18" width="9.1796875" style="33" bestFit="1" customWidth="1"/>
    <col min="19" max="19" width="7.36328125" style="85" customWidth="1"/>
    <col min="20" max="20" width="20" style="85" bestFit="1" customWidth="1"/>
    <col min="21" max="21" width="16.1796875" style="85" customWidth="1"/>
    <col min="22" max="22" width="16.453125" style="85" bestFit="1" customWidth="1"/>
    <col min="23" max="23" width="17.90625" style="92" customWidth="1"/>
    <col min="24" max="24" width="17.08984375" style="85" bestFit="1" customWidth="1"/>
    <col min="25" max="25" width="15.90625" style="92" customWidth="1"/>
    <col min="26" max="26" width="15.90625" style="33" customWidth="1"/>
    <col min="27" max="27" width="13.90625" style="85" bestFit="1" customWidth="1"/>
    <col min="28" max="28" width="13.6328125" style="85" bestFit="1" customWidth="1"/>
    <col min="29" max="30" width="18.81640625" style="85" bestFit="1" customWidth="1"/>
    <col min="31" max="31" width="13.453125" style="33" bestFit="1" customWidth="1"/>
    <col min="32" max="32" width="16.1796875" style="33" bestFit="1" customWidth="1"/>
    <col min="33" max="33" width="17.1796875" style="85" customWidth="1"/>
    <col min="34" max="34" width="11.36328125" style="85" bestFit="1" customWidth="1"/>
    <col min="35" max="35" width="28.1796875" style="85" bestFit="1" customWidth="1"/>
    <col min="36" max="36" width="14.54296875" style="85" bestFit="1" customWidth="1"/>
    <col min="37" max="37" width="30.6328125" style="85" bestFit="1" customWidth="1"/>
    <col min="38" max="38" width="29.90625" style="85" bestFit="1" customWidth="1"/>
    <col min="39" max="39" width="18.90625" style="33" bestFit="1" customWidth="1"/>
    <col min="40" max="41" width="20.08984375" style="85" bestFit="1" customWidth="1"/>
    <col min="42" max="42" width="25.81640625" style="85" customWidth="1"/>
    <col min="43" max="43" width="14.54296875" style="92" bestFit="1" customWidth="1"/>
    <col min="44" max="44" width="28.1796875" style="85" customWidth="1"/>
    <col min="45" max="45" width="27.453125" style="85" customWidth="1"/>
    <col min="46" max="46" width="18.90625" style="33" bestFit="1" customWidth="1"/>
    <col min="47" max="48" width="20.08984375" style="85" bestFit="1" customWidth="1"/>
    <col min="49" max="49" width="22.81640625" style="85" customWidth="1"/>
    <col min="50" max="50" width="13.90625" style="92" bestFit="1" customWidth="1"/>
    <col min="51" max="51" width="28.1796875" style="85" customWidth="1"/>
    <col min="52" max="52" width="27.453125" style="85" customWidth="1"/>
    <col min="53" max="53" width="18.90625" style="33" bestFit="1" customWidth="1"/>
    <col min="54" max="54" width="20.08984375" style="85" bestFit="1" customWidth="1"/>
    <col min="55" max="55" width="20.81640625" style="85" customWidth="1"/>
    <col min="56" max="56" width="24.90625" style="85" customWidth="1"/>
    <col min="57" max="57" width="14.08984375" style="85" bestFit="1" customWidth="1"/>
    <col min="58" max="58" width="28.1796875" style="85" customWidth="1"/>
    <col min="59" max="59" width="27.453125" style="85" customWidth="1"/>
    <col min="60" max="60" width="18.90625" style="33" bestFit="1" customWidth="1"/>
    <col min="61" max="72" width="0" style="57" hidden="1" customWidth="1"/>
    <col min="73" max="16384" width="8.81640625" style="57" hidden="1"/>
  </cols>
  <sheetData>
    <row r="1" spans="1:63" s="33" customFormat="1" ht="86.4" customHeight="1" thickBot="1" x14ac:dyDescent="0.55000000000000004">
      <c r="D1" s="135" t="s">
        <v>46</v>
      </c>
      <c r="E1" s="136"/>
      <c r="F1" s="137"/>
      <c r="G1" s="138" t="s">
        <v>47</v>
      </c>
      <c r="H1" s="139"/>
      <c r="I1" s="58"/>
      <c r="J1" s="140" t="s">
        <v>33</v>
      </c>
      <c r="K1" s="140"/>
      <c r="L1" s="140"/>
      <c r="M1" s="140"/>
      <c r="N1" s="140"/>
      <c r="O1" s="140"/>
      <c r="P1" s="140"/>
    </row>
    <row r="2" spans="1:63" s="33" customFormat="1" ht="8.4" customHeight="1" thickBot="1" x14ac:dyDescent="0.4">
      <c r="F2" s="58"/>
      <c r="G2" s="58"/>
      <c r="H2" s="58"/>
      <c r="I2" s="58"/>
    </row>
    <row r="3" spans="1:63" ht="40.950000000000003" customHeight="1" thickBot="1" x14ac:dyDescent="0.45">
      <c r="A3" s="141" t="s">
        <v>3</v>
      </c>
      <c r="B3" s="142"/>
      <c r="C3" s="142"/>
      <c r="D3" s="143"/>
      <c r="E3" s="33"/>
      <c r="F3" s="58"/>
      <c r="G3" s="58"/>
      <c r="H3" s="58"/>
      <c r="I3" s="58"/>
      <c r="J3" s="25" t="s">
        <v>23</v>
      </c>
      <c r="K3" s="25" t="s">
        <v>24</v>
      </c>
      <c r="L3" s="25" t="s">
        <v>5</v>
      </c>
      <c r="M3" s="25" t="s">
        <v>25</v>
      </c>
      <c r="N3" s="25" t="s">
        <v>26</v>
      </c>
      <c r="O3" s="25" t="s">
        <v>27</v>
      </c>
      <c r="P3" s="25" t="s">
        <v>28</v>
      </c>
      <c r="S3" s="33"/>
      <c r="T3" s="33"/>
      <c r="U3" s="33"/>
      <c r="V3" s="33"/>
      <c r="W3" s="33"/>
      <c r="X3" s="33"/>
      <c r="Y3" s="33"/>
      <c r="AA3" s="33"/>
      <c r="AB3" s="33"/>
      <c r="AC3" s="33"/>
      <c r="AD3" s="33"/>
      <c r="AG3" s="33"/>
      <c r="AH3" s="33"/>
      <c r="AI3" s="33"/>
      <c r="AJ3" s="33"/>
      <c r="AK3" s="33"/>
      <c r="AL3" s="33"/>
      <c r="AN3" s="33"/>
      <c r="AO3" s="33"/>
      <c r="AP3" s="33"/>
      <c r="AQ3" s="33"/>
      <c r="AR3" s="33"/>
      <c r="AS3" s="33"/>
      <c r="AU3" s="33"/>
      <c r="AV3" s="33"/>
      <c r="AW3" s="33"/>
      <c r="AX3" s="33"/>
      <c r="AY3" s="33"/>
      <c r="AZ3" s="33"/>
      <c r="BB3" s="33"/>
      <c r="BC3" s="33"/>
      <c r="BD3" s="33"/>
      <c r="BE3" s="33"/>
      <c r="BF3" s="33"/>
      <c r="BG3" s="33"/>
    </row>
    <row r="4" spans="1:63" ht="35.25" customHeight="1" thickBot="1" x14ac:dyDescent="0.45">
      <c r="A4" s="144" t="s">
        <v>29</v>
      </c>
      <c r="B4" s="145"/>
      <c r="C4" s="145"/>
      <c r="D4" s="146"/>
      <c r="E4" s="59"/>
      <c r="F4" s="60"/>
      <c r="G4" s="60"/>
      <c r="H4" s="60"/>
      <c r="I4" s="60"/>
      <c r="J4" s="61">
        <f>SUM(G8:G5577)</f>
        <v>0</v>
      </c>
      <c r="K4" s="61">
        <f>SUM(Table14874532333435363[Total Equipment Usage ($)])</f>
        <v>0</v>
      </c>
      <c r="L4" s="61">
        <f>SUM(AB8:AB5577)</f>
        <v>0</v>
      </c>
      <c r="M4" s="61">
        <f>SUM(Table15374972535455565[Cost])</f>
        <v>0</v>
      </c>
      <c r="N4" s="61">
        <f>SUM(Table158754122939495969[Cost])</f>
        <v>0</v>
      </c>
      <c r="O4" s="61">
        <f>SUM(Table159755133040506070[Cost])</f>
        <v>0</v>
      </c>
      <c r="P4" s="61">
        <f>SUM(Table160756143141516171[Cost])</f>
        <v>0</v>
      </c>
      <c r="S4" s="33"/>
      <c r="T4" s="33"/>
      <c r="U4" s="33"/>
      <c r="V4" s="33"/>
      <c r="W4" s="33"/>
      <c r="X4" s="33"/>
      <c r="Y4" s="33"/>
      <c r="AA4" s="33"/>
      <c r="AB4" s="104"/>
      <c r="AC4" s="104"/>
      <c r="AD4" s="33"/>
      <c r="AG4" s="33"/>
      <c r="AH4" s="33"/>
      <c r="AI4" s="33"/>
      <c r="AJ4" s="33"/>
      <c r="AK4" s="33"/>
      <c r="AL4" s="33"/>
      <c r="AN4" s="33"/>
      <c r="AO4" s="33"/>
      <c r="AP4" s="33"/>
      <c r="AQ4" s="33"/>
      <c r="AR4" s="33"/>
      <c r="AS4" s="33"/>
      <c r="AU4" s="33"/>
      <c r="AV4" s="33"/>
      <c r="AW4" s="33"/>
      <c r="AX4" s="33"/>
      <c r="AY4" s="33"/>
      <c r="AZ4" s="33"/>
      <c r="BB4" s="33"/>
      <c r="BC4" s="33"/>
      <c r="BD4" s="33"/>
      <c r="BE4" s="33"/>
      <c r="BF4" s="33"/>
      <c r="BG4" s="33"/>
    </row>
    <row r="5" spans="1:63" s="63" customFormat="1" ht="10.199999999999999" customHeight="1" thickBot="1" x14ac:dyDescent="0.4">
      <c r="A5" s="62"/>
      <c r="B5" s="62"/>
      <c r="C5" s="62"/>
      <c r="D5" s="62"/>
      <c r="F5" s="64"/>
      <c r="G5" s="64"/>
      <c r="H5" s="64"/>
      <c r="I5" s="64"/>
      <c r="J5" s="64"/>
      <c r="M5" s="65"/>
      <c r="N5" s="65"/>
      <c r="O5" s="65"/>
      <c r="P5" s="65"/>
    </row>
    <row r="6" spans="1:63" ht="34.5" customHeight="1" thickBot="1" x14ac:dyDescent="0.4">
      <c r="A6" s="131" t="s">
        <v>44</v>
      </c>
      <c r="B6" s="132"/>
      <c r="C6" s="132"/>
      <c r="D6" s="132"/>
      <c r="E6" s="133"/>
      <c r="F6" s="103" t="s">
        <v>61</v>
      </c>
      <c r="H6" s="134" t="s">
        <v>45</v>
      </c>
      <c r="I6" s="126"/>
      <c r="J6" s="126"/>
      <c r="K6" s="126"/>
      <c r="T6" s="130" t="s">
        <v>5</v>
      </c>
      <c r="U6" s="127"/>
      <c r="V6" s="127"/>
      <c r="W6" s="127"/>
      <c r="X6" s="127"/>
      <c r="Y6" s="127"/>
      <c r="Z6" s="127"/>
      <c r="AA6" s="127"/>
      <c r="AB6" s="127"/>
      <c r="AD6" s="127" t="s">
        <v>94</v>
      </c>
      <c r="AE6" s="127"/>
      <c r="AF6" s="127"/>
      <c r="AG6" s="127"/>
      <c r="AH6" s="127"/>
      <c r="AJ6" s="127" t="s">
        <v>25</v>
      </c>
      <c r="AK6" s="127"/>
      <c r="AL6" s="127"/>
      <c r="AM6" s="127"/>
      <c r="AN6" s="127"/>
      <c r="AO6" s="127"/>
      <c r="AQ6" s="126" t="s">
        <v>26</v>
      </c>
      <c r="AR6" s="126"/>
      <c r="AS6" s="126"/>
      <c r="AT6" s="126"/>
      <c r="AU6" s="126"/>
      <c r="AV6" s="126"/>
      <c r="AX6" s="127" t="s">
        <v>87</v>
      </c>
      <c r="AY6" s="127"/>
      <c r="AZ6" s="127"/>
      <c r="BA6" s="127"/>
      <c r="BB6" s="127"/>
      <c r="BC6" s="127"/>
      <c r="BE6" s="127" t="s">
        <v>28</v>
      </c>
      <c r="BF6" s="127"/>
      <c r="BG6" s="127"/>
      <c r="BH6" s="127"/>
    </row>
    <row r="7" spans="1:63" ht="42.75" customHeight="1" x14ac:dyDescent="0.35">
      <c r="A7" s="66" t="s">
        <v>6</v>
      </c>
      <c r="B7" s="26" t="s">
        <v>30</v>
      </c>
      <c r="C7" s="26" t="s">
        <v>31</v>
      </c>
      <c r="D7" s="26" t="s">
        <v>7</v>
      </c>
      <c r="E7" s="26" t="s">
        <v>8</v>
      </c>
      <c r="F7" s="26" t="s">
        <v>9</v>
      </c>
      <c r="G7" s="93" t="s">
        <v>32</v>
      </c>
      <c r="H7" s="93" t="s">
        <v>85</v>
      </c>
      <c r="I7" s="93" t="s">
        <v>86</v>
      </c>
      <c r="J7" s="93" t="s">
        <v>22</v>
      </c>
      <c r="K7" s="93" t="s">
        <v>49</v>
      </c>
      <c r="M7" s="128" t="s">
        <v>34</v>
      </c>
      <c r="N7" s="129"/>
      <c r="O7" s="129"/>
      <c r="Q7" s="26" t="s">
        <v>41</v>
      </c>
      <c r="R7" s="26" t="s">
        <v>9</v>
      </c>
      <c r="S7" s="33"/>
      <c r="T7" s="67" t="s">
        <v>6</v>
      </c>
      <c r="U7" s="27" t="s">
        <v>38</v>
      </c>
      <c r="V7" s="27" t="s">
        <v>39</v>
      </c>
      <c r="W7" s="27" t="s">
        <v>95</v>
      </c>
      <c r="X7" s="27" t="s">
        <v>97</v>
      </c>
      <c r="Y7" s="27" t="s">
        <v>96</v>
      </c>
      <c r="Z7" s="27" t="s">
        <v>89</v>
      </c>
      <c r="AA7" s="27" t="s">
        <v>40</v>
      </c>
      <c r="AB7" s="68" t="s">
        <v>48</v>
      </c>
      <c r="AC7" s="69"/>
      <c r="AD7" s="70" t="s">
        <v>92</v>
      </c>
      <c r="AE7" s="28" t="s">
        <v>93</v>
      </c>
      <c r="AF7" s="28" t="s">
        <v>12</v>
      </c>
      <c r="AG7" s="28" t="s">
        <v>90</v>
      </c>
      <c r="AH7" s="29" t="s">
        <v>91</v>
      </c>
      <c r="AI7" s="71"/>
      <c r="AJ7" s="26" t="s">
        <v>6</v>
      </c>
      <c r="AK7" s="26" t="s">
        <v>10</v>
      </c>
      <c r="AL7" s="26" t="s">
        <v>11</v>
      </c>
      <c r="AM7" s="26" t="s">
        <v>35</v>
      </c>
      <c r="AN7" s="26" t="s">
        <v>36</v>
      </c>
      <c r="AO7" s="26" t="s">
        <v>37</v>
      </c>
      <c r="AP7" s="33"/>
      <c r="AQ7" s="30" t="s">
        <v>6</v>
      </c>
      <c r="AR7" s="27" t="s">
        <v>10</v>
      </c>
      <c r="AS7" s="27" t="s">
        <v>11</v>
      </c>
      <c r="AT7" s="27" t="s">
        <v>35</v>
      </c>
      <c r="AU7" s="27" t="s">
        <v>36</v>
      </c>
      <c r="AV7" s="31" t="s">
        <v>37</v>
      </c>
      <c r="AW7" s="33"/>
      <c r="AX7" s="30" t="s">
        <v>6</v>
      </c>
      <c r="AY7" s="27" t="s">
        <v>10</v>
      </c>
      <c r="AZ7" s="27" t="s">
        <v>53</v>
      </c>
      <c r="BA7" s="27" t="s">
        <v>35</v>
      </c>
      <c r="BB7" s="27" t="s">
        <v>36</v>
      </c>
      <c r="BC7" s="31" t="s">
        <v>37</v>
      </c>
      <c r="BD7" s="33"/>
      <c r="BE7" s="30" t="s">
        <v>6</v>
      </c>
      <c r="BF7" s="27" t="s">
        <v>43</v>
      </c>
      <c r="BG7" s="27" t="s">
        <v>42</v>
      </c>
      <c r="BH7" s="27" t="s">
        <v>35</v>
      </c>
      <c r="BI7" s="27" t="s">
        <v>36</v>
      </c>
      <c r="BJ7" s="31" t="s">
        <v>37</v>
      </c>
      <c r="BK7" s="33"/>
    </row>
    <row r="8" spans="1:63" ht="30" x14ac:dyDescent="0.35">
      <c r="A8" s="72"/>
      <c r="B8" s="39"/>
      <c r="C8" s="39"/>
      <c r="D8" s="39"/>
      <c r="E8" s="39"/>
      <c r="F8" s="73"/>
      <c r="G8" s="95">
        <f>Table1487453233343536331323334353738393103[[#This Row],[Hours Worked]]*Table1487453233343536331323334353738393103[[#This Row],[Rate]]</f>
        <v>0</v>
      </c>
      <c r="H8" s="115"/>
      <c r="I8" s="117">
        <f>IF(Table1487453233343536331323334353738393103[[#This Row],[Equipment Used (Dropdown)]] &lt;&gt; "", RIGHT(Table1487453233343536331323334353738393103[[#This Row],[Equipment Used (Dropdown)]],6),0)</f>
        <v>0</v>
      </c>
      <c r="J8" s="94"/>
      <c r="K8" s="95">
        <f>Table1487453233343536331323334353738393103[[#This Row],[Rate (Auto selects)]]*Table1487453233343536331323334353738393103[[#This Row],[Hours Used]]</f>
        <v>0</v>
      </c>
      <c r="M8" s="74" t="s">
        <v>84</v>
      </c>
      <c r="N8" s="24" t="s">
        <v>21</v>
      </c>
      <c r="O8" s="106" t="s">
        <v>9</v>
      </c>
      <c r="Q8" s="40" t="s">
        <v>136</v>
      </c>
      <c r="R8" s="61">
        <v>173</v>
      </c>
      <c r="S8" s="33"/>
      <c r="T8" s="75"/>
      <c r="U8" s="39"/>
      <c r="V8" s="39"/>
      <c r="W8" s="39"/>
      <c r="X8" s="39"/>
      <c r="Y8" s="112">
        <f>IF(X8 &lt;&gt; "", RIGHT(Table15775311283848586881828384858788898108[[#This Row],[Class (Dropdown)]],6),0)</f>
        <v>0</v>
      </c>
      <c r="Z8" s="108"/>
      <c r="AA8" s="107"/>
      <c r="AB8" s="111">
        <f>Table15775311283848586881828384858788898108[[#This Row],[Rate (Auto fill)]]*Table15775311283848586881828384858788898108[[#This Row],[Hours Groomed]]</f>
        <v>0</v>
      </c>
      <c r="AC8" s="32"/>
      <c r="AD8" s="73"/>
      <c r="AE8" s="39"/>
      <c r="AF8" s="39"/>
      <c r="AG8" s="39"/>
      <c r="AH8" s="78"/>
      <c r="AI8" s="33"/>
      <c r="AJ8" s="75"/>
      <c r="AK8" s="39"/>
      <c r="AL8" s="39"/>
      <c r="AM8" s="76"/>
      <c r="AN8" s="39"/>
      <c r="AO8" s="39"/>
      <c r="AP8" s="33"/>
      <c r="AQ8" s="72"/>
      <c r="AR8" s="39"/>
      <c r="AS8" s="39"/>
      <c r="AT8" s="76"/>
      <c r="AU8" s="39"/>
      <c r="AV8" s="78"/>
      <c r="AW8" s="33"/>
      <c r="AX8" s="72"/>
      <c r="AY8" s="39"/>
      <c r="AZ8" s="39"/>
      <c r="BA8" s="76"/>
      <c r="BB8" s="39"/>
      <c r="BC8" s="78"/>
      <c r="BD8" s="33"/>
      <c r="BE8" s="72"/>
      <c r="BF8" s="39"/>
      <c r="BG8" s="39"/>
      <c r="BH8" s="76"/>
      <c r="BI8" s="39"/>
      <c r="BJ8" s="78"/>
      <c r="BK8" s="33"/>
    </row>
    <row r="9" spans="1:63" ht="45.6" customHeight="1" x14ac:dyDescent="0.35">
      <c r="A9" s="77"/>
      <c r="B9" s="39"/>
      <c r="C9" s="39"/>
      <c r="D9" s="39"/>
      <c r="E9" s="39"/>
      <c r="F9" s="73"/>
      <c r="G9" s="95">
        <f>Table1487453233343536331323334353738393103[[#This Row],[Hours Worked]]*Table1487453233343536331323334353738393103[[#This Row],[Rate]]</f>
        <v>0</v>
      </c>
      <c r="H9" s="116"/>
      <c r="I9" s="117">
        <f>IF(Table1487453233343536331323334353738393103[[#This Row],[Equipment Used (Dropdown)]] &lt;&gt; "", RIGHT(Table1487453233343536331323334353738393103[[#This Row],[Equipment Used (Dropdown)]],6),0)</f>
        <v>0</v>
      </c>
      <c r="J9" s="94"/>
      <c r="K9" s="95">
        <f>Table1487453233343536331323334353738393103[[#This Row],[Rate (Auto selects)]]*Table1487453233343536331323334353738393103[[#This Row],[Hours Used]]</f>
        <v>0</v>
      </c>
      <c r="M9" s="94" t="s">
        <v>121</v>
      </c>
      <c r="N9" s="94" t="s">
        <v>58</v>
      </c>
      <c r="O9" s="107">
        <v>15.58</v>
      </c>
      <c r="Q9" s="40" t="s">
        <v>135</v>
      </c>
      <c r="R9" s="61">
        <v>131</v>
      </c>
      <c r="S9" s="33"/>
      <c r="T9" s="39"/>
      <c r="U9" s="39"/>
      <c r="V9" s="39"/>
      <c r="W9" s="39"/>
      <c r="X9" s="39"/>
      <c r="Y9" s="112">
        <f>IF(X9 &lt;&gt; "", RIGHT(Table15775311283848586881828384858788898108[[#This Row],[Class (Dropdown)]],6),0)</f>
        <v>0</v>
      </c>
      <c r="Z9" s="108"/>
      <c r="AA9" s="107"/>
      <c r="AB9" s="111">
        <f>Table15775311283848586881828384858788898108[[#This Row],[Rate (Auto fill)]]*Table15775311283848586881828384858788898108[[#This Row],[Hours Groomed]]</f>
        <v>0</v>
      </c>
      <c r="AC9" s="32"/>
      <c r="AD9" s="73"/>
      <c r="AE9" s="39"/>
      <c r="AF9" s="39"/>
      <c r="AG9" s="39"/>
      <c r="AH9" s="78"/>
      <c r="AI9" s="33"/>
      <c r="AJ9" s="39"/>
      <c r="AK9" s="39"/>
      <c r="AL9" s="39"/>
      <c r="AM9" s="76"/>
      <c r="AN9" s="39"/>
      <c r="AO9" s="39"/>
      <c r="AP9" s="33"/>
      <c r="AQ9" s="77"/>
      <c r="AR9" s="39"/>
      <c r="AS9" s="39"/>
      <c r="AT9" s="76"/>
      <c r="AU9" s="39"/>
      <c r="AV9" s="78"/>
      <c r="AW9" s="33"/>
      <c r="AX9" s="72"/>
      <c r="AY9" s="39"/>
      <c r="AZ9" s="39"/>
      <c r="BA9" s="76"/>
      <c r="BB9" s="39"/>
      <c r="BC9" s="78"/>
      <c r="BD9" s="33"/>
      <c r="BE9" s="77"/>
      <c r="BF9" s="39"/>
      <c r="BG9" s="39"/>
      <c r="BH9" s="76"/>
      <c r="BI9" s="39"/>
      <c r="BJ9" s="78"/>
      <c r="BK9" s="33"/>
    </row>
    <row r="10" spans="1:63" ht="44.4" customHeight="1" x14ac:dyDescent="0.35">
      <c r="A10" s="72"/>
      <c r="B10" s="39"/>
      <c r="C10" s="39"/>
      <c r="D10" s="39"/>
      <c r="E10" s="39"/>
      <c r="F10" s="73"/>
      <c r="G10" s="95">
        <f>Table1487453233343536331323334353738393103[[#This Row],[Hours Worked]]*Table1487453233343536331323334353738393103[[#This Row],[Rate]]</f>
        <v>0</v>
      </c>
      <c r="H10" s="115"/>
      <c r="I10" s="117">
        <f>IF(Table1487453233343536331323334353738393103[[#This Row],[Equipment Used (Dropdown)]] &lt;&gt; "", RIGHT(Table1487453233343536331323334353738393103[[#This Row],[Equipment Used (Dropdown)]],6),0)</f>
        <v>0</v>
      </c>
      <c r="J10" s="94"/>
      <c r="K10" s="95">
        <f>Table1487453233343536331323334353738393103[[#This Row],[Rate (Auto selects)]]*Table1487453233343536331323334353738393103[[#This Row],[Hours Used]]</f>
        <v>0</v>
      </c>
      <c r="M10" s="94" t="s">
        <v>122</v>
      </c>
      <c r="N10" s="94" t="s">
        <v>59</v>
      </c>
      <c r="O10" s="107">
        <v>11.51</v>
      </c>
      <c r="Q10" s="40" t="s">
        <v>134</v>
      </c>
      <c r="R10" s="61">
        <v>76</v>
      </c>
      <c r="S10" s="33"/>
      <c r="T10" s="39"/>
      <c r="U10" s="39"/>
      <c r="V10" s="39"/>
      <c r="W10" s="39"/>
      <c r="X10" s="39"/>
      <c r="Y10" s="112">
        <f>IF(X10 &lt;&gt; "", RIGHT(Table15775311283848586881828384858788898108[[#This Row],[Class (Dropdown)]],6),0)</f>
        <v>0</v>
      </c>
      <c r="Z10" s="108"/>
      <c r="AA10" s="107"/>
      <c r="AB10" s="111">
        <f>Table15775311283848586881828384858788898108[[#This Row],[Rate (Auto fill)]]*Table15775311283848586881828384858788898108[[#This Row],[Hours Groomed]]</f>
        <v>0</v>
      </c>
      <c r="AC10" s="32"/>
      <c r="AD10" s="39"/>
      <c r="AE10" s="39"/>
      <c r="AF10" s="39"/>
      <c r="AG10" s="39"/>
      <c r="AH10" s="78"/>
      <c r="AI10" s="33"/>
      <c r="AJ10" s="39"/>
      <c r="AK10" s="39"/>
      <c r="AL10" s="39"/>
      <c r="AM10" s="76"/>
      <c r="AN10" s="39"/>
      <c r="AO10" s="39"/>
      <c r="AP10" s="33"/>
      <c r="AQ10" s="77"/>
      <c r="AR10" s="39"/>
      <c r="AS10" s="39"/>
      <c r="AT10" s="76"/>
      <c r="AU10" s="39"/>
      <c r="AV10" s="78"/>
      <c r="AW10" s="33"/>
      <c r="AX10" s="72"/>
      <c r="AY10" s="39"/>
      <c r="AZ10" s="39"/>
      <c r="BA10" s="76"/>
      <c r="BB10" s="39"/>
      <c r="BC10" s="78"/>
      <c r="BD10" s="33"/>
      <c r="BE10" s="77"/>
      <c r="BF10" s="39"/>
      <c r="BG10" s="39"/>
      <c r="BH10" s="76"/>
      <c r="BI10" s="39"/>
      <c r="BJ10" s="78"/>
      <c r="BK10" s="33"/>
    </row>
    <row r="11" spans="1:63" ht="30" x14ac:dyDescent="0.35">
      <c r="A11" s="77"/>
      <c r="B11" s="39"/>
      <c r="C11" s="39"/>
      <c r="D11" s="39"/>
      <c r="E11" s="39"/>
      <c r="F11" s="73"/>
      <c r="G11" s="95">
        <f>Table1487453233343536331323334353738393103[[#This Row],[Hours Worked]]*Table1487453233343536331323334353738393103[[#This Row],[Rate]]</f>
        <v>0</v>
      </c>
      <c r="H11" s="116"/>
      <c r="I11" s="117">
        <f>IF(Table1487453233343536331323334353738393103[[#This Row],[Equipment Used (Dropdown)]] &lt;&gt; "", RIGHT(Table1487453233343536331323334353738393103[[#This Row],[Equipment Used (Dropdown)]],6),0)</f>
        <v>0</v>
      </c>
      <c r="J11" s="94"/>
      <c r="K11" s="95">
        <f>Table1487453233343536331323334353738393103[[#This Row],[Rate (Auto selects)]]*Table1487453233343536331323334353738393103[[#This Row],[Hours Used]]</f>
        <v>0</v>
      </c>
      <c r="M11" s="94" t="s">
        <v>123</v>
      </c>
      <c r="N11" s="94" t="s">
        <v>62</v>
      </c>
      <c r="O11" s="107">
        <v>2.31</v>
      </c>
      <c r="Q11" s="40" t="s">
        <v>133</v>
      </c>
      <c r="R11" s="61">
        <v>56</v>
      </c>
      <c r="S11" s="33"/>
      <c r="T11" s="39"/>
      <c r="U11" s="39"/>
      <c r="V11" s="39"/>
      <c r="W11" s="39"/>
      <c r="X11" s="39"/>
      <c r="Y11" s="112">
        <f>IF(X11 &lt;&gt; "", RIGHT(Table15775311283848586881828384858788898108[[#This Row],[Class (Dropdown)]],6),0)</f>
        <v>0</v>
      </c>
      <c r="Z11" s="108"/>
      <c r="AA11" s="107"/>
      <c r="AB11" s="111">
        <f>Table15775311283848586881828384858788898108[[#This Row],[Rate (Auto fill)]]*Table15775311283848586881828384858788898108[[#This Row],[Hours Groomed]]</f>
        <v>0</v>
      </c>
      <c r="AC11" s="32"/>
      <c r="AD11" s="39"/>
      <c r="AE11" s="39"/>
      <c r="AF11" s="39"/>
      <c r="AG11" s="39"/>
      <c r="AH11" s="78"/>
      <c r="AI11" s="33"/>
      <c r="AJ11" s="39"/>
      <c r="AK11" s="39"/>
      <c r="AL11" s="39"/>
      <c r="AM11" s="76"/>
      <c r="AN11" s="39"/>
      <c r="AO11" s="39"/>
      <c r="AP11" s="33"/>
      <c r="AQ11" s="77"/>
      <c r="AR11" s="39"/>
      <c r="AS11" s="39"/>
      <c r="AT11" s="76"/>
      <c r="AU11" s="39"/>
      <c r="AV11" s="78"/>
      <c r="AW11" s="33"/>
      <c r="AX11" s="77"/>
      <c r="AY11" s="39"/>
      <c r="AZ11" s="39"/>
      <c r="BA11" s="76"/>
      <c r="BB11" s="39"/>
      <c r="BC11" s="78"/>
      <c r="BD11" s="33"/>
      <c r="BE11" s="77"/>
      <c r="BF11" s="39"/>
      <c r="BG11" s="39"/>
      <c r="BH11" s="76"/>
      <c r="BI11" s="39"/>
      <c r="BJ11" s="78"/>
      <c r="BK11" s="33"/>
    </row>
    <row r="12" spans="1:63" ht="30" x14ac:dyDescent="0.35">
      <c r="A12" s="77"/>
      <c r="B12" s="39"/>
      <c r="C12" s="39"/>
      <c r="D12" s="39"/>
      <c r="E12" s="39"/>
      <c r="F12" s="73"/>
      <c r="G12" s="95">
        <f>Table1487453233343536331323334353738393103[[#This Row],[Hours Worked]]*Table1487453233343536331323334353738393103[[#This Row],[Rate]]</f>
        <v>0</v>
      </c>
      <c r="H12" s="116"/>
      <c r="I12" s="118">
        <f>IF(Table1487453233343536331323334353738393103[[#This Row],[Equipment Used (Dropdown)]] &lt;&gt; "", RIGHT(Table1487453233343536331323334353738393103[[#This Row],[Equipment Used (Dropdown)]],6),0)</f>
        <v>0</v>
      </c>
      <c r="J12" s="94"/>
      <c r="K12" s="95">
        <f>Table1487453233343536331323334353738393103[[#This Row],[Rate (Auto selects)]]*Table1487453233343536331323334353738393103[[#This Row],[Hours Used]]</f>
        <v>0</v>
      </c>
      <c r="M12" s="94" t="s">
        <v>124</v>
      </c>
      <c r="N12" s="94" t="s">
        <v>63</v>
      </c>
      <c r="O12" s="107">
        <v>1.44</v>
      </c>
      <c r="Q12" s="40" t="s">
        <v>132</v>
      </c>
      <c r="R12" s="61">
        <v>41</v>
      </c>
      <c r="S12" s="33"/>
      <c r="T12" s="39"/>
      <c r="U12" s="39"/>
      <c r="V12" s="39"/>
      <c r="W12" s="39"/>
      <c r="X12" s="39"/>
      <c r="Y12" s="112">
        <f>IF(X12 &lt;&gt; "", RIGHT(Table15775311283848586881828384858788898108[[#This Row],[Class (Dropdown)]],6),0)</f>
        <v>0</v>
      </c>
      <c r="Z12" s="108"/>
      <c r="AA12" s="107"/>
      <c r="AB12" s="111">
        <f>Table15775311283848586881828384858788898108[[#This Row],[Rate (Auto fill)]]*Table15775311283848586881828384858788898108[[#This Row],[Hours Groomed]]</f>
        <v>0</v>
      </c>
      <c r="AC12" s="32"/>
      <c r="AD12" s="39"/>
      <c r="AE12" s="39"/>
      <c r="AF12" s="39"/>
      <c r="AG12" s="39"/>
      <c r="AH12" s="78"/>
      <c r="AI12" s="33"/>
      <c r="AJ12" s="39"/>
      <c r="AK12" s="39"/>
      <c r="AL12" s="39"/>
      <c r="AM12" s="76"/>
      <c r="AN12" s="39"/>
      <c r="AO12" s="39"/>
      <c r="AP12" s="33"/>
      <c r="AQ12" s="77"/>
      <c r="AR12" s="39"/>
      <c r="AS12" s="39"/>
      <c r="AT12" s="76"/>
      <c r="AU12" s="39"/>
      <c r="AV12" s="78"/>
      <c r="AW12" s="33"/>
      <c r="AX12" s="77"/>
      <c r="AY12" s="39"/>
      <c r="AZ12" s="39"/>
      <c r="BA12" s="76"/>
      <c r="BB12" s="39"/>
      <c r="BC12" s="78"/>
      <c r="BD12" s="33"/>
      <c r="BE12" s="77"/>
      <c r="BF12" s="39"/>
      <c r="BG12" s="39"/>
      <c r="BH12" s="76"/>
      <c r="BI12" s="39"/>
      <c r="BJ12" s="78"/>
      <c r="BK12" s="33"/>
    </row>
    <row r="13" spans="1:63" ht="30" x14ac:dyDescent="0.35">
      <c r="A13" s="77"/>
      <c r="B13" s="39"/>
      <c r="C13" s="39"/>
      <c r="D13" s="39"/>
      <c r="E13" s="39"/>
      <c r="F13" s="73"/>
      <c r="G13" s="95">
        <f>Table1487453233343536331323334353738393103[[#This Row],[Hours Worked]]*Table1487453233343536331323334353738393103[[#This Row],[Rate]]</f>
        <v>0</v>
      </c>
      <c r="H13" s="116"/>
      <c r="I13" s="118">
        <f>IF(Table1487453233343536331323334353738393103[[#This Row],[Equipment Used (Dropdown)]] &lt;&gt; "", RIGHT(Table1487453233343536331323334353738393103[[#This Row],[Equipment Used (Dropdown)]],6),0)</f>
        <v>0</v>
      </c>
      <c r="J13" s="94"/>
      <c r="K13" s="95">
        <f>Table1487453233343536331323334353738393103[[#This Row],[Rate (Auto selects)]]*Table1487453233343536331323334353738393103[[#This Row],[Hours Used]]</f>
        <v>0</v>
      </c>
      <c r="M13" s="94" t="s">
        <v>125</v>
      </c>
      <c r="N13" s="94" t="s">
        <v>60</v>
      </c>
      <c r="O13" s="107">
        <v>1.29</v>
      </c>
      <c r="Q13" s="109" t="s">
        <v>131</v>
      </c>
      <c r="R13" s="110">
        <v>110</v>
      </c>
      <c r="S13" s="33"/>
      <c r="T13" s="39"/>
      <c r="U13" s="39"/>
      <c r="V13" s="39"/>
      <c r="W13" s="39"/>
      <c r="X13" s="39"/>
      <c r="Y13" s="112">
        <f>IF(X13 &lt;&gt; "", RIGHT(Table15775311283848586881828384858788898108[[#This Row],[Class (Dropdown)]],6),0)</f>
        <v>0</v>
      </c>
      <c r="Z13" s="108"/>
      <c r="AA13" s="107"/>
      <c r="AB13" s="111">
        <f>Table15775311283848586881828384858788898108[[#This Row],[Rate (Auto fill)]]*Table15775311283848586881828384858788898108[[#This Row],[Hours Groomed]]</f>
        <v>0</v>
      </c>
      <c r="AC13" s="32"/>
      <c r="AD13" s="39"/>
      <c r="AE13" s="39"/>
      <c r="AF13" s="39"/>
      <c r="AG13" s="39"/>
      <c r="AH13" s="78"/>
      <c r="AI13" s="33"/>
      <c r="AJ13" s="39"/>
      <c r="AK13" s="39"/>
      <c r="AL13" s="39"/>
      <c r="AM13" s="76"/>
      <c r="AN13" s="39"/>
      <c r="AO13" s="39"/>
      <c r="AP13" s="33"/>
      <c r="AQ13" s="77"/>
      <c r="AR13" s="39"/>
      <c r="AS13" s="39"/>
      <c r="AT13" s="76"/>
      <c r="AU13" s="39"/>
      <c r="AV13" s="78"/>
      <c r="AW13" s="33"/>
      <c r="AX13" s="77"/>
      <c r="AY13" s="39"/>
      <c r="AZ13" s="39"/>
      <c r="BA13" s="76"/>
      <c r="BB13" s="39"/>
      <c r="BC13" s="78"/>
      <c r="BD13" s="33"/>
      <c r="BE13" s="77"/>
      <c r="BF13" s="39"/>
      <c r="BG13" s="39"/>
      <c r="BH13" s="76"/>
      <c r="BI13" s="39"/>
      <c r="BJ13" s="78"/>
      <c r="BK13" s="33"/>
    </row>
    <row r="14" spans="1:63" ht="30" x14ac:dyDescent="0.35">
      <c r="A14" s="77"/>
      <c r="B14" s="39"/>
      <c r="C14" s="39"/>
      <c r="D14" s="39"/>
      <c r="E14" s="39"/>
      <c r="F14" s="73"/>
      <c r="G14" s="95">
        <f>Table1487453233343536331323334353738393103[[#This Row],[Hours Worked]]*Table1487453233343536331323334353738393103[[#This Row],[Rate]]</f>
        <v>0</v>
      </c>
      <c r="H14" s="116"/>
      <c r="I14" s="118">
        <f>IF(Table1487453233343536331323334353738393103[[#This Row],[Equipment Used (Dropdown)]] &lt;&gt; "", RIGHT(Table1487453233343536331323334353738393103[[#This Row],[Equipment Used (Dropdown)]],6),0)</f>
        <v>0</v>
      </c>
      <c r="J14" s="94"/>
      <c r="K14" s="95">
        <f>Table1487453233343536331323334353738393103[[#This Row],[Rate (Auto selects)]]*Table1487453233343536331323334353738393103[[#This Row],[Hours Used]]</f>
        <v>0</v>
      </c>
      <c r="M14" s="94" t="s">
        <v>126</v>
      </c>
      <c r="N14" s="94" t="s">
        <v>64</v>
      </c>
      <c r="O14" s="107">
        <v>4.4400000000000004</v>
      </c>
      <c r="Q14" s="109" t="s">
        <v>130</v>
      </c>
      <c r="R14" s="110">
        <v>83</v>
      </c>
      <c r="S14" s="33"/>
      <c r="T14" s="39"/>
      <c r="U14" s="39"/>
      <c r="V14" s="39"/>
      <c r="W14" s="39"/>
      <c r="X14" s="39"/>
      <c r="Y14" s="112">
        <f>IF(X14 &lt;&gt; "", RIGHT(Table15775311283848586881828384858788898108[[#This Row],[Class (Dropdown)]],6),0)</f>
        <v>0</v>
      </c>
      <c r="Z14" s="108"/>
      <c r="AA14" s="107"/>
      <c r="AB14" s="111">
        <f>Table15775311283848586881828384858788898108[[#This Row],[Rate (Auto fill)]]*Table15775311283848586881828384858788898108[[#This Row],[Hours Groomed]]</f>
        <v>0</v>
      </c>
      <c r="AC14" s="32"/>
      <c r="AD14" s="39"/>
      <c r="AE14" s="39"/>
      <c r="AF14" s="39"/>
      <c r="AG14" s="39"/>
      <c r="AH14" s="78"/>
      <c r="AI14" s="33"/>
      <c r="AJ14" s="39"/>
      <c r="AK14" s="39"/>
      <c r="AL14" s="39"/>
      <c r="AM14" s="76"/>
      <c r="AN14" s="39"/>
      <c r="AO14" s="39"/>
      <c r="AP14" s="33"/>
      <c r="AQ14" s="77"/>
      <c r="AR14" s="39"/>
      <c r="AS14" s="39"/>
      <c r="AT14" s="76"/>
      <c r="AU14" s="39"/>
      <c r="AV14" s="78"/>
      <c r="AW14" s="33"/>
      <c r="AX14" s="77"/>
      <c r="AY14" s="39"/>
      <c r="AZ14" s="39"/>
      <c r="BA14" s="76"/>
      <c r="BB14" s="39"/>
      <c r="BC14" s="78"/>
      <c r="BD14" s="33"/>
      <c r="BE14" s="77"/>
      <c r="BF14" s="39"/>
      <c r="BG14" s="39"/>
      <c r="BH14" s="76"/>
      <c r="BI14" s="39"/>
      <c r="BJ14" s="78"/>
      <c r="BK14" s="33"/>
    </row>
    <row r="15" spans="1:63" ht="30" x14ac:dyDescent="0.35">
      <c r="A15" s="77"/>
      <c r="B15" s="39"/>
      <c r="C15" s="39"/>
      <c r="D15" s="39"/>
      <c r="E15" s="39"/>
      <c r="F15" s="73"/>
      <c r="G15" s="95">
        <f>Table1487453233343536331323334353738393103[[#This Row],[Hours Worked]]*Table1487453233343536331323334353738393103[[#This Row],[Rate]]</f>
        <v>0</v>
      </c>
      <c r="H15" s="116"/>
      <c r="I15" s="118">
        <f>IF(Table1487453233343536331323334353738393103[[#This Row],[Equipment Used (Dropdown)]] &lt;&gt; "", RIGHT(Table1487453233343536331323334353738393103[[#This Row],[Equipment Used (Dropdown)]],6),0)</f>
        <v>0</v>
      </c>
      <c r="J15" s="94"/>
      <c r="K15" s="95">
        <f>Table1487453233343536331323334353738393103[[#This Row],[Rate (Auto selects)]]*Table1487453233343536331323334353738393103[[#This Row],[Hours Used]]</f>
        <v>0</v>
      </c>
      <c r="M15" s="94" t="s">
        <v>104</v>
      </c>
      <c r="N15" s="94" t="s">
        <v>65</v>
      </c>
      <c r="O15" s="107">
        <v>4.18</v>
      </c>
      <c r="Q15" s="109" t="s">
        <v>129</v>
      </c>
      <c r="R15" s="110">
        <v>46</v>
      </c>
      <c r="S15" s="33"/>
      <c r="T15" s="39"/>
      <c r="U15" s="39"/>
      <c r="V15" s="39"/>
      <c r="W15" s="39"/>
      <c r="X15" s="39"/>
      <c r="Y15" s="112">
        <f>IF(X15 &lt;&gt; "", RIGHT(Table15775311283848586881828384858788898108[[#This Row],[Class (Dropdown)]],6),0)</f>
        <v>0</v>
      </c>
      <c r="Z15" s="108"/>
      <c r="AA15" s="107"/>
      <c r="AB15" s="111">
        <f>Table15775311283848586881828384858788898108[[#This Row],[Rate (Auto fill)]]*Table15775311283848586881828384858788898108[[#This Row],[Hours Groomed]]</f>
        <v>0</v>
      </c>
      <c r="AC15" s="32"/>
      <c r="AD15" s="39"/>
      <c r="AE15" s="39"/>
      <c r="AF15" s="39"/>
      <c r="AG15" s="39"/>
      <c r="AH15" s="78"/>
      <c r="AI15" s="33"/>
      <c r="AJ15" s="39"/>
      <c r="AK15" s="39"/>
      <c r="AL15" s="39"/>
      <c r="AM15" s="76"/>
      <c r="AN15" s="39"/>
      <c r="AO15" s="39"/>
      <c r="AP15" s="33"/>
      <c r="AQ15" s="77"/>
      <c r="AR15" s="39"/>
      <c r="AS15" s="39"/>
      <c r="AT15" s="76"/>
      <c r="AU15" s="39"/>
      <c r="AV15" s="78"/>
      <c r="AW15" s="33"/>
      <c r="AX15" s="77"/>
      <c r="AY15" s="39"/>
      <c r="AZ15" s="39"/>
      <c r="BA15" s="76"/>
      <c r="BB15" s="39"/>
      <c r="BC15" s="78"/>
      <c r="BD15" s="33"/>
      <c r="BE15" s="77"/>
      <c r="BF15" s="39"/>
      <c r="BG15" s="39"/>
      <c r="BH15" s="76"/>
      <c r="BI15" s="39"/>
      <c r="BJ15" s="78"/>
      <c r="BK15" s="33"/>
    </row>
    <row r="16" spans="1:63" ht="30" x14ac:dyDescent="0.35">
      <c r="A16" s="77"/>
      <c r="B16" s="39"/>
      <c r="C16" s="39"/>
      <c r="D16" s="39"/>
      <c r="E16" s="39"/>
      <c r="F16" s="73"/>
      <c r="G16" s="95">
        <f>Table1487453233343536331323334353738393103[[#This Row],[Hours Worked]]*Table1487453233343536331323334353738393103[[#This Row],[Rate]]</f>
        <v>0</v>
      </c>
      <c r="H16" s="116"/>
      <c r="I16" s="118">
        <f>IF(Table1487453233343536331323334353738393103[[#This Row],[Equipment Used (Dropdown)]] &lt;&gt; "", RIGHT(Table1487453233343536331323334353738393103[[#This Row],[Equipment Used (Dropdown)]],6),0)</f>
        <v>0</v>
      </c>
      <c r="J16" s="94"/>
      <c r="K16" s="95">
        <f>Table1487453233343536331323334353738393103[[#This Row],[Rate (Auto selects)]]*Table1487453233343536331323334353738393103[[#This Row],[Hours Used]]</f>
        <v>0</v>
      </c>
      <c r="M16" s="94" t="s">
        <v>105</v>
      </c>
      <c r="N16" s="94" t="s">
        <v>66</v>
      </c>
      <c r="O16" s="107">
        <v>12.36</v>
      </c>
      <c r="P16" s="79"/>
      <c r="Q16" s="109" t="s">
        <v>128</v>
      </c>
      <c r="R16" s="110">
        <v>33</v>
      </c>
      <c r="S16" s="33"/>
      <c r="T16" s="39"/>
      <c r="U16" s="39"/>
      <c r="V16" s="39"/>
      <c r="W16" s="39"/>
      <c r="X16" s="39"/>
      <c r="Y16" s="112">
        <f>IF(X16 &lt;&gt; "", RIGHT(Table15775311283848586881828384858788898108[[#This Row],[Class (Dropdown)]],6),0)</f>
        <v>0</v>
      </c>
      <c r="Z16" s="108"/>
      <c r="AA16" s="107"/>
      <c r="AB16" s="111">
        <f>Table15775311283848586881828384858788898108[[#This Row],[Rate (Auto fill)]]*Table15775311283848586881828384858788898108[[#This Row],[Hours Groomed]]</f>
        <v>0</v>
      </c>
      <c r="AC16" s="32"/>
      <c r="AD16" s="39"/>
      <c r="AE16" s="39"/>
      <c r="AF16" s="39"/>
      <c r="AG16" s="39"/>
      <c r="AH16" s="78"/>
      <c r="AI16" s="33"/>
      <c r="AJ16" s="39"/>
      <c r="AK16" s="39"/>
      <c r="AL16" s="39"/>
      <c r="AM16" s="76"/>
      <c r="AN16" s="39"/>
      <c r="AO16" s="39"/>
      <c r="AP16" s="33"/>
      <c r="AQ16" s="77"/>
      <c r="AR16" s="39"/>
      <c r="AS16" s="39"/>
      <c r="AT16" s="76"/>
      <c r="AU16" s="39"/>
      <c r="AV16" s="78"/>
      <c r="AW16" s="33"/>
      <c r="AX16" s="77"/>
      <c r="AY16" s="39"/>
      <c r="AZ16" s="39"/>
      <c r="BA16" s="76"/>
      <c r="BB16" s="39"/>
      <c r="BC16" s="78"/>
      <c r="BD16" s="33"/>
      <c r="BE16" s="77"/>
      <c r="BF16" s="39"/>
      <c r="BG16" s="39"/>
      <c r="BH16" s="76"/>
      <c r="BI16" s="39"/>
      <c r="BJ16" s="78"/>
      <c r="BK16" s="33"/>
    </row>
    <row r="17" spans="1:63" ht="30" x14ac:dyDescent="0.35">
      <c r="A17" s="77"/>
      <c r="B17" s="39"/>
      <c r="C17" s="39"/>
      <c r="D17" s="39"/>
      <c r="E17" s="39"/>
      <c r="F17" s="73"/>
      <c r="G17" s="95">
        <f>Table1487453233343536331323334353738393103[[#This Row],[Hours Worked]]*Table1487453233343536331323334353738393103[[#This Row],[Rate]]</f>
        <v>0</v>
      </c>
      <c r="H17" s="116"/>
      <c r="I17" s="118">
        <f>IF(Table1487453233343536331323334353738393103[[#This Row],[Equipment Used (Dropdown)]] &lt;&gt; "", RIGHT(Table1487453233343536331323334353738393103[[#This Row],[Equipment Used (Dropdown)]],6),0)</f>
        <v>0</v>
      </c>
      <c r="J17" s="94"/>
      <c r="K17" s="95">
        <f>Table1487453233343536331323334353738393103[[#This Row],[Rate (Auto selects)]]*Table1487453233343536331323334353738393103[[#This Row],[Hours Used]]</f>
        <v>0</v>
      </c>
      <c r="M17" s="94" t="s">
        <v>106</v>
      </c>
      <c r="N17" s="94" t="s">
        <v>67</v>
      </c>
      <c r="O17" s="107">
        <v>6.91</v>
      </c>
      <c r="P17" s="79"/>
      <c r="Q17" s="109" t="s">
        <v>127</v>
      </c>
      <c r="R17" s="110">
        <v>28</v>
      </c>
      <c r="S17" s="33"/>
      <c r="T17" s="39" t="s">
        <v>50</v>
      </c>
      <c r="U17" s="39"/>
      <c r="V17" s="39"/>
      <c r="W17" s="39"/>
      <c r="X17" s="39"/>
      <c r="Y17" s="112">
        <f>IF(X17 &lt;&gt; "", RIGHT(Table15775311283848586881828384858788898108[[#This Row],[Class (Dropdown)]],6),0)</f>
        <v>0</v>
      </c>
      <c r="Z17" s="108"/>
      <c r="AA17" s="107"/>
      <c r="AB17" s="111">
        <f>Table15775311283848586881828384858788898108[[#This Row],[Rate (Auto fill)]]*Table15775311283848586881828384858788898108[[#This Row],[Hours Groomed]]</f>
        <v>0</v>
      </c>
      <c r="AC17" s="32"/>
      <c r="AD17" s="39"/>
      <c r="AE17" s="39"/>
      <c r="AF17" s="39"/>
      <c r="AG17" s="39"/>
      <c r="AH17" s="78"/>
      <c r="AI17" s="33"/>
      <c r="AJ17" s="39"/>
      <c r="AK17" s="39"/>
      <c r="AL17" s="39"/>
      <c r="AM17" s="76"/>
      <c r="AN17" s="39"/>
      <c r="AO17" s="39"/>
      <c r="AP17" s="33"/>
      <c r="AQ17" s="77"/>
      <c r="AR17" s="39"/>
      <c r="AS17" s="39"/>
      <c r="AT17" s="76"/>
      <c r="AU17" s="39"/>
      <c r="AV17" s="78"/>
      <c r="AW17" s="33"/>
      <c r="AX17" s="77"/>
      <c r="AY17" s="39"/>
      <c r="AZ17" s="39"/>
      <c r="BA17" s="76"/>
      <c r="BB17" s="39"/>
      <c r="BC17" s="78"/>
      <c r="BD17" s="33"/>
      <c r="BE17" s="77"/>
      <c r="BF17" s="39"/>
      <c r="BG17" s="39"/>
      <c r="BH17" s="76"/>
      <c r="BI17" s="39"/>
      <c r="BJ17" s="78"/>
      <c r="BK17" s="33"/>
    </row>
    <row r="18" spans="1:63" ht="30" x14ac:dyDescent="0.35">
      <c r="A18" s="77"/>
      <c r="B18" s="39"/>
      <c r="C18" s="39"/>
      <c r="D18" s="39"/>
      <c r="E18" s="39"/>
      <c r="F18" s="73"/>
      <c r="G18" s="95">
        <f>Table1487453233343536331323334353738393103[[#This Row],[Hours Worked]]*Table1487453233343536331323334353738393103[[#This Row],[Rate]]</f>
        <v>0</v>
      </c>
      <c r="H18" s="116"/>
      <c r="I18" s="118">
        <f>IF(Table1487453233343536331323334353738393103[[#This Row],[Equipment Used (Dropdown)]] &lt;&gt; "", RIGHT(Table1487453233343536331323334353738393103[[#This Row],[Equipment Used (Dropdown)]],6),0)</f>
        <v>0</v>
      </c>
      <c r="J18" s="94"/>
      <c r="K18" s="95">
        <f>Table1487453233343536331323334353738393103[[#This Row],[Rate (Auto selects)]]*Table1487453233343536331323334353738393103[[#This Row],[Hours Used]]</f>
        <v>0</v>
      </c>
      <c r="M18" s="94" t="s">
        <v>107</v>
      </c>
      <c r="N18" s="94" t="s">
        <v>54</v>
      </c>
      <c r="O18" s="107">
        <v>15.14</v>
      </c>
      <c r="P18" s="80"/>
      <c r="S18" s="33"/>
      <c r="T18" s="39"/>
      <c r="U18" s="39"/>
      <c r="V18" s="39"/>
      <c r="W18" s="39"/>
      <c r="X18" s="39"/>
      <c r="Y18" s="112">
        <f>IF(X18 &lt;&gt; "", RIGHT(Table15775311283848586881828384858788898108[[#This Row],[Class (Dropdown)]],6),0)</f>
        <v>0</v>
      </c>
      <c r="Z18" s="108"/>
      <c r="AA18" s="107"/>
      <c r="AB18" s="111">
        <f>Table15775311283848586881828384858788898108[[#This Row],[Rate (Auto fill)]]*Table15775311283848586881828384858788898108[[#This Row],[Hours Groomed]]</f>
        <v>0</v>
      </c>
      <c r="AC18" s="32"/>
      <c r="AD18" s="39"/>
      <c r="AE18" s="39"/>
      <c r="AF18" s="39"/>
      <c r="AG18" s="39"/>
      <c r="AH18" s="78"/>
      <c r="AI18" s="33"/>
      <c r="AJ18" s="39"/>
      <c r="AK18" s="39"/>
      <c r="AL18" s="39"/>
      <c r="AM18" s="76"/>
      <c r="AN18" s="39"/>
      <c r="AO18" s="39"/>
      <c r="AP18" s="33"/>
      <c r="AQ18" s="77"/>
      <c r="AR18" s="39"/>
      <c r="AS18" s="39"/>
      <c r="AT18" s="76"/>
      <c r="AU18" s="39"/>
      <c r="AV18" s="78"/>
      <c r="AW18" s="33"/>
      <c r="AX18" s="77"/>
      <c r="AY18" s="39"/>
      <c r="AZ18" s="39"/>
      <c r="BA18" s="76"/>
      <c r="BB18" s="39"/>
      <c r="BC18" s="78"/>
      <c r="BD18" s="33"/>
      <c r="BE18" s="77"/>
      <c r="BF18" s="39"/>
      <c r="BG18" s="39"/>
      <c r="BH18" s="76"/>
      <c r="BI18" s="39"/>
      <c r="BJ18" s="78"/>
      <c r="BK18" s="33"/>
    </row>
    <row r="19" spans="1:63" ht="33.75" customHeight="1" x14ac:dyDescent="0.35">
      <c r="A19" s="77"/>
      <c r="B19" s="39"/>
      <c r="C19" s="39"/>
      <c r="D19" s="39"/>
      <c r="E19" s="39"/>
      <c r="F19" s="73"/>
      <c r="G19" s="95">
        <f>Table1487453233343536331323334353738393103[[#This Row],[Hours Worked]]*Table1487453233343536331323334353738393103[[#This Row],[Rate]]</f>
        <v>0</v>
      </c>
      <c r="H19" s="116"/>
      <c r="I19" s="118">
        <f>IF(Table1487453233343536331323334353738393103[[#This Row],[Equipment Used (Dropdown)]] &lt;&gt; "", RIGHT(Table1487453233343536331323334353738393103[[#This Row],[Equipment Used (Dropdown)]],6),0)</f>
        <v>0</v>
      </c>
      <c r="J19" s="94"/>
      <c r="K19" s="95">
        <f>Table1487453233343536331323334353738393103[[#This Row],[Rate (Auto selects)]]*Table1487453233343536331323334353738393103[[#This Row],[Hours Used]]</f>
        <v>0</v>
      </c>
      <c r="M19" s="94" t="s">
        <v>108</v>
      </c>
      <c r="N19" s="94" t="s">
        <v>55</v>
      </c>
      <c r="O19" s="107">
        <v>20.61</v>
      </c>
      <c r="P19" s="32"/>
      <c r="S19" s="33"/>
      <c r="T19" s="39"/>
      <c r="U19" s="39"/>
      <c r="V19" s="39"/>
      <c r="W19" s="39"/>
      <c r="X19" s="39"/>
      <c r="Y19" s="112">
        <f>IF(X19 &lt;&gt; "", RIGHT(Table15775311283848586881828384858788898108[[#This Row],[Class (Dropdown)]],6),0)</f>
        <v>0</v>
      </c>
      <c r="Z19" s="108"/>
      <c r="AA19" s="107"/>
      <c r="AB19" s="111">
        <f>Table15775311283848586881828384858788898108[[#This Row],[Rate (Auto fill)]]*Table15775311283848586881828384858788898108[[#This Row],[Hours Groomed]]</f>
        <v>0</v>
      </c>
      <c r="AC19" s="32"/>
      <c r="AD19" s="39"/>
      <c r="AE19" s="39"/>
      <c r="AF19" s="39"/>
      <c r="AG19" s="39"/>
      <c r="AH19" s="78"/>
      <c r="AI19" s="33"/>
      <c r="AJ19" s="39"/>
      <c r="AK19" s="39"/>
      <c r="AL19" s="39"/>
      <c r="AM19" s="76"/>
      <c r="AN19" s="39"/>
      <c r="AO19" s="39"/>
      <c r="AP19" s="33"/>
      <c r="AQ19" s="77"/>
      <c r="AR19" s="39"/>
      <c r="AS19" s="39"/>
      <c r="AT19" s="76"/>
      <c r="AU19" s="39"/>
      <c r="AV19" s="78"/>
      <c r="AW19" s="33"/>
      <c r="AX19" s="77"/>
      <c r="AY19" s="39"/>
      <c r="AZ19" s="39"/>
      <c r="BA19" s="76"/>
      <c r="BB19" s="39"/>
      <c r="BC19" s="78"/>
      <c r="BD19" s="33"/>
      <c r="BE19" s="77"/>
      <c r="BF19" s="39"/>
      <c r="BG19" s="39"/>
      <c r="BH19" s="76"/>
      <c r="BI19" s="39"/>
      <c r="BJ19" s="78"/>
      <c r="BK19" s="33"/>
    </row>
    <row r="20" spans="1:63" ht="30" x14ac:dyDescent="0.35">
      <c r="A20" s="77"/>
      <c r="B20" s="39"/>
      <c r="C20" s="39"/>
      <c r="D20" s="39"/>
      <c r="E20" s="39"/>
      <c r="F20" s="73"/>
      <c r="G20" s="95">
        <f>Table1487453233343536331323334353738393103[[#This Row],[Hours Worked]]*Table1487453233343536331323334353738393103[[#This Row],[Rate]]</f>
        <v>0</v>
      </c>
      <c r="H20" s="116"/>
      <c r="I20" s="118">
        <f>IF(Table1487453233343536331323334353738393103[[#This Row],[Equipment Used (Dropdown)]] &lt;&gt; "", RIGHT(Table1487453233343536331323334353738393103[[#This Row],[Equipment Used (Dropdown)]],6),0)</f>
        <v>0</v>
      </c>
      <c r="J20" s="94"/>
      <c r="K20" s="95">
        <f>Table1487453233343536331323334353738393103[[#This Row],[Rate (Auto selects)]]*Table1487453233343536331323334353738393103[[#This Row],[Hours Used]]</f>
        <v>0</v>
      </c>
      <c r="M20" s="94" t="s">
        <v>116</v>
      </c>
      <c r="N20" s="94" t="s">
        <v>68</v>
      </c>
      <c r="O20" s="107">
        <v>29.99</v>
      </c>
      <c r="P20" s="32"/>
      <c r="S20" s="33"/>
      <c r="T20" s="39"/>
      <c r="U20" s="39"/>
      <c r="V20" s="39"/>
      <c r="W20" s="39"/>
      <c r="X20" s="39"/>
      <c r="Y20" s="112">
        <f>IF(X20 &lt;&gt; "", RIGHT(Table15775311283848586881828384858788898108[[#This Row],[Class (Dropdown)]],6),0)</f>
        <v>0</v>
      </c>
      <c r="Z20" s="108"/>
      <c r="AA20" s="107"/>
      <c r="AB20" s="111">
        <f>Table15775311283848586881828384858788898108[[#This Row],[Rate (Auto fill)]]*Table15775311283848586881828384858788898108[[#This Row],[Hours Groomed]]</f>
        <v>0</v>
      </c>
      <c r="AC20" s="32"/>
      <c r="AD20" s="39"/>
      <c r="AE20" s="39"/>
      <c r="AF20" s="39"/>
      <c r="AG20" s="39"/>
      <c r="AH20" s="78"/>
      <c r="AI20" s="33"/>
      <c r="AJ20" s="39"/>
      <c r="AK20" s="39"/>
      <c r="AL20" s="39"/>
      <c r="AM20" s="76"/>
      <c r="AN20" s="39"/>
      <c r="AO20" s="39"/>
      <c r="AP20" s="33"/>
      <c r="AQ20" s="77"/>
      <c r="AR20" s="39"/>
      <c r="AS20" s="39"/>
      <c r="AT20" s="76"/>
      <c r="AU20" s="39"/>
      <c r="AV20" s="78"/>
      <c r="AW20" s="33"/>
      <c r="AX20" s="77"/>
      <c r="AY20" s="39"/>
      <c r="AZ20" s="39"/>
      <c r="BA20" s="76"/>
      <c r="BB20" s="39"/>
      <c r="BC20" s="78"/>
      <c r="BD20" s="33"/>
      <c r="BE20" s="77"/>
      <c r="BF20" s="39"/>
      <c r="BG20" s="39"/>
      <c r="BH20" s="76"/>
      <c r="BI20" s="39"/>
      <c r="BJ20" s="78"/>
      <c r="BK20" s="33"/>
    </row>
    <row r="21" spans="1:63" ht="45" x14ac:dyDescent="0.35">
      <c r="A21" s="77"/>
      <c r="B21" s="39"/>
      <c r="C21" s="39"/>
      <c r="D21" s="39"/>
      <c r="E21" s="39"/>
      <c r="F21" s="73"/>
      <c r="G21" s="95">
        <f>Table1487453233343536331323334353738393103[[#This Row],[Hours Worked]]*Table1487453233343536331323334353738393103[[#This Row],[Rate]]</f>
        <v>0</v>
      </c>
      <c r="H21" s="116"/>
      <c r="I21" s="118">
        <f>IF(Table1487453233343536331323334353738393103[[#This Row],[Equipment Used (Dropdown)]] &lt;&gt; "", RIGHT(Table1487453233343536331323334353738393103[[#This Row],[Equipment Used (Dropdown)]],6),0)</f>
        <v>0</v>
      </c>
      <c r="J21" s="94"/>
      <c r="K21" s="95">
        <f>Table1487453233343536331323334353738393103[[#This Row],[Rate (Auto selects)]]*Table1487453233343536331323334353738393103[[#This Row],[Hours Used]]</f>
        <v>0</v>
      </c>
      <c r="M21" s="94" t="s">
        <v>117</v>
      </c>
      <c r="N21" s="94" t="s">
        <v>69</v>
      </c>
      <c r="O21" s="107">
        <v>17.75</v>
      </c>
      <c r="P21" s="32"/>
      <c r="S21" s="33"/>
      <c r="T21" s="39"/>
      <c r="U21" s="39"/>
      <c r="V21" s="39"/>
      <c r="W21" s="39"/>
      <c r="X21" s="39"/>
      <c r="Y21" s="112">
        <f>IF(X21 &lt;&gt; "", RIGHT(Table15775311283848586881828384858788898108[[#This Row],[Class (Dropdown)]],6),0)</f>
        <v>0</v>
      </c>
      <c r="Z21" s="108"/>
      <c r="AA21" s="107"/>
      <c r="AB21" s="111">
        <f>Table15775311283848586881828384858788898108[[#This Row],[Rate (Auto fill)]]*Table15775311283848586881828384858788898108[[#This Row],[Hours Groomed]]</f>
        <v>0</v>
      </c>
      <c r="AC21" s="32"/>
      <c r="AD21" s="39"/>
      <c r="AE21" s="39"/>
      <c r="AF21" s="39"/>
      <c r="AG21" s="39"/>
      <c r="AH21" s="78"/>
      <c r="AI21" s="33"/>
      <c r="AJ21" s="39"/>
      <c r="AK21" s="39"/>
      <c r="AL21" s="39"/>
      <c r="AM21" s="76"/>
      <c r="AN21" s="39"/>
      <c r="AO21" s="39"/>
      <c r="AP21" s="33"/>
      <c r="AQ21" s="77"/>
      <c r="AR21" s="39"/>
      <c r="AS21" s="39"/>
      <c r="AT21" s="76"/>
      <c r="AU21" s="39"/>
      <c r="AV21" s="78"/>
      <c r="AW21" s="33"/>
      <c r="AX21" s="77"/>
      <c r="AY21" s="39"/>
      <c r="AZ21" s="39"/>
      <c r="BA21" s="76"/>
      <c r="BB21" s="39"/>
      <c r="BC21" s="78"/>
      <c r="BD21" s="33"/>
      <c r="BE21" s="77"/>
      <c r="BF21" s="39"/>
      <c r="BG21" s="39"/>
      <c r="BH21" s="76"/>
      <c r="BI21" s="39"/>
      <c r="BJ21" s="78"/>
      <c r="BK21" s="33"/>
    </row>
    <row r="22" spans="1:63" ht="45" x14ac:dyDescent="0.35">
      <c r="A22" s="77"/>
      <c r="B22" s="39"/>
      <c r="C22" s="39"/>
      <c r="D22" s="39"/>
      <c r="E22" s="39"/>
      <c r="F22" s="73"/>
      <c r="G22" s="95">
        <f>Table1487453233343536331323334353738393103[[#This Row],[Hours Worked]]*Table1487453233343536331323334353738393103[[#This Row],[Rate]]</f>
        <v>0</v>
      </c>
      <c r="H22" s="116"/>
      <c r="I22" s="118">
        <f>IF(Table1487453233343536331323334353738393103[[#This Row],[Equipment Used (Dropdown)]] &lt;&gt; "", RIGHT(Table1487453233343536331323334353738393103[[#This Row],[Equipment Used (Dropdown)]],6),0)</f>
        <v>0</v>
      </c>
      <c r="J22" s="94"/>
      <c r="K22" s="95">
        <f>Table1487453233343536331323334353738393103[[#This Row],[Rate (Auto selects)]]*Table1487453233343536331323334353738393103[[#This Row],[Hours Used]]</f>
        <v>0</v>
      </c>
      <c r="M22" s="94" t="s">
        <v>118</v>
      </c>
      <c r="N22" s="94" t="s">
        <v>56</v>
      </c>
      <c r="O22" s="107">
        <v>40.659999999999997</v>
      </c>
      <c r="P22" s="32"/>
      <c r="S22" s="33"/>
      <c r="T22" s="39"/>
      <c r="U22" s="39"/>
      <c r="V22" s="39"/>
      <c r="W22" s="39"/>
      <c r="X22" s="39"/>
      <c r="Y22" s="112">
        <f>IF(X22 &lt;&gt; "", RIGHT(Table15775311283848586881828384858788898108[[#This Row],[Class (Dropdown)]],6),0)</f>
        <v>0</v>
      </c>
      <c r="Z22" s="108"/>
      <c r="AA22" s="107"/>
      <c r="AB22" s="111">
        <f>Table15775311283848586881828384858788898108[[#This Row],[Rate (Auto fill)]]*Table15775311283848586881828384858788898108[[#This Row],[Hours Groomed]]</f>
        <v>0</v>
      </c>
      <c r="AC22" s="32"/>
      <c r="AD22" s="39"/>
      <c r="AE22" s="39"/>
      <c r="AF22" s="39"/>
      <c r="AG22" s="39"/>
      <c r="AH22" s="78"/>
      <c r="AI22" s="33"/>
      <c r="AJ22" s="39"/>
      <c r="AK22" s="39"/>
      <c r="AL22" s="39"/>
      <c r="AM22" s="76"/>
      <c r="AN22" s="39"/>
      <c r="AO22" s="39"/>
      <c r="AP22" s="33"/>
      <c r="AQ22" s="77"/>
      <c r="AR22" s="39"/>
      <c r="AS22" s="39"/>
      <c r="AT22" s="76"/>
      <c r="AU22" s="39"/>
      <c r="AV22" s="78"/>
      <c r="AW22" s="33"/>
      <c r="AX22" s="77"/>
      <c r="AY22" s="39"/>
      <c r="AZ22" s="39"/>
      <c r="BA22" s="76"/>
      <c r="BB22" s="39"/>
      <c r="BC22" s="78"/>
      <c r="BD22" s="33"/>
      <c r="BE22" s="77"/>
      <c r="BF22" s="39"/>
      <c r="BG22" s="39"/>
      <c r="BH22" s="76"/>
      <c r="BI22" s="39"/>
      <c r="BJ22" s="78"/>
      <c r="BK22" s="33"/>
    </row>
    <row r="23" spans="1:63" ht="45" x14ac:dyDescent="0.35">
      <c r="A23" s="77"/>
      <c r="B23" s="39"/>
      <c r="C23" s="39"/>
      <c r="D23" s="39"/>
      <c r="E23" s="39"/>
      <c r="F23" s="73"/>
      <c r="G23" s="95">
        <f>Table1487453233343536331323334353738393103[[#This Row],[Hours Worked]]*Table1487453233343536331323334353738393103[[#This Row],[Rate]]</f>
        <v>0</v>
      </c>
      <c r="H23" s="116"/>
      <c r="I23" s="118">
        <f>IF(Table1487453233343536331323334353738393103[[#This Row],[Equipment Used (Dropdown)]] &lt;&gt; "", RIGHT(Table1487453233343536331323334353738393103[[#This Row],[Equipment Used (Dropdown)]],6),0)</f>
        <v>0</v>
      </c>
      <c r="J23" s="94"/>
      <c r="K23" s="95">
        <f>Table1487453233343536331323334353738393103[[#This Row],[Rate (Auto selects)]]*Table1487453233343536331323334353738393103[[#This Row],[Hours Used]]</f>
        <v>0</v>
      </c>
      <c r="M23" s="94" t="s">
        <v>119</v>
      </c>
      <c r="N23" s="94" t="s">
        <v>70</v>
      </c>
      <c r="O23" s="107">
        <v>69.61</v>
      </c>
      <c r="S23" s="33"/>
      <c r="T23" s="39"/>
      <c r="U23" s="39"/>
      <c r="V23" s="39"/>
      <c r="W23" s="39"/>
      <c r="X23" s="39"/>
      <c r="Y23" s="112">
        <f>IF(X23 &lt;&gt; "", RIGHT(Table15775311283848586881828384858788898108[[#This Row],[Class (Dropdown)]],6),0)</f>
        <v>0</v>
      </c>
      <c r="Z23" s="108"/>
      <c r="AA23" s="107"/>
      <c r="AB23" s="111">
        <f>Table15775311283848586881828384858788898108[[#This Row],[Rate (Auto fill)]]*Table15775311283848586881828384858788898108[[#This Row],[Hours Groomed]]</f>
        <v>0</v>
      </c>
      <c r="AC23" s="32"/>
      <c r="AD23" s="39"/>
      <c r="AE23" s="39"/>
      <c r="AF23" s="39"/>
      <c r="AG23" s="39"/>
      <c r="AH23" s="78"/>
      <c r="AI23" s="33"/>
      <c r="AJ23" s="39"/>
      <c r="AK23" s="39"/>
      <c r="AL23" s="39"/>
      <c r="AM23" s="76"/>
      <c r="AN23" s="39"/>
      <c r="AO23" s="39"/>
      <c r="AP23" s="33"/>
      <c r="AQ23" s="77"/>
      <c r="AR23" s="39"/>
      <c r="AS23" s="39"/>
      <c r="AT23" s="76"/>
      <c r="AU23" s="39"/>
      <c r="AV23" s="78"/>
      <c r="AW23" s="33"/>
      <c r="AX23" s="77"/>
      <c r="AY23" s="39"/>
      <c r="AZ23" s="39"/>
      <c r="BA23" s="76"/>
      <c r="BB23" s="39"/>
      <c r="BC23" s="78"/>
      <c r="BD23" s="33"/>
      <c r="BE23" s="77"/>
      <c r="BF23" s="39"/>
      <c r="BG23" s="39"/>
      <c r="BH23" s="76"/>
      <c r="BI23" s="39"/>
      <c r="BJ23" s="78"/>
      <c r="BK23" s="33"/>
    </row>
    <row r="24" spans="1:63" ht="30" x14ac:dyDescent="0.35">
      <c r="A24" s="77"/>
      <c r="B24" s="39"/>
      <c r="C24" s="39"/>
      <c r="D24" s="39"/>
      <c r="E24" s="39"/>
      <c r="F24" s="73"/>
      <c r="G24" s="95">
        <f>Table1487453233343536331323334353738393103[[#This Row],[Hours Worked]]*Table1487453233343536331323334353738393103[[#This Row],[Rate]]</f>
        <v>0</v>
      </c>
      <c r="H24" s="116"/>
      <c r="I24" s="118">
        <f>IF(Table1487453233343536331323334353738393103[[#This Row],[Equipment Used (Dropdown)]] &lt;&gt; "", RIGHT(Table1487453233343536331323334353738393103[[#This Row],[Equipment Used (Dropdown)]],6),0)</f>
        <v>0</v>
      </c>
      <c r="J24" s="94"/>
      <c r="K24" s="95">
        <f>Table1487453233343536331323334353738393103[[#This Row],[Rate (Auto selects)]]*Table1487453233343536331323334353738393103[[#This Row],[Hours Used]]</f>
        <v>0</v>
      </c>
      <c r="M24" s="94" t="s">
        <v>120</v>
      </c>
      <c r="N24" s="94" t="s">
        <v>57</v>
      </c>
      <c r="O24" s="107">
        <v>48.88</v>
      </c>
      <c r="S24" s="33"/>
      <c r="T24" s="39"/>
      <c r="U24" s="39"/>
      <c r="V24" s="39"/>
      <c r="W24" s="39"/>
      <c r="X24" s="39"/>
      <c r="Y24" s="112">
        <f>IF(X24 &lt;&gt; "", RIGHT(Table15775311283848586881828384858788898108[[#This Row],[Class (Dropdown)]],6),0)</f>
        <v>0</v>
      </c>
      <c r="Z24" s="108"/>
      <c r="AA24" s="107"/>
      <c r="AB24" s="111">
        <f>Table15775311283848586881828384858788898108[[#This Row],[Rate (Auto fill)]]*Table15775311283848586881828384858788898108[[#This Row],[Hours Groomed]]</f>
        <v>0</v>
      </c>
      <c r="AC24" s="32"/>
      <c r="AD24" s="39"/>
      <c r="AE24" s="39"/>
      <c r="AF24" s="39"/>
      <c r="AG24" s="39"/>
      <c r="AH24" s="78"/>
      <c r="AI24" s="33"/>
      <c r="AJ24" s="39"/>
      <c r="AK24" s="39"/>
      <c r="AL24" s="39"/>
      <c r="AM24" s="76"/>
      <c r="AN24" s="39"/>
      <c r="AO24" s="39"/>
      <c r="AP24" s="33"/>
      <c r="AQ24" s="77"/>
      <c r="AR24" s="39"/>
      <c r="AS24" s="39"/>
      <c r="AT24" s="76"/>
      <c r="AU24" s="39"/>
      <c r="AV24" s="78"/>
      <c r="AW24" s="33"/>
      <c r="AX24" s="77"/>
      <c r="AY24" s="39"/>
      <c r="AZ24" s="39"/>
      <c r="BA24" s="76"/>
      <c r="BB24" s="39"/>
      <c r="BC24" s="78"/>
      <c r="BD24" s="33"/>
      <c r="BE24" s="77"/>
      <c r="BF24" s="39"/>
      <c r="BG24" s="39"/>
      <c r="BH24" s="76"/>
      <c r="BI24" s="39"/>
      <c r="BJ24" s="78"/>
      <c r="BK24" s="33"/>
    </row>
    <row r="25" spans="1:63" ht="30" x14ac:dyDescent="0.35">
      <c r="A25" s="77"/>
      <c r="B25" s="39"/>
      <c r="C25" s="39"/>
      <c r="D25" s="39"/>
      <c r="E25" s="39"/>
      <c r="F25" s="73"/>
      <c r="G25" s="95">
        <f>Table1487453233343536331323334353738393103[[#This Row],[Hours Worked]]*Table1487453233343536331323334353738393103[[#This Row],[Rate]]</f>
        <v>0</v>
      </c>
      <c r="H25" s="116"/>
      <c r="I25" s="118">
        <f>IF(Table1487453233343536331323334353738393103[[#This Row],[Equipment Used (Dropdown)]] &lt;&gt; "", RIGHT(Table1487453233343536331323334353738393103[[#This Row],[Equipment Used (Dropdown)]],6),0)</f>
        <v>0</v>
      </c>
      <c r="J25" s="94"/>
      <c r="K25" s="95">
        <f>Table1487453233343536331323334353738393103[[#This Row],[Rate (Auto selects)]]*Table1487453233343536331323334353738393103[[#This Row],[Hours Used]]</f>
        <v>0</v>
      </c>
      <c r="M25" s="94" t="s">
        <v>109</v>
      </c>
      <c r="N25" s="94" t="s">
        <v>71</v>
      </c>
      <c r="O25" s="107">
        <v>44.14</v>
      </c>
      <c r="S25" s="33"/>
      <c r="T25" s="39"/>
      <c r="U25" s="39"/>
      <c r="V25" s="39"/>
      <c r="W25" s="39"/>
      <c r="X25" s="39"/>
      <c r="Y25" s="112">
        <f>IF(X25 &lt;&gt; "", RIGHT(Table15775311283848586881828384858788898108[[#This Row],[Class (Dropdown)]],6),0)</f>
        <v>0</v>
      </c>
      <c r="Z25" s="108"/>
      <c r="AA25" s="107"/>
      <c r="AB25" s="111">
        <f>Table15775311283848586881828384858788898108[[#This Row],[Rate (Auto fill)]]*Table15775311283848586881828384858788898108[[#This Row],[Hours Groomed]]</f>
        <v>0</v>
      </c>
      <c r="AC25" s="32"/>
      <c r="AD25" s="39"/>
      <c r="AE25" s="39"/>
      <c r="AF25" s="39"/>
      <c r="AG25" s="39"/>
      <c r="AH25" s="78"/>
      <c r="AI25" s="33"/>
      <c r="AJ25" s="39"/>
      <c r="AK25" s="39"/>
      <c r="AL25" s="39"/>
      <c r="AM25" s="76"/>
      <c r="AN25" s="39"/>
      <c r="AO25" s="39"/>
      <c r="AP25" s="33"/>
      <c r="AQ25" s="77"/>
      <c r="AR25" s="39"/>
      <c r="AS25" s="39"/>
      <c r="AT25" s="76"/>
      <c r="AU25" s="39"/>
      <c r="AV25" s="78"/>
      <c r="AW25" s="33"/>
      <c r="AX25" s="77"/>
      <c r="AY25" s="39"/>
      <c r="AZ25" s="39"/>
      <c r="BA25" s="76"/>
      <c r="BB25" s="39"/>
      <c r="BC25" s="78"/>
      <c r="BD25" s="33"/>
      <c r="BE25" s="77"/>
      <c r="BF25" s="39"/>
      <c r="BG25" s="39"/>
      <c r="BH25" s="76"/>
      <c r="BI25" s="39"/>
      <c r="BJ25" s="78"/>
      <c r="BK25" s="33"/>
    </row>
    <row r="26" spans="1:63" ht="30" x14ac:dyDescent="0.35">
      <c r="A26" s="77"/>
      <c r="B26" s="39"/>
      <c r="C26" s="39"/>
      <c r="D26" s="39"/>
      <c r="E26" s="39"/>
      <c r="F26" s="73"/>
      <c r="G26" s="95">
        <f>Table1487453233343536331323334353738393103[[#This Row],[Hours Worked]]*Table1487453233343536331323334353738393103[[#This Row],[Rate]]</f>
        <v>0</v>
      </c>
      <c r="H26" s="116"/>
      <c r="I26" s="118">
        <f>IF(Table1487453233343536331323334353738393103[[#This Row],[Equipment Used (Dropdown)]] &lt;&gt; "", RIGHT(Table1487453233343536331323334353738393103[[#This Row],[Equipment Used (Dropdown)]],6),0)</f>
        <v>0</v>
      </c>
      <c r="J26" s="94"/>
      <c r="K26" s="95">
        <f>Table1487453233343536331323334353738393103[[#This Row],[Rate (Auto selects)]]*Table1487453233343536331323334353738393103[[#This Row],[Hours Used]]</f>
        <v>0</v>
      </c>
      <c r="M26" s="94" t="s">
        <v>110</v>
      </c>
      <c r="N26" s="94" t="s">
        <v>72</v>
      </c>
      <c r="O26" s="107">
        <v>43.75</v>
      </c>
      <c r="S26" s="33"/>
      <c r="T26" s="39"/>
      <c r="U26" s="39"/>
      <c r="V26" s="39"/>
      <c r="W26" s="39"/>
      <c r="X26" s="39"/>
      <c r="Y26" s="112">
        <f>IF(X26 &lt;&gt; "", RIGHT(Table15775311283848586881828384858788898108[[#This Row],[Class (Dropdown)]],6),0)</f>
        <v>0</v>
      </c>
      <c r="Z26" s="108"/>
      <c r="AA26" s="107"/>
      <c r="AB26" s="111">
        <f>Table15775311283848586881828384858788898108[[#This Row],[Rate (Auto fill)]]*Table15775311283848586881828384858788898108[[#This Row],[Hours Groomed]]</f>
        <v>0</v>
      </c>
      <c r="AC26" s="32"/>
      <c r="AD26" s="39"/>
      <c r="AE26" s="39"/>
      <c r="AF26" s="39"/>
      <c r="AG26" s="39"/>
      <c r="AH26" s="78"/>
      <c r="AI26" s="33"/>
      <c r="AJ26" s="39"/>
      <c r="AK26" s="39"/>
      <c r="AL26" s="39"/>
      <c r="AM26" s="76"/>
      <c r="AN26" s="39"/>
      <c r="AO26" s="39"/>
      <c r="AP26" s="33"/>
      <c r="AQ26" s="77"/>
      <c r="AR26" s="39"/>
      <c r="AS26" s="39"/>
      <c r="AT26" s="76"/>
      <c r="AU26" s="39"/>
      <c r="AV26" s="78"/>
      <c r="AW26" s="33"/>
      <c r="AX26" s="77"/>
      <c r="AY26" s="39"/>
      <c r="AZ26" s="39"/>
      <c r="BA26" s="76"/>
      <c r="BB26" s="39"/>
      <c r="BC26" s="78"/>
      <c r="BD26" s="33"/>
      <c r="BE26" s="77"/>
      <c r="BF26" s="39"/>
      <c r="BG26" s="39"/>
      <c r="BH26" s="76"/>
      <c r="BI26" s="39"/>
      <c r="BJ26" s="78"/>
      <c r="BK26" s="33"/>
    </row>
    <row r="27" spans="1:63" ht="45" x14ac:dyDescent="0.35">
      <c r="A27" s="77"/>
      <c r="B27" s="39"/>
      <c r="C27" s="39"/>
      <c r="D27" s="39"/>
      <c r="E27" s="39"/>
      <c r="F27" s="73"/>
      <c r="G27" s="95">
        <f>Table1487453233343536331323334353738393103[[#This Row],[Hours Worked]]*Table1487453233343536331323334353738393103[[#This Row],[Rate]]</f>
        <v>0</v>
      </c>
      <c r="H27" s="116"/>
      <c r="I27" s="118">
        <f>IF(Table1487453233343536331323334353738393103[[#This Row],[Equipment Used (Dropdown)]] &lt;&gt; "", RIGHT(Table1487453233343536331323334353738393103[[#This Row],[Equipment Used (Dropdown)]],6),0)</f>
        <v>0</v>
      </c>
      <c r="J27" s="94"/>
      <c r="K27" s="95">
        <f>Table1487453233343536331323334353738393103[[#This Row],[Rate (Auto selects)]]*Table1487453233343536331323334353738393103[[#This Row],[Hours Used]]</f>
        <v>0</v>
      </c>
      <c r="M27" s="94" t="s">
        <v>111</v>
      </c>
      <c r="N27" s="94" t="s">
        <v>73</v>
      </c>
      <c r="O27" s="107">
        <v>18.78</v>
      </c>
      <c r="S27" s="33"/>
      <c r="T27" s="39"/>
      <c r="U27" s="39"/>
      <c r="V27" s="39"/>
      <c r="W27" s="39"/>
      <c r="X27" s="39"/>
      <c r="Y27" s="112">
        <f>IF(X27 &lt;&gt; "", RIGHT(Table15775311283848586881828384858788898108[[#This Row],[Class (Dropdown)]],6),0)</f>
        <v>0</v>
      </c>
      <c r="Z27" s="108"/>
      <c r="AA27" s="107"/>
      <c r="AB27" s="111">
        <f>Table15775311283848586881828384858788898108[[#This Row],[Rate (Auto fill)]]*Table15775311283848586881828384858788898108[[#This Row],[Hours Groomed]]</f>
        <v>0</v>
      </c>
      <c r="AC27" s="32"/>
      <c r="AD27" s="39"/>
      <c r="AE27" s="39"/>
      <c r="AF27" s="39"/>
      <c r="AG27" s="39"/>
      <c r="AH27" s="78"/>
      <c r="AI27" s="33"/>
      <c r="AJ27" s="39"/>
      <c r="AK27" s="39"/>
      <c r="AL27" s="39"/>
      <c r="AM27" s="76"/>
      <c r="AN27" s="39"/>
      <c r="AO27" s="39"/>
      <c r="AP27" s="33"/>
      <c r="AQ27" s="77"/>
      <c r="AR27" s="39"/>
      <c r="AS27" s="39"/>
      <c r="AT27" s="76"/>
      <c r="AU27" s="39"/>
      <c r="AV27" s="78"/>
      <c r="AW27" s="33"/>
      <c r="AX27" s="77"/>
      <c r="AY27" s="39"/>
      <c r="AZ27" s="39"/>
      <c r="BA27" s="76"/>
      <c r="BB27" s="39"/>
      <c r="BC27" s="78"/>
      <c r="BD27" s="33"/>
      <c r="BE27" s="77"/>
      <c r="BF27" s="39"/>
      <c r="BG27" s="39"/>
      <c r="BH27" s="76"/>
      <c r="BI27" s="39"/>
      <c r="BJ27" s="78"/>
      <c r="BK27" s="33"/>
    </row>
    <row r="28" spans="1:63" ht="45" x14ac:dyDescent="0.35">
      <c r="A28" s="77"/>
      <c r="B28" s="39"/>
      <c r="C28" s="39"/>
      <c r="D28" s="39"/>
      <c r="E28" s="39"/>
      <c r="F28" s="73"/>
      <c r="G28" s="95">
        <f>Table1487453233343536331323334353738393103[[#This Row],[Hours Worked]]*Table1487453233343536331323334353738393103[[#This Row],[Rate]]</f>
        <v>0</v>
      </c>
      <c r="H28" s="116"/>
      <c r="I28" s="118">
        <f>IF(Table1487453233343536331323334353738393103[[#This Row],[Equipment Used (Dropdown)]] &lt;&gt; "", RIGHT(Table1487453233343536331323334353738393103[[#This Row],[Equipment Used (Dropdown)]],6),0)</f>
        <v>0</v>
      </c>
      <c r="J28" s="94"/>
      <c r="K28" s="95">
        <f>Table1487453233343536331323334353738393103[[#This Row],[Rate (Auto selects)]]*Table1487453233343536331323334353738393103[[#This Row],[Hours Used]]</f>
        <v>0</v>
      </c>
      <c r="M28" s="94" t="s">
        <v>112</v>
      </c>
      <c r="N28" s="94" t="s">
        <v>74</v>
      </c>
      <c r="O28" s="107">
        <v>28.53</v>
      </c>
      <c r="S28" s="33"/>
      <c r="T28" s="39"/>
      <c r="U28" s="39"/>
      <c r="V28" s="39"/>
      <c r="W28" s="39"/>
      <c r="X28" s="39"/>
      <c r="Y28" s="112">
        <f>IF(X28 &lt;&gt; "", RIGHT(Table15775311283848586881828384858788898108[[#This Row],[Class (Dropdown)]],6),0)</f>
        <v>0</v>
      </c>
      <c r="Z28" s="108"/>
      <c r="AA28" s="107"/>
      <c r="AB28" s="111">
        <f>Table15775311283848586881828384858788898108[[#This Row],[Rate (Auto fill)]]*Table15775311283848586881828384858788898108[[#This Row],[Hours Groomed]]</f>
        <v>0</v>
      </c>
      <c r="AC28" s="32"/>
      <c r="AD28" s="39"/>
      <c r="AE28" s="39"/>
      <c r="AF28" s="39"/>
      <c r="AG28" s="39"/>
      <c r="AH28" s="78"/>
      <c r="AI28" s="33"/>
      <c r="AJ28" s="39"/>
      <c r="AK28" s="39"/>
      <c r="AL28" s="39"/>
      <c r="AM28" s="76"/>
      <c r="AN28" s="39"/>
      <c r="AO28" s="39"/>
      <c r="AP28" s="33"/>
      <c r="AQ28" s="77"/>
      <c r="AR28" s="39"/>
      <c r="AS28" s="39"/>
      <c r="AT28" s="76"/>
      <c r="AU28" s="39"/>
      <c r="AV28" s="78"/>
      <c r="AW28" s="33"/>
      <c r="AX28" s="77"/>
      <c r="AY28" s="39"/>
      <c r="AZ28" s="39"/>
      <c r="BA28" s="76"/>
      <c r="BB28" s="39"/>
      <c r="BC28" s="78"/>
      <c r="BD28" s="33"/>
      <c r="BE28" s="77"/>
      <c r="BF28" s="39"/>
      <c r="BG28" s="39"/>
      <c r="BH28" s="76"/>
      <c r="BI28" s="39"/>
      <c r="BJ28" s="78"/>
      <c r="BK28" s="33"/>
    </row>
    <row r="29" spans="1:63" ht="30" x14ac:dyDescent="0.35">
      <c r="A29" s="77"/>
      <c r="B29" s="39"/>
      <c r="C29" s="39"/>
      <c r="D29" s="39"/>
      <c r="E29" s="39"/>
      <c r="F29" s="73"/>
      <c r="G29" s="95">
        <f>Table1487453233343536331323334353738393103[[#This Row],[Hours Worked]]*Table1487453233343536331323334353738393103[[#This Row],[Rate]]</f>
        <v>0</v>
      </c>
      <c r="H29" s="116"/>
      <c r="I29" s="118">
        <f>IF(Table1487453233343536331323334353738393103[[#This Row],[Equipment Used (Dropdown)]] &lt;&gt; "", RIGHT(Table1487453233343536331323334353738393103[[#This Row],[Equipment Used (Dropdown)]],6),0)</f>
        <v>0</v>
      </c>
      <c r="J29" s="94"/>
      <c r="K29" s="95">
        <f>Table1487453233343536331323334353738393103[[#This Row],[Rate (Auto selects)]]*Table1487453233343536331323334353738393103[[#This Row],[Hours Used]]</f>
        <v>0</v>
      </c>
      <c r="M29" s="94" t="s">
        <v>113</v>
      </c>
      <c r="N29" s="94" t="s">
        <v>75</v>
      </c>
      <c r="O29" s="107">
        <v>33.35</v>
      </c>
      <c r="S29" s="33"/>
      <c r="T29" s="39"/>
      <c r="U29" s="39"/>
      <c r="V29" s="39"/>
      <c r="W29" s="39"/>
      <c r="X29" s="39"/>
      <c r="Y29" s="112">
        <f>IF(X29 &lt;&gt; "", RIGHT(Table15775311283848586881828384858788898108[[#This Row],[Class (Dropdown)]],6),0)</f>
        <v>0</v>
      </c>
      <c r="Z29" s="108"/>
      <c r="AA29" s="107"/>
      <c r="AB29" s="111">
        <f>Table15775311283848586881828384858788898108[[#This Row],[Rate (Auto fill)]]*Table15775311283848586881828384858788898108[[#This Row],[Hours Groomed]]</f>
        <v>0</v>
      </c>
      <c r="AC29" s="32"/>
      <c r="AD29" s="39"/>
      <c r="AE29" s="39"/>
      <c r="AF29" s="39"/>
      <c r="AG29" s="39"/>
      <c r="AH29" s="78"/>
      <c r="AI29" s="33"/>
      <c r="AJ29" s="39"/>
      <c r="AK29" s="39"/>
      <c r="AL29" s="39"/>
      <c r="AM29" s="76"/>
      <c r="AN29" s="39"/>
      <c r="AO29" s="39"/>
      <c r="AP29" s="33"/>
      <c r="AQ29" s="77"/>
      <c r="AR29" s="39"/>
      <c r="AS29" s="39"/>
      <c r="AT29" s="76"/>
      <c r="AU29" s="39"/>
      <c r="AV29" s="78"/>
      <c r="AW29" s="33"/>
      <c r="AX29" s="77"/>
      <c r="AY29" s="39"/>
      <c r="AZ29" s="39"/>
      <c r="BA29" s="76"/>
      <c r="BB29" s="39"/>
      <c r="BC29" s="78"/>
      <c r="BD29" s="33"/>
      <c r="BE29" s="77"/>
      <c r="BF29" s="39"/>
      <c r="BG29" s="39"/>
      <c r="BH29" s="76"/>
      <c r="BI29" s="39"/>
      <c r="BJ29" s="78"/>
      <c r="BK29" s="33"/>
    </row>
    <row r="30" spans="1:63" ht="30" x14ac:dyDescent="0.35">
      <c r="A30" s="77"/>
      <c r="B30" s="39"/>
      <c r="C30" s="39"/>
      <c r="D30" s="39"/>
      <c r="E30" s="39"/>
      <c r="F30" s="73"/>
      <c r="G30" s="95">
        <f>Table1487453233343536331323334353738393103[[#This Row],[Hours Worked]]*Table1487453233343536331323334353738393103[[#This Row],[Rate]]</f>
        <v>0</v>
      </c>
      <c r="H30" s="116"/>
      <c r="I30" s="118">
        <f>IF(Table1487453233343536331323334353738393103[[#This Row],[Equipment Used (Dropdown)]] &lt;&gt; "", RIGHT(Table1487453233343536331323334353738393103[[#This Row],[Equipment Used (Dropdown)]],6),0)</f>
        <v>0</v>
      </c>
      <c r="J30" s="94"/>
      <c r="K30" s="95">
        <f>Table1487453233343536331323334353738393103[[#This Row],[Rate (Auto selects)]]*Table1487453233343536331323334353738393103[[#This Row],[Hours Used]]</f>
        <v>0</v>
      </c>
      <c r="M30" s="94" t="s">
        <v>114</v>
      </c>
      <c r="N30" s="94" t="s">
        <v>76</v>
      </c>
      <c r="O30" s="107">
        <v>19</v>
      </c>
      <c r="S30" s="33"/>
      <c r="T30" s="39"/>
      <c r="U30" s="39"/>
      <c r="V30" s="39"/>
      <c r="W30" s="39"/>
      <c r="X30" s="39"/>
      <c r="Y30" s="112">
        <f>IF(X30 &lt;&gt; "", RIGHT(Table15775311283848586881828384858788898108[[#This Row],[Class (Dropdown)]],6),0)</f>
        <v>0</v>
      </c>
      <c r="Z30" s="108"/>
      <c r="AA30" s="107"/>
      <c r="AB30" s="111">
        <f>Table15775311283848586881828384858788898108[[#This Row],[Rate (Auto fill)]]*Table15775311283848586881828384858788898108[[#This Row],[Hours Groomed]]</f>
        <v>0</v>
      </c>
      <c r="AC30" s="32"/>
      <c r="AD30" s="39"/>
      <c r="AE30" s="39"/>
      <c r="AF30" s="39"/>
      <c r="AG30" s="39"/>
      <c r="AH30" s="78"/>
      <c r="AI30" s="33"/>
      <c r="AJ30" s="39"/>
      <c r="AK30" s="39"/>
      <c r="AL30" s="39"/>
      <c r="AM30" s="76"/>
      <c r="AN30" s="39"/>
      <c r="AO30" s="39"/>
      <c r="AP30" s="33"/>
      <c r="AQ30" s="77"/>
      <c r="AR30" s="39"/>
      <c r="AS30" s="39"/>
      <c r="AT30" s="76"/>
      <c r="AU30" s="39"/>
      <c r="AV30" s="78"/>
      <c r="AW30" s="33"/>
      <c r="AX30" s="77"/>
      <c r="AY30" s="39"/>
      <c r="AZ30" s="39"/>
      <c r="BA30" s="76"/>
      <c r="BB30" s="39"/>
      <c r="BC30" s="78"/>
      <c r="BD30" s="33"/>
      <c r="BE30" s="77"/>
      <c r="BF30" s="39"/>
      <c r="BG30" s="39"/>
      <c r="BH30" s="76"/>
      <c r="BI30" s="39"/>
      <c r="BJ30" s="78"/>
      <c r="BK30" s="33"/>
    </row>
    <row r="31" spans="1:63" x14ac:dyDescent="0.35">
      <c r="A31" s="77"/>
      <c r="B31" s="39"/>
      <c r="C31" s="39"/>
      <c r="D31" s="39"/>
      <c r="E31" s="39"/>
      <c r="F31" s="73"/>
      <c r="G31" s="95">
        <f>Table1487453233343536331323334353738393103[[#This Row],[Hours Worked]]*Table1487453233343536331323334353738393103[[#This Row],[Rate]]</f>
        <v>0</v>
      </c>
      <c r="H31" s="116"/>
      <c r="I31" s="118">
        <f>IF(Table1487453233343536331323334353738393103[[#This Row],[Equipment Used (Dropdown)]] &lt;&gt; "", RIGHT(Table1487453233343536331323334353738393103[[#This Row],[Equipment Used (Dropdown)]],6),0)</f>
        <v>0</v>
      </c>
      <c r="J31" s="94"/>
      <c r="K31" s="95">
        <f>Table1487453233343536331323334353738393103[[#This Row],[Rate (Auto selects)]]*Table1487453233343536331323334353738393103[[#This Row],[Hours Used]]</f>
        <v>0</v>
      </c>
      <c r="M31" s="94" t="s">
        <v>115</v>
      </c>
      <c r="N31" s="94" t="s">
        <v>77</v>
      </c>
      <c r="O31" s="107">
        <v>9.3800000000000008</v>
      </c>
      <c r="S31" s="33"/>
      <c r="T31" s="39"/>
      <c r="U31" s="39"/>
      <c r="V31" s="39"/>
      <c r="W31" s="39"/>
      <c r="X31" s="39"/>
      <c r="Y31" s="112">
        <f>IF(X31 &lt;&gt; "", RIGHT(Table15775311283848586881828384858788898108[[#This Row],[Class (Dropdown)]],6),0)</f>
        <v>0</v>
      </c>
      <c r="Z31" s="108"/>
      <c r="AA31" s="107"/>
      <c r="AB31" s="111">
        <f>Table15775311283848586881828384858788898108[[#This Row],[Rate (Auto fill)]]*Table15775311283848586881828384858788898108[[#This Row],[Hours Groomed]]</f>
        <v>0</v>
      </c>
      <c r="AC31" s="32"/>
      <c r="AD31" s="39"/>
      <c r="AE31" s="39"/>
      <c r="AF31" s="39"/>
      <c r="AG31" s="39"/>
      <c r="AH31" s="78"/>
      <c r="AI31" s="33"/>
      <c r="AJ31" s="39"/>
      <c r="AK31" s="39"/>
      <c r="AL31" s="39"/>
      <c r="AM31" s="76"/>
      <c r="AN31" s="39"/>
      <c r="AO31" s="39"/>
      <c r="AP31" s="33"/>
      <c r="AQ31" s="77"/>
      <c r="AR31" s="39"/>
      <c r="AS31" s="39"/>
      <c r="AT31" s="76"/>
      <c r="AU31" s="39"/>
      <c r="AV31" s="78"/>
      <c r="AW31" s="33"/>
      <c r="AX31" s="77"/>
      <c r="AY31" s="39"/>
      <c r="AZ31" s="39"/>
      <c r="BA31" s="76"/>
      <c r="BB31" s="39"/>
      <c r="BC31" s="78"/>
      <c r="BD31" s="33"/>
      <c r="BE31" s="77"/>
      <c r="BF31" s="39"/>
      <c r="BG31" s="39"/>
      <c r="BH31" s="76"/>
      <c r="BI31" s="39"/>
      <c r="BJ31" s="78"/>
      <c r="BK31" s="33"/>
    </row>
    <row r="32" spans="1:63" ht="30" x14ac:dyDescent="0.35">
      <c r="A32" s="77"/>
      <c r="B32" s="39"/>
      <c r="C32" s="39"/>
      <c r="D32" s="39"/>
      <c r="E32" s="39"/>
      <c r="F32" s="73"/>
      <c r="G32" s="95">
        <f>Table1487453233343536331323334353738393103[[#This Row],[Hours Worked]]*Table1487453233343536331323334353738393103[[#This Row],[Rate]]</f>
        <v>0</v>
      </c>
      <c r="H32" s="116"/>
      <c r="I32" s="118">
        <f>IF(Table1487453233343536331323334353738393103[[#This Row],[Equipment Used (Dropdown)]] &lt;&gt; "", RIGHT(Table1487453233343536331323334353738393103[[#This Row],[Equipment Used (Dropdown)]],6),0)</f>
        <v>0</v>
      </c>
      <c r="J32" s="94"/>
      <c r="K32" s="95">
        <f>Table1487453233343536331323334353738393103[[#This Row],[Rate (Auto selects)]]*Table1487453233343536331323334353738393103[[#This Row],[Hours Used]]</f>
        <v>0</v>
      </c>
      <c r="M32" s="94" t="s">
        <v>98</v>
      </c>
      <c r="N32" s="94" t="s">
        <v>78</v>
      </c>
      <c r="O32" s="107">
        <v>57</v>
      </c>
      <c r="S32" s="33"/>
      <c r="T32" s="39"/>
      <c r="U32" s="39"/>
      <c r="V32" s="39"/>
      <c r="W32" s="39"/>
      <c r="X32" s="39"/>
      <c r="Y32" s="112">
        <f>IF(X32 &lt;&gt; "", RIGHT(Table15775311283848586881828384858788898108[[#This Row],[Class (Dropdown)]],6),0)</f>
        <v>0</v>
      </c>
      <c r="Z32" s="108"/>
      <c r="AA32" s="107"/>
      <c r="AB32" s="111">
        <f>Table15775311283848586881828384858788898108[[#This Row],[Rate (Auto fill)]]*Table15775311283848586881828384858788898108[[#This Row],[Hours Groomed]]</f>
        <v>0</v>
      </c>
      <c r="AC32" s="32"/>
      <c r="AD32" s="39"/>
      <c r="AE32" s="39"/>
      <c r="AF32" s="39"/>
      <c r="AG32" s="39"/>
      <c r="AH32" s="78"/>
      <c r="AI32" s="33"/>
      <c r="AJ32" s="39"/>
      <c r="AK32" s="39"/>
      <c r="AL32" s="39"/>
      <c r="AM32" s="76"/>
      <c r="AN32" s="39"/>
      <c r="AO32" s="39"/>
      <c r="AP32" s="33"/>
      <c r="AQ32" s="77"/>
      <c r="AR32" s="39"/>
      <c r="AS32" s="39"/>
      <c r="AT32" s="76"/>
      <c r="AU32" s="39"/>
      <c r="AV32" s="78"/>
      <c r="AW32" s="33"/>
      <c r="AX32" s="77"/>
      <c r="AY32" s="39"/>
      <c r="AZ32" s="39"/>
      <c r="BA32" s="76"/>
      <c r="BB32" s="39"/>
      <c r="BC32" s="78"/>
      <c r="BD32" s="33"/>
      <c r="BE32" s="77"/>
      <c r="BF32" s="39"/>
      <c r="BG32" s="39"/>
      <c r="BH32" s="76"/>
      <c r="BI32" s="39"/>
      <c r="BJ32" s="78"/>
      <c r="BK32" s="33"/>
    </row>
    <row r="33" spans="1:63" ht="30" x14ac:dyDescent="0.35">
      <c r="A33" s="77"/>
      <c r="B33" s="39"/>
      <c r="C33" s="39"/>
      <c r="D33" s="39"/>
      <c r="E33" s="39"/>
      <c r="F33" s="73"/>
      <c r="G33" s="95">
        <f>Table1487453233343536331323334353738393103[[#This Row],[Hours Worked]]*Table1487453233343536331323334353738393103[[#This Row],[Rate]]</f>
        <v>0</v>
      </c>
      <c r="H33" s="116"/>
      <c r="I33" s="118">
        <f>IF(Table1487453233343536331323334353738393103[[#This Row],[Equipment Used (Dropdown)]] &lt;&gt; "", RIGHT(Table1487453233343536331323334353738393103[[#This Row],[Equipment Used (Dropdown)]],6),0)</f>
        <v>0</v>
      </c>
      <c r="J33" s="94"/>
      <c r="K33" s="95">
        <f>Table1487453233343536331323334353738393103[[#This Row],[Rate (Auto selects)]]*Table1487453233343536331323334353738393103[[#This Row],[Hours Used]]</f>
        <v>0</v>
      </c>
      <c r="M33" s="94" t="s">
        <v>99</v>
      </c>
      <c r="N33" s="94" t="s">
        <v>79</v>
      </c>
      <c r="O33" s="107">
        <v>112.35</v>
      </c>
      <c r="S33" s="33"/>
      <c r="T33" s="39"/>
      <c r="U33" s="39"/>
      <c r="V33" s="39"/>
      <c r="W33" s="39"/>
      <c r="X33" s="39"/>
      <c r="Y33" s="112">
        <f>IF(X33 &lt;&gt; "", RIGHT(Table15775311283848586881828384858788898108[[#This Row],[Class (Dropdown)]],6),0)</f>
        <v>0</v>
      </c>
      <c r="Z33" s="108"/>
      <c r="AA33" s="107"/>
      <c r="AB33" s="111">
        <f>Table15775311283848586881828384858788898108[[#This Row],[Rate (Auto fill)]]*Table15775311283848586881828384858788898108[[#This Row],[Hours Groomed]]</f>
        <v>0</v>
      </c>
      <c r="AC33" s="32"/>
      <c r="AD33" s="39"/>
      <c r="AE33" s="39"/>
      <c r="AF33" s="39"/>
      <c r="AG33" s="39"/>
      <c r="AH33" s="78"/>
      <c r="AI33" s="33"/>
      <c r="AJ33" s="39"/>
      <c r="AK33" s="39"/>
      <c r="AL33" s="39"/>
      <c r="AM33" s="76"/>
      <c r="AN33" s="39"/>
      <c r="AO33" s="39"/>
      <c r="AP33" s="33"/>
      <c r="AQ33" s="77"/>
      <c r="AR33" s="39"/>
      <c r="AS33" s="39"/>
      <c r="AT33" s="76"/>
      <c r="AU33" s="39"/>
      <c r="AV33" s="78"/>
      <c r="AW33" s="33"/>
      <c r="AX33" s="77"/>
      <c r="AY33" s="39"/>
      <c r="AZ33" s="39"/>
      <c r="BA33" s="76"/>
      <c r="BB33" s="39"/>
      <c r="BC33" s="78"/>
      <c r="BD33" s="33"/>
      <c r="BE33" s="77"/>
      <c r="BF33" s="39"/>
      <c r="BG33" s="39"/>
      <c r="BH33" s="76"/>
      <c r="BI33" s="39"/>
      <c r="BJ33" s="78"/>
      <c r="BK33" s="33"/>
    </row>
    <row r="34" spans="1:63" ht="30" x14ac:dyDescent="0.35">
      <c r="A34" s="77"/>
      <c r="B34" s="39"/>
      <c r="C34" s="39"/>
      <c r="D34" s="39"/>
      <c r="E34" s="39"/>
      <c r="F34" s="73"/>
      <c r="G34" s="95">
        <f>Table1487453233343536331323334353738393103[[#This Row],[Hours Worked]]*Table1487453233343536331323334353738393103[[#This Row],[Rate]]</f>
        <v>0</v>
      </c>
      <c r="H34" s="116"/>
      <c r="I34" s="118">
        <f>IF(Table1487453233343536331323334353738393103[[#This Row],[Equipment Used (Dropdown)]] &lt;&gt; "", RIGHT(Table1487453233343536331323334353738393103[[#This Row],[Equipment Used (Dropdown)]],6),0)</f>
        <v>0</v>
      </c>
      <c r="J34" s="94"/>
      <c r="K34" s="95">
        <f>Table1487453233343536331323334353738393103[[#This Row],[Rate (Auto selects)]]*Table1487453233343536331323334353738393103[[#This Row],[Hours Used]]</f>
        <v>0</v>
      </c>
      <c r="M34" s="94" t="s">
        <v>100</v>
      </c>
      <c r="N34" s="94" t="s">
        <v>80</v>
      </c>
      <c r="O34" s="107">
        <v>46.38</v>
      </c>
      <c r="S34" s="33"/>
      <c r="T34" s="39"/>
      <c r="U34" s="39"/>
      <c r="V34" s="39"/>
      <c r="W34" s="39"/>
      <c r="X34" s="39"/>
      <c r="Y34" s="112">
        <f>IF(X34 &lt;&gt; "", RIGHT(Table15775311283848586881828384858788898108[[#This Row],[Class (Dropdown)]],6),0)</f>
        <v>0</v>
      </c>
      <c r="Z34" s="108"/>
      <c r="AA34" s="107"/>
      <c r="AB34" s="111">
        <f>Table15775311283848586881828384858788898108[[#This Row],[Rate (Auto fill)]]*Table15775311283848586881828384858788898108[[#This Row],[Hours Groomed]]</f>
        <v>0</v>
      </c>
      <c r="AC34" s="32"/>
      <c r="AD34" s="39"/>
      <c r="AE34" s="39"/>
      <c r="AF34" s="39"/>
      <c r="AG34" s="39"/>
      <c r="AH34" s="78"/>
      <c r="AI34" s="33"/>
      <c r="AJ34" s="39"/>
      <c r="AK34" s="39"/>
      <c r="AL34" s="39"/>
      <c r="AM34" s="76"/>
      <c r="AN34" s="39"/>
      <c r="AO34" s="39"/>
      <c r="AP34" s="33"/>
      <c r="AQ34" s="77"/>
      <c r="AR34" s="39"/>
      <c r="AS34" s="39"/>
      <c r="AT34" s="76"/>
      <c r="AU34" s="39"/>
      <c r="AV34" s="78"/>
      <c r="AW34" s="33"/>
      <c r="AX34" s="77"/>
      <c r="AY34" s="39"/>
      <c r="AZ34" s="39"/>
      <c r="BA34" s="76"/>
      <c r="BB34" s="39"/>
      <c r="BC34" s="78"/>
      <c r="BD34" s="33"/>
      <c r="BE34" s="77"/>
      <c r="BF34" s="39"/>
      <c r="BG34" s="39"/>
      <c r="BH34" s="76"/>
      <c r="BI34" s="39"/>
      <c r="BJ34" s="78"/>
      <c r="BK34" s="33"/>
    </row>
    <row r="35" spans="1:63" ht="30" x14ac:dyDescent="0.35">
      <c r="A35" s="77"/>
      <c r="B35" s="39"/>
      <c r="C35" s="39"/>
      <c r="D35" s="39"/>
      <c r="E35" s="39"/>
      <c r="F35" s="73"/>
      <c r="G35" s="95">
        <f>Table1487453233343536331323334353738393103[[#This Row],[Hours Worked]]*Table1487453233343536331323334353738393103[[#This Row],[Rate]]</f>
        <v>0</v>
      </c>
      <c r="H35" s="116"/>
      <c r="I35" s="118">
        <f>IF(Table1487453233343536331323334353738393103[[#This Row],[Equipment Used (Dropdown)]] &lt;&gt; "", RIGHT(Table1487453233343536331323334353738393103[[#This Row],[Equipment Used (Dropdown)]],6),0)</f>
        <v>0</v>
      </c>
      <c r="J35" s="94"/>
      <c r="K35" s="95">
        <f>Table1487453233343536331323334353738393103[[#This Row],[Rate (Auto selects)]]*Table1487453233343536331323334353738393103[[#This Row],[Hours Used]]</f>
        <v>0</v>
      </c>
      <c r="M35" s="94" t="s">
        <v>101</v>
      </c>
      <c r="N35" s="94" t="s">
        <v>81</v>
      </c>
      <c r="O35" s="107">
        <v>111.43</v>
      </c>
      <c r="S35" s="33"/>
      <c r="T35" s="39"/>
      <c r="U35" s="39"/>
      <c r="V35" s="39"/>
      <c r="W35" s="39"/>
      <c r="X35" s="39"/>
      <c r="Y35" s="112">
        <f>IF(X35 &lt;&gt; "", RIGHT(Table15775311283848586881828384858788898108[[#This Row],[Class (Dropdown)]],6),0)</f>
        <v>0</v>
      </c>
      <c r="Z35" s="108"/>
      <c r="AA35" s="107"/>
      <c r="AB35" s="111">
        <f>Table15775311283848586881828384858788898108[[#This Row],[Rate (Auto fill)]]*Table15775311283848586881828384858788898108[[#This Row],[Hours Groomed]]</f>
        <v>0</v>
      </c>
      <c r="AC35" s="32"/>
      <c r="AD35" s="39"/>
      <c r="AE35" s="39"/>
      <c r="AF35" s="39"/>
      <c r="AG35" s="39"/>
      <c r="AH35" s="78"/>
      <c r="AI35" s="33"/>
      <c r="AJ35" s="39"/>
      <c r="AK35" s="39"/>
      <c r="AL35" s="39"/>
      <c r="AM35" s="76"/>
      <c r="AN35" s="39"/>
      <c r="AO35" s="39"/>
      <c r="AP35" s="33"/>
      <c r="AQ35" s="77"/>
      <c r="AR35" s="39"/>
      <c r="AS35" s="39"/>
      <c r="AT35" s="76"/>
      <c r="AU35" s="39"/>
      <c r="AV35" s="78"/>
      <c r="AW35" s="33"/>
      <c r="AX35" s="77"/>
      <c r="AY35" s="39"/>
      <c r="AZ35" s="39"/>
      <c r="BA35" s="76"/>
      <c r="BB35" s="39"/>
      <c r="BC35" s="78"/>
      <c r="BD35" s="33"/>
      <c r="BE35" s="77"/>
      <c r="BF35" s="39"/>
      <c r="BG35" s="39"/>
      <c r="BH35" s="76"/>
      <c r="BI35" s="39"/>
      <c r="BJ35" s="78"/>
      <c r="BK35" s="33"/>
    </row>
    <row r="36" spans="1:63" ht="30" x14ac:dyDescent="0.35">
      <c r="A36" s="77"/>
      <c r="B36" s="39"/>
      <c r="C36" s="39"/>
      <c r="D36" s="39"/>
      <c r="E36" s="39"/>
      <c r="F36" s="73"/>
      <c r="G36" s="95">
        <f>Table1487453233343536331323334353738393103[[#This Row],[Hours Worked]]*Table1487453233343536331323334353738393103[[#This Row],[Rate]]</f>
        <v>0</v>
      </c>
      <c r="H36" s="116"/>
      <c r="I36" s="118">
        <f>IF(Table1487453233343536331323334353738393103[[#This Row],[Equipment Used (Dropdown)]] &lt;&gt; "", RIGHT(Table1487453233343536331323334353738393103[[#This Row],[Equipment Used (Dropdown)]],6),0)</f>
        <v>0</v>
      </c>
      <c r="J36" s="94"/>
      <c r="K36" s="95">
        <f>Table1487453233343536331323334353738393103[[#This Row],[Rate (Auto selects)]]*Table1487453233343536331323334353738393103[[#This Row],[Hours Used]]</f>
        <v>0</v>
      </c>
      <c r="M36" s="94" t="s">
        <v>102</v>
      </c>
      <c r="N36" s="94" t="s">
        <v>82</v>
      </c>
      <c r="O36" s="107">
        <v>55.85</v>
      </c>
      <c r="S36" s="33"/>
      <c r="T36" s="39"/>
      <c r="U36" s="39"/>
      <c r="V36" s="39"/>
      <c r="W36" s="39"/>
      <c r="X36" s="39"/>
      <c r="Y36" s="112">
        <f>IF(X36 &lt;&gt; "", RIGHT(Table15775311283848586881828384858788898108[[#This Row],[Class (Dropdown)]],6),0)</f>
        <v>0</v>
      </c>
      <c r="Z36" s="108"/>
      <c r="AA36" s="107"/>
      <c r="AB36" s="111">
        <f>Table15775311283848586881828384858788898108[[#This Row],[Rate (Auto fill)]]*Table15775311283848586881828384858788898108[[#This Row],[Hours Groomed]]</f>
        <v>0</v>
      </c>
      <c r="AC36" s="32"/>
      <c r="AD36" s="39"/>
      <c r="AE36" s="39"/>
      <c r="AF36" s="39"/>
      <c r="AG36" s="39"/>
      <c r="AH36" s="78"/>
      <c r="AI36" s="33"/>
      <c r="AJ36" s="39"/>
      <c r="AK36" s="39"/>
      <c r="AL36" s="39"/>
      <c r="AM36" s="76"/>
      <c r="AN36" s="39"/>
      <c r="AO36" s="39"/>
      <c r="AP36" s="33"/>
      <c r="AQ36" s="77"/>
      <c r="AR36" s="39"/>
      <c r="AS36" s="39"/>
      <c r="AT36" s="76"/>
      <c r="AU36" s="39"/>
      <c r="AV36" s="78"/>
      <c r="AW36" s="33"/>
      <c r="AX36" s="77"/>
      <c r="AY36" s="39"/>
      <c r="AZ36" s="39"/>
      <c r="BA36" s="76"/>
      <c r="BB36" s="39"/>
      <c r="BC36" s="78"/>
      <c r="BD36" s="33"/>
      <c r="BE36" s="77"/>
      <c r="BF36" s="39"/>
      <c r="BG36" s="39"/>
      <c r="BH36" s="76"/>
      <c r="BI36" s="39"/>
      <c r="BJ36" s="78"/>
      <c r="BK36" s="33"/>
    </row>
    <row r="37" spans="1:63" ht="30" x14ac:dyDescent="0.35">
      <c r="A37" s="77"/>
      <c r="B37" s="39"/>
      <c r="C37" s="39"/>
      <c r="D37" s="39"/>
      <c r="E37" s="39"/>
      <c r="F37" s="73"/>
      <c r="G37" s="95">
        <f>Table1487453233343536331323334353738393103[[#This Row],[Hours Worked]]*Table1487453233343536331323334353738393103[[#This Row],[Rate]]</f>
        <v>0</v>
      </c>
      <c r="H37" s="116"/>
      <c r="I37" s="118">
        <f>IF(Table1487453233343536331323334353738393103[[#This Row],[Equipment Used (Dropdown)]] &lt;&gt; "", RIGHT(Table1487453233343536331323334353738393103[[#This Row],[Equipment Used (Dropdown)]],6),0)</f>
        <v>0</v>
      </c>
      <c r="J37" s="94"/>
      <c r="K37" s="95">
        <f>Table1487453233343536331323334353738393103[[#This Row],[Rate (Auto selects)]]*Table1487453233343536331323334353738393103[[#This Row],[Hours Used]]</f>
        <v>0</v>
      </c>
      <c r="M37" s="94" t="s">
        <v>103</v>
      </c>
      <c r="N37" s="94" t="s">
        <v>83</v>
      </c>
      <c r="O37" s="107">
        <v>68.040000000000006</v>
      </c>
      <c r="S37" s="33"/>
      <c r="T37" s="39"/>
      <c r="U37" s="39"/>
      <c r="V37" s="39"/>
      <c r="W37" s="39"/>
      <c r="X37" s="39"/>
      <c r="Y37" s="112">
        <f>IF(X37 &lt;&gt; "", RIGHT(Table15775311283848586881828384858788898108[[#This Row],[Class (Dropdown)]],6),0)</f>
        <v>0</v>
      </c>
      <c r="Z37" s="108"/>
      <c r="AA37" s="107"/>
      <c r="AB37" s="111">
        <f>Table15775311283848586881828384858788898108[[#This Row],[Rate (Auto fill)]]*Table15775311283848586881828384858788898108[[#This Row],[Hours Groomed]]</f>
        <v>0</v>
      </c>
      <c r="AC37" s="32"/>
      <c r="AD37" s="39"/>
      <c r="AE37" s="39"/>
      <c r="AF37" s="39"/>
      <c r="AG37" s="39"/>
      <c r="AH37" s="78"/>
      <c r="AI37" s="33"/>
      <c r="AJ37" s="39"/>
      <c r="AK37" s="39"/>
      <c r="AL37" s="39"/>
      <c r="AM37" s="76"/>
      <c r="AN37" s="39"/>
      <c r="AO37" s="39"/>
      <c r="AP37" s="33"/>
      <c r="AQ37" s="77"/>
      <c r="AR37" s="39"/>
      <c r="AS37" s="39"/>
      <c r="AT37" s="76"/>
      <c r="AU37" s="39"/>
      <c r="AV37" s="78"/>
      <c r="AW37" s="33"/>
      <c r="AX37" s="77"/>
      <c r="AY37" s="39"/>
      <c r="AZ37" s="39"/>
      <c r="BA37" s="76"/>
      <c r="BB37" s="39"/>
      <c r="BC37" s="78"/>
      <c r="BD37" s="33"/>
      <c r="BE37" s="77"/>
      <c r="BF37" s="39"/>
      <c r="BG37" s="39"/>
      <c r="BH37" s="76"/>
      <c r="BI37" s="39"/>
      <c r="BJ37" s="78"/>
      <c r="BK37" s="33"/>
    </row>
    <row r="38" spans="1:63" x14ac:dyDescent="0.35">
      <c r="A38" s="77"/>
      <c r="B38" s="39"/>
      <c r="C38" s="39"/>
      <c r="D38" s="39"/>
      <c r="E38" s="39"/>
      <c r="F38" s="73"/>
      <c r="G38" s="95">
        <f>Table1487453233343536331323334353738393103[[#This Row],[Hours Worked]]*Table1487453233343536331323334353738393103[[#This Row],[Rate]]</f>
        <v>0</v>
      </c>
      <c r="H38" s="116"/>
      <c r="I38" s="118">
        <f>IF(Table1487453233343536331323334353738393103[[#This Row],[Equipment Used (Dropdown)]] &lt;&gt; "", RIGHT(Table1487453233343536331323334353738393103[[#This Row],[Equipment Used (Dropdown)]],6),0)</f>
        <v>0</v>
      </c>
      <c r="J38" s="94"/>
      <c r="K38" s="95">
        <f>Table1487453233343536331323334353738393103[[#This Row],[Rate (Auto selects)]]*Table1487453233343536331323334353738393103[[#This Row],[Hours Used]]</f>
        <v>0</v>
      </c>
      <c r="S38" s="33"/>
      <c r="T38" s="39"/>
      <c r="U38" s="39"/>
      <c r="V38" s="39"/>
      <c r="W38" s="39"/>
      <c r="X38" s="39"/>
      <c r="Y38" s="112">
        <f>IF(X38 &lt;&gt; "", RIGHT(Table15775311283848586881828384858788898108[[#This Row],[Class (Dropdown)]],6),0)</f>
        <v>0</v>
      </c>
      <c r="Z38" s="108"/>
      <c r="AA38" s="107"/>
      <c r="AB38" s="111">
        <f>Table15775311283848586881828384858788898108[[#This Row],[Rate (Auto fill)]]*Table15775311283848586881828384858788898108[[#This Row],[Hours Groomed]]</f>
        <v>0</v>
      </c>
      <c r="AC38" s="32"/>
      <c r="AD38" s="39"/>
      <c r="AE38" s="39"/>
      <c r="AF38" s="39"/>
      <c r="AG38" s="39"/>
      <c r="AH38" s="78"/>
      <c r="AI38" s="33"/>
      <c r="AJ38" s="39"/>
      <c r="AK38" s="39"/>
      <c r="AL38" s="39"/>
      <c r="AM38" s="76"/>
      <c r="AN38" s="39"/>
      <c r="AO38" s="39"/>
      <c r="AP38" s="33"/>
      <c r="AQ38" s="77"/>
      <c r="AR38" s="39"/>
      <c r="AS38" s="39"/>
      <c r="AT38" s="76"/>
      <c r="AU38" s="39"/>
      <c r="AV38" s="78"/>
      <c r="AW38" s="33"/>
      <c r="AX38" s="77"/>
      <c r="AY38" s="39"/>
      <c r="AZ38" s="39"/>
      <c r="BA38" s="76"/>
      <c r="BB38" s="39"/>
      <c r="BC38" s="78"/>
      <c r="BD38" s="33"/>
      <c r="BE38" s="77"/>
      <c r="BF38" s="39"/>
      <c r="BG38" s="39"/>
      <c r="BH38" s="76"/>
      <c r="BI38" s="39"/>
      <c r="BJ38" s="78"/>
      <c r="BK38" s="33"/>
    </row>
    <row r="39" spans="1:63" x14ac:dyDescent="0.35">
      <c r="A39" s="77"/>
      <c r="B39" s="39"/>
      <c r="C39" s="39"/>
      <c r="D39" s="39"/>
      <c r="E39" s="39"/>
      <c r="F39" s="73"/>
      <c r="G39" s="95">
        <f>Table1487453233343536331323334353738393103[[#This Row],[Hours Worked]]*Table1487453233343536331323334353738393103[[#This Row],[Rate]]</f>
        <v>0</v>
      </c>
      <c r="H39" s="116"/>
      <c r="I39" s="118">
        <f>IF(Table1487453233343536331323334353738393103[[#This Row],[Equipment Used (Dropdown)]] &lt;&gt; "", RIGHT(Table1487453233343536331323334353738393103[[#This Row],[Equipment Used (Dropdown)]],6),0)</f>
        <v>0</v>
      </c>
      <c r="J39" s="94"/>
      <c r="K39" s="95">
        <f>Table1487453233343536331323334353738393103[[#This Row],[Rate (Auto selects)]]*Table1487453233343536331323334353738393103[[#This Row],[Hours Used]]</f>
        <v>0</v>
      </c>
      <c r="S39" s="33"/>
      <c r="T39" s="39"/>
      <c r="U39" s="39"/>
      <c r="V39" s="39"/>
      <c r="W39" s="39"/>
      <c r="X39" s="39"/>
      <c r="Y39" s="112">
        <f>IF(X39 &lt;&gt; "", RIGHT(Table15775311283848586881828384858788898108[[#This Row],[Class (Dropdown)]],6),0)</f>
        <v>0</v>
      </c>
      <c r="Z39" s="108"/>
      <c r="AA39" s="107"/>
      <c r="AB39" s="111">
        <f>Table15775311283848586881828384858788898108[[#This Row],[Rate (Auto fill)]]*Table15775311283848586881828384858788898108[[#This Row],[Hours Groomed]]</f>
        <v>0</v>
      </c>
      <c r="AC39" s="32"/>
      <c r="AD39" s="39"/>
      <c r="AE39" s="39"/>
      <c r="AF39" s="39"/>
      <c r="AG39" s="39"/>
      <c r="AH39" s="78"/>
      <c r="AI39" s="33"/>
      <c r="AJ39" s="39"/>
      <c r="AK39" s="39"/>
      <c r="AL39" s="39"/>
      <c r="AM39" s="76"/>
      <c r="AN39" s="39"/>
      <c r="AO39" s="39"/>
      <c r="AP39" s="33"/>
      <c r="AQ39" s="77"/>
      <c r="AR39" s="39"/>
      <c r="AS39" s="39"/>
      <c r="AT39" s="76"/>
      <c r="AU39" s="39"/>
      <c r="AV39" s="78"/>
      <c r="AW39" s="33"/>
      <c r="AX39" s="77"/>
      <c r="AY39" s="39"/>
      <c r="AZ39" s="39"/>
      <c r="BA39" s="76"/>
      <c r="BB39" s="39"/>
      <c r="BC39" s="78"/>
      <c r="BD39" s="33"/>
      <c r="BE39" s="77"/>
      <c r="BF39" s="39"/>
      <c r="BG39" s="39"/>
      <c r="BH39" s="76"/>
      <c r="BI39" s="39"/>
      <c r="BJ39" s="78"/>
      <c r="BK39" s="33"/>
    </row>
    <row r="40" spans="1:63" x14ac:dyDescent="0.35">
      <c r="A40" s="77"/>
      <c r="B40" s="39"/>
      <c r="C40" s="39"/>
      <c r="D40" s="39"/>
      <c r="E40" s="39"/>
      <c r="F40" s="73"/>
      <c r="G40" s="95">
        <f>Table1487453233343536331323334353738393103[[#This Row],[Hours Worked]]*Table1487453233343536331323334353738393103[[#This Row],[Rate]]</f>
        <v>0</v>
      </c>
      <c r="H40" s="116"/>
      <c r="I40" s="118">
        <f>IF(Table1487453233343536331323334353738393103[[#This Row],[Equipment Used (Dropdown)]] &lt;&gt; "", RIGHT(Table1487453233343536331323334353738393103[[#This Row],[Equipment Used (Dropdown)]],6),0)</f>
        <v>0</v>
      </c>
      <c r="J40" s="94"/>
      <c r="K40" s="95">
        <f>Table1487453233343536331323334353738393103[[#This Row],[Rate (Auto selects)]]*Table1487453233343536331323334353738393103[[#This Row],[Hours Used]]</f>
        <v>0</v>
      </c>
      <c r="S40" s="33"/>
      <c r="T40" s="39"/>
      <c r="U40" s="39"/>
      <c r="V40" s="39"/>
      <c r="W40" s="39"/>
      <c r="X40" s="39"/>
      <c r="Y40" s="112">
        <f>IF(X40 &lt;&gt; "", RIGHT(Table15775311283848586881828384858788898108[[#This Row],[Class (Dropdown)]],6),0)</f>
        <v>0</v>
      </c>
      <c r="Z40" s="108"/>
      <c r="AA40" s="107"/>
      <c r="AB40" s="111">
        <f>Table15775311283848586881828384858788898108[[#This Row],[Rate (Auto fill)]]*Table15775311283848586881828384858788898108[[#This Row],[Hours Groomed]]</f>
        <v>0</v>
      </c>
      <c r="AC40" s="32"/>
      <c r="AD40" s="39"/>
      <c r="AE40" s="39"/>
      <c r="AF40" s="39"/>
      <c r="AG40" s="39"/>
      <c r="AH40" s="78"/>
      <c r="AI40" s="33"/>
      <c r="AJ40" s="39"/>
      <c r="AK40" s="39"/>
      <c r="AL40" s="39"/>
      <c r="AM40" s="76"/>
      <c r="AN40" s="39"/>
      <c r="AO40" s="39"/>
      <c r="AP40" s="33"/>
      <c r="AQ40" s="77"/>
      <c r="AR40" s="39"/>
      <c r="AS40" s="39"/>
      <c r="AT40" s="76"/>
      <c r="AU40" s="39"/>
      <c r="AV40" s="78"/>
      <c r="AW40" s="33"/>
      <c r="AX40" s="77"/>
      <c r="AY40" s="39"/>
      <c r="AZ40" s="39"/>
      <c r="BA40" s="76"/>
      <c r="BB40" s="39"/>
      <c r="BC40" s="78"/>
      <c r="BD40" s="33"/>
      <c r="BE40" s="77"/>
      <c r="BF40" s="39"/>
      <c r="BG40" s="39"/>
      <c r="BH40" s="76"/>
      <c r="BI40" s="39"/>
      <c r="BJ40" s="78"/>
      <c r="BK40" s="33"/>
    </row>
    <row r="41" spans="1:63" x14ac:dyDescent="0.35">
      <c r="A41" s="77"/>
      <c r="B41" s="39"/>
      <c r="C41" s="39"/>
      <c r="D41" s="39"/>
      <c r="E41" s="39"/>
      <c r="F41" s="73"/>
      <c r="G41" s="95">
        <f>Table1487453233343536331323334353738393103[[#This Row],[Hours Worked]]*Table1487453233343536331323334353738393103[[#This Row],[Rate]]</f>
        <v>0</v>
      </c>
      <c r="H41" s="116"/>
      <c r="I41" s="118">
        <f>IF(Table1487453233343536331323334353738393103[[#This Row],[Equipment Used (Dropdown)]] &lt;&gt; "", RIGHT(Table1487453233343536331323334353738393103[[#This Row],[Equipment Used (Dropdown)]],6),0)</f>
        <v>0</v>
      </c>
      <c r="J41" s="94"/>
      <c r="K41" s="95">
        <f>Table1487453233343536331323334353738393103[[#This Row],[Rate (Auto selects)]]*Table1487453233343536331323334353738393103[[#This Row],[Hours Used]]</f>
        <v>0</v>
      </c>
      <c r="S41" s="33"/>
      <c r="T41" s="39"/>
      <c r="U41" s="39"/>
      <c r="V41" s="39"/>
      <c r="W41" s="39"/>
      <c r="X41" s="39"/>
      <c r="Y41" s="112">
        <f>IF(X41 &lt;&gt; "", RIGHT(Table15775311283848586881828384858788898108[[#This Row],[Class (Dropdown)]],6),0)</f>
        <v>0</v>
      </c>
      <c r="Z41" s="108"/>
      <c r="AA41" s="107"/>
      <c r="AB41" s="111">
        <f>Table15775311283848586881828384858788898108[[#This Row],[Rate (Auto fill)]]*Table15775311283848586881828384858788898108[[#This Row],[Hours Groomed]]</f>
        <v>0</v>
      </c>
      <c r="AC41" s="32"/>
      <c r="AD41" s="39"/>
      <c r="AE41" s="39"/>
      <c r="AF41" s="39"/>
      <c r="AG41" s="39"/>
      <c r="AH41" s="78"/>
      <c r="AI41" s="33"/>
      <c r="AJ41" s="39"/>
      <c r="AK41" s="39"/>
      <c r="AL41" s="39"/>
      <c r="AM41" s="76"/>
      <c r="AN41" s="39"/>
      <c r="AO41" s="39"/>
      <c r="AP41" s="33"/>
      <c r="AQ41" s="77"/>
      <c r="AR41" s="39"/>
      <c r="AS41" s="39"/>
      <c r="AT41" s="76"/>
      <c r="AU41" s="39"/>
      <c r="AV41" s="78"/>
      <c r="AW41" s="33"/>
      <c r="AX41" s="77"/>
      <c r="AY41" s="39"/>
      <c r="AZ41" s="39"/>
      <c r="BA41" s="76"/>
      <c r="BB41" s="39"/>
      <c r="BC41" s="78"/>
      <c r="BD41" s="33"/>
      <c r="BE41" s="77"/>
      <c r="BF41" s="39"/>
      <c r="BG41" s="39"/>
      <c r="BH41" s="76"/>
      <c r="BI41" s="39"/>
      <c r="BJ41" s="78"/>
      <c r="BK41" s="33"/>
    </row>
    <row r="42" spans="1:63" ht="15.6" thickBot="1" x14ac:dyDescent="0.4">
      <c r="A42" s="77"/>
      <c r="B42" s="39"/>
      <c r="C42" s="39"/>
      <c r="D42" s="39"/>
      <c r="E42" s="39"/>
      <c r="F42" s="73"/>
      <c r="G42" s="95">
        <f>Table1487453233343536331323334353738393103[[#This Row],[Hours Worked]]*Table1487453233343536331323334353738393103[[#This Row],[Rate]]</f>
        <v>0</v>
      </c>
      <c r="H42" s="116"/>
      <c r="I42" s="118">
        <f>IF(Table1487453233343536331323334353738393103[[#This Row],[Equipment Used (Dropdown)]] &lt;&gt; "", RIGHT(Table1487453233343536331323334353738393103[[#This Row],[Equipment Used (Dropdown)]],6),0)</f>
        <v>0</v>
      </c>
      <c r="J42" s="94"/>
      <c r="K42" s="95">
        <f>Table1487453233343536331323334353738393103[[#This Row],[Rate (Auto selects)]]*Table1487453233343536331323334353738393103[[#This Row],[Hours Used]]</f>
        <v>0</v>
      </c>
      <c r="S42" s="33"/>
      <c r="T42" s="39"/>
      <c r="U42" s="39"/>
      <c r="V42" s="39"/>
      <c r="W42" s="39"/>
      <c r="X42" s="39"/>
      <c r="Y42" s="112">
        <f>IF(X42 &lt;&gt; "", RIGHT(Table15775311283848586881828384858788898108[[#This Row],[Class (Dropdown)]],6),0)</f>
        <v>0</v>
      </c>
      <c r="Z42" s="108"/>
      <c r="AA42" s="107"/>
      <c r="AB42" s="111">
        <f>Table15775311283848586881828384858788898108[[#This Row],[Rate (Auto fill)]]*Table15775311283848586881828384858788898108[[#This Row],[Hours Groomed]]</f>
        <v>0</v>
      </c>
      <c r="AC42" s="32"/>
      <c r="AD42" s="39"/>
      <c r="AE42" s="82"/>
      <c r="AF42" s="82"/>
      <c r="AG42" s="82"/>
      <c r="AH42" s="83"/>
      <c r="AI42" s="33"/>
      <c r="AJ42" s="39"/>
      <c r="AK42" s="39"/>
      <c r="AL42" s="39"/>
      <c r="AM42" s="76"/>
      <c r="AN42" s="39"/>
      <c r="AO42" s="39"/>
      <c r="AP42" s="33"/>
      <c r="AQ42" s="77"/>
      <c r="AR42" s="39"/>
      <c r="AS42" s="39"/>
      <c r="AT42" s="76"/>
      <c r="AU42" s="39"/>
      <c r="AV42" s="78"/>
      <c r="AW42" s="33"/>
      <c r="AX42" s="77"/>
      <c r="AY42" s="39"/>
      <c r="AZ42" s="39"/>
      <c r="BA42" s="76"/>
      <c r="BB42" s="39"/>
      <c r="BC42" s="78"/>
      <c r="BD42" s="33"/>
      <c r="BE42" s="77"/>
      <c r="BF42" s="39"/>
      <c r="BG42" s="39"/>
      <c r="BH42" s="76"/>
      <c r="BI42" s="39"/>
      <c r="BJ42" s="78"/>
      <c r="BK42" s="33"/>
    </row>
    <row r="43" spans="1:63" x14ac:dyDescent="0.35">
      <c r="A43" s="77"/>
      <c r="B43" s="39"/>
      <c r="C43" s="39"/>
      <c r="D43" s="39"/>
      <c r="E43" s="39"/>
      <c r="F43" s="73"/>
      <c r="G43" s="95">
        <f>Table1487453233343536331323334353738393103[[#This Row],[Hours Worked]]*Table1487453233343536331323334353738393103[[#This Row],[Rate]]</f>
        <v>0</v>
      </c>
      <c r="H43" s="116"/>
      <c r="I43" s="118">
        <f>IF(Table1487453233343536331323334353738393103[[#This Row],[Equipment Used (Dropdown)]] &lt;&gt; "", RIGHT(Table1487453233343536331323334353738393103[[#This Row],[Equipment Used (Dropdown)]],6),0)</f>
        <v>0</v>
      </c>
      <c r="J43" s="94"/>
      <c r="K43" s="95">
        <f>Table1487453233343536331323334353738393103[[#This Row],[Rate (Auto selects)]]*Table1487453233343536331323334353738393103[[#This Row],[Hours Used]]</f>
        <v>0</v>
      </c>
      <c r="S43" s="33"/>
      <c r="T43" s="39"/>
      <c r="U43" s="39"/>
      <c r="V43" s="39"/>
      <c r="W43" s="39"/>
      <c r="X43" s="39"/>
      <c r="Y43" s="112">
        <f>IF(X43 &lt;&gt; "", RIGHT(Table15775311283848586881828384858788898108[[#This Row],[Class (Dropdown)]],6),0)</f>
        <v>0</v>
      </c>
      <c r="Z43" s="108"/>
      <c r="AA43" s="107"/>
      <c r="AB43" s="111">
        <f>Table15775311283848586881828384858788898108[[#This Row],[Rate (Auto fill)]]*Table15775311283848586881828384858788898108[[#This Row],[Hours Groomed]]</f>
        <v>0</v>
      </c>
      <c r="AC43" s="32"/>
      <c r="AD43" s="84"/>
      <c r="AE43" s="85"/>
      <c r="AF43" s="85"/>
      <c r="AI43" s="33"/>
      <c r="AJ43" s="39"/>
      <c r="AK43" s="39"/>
      <c r="AL43" s="39"/>
      <c r="AM43" s="76"/>
      <c r="AN43" s="39"/>
      <c r="AO43" s="39"/>
      <c r="AP43" s="33"/>
      <c r="AQ43" s="77"/>
      <c r="AR43" s="39"/>
      <c r="AS43" s="39"/>
      <c r="AT43" s="76"/>
      <c r="AU43" s="39"/>
      <c r="AV43" s="78"/>
      <c r="AW43" s="33"/>
      <c r="AX43" s="77"/>
      <c r="AY43" s="39"/>
      <c r="AZ43" s="39"/>
      <c r="BA43" s="76"/>
      <c r="BB43" s="39"/>
      <c r="BC43" s="78"/>
      <c r="BD43" s="33"/>
      <c r="BE43" s="77"/>
      <c r="BF43" s="39"/>
      <c r="BG43" s="39"/>
      <c r="BH43" s="76"/>
      <c r="BI43" s="39"/>
      <c r="BJ43" s="78"/>
      <c r="BK43" s="33"/>
    </row>
    <row r="44" spans="1:63" x14ac:dyDescent="0.35">
      <c r="A44" s="77"/>
      <c r="B44" s="39"/>
      <c r="C44" s="39"/>
      <c r="D44" s="39"/>
      <c r="E44" s="39"/>
      <c r="F44" s="73"/>
      <c r="G44" s="95">
        <f>Table1487453233343536331323334353738393103[[#This Row],[Hours Worked]]*Table1487453233343536331323334353738393103[[#This Row],[Rate]]</f>
        <v>0</v>
      </c>
      <c r="H44" s="116"/>
      <c r="I44" s="118">
        <f>IF(Table1487453233343536331323334353738393103[[#This Row],[Equipment Used (Dropdown)]] &lt;&gt; "", RIGHT(Table1487453233343536331323334353738393103[[#This Row],[Equipment Used (Dropdown)]],6),0)</f>
        <v>0</v>
      </c>
      <c r="J44" s="94"/>
      <c r="K44" s="95">
        <f>Table1487453233343536331323334353738393103[[#This Row],[Rate (Auto selects)]]*Table1487453233343536331323334353738393103[[#This Row],[Hours Used]]</f>
        <v>0</v>
      </c>
      <c r="S44" s="33"/>
      <c r="T44" s="39"/>
      <c r="U44" s="39"/>
      <c r="V44" s="39"/>
      <c r="W44" s="39"/>
      <c r="X44" s="39"/>
      <c r="Y44" s="112">
        <f>IF(X44 &lt;&gt; "", RIGHT(Table15775311283848586881828384858788898108[[#This Row],[Class (Dropdown)]],6),0)</f>
        <v>0</v>
      </c>
      <c r="Z44" s="108"/>
      <c r="AA44" s="107"/>
      <c r="AB44" s="111">
        <f>Table15775311283848586881828384858788898108[[#This Row],[Rate (Auto fill)]]*Table15775311283848586881828384858788898108[[#This Row],[Hours Groomed]]</f>
        <v>0</v>
      </c>
      <c r="AC44" s="32"/>
      <c r="AD44" s="84"/>
      <c r="AE44" s="85"/>
      <c r="AF44" s="85"/>
      <c r="AI44" s="33"/>
      <c r="AJ44" s="39"/>
      <c r="AK44" s="39"/>
      <c r="AL44" s="39"/>
      <c r="AM44" s="76"/>
      <c r="AN44" s="39"/>
      <c r="AO44" s="39"/>
      <c r="AP44" s="33"/>
      <c r="AQ44" s="77"/>
      <c r="AR44" s="39"/>
      <c r="AS44" s="39"/>
      <c r="AT44" s="76"/>
      <c r="AU44" s="39"/>
      <c r="AV44" s="78"/>
      <c r="AW44" s="33"/>
      <c r="AX44" s="77"/>
      <c r="AY44" s="39"/>
      <c r="AZ44" s="39"/>
      <c r="BA44" s="76"/>
      <c r="BB44" s="39"/>
      <c r="BC44" s="78"/>
      <c r="BD44" s="33"/>
      <c r="BE44" s="77"/>
      <c r="BF44" s="39"/>
      <c r="BG44" s="39"/>
      <c r="BH44" s="76"/>
      <c r="BI44" s="39"/>
      <c r="BJ44" s="78"/>
      <c r="BK44" s="33"/>
    </row>
    <row r="45" spans="1:63" x14ac:dyDescent="0.35">
      <c r="A45" s="77"/>
      <c r="B45" s="39"/>
      <c r="C45" s="39"/>
      <c r="D45" s="39"/>
      <c r="E45" s="39"/>
      <c r="F45" s="73"/>
      <c r="G45" s="95">
        <f>Table1487453233343536331323334353738393103[[#This Row],[Hours Worked]]*Table1487453233343536331323334353738393103[[#This Row],[Rate]]</f>
        <v>0</v>
      </c>
      <c r="H45" s="116"/>
      <c r="I45" s="118">
        <f>IF(Table1487453233343536331323334353738393103[[#This Row],[Equipment Used (Dropdown)]] &lt;&gt; "", RIGHT(Table1487453233343536331323334353738393103[[#This Row],[Equipment Used (Dropdown)]],6),0)</f>
        <v>0</v>
      </c>
      <c r="J45" s="94"/>
      <c r="K45" s="95">
        <f>Table1487453233343536331323334353738393103[[#This Row],[Rate (Auto selects)]]*Table1487453233343536331323334353738393103[[#This Row],[Hours Used]]</f>
        <v>0</v>
      </c>
      <c r="S45" s="33"/>
      <c r="T45" s="39"/>
      <c r="U45" s="39"/>
      <c r="V45" s="39"/>
      <c r="W45" s="39"/>
      <c r="X45" s="39"/>
      <c r="Y45" s="112">
        <f>IF(X45 &lt;&gt; "", RIGHT(Table15775311283848586881828384858788898108[[#This Row],[Class (Dropdown)]],6),0)</f>
        <v>0</v>
      </c>
      <c r="Z45" s="108"/>
      <c r="AA45" s="107"/>
      <c r="AB45" s="111">
        <f>Table15775311283848586881828384858788898108[[#This Row],[Rate (Auto fill)]]*Table15775311283848586881828384858788898108[[#This Row],[Hours Groomed]]</f>
        <v>0</v>
      </c>
      <c r="AC45" s="32"/>
      <c r="AD45" s="84"/>
      <c r="AE45" s="85"/>
      <c r="AF45" s="85"/>
      <c r="AI45" s="33"/>
      <c r="AJ45" s="39"/>
      <c r="AK45" s="39"/>
      <c r="AL45" s="39"/>
      <c r="AM45" s="76"/>
      <c r="AN45" s="39"/>
      <c r="AO45" s="39"/>
      <c r="AP45" s="33"/>
      <c r="AQ45" s="77"/>
      <c r="AR45" s="39"/>
      <c r="AS45" s="39"/>
      <c r="AT45" s="76"/>
      <c r="AU45" s="39"/>
      <c r="AV45" s="78"/>
      <c r="AW45" s="33"/>
      <c r="AX45" s="77"/>
      <c r="AY45" s="39"/>
      <c r="AZ45" s="39"/>
      <c r="BA45" s="76"/>
      <c r="BB45" s="39"/>
      <c r="BC45" s="78"/>
      <c r="BD45" s="33"/>
      <c r="BE45" s="77"/>
      <c r="BF45" s="39"/>
      <c r="BG45" s="39"/>
      <c r="BH45" s="76"/>
      <c r="BI45" s="39"/>
      <c r="BJ45" s="78"/>
      <c r="BK45" s="33"/>
    </row>
    <row r="46" spans="1:63" x14ac:dyDescent="0.35">
      <c r="A46" s="77"/>
      <c r="B46" s="39"/>
      <c r="C46" s="39"/>
      <c r="D46" s="39"/>
      <c r="E46" s="39"/>
      <c r="F46" s="73"/>
      <c r="G46" s="95">
        <f>Table1487453233343536331323334353738393103[[#This Row],[Hours Worked]]*Table1487453233343536331323334353738393103[[#This Row],[Rate]]</f>
        <v>0</v>
      </c>
      <c r="H46" s="116"/>
      <c r="I46" s="118">
        <f>IF(Table1487453233343536331323334353738393103[[#This Row],[Equipment Used (Dropdown)]] &lt;&gt; "", RIGHT(Table1487453233343536331323334353738393103[[#This Row],[Equipment Used (Dropdown)]],6),0)</f>
        <v>0</v>
      </c>
      <c r="J46" s="94"/>
      <c r="K46" s="95">
        <f>Table1487453233343536331323334353738393103[[#This Row],[Rate (Auto selects)]]*Table1487453233343536331323334353738393103[[#This Row],[Hours Used]]</f>
        <v>0</v>
      </c>
      <c r="S46" s="33"/>
      <c r="T46" s="39"/>
      <c r="U46" s="39"/>
      <c r="V46" s="39"/>
      <c r="W46" s="39"/>
      <c r="X46" s="39"/>
      <c r="Y46" s="112">
        <f>IF(X46 &lt;&gt; "", RIGHT(Table15775311283848586881828384858788898108[[#This Row],[Class (Dropdown)]],6),0)</f>
        <v>0</v>
      </c>
      <c r="Z46" s="108"/>
      <c r="AA46" s="107"/>
      <c r="AB46" s="111">
        <f>Table15775311283848586881828384858788898108[[#This Row],[Rate (Auto fill)]]*Table15775311283848586881828384858788898108[[#This Row],[Hours Groomed]]</f>
        <v>0</v>
      </c>
      <c r="AC46" s="32"/>
      <c r="AD46" s="84"/>
      <c r="AE46" s="85"/>
      <c r="AF46" s="85"/>
      <c r="AI46" s="33"/>
      <c r="AJ46" s="39"/>
      <c r="AK46" s="39"/>
      <c r="AL46" s="39"/>
      <c r="AM46" s="76"/>
      <c r="AN46" s="39"/>
      <c r="AO46" s="39"/>
      <c r="AP46" s="33"/>
      <c r="AQ46" s="77"/>
      <c r="AR46" s="39"/>
      <c r="AS46" s="39"/>
      <c r="AT46" s="76"/>
      <c r="AU46" s="39"/>
      <c r="AV46" s="78"/>
      <c r="AW46" s="33"/>
      <c r="AX46" s="77"/>
      <c r="AY46" s="39"/>
      <c r="AZ46" s="39"/>
      <c r="BA46" s="76"/>
      <c r="BB46" s="39"/>
      <c r="BC46" s="78"/>
      <c r="BD46" s="33"/>
      <c r="BE46" s="77"/>
      <c r="BF46" s="39"/>
      <c r="BG46" s="39"/>
      <c r="BH46" s="76"/>
      <c r="BI46" s="39"/>
      <c r="BJ46" s="78"/>
      <c r="BK46" s="33"/>
    </row>
    <row r="47" spans="1:63" x14ac:dyDescent="0.35">
      <c r="A47" s="77"/>
      <c r="B47" s="39"/>
      <c r="C47" s="39"/>
      <c r="D47" s="39"/>
      <c r="E47" s="39"/>
      <c r="F47" s="73"/>
      <c r="G47" s="95">
        <f>Table1487453233343536331323334353738393103[[#This Row],[Hours Worked]]*Table1487453233343536331323334353738393103[[#This Row],[Rate]]</f>
        <v>0</v>
      </c>
      <c r="H47" s="116"/>
      <c r="I47" s="118">
        <f>IF(Table1487453233343536331323334353738393103[[#This Row],[Equipment Used (Dropdown)]] &lt;&gt; "", RIGHT(Table1487453233343536331323334353738393103[[#This Row],[Equipment Used (Dropdown)]],6),0)</f>
        <v>0</v>
      </c>
      <c r="J47" s="94"/>
      <c r="K47" s="95">
        <f>Table1487453233343536331323334353738393103[[#This Row],[Rate (Auto selects)]]*Table1487453233343536331323334353738393103[[#This Row],[Hours Used]]</f>
        <v>0</v>
      </c>
      <c r="S47" s="33"/>
      <c r="T47" s="39"/>
      <c r="U47" s="39"/>
      <c r="V47" s="39"/>
      <c r="W47" s="39"/>
      <c r="X47" s="39"/>
      <c r="Y47" s="112">
        <f>IF(X47 &lt;&gt; "", RIGHT(Table15775311283848586881828384858788898108[[#This Row],[Class (Dropdown)]],6),0)</f>
        <v>0</v>
      </c>
      <c r="Z47" s="108"/>
      <c r="AA47" s="107"/>
      <c r="AB47" s="111">
        <f>Table15775311283848586881828384858788898108[[#This Row],[Rate (Auto fill)]]*Table15775311283848586881828384858788898108[[#This Row],[Hours Groomed]]</f>
        <v>0</v>
      </c>
      <c r="AC47" s="32"/>
      <c r="AD47" s="84"/>
      <c r="AE47" s="85"/>
      <c r="AF47" s="85"/>
      <c r="AI47" s="33"/>
      <c r="AJ47" s="39"/>
      <c r="AK47" s="39"/>
      <c r="AL47" s="39"/>
      <c r="AM47" s="76"/>
      <c r="AN47" s="39"/>
      <c r="AO47" s="39"/>
      <c r="AP47" s="33"/>
      <c r="AQ47" s="77"/>
      <c r="AR47" s="39"/>
      <c r="AS47" s="39"/>
      <c r="AT47" s="76"/>
      <c r="AU47" s="39"/>
      <c r="AV47" s="78"/>
      <c r="AW47" s="33"/>
      <c r="AX47" s="77"/>
      <c r="AY47" s="39"/>
      <c r="AZ47" s="39"/>
      <c r="BA47" s="76"/>
      <c r="BB47" s="39"/>
      <c r="BC47" s="78"/>
      <c r="BD47" s="33"/>
      <c r="BE47" s="77"/>
      <c r="BF47" s="39"/>
      <c r="BG47" s="39"/>
      <c r="BH47" s="76"/>
      <c r="BI47" s="39"/>
      <c r="BJ47" s="78"/>
      <c r="BK47" s="33"/>
    </row>
    <row r="48" spans="1:63" x14ac:dyDescent="0.35">
      <c r="A48" s="77"/>
      <c r="B48" s="39"/>
      <c r="C48" s="39"/>
      <c r="D48" s="39"/>
      <c r="E48" s="39"/>
      <c r="F48" s="73"/>
      <c r="G48" s="95">
        <f>Table1487453233343536331323334353738393103[[#This Row],[Hours Worked]]*Table1487453233343536331323334353738393103[[#This Row],[Rate]]</f>
        <v>0</v>
      </c>
      <c r="H48" s="116"/>
      <c r="I48" s="118">
        <f>IF(Table1487453233343536331323334353738393103[[#This Row],[Equipment Used (Dropdown)]] &lt;&gt; "", RIGHT(Table1487453233343536331323334353738393103[[#This Row],[Equipment Used (Dropdown)]],6),0)</f>
        <v>0</v>
      </c>
      <c r="J48" s="94"/>
      <c r="K48" s="95">
        <f>Table1487453233343536331323334353738393103[[#This Row],[Rate (Auto selects)]]*Table1487453233343536331323334353738393103[[#This Row],[Hours Used]]</f>
        <v>0</v>
      </c>
      <c r="S48" s="33"/>
      <c r="T48" s="39"/>
      <c r="U48" s="39"/>
      <c r="V48" s="39"/>
      <c r="W48" s="39"/>
      <c r="X48" s="39"/>
      <c r="Y48" s="112">
        <f>IF(X48 &lt;&gt; "", RIGHT(Table15775311283848586881828384858788898108[[#This Row],[Class (Dropdown)]],6),0)</f>
        <v>0</v>
      </c>
      <c r="Z48" s="108"/>
      <c r="AA48" s="107"/>
      <c r="AB48" s="111">
        <f>Table15775311283848586881828384858788898108[[#This Row],[Rate (Auto fill)]]*Table15775311283848586881828384858788898108[[#This Row],[Hours Groomed]]</f>
        <v>0</v>
      </c>
      <c r="AC48" s="32"/>
      <c r="AD48" s="84"/>
      <c r="AE48" s="85"/>
      <c r="AF48" s="85"/>
      <c r="AI48" s="33"/>
      <c r="AJ48" s="39"/>
      <c r="AK48" s="39"/>
      <c r="AL48" s="39"/>
      <c r="AM48" s="76"/>
      <c r="AN48" s="39"/>
      <c r="AO48" s="39"/>
      <c r="AP48" s="33"/>
      <c r="AQ48" s="77"/>
      <c r="AR48" s="39"/>
      <c r="AS48" s="39"/>
      <c r="AT48" s="76"/>
      <c r="AU48" s="39"/>
      <c r="AV48" s="78"/>
      <c r="AW48" s="33"/>
      <c r="AX48" s="77"/>
      <c r="AY48" s="39"/>
      <c r="AZ48" s="39"/>
      <c r="BA48" s="76"/>
      <c r="BB48" s="39"/>
      <c r="BC48" s="78"/>
      <c r="BD48" s="33"/>
      <c r="BE48" s="77"/>
      <c r="BF48" s="39"/>
      <c r="BG48" s="39"/>
      <c r="BH48" s="76"/>
      <c r="BI48" s="39"/>
      <c r="BJ48" s="78"/>
      <c r="BK48" s="33"/>
    </row>
    <row r="49" spans="1:63" x14ac:dyDescent="0.35">
      <c r="A49" s="77"/>
      <c r="B49" s="39"/>
      <c r="C49" s="39"/>
      <c r="D49" s="39"/>
      <c r="E49" s="39"/>
      <c r="F49" s="73"/>
      <c r="G49" s="95">
        <f>Table1487453233343536331323334353738393103[[#This Row],[Hours Worked]]*Table1487453233343536331323334353738393103[[#This Row],[Rate]]</f>
        <v>0</v>
      </c>
      <c r="H49" s="116"/>
      <c r="I49" s="118">
        <f>IF(Table1487453233343536331323334353738393103[[#This Row],[Equipment Used (Dropdown)]] &lt;&gt; "", RIGHT(Table1487453233343536331323334353738393103[[#This Row],[Equipment Used (Dropdown)]],6),0)</f>
        <v>0</v>
      </c>
      <c r="J49" s="94"/>
      <c r="K49" s="95">
        <f>Table1487453233343536331323334353738393103[[#This Row],[Rate (Auto selects)]]*Table1487453233343536331323334353738393103[[#This Row],[Hours Used]]</f>
        <v>0</v>
      </c>
      <c r="S49" s="33"/>
      <c r="T49" s="39"/>
      <c r="U49" s="39"/>
      <c r="V49" s="39"/>
      <c r="W49" s="39"/>
      <c r="X49" s="39"/>
      <c r="Y49" s="112">
        <f>IF(X49 &lt;&gt; "", RIGHT(Table15775311283848586881828384858788898108[[#This Row],[Class (Dropdown)]],6),0)</f>
        <v>0</v>
      </c>
      <c r="Z49" s="108"/>
      <c r="AA49" s="107"/>
      <c r="AB49" s="111">
        <f>Table15775311283848586881828384858788898108[[#This Row],[Rate (Auto fill)]]*Table15775311283848586881828384858788898108[[#This Row],[Hours Groomed]]</f>
        <v>0</v>
      </c>
      <c r="AC49" s="32"/>
      <c r="AD49" s="84"/>
      <c r="AE49" s="85"/>
      <c r="AF49" s="85"/>
      <c r="AI49" s="33"/>
      <c r="AJ49" s="39"/>
      <c r="AK49" s="39"/>
      <c r="AL49" s="39"/>
      <c r="AM49" s="76"/>
      <c r="AN49" s="39"/>
      <c r="AO49" s="39"/>
      <c r="AP49" s="33"/>
      <c r="AQ49" s="77"/>
      <c r="AR49" s="39"/>
      <c r="AS49" s="39"/>
      <c r="AT49" s="76"/>
      <c r="AU49" s="39"/>
      <c r="AV49" s="78"/>
      <c r="AW49" s="33"/>
      <c r="AX49" s="77"/>
      <c r="AY49" s="39"/>
      <c r="AZ49" s="39"/>
      <c r="BA49" s="76"/>
      <c r="BB49" s="39"/>
      <c r="BC49" s="78"/>
      <c r="BD49" s="33"/>
      <c r="BE49" s="77"/>
      <c r="BF49" s="39"/>
      <c r="BG49" s="39"/>
      <c r="BH49" s="76"/>
      <c r="BI49" s="39"/>
      <c r="BJ49" s="78"/>
      <c r="BK49" s="33"/>
    </row>
    <row r="50" spans="1:63" x14ac:dyDescent="0.35">
      <c r="A50" s="77"/>
      <c r="B50" s="39"/>
      <c r="C50" s="39"/>
      <c r="D50" s="39"/>
      <c r="E50" s="39"/>
      <c r="F50" s="73"/>
      <c r="G50" s="95">
        <f>Table1487453233343536331323334353738393103[[#This Row],[Hours Worked]]*Table1487453233343536331323334353738393103[[#This Row],[Rate]]</f>
        <v>0</v>
      </c>
      <c r="H50" s="116"/>
      <c r="I50" s="118">
        <f>IF(Table1487453233343536331323334353738393103[[#This Row],[Equipment Used (Dropdown)]] &lt;&gt; "", RIGHT(Table1487453233343536331323334353738393103[[#This Row],[Equipment Used (Dropdown)]],6),0)</f>
        <v>0</v>
      </c>
      <c r="J50" s="94"/>
      <c r="K50" s="95">
        <f>Table1487453233343536331323334353738393103[[#This Row],[Rate (Auto selects)]]*Table1487453233343536331323334353738393103[[#This Row],[Hours Used]]</f>
        <v>0</v>
      </c>
      <c r="S50" s="33"/>
      <c r="T50" s="39"/>
      <c r="U50" s="39"/>
      <c r="V50" s="39"/>
      <c r="W50" s="39"/>
      <c r="X50" s="39"/>
      <c r="Y50" s="112">
        <f>IF(X50 &lt;&gt; "", RIGHT(Table15775311283848586881828384858788898108[[#This Row],[Class (Dropdown)]],6),0)</f>
        <v>0</v>
      </c>
      <c r="Z50" s="108"/>
      <c r="AA50" s="107"/>
      <c r="AB50" s="111">
        <f>Table15775311283848586881828384858788898108[[#This Row],[Rate (Auto fill)]]*Table15775311283848586881828384858788898108[[#This Row],[Hours Groomed]]</f>
        <v>0</v>
      </c>
      <c r="AC50" s="32"/>
      <c r="AD50" s="84"/>
      <c r="AE50" s="85"/>
      <c r="AF50" s="85"/>
      <c r="AI50" s="33"/>
      <c r="AJ50" s="39"/>
      <c r="AK50" s="39"/>
      <c r="AL50" s="39"/>
      <c r="AM50" s="76"/>
      <c r="AN50" s="39"/>
      <c r="AO50" s="39"/>
      <c r="AP50" s="33"/>
      <c r="AQ50" s="77"/>
      <c r="AR50" s="39"/>
      <c r="AS50" s="39"/>
      <c r="AT50" s="76"/>
      <c r="AU50" s="39"/>
      <c r="AV50" s="78"/>
      <c r="AW50" s="33"/>
      <c r="AX50" s="77"/>
      <c r="AY50" s="39"/>
      <c r="AZ50" s="39"/>
      <c r="BA50" s="76"/>
      <c r="BB50" s="39"/>
      <c r="BC50" s="78"/>
      <c r="BD50" s="33"/>
      <c r="BE50" s="77"/>
      <c r="BF50" s="39"/>
      <c r="BG50" s="39"/>
      <c r="BH50" s="76"/>
      <c r="BI50" s="39"/>
      <c r="BJ50" s="78"/>
      <c r="BK50" s="33"/>
    </row>
    <row r="51" spans="1:63" x14ac:dyDescent="0.35">
      <c r="A51" s="77"/>
      <c r="B51" s="39"/>
      <c r="C51" s="39"/>
      <c r="D51" s="39"/>
      <c r="E51" s="39"/>
      <c r="F51" s="73"/>
      <c r="G51" s="95">
        <f>Table1487453233343536331323334353738393103[[#This Row],[Hours Worked]]*Table1487453233343536331323334353738393103[[#This Row],[Rate]]</f>
        <v>0</v>
      </c>
      <c r="H51" s="116"/>
      <c r="I51" s="118">
        <f>IF(Table1487453233343536331323334353738393103[[#This Row],[Equipment Used (Dropdown)]] &lt;&gt; "", RIGHT(Table1487453233343536331323334353738393103[[#This Row],[Equipment Used (Dropdown)]],6),0)</f>
        <v>0</v>
      </c>
      <c r="J51" s="94"/>
      <c r="K51" s="95">
        <f>Table1487453233343536331323334353738393103[[#This Row],[Rate (Auto selects)]]*Table1487453233343536331323334353738393103[[#This Row],[Hours Used]]</f>
        <v>0</v>
      </c>
      <c r="S51" s="33"/>
      <c r="T51" s="39"/>
      <c r="U51" s="39"/>
      <c r="V51" s="39"/>
      <c r="W51" s="39"/>
      <c r="X51" s="39"/>
      <c r="Y51" s="112">
        <f>IF(X51 &lt;&gt; "", RIGHT(Table15775311283848586881828384858788898108[[#This Row],[Class (Dropdown)]],6),0)</f>
        <v>0</v>
      </c>
      <c r="Z51" s="108"/>
      <c r="AA51" s="107"/>
      <c r="AB51" s="111">
        <f>Table15775311283848586881828384858788898108[[#This Row],[Rate (Auto fill)]]*Table15775311283848586881828384858788898108[[#This Row],[Hours Groomed]]</f>
        <v>0</v>
      </c>
      <c r="AC51" s="32"/>
      <c r="AD51" s="84"/>
      <c r="AE51" s="85"/>
      <c r="AF51" s="85"/>
      <c r="AI51" s="33"/>
      <c r="AJ51" s="39"/>
      <c r="AK51" s="39"/>
      <c r="AL51" s="39"/>
      <c r="AM51" s="76"/>
      <c r="AN51" s="39"/>
      <c r="AO51" s="39"/>
      <c r="AP51" s="33"/>
      <c r="AQ51" s="77"/>
      <c r="AR51" s="39"/>
      <c r="AS51" s="39"/>
      <c r="AT51" s="76"/>
      <c r="AU51" s="39"/>
      <c r="AV51" s="78"/>
      <c r="AW51" s="33"/>
      <c r="AX51" s="77"/>
      <c r="AY51" s="39"/>
      <c r="AZ51" s="39"/>
      <c r="BA51" s="76"/>
      <c r="BB51" s="39"/>
      <c r="BC51" s="78"/>
      <c r="BD51" s="33"/>
      <c r="BE51" s="77"/>
      <c r="BF51" s="39"/>
      <c r="BG51" s="39"/>
      <c r="BH51" s="76"/>
      <c r="BI51" s="39"/>
      <c r="BJ51" s="78"/>
      <c r="BK51" s="33"/>
    </row>
    <row r="52" spans="1:63" x14ac:dyDescent="0.35">
      <c r="A52" s="77"/>
      <c r="B52" s="39"/>
      <c r="C52" s="39"/>
      <c r="D52" s="39"/>
      <c r="E52" s="39"/>
      <c r="F52" s="73"/>
      <c r="G52" s="95">
        <f>Table1487453233343536331323334353738393103[[#This Row],[Hours Worked]]*Table1487453233343536331323334353738393103[[#This Row],[Rate]]</f>
        <v>0</v>
      </c>
      <c r="H52" s="116"/>
      <c r="I52" s="118">
        <f>IF(Table1487453233343536331323334353738393103[[#This Row],[Equipment Used (Dropdown)]] &lt;&gt; "", RIGHT(Table1487453233343536331323334353738393103[[#This Row],[Equipment Used (Dropdown)]],6),0)</f>
        <v>0</v>
      </c>
      <c r="J52" s="94"/>
      <c r="K52" s="95">
        <f>Table1487453233343536331323334353738393103[[#This Row],[Rate (Auto selects)]]*Table1487453233343536331323334353738393103[[#This Row],[Hours Used]]</f>
        <v>0</v>
      </c>
      <c r="S52" s="33"/>
      <c r="T52" s="39"/>
      <c r="U52" s="39"/>
      <c r="V52" s="39"/>
      <c r="W52" s="39"/>
      <c r="X52" s="39"/>
      <c r="Y52" s="112">
        <f>IF(X52 &lt;&gt; "", RIGHT(Table15775311283848586881828384858788898108[[#This Row],[Class (Dropdown)]],6),0)</f>
        <v>0</v>
      </c>
      <c r="Z52" s="108"/>
      <c r="AA52" s="107"/>
      <c r="AB52" s="111">
        <f>Table15775311283848586881828384858788898108[[#This Row],[Rate (Auto fill)]]*Table15775311283848586881828384858788898108[[#This Row],[Hours Groomed]]</f>
        <v>0</v>
      </c>
      <c r="AC52" s="32"/>
      <c r="AD52" s="84"/>
      <c r="AE52" s="85"/>
      <c r="AF52" s="85"/>
      <c r="AI52" s="33"/>
      <c r="AJ52" s="39"/>
      <c r="AK52" s="39"/>
      <c r="AL52" s="39"/>
      <c r="AM52" s="76"/>
      <c r="AN52" s="39"/>
      <c r="AO52" s="39"/>
      <c r="AP52" s="33"/>
      <c r="AQ52" s="77"/>
      <c r="AR52" s="39"/>
      <c r="AS52" s="39"/>
      <c r="AT52" s="76"/>
      <c r="AU52" s="39"/>
      <c r="AV52" s="78"/>
      <c r="AW52" s="33"/>
      <c r="AX52" s="77"/>
      <c r="AY52" s="39"/>
      <c r="AZ52" s="39"/>
      <c r="BA52" s="76"/>
      <c r="BB52" s="39"/>
      <c r="BC52" s="78"/>
      <c r="BD52" s="33"/>
      <c r="BE52" s="77"/>
      <c r="BF52" s="39"/>
      <c r="BG52" s="39"/>
      <c r="BH52" s="76"/>
      <c r="BI52" s="39"/>
      <c r="BJ52" s="78"/>
      <c r="BK52" s="33"/>
    </row>
    <row r="53" spans="1:63" x14ac:dyDescent="0.35">
      <c r="A53" s="77"/>
      <c r="B53" s="39"/>
      <c r="C53" s="39"/>
      <c r="D53" s="39"/>
      <c r="E53" s="39"/>
      <c r="F53" s="73"/>
      <c r="G53" s="95">
        <f>Table1487453233343536331323334353738393103[[#This Row],[Hours Worked]]*Table1487453233343536331323334353738393103[[#This Row],[Rate]]</f>
        <v>0</v>
      </c>
      <c r="H53" s="116"/>
      <c r="I53" s="118">
        <f>IF(Table1487453233343536331323334353738393103[[#This Row],[Equipment Used (Dropdown)]] &lt;&gt; "", RIGHT(Table1487453233343536331323334353738393103[[#This Row],[Equipment Used (Dropdown)]],6),0)</f>
        <v>0</v>
      </c>
      <c r="J53" s="94"/>
      <c r="K53" s="95">
        <f>Table1487453233343536331323334353738393103[[#This Row],[Rate (Auto selects)]]*Table1487453233343536331323334353738393103[[#This Row],[Hours Used]]</f>
        <v>0</v>
      </c>
      <c r="S53" s="33"/>
      <c r="T53" s="39"/>
      <c r="U53" s="39"/>
      <c r="V53" s="39"/>
      <c r="W53" s="39"/>
      <c r="X53" s="39"/>
      <c r="Y53" s="112">
        <f>IF(X53 &lt;&gt; "", RIGHT(Table15775311283848586881828384858788898108[[#This Row],[Class (Dropdown)]],6),0)</f>
        <v>0</v>
      </c>
      <c r="Z53" s="108"/>
      <c r="AA53" s="107"/>
      <c r="AB53" s="111">
        <f>Table15775311283848586881828384858788898108[[#This Row],[Rate (Auto fill)]]*Table15775311283848586881828384858788898108[[#This Row],[Hours Groomed]]</f>
        <v>0</v>
      </c>
      <c r="AC53" s="32"/>
      <c r="AD53" s="84"/>
      <c r="AE53" s="85"/>
      <c r="AF53" s="85"/>
      <c r="AI53" s="33"/>
      <c r="AJ53" s="39"/>
      <c r="AK53" s="39"/>
      <c r="AL53" s="39"/>
      <c r="AM53" s="76"/>
      <c r="AN53" s="39"/>
      <c r="AO53" s="39"/>
      <c r="AP53" s="33"/>
      <c r="AQ53" s="77"/>
      <c r="AR53" s="39"/>
      <c r="AS53" s="39"/>
      <c r="AT53" s="76"/>
      <c r="AU53" s="39"/>
      <c r="AV53" s="78"/>
      <c r="AW53" s="33"/>
      <c r="AX53" s="77"/>
      <c r="AY53" s="39"/>
      <c r="AZ53" s="39"/>
      <c r="BA53" s="76"/>
      <c r="BB53" s="39"/>
      <c r="BC53" s="78"/>
      <c r="BD53" s="33"/>
      <c r="BE53" s="77"/>
      <c r="BF53" s="39"/>
      <c r="BG53" s="39"/>
      <c r="BH53" s="76"/>
      <c r="BI53" s="39"/>
      <c r="BJ53" s="78"/>
      <c r="BK53" s="33"/>
    </row>
    <row r="54" spans="1:63" x14ac:dyDescent="0.35">
      <c r="A54" s="77"/>
      <c r="B54" s="39"/>
      <c r="C54" s="39"/>
      <c r="D54" s="39"/>
      <c r="E54" s="39"/>
      <c r="F54" s="73"/>
      <c r="G54" s="95">
        <f>Table1487453233343536331323334353738393103[[#This Row],[Hours Worked]]*Table1487453233343536331323334353738393103[[#This Row],[Rate]]</f>
        <v>0</v>
      </c>
      <c r="H54" s="116"/>
      <c r="I54" s="118">
        <f>IF(Table1487453233343536331323334353738393103[[#This Row],[Equipment Used (Dropdown)]] &lt;&gt; "", RIGHT(Table1487453233343536331323334353738393103[[#This Row],[Equipment Used (Dropdown)]],6),0)</f>
        <v>0</v>
      </c>
      <c r="J54" s="94"/>
      <c r="K54" s="95">
        <f>Table1487453233343536331323334353738393103[[#This Row],[Rate (Auto selects)]]*Table1487453233343536331323334353738393103[[#This Row],[Hours Used]]</f>
        <v>0</v>
      </c>
      <c r="S54" s="33"/>
      <c r="T54" s="39"/>
      <c r="U54" s="39"/>
      <c r="V54" s="39"/>
      <c r="W54" s="39"/>
      <c r="X54" s="39"/>
      <c r="Y54" s="112">
        <f>IF(X54 &lt;&gt; "", RIGHT(Table15775311283848586881828384858788898108[[#This Row],[Class (Dropdown)]],6),0)</f>
        <v>0</v>
      </c>
      <c r="Z54" s="108"/>
      <c r="AA54" s="107"/>
      <c r="AB54" s="111">
        <f>Table15775311283848586881828384858788898108[[#This Row],[Rate (Auto fill)]]*Table15775311283848586881828384858788898108[[#This Row],[Hours Groomed]]</f>
        <v>0</v>
      </c>
      <c r="AC54" s="32"/>
      <c r="AD54" s="84"/>
      <c r="AE54" s="85"/>
      <c r="AF54" s="85"/>
      <c r="AI54" s="33"/>
      <c r="AJ54" s="39"/>
      <c r="AK54" s="39"/>
      <c r="AL54" s="39"/>
      <c r="AM54" s="76"/>
      <c r="AN54" s="39"/>
      <c r="AO54" s="39"/>
      <c r="AP54" s="33"/>
      <c r="AQ54" s="77"/>
      <c r="AR54" s="39"/>
      <c r="AS54" s="39"/>
      <c r="AT54" s="76"/>
      <c r="AU54" s="39"/>
      <c r="AV54" s="78"/>
      <c r="AW54" s="33"/>
      <c r="AX54" s="77"/>
      <c r="AY54" s="39"/>
      <c r="AZ54" s="39"/>
      <c r="BA54" s="76"/>
      <c r="BB54" s="39"/>
      <c r="BC54" s="78"/>
      <c r="BD54" s="33"/>
      <c r="BE54" s="77"/>
      <c r="BF54" s="39"/>
      <c r="BG54" s="39"/>
      <c r="BH54" s="76"/>
      <c r="BI54" s="39"/>
      <c r="BJ54" s="78"/>
      <c r="BK54" s="33"/>
    </row>
    <row r="55" spans="1:63" x14ac:dyDescent="0.35">
      <c r="A55" s="77"/>
      <c r="B55" s="39"/>
      <c r="C55" s="39"/>
      <c r="D55" s="39"/>
      <c r="E55" s="39"/>
      <c r="F55" s="73"/>
      <c r="G55" s="95">
        <f>Table1487453233343536331323334353738393103[[#This Row],[Hours Worked]]*Table1487453233343536331323334353738393103[[#This Row],[Rate]]</f>
        <v>0</v>
      </c>
      <c r="H55" s="116"/>
      <c r="I55" s="118">
        <f>IF(Table1487453233343536331323334353738393103[[#This Row],[Equipment Used (Dropdown)]] &lt;&gt; "", RIGHT(Table1487453233343536331323334353738393103[[#This Row],[Equipment Used (Dropdown)]],6),0)</f>
        <v>0</v>
      </c>
      <c r="J55" s="94"/>
      <c r="K55" s="95">
        <f>Table1487453233343536331323334353738393103[[#This Row],[Rate (Auto selects)]]*Table1487453233343536331323334353738393103[[#This Row],[Hours Used]]</f>
        <v>0</v>
      </c>
      <c r="S55" s="33"/>
      <c r="T55" s="39"/>
      <c r="U55" s="39"/>
      <c r="V55" s="39"/>
      <c r="W55" s="39"/>
      <c r="X55" s="39"/>
      <c r="Y55" s="112">
        <f>IF(X55 &lt;&gt; "", RIGHT(Table15775311283848586881828384858788898108[[#This Row],[Class (Dropdown)]],6),0)</f>
        <v>0</v>
      </c>
      <c r="Z55" s="108"/>
      <c r="AA55" s="107"/>
      <c r="AB55" s="111">
        <f>Table15775311283848586881828384858788898108[[#This Row],[Rate (Auto fill)]]*Table15775311283848586881828384858788898108[[#This Row],[Hours Groomed]]</f>
        <v>0</v>
      </c>
      <c r="AC55" s="32"/>
      <c r="AD55" s="84"/>
      <c r="AE55" s="85"/>
      <c r="AF55" s="85"/>
      <c r="AI55" s="33"/>
      <c r="AJ55" s="39"/>
      <c r="AK55" s="39"/>
      <c r="AL55" s="39"/>
      <c r="AM55" s="76"/>
      <c r="AN55" s="39"/>
      <c r="AO55" s="39"/>
      <c r="AP55" s="33"/>
      <c r="AQ55" s="77"/>
      <c r="AR55" s="39"/>
      <c r="AS55" s="39"/>
      <c r="AT55" s="76"/>
      <c r="AU55" s="39"/>
      <c r="AV55" s="78"/>
      <c r="AW55" s="33"/>
      <c r="AX55" s="77"/>
      <c r="AY55" s="39"/>
      <c r="AZ55" s="39"/>
      <c r="BA55" s="76"/>
      <c r="BB55" s="39"/>
      <c r="BC55" s="78"/>
      <c r="BD55" s="33"/>
      <c r="BE55" s="77"/>
      <c r="BF55" s="39"/>
      <c r="BG55" s="39"/>
      <c r="BH55" s="76"/>
      <c r="BI55" s="39"/>
      <c r="BJ55" s="78"/>
      <c r="BK55" s="33"/>
    </row>
    <row r="56" spans="1:63" x14ac:dyDescent="0.35">
      <c r="A56" s="77"/>
      <c r="B56" s="39"/>
      <c r="C56" s="39"/>
      <c r="D56" s="39"/>
      <c r="E56" s="39"/>
      <c r="F56" s="73"/>
      <c r="G56" s="95">
        <f>Table1487453233343536331323334353738393103[[#This Row],[Hours Worked]]*Table1487453233343536331323334353738393103[[#This Row],[Rate]]</f>
        <v>0</v>
      </c>
      <c r="H56" s="116"/>
      <c r="I56" s="118">
        <f>IF(Table1487453233343536331323334353738393103[[#This Row],[Equipment Used (Dropdown)]] &lt;&gt; "", RIGHT(Table1487453233343536331323334353738393103[[#This Row],[Equipment Used (Dropdown)]],6),0)</f>
        <v>0</v>
      </c>
      <c r="J56" s="94"/>
      <c r="K56" s="95">
        <f>Table1487453233343536331323334353738393103[[#This Row],[Rate (Auto selects)]]*Table1487453233343536331323334353738393103[[#This Row],[Hours Used]]</f>
        <v>0</v>
      </c>
      <c r="S56" s="33"/>
      <c r="T56" s="39"/>
      <c r="U56" s="39"/>
      <c r="V56" s="39"/>
      <c r="W56" s="39"/>
      <c r="X56" s="39"/>
      <c r="Y56" s="112">
        <f>IF(X56 &lt;&gt; "", RIGHT(Table15775311283848586881828384858788898108[[#This Row],[Class (Dropdown)]],6),0)</f>
        <v>0</v>
      </c>
      <c r="Z56" s="108"/>
      <c r="AA56" s="107"/>
      <c r="AB56" s="111">
        <f>Table15775311283848586881828384858788898108[[#This Row],[Rate (Auto fill)]]*Table15775311283848586881828384858788898108[[#This Row],[Hours Groomed]]</f>
        <v>0</v>
      </c>
      <c r="AC56" s="32"/>
      <c r="AD56" s="84"/>
      <c r="AE56" s="85"/>
      <c r="AF56" s="85"/>
      <c r="AI56" s="33"/>
      <c r="AJ56" s="39"/>
      <c r="AK56" s="39"/>
      <c r="AL56" s="39"/>
      <c r="AM56" s="76"/>
      <c r="AN56" s="39"/>
      <c r="AO56" s="39"/>
      <c r="AP56" s="33"/>
      <c r="AQ56" s="77"/>
      <c r="AR56" s="39"/>
      <c r="AS56" s="39"/>
      <c r="AT56" s="76"/>
      <c r="AU56" s="39"/>
      <c r="AV56" s="78"/>
      <c r="AW56" s="33"/>
      <c r="AX56" s="77"/>
      <c r="AY56" s="39"/>
      <c r="AZ56" s="39"/>
      <c r="BA56" s="76"/>
      <c r="BB56" s="39"/>
      <c r="BC56" s="78"/>
      <c r="BD56" s="33"/>
      <c r="BE56" s="77"/>
      <c r="BF56" s="39"/>
      <c r="BG56" s="39"/>
      <c r="BH56" s="76"/>
      <c r="BI56" s="39"/>
      <c r="BJ56" s="78"/>
      <c r="BK56" s="33"/>
    </row>
    <row r="57" spans="1:63" x14ac:dyDescent="0.35">
      <c r="A57" s="77"/>
      <c r="B57" s="39"/>
      <c r="C57" s="39"/>
      <c r="D57" s="39"/>
      <c r="E57" s="39"/>
      <c r="F57" s="73"/>
      <c r="G57" s="95">
        <f>Table1487453233343536331323334353738393103[[#This Row],[Hours Worked]]*Table1487453233343536331323334353738393103[[#This Row],[Rate]]</f>
        <v>0</v>
      </c>
      <c r="H57" s="116"/>
      <c r="I57" s="118">
        <f>IF(Table1487453233343536331323334353738393103[[#This Row],[Equipment Used (Dropdown)]] &lt;&gt; "", RIGHT(Table1487453233343536331323334353738393103[[#This Row],[Equipment Used (Dropdown)]],6),0)</f>
        <v>0</v>
      </c>
      <c r="J57" s="94"/>
      <c r="K57" s="95">
        <f>Table1487453233343536331323334353738393103[[#This Row],[Rate (Auto selects)]]*Table1487453233343536331323334353738393103[[#This Row],[Hours Used]]</f>
        <v>0</v>
      </c>
      <c r="S57" s="33"/>
      <c r="T57" s="39"/>
      <c r="U57" s="39"/>
      <c r="V57" s="39"/>
      <c r="W57" s="39"/>
      <c r="X57" s="39"/>
      <c r="Y57" s="112">
        <f>IF(X57 &lt;&gt; "", RIGHT(Table15775311283848586881828384858788898108[[#This Row],[Class (Dropdown)]],6),0)</f>
        <v>0</v>
      </c>
      <c r="Z57" s="108"/>
      <c r="AA57" s="107"/>
      <c r="AB57" s="111">
        <f>Table15775311283848586881828384858788898108[[#This Row],[Rate (Auto fill)]]*Table15775311283848586881828384858788898108[[#This Row],[Hours Groomed]]</f>
        <v>0</v>
      </c>
      <c r="AC57" s="32"/>
      <c r="AD57" s="84"/>
      <c r="AE57" s="85"/>
      <c r="AF57" s="85"/>
      <c r="AI57" s="33"/>
      <c r="AJ57" s="39"/>
      <c r="AK57" s="39"/>
      <c r="AL57" s="39"/>
      <c r="AM57" s="76"/>
      <c r="AN57" s="39"/>
      <c r="AO57" s="39"/>
      <c r="AP57" s="33"/>
      <c r="AQ57" s="77"/>
      <c r="AR57" s="39"/>
      <c r="AS57" s="39"/>
      <c r="AT57" s="76"/>
      <c r="AU57" s="39"/>
      <c r="AV57" s="78"/>
      <c r="AW57" s="33"/>
      <c r="AX57" s="77"/>
      <c r="AY57" s="39"/>
      <c r="AZ57" s="39"/>
      <c r="BA57" s="76"/>
      <c r="BB57" s="39"/>
      <c r="BC57" s="78"/>
      <c r="BD57" s="33"/>
      <c r="BE57" s="77"/>
      <c r="BF57" s="39"/>
      <c r="BG57" s="39"/>
      <c r="BH57" s="76"/>
      <c r="BI57" s="39"/>
      <c r="BJ57" s="78"/>
      <c r="BK57" s="33"/>
    </row>
    <row r="58" spans="1:63" x14ac:dyDescent="0.35">
      <c r="A58" s="77"/>
      <c r="B58" s="39"/>
      <c r="C58" s="39"/>
      <c r="D58" s="39"/>
      <c r="E58" s="39"/>
      <c r="F58" s="73"/>
      <c r="G58" s="95">
        <f>Table1487453233343536331323334353738393103[[#This Row],[Hours Worked]]*Table1487453233343536331323334353738393103[[#This Row],[Rate]]</f>
        <v>0</v>
      </c>
      <c r="H58" s="116"/>
      <c r="I58" s="118">
        <f>IF(Table1487453233343536331323334353738393103[[#This Row],[Equipment Used (Dropdown)]] &lt;&gt; "", RIGHT(Table1487453233343536331323334353738393103[[#This Row],[Equipment Used (Dropdown)]],6),0)</f>
        <v>0</v>
      </c>
      <c r="J58" s="94"/>
      <c r="K58" s="95">
        <f>Table1487453233343536331323334353738393103[[#This Row],[Rate (Auto selects)]]*Table1487453233343536331323334353738393103[[#This Row],[Hours Used]]</f>
        <v>0</v>
      </c>
      <c r="S58" s="33"/>
      <c r="T58" s="39"/>
      <c r="U58" s="39"/>
      <c r="V58" s="39"/>
      <c r="W58" s="39"/>
      <c r="X58" s="39"/>
      <c r="Y58" s="112">
        <f>IF(X58 &lt;&gt; "", RIGHT(Table15775311283848586881828384858788898108[[#This Row],[Class (Dropdown)]],6),0)</f>
        <v>0</v>
      </c>
      <c r="Z58" s="108"/>
      <c r="AA58" s="107"/>
      <c r="AB58" s="111">
        <f>Table15775311283848586881828384858788898108[[#This Row],[Rate (Auto fill)]]*Table15775311283848586881828384858788898108[[#This Row],[Hours Groomed]]</f>
        <v>0</v>
      </c>
      <c r="AC58" s="32"/>
      <c r="AD58" s="84"/>
      <c r="AE58" s="85"/>
      <c r="AF58" s="85"/>
      <c r="AI58" s="33"/>
      <c r="AJ58" s="39"/>
      <c r="AK58" s="39"/>
      <c r="AL58" s="39"/>
      <c r="AM58" s="76"/>
      <c r="AN58" s="39"/>
      <c r="AO58" s="39"/>
      <c r="AP58" s="33"/>
      <c r="AQ58" s="77"/>
      <c r="AR58" s="39"/>
      <c r="AS58" s="39"/>
      <c r="AT58" s="76"/>
      <c r="AU58" s="39"/>
      <c r="AV58" s="78"/>
      <c r="AW58" s="33"/>
      <c r="AX58" s="77"/>
      <c r="AY58" s="39"/>
      <c r="AZ58" s="39"/>
      <c r="BA58" s="76"/>
      <c r="BB58" s="39"/>
      <c r="BC58" s="78"/>
      <c r="BD58" s="33"/>
      <c r="BE58" s="77"/>
      <c r="BF58" s="39"/>
      <c r="BG58" s="39"/>
      <c r="BH58" s="76"/>
      <c r="BI58" s="39"/>
      <c r="BJ58" s="78"/>
      <c r="BK58" s="33"/>
    </row>
    <row r="59" spans="1:63" x14ac:dyDescent="0.35">
      <c r="A59" s="77"/>
      <c r="B59" s="39"/>
      <c r="C59" s="39"/>
      <c r="D59" s="39"/>
      <c r="E59" s="39"/>
      <c r="F59" s="73"/>
      <c r="G59" s="95">
        <f>Table1487453233343536331323334353738393103[[#This Row],[Hours Worked]]*Table1487453233343536331323334353738393103[[#This Row],[Rate]]</f>
        <v>0</v>
      </c>
      <c r="H59" s="116"/>
      <c r="I59" s="118">
        <f>IF(Table1487453233343536331323334353738393103[[#This Row],[Equipment Used (Dropdown)]] &lt;&gt; "", RIGHT(Table1487453233343536331323334353738393103[[#This Row],[Equipment Used (Dropdown)]],6),0)</f>
        <v>0</v>
      </c>
      <c r="J59" s="94"/>
      <c r="K59" s="95">
        <f>Table1487453233343536331323334353738393103[[#This Row],[Rate (Auto selects)]]*Table1487453233343536331323334353738393103[[#This Row],[Hours Used]]</f>
        <v>0</v>
      </c>
      <c r="S59" s="33"/>
      <c r="T59" s="39"/>
      <c r="U59" s="39"/>
      <c r="V59" s="39"/>
      <c r="W59" s="39"/>
      <c r="X59" s="39"/>
      <c r="Y59" s="112">
        <f>IF(X59 &lt;&gt; "", RIGHT(Table15775311283848586881828384858788898108[[#This Row],[Class (Dropdown)]],6),0)</f>
        <v>0</v>
      </c>
      <c r="Z59" s="108"/>
      <c r="AA59" s="107"/>
      <c r="AB59" s="111">
        <f>Table15775311283848586881828384858788898108[[#This Row],[Rate (Auto fill)]]*Table15775311283848586881828384858788898108[[#This Row],[Hours Groomed]]</f>
        <v>0</v>
      </c>
      <c r="AC59" s="32"/>
      <c r="AD59" s="84"/>
      <c r="AE59" s="85"/>
      <c r="AF59" s="85"/>
      <c r="AI59" s="33"/>
      <c r="AJ59" s="39"/>
      <c r="AK59" s="39"/>
      <c r="AL59" s="39"/>
      <c r="AM59" s="76"/>
      <c r="AN59" s="39"/>
      <c r="AO59" s="39"/>
      <c r="AP59" s="33"/>
      <c r="AQ59" s="77"/>
      <c r="AR59" s="39"/>
      <c r="AS59" s="39"/>
      <c r="AT59" s="76"/>
      <c r="AU59" s="39"/>
      <c r="AV59" s="78"/>
      <c r="AW59" s="33"/>
      <c r="AX59" s="77"/>
      <c r="AY59" s="39"/>
      <c r="AZ59" s="39"/>
      <c r="BA59" s="76"/>
      <c r="BB59" s="39"/>
      <c r="BC59" s="78"/>
      <c r="BD59" s="33"/>
      <c r="BE59" s="77"/>
      <c r="BF59" s="39"/>
      <c r="BG59" s="39"/>
      <c r="BH59" s="76"/>
      <c r="BI59" s="39"/>
      <c r="BJ59" s="78"/>
      <c r="BK59" s="33"/>
    </row>
    <row r="60" spans="1:63" x14ac:dyDescent="0.35">
      <c r="A60" s="77"/>
      <c r="B60" s="39"/>
      <c r="C60" s="39"/>
      <c r="D60" s="39"/>
      <c r="E60" s="39"/>
      <c r="F60" s="73"/>
      <c r="G60" s="95">
        <f>Table1487453233343536331323334353738393103[[#This Row],[Hours Worked]]*Table1487453233343536331323334353738393103[[#This Row],[Rate]]</f>
        <v>0</v>
      </c>
      <c r="H60" s="116"/>
      <c r="I60" s="118">
        <f>IF(Table1487453233343536331323334353738393103[[#This Row],[Equipment Used (Dropdown)]] &lt;&gt; "", RIGHT(Table1487453233343536331323334353738393103[[#This Row],[Equipment Used (Dropdown)]],6),0)</f>
        <v>0</v>
      </c>
      <c r="J60" s="94"/>
      <c r="K60" s="95">
        <f>Table1487453233343536331323334353738393103[[#This Row],[Rate (Auto selects)]]*Table1487453233343536331323334353738393103[[#This Row],[Hours Used]]</f>
        <v>0</v>
      </c>
      <c r="S60" s="33"/>
      <c r="T60" s="39"/>
      <c r="U60" s="39"/>
      <c r="V60" s="39"/>
      <c r="W60" s="39"/>
      <c r="X60" s="39"/>
      <c r="Y60" s="112">
        <f>IF(X60 &lt;&gt; "", RIGHT(Table15775311283848586881828384858788898108[[#This Row],[Class (Dropdown)]],6),0)</f>
        <v>0</v>
      </c>
      <c r="Z60" s="108"/>
      <c r="AA60" s="107"/>
      <c r="AB60" s="111">
        <f>Table15775311283848586881828384858788898108[[#This Row],[Rate (Auto fill)]]*Table15775311283848586881828384858788898108[[#This Row],[Hours Groomed]]</f>
        <v>0</v>
      </c>
      <c r="AC60" s="32"/>
      <c r="AD60" s="84"/>
      <c r="AE60" s="85"/>
      <c r="AF60" s="85"/>
      <c r="AI60" s="33"/>
      <c r="AJ60" s="39"/>
      <c r="AK60" s="39"/>
      <c r="AL60" s="39"/>
      <c r="AM60" s="76"/>
      <c r="AN60" s="39"/>
      <c r="AO60" s="39"/>
      <c r="AP60" s="33"/>
      <c r="AQ60" s="77"/>
      <c r="AR60" s="39"/>
      <c r="AS60" s="39"/>
      <c r="AT60" s="76"/>
      <c r="AU60" s="39"/>
      <c r="AV60" s="78"/>
      <c r="AW60" s="33"/>
      <c r="AX60" s="77"/>
      <c r="AY60" s="39"/>
      <c r="AZ60" s="39"/>
      <c r="BA60" s="76"/>
      <c r="BB60" s="39"/>
      <c r="BC60" s="78"/>
      <c r="BD60" s="33"/>
      <c r="BE60" s="77"/>
      <c r="BF60" s="39"/>
      <c r="BG60" s="39"/>
      <c r="BH60" s="76"/>
      <c r="BI60" s="39"/>
      <c r="BJ60" s="78"/>
      <c r="BK60" s="33"/>
    </row>
    <row r="61" spans="1:63" x14ac:dyDescent="0.35">
      <c r="A61" s="77"/>
      <c r="B61" s="39"/>
      <c r="C61" s="39"/>
      <c r="D61" s="39"/>
      <c r="E61" s="39"/>
      <c r="F61" s="73"/>
      <c r="G61" s="95">
        <f>Table1487453233343536331323334353738393103[[#This Row],[Hours Worked]]*Table1487453233343536331323334353738393103[[#This Row],[Rate]]</f>
        <v>0</v>
      </c>
      <c r="H61" s="116"/>
      <c r="I61" s="118">
        <f>IF(Table1487453233343536331323334353738393103[[#This Row],[Equipment Used (Dropdown)]] &lt;&gt; "", RIGHT(Table1487453233343536331323334353738393103[[#This Row],[Equipment Used (Dropdown)]],6),0)</f>
        <v>0</v>
      </c>
      <c r="J61" s="94"/>
      <c r="K61" s="95">
        <f>Table1487453233343536331323334353738393103[[#This Row],[Rate (Auto selects)]]*Table1487453233343536331323334353738393103[[#This Row],[Hours Used]]</f>
        <v>0</v>
      </c>
      <c r="S61" s="33"/>
      <c r="T61" s="39"/>
      <c r="U61" s="39"/>
      <c r="V61" s="39"/>
      <c r="W61" s="39"/>
      <c r="X61" s="39"/>
      <c r="Y61" s="112">
        <f>IF(X61 &lt;&gt; "", RIGHT(Table15775311283848586881828384858788898108[[#This Row],[Class (Dropdown)]],6),0)</f>
        <v>0</v>
      </c>
      <c r="Z61" s="108"/>
      <c r="AA61" s="107"/>
      <c r="AB61" s="111">
        <f>Table15775311283848586881828384858788898108[[#This Row],[Rate (Auto fill)]]*Table15775311283848586881828384858788898108[[#This Row],[Hours Groomed]]</f>
        <v>0</v>
      </c>
      <c r="AC61" s="32"/>
      <c r="AD61" s="84"/>
      <c r="AE61" s="85"/>
      <c r="AF61" s="85"/>
      <c r="AI61" s="33"/>
      <c r="AJ61" s="39"/>
      <c r="AK61" s="39"/>
      <c r="AL61" s="39"/>
      <c r="AM61" s="76"/>
      <c r="AN61" s="39"/>
      <c r="AO61" s="39"/>
      <c r="AP61" s="33"/>
      <c r="AQ61" s="77"/>
      <c r="AR61" s="39"/>
      <c r="AS61" s="39"/>
      <c r="AT61" s="76"/>
      <c r="AU61" s="39"/>
      <c r="AV61" s="78"/>
      <c r="AW61" s="33"/>
      <c r="AX61" s="77"/>
      <c r="AY61" s="39"/>
      <c r="AZ61" s="39"/>
      <c r="BA61" s="76"/>
      <c r="BB61" s="39"/>
      <c r="BC61" s="78"/>
      <c r="BD61" s="33"/>
      <c r="BE61" s="77"/>
      <c r="BF61" s="39"/>
      <c r="BG61" s="39"/>
      <c r="BH61" s="76"/>
      <c r="BI61" s="39"/>
      <c r="BJ61" s="78"/>
      <c r="BK61" s="33"/>
    </row>
    <row r="62" spans="1:63" x14ac:dyDescent="0.35">
      <c r="A62" s="77"/>
      <c r="B62" s="39"/>
      <c r="C62" s="39"/>
      <c r="D62" s="39"/>
      <c r="E62" s="39"/>
      <c r="F62" s="73"/>
      <c r="G62" s="95">
        <f>Table1487453233343536331323334353738393103[[#This Row],[Hours Worked]]*Table1487453233343536331323334353738393103[[#This Row],[Rate]]</f>
        <v>0</v>
      </c>
      <c r="H62" s="116"/>
      <c r="I62" s="118">
        <f>IF(Table1487453233343536331323334353738393103[[#This Row],[Equipment Used (Dropdown)]] &lt;&gt; "", RIGHT(Table1487453233343536331323334353738393103[[#This Row],[Equipment Used (Dropdown)]],6),0)</f>
        <v>0</v>
      </c>
      <c r="J62" s="94"/>
      <c r="K62" s="95">
        <f>Table1487453233343536331323334353738393103[[#This Row],[Rate (Auto selects)]]*Table1487453233343536331323334353738393103[[#This Row],[Hours Used]]</f>
        <v>0</v>
      </c>
      <c r="S62" s="33"/>
      <c r="T62" s="39"/>
      <c r="U62" s="39"/>
      <c r="V62" s="39"/>
      <c r="W62" s="39"/>
      <c r="X62" s="39"/>
      <c r="Y62" s="112">
        <f>IF(X62 &lt;&gt; "", RIGHT(Table15775311283848586881828384858788898108[[#This Row],[Class (Dropdown)]],6),0)</f>
        <v>0</v>
      </c>
      <c r="Z62" s="108"/>
      <c r="AA62" s="107"/>
      <c r="AB62" s="111">
        <f>Table15775311283848586881828384858788898108[[#This Row],[Rate (Auto fill)]]*Table15775311283848586881828384858788898108[[#This Row],[Hours Groomed]]</f>
        <v>0</v>
      </c>
      <c r="AC62" s="32"/>
      <c r="AD62" s="84"/>
      <c r="AE62" s="85"/>
      <c r="AF62" s="85"/>
      <c r="AI62" s="33"/>
      <c r="AJ62" s="39"/>
      <c r="AK62" s="39"/>
      <c r="AL62" s="39"/>
      <c r="AM62" s="76"/>
      <c r="AN62" s="39"/>
      <c r="AO62" s="39"/>
      <c r="AP62" s="33"/>
      <c r="AQ62" s="77"/>
      <c r="AR62" s="39"/>
      <c r="AS62" s="39"/>
      <c r="AT62" s="76"/>
      <c r="AU62" s="39"/>
      <c r="AV62" s="78"/>
      <c r="AW62" s="33"/>
      <c r="AX62" s="77"/>
      <c r="AY62" s="39"/>
      <c r="AZ62" s="39"/>
      <c r="BA62" s="76"/>
      <c r="BB62" s="39"/>
      <c r="BC62" s="78"/>
      <c r="BD62" s="33"/>
      <c r="BE62" s="77"/>
      <c r="BF62" s="39"/>
      <c r="BG62" s="39"/>
      <c r="BH62" s="76"/>
      <c r="BI62" s="39"/>
      <c r="BJ62" s="78"/>
      <c r="BK62" s="33"/>
    </row>
    <row r="63" spans="1:63" x14ac:dyDescent="0.35">
      <c r="A63" s="77"/>
      <c r="B63" s="39"/>
      <c r="C63" s="39"/>
      <c r="D63" s="39"/>
      <c r="E63" s="39"/>
      <c r="F63" s="73"/>
      <c r="G63" s="95">
        <f>Table1487453233343536331323334353738393103[[#This Row],[Hours Worked]]*Table1487453233343536331323334353738393103[[#This Row],[Rate]]</f>
        <v>0</v>
      </c>
      <c r="H63" s="116"/>
      <c r="I63" s="118">
        <f>IF(Table1487453233343536331323334353738393103[[#This Row],[Equipment Used (Dropdown)]] &lt;&gt; "", RIGHT(Table1487453233343536331323334353738393103[[#This Row],[Equipment Used (Dropdown)]],6),0)</f>
        <v>0</v>
      </c>
      <c r="J63" s="94"/>
      <c r="K63" s="95">
        <f>Table1487453233343536331323334353738393103[[#This Row],[Rate (Auto selects)]]*Table1487453233343536331323334353738393103[[#This Row],[Hours Used]]</f>
        <v>0</v>
      </c>
      <c r="S63" s="33"/>
      <c r="T63" s="39"/>
      <c r="U63" s="39"/>
      <c r="V63" s="39"/>
      <c r="W63" s="39"/>
      <c r="X63" s="39"/>
      <c r="Y63" s="112">
        <f>IF(X63 &lt;&gt; "", RIGHT(Table15775311283848586881828384858788898108[[#This Row],[Class (Dropdown)]],6),0)</f>
        <v>0</v>
      </c>
      <c r="Z63" s="108"/>
      <c r="AA63" s="107"/>
      <c r="AB63" s="111">
        <f>Table15775311283848586881828384858788898108[[#This Row],[Rate (Auto fill)]]*Table15775311283848586881828384858788898108[[#This Row],[Hours Groomed]]</f>
        <v>0</v>
      </c>
      <c r="AC63" s="32"/>
      <c r="AD63" s="84"/>
      <c r="AE63" s="85"/>
      <c r="AF63" s="85"/>
      <c r="AI63" s="33"/>
      <c r="AJ63" s="39"/>
      <c r="AK63" s="39"/>
      <c r="AL63" s="39"/>
      <c r="AM63" s="76"/>
      <c r="AN63" s="39"/>
      <c r="AO63" s="39"/>
      <c r="AP63" s="33"/>
      <c r="AQ63" s="77"/>
      <c r="AR63" s="39"/>
      <c r="AS63" s="39"/>
      <c r="AT63" s="76"/>
      <c r="AU63" s="39"/>
      <c r="AV63" s="78"/>
      <c r="AW63" s="33"/>
      <c r="AX63" s="77"/>
      <c r="AY63" s="39"/>
      <c r="AZ63" s="39"/>
      <c r="BA63" s="76"/>
      <c r="BB63" s="39"/>
      <c r="BC63" s="78"/>
      <c r="BD63" s="33"/>
      <c r="BE63" s="77"/>
      <c r="BF63" s="39"/>
      <c r="BG63" s="39"/>
      <c r="BH63" s="76"/>
      <c r="BI63" s="39"/>
      <c r="BJ63" s="78"/>
      <c r="BK63" s="33"/>
    </row>
    <row r="64" spans="1:63" x14ac:dyDescent="0.35">
      <c r="A64" s="77"/>
      <c r="B64" s="39"/>
      <c r="C64" s="39"/>
      <c r="D64" s="39"/>
      <c r="E64" s="39"/>
      <c r="F64" s="73"/>
      <c r="G64" s="95">
        <f>Table1487453233343536331323334353738393103[[#This Row],[Hours Worked]]*Table1487453233343536331323334353738393103[[#This Row],[Rate]]</f>
        <v>0</v>
      </c>
      <c r="H64" s="116"/>
      <c r="I64" s="118">
        <f>IF(Table1487453233343536331323334353738393103[[#This Row],[Equipment Used (Dropdown)]] &lt;&gt; "", RIGHT(Table1487453233343536331323334353738393103[[#This Row],[Equipment Used (Dropdown)]],6),0)</f>
        <v>0</v>
      </c>
      <c r="J64" s="94"/>
      <c r="K64" s="95">
        <f>Table1487453233343536331323334353738393103[[#This Row],[Rate (Auto selects)]]*Table1487453233343536331323334353738393103[[#This Row],[Hours Used]]</f>
        <v>0</v>
      </c>
      <c r="S64" s="33"/>
      <c r="T64" s="39"/>
      <c r="U64" s="39"/>
      <c r="V64" s="39"/>
      <c r="W64" s="39"/>
      <c r="X64" s="39"/>
      <c r="Y64" s="112">
        <f>IF(X64 &lt;&gt; "", RIGHT(Table15775311283848586881828384858788898108[[#This Row],[Class (Dropdown)]],6),0)</f>
        <v>0</v>
      </c>
      <c r="Z64" s="108"/>
      <c r="AA64" s="107"/>
      <c r="AB64" s="111">
        <f>Table15775311283848586881828384858788898108[[#This Row],[Rate (Auto fill)]]*Table15775311283848586881828384858788898108[[#This Row],[Hours Groomed]]</f>
        <v>0</v>
      </c>
      <c r="AC64" s="32"/>
      <c r="AD64" s="84"/>
      <c r="AE64" s="85"/>
      <c r="AF64" s="85"/>
      <c r="AI64" s="33"/>
      <c r="AJ64" s="39"/>
      <c r="AK64" s="39"/>
      <c r="AL64" s="39"/>
      <c r="AM64" s="76"/>
      <c r="AN64" s="39"/>
      <c r="AO64" s="39"/>
      <c r="AP64" s="33"/>
      <c r="AQ64" s="77"/>
      <c r="AR64" s="39"/>
      <c r="AS64" s="39"/>
      <c r="AT64" s="76"/>
      <c r="AU64" s="39"/>
      <c r="AV64" s="78"/>
      <c r="AW64" s="33"/>
      <c r="AX64" s="77"/>
      <c r="AY64" s="39"/>
      <c r="AZ64" s="39"/>
      <c r="BA64" s="76"/>
      <c r="BB64" s="39"/>
      <c r="BC64" s="78"/>
      <c r="BD64" s="33"/>
      <c r="BE64" s="77"/>
      <c r="BF64" s="39"/>
      <c r="BG64" s="39"/>
      <c r="BH64" s="76"/>
      <c r="BI64" s="39"/>
      <c r="BJ64" s="78"/>
      <c r="BK64" s="33"/>
    </row>
    <row r="65" spans="1:63" x14ac:dyDescent="0.35">
      <c r="A65" s="77"/>
      <c r="B65" s="39"/>
      <c r="C65" s="39"/>
      <c r="D65" s="39"/>
      <c r="E65" s="39"/>
      <c r="F65" s="73"/>
      <c r="G65" s="95">
        <f>Table1487453233343536331323334353738393103[[#This Row],[Hours Worked]]*Table1487453233343536331323334353738393103[[#This Row],[Rate]]</f>
        <v>0</v>
      </c>
      <c r="H65" s="116"/>
      <c r="I65" s="118">
        <f>IF(Table1487453233343536331323334353738393103[[#This Row],[Equipment Used (Dropdown)]] &lt;&gt; "", RIGHT(Table1487453233343536331323334353738393103[[#This Row],[Equipment Used (Dropdown)]],6),0)</f>
        <v>0</v>
      </c>
      <c r="J65" s="94"/>
      <c r="K65" s="95">
        <f>Table1487453233343536331323334353738393103[[#This Row],[Rate (Auto selects)]]*Table1487453233343536331323334353738393103[[#This Row],[Hours Used]]</f>
        <v>0</v>
      </c>
      <c r="S65" s="33"/>
      <c r="T65" s="39"/>
      <c r="U65" s="39"/>
      <c r="V65" s="39"/>
      <c r="W65" s="39"/>
      <c r="X65" s="39"/>
      <c r="Y65" s="112">
        <f>IF(X65 &lt;&gt; "", RIGHT(Table15775311283848586881828384858788898108[[#This Row],[Class (Dropdown)]],6),0)</f>
        <v>0</v>
      </c>
      <c r="Z65" s="108"/>
      <c r="AA65" s="107"/>
      <c r="AB65" s="111">
        <f>Table15775311283848586881828384858788898108[[#This Row],[Rate (Auto fill)]]*Table15775311283848586881828384858788898108[[#This Row],[Hours Groomed]]</f>
        <v>0</v>
      </c>
      <c r="AC65" s="32"/>
      <c r="AD65" s="84"/>
      <c r="AE65" s="85"/>
      <c r="AF65" s="85"/>
      <c r="AI65" s="33"/>
      <c r="AJ65" s="39"/>
      <c r="AK65" s="39"/>
      <c r="AL65" s="39"/>
      <c r="AM65" s="76"/>
      <c r="AN65" s="39"/>
      <c r="AO65" s="39"/>
      <c r="AP65" s="33"/>
      <c r="AQ65" s="77"/>
      <c r="AR65" s="39"/>
      <c r="AS65" s="39"/>
      <c r="AT65" s="76"/>
      <c r="AU65" s="39"/>
      <c r="AV65" s="78"/>
      <c r="AW65" s="33"/>
      <c r="AX65" s="77"/>
      <c r="AY65" s="39"/>
      <c r="AZ65" s="39"/>
      <c r="BA65" s="76"/>
      <c r="BB65" s="39"/>
      <c r="BC65" s="78"/>
      <c r="BD65" s="33"/>
      <c r="BE65" s="77"/>
      <c r="BF65" s="39"/>
      <c r="BG65" s="39"/>
      <c r="BH65" s="76"/>
      <c r="BI65" s="39"/>
      <c r="BJ65" s="78"/>
      <c r="BK65" s="33"/>
    </row>
    <row r="66" spans="1:63" x14ac:dyDescent="0.35">
      <c r="A66" s="77"/>
      <c r="B66" s="39"/>
      <c r="C66" s="39"/>
      <c r="D66" s="39"/>
      <c r="E66" s="39"/>
      <c r="F66" s="73"/>
      <c r="G66" s="95">
        <f>Table1487453233343536331323334353738393103[[#This Row],[Hours Worked]]*Table1487453233343536331323334353738393103[[#This Row],[Rate]]</f>
        <v>0</v>
      </c>
      <c r="H66" s="116"/>
      <c r="I66" s="118">
        <f>IF(Table1487453233343536331323334353738393103[[#This Row],[Equipment Used (Dropdown)]] &lt;&gt; "", RIGHT(Table1487453233343536331323334353738393103[[#This Row],[Equipment Used (Dropdown)]],6),0)</f>
        <v>0</v>
      </c>
      <c r="J66" s="94"/>
      <c r="K66" s="95">
        <f>Table1487453233343536331323334353738393103[[#This Row],[Rate (Auto selects)]]*Table1487453233343536331323334353738393103[[#This Row],[Hours Used]]</f>
        <v>0</v>
      </c>
      <c r="S66" s="33"/>
      <c r="T66" s="39"/>
      <c r="U66" s="39"/>
      <c r="V66" s="39"/>
      <c r="W66" s="39"/>
      <c r="X66" s="39"/>
      <c r="Y66" s="112">
        <f>IF(X66 &lt;&gt; "", RIGHT(Table15775311283848586881828384858788898108[[#This Row],[Class (Dropdown)]],6),0)</f>
        <v>0</v>
      </c>
      <c r="Z66" s="108"/>
      <c r="AA66" s="107"/>
      <c r="AB66" s="111">
        <f>Table15775311283848586881828384858788898108[[#This Row],[Rate (Auto fill)]]*Table15775311283848586881828384858788898108[[#This Row],[Hours Groomed]]</f>
        <v>0</v>
      </c>
      <c r="AC66" s="32"/>
      <c r="AD66" s="84"/>
      <c r="AE66" s="85"/>
      <c r="AF66" s="85"/>
      <c r="AI66" s="33"/>
      <c r="AJ66" s="39"/>
      <c r="AK66" s="39"/>
      <c r="AL66" s="39"/>
      <c r="AM66" s="76"/>
      <c r="AN66" s="39"/>
      <c r="AO66" s="39"/>
      <c r="AP66" s="33"/>
      <c r="AQ66" s="77"/>
      <c r="AR66" s="39"/>
      <c r="AS66" s="39"/>
      <c r="AT66" s="76"/>
      <c r="AU66" s="39"/>
      <c r="AV66" s="78"/>
      <c r="AW66" s="33"/>
      <c r="AX66" s="77"/>
      <c r="AY66" s="39"/>
      <c r="AZ66" s="39"/>
      <c r="BA66" s="76"/>
      <c r="BB66" s="39"/>
      <c r="BC66" s="78"/>
      <c r="BD66" s="33"/>
      <c r="BE66" s="77"/>
      <c r="BF66" s="39"/>
      <c r="BG66" s="39"/>
      <c r="BH66" s="76"/>
      <c r="BI66" s="39"/>
      <c r="BJ66" s="78"/>
      <c r="BK66" s="33"/>
    </row>
    <row r="67" spans="1:63" x14ac:dyDescent="0.35">
      <c r="A67" s="77"/>
      <c r="B67" s="39"/>
      <c r="C67" s="39"/>
      <c r="D67" s="39"/>
      <c r="E67" s="39"/>
      <c r="F67" s="73"/>
      <c r="G67" s="95">
        <f>Table1487453233343536331323334353738393103[[#This Row],[Hours Worked]]*Table1487453233343536331323334353738393103[[#This Row],[Rate]]</f>
        <v>0</v>
      </c>
      <c r="H67" s="116"/>
      <c r="I67" s="118">
        <f>IF(Table1487453233343536331323334353738393103[[#This Row],[Equipment Used (Dropdown)]] &lt;&gt; "", RIGHT(Table1487453233343536331323334353738393103[[#This Row],[Equipment Used (Dropdown)]],6),0)</f>
        <v>0</v>
      </c>
      <c r="J67" s="94"/>
      <c r="K67" s="95">
        <f>Table1487453233343536331323334353738393103[[#This Row],[Rate (Auto selects)]]*Table1487453233343536331323334353738393103[[#This Row],[Hours Used]]</f>
        <v>0</v>
      </c>
      <c r="S67" s="33"/>
      <c r="T67" s="39"/>
      <c r="U67" s="39"/>
      <c r="V67" s="39"/>
      <c r="W67" s="39"/>
      <c r="X67" s="39"/>
      <c r="Y67" s="112">
        <f>IF(X67 &lt;&gt; "", RIGHT(Table15775311283848586881828384858788898108[[#This Row],[Class (Dropdown)]],6),0)</f>
        <v>0</v>
      </c>
      <c r="Z67" s="108"/>
      <c r="AA67" s="107"/>
      <c r="AB67" s="111">
        <f>Table15775311283848586881828384858788898108[[#This Row],[Rate (Auto fill)]]*Table15775311283848586881828384858788898108[[#This Row],[Hours Groomed]]</f>
        <v>0</v>
      </c>
      <c r="AC67" s="32"/>
      <c r="AD67" s="84"/>
      <c r="AE67" s="85"/>
      <c r="AF67" s="85"/>
      <c r="AI67" s="33"/>
      <c r="AJ67" s="39"/>
      <c r="AK67" s="39"/>
      <c r="AL67" s="39"/>
      <c r="AM67" s="76"/>
      <c r="AN67" s="39"/>
      <c r="AO67" s="39"/>
      <c r="AP67" s="33"/>
      <c r="AQ67" s="77"/>
      <c r="AR67" s="39"/>
      <c r="AS67" s="39"/>
      <c r="AT67" s="76"/>
      <c r="AU67" s="39"/>
      <c r="AV67" s="78"/>
      <c r="AW67" s="33"/>
      <c r="AX67" s="77"/>
      <c r="AY67" s="39"/>
      <c r="AZ67" s="39"/>
      <c r="BA67" s="76"/>
      <c r="BB67" s="39"/>
      <c r="BC67" s="78"/>
      <c r="BD67" s="33"/>
      <c r="BE67" s="77"/>
      <c r="BF67" s="39"/>
      <c r="BG67" s="39"/>
      <c r="BH67" s="76"/>
      <c r="BI67" s="39"/>
      <c r="BJ67" s="78"/>
      <c r="BK67" s="33"/>
    </row>
    <row r="68" spans="1:63" x14ac:dyDescent="0.35">
      <c r="A68" s="77"/>
      <c r="B68" s="39"/>
      <c r="C68" s="39"/>
      <c r="D68" s="39"/>
      <c r="E68" s="39"/>
      <c r="F68" s="73"/>
      <c r="G68" s="95">
        <f>Table1487453233343536331323334353738393103[[#This Row],[Hours Worked]]*Table1487453233343536331323334353738393103[[#This Row],[Rate]]</f>
        <v>0</v>
      </c>
      <c r="H68" s="116"/>
      <c r="I68" s="118">
        <f>IF(Table1487453233343536331323334353738393103[[#This Row],[Equipment Used (Dropdown)]] &lt;&gt; "", RIGHT(Table1487453233343536331323334353738393103[[#This Row],[Equipment Used (Dropdown)]],6),0)</f>
        <v>0</v>
      </c>
      <c r="J68" s="94"/>
      <c r="K68" s="95">
        <f>Table1487453233343536331323334353738393103[[#This Row],[Rate (Auto selects)]]*Table1487453233343536331323334353738393103[[#This Row],[Hours Used]]</f>
        <v>0</v>
      </c>
      <c r="S68" s="33"/>
      <c r="T68" s="39"/>
      <c r="U68" s="39"/>
      <c r="V68" s="39"/>
      <c r="W68" s="39"/>
      <c r="X68" s="39"/>
      <c r="Y68" s="112">
        <f>IF(X68 &lt;&gt; "", RIGHT(Table15775311283848586881828384858788898108[[#This Row],[Class (Dropdown)]],6),0)</f>
        <v>0</v>
      </c>
      <c r="Z68" s="108"/>
      <c r="AA68" s="107"/>
      <c r="AB68" s="111">
        <f>Table15775311283848586881828384858788898108[[#This Row],[Rate (Auto fill)]]*Table15775311283848586881828384858788898108[[#This Row],[Hours Groomed]]</f>
        <v>0</v>
      </c>
      <c r="AC68" s="32"/>
      <c r="AD68" s="84"/>
      <c r="AE68" s="85"/>
      <c r="AF68" s="85"/>
      <c r="AI68" s="33"/>
      <c r="AJ68" s="39"/>
      <c r="AK68" s="39"/>
      <c r="AL68" s="39"/>
      <c r="AM68" s="76"/>
      <c r="AN68" s="39"/>
      <c r="AO68" s="39"/>
      <c r="AP68" s="33"/>
      <c r="AQ68" s="77"/>
      <c r="AR68" s="39"/>
      <c r="AS68" s="39"/>
      <c r="AT68" s="76"/>
      <c r="AU68" s="39"/>
      <c r="AV68" s="78"/>
      <c r="AW68" s="33"/>
      <c r="AX68" s="77"/>
      <c r="AY68" s="39"/>
      <c r="AZ68" s="39"/>
      <c r="BA68" s="76"/>
      <c r="BB68" s="39"/>
      <c r="BC68" s="78"/>
      <c r="BD68" s="33"/>
      <c r="BE68" s="77"/>
      <c r="BF68" s="39"/>
      <c r="BG68" s="39"/>
      <c r="BH68" s="76"/>
      <c r="BI68" s="39"/>
      <c r="BJ68" s="78"/>
      <c r="BK68" s="33"/>
    </row>
    <row r="69" spans="1:63" x14ac:dyDescent="0.35">
      <c r="A69" s="77"/>
      <c r="B69" s="39"/>
      <c r="C69" s="39"/>
      <c r="D69" s="39"/>
      <c r="E69" s="39"/>
      <c r="F69" s="73"/>
      <c r="G69" s="95">
        <f>Table1487453233343536331323334353738393103[[#This Row],[Hours Worked]]*Table1487453233343536331323334353738393103[[#This Row],[Rate]]</f>
        <v>0</v>
      </c>
      <c r="H69" s="116"/>
      <c r="I69" s="118">
        <f>IF(Table1487453233343536331323334353738393103[[#This Row],[Equipment Used (Dropdown)]] &lt;&gt; "", RIGHT(Table1487453233343536331323334353738393103[[#This Row],[Equipment Used (Dropdown)]],6),0)</f>
        <v>0</v>
      </c>
      <c r="J69" s="94"/>
      <c r="K69" s="95">
        <f>Table1487453233343536331323334353738393103[[#This Row],[Rate (Auto selects)]]*Table1487453233343536331323334353738393103[[#This Row],[Hours Used]]</f>
        <v>0</v>
      </c>
      <c r="S69" s="33"/>
      <c r="T69" s="39"/>
      <c r="U69" s="39"/>
      <c r="V69" s="39"/>
      <c r="W69" s="39"/>
      <c r="X69" s="39"/>
      <c r="Y69" s="112">
        <f>IF(X69 &lt;&gt; "", RIGHT(Table15775311283848586881828384858788898108[[#This Row],[Class (Dropdown)]],6),0)</f>
        <v>0</v>
      </c>
      <c r="Z69" s="108"/>
      <c r="AA69" s="107"/>
      <c r="AB69" s="111">
        <f>Table15775311283848586881828384858788898108[[#This Row],[Rate (Auto fill)]]*Table15775311283848586881828384858788898108[[#This Row],[Hours Groomed]]</f>
        <v>0</v>
      </c>
      <c r="AC69" s="32"/>
      <c r="AD69" s="84"/>
      <c r="AE69" s="85"/>
      <c r="AF69" s="85"/>
      <c r="AI69" s="33"/>
      <c r="AJ69" s="39"/>
      <c r="AK69" s="39"/>
      <c r="AL69" s="39"/>
      <c r="AM69" s="76"/>
      <c r="AN69" s="39"/>
      <c r="AO69" s="39"/>
      <c r="AP69" s="33"/>
      <c r="AQ69" s="77"/>
      <c r="AR69" s="39"/>
      <c r="AS69" s="39"/>
      <c r="AT69" s="76"/>
      <c r="AU69" s="39"/>
      <c r="AV69" s="78"/>
      <c r="AW69" s="33"/>
      <c r="AX69" s="77"/>
      <c r="AY69" s="39"/>
      <c r="AZ69" s="39"/>
      <c r="BA69" s="76"/>
      <c r="BB69" s="39"/>
      <c r="BC69" s="78"/>
      <c r="BD69" s="33"/>
      <c r="BE69" s="77"/>
      <c r="BF69" s="39"/>
      <c r="BG69" s="39"/>
      <c r="BH69" s="76"/>
      <c r="BI69" s="39"/>
      <c r="BJ69" s="78"/>
      <c r="BK69" s="33"/>
    </row>
    <row r="70" spans="1:63" x14ac:dyDescent="0.35">
      <c r="A70" s="77"/>
      <c r="B70" s="39"/>
      <c r="C70" s="39"/>
      <c r="D70" s="39"/>
      <c r="E70" s="39"/>
      <c r="F70" s="73"/>
      <c r="G70" s="95">
        <f>Table1487453233343536331323334353738393103[[#This Row],[Hours Worked]]*Table1487453233343536331323334353738393103[[#This Row],[Rate]]</f>
        <v>0</v>
      </c>
      <c r="H70" s="116"/>
      <c r="I70" s="118">
        <f>IF(Table1487453233343536331323334353738393103[[#This Row],[Equipment Used (Dropdown)]] &lt;&gt; "", RIGHT(Table1487453233343536331323334353738393103[[#This Row],[Equipment Used (Dropdown)]],6),0)</f>
        <v>0</v>
      </c>
      <c r="J70" s="94"/>
      <c r="K70" s="95">
        <f>Table1487453233343536331323334353738393103[[#This Row],[Rate (Auto selects)]]*Table1487453233343536331323334353738393103[[#This Row],[Hours Used]]</f>
        <v>0</v>
      </c>
      <c r="S70" s="33"/>
      <c r="T70" s="39"/>
      <c r="U70" s="39"/>
      <c r="V70" s="39"/>
      <c r="W70" s="39"/>
      <c r="X70" s="39"/>
      <c r="Y70" s="112">
        <f>IF(X70 &lt;&gt; "", RIGHT(Table15775311283848586881828384858788898108[[#This Row],[Class (Dropdown)]],6),0)</f>
        <v>0</v>
      </c>
      <c r="Z70" s="108"/>
      <c r="AA70" s="107"/>
      <c r="AB70" s="111">
        <f>Table15775311283848586881828384858788898108[[#This Row],[Rate (Auto fill)]]*Table15775311283848586881828384858788898108[[#This Row],[Hours Groomed]]</f>
        <v>0</v>
      </c>
      <c r="AC70" s="32"/>
      <c r="AD70" s="84"/>
      <c r="AE70" s="85"/>
      <c r="AF70" s="85"/>
      <c r="AI70" s="33"/>
      <c r="AJ70" s="39"/>
      <c r="AK70" s="39"/>
      <c r="AL70" s="39"/>
      <c r="AM70" s="76"/>
      <c r="AN70" s="39"/>
      <c r="AO70" s="39"/>
      <c r="AP70" s="33"/>
      <c r="AQ70" s="77"/>
      <c r="AR70" s="39"/>
      <c r="AS70" s="39"/>
      <c r="AT70" s="76"/>
      <c r="AU70" s="39"/>
      <c r="AV70" s="78"/>
      <c r="AW70" s="33"/>
      <c r="AX70" s="77"/>
      <c r="AY70" s="39"/>
      <c r="AZ70" s="39"/>
      <c r="BA70" s="76"/>
      <c r="BB70" s="39"/>
      <c r="BC70" s="78"/>
      <c r="BD70" s="33"/>
      <c r="BE70" s="77"/>
      <c r="BF70" s="39"/>
      <c r="BG70" s="39"/>
      <c r="BH70" s="76"/>
      <c r="BI70" s="39"/>
      <c r="BJ70" s="78"/>
      <c r="BK70" s="33"/>
    </row>
    <row r="71" spans="1:63" x14ac:dyDescent="0.35">
      <c r="A71" s="77"/>
      <c r="B71" s="39"/>
      <c r="C71" s="39"/>
      <c r="D71" s="39"/>
      <c r="E71" s="39"/>
      <c r="F71" s="73"/>
      <c r="G71" s="95">
        <f>Table1487453233343536331323334353738393103[[#This Row],[Hours Worked]]*Table1487453233343536331323334353738393103[[#This Row],[Rate]]</f>
        <v>0</v>
      </c>
      <c r="H71" s="116"/>
      <c r="I71" s="118">
        <f>IF(Table1487453233343536331323334353738393103[[#This Row],[Equipment Used (Dropdown)]] &lt;&gt; "", RIGHT(Table1487453233343536331323334353738393103[[#This Row],[Equipment Used (Dropdown)]],6),0)</f>
        <v>0</v>
      </c>
      <c r="J71" s="94"/>
      <c r="K71" s="95">
        <f>Table1487453233343536331323334353738393103[[#This Row],[Rate (Auto selects)]]*Table1487453233343536331323334353738393103[[#This Row],[Hours Used]]</f>
        <v>0</v>
      </c>
      <c r="S71" s="33"/>
      <c r="T71" s="39"/>
      <c r="U71" s="39"/>
      <c r="V71" s="39"/>
      <c r="W71" s="39"/>
      <c r="X71" s="39"/>
      <c r="Y71" s="112">
        <f>IF(X71 &lt;&gt; "", RIGHT(Table15775311283848586881828384858788898108[[#This Row],[Class (Dropdown)]],6),0)</f>
        <v>0</v>
      </c>
      <c r="Z71" s="108"/>
      <c r="AA71" s="107"/>
      <c r="AB71" s="111">
        <f>Table15775311283848586881828384858788898108[[#This Row],[Rate (Auto fill)]]*Table15775311283848586881828384858788898108[[#This Row],[Hours Groomed]]</f>
        <v>0</v>
      </c>
      <c r="AC71" s="32"/>
      <c r="AD71" s="84"/>
      <c r="AE71" s="85"/>
      <c r="AF71" s="85"/>
      <c r="AI71" s="33"/>
      <c r="AJ71" s="39"/>
      <c r="AK71" s="39"/>
      <c r="AL71" s="39"/>
      <c r="AM71" s="76"/>
      <c r="AN71" s="39"/>
      <c r="AO71" s="39"/>
      <c r="AP71" s="33"/>
      <c r="AQ71" s="77"/>
      <c r="AR71" s="39"/>
      <c r="AS71" s="39"/>
      <c r="AT71" s="76"/>
      <c r="AU71" s="39"/>
      <c r="AV71" s="78"/>
      <c r="AW71" s="33"/>
      <c r="AX71" s="77"/>
      <c r="AY71" s="39"/>
      <c r="AZ71" s="39"/>
      <c r="BA71" s="76"/>
      <c r="BB71" s="39"/>
      <c r="BC71" s="78"/>
      <c r="BD71" s="33"/>
      <c r="BE71" s="77"/>
      <c r="BF71" s="39"/>
      <c r="BG71" s="39"/>
      <c r="BH71" s="76"/>
      <c r="BI71" s="39"/>
      <c r="BJ71" s="78"/>
      <c r="BK71" s="33"/>
    </row>
    <row r="72" spans="1:63" x14ac:dyDescent="0.35">
      <c r="A72" s="77"/>
      <c r="B72" s="39"/>
      <c r="C72" s="39"/>
      <c r="D72" s="39"/>
      <c r="E72" s="39"/>
      <c r="F72" s="73"/>
      <c r="G72" s="95">
        <f>Table1487453233343536331323334353738393103[[#This Row],[Hours Worked]]*Table1487453233343536331323334353738393103[[#This Row],[Rate]]</f>
        <v>0</v>
      </c>
      <c r="H72" s="116"/>
      <c r="I72" s="118">
        <f>IF(Table1487453233343536331323334353738393103[[#This Row],[Equipment Used (Dropdown)]] &lt;&gt; "", RIGHT(Table1487453233343536331323334353738393103[[#This Row],[Equipment Used (Dropdown)]],6),0)</f>
        <v>0</v>
      </c>
      <c r="J72" s="94"/>
      <c r="K72" s="95">
        <f>Table1487453233343536331323334353738393103[[#This Row],[Rate (Auto selects)]]*Table1487453233343536331323334353738393103[[#This Row],[Hours Used]]</f>
        <v>0</v>
      </c>
      <c r="S72" s="33"/>
      <c r="T72" s="39"/>
      <c r="U72" s="39"/>
      <c r="V72" s="39"/>
      <c r="W72" s="39"/>
      <c r="X72" s="39"/>
      <c r="Y72" s="112">
        <f>IF(X72 &lt;&gt; "", RIGHT(Table15775311283848586881828384858788898108[[#This Row],[Class (Dropdown)]],6),0)</f>
        <v>0</v>
      </c>
      <c r="Z72" s="108"/>
      <c r="AA72" s="107"/>
      <c r="AB72" s="111">
        <f>Table15775311283848586881828384858788898108[[#This Row],[Rate (Auto fill)]]*Table15775311283848586881828384858788898108[[#This Row],[Hours Groomed]]</f>
        <v>0</v>
      </c>
      <c r="AC72" s="32"/>
      <c r="AD72" s="84"/>
      <c r="AE72" s="85"/>
      <c r="AF72" s="85"/>
      <c r="AI72" s="33"/>
      <c r="AJ72" s="39"/>
      <c r="AK72" s="39"/>
      <c r="AL72" s="39"/>
      <c r="AM72" s="76"/>
      <c r="AN72" s="39"/>
      <c r="AO72" s="39"/>
      <c r="AP72" s="33"/>
      <c r="AQ72" s="77"/>
      <c r="AR72" s="39"/>
      <c r="AS72" s="39"/>
      <c r="AT72" s="76"/>
      <c r="AU72" s="39"/>
      <c r="AV72" s="78"/>
      <c r="AW72" s="33"/>
      <c r="AX72" s="77"/>
      <c r="AY72" s="39"/>
      <c r="AZ72" s="39"/>
      <c r="BA72" s="76"/>
      <c r="BB72" s="39"/>
      <c r="BC72" s="78"/>
      <c r="BD72" s="33"/>
      <c r="BE72" s="77"/>
      <c r="BF72" s="39"/>
      <c r="BG72" s="39"/>
      <c r="BH72" s="76"/>
      <c r="BI72" s="39"/>
      <c r="BJ72" s="78"/>
      <c r="BK72" s="33"/>
    </row>
    <row r="73" spans="1:63" x14ac:dyDescent="0.35">
      <c r="A73" s="77"/>
      <c r="B73" s="39"/>
      <c r="C73" s="39"/>
      <c r="D73" s="39"/>
      <c r="E73" s="39"/>
      <c r="F73" s="73"/>
      <c r="G73" s="95">
        <f>Table1487453233343536331323334353738393103[[#This Row],[Hours Worked]]*Table1487453233343536331323334353738393103[[#This Row],[Rate]]</f>
        <v>0</v>
      </c>
      <c r="H73" s="116"/>
      <c r="I73" s="118">
        <f>IF(Table1487453233343536331323334353738393103[[#This Row],[Equipment Used (Dropdown)]] &lt;&gt; "", RIGHT(Table1487453233343536331323334353738393103[[#This Row],[Equipment Used (Dropdown)]],6),0)</f>
        <v>0</v>
      </c>
      <c r="J73" s="94"/>
      <c r="K73" s="95">
        <f>Table1487453233343536331323334353738393103[[#This Row],[Rate (Auto selects)]]*Table1487453233343536331323334353738393103[[#This Row],[Hours Used]]</f>
        <v>0</v>
      </c>
      <c r="S73" s="33"/>
      <c r="T73" s="39"/>
      <c r="U73" s="39"/>
      <c r="V73" s="39"/>
      <c r="W73" s="39"/>
      <c r="X73" s="39"/>
      <c r="Y73" s="112">
        <f>IF(X73 &lt;&gt; "", RIGHT(Table15775311283848586881828384858788898108[[#This Row],[Class (Dropdown)]],6),0)</f>
        <v>0</v>
      </c>
      <c r="Z73" s="108"/>
      <c r="AA73" s="107"/>
      <c r="AB73" s="111">
        <f>Table15775311283848586881828384858788898108[[#This Row],[Rate (Auto fill)]]*Table15775311283848586881828384858788898108[[#This Row],[Hours Groomed]]</f>
        <v>0</v>
      </c>
      <c r="AC73" s="32"/>
      <c r="AD73" s="84"/>
      <c r="AE73" s="85"/>
      <c r="AF73" s="85"/>
      <c r="AI73" s="33"/>
      <c r="AJ73" s="39"/>
      <c r="AK73" s="39"/>
      <c r="AL73" s="39"/>
      <c r="AM73" s="76"/>
      <c r="AN73" s="39"/>
      <c r="AO73" s="39"/>
      <c r="AP73" s="33"/>
      <c r="AQ73" s="77"/>
      <c r="AR73" s="39"/>
      <c r="AS73" s="39"/>
      <c r="AT73" s="76"/>
      <c r="AU73" s="39"/>
      <c r="AV73" s="78"/>
      <c r="AW73" s="33"/>
      <c r="AX73" s="77"/>
      <c r="AY73" s="39"/>
      <c r="AZ73" s="39"/>
      <c r="BA73" s="76"/>
      <c r="BB73" s="39"/>
      <c r="BC73" s="78"/>
      <c r="BD73" s="33"/>
      <c r="BE73" s="77"/>
      <c r="BF73" s="39"/>
      <c r="BG73" s="39"/>
      <c r="BH73" s="76"/>
      <c r="BI73" s="39"/>
      <c r="BJ73" s="78"/>
      <c r="BK73" s="33"/>
    </row>
    <row r="74" spans="1:63" x14ac:dyDescent="0.35">
      <c r="A74" s="77"/>
      <c r="B74" s="39"/>
      <c r="C74" s="39"/>
      <c r="D74" s="39"/>
      <c r="E74" s="39"/>
      <c r="F74" s="73"/>
      <c r="G74" s="95">
        <f>Table1487453233343536331323334353738393103[[#This Row],[Hours Worked]]*Table1487453233343536331323334353738393103[[#This Row],[Rate]]</f>
        <v>0</v>
      </c>
      <c r="H74" s="116"/>
      <c r="I74" s="118">
        <f>IF(Table1487453233343536331323334353738393103[[#This Row],[Equipment Used (Dropdown)]] &lt;&gt; "", RIGHT(Table1487453233343536331323334353738393103[[#This Row],[Equipment Used (Dropdown)]],6),0)</f>
        <v>0</v>
      </c>
      <c r="J74" s="94"/>
      <c r="K74" s="95">
        <f>Table1487453233343536331323334353738393103[[#This Row],[Rate (Auto selects)]]*Table1487453233343536331323334353738393103[[#This Row],[Hours Used]]</f>
        <v>0</v>
      </c>
      <c r="S74" s="33"/>
      <c r="T74" s="39"/>
      <c r="U74" s="39"/>
      <c r="V74" s="39"/>
      <c r="W74" s="39"/>
      <c r="X74" s="39"/>
      <c r="Y74" s="112">
        <f>IF(X74 &lt;&gt; "", RIGHT(Table15775311283848586881828384858788898108[[#This Row],[Class (Dropdown)]],6),0)</f>
        <v>0</v>
      </c>
      <c r="Z74" s="108"/>
      <c r="AA74" s="107"/>
      <c r="AB74" s="111">
        <f>Table15775311283848586881828384858788898108[[#This Row],[Rate (Auto fill)]]*Table15775311283848586881828384858788898108[[#This Row],[Hours Groomed]]</f>
        <v>0</v>
      </c>
      <c r="AC74" s="32"/>
      <c r="AD74" s="84"/>
      <c r="AE74" s="85"/>
      <c r="AF74" s="85"/>
      <c r="AI74" s="33"/>
      <c r="AJ74" s="39"/>
      <c r="AK74" s="39"/>
      <c r="AL74" s="39"/>
      <c r="AM74" s="76"/>
      <c r="AN74" s="39"/>
      <c r="AO74" s="39"/>
      <c r="AP74" s="33"/>
      <c r="AQ74" s="77"/>
      <c r="AR74" s="39"/>
      <c r="AS74" s="39"/>
      <c r="AT74" s="76"/>
      <c r="AU74" s="39"/>
      <c r="AV74" s="78"/>
      <c r="AW74" s="33"/>
      <c r="AX74" s="77"/>
      <c r="AY74" s="39"/>
      <c r="AZ74" s="39"/>
      <c r="BA74" s="76"/>
      <c r="BB74" s="39"/>
      <c r="BC74" s="78"/>
      <c r="BD74" s="33"/>
      <c r="BE74" s="77"/>
      <c r="BF74" s="39"/>
      <c r="BG74" s="39"/>
      <c r="BH74" s="76"/>
      <c r="BI74" s="39"/>
      <c r="BJ74" s="78"/>
      <c r="BK74" s="33"/>
    </row>
    <row r="75" spans="1:63" x14ac:dyDescent="0.35">
      <c r="A75" s="77"/>
      <c r="B75" s="39"/>
      <c r="C75" s="39"/>
      <c r="D75" s="39"/>
      <c r="E75" s="39"/>
      <c r="F75" s="73"/>
      <c r="G75" s="95">
        <f>Table1487453233343536331323334353738393103[[#This Row],[Hours Worked]]*Table1487453233343536331323334353738393103[[#This Row],[Rate]]</f>
        <v>0</v>
      </c>
      <c r="H75" s="116"/>
      <c r="I75" s="118">
        <f>IF(Table1487453233343536331323334353738393103[[#This Row],[Equipment Used (Dropdown)]] &lt;&gt; "", RIGHT(Table1487453233343536331323334353738393103[[#This Row],[Equipment Used (Dropdown)]],6),0)</f>
        <v>0</v>
      </c>
      <c r="J75" s="94"/>
      <c r="K75" s="95">
        <f>Table1487453233343536331323334353738393103[[#This Row],[Rate (Auto selects)]]*Table1487453233343536331323334353738393103[[#This Row],[Hours Used]]</f>
        <v>0</v>
      </c>
      <c r="S75" s="33"/>
      <c r="T75" s="39"/>
      <c r="U75" s="39"/>
      <c r="V75" s="39"/>
      <c r="W75" s="39"/>
      <c r="X75" s="39"/>
      <c r="Y75" s="112">
        <f>IF(X75 &lt;&gt; "", RIGHT(Table15775311283848586881828384858788898108[[#This Row],[Class (Dropdown)]],6),0)</f>
        <v>0</v>
      </c>
      <c r="Z75" s="108"/>
      <c r="AA75" s="107"/>
      <c r="AB75" s="111">
        <f>Table15775311283848586881828384858788898108[[#This Row],[Rate (Auto fill)]]*Table15775311283848586881828384858788898108[[#This Row],[Hours Groomed]]</f>
        <v>0</v>
      </c>
      <c r="AC75" s="32"/>
      <c r="AD75" s="84"/>
      <c r="AE75" s="85"/>
      <c r="AF75" s="85"/>
      <c r="AI75" s="33"/>
      <c r="AJ75" s="39"/>
      <c r="AK75" s="39"/>
      <c r="AL75" s="39"/>
      <c r="AM75" s="76"/>
      <c r="AN75" s="39"/>
      <c r="AO75" s="39"/>
      <c r="AP75" s="33"/>
      <c r="AQ75" s="77"/>
      <c r="AR75" s="39"/>
      <c r="AS75" s="39"/>
      <c r="AT75" s="76"/>
      <c r="AU75" s="39"/>
      <c r="AV75" s="78"/>
      <c r="AW75" s="33"/>
      <c r="AX75" s="77"/>
      <c r="AY75" s="39"/>
      <c r="AZ75" s="39"/>
      <c r="BA75" s="76"/>
      <c r="BB75" s="39"/>
      <c r="BC75" s="78"/>
      <c r="BD75" s="33"/>
      <c r="BE75" s="77"/>
      <c r="BF75" s="39"/>
      <c r="BG75" s="39"/>
      <c r="BH75" s="76"/>
      <c r="BI75" s="39"/>
      <c r="BJ75" s="78"/>
      <c r="BK75" s="33"/>
    </row>
    <row r="76" spans="1:63" x14ac:dyDescent="0.35">
      <c r="A76" s="77"/>
      <c r="B76" s="39"/>
      <c r="C76" s="39"/>
      <c r="D76" s="39"/>
      <c r="E76" s="39"/>
      <c r="F76" s="73"/>
      <c r="G76" s="95">
        <f>Table1487453233343536331323334353738393103[[#This Row],[Hours Worked]]*Table1487453233343536331323334353738393103[[#This Row],[Rate]]</f>
        <v>0</v>
      </c>
      <c r="H76" s="116"/>
      <c r="I76" s="118">
        <f>IF(Table1487453233343536331323334353738393103[[#This Row],[Equipment Used (Dropdown)]] &lt;&gt; "", RIGHT(Table1487453233343536331323334353738393103[[#This Row],[Equipment Used (Dropdown)]],6),0)</f>
        <v>0</v>
      </c>
      <c r="J76" s="94"/>
      <c r="K76" s="95">
        <f>Table1487453233343536331323334353738393103[[#This Row],[Rate (Auto selects)]]*Table1487453233343536331323334353738393103[[#This Row],[Hours Used]]</f>
        <v>0</v>
      </c>
      <c r="S76" s="33"/>
      <c r="T76" s="39"/>
      <c r="U76" s="39"/>
      <c r="V76" s="39"/>
      <c r="W76" s="39"/>
      <c r="X76" s="39"/>
      <c r="Y76" s="112">
        <f>IF(X76 &lt;&gt; "", RIGHT(Table15775311283848586881828384858788898108[[#This Row],[Class (Dropdown)]],6),0)</f>
        <v>0</v>
      </c>
      <c r="Z76" s="108"/>
      <c r="AA76" s="107"/>
      <c r="AB76" s="111">
        <f>Table15775311283848586881828384858788898108[[#This Row],[Rate (Auto fill)]]*Table15775311283848586881828384858788898108[[#This Row],[Hours Groomed]]</f>
        <v>0</v>
      </c>
      <c r="AC76" s="32"/>
      <c r="AD76" s="84"/>
      <c r="AE76" s="85"/>
      <c r="AF76" s="85"/>
      <c r="AI76" s="33"/>
      <c r="AJ76" s="39"/>
      <c r="AK76" s="39"/>
      <c r="AL76" s="39"/>
      <c r="AM76" s="76"/>
      <c r="AN76" s="39"/>
      <c r="AO76" s="39"/>
      <c r="AP76" s="33"/>
      <c r="AQ76" s="77"/>
      <c r="AR76" s="39"/>
      <c r="AS76" s="39"/>
      <c r="AT76" s="76"/>
      <c r="AU76" s="39"/>
      <c r="AV76" s="78"/>
      <c r="AW76" s="33"/>
      <c r="AX76" s="77"/>
      <c r="AY76" s="39"/>
      <c r="AZ76" s="39"/>
      <c r="BA76" s="76"/>
      <c r="BB76" s="39"/>
      <c r="BC76" s="78"/>
      <c r="BD76" s="33"/>
      <c r="BE76" s="77"/>
      <c r="BF76" s="39"/>
      <c r="BG76" s="39"/>
      <c r="BH76" s="76"/>
      <c r="BI76" s="39"/>
      <c r="BJ76" s="78"/>
      <c r="BK76" s="33"/>
    </row>
    <row r="77" spans="1:63" x14ac:dyDescent="0.35">
      <c r="A77" s="77"/>
      <c r="B77" s="39"/>
      <c r="C77" s="39"/>
      <c r="D77" s="39"/>
      <c r="E77" s="39"/>
      <c r="F77" s="73"/>
      <c r="G77" s="95">
        <f>Table1487453233343536331323334353738393103[[#This Row],[Hours Worked]]*Table1487453233343536331323334353738393103[[#This Row],[Rate]]</f>
        <v>0</v>
      </c>
      <c r="H77" s="116"/>
      <c r="I77" s="118">
        <f>IF(Table1487453233343536331323334353738393103[[#This Row],[Equipment Used (Dropdown)]] &lt;&gt; "", RIGHT(Table1487453233343536331323334353738393103[[#This Row],[Equipment Used (Dropdown)]],6),0)</f>
        <v>0</v>
      </c>
      <c r="J77" s="94"/>
      <c r="K77" s="95">
        <f>Table1487453233343536331323334353738393103[[#This Row],[Rate (Auto selects)]]*Table1487453233343536331323334353738393103[[#This Row],[Hours Used]]</f>
        <v>0</v>
      </c>
      <c r="S77" s="33"/>
      <c r="T77" s="39"/>
      <c r="U77" s="39"/>
      <c r="V77" s="39"/>
      <c r="W77" s="39"/>
      <c r="X77" s="39"/>
      <c r="Y77" s="112">
        <f>IF(X77 &lt;&gt; "", RIGHT(Table15775311283848586881828384858788898108[[#This Row],[Class (Dropdown)]],6),0)</f>
        <v>0</v>
      </c>
      <c r="Z77" s="108"/>
      <c r="AA77" s="107"/>
      <c r="AB77" s="111">
        <f>Table15775311283848586881828384858788898108[[#This Row],[Rate (Auto fill)]]*Table15775311283848586881828384858788898108[[#This Row],[Hours Groomed]]</f>
        <v>0</v>
      </c>
      <c r="AC77" s="32"/>
      <c r="AD77" s="84"/>
      <c r="AE77" s="85"/>
      <c r="AF77" s="85"/>
      <c r="AI77" s="33"/>
      <c r="AJ77" s="39"/>
      <c r="AK77" s="39"/>
      <c r="AL77" s="39"/>
      <c r="AM77" s="76"/>
      <c r="AN77" s="39"/>
      <c r="AO77" s="39"/>
      <c r="AP77" s="33"/>
      <c r="AQ77" s="77"/>
      <c r="AR77" s="39"/>
      <c r="AS77" s="39"/>
      <c r="AT77" s="76"/>
      <c r="AU77" s="39"/>
      <c r="AV77" s="78"/>
      <c r="AW77" s="33"/>
      <c r="AX77" s="77"/>
      <c r="AY77" s="39"/>
      <c r="AZ77" s="39"/>
      <c r="BA77" s="76"/>
      <c r="BB77" s="39"/>
      <c r="BC77" s="78"/>
      <c r="BD77" s="33"/>
      <c r="BE77" s="77"/>
      <c r="BF77" s="39"/>
      <c r="BG77" s="39"/>
      <c r="BH77" s="76"/>
      <c r="BI77" s="39"/>
      <c r="BJ77" s="78"/>
      <c r="BK77" s="33"/>
    </row>
    <row r="78" spans="1:63" x14ac:dyDescent="0.35">
      <c r="A78" s="77"/>
      <c r="B78" s="39"/>
      <c r="C78" s="39"/>
      <c r="D78" s="39"/>
      <c r="E78" s="39"/>
      <c r="F78" s="73"/>
      <c r="G78" s="95">
        <f>Table1487453233343536331323334353738393103[[#This Row],[Hours Worked]]*Table1487453233343536331323334353738393103[[#This Row],[Rate]]</f>
        <v>0</v>
      </c>
      <c r="H78" s="116"/>
      <c r="I78" s="118">
        <f>IF(Table1487453233343536331323334353738393103[[#This Row],[Equipment Used (Dropdown)]] &lt;&gt; "", RIGHT(Table1487453233343536331323334353738393103[[#This Row],[Equipment Used (Dropdown)]],6),0)</f>
        <v>0</v>
      </c>
      <c r="J78" s="94"/>
      <c r="K78" s="95">
        <f>Table1487453233343536331323334353738393103[[#This Row],[Rate (Auto selects)]]*Table1487453233343536331323334353738393103[[#This Row],[Hours Used]]</f>
        <v>0</v>
      </c>
      <c r="S78" s="33"/>
      <c r="T78" s="39"/>
      <c r="U78" s="39"/>
      <c r="V78" s="39"/>
      <c r="W78" s="39"/>
      <c r="X78" s="39"/>
      <c r="Y78" s="112">
        <f>IF(X78 &lt;&gt; "", RIGHT(Table15775311283848586881828384858788898108[[#This Row],[Class (Dropdown)]],6),0)</f>
        <v>0</v>
      </c>
      <c r="Z78" s="108"/>
      <c r="AA78" s="107"/>
      <c r="AB78" s="111">
        <f>Table15775311283848586881828384858788898108[[#This Row],[Rate (Auto fill)]]*Table15775311283848586881828384858788898108[[#This Row],[Hours Groomed]]</f>
        <v>0</v>
      </c>
      <c r="AC78" s="32"/>
      <c r="AD78" s="84"/>
      <c r="AE78" s="85"/>
      <c r="AF78" s="85"/>
      <c r="AI78" s="33"/>
      <c r="AJ78" s="39"/>
      <c r="AK78" s="39"/>
      <c r="AL78" s="39"/>
      <c r="AM78" s="76"/>
      <c r="AN78" s="39"/>
      <c r="AO78" s="39"/>
      <c r="AP78" s="33"/>
      <c r="AQ78" s="77"/>
      <c r="AR78" s="39"/>
      <c r="AS78" s="39"/>
      <c r="AT78" s="76"/>
      <c r="AU78" s="39"/>
      <c r="AV78" s="78"/>
      <c r="AW78" s="33"/>
      <c r="AX78" s="77"/>
      <c r="AY78" s="39"/>
      <c r="AZ78" s="39"/>
      <c r="BA78" s="76"/>
      <c r="BB78" s="39"/>
      <c r="BC78" s="78"/>
      <c r="BD78" s="33"/>
      <c r="BE78" s="77"/>
      <c r="BF78" s="39"/>
      <c r="BG78" s="39"/>
      <c r="BH78" s="76"/>
      <c r="BI78" s="39"/>
      <c r="BJ78" s="78"/>
      <c r="BK78" s="33"/>
    </row>
    <row r="79" spans="1:63" x14ac:dyDescent="0.35">
      <c r="A79" s="77"/>
      <c r="B79" s="39"/>
      <c r="C79" s="39"/>
      <c r="D79" s="39"/>
      <c r="E79" s="39"/>
      <c r="F79" s="73"/>
      <c r="G79" s="95">
        <f>Table1487453233343536331323334353738393103[[#This Row],[Hours Worked]]*Table1487453233343536331323334353738393103[[#This Row],[Rate]]</f>
        <v>0</v>
      </c>
      <c r="H79" s="116"/>
      <c r="I79" s="118">
        <f>IF(Table1487453233343536331323334353738393103[[#This Row],[Equipment Used (Dropdown)]] &lt;&gt; "", RIGHT(Table1487453233343536331323334353738393103[[#This Row],[Equipment Used (Dropdown)]],6),0)</f>
        <v>0</v>
      </c>
      <c r="J79" s="94"/>
      <c r="K79" s="95">
        <f>Table1487453233343536331323334353738393103[[#This Row],[Rate (Auto selects)]]*Table1487453233343536331323334353738393103[[#This Row],[Hours Used]]</f>
        <v>0</v>
      </c>
      <c r="S79" s="33"/>
      <c r="T79" s="39"/>
      <c r="U79" s="39"/>
      <c r="V79" s="39"/>
      <c r="W79" s="39"/>
      <c r="X79" s="39"/>
      <c r="Y79" s="112">
        <f>IF(X79 &lt;&gt; "", RIGHT(Table15775311283848586881828384858788898108[[#This Row],[Class (Dropdown)]],6),0)</f>
        <v>0</v>
      </c>
      <c r="Z79" s="108"/>
      <c r="AA79" s="107"/>
      <c r="AB79" s="111">
        <f>Table15775311283848586881828384858788898108[[#This Row],[Rate (Auto fill)]]*Table15775311283848586881828384858788898108[[#This Row],[Hours Groomed]]</f>
        <v>0</v>
      </c>
      <c r="AC79" s="32"/>
      <c r="AD79" s="84"/>
      <c r="AE79" s="85"/>
      <c r="AF79" s="85"/>
      <c r="AI79" s="33"/>
      <c r="AJ79" s="39"/>
      <c r="AK79" s="39"/>
      <c r="AL79" s="39"/>
      <c r="AM79" s="76"/>
      <c r="AN79" s="39"/>
      <c r="AO79" s="39"/>
      <c r="AP79" s="33"/>
      <c r="AQ79" s="77"/>
      <c r="AR79" s="39"/>
      <c r="AS79" s="39"/>
      <c r="AT79" s="76"/>
      <c r="AU79" s="39"/>
      <c r="AV79" s="78"/>
      <c r="AW79" s="33"/>
      <c r="AX79" s="77"/>
      <c r="AY79" s="39"/>
      <c r="AZ79" s="39"/>
      <c r="BA79" s="76"/>
      <c r="BB79" s="39"/>
      <c r="BC79" s="78"/>
      <c r="BD79" s="33"/>
      <c r="BE79" s="77"/>
      <c r="BF79" s="39"/>
      <c r="BG79" s="39"/>
      <c r="BH79" s="76"/>
      <c r="BI79" s="39"/>
      <c r="BJ79" s="78"/>
      <c r="BK79" s="33"/>
    </row>
    <row r="80" spans="1:63" x14ac:dyDescent="0.35">
      <c r="A80" s="77"/>
      <c r="B80" s="39"/>
      <c r="C80" s="39"/>
      <c r="D80" s="39"/>
      <c r="E80" s="39"/>
      <c r="F80" s="73"/>
      <c r="G80" s="95">
        <f>Table1487453233343536331323334353738393103[[#This Row],[Hours Worked]]*Table1487453233343536331323334353738393103[[#This Row],[Rate]]</f>
        <v>0</v>
      </c>
      <c r="H80" s="116"/>
      <c r="I80" s="118">
        <f>IF(Table1487453233343536331323334353738393103[[#This Row],[Equipment Used (Dropdown)]] &lt;&gt; "", RIGHT(Table1487453233343536331323334353738393103[[#This Row],[Equipment Used (Dropdown)]],6),0)</f>
        <v>0</v>
      </c>
      <c r="J80" s="94"/>
      <c r="K80" s="95">
        <f>Table1487453233343536331323334353738393103[[#This Row],[Rate (Auto selects)]]*Table1487453233343536331323334353738393103[[#This Row],[Hours Used]]</f>
        <v>0</v>
      </c>
      <c r="S80" s="33"/>
      <c r="T80" s="39"/>
      <c r="U80" s="39"/>
      <c r="V80" s="39"/>
      <c r="W80" s="39"/>
      <c r="X80" s="39"/>
      <c r="Y80" s="112">
        <f>IF(X80 &lt;&gt; "", RIGHT(Table15775311283848586881828384858788898108[[#This Row],[Class (Dropdown)]],6),0)</f>
        <v>0</v>
      </c>
      <c r="Z80" s="108"/>
      <c r="AA80" s="107"/>
      <c r="AB80" s="111">
        <f>Table15775311283848586881828384858788898108[[#This Row],[Rate (Auto fill)]]*Table15775311283848586881828384858788898108[[#This Row],[Hours Groomed]]</f>
        <v>0</v>
      </c>
      <c r="AC80" s="32"/>
      <c r="AD80" s="84"/>
      <c r="AE80" s="85"/>
      <c r="AF80" s="85"/>
      <c r="AI80" s="33"/>
      <c r="AJ80" s="39"/>
      <c r="AK80" s="39"/>
      <c r="AL80" s="39"/>
      <c r="AM80" s="76"/>
      <c r="AN80" s="39"/>
      <c r="AO80" s="39"/>
      <c r="AP80" s="33"/>
      <c r="AQ80" s="77"/>
      <c r="AR80" s="39"/>
      <c r="AS80" s="39"/>
      <c r="AT80" s="76"/>
      <c r="AU80" s="39"/>
      <c r="AV80" s="78"/>
      <c r="AW80" s="33"/>
      <c r="AX80" s="77"/>
      <c r="AY80" s="39"/>
      <c r="AZ80" s="39"/>
      <c r="BA80" s="76"/>
      <c r="BB80" s="39"/>
      <c r="BC80" s="78"/>
      <c r="BD80" s="33"/>
      <c r="BE80" s="77"/>
      <c r="BF80" s="39"/>
      <c r="BG80" s="39"/>
      <c r="BH80" s="76"/>
      <c r="BI80" s="39"/>
      <c r="BJ80" s="78"/>
      <c r="BK80" s="33"/>
    </row>
    <row r="81" spans="1:63" x14ac:dyDescent="0.35">
      <c r="A81" s="77"/>
      <c r="B81" s="39"/>
      <c r="C81" s="39"/>
      <c r="D81" s="39"/>
      <c r="E81" s="39"/>
      <c r="F81" s="73"/>
      <c r="G81" s="95">
        <f>Table1487453233343536331323334353738393103[[#This Row],[Hours Worked]]*Table1487453233343536331323334353738393103[[#This Row],[Rate]]</f>
        <v>0</v>
      </c>
      <c r="H81" s="116"/>
      <c r="I81" s="118">
        <f>IF(Table1487453233343536331323334353738393103[[#This Row],[Equipment Used (Dropdown)]] &lt;&gt; "", RIGHT(Table1487453233343536331323334353738393103[[#This Row],[Equipment Used (Dropdown)]],6),0)</f>
        <v>0</v>
      </c>
      <c r="J81" s="94"/>
      <c r="K81" s="95">
        <f>Table1487453233343536331323334353738393103[[#This Row],[Rate (Auto selects)]]*Table1487453233343536331323334353738393103[[#This Row],[Hours Used]]</f>
        <v>0</v>
      </c>
      <c r="S81" s="33"/>
      <c r="T81" s="39"/>
      <c r="U81" s="39"/>
      <c r="V81" s="39"/>
      <c r="W81" s="39"/>
      <c r="X81" s="39"/>
      <c r="Y81" s="112">
        <f>IF(X81 &lt;&gt; "", RIGHT(Table15775311283848586881828384858788898108[[#This Row],[Class (Dropdown)]],6),0)</f>
        <v>0</v>
      </c>
      <c r="Z81" s="108"/>
      <c r="AA81" s="107"/>
      <c r="AB81" s="111">
        <f>Table15775311283848586881828384858788898108[[#This Row],[Rate (Auto fill)]]*Table15775311283848586881828384858788898108[[#This Row],[Hours Groomed]]</f>
        <v>0</v>
      </c>
      <c r="AC81" s="32"/>
      <c r="AD81" s="84"/>
      <c r="AE81" s="85"/>
      <c r="AF81" s="85"/>
      <c r="AI81" s="33"/>
      <c r="AJ81" s="39"/>
      <c r="AK81" s="39"/>
      <c r="AL81" s="39"/>
      <c r="AM81" s="76"/>
      <c r="AN81" s="39"/>
      <c r="AO81" s="39"/>
      <c r="AP81" s="33"/>
      <c r="AQ81" s="77"/>
      <c r="AR81" s="39"/>
      <c r="AS81" s="39"/>
      <c r="AT81" s="76"/>
      <c r="AU81" s="39"/>
      <c r="AV81" s="78"/>
      <c r="AW81" s="33"/>
      <c r="AX81" s="77"/>
      <c r="AY81" s="39"/>
      <c r="AZ81" s="39"/>
      <c r="BA81" s="76"/>
      <c r="BB81" s="39"/>
      <c r="BC81" s="78"/>
      <c r="BD81" s="33"/>
      <c r="BE81" s="77"/>
      <c r="BF81" s="39"/>
      <c r="BG81" s="39"/>
      <c r="BH81" s="76"/>
      <c r="BI81" s="39"/>
      <c r="BJ81" s="78"/>
      <c r="BK81" s="33"/>
    </row>
    <row r="82" spans="1:63" x14ac:dyDescent="0.35">
      <c r="A82" s="77"/>
      <c r="B82" s="39"/>
      <c r="C82" s="39"/>
      <c r="D82" s="39"/>
      <c r="E82" s="39"/>
      <c r="F82" s="73"/>
      <c r="G82" s="95">
        <f>Table1487453233343536331323334353738393103[[#This Row],[Hours Worked]]*Table1487453233343536331323334353738393103[[#This Row],[Rate]]</f>
        <v>0</v>
      </c>
      <c r="H82" s="116"/>
      <c r="I82" s="118">
        <f>IF(Table1487453233343536331323334353738393103[[#This Row],[Equipment Used (Dropdown)]] &lt;&gt; "", RIGHT(Table1487453233343536331323334353738393103[[#This Row],[Equipment Used (Dropdown)]],6),0)</f>
        <v>0</v>
      </c>
      <c r="J82" s="94"/>
      <c r="K82" s="95">
        <f>Table1487453233343536331323334353738393103[[#This Row],[Rate (Auto selects)]]*Table1487453233343536331323334353738393103[[#This Row],[Hours Used]]</f>
        <v>0</v>
      </c>
      <c r="S82" s="33"/>
      <c r="T82" s="39"/>
      <c r="U82" s="39"/>
      <c r="V82" s="39"/>
      <c r="W82" s="39"/>
      <c r="X82" s="39"/>
      <c r="Y82" s="112">
        <f>IF(X82 &lt;&gt; "", RIGHT(Table15775311283848586881828384858788898108[[#This Row],[Class (Dropdown)]],6),0)</f>
        <v>0</v>
      </c>
      <c r="Z82" s="108"/>
      <c r="AA82" s="107"/>
      <c r="AB82" s="111">
        <f>Table15775311283848586881828384858788898108[[#This Row],[Rate (Auto fill)]]*Table15775311283848586881828384858788898108[[#This Row],[Hours Groomed]]</f>
        <v>0</v>
      </c>
      <c r="AC82" s="32"/>
      <c r="AD82" s="84"/>
      <c r="AE82" s="85"/>
      <c r="AF82" s="85"/>
      <c r="AI82" s="33"/>
      <c r="AJ82" s="39"/>
      <c r="AK82" s="39"/>
      <c r="AL82" s="39"/>
      <c r="AM82" s="76"/>
      <c r="AN82" s="39"/>
      <c r="AO82" s="39"/>
      <c r="AP82" s="33"/>
      <c r="AQ82" s="77"/>
      <c r="AR82" s="39"/>
      <c r="AS82" s="39"/>
      <c r="AT82" s="76"/>
      <c r="AU82" s="39"/>
      <c r="AV82" s="78"/>
      <c r="AW82" s="33"/>
      <c r="AX82" s="77"/>
      <c r="AY82" s="39"/>
      <c r="AZ82" s="39"/>
      <c r="BA82" s="76"/>
      <c r="BB82" s="39"/>
      <c r="BC82" s="78"/>
      <c r="BD82" s="33"/>
      <c r="BE82" s="77"/>
      <c r="BF82" s="39"/>
      <c r="BG82" s="39"/>
      <c r="BH82" s="76"/>
      <c r="BI82" s="39"/>
      <c r="BJ82" s="78"/>
      <c r="BK82" s="33"/>
    </row>
    <row r="83" spans="1:63" x14ac:dyDescent="0.35">
      <c r="A83" s="77"/>
      <c r="B83" s="39"/>
      <c r="C83" s="39"/>
      <c r="D83" s="39"/>
      <c r="E83" s="39"/>
      <c r="F83" s="73"/>
      <c r="G83" s="95">
        <f>Table1487453233343536331323334353738393103[[#This Row],[Hours Worked]]*Table1487453233343536331323334353738393103[[#This Row],[Rate]]</f>
        <v>0</v>
      </c>
      <c r="H83" s="116"/>
      <c r="I83" s="118">
        <f>IF(Table1487453233343536331323334353738393103[[#This Row],[Equipment Used (Dropdown)]] &lt;&gt; "", RIGHT(Table1487453233343536331323334353738393103[[#This Row],[Equipment Used (Dropdown)]],6),0)</f>
        <v>0</v>
      </c>
      <c r="J83" s="94"/>
      <c r="K83" s="95">
        <f>Table1487453233343536331323334353738393103[[#This Row],[Rate (Auto selects)]]*Table1487453233343536331323334353738393103[[#This Row],[Hours Used]]</f>
        <v>0</v>
      </c>
      <c r="S83" s="33"/>
      <c r="T83" s="39"/>
      <c r="U83" s="39"/>
      <c r="V83" s="39"/>
      <c r="W83" s="39"/>
      <c r="X83" s="39"/>
      <c r="Y83" s="112">
        <f>IF(X83 &lt;&gt; "", RIGHT(Table15775311283848586881828384858788898108[[#This Row],[Class (Dropdown)]],6),0)</f>
        <v>0</v>
      </c>
      <c r="Z83" s="108"/>
      <c r="AA83" s="107"/>
      <c r="AB83" s="111">
        <f>Table15775311283848586881828384858788898108[[#This Row],[Rate (Auto fill)]]*Table15775311283848586881828384858788898108[[#This Row],[Hours Groomed]]</f>
        <v>0</v>
      </c>
      <c r="AC83" s="32"/>
      <c r="AD83" s="84"/>
      <c r="AE83" s="85"/>
      <c r="AF83" s="85"/>
      <c r="AI83" s="33"/>
      <c r="AJ83" s="39"/>
      <c r="AK83" s="39"/>
      <c r="AL83" s="39"/>
      <c r="AM83" s="76"/>
      <c r="AN83" s="39"/>
      <c r="AO83" s="39"/>
      <c r="AP83" s="33"/>
      <c r="AQ83" s="77"/>
      <c r="AR83" s="39"/>
      <c r="AS83" s="39"/>
      <c r="AT83" s="76"/>
      <c r="AU83" s="39"/>
      <c r="AV83" s="78"/>
      <c r="AW83" s="33"/>
      <c r="AX83" s="77"/>
      <c r="AY83" s="39"/>
      <c r="AZ83" s="39"/>
      <c r="BA83" s="76"/>
      <c r="BB83" s="39"/>
      <c r="BC83" s="78"/>
      <c r="BD83" s="33"/>
      <c r="BE83" s="77"/>
      <c r="BF83" s="39"/>
      <c r="BG83" s="39"/>
      <c r="BH83" s="76"/>
      <c r="BI83" s="39"/>
      <c r="BJ83" s="78"/>
      <c r="BK83" s="33"/>
    </row>
    <row r="84" spans="1:63" x14ac:dyDescent="0.35">
      <c r="A84" s="77"/>
      <c r="B84" s="39"/>
      <c r="C84" s="39"/>
      <c r="D84" s="39"/>
      <c r="E84" s="39"/>
      <c r="F84" s="73"/>
      <c r="G84" s="95">
        <f>Table1487453233343536331323334353738393103[[#This Row],[Hours Worked]]*Table1487453233343536331323334353738393103[[#This Row],[Rate]]</f>
        <v>0</v>
      </c>
      <c r="H84" s="116"/>
      <c r="I84" s="118">
        <f>IF(Table1487453233343536331323334353738393103[[#This Row],[Equipment Used (Dropdown)]] &lt;&gt; "", RIGHT(Table1487453233343536331323334353738393103[[#This Row],[Equipment Used (Dropdown)]],6),0)</f>
        <v>0</v>
      </c>
      <c r="J84" s="94"/>
      <c r="K84" s="95">
        <f>Table1487453233343536331323334353738393103[[#This Row],[Rate (Auto selects)]]*Table1487453233343536331323334353738393103[[#This Row],[Hours Used]]</f>
        <v>0</v>
      </c>
      <c r="S84" s="33"/>
      <c r="T84" s="39"/>
      <c r="U84" s="39"/>
      <c r="V84" s="39"/>
      <c r="W84" s="39"/>
      <c r="X84" s="39"/>
      <c r="Y84" s="112">
        <f>IF(X84 &lt;&gt; "", RIGHT(Table15775311283848586881828384858788898108[[#This Row],[Class (Dropdown)]],6),0)</f>
        <v>0</v>
      </c>
      <c r="Z84" s="108"/>
      <c r="AA84" s="107"/>
      <c r="AB84" s="111">
        <f>Table15775311283848586881828384858788898108[[#This Row],[Rate (Auto fill)]]*Table15775311283848586881828384858788898108[[#This Row],[Hours Groomed]]</f>
        <v>0</v>
      </c>
      <c r="AC84" s="32"/>
      <c r="AD84" s="84"/>
      <c r="AE84" s="85"/>
      <c r="AF84" s="85"/>
      <c r="AI84" s="33"/>
      <c r="AJ84" s="39"/>
      <c r="AK84" s="39"/>
      <c r="AL84" s="39"/>
      <c r="AM84" s="76"/>
      <c r="AN84" s="39"/>
      <c r="AO84" s="39"/>
      <c r="AP84" s="33"/>
      <c r="AQ84" s="77"/>
      <c r="AR84" s="39"/>
      <c r="AS84" s="39"/>
      <c r="AT84" s="76"/>
      <c r="AU84" s="39"/>
      <c r="AV84" s="78"/>
      <c r="AW84" s="33"/>
      <c r="AX84" s="77"/>
      <c r="AY84" s="39"/>
      <c r="AZ84" s="39"/>
      <c r="BA84" s="76"/>
      <c r="BB84" s="39"/>
      <c r="BC84" s="78"/>
      <c r="BD84" s="33"/>
      <c r="BE84" s="77"/>
      <c r="BF84" s="39"/>
      <c r="BG84" s="39"/>
      <c r="BH84" s="76"/>
      <c r="BI84" s="39"/>
      <c r="BJ84" s="78"/>
      <c r="BK84" s="33"/>
    </row>
    <row r="85" spans="1:63" x14ac:dyDescent="0.35">
      <c r="A85" s="77"/>
      <c r="B85" s="39"/>
      <c r="C85" s="39"/>
      <c r="D85" s="39"/>
      <c r="E85" s="39"/>
      <c r="F85" s="73"/>
      <c r="G85" s="95">
        <f>Table1487453233343536331323334353738393103[[#This Row],[Hours Worked]]*Table1487453233343536331323334353738393103[[#This Row],[Rate]]</f>
        <v>0</v>
      </c>
      <c r="H85" s="116"/>
      <c r="I85" s="118">
        <f>IF(Table1487453233343536331323334353738393103[[#This Row],[Equipment Used (Dropdown)]] &lt;&gt; "", RIGHT(Table1487453233343536331323334353738393103[[#This Row],[Equipment Used (Dropdown)]],6),0)</f>
        <v>0</v>
      </c>
      <c r="J85" s="94"/>
      <c r="K85" s="95">
        <f>Table1487453233343536331323334353738393103[[#This Row],[Rate (Auto selects)]]*Table1487453233343536331323334353738393103[[#This Row],[Hours Used]]</f>
        <v>0</v>
      </c>
      <c r="S85" s="33"/>
      <c r="T85" s="39"/>
      <c r="U85" s="39"/>
      <c r="V85" s="39"/>
      <c r="W85" s="39"/>
      <c r="X85" s="39"/>
      <c r="Y85" s="112">
        <f>IF(X85 &lt;&gt; "", RIGHT(Table15775311283848586881828384858788898108[[#This Row],[Class (Dropdown)]],6),0)</f>
        <v>0</v>
      </c>
      <c r="Z85" s="108"/>
      <c r="AA85" s="107"/>
      <c r="AB85" s="111">
        <f>Table15775311283848586881828384858788898108[[#This Row],[Rate (Auto fill)]]*Table15775311283848586881828384858788898108[[#This Row],[Hours Groomed]]</f>
        <v>0</v>
      </c>
      <c r="AC85" s="32"/>
      <c r="AD85" s="84"/>
      <c r="AE85" s="85"/>
      <c r="AF85" s="85"/>
      <c r="AI85" s="33"/>
      <c r="AJ85" s="39"/>
      <c r="AK85" s="39"/>
      <c r="AL85" s="39"/>
      <c r="AM85" s="76"/>
      <c r="AN85" s="39"/>
      <c r="AO85" s="39"/>
      <c r="AP85" s="33"/>
      <c r="AQ85" s="77"/>
      <c r="AR85" s="39"/>
      <c r="AS85" s="39"/>
      <c r="AT85" s="76"/>
      <c r="AU85" s="39"/>
      <c r="AV85" s="78"/>
      <c r="AW85" s="33"/>
      <c r="AX85" s="77"/>
      <c r="AY85" s="39"/>
      <c r="AZ85" s="39"/>
      <c r="BA85" s="76"/>
      <c r="BB85" s="39"/>
      <c r="BC85" s="78"/>
      <c r="BD85" s="33"/>
      <c r="BE85" s="77"/>
      <c r="BF85" s="39"/>
      <c r="BG85" s="39"/>
      <c r="BH85" s="76"/>
      <c r="BI85" s="39"/>
      <c r="BJ85" s="78"/>
      <c r="BK85" s="33"/>
    </row>
    <row r="86" spans="1:63" x14ac:dyDescent="0.35">
      <c r="A86" s="77"/>
      <c r="B86" s="39"/>
      <c r="C86" s="39"/>
      <c r="D86" s="39"/>
      <c r="E86" s="39"/>
      <c r="F86" s="73"/>
      <c r="G86" s="95">
        <f>Table1487453233343536331323334353738393103[[#This Row],[Hours Worked]]*Table1487453233343536331323334353738393103[[#This Row],[Rate]]</f>
        <v>0</v>
      </c>
      <c r="H86" s="116"/>
      <c r="I86" s="118">
        <f>IF(Table1487453233343536331323334353738393103[[#This Row],[Equipment Used (Dropdown)]] &lt;&gt; "", RIGHT(Table1487453233343536331323334353738393103[[#This Row],[Equipment Used (Dropdown)]],6),0)</f>
        <v>0</v>
      </c>
      <c r="J86" s="94"/>
      <c r="K86" s="95">
        <f>Table1487453233343536331323334353738393103[[#This Row],[Rate (Auto selects)]]*Table1487453233343536331323334353738393103[[#This Row],[Hours Used]]</f>
        <v>0</v>
      </c>
      <c r="S86" s="33"/>
      <c r="T86" s="39"/>
      <c r="U86" s="39"/>
      <c r="V86" s="39"/>
      <c r="W86" s="39"/>
      <c r="X86" s="39"/>
      <c r="Y86" s="112">
        <f>IF(X86 &lt;&gt; "", RIGHT(Table15775311283848586881828384858788898108[[#This Row],[Class (Dropdown)]],6),0)</f>
        <v>0</v>
      </c>
      <c r="Z86" s="108"/>
      <c r="AA86" s="107"/>
      <c r="AB86" s="111">
        <f>Table15775311283848586881828384858788898108[[#This Row],[Rate (Auto fill)]]*Table15775311283848586881828384858788898108[[#This Row],[Hours Groomed]]</f>
        <v>0</v>
      </c>
      <c r="AC86" s="32"/>
      <c r="AD86" s="84"/>
      <c r="AE86" s="85"/>
      <c r="AF86" s="85"/>
      <c r="AI86" s="33"/>
      <c r="AJ86" s="39"/>
      <c r="AK86" s="39"/>
      <c r="AL86" s="39"/>
      <c r="AM86" s="76"/>
      <c r="AN86" s="39"/>
      <c r="AO86" s="39"/>
      <c r="AP86" s="33"/>
      <c r="AQ86" s="77"/>
      <c r="AR86" s="39"/>
      <c r="AS86" s="39"/>
      <c r="AT86" s="76"/>
      <c r="AU86" s="39"/>
      <c r="AV86" s="78"/>
      <c r="AW86" s="33"/>
      <c r="AX86" s="77"/>
      <c r="AY86" s="39"/>
      <c r="AZ86" s="39"/>
      <c r="BA86" s="76"/>
      <c r="BB86" s="39"/>
      <c r="BC86" s="78"/>
      <c r="BD86" s="33"/>
      <c r="BE86" s="77"/>
      <c r="BF86" s="39"/>
      <c r="BG86" s="39"/>
      <c r="BH86" s="76"/>
      <c r="BI86" s="39"/>
      <c r="BJ86" s="78"/>
      <c r="BK86" s="33"/>
    </row>
    <row r="87" spans="1:63" x14ac:dyDescent="0.35">
      <c r="A87" s="77"/>
      <c r="B87" s="39"/>
      <c r="C87" s="39"/>
      <c r="D87" s="39"/>
      <c r="E87" s="39"/>
      <c r="F87" s="73"/>
      <c r="G87" s="95">
        <f>Table1487453233343536331323334353738393103[[#This Row],[Hours Worked]]*Table1487453233343536331323334353738393103[[#This Row],[Rate]]</f>
        <v>0</v>
      </c>
      <c r="H87" s="116"/>
      <c r="I87" s="118">
        <f>IF(Table1487453233343536331323334353738393103[[#This Row],[Equipment Used (Dropdown)]] &lt;&gt; "", RIGHT(Table1487453233343536331323334353738393103[[#This Row],[Equipment Used (Dropdown)]],6),0)</f>
        <v>0</v>
      </c>
      <c r="J87" s="94"/>
      <c r="K87" s="95">
        <f>Table1487453233343536331323334353738393103[[#This Row],[Rate (Auto selects)]]*Table1487453233343536331323334353738393103[[#This Row],[Hours Used]]</f>
        <v>0</v>
      </c>
      <c r="S87" s="33"/>
      <c r="T87" s="39"/>
      <c r="U87" s="39"/>
      <c r="V87" s="39"/>
      <c r="W87" s="39"/>
      <c r="X87" s="39"/>
      <c r="Y87" s="112">
        <f>IF(X87 &lt;&gt; "", RIGHT(Table15775311283848586881828384858788898108[[#This Row],[Class (Dropdown)]],6),0)</f>
        <v>0</v>
      </c>
      <c r="Z87" s="108"/>
      <c r="AA87" s="107"/>
      <c r="AB87" s="111">
        <f>Table15775311283848586881828384858788898108[[#This Row],[Rate (Auto fill)]]*Table15775311283848586881828384858788898108[[#This Row],[Hours Groomed]]</f>
        <v>0</v>
      </c>
      <c r="AC87" s="32"/>
      <c r="AD87" s="84"/>
      <c r="AE87" s="85"/>
      <c r="AF87" s="85"/>
      <c r="AI87" s="33"/>
      <c r="AJ87" s="39"/>
      <c r="AK87" s="39"/>
      <c r="AL87" s="39"/>
      <c r="AM87" s="76"/>
      <c r="AN87" s="39"/>
      <c r="AO87" s="39"/>
      <c r="AP87" s="33"/>
      <c r="AQ87" s="77"/>
      <c r="AR87" s="39"/>
      <c r="AS87" s="39"/>
      <c r="AT87" s="76"/>
      <c r="AU87" s="39"/>
      <c r="AV87" s="78"/>
      <c r="AW87" s="33"/>
      <c r="AX87" s="77"/>
      <c r="AY87" s="39"/>
      <c r="AZ87" s="39"/>
      <c r="BA87" s="76"/>
      <c r="BB87" s="39"/>
      <c r="BC87" s="78"/>
      <c r="BD87" s="33"/>
      <c r="BE87" s="77"/>
      <c r="BF87" s="39"/>
      <c r="BG87" s="39"/>
      <c r="BH87" s="76"/>
      <c r="BI87" s="39"/>
      <c r="BJ87" s="78"/>
      <c r="BK87" s="33"/>
    </row>
    <row r="88" spans="1:63" x14ac:dyDescent="0.35">
      <c r="A88" s="77"/>
      <c r="B88" s="39"/>
      <c r="C88" s="39"/>
      <c r="D88" s="39"/>
      <c r="E88" s="39"/>
      <c r="F88" s="73"/>
      <c r="G88" s="95">
        <f>Table1487453233343536331323334353738393103[[#This Row],[Hours Worked]]*Table1487453233343536331323334353738393103[[#This Row],[Rate]]</f>
        <v>0</v>
      </c>
      <c r="H88" s="116"/>
      <c r="I88" s="118">
        <f>IF(Table1487453233343536331323334353738393103[[#This Row],[Equipment Used (Dropdown)]] &lt;&gt; "", RIGHT(Table1487453233343536331323334353738393103[[#This Row],[Equipment Used (Dropdown)]],6),0)</f>
        <v>0</v>
      </c>
      <c r="J88" s="94"/>
      <c r="K88" s="95">
        <f>Table1487453233343536331323334353738393103[[#This Row],[Rate (Auto selects)]]*Table1487453233343536331323334353738393103[[#This Row],[Hours Used]]</f>
        <v>0</v>
      </c>
      <c r="S88" s="33"/>
      <c r="T88" s="39"/>
      <c r="U88" s="39"/>
      <c r="V88" s="39"/>
      <c r="W88" s="39"/>
      <c r="X88" s="39"/>
      <c r="Y88" s="112">
        <f>IF(X88 &lt;&gt; "", RIGHT(Table15775311283848586881828384858788898108[[#This Row],[Class (Dropdown)]],6),0)</f>
        <v>0</v>
      </c>
      <c r="Z88" s="108"/>
      <c r="AA88" s="107"/>
      <c r="AB88" s="111">
        <f>Table15775311283848586881828384858788898108[[#This Row],[Rate (Auto fill)]]*Table15775311283848586881828384858788898108[[#This Row],[Hours Groomed]]</f>
        <v>0</v>
      </c>
      <c r="AC88" s="32"/>
      <c r="AD88" s="84"/>
      <c r="AE88" s="85"/>
      <c r="AF88" s="85"/>
      <c r="AI88" s="33"/>
      <c r="AJ88" s="39"/>
      <c r="AK88" s="39"/>
      <c r="AL88" s="39"/>
      <c r="AM88" s="76"/>
      <c r="AN88" s="39"/>
      <c r="AO88" s="39"/>
      <c r="AP88" s="33"/>
      <c r="AQ88" s="77"/>
      <c r="AR88" s="39"/>
      <c r="AS88" s="39"/>
      <c r="AT88" s="76"/>
      <c r="AU88" s="39"/>
      <c r="AV88" s="78"/>
      <c r="AW88" s="33"/>
      <c r="AX88" s="77"/>
      <c r="AY88" s="39"/>
      <c r="AZ88" s="39"/>
      <c r="BA88" s="76"/>
      <c r="BB88" s="39"/>
      <c r="BC88" s="78"/>
      <c r="BD88" s="33"/>
      <c r="BE88" s="77"/>
      <c r="BF88" s="39"/>
      <c r="BG88" s="39"/>
      <c r="BH88" s="76"/>
      <c r="BI88" s="39"/>
      <c r="BJ88" s="78"/>
      <c r="BK88" s="33"/>
    </row>
    <row r="89" spans="1:63" x14ac:dyDescent="0.35">
      <c r="A89" s="77"/>
      <c r="B89" s="39"/>
      <c r="C89" s="39"/>
      <c r="D89" s="39"/>
      <c r="E89" s="39"/>
      <c r="F89" s="73"/>
      <c r="G89" s="95">
        <f>Table1487453233343536331323334353738393103[[#This Row],[Hours Worked]]*Table1487453233343536331323334353738393103[[#This Row],[Rate]]</f>
        <v>0</v>
      </c>
      <c r="H89" s="116"/>
      <c r="I89" s="118">
        <f>IF(Table1487453233343536331323334353738393103[[#This Row],[Equipment Used (Dropdown)]] &lt;&gt; "", RIGHT(Table1487453233343536331323334353738393103[[#This Row],[Equipment Used (Dropdown)]],6),0)</f>
        <v>0</v>
      </c>
      <c r="J89" s="94"/>
      <c r="K89" s="95">
        <f>Table1487453233343536331323334353738393103[[#This Row],[Rate (Auto selects)]]*Table1487453233343536331323334353738393103[[#This Row],[Hours Used]]</f>
        <v>0</v>
      </c>
      <c r="S89" s="33"/>
      <c r="T89" s="39"/>
      <c r="U89" s="39"/>
      <c r="V89" s="39"/>
      <c r="W89" s="39"/>
      <c r="X89" s="39"/>
      <c r="Y89" s="112">
        <f>IF(X89 &lt;&gt; "", RIGHT(Table15775311283848586881828384858788898108[[#This Row],[Class (Dropdown)]],6),0)</f>
        <v>0</v>
      </c>
      <c r="Z89" s="108"/>
      <c r="AA89" s="107"/>
      <c r="AB89" s="111">
        <f>Table15775311283848586881828384858788898108[[#This Row],[Rate (Auto fill)]]*Table15775311283848586881828384858788898108[[#This Row],[Hours Groomed]]</f>
        <v>0</v>
      </c>
      <c r="AC89" s="32"/>
      <c r="AD89" s="84"/>
      <c r="AE89" s="85"/>
      <c r="AF89" s="85"/>
      <c r="AI89" s="33"/>
      <c r="AJ89" s="39"/>
      <c r="AK89" s="39"/>
      <c r="AL89" s="39"/>
      <c r="AM89" s="76"/>
      <c r="AN89" s="39"/>
      <c r="AO89" s="39"/>
      <c r="AP89" s="33"/>
      <c r="AQ89" s="77"/>
      <c r="AR89" s="39"/>
      <c r="AS89" s="39"/>
      <c r="AT89" s="76"/>
      <c r="AU89" s="39"/>
      <c r="AV89" s="78"/>
      <c r="AW89" s="33"/>
      <c r="AX89" s="77"/>
      <c r="AY89" s="39"/>
      <c r="AZ89" s="39"/>
      <c r="BA89" s="76"/>
      <c r="BB89" s="39"/>
      <c r="BC89" s="78"/>
      <c r="BD89" s="33"/>
      <c r="BE89" s="77"/>
      <c r="BF89" s="39"/>
      <c r="BG89" s="39"/>
      <c r="BH89" s="76"/>
      <c r="BI89" s="39"/>
      <c r="BJ89" s="78"/>
      <c r="BK89" s="33"/>
    </row>
    <row r="90" spans="1:63" x14ac:dyDescent="0.35">
      <c r="A90" s="77"/>
      <c r="B90" s="39"/>
      <c r="C90" s="39"/>
      <c r="D90" s="39"/>
      <c r="E90" s="39"/>
      <c r="F90" s="73"/>
      <c r="G90" s="95">
        <f>Table1487453233343536331323334353738393103[[#This Row],[Hours Worked]]*Table1487453233343536331323334353738393103[[#This Row],[Rate]]</f>
        <v>0</v>
      </c>
      <c r="H90" s="116"/>
      <c r="I90" s="118">
        <f>IF(Table1487453233343536331323334353738393103[[#This Row],[Equipment Used (Dropdown)]] &lt;&gt; "", RIGHT(Table1487453233343536331323334353738393103[[#This Row],[Equipment Used (Dropdown)]],6),0)</f>
        <v>0</v>
      </c>
      <c r="J90" s="94"/>
      <c r="K90" s="95">
        <f>Table1487453233343536331323334353738393103[[#This Row],[Rate (Auto selects)]]*Table1487453233343536331323334353738393103[[#This Row],[Hours Used]]</f>
        <v>0</v>
      </c>
      <c r="S90" s="33"/>
      <c r="T90" s="39"/>
      <c r="U90" s="39"/>
      <c r="V90" s="39"/>
      <c r="W90" s="39"/>
      <c r="X90" s="39"/>
      <c r="Y90" s="112">
        <f>IF(X90 &lt;&gt; "", RIGHT(Table15775311283848586881828384858788898108[[#This Row],[Class (Dropdown)]],6),0)</f>
        <v>0</v>
      </c>
      <c r="Z90" s="108"/>
      <c r="AA90" s="107"/>
      <c r="AB90" s="111">
        <f>Table15775311283848586881828384858788898108[[#This Row],[Rate (Auto fill)]]*Table15775311283848586881828384858788898108[[#This Row],[Hours Groomed]]</f>
        <v>0</v>
      </c>
      <c r="AC90" s="32"/>
      <c r="AD90" s="84"/>
      <c r="AE90" s="85"/>
      <c r="AF90" s="85"/>
      <c r="AI90" s="33"/>
      <c r="AJ90" s="39"/>
      <c r="AK90" s="39"/>
      <c r="AL90" s="39"/>
      <c r="AM90" s="76"/>
      <c r="AN90" s="39"/>
      <c r="AO90" s="39"/>
      <c r="AP90" s="33"/>
      <c r="AQ90" s="77"/>
      <c r="AR90" s="39"/>
      <c r="AS90" s="39"/>
      <c r="AT90" s="76"/>
      <c r="AU90" s="39"/>
      <c r="AV90" s="78"/>
      <c r="AW90" s="33"/>
      <c r="AX90" s="77"/>
      <c r="AY90" s="39"/>
      <c r="AZ90" s="39"/>
      <c r="BA90" s="76"/>
      <c r="BB90" s="39"/>
      <c r="BC90" s="78"/>
      <c r="BD90" s="33"/>
      <c r="BE90" s="77"/>
      <c r="BF90" s="39"/>
      <c r="BG90" s="39"/>
      <c r="BH90" s="76"/>
      <c r="BI90" s="39"/>
      <c r="BJ90" s="78"/>
      <c r="BK90" s="33"/>
    </row>
    <row r="91" spans="1:63" x14ac:dyDescent="0.35">
      <c r="A91" s="77"/>
      <c r="B91" s="39"/>
      <c r="C91" s="39"/>
      <c r="D91" s="39"/>
      <c r="E91" s="39"/>
      <c r="F91" s="73"/>
      <c r="G91" s="95">
        <f>Table1487453233343536331323334353738393103[[#This Row],[Hours Worked]]*Table1487453233343536331323334353738393103[[#This Row],[Rate]]</f>
        <v>0</v>
      </c>
      <c r="H91" s="116"/>
      <c r="I91" s="118">
        <f>IF(Table1487453233343536331323334353738393103[[#This Row],[Equipment Used (Dropdown)]] &lt;&gt; "", RIGHT(Table1487453233343536331323334353738393103[[#This Row],[Equipment Used (Dropdown)]],6),0)</f>
        <v>0</v>
      </c>
      <c r="J91" s="94"/>
      <c r="K91" s="95">
        <f>Table1487453233343536331323334353738393103[[#This Row],[Rate (Auto selects)]]*Table1487453233343536331323334353738393103[[#This Row],[Hours Used]]</f>
        <v>0</v>
      </c>
      <c r="S91" s="33"/>
      <c r="T91" s="39"/>
      <c r="U91" s="39"/>
      <c r="V91" s="39"/>
      <c r="W91" s="39"/>
      <c r="X91" s="39"/>
      <c r="Y91" s="112">
        <f>IF(X91 &lt;&gt; "", RIGHT(Table15775311283848586881828384858788898108[[#This Row],[Class (Dropdown)]],6),0)</f>
        <v>0</v>
      </c>
      <c r="Z91" s="108"/>
      <c r="AA91" s="107"/>
      <c r="AB91" s="111">
        <f>Table15775311283848586881828384858788898108[[#This Row],[Rate (Auto fill)]]*Table15775311283848586881828384858788898108[[#This Row],[Hours Groomed]]</f>
        <v>0</v>
      </c>
      <c r="AC91" s="32"/>
      <c r="AD91" s="84"/>
      <c r="AE91" s="85"/>
      <c r="AF91" s="85"/>
      <c r="AI91" s="33"/>
      <c r="AJ91" s="39"/>
      <c r="AK91" s="39"/>
      <c r="AL91" s="39"/>
      <c r="AM91" s="76"/>
      <c r="AN91" s="39"/>
      <c r="AO91" s="39"/>
      <c r="AP91" s="33"/>
      <c r="AQ91" s="77"/>
      <c r="AR91" s="39"/>
      <c r="AS91" s="39"/>
      <c r="AT91" s="76"/>
      <c r="AU91" s="39"/>
      <c r="AV91" s="78"/>
      <c r="AW91" s="33"/>
      <c r="AX91" s="77"/>
      <c r="AY91" s="39"/>
      <c r="AZ91" s="39"/>
      <c r="BA91" s="76"/>
      <c r="BB91" s="39"/>
      <c r="BC91" s="78"/>
      <c r="BD91" s="33"/>
      <c r="BE91" s="77"/>
      <c r="BF91" s="39"/>
      <c r="BG91" s="39"/>
      <c r="BH91" s="76"/>
      <c r="BI91" s="39"/>
      <c r="BJ91" s="78"/>
      <c r="BK91" s="33"/>
    </row>
    <row r="92" spans="1:63" x14ac:dyDescent="0.35">
      <c r="A92" s="77"/>
      <c r="B92" s="39"/>
      <c r="C92" s="39"/>
      <c r="D92" s="39"/>
      <c r="E92" s="39"/>
      <c r="F92" s="73"/>
      <c r="G92" s="95">
        <f>Table1487453233343536331323334353738393103[[#This Row],[Hours Worked]]*Table1487453233343536331323334353738393103[[#This Row],[Rate]]</f>
        <v>0</v>
      </c>
      <c r="H92" s="116"/>
      <c r="I92" s="118">
        <f>IF(Table1487453233343536331323334353738393103[[#This Row],[Equipment Used (Dropdown)]] &lt;&gt; "", RIGHT(Table1487453233343536331323334353738393103[[#This Row],[Equipment Used (Dropdown)]],6),0)</f>
        <v>0</v>
      </c>
      <c r="J92" s="94"/>
      <c r="K92" s="95">
        <f>Table1487453233343536331323334353738393103[[#This Row],[Rate (Auto selects)]]*Table1487453233343536331323334353738393103[[#This Row],[Hours Used]]</f>
        <v>0</v>
      </c>
      <c r="S92" s="33"/>
      <c r="T92" s="39"/>
      <c r="U92" s="39"/>
      <c r="V92" s="39"/>
      <c r="W92" s="39"/>
      <c r="X92" s="39"/>
      <c r="Y92" s="112">
        <f>IF(X92 &lt;&gt; "", RIGHT(Table15775311283848586881828384858788898108[[#This Row],[Class (Dropdown)]],6),0)</f>
        <v>0</v>
      </c>
      <c r="Z92" s="108"/>
      <c r="AA92" s="107"/>
      <c r="AB92" s="111">
        <f>Table15775311283848586881828384858788898108[[#This Row],[Rate (Auto fill)]]*Table15775311283848586881828384858788898108[[#This Row],[Hours Groomed]]</f>
        <v>0</v>
      </c>
      <c r="AC92" s="32"/>
      <c r="AD92" s="84"/>
      <c r="AE92" s="85"/>
      <c r="AF92" s="85"/>
      <c r="AI92" s="33"/>
      <c r="AJ92" s="39"/>
      <c r="AK92" s="39"/>
      <c r="AL92" s="39"/>
      <c r="AM92" s="76"/>
      <c r="AN92" s="39"/>
      <c r="AO92" s="39"/>
      <c r="AP92" s="33"/>
      <c r="AQ92" s="77"/>
      <c r="AR92" s="39"/>
      <c r="AS92" s="39"/>
      <c r="AT92" s="76"/>
      <c r="AU92" s="39"/>
      <c r="AV92" s="78"/>
      <c r="AW92" s="33"/>
      <c r="AX92" s="77"/>
      <c r="AY92" s="39"/>
      <c r="AZ92" s="39"/>
      <c r="BA92" s="76"/>
      <c r="BB92" s="39"/>
      <c r="BC92" s="78"/>
      <c r="BD92" s="33"/>
      <c r="BE92" s="77"/>
      <c r="BF92" s="39"/>
      <c r="BG92" s="39"/>
      <c r="BH92" s="76"/>
      <c r="BI92" s="39"/>
      <c r="BJ92" s="78"/>
      <c r="BK92" s="33"/>
    </row>
    <row r="93" spans="1:63" x14ac:dyDescent="0.35">
      <c r="A93" s="77"/>
      <c r="B93" s="39"/>
      <c r="C93" s="39"/>
      <c r="D93" s="39"/>
      <c r="E93" s="39"/>
      <c r="F93" s="73"/>
      <c r="G93" s="95">
        <f>Table1487453233343536331323334353738393103[[#This Row],[Hours Worked]]*Table1487453233343536331323334353738393103[[#This Row],[Rate]]</f>
        <v>0</v>
      </c>
      <c r="H93" s="116"/>
      <c r="I93" s="118">
        <f>IF(Table1487453233343536331323334353738393103[[#This Row],[Equipment Used (Dropdown)]] &lt;&gt; "", RIGHT(Table1487453233343536331323334353738393103[[#This Row],[Equipment Used (Dropdown)]],6),0)</f>
        <v>0</v>
      </c>
      <c r="J93" s="94"/>
      <c r="K93" s="95">
        <f>Table1487453233343536331323334353738393103[[#This Row],[Rate (Auto selects)]]*Table1487453233343536331323334353738393103[[#This Row],[Hours Used]]</f>
        <v>0</v>
      </c>
      <c r="S93" s="33"/>
      <c r="T93" s="39"/>
      <c r="U93" s="39"/>
      <c r="V93" s="39"/>
      <c r="W93" s="39"/>
      <c r="X93" s="39"/>
      <c r="Y93" s="112">
        <f>IF(X93 &lt;&gt; "", RIGHT(Table15775311283848586881828384858788898108[[#This Row],[Class (Dropdown)]],6),0)</f>
        <v>0</v>
      </c>
      <c r="Z93" s="108"/>
      <c r="AA93" s="107"/>
      <c r="AB93" s="111">
        <f>Table15775311283848586881828384858788898108[[#This Row],[Rate (Auto fill)]]*Table15775311283848586881828384858788898108[[#This Row],[Hours Groomed]]</f>
        <v>0</v>
      </c>
      <c r="AC93" s="32"/>
      <c r="AD93" s="84"/>
      <c r="AE93" s="85"/>
      <c r="AF93" s="85"/>
      <c r="AI93" s="33"/>
      <c r="AJ93" s="39"/>
      <c r="AK93" s="39"/>
      <c r="AL93" s="39"/>
      <c r="AM93" s="76"/>
      <c r="AN93" s="39"/>
      <c r="AO93" s="39"/>
      <c r="AP93" s="33"/>
      <c r="AQ93" s="77"/>
      <c r="AR93" s="39"/>
      <c r="AS93" s="39"/>
      <c r="AT93" s="76"/>
      <c r="AU93" s="39"/>
      <c r="AV93" s="78"/>
      <c r="AW93" s="33"/>
      <c r="AX93" s="77"/>
      <c r="AY93" s="39"/>
      <c r="AZ93" s="39"/>
      <c r="BA93" s="76"/>
      <c r="BB93" s="39"/>
      <c r="BC93" s="78"/>
      <c r="BD93" s="33"/>
      <c r="BE93" s="77"/>
      <c r="BF93" s="39"/>
      <c r="BG93" s="39"/>
      <c r="BH93" s="76"/>
      <c r="BI93" s="39"/>
      <c r="BJ93" s="78"/>
      <c r="BK93" s="33"/>
    </row>
    <row r="94" spans="1:63" x14ac:dyDescent="0.35">
      <c r="A94" s="77"/>
      <c r="B94" s="39"/>
      <c r="C94" s="39"/>
      <c r="D94" s="39"/>
      <c r="E94" s="39"/>
      <c r="F94" s="73"/>
      <c r="G94" s="95">
        <f>Table1487453233343536331323334353738393103[[#This Row],[Hours Worked]]*Table1487453233343536331323334353738393103[[#This Row],[Rate]]</f>
        <v>0</v>
      </c>
      <c r="H94" s="116"/>
      <c r="I94" s="118">
        <f>IF(Table1487453233343536331323334353738393103[[#This Row],[Equipment Used (Dropdown)]] &lt;&gt; "", RIGHT(Table1487453233343536331323334353738393103[[#This Row],[Equipment Used (Dropdown)]],6),0)</f>
        <v>0</v>
      </c>
      <c r="J94" s="94"/>
      <c r="K94" s="95">
        <f>Table1487453233343536331323334353738393103[[#This Row],[Rate (Auto selects)]]*Table1487453233343536331323334353738393103[[#This Row],[Hours Used]]</f>
        <v>0</v>
      </c>
      <c r="S94" s="33"/>
      <c r="T94" s="39"/>
      <c r="U94" s="39"/>
      <c r="V94" s="39"/>
      <c r="W94" s="39"/>
      <c r="X94" s="39"/>
      <c r="Y94" s="112">
        <f>IF(X94 &lt;&gt; "", RIGHT(Table15775311283848586881828384858788898108[[#This Row],[Class (Dropdown)]],6),0)</f>
        <v>0</v>
      </c>
      <c r="Z94" s="108"/>
      <c r="AA94" s="107"/>
      <c r="AB94" s="111">
        <f>Table15775311283848586881828384858788898108[[#This Row],[Rate (Auto fill)]]*Table15775311283848586881828384858788898108[[#This Row],[Hours Groomed]]</f>
        <v>0</v>
      </c>
      <c r="AC94" s="32"/>
      <c r="AD94" s="84"/>
      <c r="AE94" s="85"/>
      <c r="AF94" s="85"/>
      <c r="AI94" s="33"/>
      <c r="AJ94" s="39"/>
      <c r="AK94" s="39"/>
      <c r="AL94" s="39"/>
      <c r="AM94" s="76"/>
      <c r="AN94" s="39"/>
      <c r="AO94" s="39"/>
      <c r="AP94" s="33"/>
      <c r="AQ94" s="77"/>
      <c r="AR94" s="39"/>
      <c r="AS94" s="39"/>
      <c r="AT94" s="76"/>
      <c r="AU94" s="39"/>
      <c r="AV94" s="78"/>
      <c r="AW94" s="33"/>
      <c r="AX94" s="77"/>
      <c r="AY94" s="39"/>
      <c r="AZ94" s="39"/>
      <c r="BA94" s="76"/>
      <c r="BB94" s="39"/>
      <c r="BC94" s="78"/>
      <c r="BD94" s="33"/>
      <c r="BE94" s="77"/>
      <c r="BF94" s="39"/>
      <c r="BG94" s="39"/>
      <c r="BH94" s="76"/>
      <c r="BI94" s="39"/>
      <c r="BJ94" s="78"/>
      <c r="BK94" s="33"/>
    </row>
    <row r="95" spans="1:63" x14ac:dyDescent="0.35">
      <c r="A95" s="77"/>
      <c r="B95" s="39"/>
      <c r="C95" s="39"/>
      <c r="D95" s="39"/>
      <c r="E95" s="39"/>
      <c r="F95" s="73"/>
      <c r="G95" s="95">
        <f>Table1487453233343536331323334353738393103[[#This Row],[Hours Worked]]*Table1487453233343536331323334353738393103[[#This Row],[Rate]]</f>
        <v>0</v>
      </c>
      <c r="H95" s="116"/>
      <c r="I95" s="118">
        <f>IF(Table1487453233343536331323334353738393103[[#This Row],[Equipment Used (Dropdown)]] &lt;&gt; "", RIGHT(Table1487453233343536331323334353738393103[[#This Row],[Equipment Used (Dropdown)]],6),0)</f>
        <v>0</v>
      </c>
      <c r="J95" s="94"/>
      <c r="K95" s="95">
        <f>Table1487453233343536331323334353738393103[[#This Row],[Rate (Auto selects)]]*Table1487453233343536331323334353738393103[[#This Row],[Hours Used]]</f>
        <v>0</v>
      </c>
      <c r="S95" s="33"/>
      <c r="T95" s="39"/>
      <c r="U95" s="39"/>
      <c r="V95" s="39"/>
      <c r="W95" s="39"/>
      <c r="X95" s="39"/>
      <c r="Y95" s="112">
        <f>IF(X95 &lt;&gt; "", RIGHT(Table15775311283848586881828384858788898108[[#This Row],[Class (Dropdown)]],6),0)</f>
        <v>0</v>
      </c>
      <c r="Z95" s="108"/>
      <c r="AA95" s="107"/>
      <c r="AB95" s="111">
        <f>Table15775311283848586881828384858788898108[[#This Row],[Rate (Auto fill)]]*Table15775311283848586881828384858788898108[[#This Row],[Hours Groomed]]</f>
        <v>0</v>
      </c>
      <c r="AC95" s="32"/>
      <c r="AD95" s="84"/>
      <c r="AE95" s="85"/>
      <c r="AF95" s="85"/>
      <c r="AI95" s="33"/>
      <c r="AJ95" s="39"/>
      <c r="AK95" s="39"/>
      <c r="AL95" s="39"/>
      <c r="AM95" s="76"/>
      <c r="AN95" s="39"/>
      <c r="AO95" s="39"/>
      <c r="AP95" s="33"/>
      <c r="AQ95" s="77"/>
      <c r="AR95" s="39"/>
      <c r="AS95" s="39"/>
      <c r="AT95" s="76"/>
      <c r="AU95" s="39"/>
      <c r="AV95" s="78"/>
      <c r="AW95" s="33"/>
      <c r="AX95" s="77"/>
      <c r="AY95" s="39"/>
      <c r="AZ95" s="39"/>
      <c r="BA95" s="76"/>
      <c r="BB95" s="39"/>
      <c r="BC95" s="78"/>
      <c r="BD95" s="33"/>
      <c r="BE95" s="77"/>
      <c r="BF95" s="39"/>
      <c r="BG95" s="39"/>
      <c r="BH95" s="76"/>
      <c r="BI95" s="39"/>
      <c r="BJ95" s="78"/>
      <c r="BK95" s="33"/>
    </row>
    <row r="96" spans="1:63" x14ac:dyDescent="0.35">
      <c r="A96" s="77"/>
      <c r="B96" s="39"/>
      <c r="C96" s="39"/>
      <c r="D96" s="39"/>
      <c r="E96" s="39"/>
      <c r="F96" s="73"/>
      <c r="G96" s="95">
        <f>Table1487453233343536331323334353738393103[[#This Row],[Hours Worked]]*Table1487453233343536331323334353738393103[[#This Row],[Rate]]</f>
        <v>0</v>
      </c>
      <c r="H96" s="116"/>
      <c r="I96" s="118">
        <f>IF(Table1487453233343536331323334353738393103[[#This Row],[Equipment Used (Dropdown)]] &lt;&gt; "", RIGHT(Table1487453233343536331323334353738393103[[#This Row],[Equipment Used (Dropdown)]],6),0)</f>
        <v>0</v>
      </c>
      <c r="J96" s="94"/>
      <c r="K96" s="95">
        <f>Table1487453233343536331323334353738393103[[#This Row],[Rate (Auto selects)]]*Table1487453233343536331323334353738393103[[#This Row],[Hours Used]]</f>
        <v>0</v>
      </c>
      <c r="S96" s="33"/>
      <c r="T96" s="39"/>
      <c r="U96" s="39"/>
      <c r="V96" s="39"/>
      <c r="W96" s="39"/>
      <c r="X96" s="39"/>
      <c r="Y96" s="112">
        <f>IF(X96 &lt;&gt; "", RIGHT(Table15775311283848586881828384858788898108[[#This Row],[Class (Dropdown)]],6),0)</f>
        <v>0</v>
      </c>
      <c r="Z96" s="108"/>
      <c r="AA96" s="107"/>
      <c r="AB96" s="111">
        <f>Table15775311283848586881828384858788898108[[#This Row],[Rate (Auto fill)]]*Table15775311283848586881828384858788898108[[#This Row],[Hours Groomed]]</f>
        <v>0</v>
      </c>
      <c r="AC96" s="32"/>
      <c r="AD96" s="84"/>
      <c r="AE96" s="85"/>
      <c r="AF96" s="85"/>
      <c r="AI96" s="33"/>
      <c r="AJ96" s="39"/>
      <c r="AK96" s="39"/>
      <c r="AL96" s="39"/>
      <c r="AM96" s="76"/>
      <c r="AN96" s="39"/>
      <c r="AO96" s="39"/>
      <c r="AP96" s="33"/>
      <c r="AQ96" s="77"/>
      <c r="AR96" s="39"/>
      <c r="AS96" s="39"/>
      <c r="AT96" s="76"/>
      <c r="AU96" s="39"/>
      <c r="AV96" s="78"/>
      <c r="AW96" s="33"/>
      <c r="AX96" s="77"/>
      <c r="AY96" s="39"/>
      <c r="AZ96" s="39"/>
      <c r="BA96" s="76"/>
      <c r="BB96" s="39"/>
      <c r="BC96" s="78"/>
      <c r="BD96" s="33"/>
      <c r="BE96" s="77"/>
      <c r="BF96" s="39"/>
      <c r="BG96" s="39"/>
      <c r="BH96" s="76"/>
      <c r="BI96" s="39"/>
      <c r="BJ96" s="78"/>
      <c r="BK96" s="33"/>
    </row>
    <row r="97" spans="1:63" x14ac:dyDescent="0.35">
      <c r="A97" s="77"/>
      <c r="B97" s="39"/>
      <c r="C97" s="39"/>
      <c r="D97" s="39"/>
      <c r="E97" s="39"/>
      <c r="F97" s="73"/>
      <c r="G97" s="95">
        <f>Table1487453233343536331323334353738393103[[#This Row],[Hours Worked]]*Table1487453233343536331323334353738393103[[#This Row],[Rate]]</f>
        <v>0</v>
      </c>
      <c r="H97" s="116"/>
      <c r="I97" s="118">
        <f>IF(Table1487453233343536331323334353738393103[[#This Row],[Equipment Used (Dropdown)]] &lt;&gt; "", RIGHT(Table1487453233343536331323334353738393103[[#This Row],[Equipment Used (Dropdown)]],6),0)</f>
        <v>0</v>
      </c>
      <c r="J97" s="94"/>
      <c r="K97" s="95">
        <f>Table1487453233343536331323334353738393103[[#This Row],[Rate (Auto selects)]]*Table1487453233343536331323334353738393103[[#This Row],[Hours Used]]</f>
        <v>0</v>
      </c>
      <c r="S97" s="33"/>
      <c r="T97" s="39"/>
      <c r="U97" s="39"/>
      <c r="V97" s="39"/>
      <c r="W97" s="39"/>
      <c r="X97" s="39"/>
      <c r="Y97" s="112">
        <f>IF(X97 &lt;&gt; "", RIGHT(Table15775311283848586881828384858788898108[[#This Row],[Class (Dropdown)]],6),0)</f>
        <v>0</v>
      </c>
      <c r="Z97" s="108"/>
      <c r="AA97" s="107"/>
      <c r="AB97" s="111">
        <f>Table15775311283848586881828384858788898108[[#This Row],[Rate (Auto fill)]]*Table15775311283848586881828384858788898108[[#This Row],[Hours Groomed]]</f>
        <v>0</v>
      </c>
      <c r="AC97" s="32"/>
      <c r="AD97" s="84"/>
      <c r="AE97" s="85"/>
      <c r="AF97" s="85"/>
      <c r="AI97" s="33"/>
      <c r="AJ97" s="39"/>
      <c r="AK97" s="39"/>
      <c r="AL97" s="39"/>
      <c r="AM97" s="76"/>
      <c r="AN97" s="39"/>
      <c r="AO97" s="39"/>
      <c r="AP97" s="33"/>
      <c r="AQ97" s="77"/>
      <c r="AR97" s="39"/>
      <c r="AS97" s="39"/>
      <c r="AT97" s="76"/>
      <c r="AU97" s="39"/>
      <c r="AV97" s="78"/>
      <c r="AW97" s="33"/>
      <c r="AX97" s="77"/>
      <c r="AY97" s="39"/>
      <c r="AZ97" s="39"/>
      <c r="BA97" s="76"/>
      <c r="BB97" s="39"/>
      <c r="BC97" s="78"/>
      <c r="BD97" s="33"/>
      <c r="BE97" s="77"/>
      <c r="BF97" s="39"/>
      <c r="BG97" s="39"/>
      <c r="BH97" s="76"/>
      <c r="BI97" s="39"/>
      <c r="BJ97" s="78"/>
      <c r="BK97" s="33"/>
    </row>
    <row r="98" spans="1:63" x14ac:dyDescent="0.35">
      <c r="A98" s="77"/>
      <c r="B98" s="39"/>
      <c r="C98" s="39"/>
      <c r="D98" s="39"/>
      <c r="E98" s="39"/>
      <c r="F98" s="73"/>
      <c r="G98" s="95">
        <f>Table1487453233343536331323334353738393103[[#This Row],[Hours Worked]]*Table1487453233343536331323334353738393103[[#This Row],[Rate]]</f>
        <v>0</v>
      </c>
      <c r="H98" s="116"/>
      <c r="I98" s="118">
        <f>IF(Table1487453233343536331323334353738393103[[#This Row],[Equipment Used (Dropdown)]] &lt;&gt; "", RIGHT(Table1487453233343536331323334353738393103[[#This Row],[Equipment Used (Dropdown)]],6),0)</f>
        <v>0</v>
      </c>
      <c r="J98" s="94"/>
      <c r="K98" s="95">
        <f>Table1487453233343536331323334353738393103[[#This Row],[Rate (Auto selects)]]*Table1487453233343536331323334353738393103[[#This Row],[Hours Used]]</f>
        <v>0</v>
      </c>
      <c r="S98" s="33"/>
      <c r="T98" s="39"/>
      <c r="U98" s="39"/>
      <c r="V98" s="39"/>
      <c r="W98" s="39"/>
      <c r="X98" s="39"/>
      <c r="Y98" s="112">
        <f>IF(X98 &lt;&gt; "", RIGHT(Table15775311283848586881828384858788898108[[#This Row],[Class (Dropdown)]],6),0)</f>
        <v>0</v>
      </c>
      <c r="Z98" s="108"/>
      <c r="AA98" s="107"/>
      <c r="AB98" s="111">
        <f>Table15775311283848586881828384858788898108[[#This Row],[Rate (Auto fill)]]*Table15775311283848586881828384858788898108[[#This Row],[Hours Groomed]]</f>
        <v>0</v>
      </c>
      <c r="AC98" s="32"/>
      <c r="AD98" s="84"/>
      <c r="AE98" s="85"/>
      <c r="AF98" s="85"/>
      <c r="AI98" s="33"/>
      <c r="AJ98" s="39"/>
      <c r="AK98" s="39"/>
      <c r="AL98" s="39"/>
      <c r="AM98" s="76"/>
      <c r="AN98" s="39"/>
      <c r="AO98" s="39"/>
      <c r="AP98" s="33"/>
      <c r="AQ98" s="77"/>
      <c r="AR98" s="39"/>
      <c r="AS98" s="39"/>
      <c r="AT98" s="76"/>
      <c r="AU98" s="39"/>
      <c r="AV98" s="78"/>
      <c r="AW98" s="33"/>
      <c r="AX98" s="77"/>
      <c r="AY98" s="39"/>
      <c r="AZ98" s="39"/>
      <c r="BA98" s="76"/>
      <c r="BB98" s="39"/>
      <c r="BC98" s="78"/>
      <c r="BD98" s="33"/>
      <c r="BE98" s="77"/>
      <c r="BF98" s="39"/>
      <c r="BG98" s="39"/>
      <c r="BH98" s="76"/>
      <c r="BI98" s="39"/>
      <c r="BJ98" s="78"/>
      <c r="BK98" s="33"/>
    </row>
    <row r="99" spans="1:63" x14ac:dyDescent="0.35">
      <c r="A99" s="77"/>
      <c r="B99" s="39"/>
      <c r="C99" s="39"/>
      <c r="D99" s="39"/>
      <c r="E99" s="39"/>
      <c r="F99" s="73"/>
      <c r="G99" s="95">
        <f>Table1487453233343536331323334353738393103[[#This Row],[Hours Worked]]*Table1487453233343536331323334353738393103[[#This Row],[Rate]]</f>
        <v>0</v>
      </c>
      <c r="H99" s="116"/>
      <c r="I99" s="118">
        <f>IF(Table1487453233343536331323334353738393103[[#This Row],[Equipment Used (Dropdown)]] &lt;&gt; "", RIGHT(Table1487453233343536331323334353738393103[[#This Row],[Equipment Used (Dropdown)]],6),0)</f>
        <v>0</v>
      </c>
      <c r="J99" s="94"/>
      <c r="K99" s="95">
        <f>Table1487453233343536331323334353738393103[[#This Row],[Rate (Auto selects)]]*Table1487453233343536331323334353738393103[[#This Row],[Hours Used]]</f>
        <v>0</v>
      </c>
      <c r="S99" s="33"/>
      <c r="T99" s="39"/>
      <c r="U99" s="39"/>
      <c r="V99" s="39"/>
      <c r="W99" s="39"/>
      <c r="X99" s="39"/>
      <c r="Y99" s="112">
        <f>IF(X99 &lt;&gt; "", RIGHT(Table15775311283848586881828384858788898108[[#This Row],[Class (Dropdown)]],6),0)</f>
        <v>0</v>
      </c>
      <c r="Z99" s="108"/>
      <c r="AA99" s="107"/>
      <c r="AB99" s="111">
        <f>Table15775311283848586881828384858788898108[[#This Row],[Rate (Auto fill)]]*Table15775311283848586881828384858788898108[[#This Row],[Hours Groomed]]</f>
        <v>0</v>
      </c>
      <c r="AC99" s="32"/>
      <c r="AD99" s="84"/>
      <c r="AE99" s="85"/>
      <c r="AF99" s="85"/>
      <c r="AI99" s="33"/>
      <c r="AJ99" s="39"/>
      <c r="AK99" s="39"/>
      <c r="AL99" s="39"/>
      <c r="AM99" s="76"/>
      <c r="AN99" s="39"/>
      <c r="AO99" s="39"/>
      <c r="AP99" s="33"/>
      <c r="AQ99" s="77"/>
      <c r="AR99" s="39"/>
      <c r="AS99" s="39"/>
      <c r="AT99" s="76"/>
      <c r="AU99" s="39"/>
      <c r="AV99" s="78"/>
      <c r="AW99" s="33"/>
      <c r="AX99" s="77"/>
      <c r="AY99" s="39"/>
      <c r="AZ99" s="39"/>
      <c r="BA99" s="76"/>
      <c r="BB99" s="39"/>
      <c r="BC99" s="78"/>
      <c r="BD99" s="33"/>
      <c r="BE99" s="77"/>
      <c r="BF99" s="39"/>
      <c r="BG99" s="39"/>
      <c r="BH99" s="76"/>
      <c r="BI99" s="39"/>
      <c r="BJ99" s="78"/>
      <c r="BK99" s="33"/>
    </row>
    <row r="100" spans="1:63" x14ac:dyDescent="0.35">
      <c r="A100" s="77"/>
      <c r="B100" s="39"/>
      <c r="C100" s="39"/>
      <c r="D100" s="39"/>
      <c r="E100" s="39"/>
      <c r="F100" s="73"/>
      <c r="G100" s="95">
        <f>Table1487453233343536331323334353738393103[[#This Row],[Hours Worked]]*Table1487453233343536331323334353738393103[[#This Row],[Rate]]</f>
        <v>0</v>
      </c>
      <c r="H100" s="116"/>
      <c r="I100" s="118">
        <f>IF(Table1487453233343536331323334353738393103[[#This Row],[Equipment Used (Dropdown)]] &lt;&gt; "", RIGHT(Table1487453233343536331323334353738393103[[#This Row],[Equipment Used (Dropdown)]],6),0)</f>
        <v>0</v>
      </c>
      <c r="J100" s="94"/>
      <c r="K100" s="95">
        <f>Table1487453233343536331323334353738393103[[#This Row],[Rate (Auto selects)]]*Table1487453233343536331323334353738393103[[#This Row],[Hours Used]]</f>
        <v>0</v>
      </c>
      <c r="S100" s="33"/>
      <c r="T100" s="39"/>
      <c r="U100" s="39"/>
      <c r="V100" s="39"/>
      <c r="W100" s="39"/>
      <c r="X100" s="39"/>
      <c r="Y100" s="112">
        <f>IF(X100 &lt;&gt; "", RIGHT(Table15775311283848586881828384858788898108[[#This Row],[Class (Dropdown)]],6),0)</f>
        <v>0</v>
      </c>
      <c r="Z100" s="108"/>
      <c r="AA100" s="107"/>
      <c r="AB100" s="111">
        <f>Table15775311283848586881828384858788898108[[#This Row],[Rate (Auto fill)]]*Table15775311283848586881828384858788898108[[#This Row],[Hours Groomed]]</f>
        <v>0</v>
      </c>
      <c r="AC100" s="32"/>
      <c r="AD100" s="84"/>
      <c r="AE100" s="85"/>
      <c r="AF100" s="85"/>
      <c r="AI100" s="33"/>
      <c r="AJ100" s="39"/>
      <c r="AK100" s="39"/>
      <c r="AL100" s="39"/>
      <c r="AM100" s="76"/>
      <c r="AN100" s="39"/>
      <c r="AO100" s="39"/>
      <c r="AP100" s="33"/>
      <c r="AQ100" s="77"/>
      <c r="AR100" s="39"/>
      <c r="AS100" s="39"/>
      <c r="AT100" s="76"/>
      <c r="AU100" s="39"/>
      <c r="AV100" s="78"/>
      <c r="AW100" s="33"/>
      <c r="AX100" s="77"/>
      <c r="AY100" s="39"/>
      <c r="AZ100" s="39"/>
      <c r="BA100" s="76"/>
      <c r="BB100" s="39"/>
      <c r="BC100" s="78"/>
      <c r="BD100" s="33"/>
      <c r="BE100" s="77"/>
      <c r="BF100" s="39"/>
      <c r="BG100" s="39"/>
      <c r="BH100" s="76"/>
      <c r="BI100" s="39"/>
      <c r="BJ100" s="78"/>
      <c r="BK100" s="33"/>
    </row>
    <row r="101" spans="1:63" x14ac:dyDescent="0.35">
      <c r="A101" s="77"/>
      <c r="B101" s="39"/>
      <c r="C101" s="39"/>
      <c r="D101" s="39"/>
      <c r="E101" s="39"/>
      <c r="F101" s="73"/>
      <c r="G101" s="95">
        <f>Table1487453233343536331323334353738393103[[#This Row],[Hours Worked]]*Table1487453233343536331323334353738393103[[#This Row],[Rate]]</f>
        <v>0</v>
      </c>
      <c r="H101" s="116"/>
      <c r="I101" s="118">
        <f>IF(Table1487453233343536331323334353738393103[[#This Row],[Equipment Used (Dropdown)]] &lt;&gt; "", RIGHT(Table1487453233343536331323334353738393103[[#This Row],[Equipment Used (Dropdown)]],6),0)</f>
        <v>0</v>
      </c>
      <c r="J101" s="94"/>
      <c r="K101" s="95">
        <f>Table1487453233343536331323334353738393103[[#This Row],[Rate (Auto selects)]]*Table1487453233343536331323334353738393103[[#This Row],[Hours Used]]</f>
        <v>0</v>
      </c>
      <c r="S101" s="33"/>
      <c r="T101" s="39"/>
      <c r="U101" s="39"/>
      <c r="V101" s="39"/>
      <c r="W101" s="39"/>
      <c r="X101" s="39"/>
      <c r="Y101" s="112">
        <f>IF(X101 &lt;&gt; "", RIGHT(Table15775311283848586881828384858788898108[[#This Row],[Class (Dropdown)]],6),0)</f>
        <v>0</v>
      </c>
      <c r="Z101" s="108"/>
      <c r="AA101" s="107"/>
      <c r="AB101" s="111">
        <f>Table15775311283848586881828384858788898108[[#This Row],[Rate (Auto fill)]]*Table15775311283848586881828384858788898108[[#This Row],[Hours Groomed]]</f>
        <v>0</v>
      </c>
      <c r="AC101" s="32"/>
      <c r="AD101" s="84"/>
      <c r="AE101" s="85"/>
      <c r="AF101" s="85"/>
      <c r="AI101" s="33"/>
      <c r="AJ101" s="39"/>
      <c r="AK101" s="39"/>
      <c r="AL101" s="39"/>
      <c r="AM101" s="76"/>
      <c r="AN101" s="39"/>
      <c r="AO101" s="39"/>
      <c r="AP101" s="33"/>
      <c r="AQ101" s="77"/>
      <c r="AR101" s="39"/>
      <c r="AS101" s="39"/>
      <c r="AT101" s="76"/>
      <c r="AU101" s="39"/>
      <c r="AV101" s="78"/>
      <c r="AW101" s="33"/>
      <c r="AX101" s="77"/>
      <c r="AY101" s="39"/>
      <c r="AZ101" s="39"/>
      <c r="BA101" s="76"/>
      <c r="BB101" s="39"/>
      <c r="BC101" s="78"/>
      <c r="BD101" s="33"/>
      <c r="BE101" s="77"/>
      <c r="BF101" s="39"/>
      <c r="BG101" s="39"/>
      <c r="BH101" s="76"/>
      <c r="BI101" s="39"/>
      <c r="BJ101" s="78"/>
      <c r="BK101" s="33"/>
    </row>
    <row r="102" spans="1:63" x14ac:dyDescent="0.35">
      <c r="A102" s="77"/>
      <c r="B102" s="39"/>
      <c r="C102" s="39"/>
      <c r="D102" s="39"/>
      <c r="E102" s="39"/>
      <c r="F102" s="73"/>
      <c r="G102" s="95">
        <f>Table1487453233343536331323334353738393103[[#This Row],[Hours Worked]]*Table1487453233343536331323334353738393103[[#This Row],[Rate]]</f>
        <v>0</v>
      </c>
      <c r="H102" s="116"/>
      <c r="I102" s="118">
        <f>IF(Table1487453233343536331323334353738393103[[#This Row],[Equipment Used (Dropdown)]] &lt;&gt; "", RIGHT(Table1487453233343536331323334353738393103[[#This Row],[Equipment Used (Dropdown)]],6),0)</f>
        <v>0</v>
      </c>
      <c r="J102" s="94"/>
      <c r="K102" s="95">
        <f>Table1487453233343536331323334353738393103[[#This Row],[Rate (Auto selects)]]*Table1487453233343536331323334353738393103[[#This Row],[Hours Used]]</f>
        <v>0</v>
      </c>
      <c r="S102" s="33"/>
      <c r="T102" s="39"/>
      <c r="U102" s="39"/>
      <c r="V102" s="39"/>
      <c r="W102" s="39"/>
      <c r="X102" s="39"/>
      <c r="Y102" s="112">
        <f>IF(X102 &lt;&gt; "", RIGHT(Table15775311283848586881828384858788898108[[#This Row],[Class (Dropdown)]],6),0)</f>
        <v>0</v>
      </c>
      <c r="Z102" s="108"/>
      <c r="AA102" s="107"/>
      <c r="AB102" s="111">
        <f>Table15775311283848586881828384858788898108[[#This Row],[Rate (Auto fill)]]*Table15775311283848586881828384858788898108[[#This Row],[Hours Groomed]]</f>
        <v>0</v>
      </c>
      <c r="AC102" s="32"/>
      <c r="AD102" s="84"/>
      <c r="AE102" s="85"/>
      <c r="AF102" s="85"/>
      <c r="AI102" s="33"/>
      <c r="AJ102" s="39"/>
      <c r="AK102" s="39"/>
      <c r="AL102" s="39"/>
      <c r="AM102" s="76"/>
      <c r="AN102" s="39"/>
      <c r="AO102" s="39"/>
      <c r="AP102" s="33"/>
      <c r="AQ102" s="77"/>
      <c r="AR102" s="39"/>
      <c r="AS102" s="39"/>
      <c r="AT102" s="76"/>
      <c r="AU102" s="39"/>
      <c r="AV102" s="78"/>
      <c r="AW102" s="33"/>
      <c r="AX102" s="77"/>
      <c r="AY102" s="39"/>
      <c r="AZ102" s="39"/>
      <c r="BA102" s="76"/>
      <c r="BB102" s="39"/>
      <c r="BC102" s="78"/>
      <c r="BD102" s="33"/>
      <c r="BE102" s="77"/>
      <c r="BF102" s="39"/>
      <c r="BG102" s="39"/>
      <c r="BH102" s="76"/>
      <c r="BI102" s="39"/>
      <c r="BJ102" s="78"/>
      <c r="BK102" s="33"/>
    </row>
    <row r="103" spans="1:63" x14ac:dyDescent="0.35">
      <c r="A103" s="77"/>
      <c r="B103" s="39"/>
      <c r="C103" s="39"/>
      <c r="D103" s="39"/>
      <c r="E103" s="39"/>
      <c r="F103" s="73"/>
      <c r="G103" s="95">
        <f>Table1487453233343536331323334353738393103[[#This Row],[Hours Worked]]*Table1487453233343536331323334353738393103[[#This Row],[Rate]]</f>
        <v>0</v>
      </c>
      <c r="H103" s="116"/>
      <c r="I103" s="118">
        <f>IF(Table1487453233343536331323334353738393103[[#This Row],[Equipment Used (Dropdown)]] &lt;&gt; "", RIGHT(Table1487453233343536331323334353738393103[[#This Row],[Equipment Used (Dropdown)]],6),0)</f>
        <v>0</v>
      </c>
      <c r="J103" s="94"/>
      <c r="K103" s="95">
        <f>Table1487453233343536331323334353738393103[[#This Row],[Rate (Auto selects)]]*Table1487453233343536331323334353738393103[[#This Row],[Hours Used]]</f>
        <v>0</v>
      </c>
      <c r="S103" s="33"/>
      <c r="T103" s="39"/>
      <c r="U103" s="39"/>
      <c r="V103" s="39"/>
      <c r="W103" s="39"/>
      <c r="X103" s="39"/>
      <c r="Y103" s="112">
        <f>IF(X103 &lt;&gt; "", RIGHT(Table15775311283848586881828384858788898108[[#This Row],[Class (Dropdown)]],6),0)</f>
        <v>0</v>
      </c>
      <c r="Z103" s="108"/>
      <c r="AA103" s="107"/>
      <c r="AB103" s="111">
        <f>Table15775311283848586881828384858788898108[[#This Row],[Rate (Auto fill)]]*Table15775311283848586881828384858788898108[[#This Row],[Hours Groomed]]</f>
        <v>0</v>
      </c>
      <c r="AC103" s="32"/>
      <c r="AD103" s="84"/>
      <c r="AE103" s="85"/>
      <c r="AF103" s="85"/>
      <c r="AI103" s="33"/>
      <c r="AJ103" s="39"/>
      <c r="AK103" s="39"/>
      <c r="AL103" s="39"/>
      <c r="AM103" s="76"/>
      <c r="AN103" s="39"/>
      <c r="AO103" s="39"/>
      <c r="AP103" s="33"/>
      <c r="AQ103" s="77"/>
      <c r="AR103" s="39"/>
      <c r="AS103" s="39"/>
      <c r="AT103" s="76"/>
      <c r="AU103" s="39"/>
      <c r="AV103" s="78"/>
      <c r="AW103" s="33"/>
      <c r="AX103" s="77"/>
      <c r="AY103" s="39"/>
      <c r="AZ103" s="39"/>
      <c r="BA103" s="76"/>
      <c r="BB103" s="39"/>
      <c r="BC103" s="78"/>
      <c r="BD103" s="33"/>
      <c r="BE103" s="77"/>
      <c r="BF103" s="39"/>
      <c r="BG103" s="39"/>
      <c r="BH103" s="76"/>
      <c r="BI103" s="39"/>
      <c r="BJ103" s="78"/>
      <c r="BK103" s="33"/>
    </row>
    <row r="104" spans="1:63" x14ac:dyDescent="0.35">
      <c r="A104" s="77"/>
      <c r="B104" s="39"/>
      <c r="C104" s="39"/>
      <c r="D104" s="39"/>
      <c r="E104" s="39"/>
      <c r="F104" s="73"/>
      <c r="G104" s="95">
        <f>Table1487453233343536331323334353738393103[[#This Row],[Hours Worked]]*Table1487453233343536331323334353738393103[[#This Row],[Rate]]</f>
        <v>0</v>
      </c>
      <c r="H104" s="116"/>
      <c r="I104" s="118">
        <f>IF(Table1487453233343536331323334353738393103[[#This Row],[Equipment Used (Dropdown)]] &lt;&gt; "", RIGHT(Table1487453233343536331323334353738393103[[#This Row],[Equipment Used (Dropdown)]],6),0)</f>
        <v>0</v>
      </c>
      <c r="J104" s="94"/>
      <c r="K104" s="95">
        <f>Table1487453233343536331323334353738393103[[#This Row],[Rate (Auto selects)]]*Table1487453233343536331323334353738393103[[#This Row],[Hours Used]]</f>
        <v>0</v>
      </c>
      <c r="S104" s="33"/>
      <c r="T104" s="39"/>
      <c r="U104" s="39"/>
      <c r="V104" s="39"/>
      <c r="W104" s="39"/>
      <c r="X104" s="39"/>
      <c r="Y104" s="112">
        <f>IF(X104 &lt;&gt; "", RIGHT(Table15775311283848586881828384858788898108[[#This Row],[Class (Dropdown)]],6),0)</f>
        <v>0</v>
      </c>
      <c r="Z104" s="108"/>
      <c r="AA104" s="107"/>
      <c r="AB104" s="111">
        <f>Table15775311283848586881828384858788898108[[#This Row],[Rate (Auto fill)]]*Table15775311283848586881828384858788898108[[#This Row],[Hours Groomed]]</f>
        <v>0</v>
      </c>
      <c r="AC104" s="32"/>
      <c r="AE104" s="85"/>
      <c r="AF104" s="85"/>
      <c r="AI104" s="33"/>
      <c r="AJ104" s="39"/>
      <c r="AK104" s="39"/>
      <c r="AL104" s="39"/>
      <c r="AM104" s="76"/>
      <c r="AN104" s="39"/>
      <c r="AO104" s="39"/>
      <c r="AP104" s="33"/>
      <c r="AQ104" s="77"/>
      <c r="AR104" s="39"/>
      <c r="AS104" s="39"/>
      <c r="AT104" s="76"/>
      <c r="AU104" s="39"/>
      <c r="AV104" s="78"/>
      <c r="AW104" s="33"/>
      <c r="AX104" s="77"/>
      <c r="AY104" s="39"/>
      <c r="AZ104" s="39"/>
      <c r="BA104" s="76"/>
      <c r="BB104" s="39"/>
      <c r="BC104" s="78"/>
      <c r="BD104" s="33"/>
      <c r="BE104" s="77"/>
      <c r="BF104" s="39"/>
      <c r="BG104" s="39"/>
      <c r="BH104" s="76"/>
      <c r="BI104" s="39"/>
      <c r="BJ104" s="78"/>
      <c r="BK104" s="33"/>
    </row>
    <row r="105" spans="1:63" x14ac:dyDescent="0.35">
      <c r="A105" s="77"/>
      <c r="B105" s="39"/>
      <c r="C105" s="39"/>
      <c r="D105" s="39"/>
      <c r="E105" s="39"/>
      <c r="F105" s="73"/>
      <c r="G105" s="95">
        <f>Table1487453233343536331323334353738393103[[#This Row],[Hours Worked]]*Table1487453233343536331323334353738393103[[#This Row],[Rate]]</f>
        <v>0</v>
      </c>
      <c r="H105" s="116"/>
      <c r="I105" s="118">
        <f>IF(Table1487453233343536331323334353738393103[[#This Row],[Equipment Used (Dropdown)]] &lt;&gt; "", RIGHT(Table1487453233343536331323334353738393103[[#This Row],[Equipment Used (Dropdown)]],6),0)</f>
        <v>0</v>
      </c>
      <c r="J105" s="94"/>
      <c r="K105" s="95">
        <f>Table1487453233343536331323334353738393103[[#This Row],[Rate (Auto selects)]]*Table1487453233343536331323334353738393103[[#This Row],[Hours Used]]</f>
        <v>0</v>
      </c>
      <c r="S105" s="33"/>
      <c r="T105" s="39"/>
      <c r="U105" s="39"/>
      <c r="V105" s="39"/>
      <c r="W105" s="39"/>
      <c r="X105" s="39"/>
      <c r="Y105" s="112">
        <f>IF(X105 &lt;&gt; "", RIGHT(Table15775311283848586881828384858788898108[[#This Row],[Class (Dropdown)]],6),0)</f>
        <v>0</v>
      </c>
      <c r="Z105" s="108"/>
      <c r="AA105" s="107"/>
      <c r="AB105" s="111">
        <f>Table15775311283848586881828384858788898108[[#This Row],[Rate (Auto fill)]]*Table15775311283848586881828384858788898108[[#This Row],[Hours Groomed]]</f>
        <v>0</v>
      </c>
      <c r="AC105" s="32"/>
      <c r="AE105" s="85"/>
      <c r="AF105" s="85"/>
      <c r="AI105" s="33"/>
      <c r="AJ105" s="39"/>
      <c r="AK105" s="39"/>
      <c r="AL105" s="39"/>
      <c r="AM105" s="76"/>
      <c r="AN105" s="39"/>
      <c r="AO105" s="39"/>
      <c r="AP105" s="33"/>
      <c r="AQ105" s="77"/>
      <c r="AR105" s="39"/>
      <c r="AS105" s="39"/>
      <c r="AT105" s="76"/>
      <c r="AU105" s="39"/>
      <c r="AV105" s="78"/>
      <c r="AW105" s="33"/>
      <c r="AX105" s="77"/>
      <c r="AY105" s="39"/>
      <c r="AZ105" s="39"/>
      <c r="BA105" s="76"/>
      <c r="BB105" s="39"/>
      <c r="BC105" s="78"/>
      <c r="BD105" s="33"/>
      <c r="BE105" s="77"/>
      <c r="BF105" s="39"/>
      <c r="BG105" s="39"/>
      <c r="BH105" s="76"/>
      <c r="BI105" s="39"/>
      <c r="BJ105" s="78"/>
      <c r="BK105" s="33"/>
    </row>
    <row r="106" spans="1:63" x14ac:dyDescent="0.35">
      <c r="A106" s="77"/>
      <c r="B106" s="39"/>
      <c r="C106" s="39"/>
      <c r="D106" s="39"/>
      <c r="E106" s="39"/>
      <c r="F106" s="73"/>
      <c r="G106" s="95">
        <f>Table1487453233343536331323334353738393103[[#This Row],[Hours Worked]]*Table1487453233343536331323334353738393103[[#This Row],[Rate]]</f>
        <v>0</v>
      </c>
      <c r="H106" s="116"/>
      <c r="I106" s="118">
        <f>IF(Table1487453233343536331323334353738393103[[#This Row],[Equipment Used (Dropdown)]] &lt;&gt; "", RIGHT(Table1487453233343536331323334353738393103[[#This Row],[Equipment Used (Dropdown)]],6),0)</f>
        <v>0</v>
      </c>
      <c r="J106" s="94"/>
      <c r="K106" s="95">
        <f>Table1487453233343536331323334353738393103[[#This Row],[Rate (Auto selects)]]*Table1487453233343536331323334353738393103[[#This Row],[Hours Used]]</f>
        <v>0</v>
      </c>
      <c r="S106" s="33"/>
      <c r="T106" s="39"/>
      <c r="U106" s="39"/>
      <c r="V106" s="39"/>
      <c r="W106" s="39"/>
      <c r="X106" s="39"/>
      <c r="Y106" s="112">
        <f>IF(X106 &lt;&gt; "", RIGHT(Table15775311283848586881828384858788898108[[#This Row],[Class (Dropdown)]],6),0)</f>
        <v>0</v>
      </c>
      <c r="Z106" s="108"/>
      <c r="AA106" s="107"/>
      <c r="AB106" s="111">
        <f>Table15775311283848586881828384858788898108[[#This Row],[Rate (Auto fill)]]*Table15775311283848586881828384858788898108[[#This Row],[Hours Groomed]]</f>
        <v>0</v>
      </c>
      <c r="AC106" s="32"/>
      <c r="AE106" s="85"/>
      <c r="AF106" s="85"/>
      <c r="AI106" s="33"/>
      <c r="AJ106" s="39"/>
      <c r="AK106" s="39"/>
      <c r="AL106" s="39"/>
      <c r="AM106" s="76"/>
      <c r="AN106" s="39"/>
      <c r="AO106" s="39"/>
      <c r="AP106" s="33"/>
      <c r="AQ106" s="77"/>
      <c r="AR106" s="39"/>
      <c r="AS106" s="39"/>
      <c r="AT106" s="76"/>
      <c r="AU106" s="39"/>
      <c r="AV106" s="78"/>
      <c r="AW106" s="33"/>
      <c r="AX106" s="77"/>
      <c r="AY106" s="39"/>
      <c r="AZ106" s="39"/>
      <c r="BA106" s="76"/>
      <c r="BB106" s="39"/>
      <c r="BC106" s="78"/>
      <c r="BD106" s="33"/>
      <c r="BE106" s="77"/>
      <c r="BF106" s="39"/>
      <c r="BG106" s="39"/>
      <c r="BH106" s="76"/>
      <c r="BI106" s="39"/>
      <c r="BJ106" s="78"/>
      <c r="BK106" s="33"/>
    </row>
    <row r="107" spans="1:63" x14ac:dyDescent="0.35">
      <c r="A107" s="77"/>
      <c r="B107" s="39"/>
      <c r="C107" s="39"/>
      <c r="D107" s="39"/>
      <c r="E107" s="39"/>
      <c r="F107" s="73"/>
      <c r="G107" s="95">
        <f>Table1487453233343536331323334353738393103[[#This Row],[Hours Worked]]*Table1487453233343536331323334353738393103[[#This Row],[Rate]]</f>
        <v>0</v>
      </c>
      <c r="H107" s="116"/>
      <c r="I107" s="118">
        <f>IF(Table1487453233343536331323334353738393103[[#This Row],[Equipment Used (Dropdown)]] &lt;&gt; "", RIGHT(Table1487453233343536331323334353738393103[[#This Row],[Equipment Used (Dropdown)]],6),0)</f>
        <v>0</v>
      </c>
      <c r="J107" s="94"/>
      <c r="K107" s="95">
        <f>Table1487453233343536331323334353738393103[[#This Row],[Rate (Auto selects)]]*Table1487453233343536331323334353738393103[[#This Row],[Hours Used]]</f>
        <v>0</v>
      </c>
      <c r="S107" s="33"/>
      <c r="T107" s="39"/>
      <c r="U107" s="39"/>
      <c r="V107" s="39"/>
      <c r="W107" s="39"/>
      <c r="X107" s="39"/>
      <c r="Y107" s="112">
        <f>IF(X107 &lt;&gt; "", RIGHT(Table15775311283848586881828384858788898108[[#This Row],[Class (Dropdown)]],6),0)</f>
        <v>0</v>
      </c>
      <c r="Z107" s="108"/>
      <c r="AA107" s="107"/>
      <c r="AB107" s="111">
        <f>Table15775311283848586881828384858788898108[[#This Row],[Rate (Auto fill)]]*Table15775311283848586881828384858788898108[[#This Row],[Hours Groomed]]</f>
        <v>0</v>
      </c>
      <c r="AC107" s="32"/>
      <c r="AE107" s="85"/>
      <c r="AF107" s="85"/>
      <c r="AI107" s="33"/>
      <c r="AJ107" s="39"/>
      <c r="AK107" s="39"/>
      <c r="AL107" s="39"/>
      <c r="AM107" s="76"/>
      <c r="AN107" s="39"/>
      <c r="AO107" s="39"/>
      <c r="AP107" s="33"/>
      <c r="AQ107" s="77"/>
      <c r="AR107" s="39"/>
      <c r="AS107" s="39"/>
      <c r="AT107" s="76"/>
      <c r="AU107" s="39"/>
      <c r="AV107" s="78"/>
      <c r="AW107" s="33"/>
      <c r="AX107" s="77"/>
      <c r="AY107" s="39"/>
      <c r="AZ107" s="39"/>
      <c r="BA107" s="76"/>
      <c r="BB107" s="39"/>
      <c r="BC107" s="78"/>
      <c r="BD107" s="33"/>
      <c r="BE107" s="77"/>
      <c r="BF107" s="39"/>
      <c r="BG107" s="39"/>
      <c r="BH107" s="76"/>
      <c r="BI107" s="39"/>
      <c r="BJ107" s="78"/>
      <c r="BK107" s="33"/>
    </row>
    <row r="108" spans="1:63" x14ac:dyDescent="0.35">
      <c r="A108" s="77"/>
      <c r="B108" s="39"/>
      <c r="C108" s="39"/>
      <c r="D108" s="39"/>
      <c r="E108" s="39"/>
      <c r="F108" s="73"/>
      <c r="G108" s="95">
        <f>Table1487453233343536331323334353738393103[[#This Row],[Hours Worked]]*Table1487453233343536331323334353738393103[[#This Row],[Rate]]</f>
        <v>0</v>
      </c>
      <c r="H108" s="116"/>
      <c r="I108" s="118">
        <f>IF(Table1487453233343536331323334353738393103[[#This Row],[Equipment Used (Dropdown)]] &lt;&gt; "", RIGHT(Table1487453233343536331323334353738393103[[#This Row],[Equipment Used (Dropdown)]],6),0)</f>
        <v>0</v>
      </c>
      <c r="J108" s="94"/>
      <c r="K108" s="95">
        <f>Table1487453233343536331323334353738393103[[#This Row],[Rate (Auto selects)]]*Table1487453233343536331323334353738393103[[#This Row],[Hours Used]]</f>
        <v>0</v>
      </c>
      <c r="S108" s="33"/>
      <c r="T108" s="39"/>
      <c r="U108" s="39"/>
      <c r="V108" s="39"/>
      <c r="W108" s="39"/>
      <c r="X108" s="39"/>
      <c r="Y108" s="112">
        <f>IF(X108 &lt;&gt; "", RIGHT(Table15775311283848586881828384858788898108[[#This Row],[Class (Dropdown)]],6),0)</f>
        <v>0</v>
      </c>
      <c r="Z108" s="108"/>
      <c r="AA108" s="107"/>
      <c r="AB108" s="111">
        <f>Table15775311283848586881828384858788898108[[#This Row],[Rate (Auto fill)]]*Table15775311283848586881828384858788898108[[#This Row],[Hours Groomed]]</f>
        <v>0</v>
      </c>
      <c r="AC108" s="32"/>
      <c r="AE108" s="85"/>
      <c r="AF108" s="85"/>
      <c r="AI108" s="33"/>
      <c r="AJ108" s="39"/>
      <c r="AK108" s="39"/>
      <c r="AL108" s="39"/>
      <c r="AM108" s="76"/>
      <c r="AN108" s="39"/>
      <c r="AO108" s="39"/>
      <c r="AP108" s="33"/>
      <c r="AQ108" s="77"/>
      <c r="AR108" s="39"/>
      <c r="AS108" s="39"/>
      <c r="AT108" s="76"/>
      <c r="AU108" s="39"/>
      <c r="AV108" s="78"/>
      <c r="AW108" s="33"/>
      <c r="AX108" s="77"/>
      <c r="AY108" s="39"/>
      <c r="AZ108" s="39"/>
      <c r="BA108" s="76"/>
      <c r="BB108" s="39"/>
      <c r="BC108" s="78"/>
      <c r="BD108" s="33"/>
      <c r="BE108" s="77"/>
      <c r="BF108" s="39"/>
      <c r="BG108" s="39"/>
      <c r="BH108" s="76"/>
      <c r="BI108" s="39"/>
      <c r="BJ108" s="78"/>
      <c r="BK108" s="33"/>
    </row>
    <row r="109" spans="1:63" x14ac:dyDescent="0.35">
      <c r="A109" s="77"/>
      <c r="B109" s="39"/>
      <c r="C109" s="39"/>
      <c r="D109" s="39"/>
      <c r="E109" s="39"/>
      <c r="F109" s="73"/>
      <c r="G109" s="95">
        <f>Table1487453233343536331323334353738393103[[#This Row],[Hours Worked]]*Table1487453233343536331323334353738393103[[#This Row],[Rate]]</f>
        <v>0</v>
      </c>
      <c r="H109" s="116"/>
      <c r="I109" s="118">
        <f>IF(Table1487453233343536331323334353738393103[[#This Row],[Equipment Used (Dropdown)]] &lt;&gt; "", RIGHT(Table1487453233343536331323334353738393103[[#This Row],[Equipment Used (Dropdown)]],6),0)</f>
        <v>0</v>
      </c>
      <c r="J109" s="94"/>
      <c r="K109" s="95">
        <f>Table1487453233343536331323334353738393103[[#This Row],[Rate (Auto selects)]]*Table1487453233343536331323334353738393103[[#This Row],[Hours Used]]</f>
        <v>0</v>
      </c>
      <c r="S109" s="33"/>
      <c r="T109" s="39"/>
      <c r="U109" s="39"/>
      <c r="V109" s="39"/>
      <c r="W109" s="39"/>
      <c r="X109" s="39"/>
      <c r="Y109" s="112">
        <f>IF(X109 &lt;&gt; "", RIGHT(Table15775311283848586881828384858788898108[[#This Row],[Class (Dropdown)]],6),0)</f>
        <v>0</v>
      </c>
      <c r="Z109" s="108"/>
      <c r="AA109" s="107"/>
      <c r="AB109" s="111">
        <f>Table15775311283848586881828384858788898108[[#This Row],[Rate (Auto fill)]]*Table15775311283848586881828384858788898108[[#This Row],[Hours Groomed]]</f>
        <v>0</v>
      </c>
      <c r="AC109" s="32"/>
      <c r="AE109" s="85"/>
      <c r="AF109" s="85"/>
      <c r="AI109" s="33"/>
      <c r="AJ109" s="39"/>
      <c r="AK109" s="39"/>
      <c r="AL109" s="39"/>
      <c r="AM109" s="76"/>
      <c r="AN109" s="39"/>
      <c r="AO109" s="39"/>
      <c r="AP109" s="33"/>
      <c r="AQ109" s="77"/>
      <c r="AR109" s="39"/>
      <c r="AS109" s="39"/>
      <c r="AT109" s="76"/>
      <c r="AU109" s="39"/>
      <c r="AV109" s="78"/>
      <c r="AW109" s="33"/>
      <c r="AX109" s="77"/>
      <c r="AY109" s="39"/>
      <c r="AZ109" s="39"/>
      <c r="BA109" s="76"/>
      <c r="BB109" s="39"/>
      <c r="BC109" s="78"/>
      <c r="BD109" s="33"/>
      <c r="BE109" s="77"/>
      <c r="BF109" s="39"/>
      <c r="BG109" s="39"/>
      <c r="BH109" s="76"/>
      <c r="BI109" s="39"/>
      <c r="BJ109" s="78"/>
      <c r="BK109" s="33"/>
    </row>
    <row r="110" spans="1:63" x14ac:dyDescent="0.35">
      <c r="A110" s="77"/>
      <c r="B110" s="39"/>
      <c r="C110" s="39"/>
      <c r="D110" s="39"/>
      <c r="E110" s="39"/>
      <c r="F110" s="73"/>
      <c r="G110" s="95">
        <f>Table1487453233343536331323334353738393103[[#This Row],[Hours Worked]]*Table1487453233343536331323334353738393103[[#This Row],[Rate]]</f>
        <v>0</v>
      </c>
      <c r="H110" s="116"/>
      <c r="I110" s="118">
        <f>IF(Table1487453233343536331323334353738393103[[#This Row],[Equipment Used (Dropdown)]] &lt;&gt; "", RIGHT(Table1487453233343536331323334353738393103[[#This Row],[Equipment Used (Dropdown)]],6),0)</f>
        <v>0</v>
      </c>
      <c r="J110" s="94"/>
      <c r="K110" s="95">
        <f>Table1487453233343536331323334353738393103[[#This Row],[Rate (Auto selects)]]*Table1487453233343536331323334353738393103[[#This Row],[Hours Used]]</f>
        <v>0</v>
      </c>
      <c r="S110" s="33"/>
      <c r="T110" s="39"/>
      <c r="U110" s="39"/>
      <c r="V110" s="39"/>
      <c r="W110" s="39"/>
      <c r="X110" s="39"/>
      <c r="Y110" s="112">
        <f>IF(X110 &lt;&gt; "", RIGHT(Table15775311283848586881828384858788898108[[#This Row],[Class (Dropdown)]],6),0)</f>
        <v>0</v>
      </c>
      <c r="Z110" s="108"/>
      <c r="AA110" s="107"/>
      <c r="AB110" s="111">
        <f>Table15775311283848586881828384858788898108[[#This Row],[Rate (Auto fill)]]*Table15775311283848586881828384858788898108[[#This Row],[Hours Groomed]]</f>
        <v>0</v>
      </c>
      <c r="AC110" s="32"/>
      <c r="AE110" s="85"/>
      <c r="AF110" s="85"/>
      <c r="AI110" s="33"/>
      <c r="AJ110" s="39"/>
      <c r="AK110" s="39"/>
      <c r="AL110" s="39"/>
      <c r="AM110" s="76"/>
      <c r="AN110" s="39"/>
      <c r="AO110" s="39"/>
      <c r="AP110" s="33"/>
      <c r="AQ110" s="77"/>
      <c r="AR110" s="39"/>
      <c r="AS110" s="39"/>
      <c r="AT110" s="76"/>
      <c r="AU110" s="39"/>
      <c r="AV110" s="78"/>
      <c r="AW110" s="33"/>
      <c r="AX110" s="77"/>
      <c r="AY110" s="39"/>
      <c r="AZ110" s="39"/>
      <c r="BA110" s="76"/>
      <c r="BB110" s="39"/>
      <c r="BC110" s="78"/>
      <c r="BD110" s="33"/>
      <c r="BE110" s="77"/>
      <c r="BF110" s="39"/>
      <c r="BG110" s="39"/>
      <c r="BH110" s="76"/>
      <c r="BI110" s="39"/>
      <c r="BJ110" s="78"/>
      <c r="BK110" s="33"/>
    </row>
    <row r="111" spans="1:63" x14ac:dyDescent="0.35">
      <c r="A111" s="77"/>
      <c r="B111" s="39"/>
      <c r="C111" s="39"/>
      <c r="D111" s="39"/>
      <c r="E111" s="39"/>
      <c r="F111" s="73"/>
      <c r="G111" s="95">
        <f>Table1487453233343536331323334353738393103[[#This Row],[Hours Worked]]*Table1487453233343536331323334353738393103[[#This Row],[Rate]]</f>
        <v>0</v>
      </c>
      <c r="H111" s="116"/>
      <c r="I111" s="118">
        <f>IF(Table1487453233343536331323334353738393103[[#This Row],[Equipment Used (Dropdown)]] &lt;&gt; "", RIGHT(Table1487453233343536331323334353738393103[[#This Row],[Equipment Used (Dropdown)]],6),0)</f>
        <v>0</v>
      </c>
      <c r="J111" s="94"/>
      <c r="K111" s="95">
        <f>Table1487453233343536331323334353738393103[[#This Row],[Rate (Auto selects)]]*Table1487453233343536331323334353738393103[[#This Row],[Hours Used]]</f>
        <v>0</v>
      </c>
      <c r="S111" s="33"/>
      <c r="T111" s="39"/>
      <c r="U111" s="39"/>
      <c r="V111" s="39"/>
      <c r="W111" s="39"/>
      <c r="X111" s="39"/>
      <c r="Y111" s="112">
        <f>IF(X111 &lt;&gt; "", RIGHT(Table15775311283848586881828384858788898108[[#This Row],[Class (Dropdown)]],6),0)</f>
        <v>0</v>
      </c>
      <c r="Z111" s="108"/>
      <c r="AA111" s="107"/>
      <c r="AB111" s="111">
        <f>Table15775311283848586881828384858788898108[[#This Row],[Rate (Auto fill)]]*Table15775311283848586881828384858788898108[[#This Row],[Hours Groomed]]</f>
        <v>0</v>
      </c>
      <c r="AC111" s="32"/>
      <c r="AE111" s="85"/>
      <c r="AF111" s="85"/>
      <c r="AI111" s="33"/>
      <c r="AJ111" s="39"/>
      <c r="AK111" s="39"/>
      <c r="AL111" s="39"/>
      <c r="AM111" s="76"/>
      <c r="AN111" s="39"/>
      <c r="AO111" s="39"/>
      <c r="AP111" s="33"/>
      <c r="AQ111" s="77"/>
      <c r="AR111" s="39"/>
      <c r="AS111" s="39"/>
      <c r="AT111" s="76"/>
      <c r="AU111" s="39"/>
      <c r="AV111" s="78"/>
      <c r="AW111" s="33"/>
      <c r="AX111" s="77"/>
      <c r="AY111" s="39"/>
      <c r="AZ111" s="39"/>
      <c r="BA111" s="76"/>
      <c r="BB111" s="39"/>
      <c r="BC111" s="78"/>
      <c r="BD111" s="33"/>
      <c r="BE111" s="77"/>
      <c r="BF111" s="39"/>
      <c r="BG111" s="39"/>
      <c r="BH111" s="76"/>
      <c r="BI111" s="39"/>
      <c r="BJ111" s="78"/>
      <c r="BK111" s="33"/>
    </row>
    <row r="112" spans="1:63" x14ac:dyDescent="0.35">
      <c r="A112" s="77"/>
      <c r="B112" s="39"/>
      <c r="C112" s="39"/>
      <c r="D112" s="39"/>
      <c r="E112" s="39"/>
      <c r="F112" s="73"/>
      <c r="G112" s="95">
        <f>Table1487453233343536331323334353738393103[[#This Row],[Hours Worked]]*Table1487453233343536331323334353738393103[[#This Row],[Rate]]</f>
        <v>0</v>
      </c>
      <c r="H112" s="116"/>
      <c r="I112" s="118">
        <f>IF(Table1487453233343536331323334353738393103[[#This Row],[Equipment Used (Dropdown)]] &lt;&gt; "", RIGHT(Table1487453233343536331323334353738393103[[#This Row],[Equipment Used (Dropdown)]],6),0)</f>
        <v>0</v>
      </c>
      <c r="J112" s="94"/>
      <c r="K112" s="95">
        <f>Table1487453233343536331323334353738393103[[#This Row],[Rate (Auto selects)]]*Table1487453233343536331323334353738393103[[#This Row],[Hours Used]]</f>
        <v>0</v>
      </c>
      <c r="S112" s="33"/>
      <c r="T112" s="39"/>
      <c r="U112" s="39"/>
      <c r="V112" s="39"/>
      <c r="W112" s="39"/>
      <c r="X112" s="39"/>
      <c r="Y112" s="112">
        <f>IF(X112 &lt;&gt; "", RIGHT(Table15775311283848586881828384858788898108[[#This Row],[Class (Dropdown)]],6),0)</f>
        <v>0</v>
      </c>
      <c r="Z112" s="108"/>
      <c r="AA112" s="107"/>
      <c r="AB112" s="111">
        <f>Table15775311283848586881828384858788898108[[#This Row],[Rate (Auto fill)]]*Table15775311283848586881828384858788898108[[#This Row],[Hours Groomed]]</f>
        <v>0</v>
      </c>
      <c r="AC112" s="32"/>
      <c r="AE112" s="85"/>
      <c r="AF112" s="85"/>
      <c r="AI112" s="33"/>
      <c r="AJ112" s="39"/>
      <c r="AK112" s="39"/>
      <c r="AL112" s="39"/>
      <c r="AM112" s="76"/>
      <c r="AN112" s="39"/>
      <c r="AO112" s="39"/>
      <c r="AP112" s="33"/>
      <c r="AQ112" s="77"/>
      <c r="AR112" s="39"/>
      <c r="AS112" s="39"/>
      <c r="AT112" s="76"/>
      <c r="AU112" s="39"/>
      <c r="AV112" s="78"/>
      <c r="AW112" s="33"/>
      <c r="AX112" s="77"/>
      <c r="AY112" s="39"/>
      <c r="AZ112" s="39"/>
      <c r="BA112" s="76"/>
      <c r="BB112" s="39"/>
      <c r="BC112" s="78"/>
      <c r="BD112" s="33"/>
      <c r="BE112" s="77"/>
      <c r="BF112" s="39"/>
      <c r="BG112" s="39"/>
      <c r="BH112" s="76"/>
      <c r="BI112" s="39"/>
      <c r="BJ112" s="78"/>
      <c r="BK112" s="33"/>
    </row>
    <row r="113" spans="1:63" x14ac:dyDescent="0.35">
      <c r="A113" s="77"/>
      <c r="B113" s="39"/>
      <c r="C113" s="39"/>
      <c r="D113" s="39"/>
      <c r="E113" s="39"/>
      <c r="F113" s="73"/>
      <c r="G113" s="95">
        <f>Table1487453233343536331323334353738393103[[#This Row],[Hours Worked]]*Table1487453233343536331323334353738393103[[#This Row],[Rate]]</f>
        <v>0</v>
      </c>
      <c r="H113" s="116"/>
      <c r="I113" s="118">
        <f>IF(Table1487453233343536331323334353738393103[[#This Row],[Equipment Used (Dropdown)]] &lt;&gt; "", RIGHT(Table1487453233343536331323334353738393103[[#This Row],[Equipment Used (Dropdown)]],6),0)</f>
        <v>0</v>
      </c>
      <c r="J113" s="94"/>
      <c r="K113" s="95">
        <f>Table1487453233343536331323334353738393103[[#This Row],[Rate (Auto selects)]]*Table1487453233343536331323334353738393103[[#This Row],[Hours Used]]</f>
        <v>0</v>
      </c>
      <c r="S113" s="33"/>
      <c r="T113" s="39"/>
      <c r="U113" s="39"/>
      <c r="V113" s="39"/>
      <c r="W113" s="39"/>
      <c r="X113" s="39"/>
      <c r="Y113" s="112">
        <f>IF(X113 &lt;&gt; "", RIGHT(Table15775311283848586881828384858788898108[[#This Row],[Class (Dropdown)]],6),0)</f>
        <v>0</v>
      </c>
      <c r="Z113" s="108"/>
      <c r="AA113" s="107"/>
      <c r="AB113" s="111">
        <f>Table15775311283848586881828384858788898108[[#This Row],[Rate (Auto fill)]]*Table15775311283848586881828384858788898108[[#This Row],[Hours Groomed]]</f>
        <v>0</v>
      </c>
      <c r="AC113" s="32"/>
      <c r="AE113" s="85"/>
      <c r="AF113" s="85"/>
      <c r="AI113" s="33"/>
      <c r="AJ113" s="39"/>
      <c r="AK113" s="39"/>
      <c r="AL113" s="39"/>
      <c r="AM113" s="76"/>
      <c r="AN113" s="39"/>
      <c r="AO113" s="39"/>
      <c r="AP113" s="33"/>
      <c r="AQ113" s="77"/>
      <c r="AR113" s="39"/>
      <c r="AS113" s="39"/>
      <c r="AT113" s="76"/>
      <c r="AU113" s="39"/>
      <c r="AV113" s="78"/>
      <c r="AW113" s="33"/>
      <c r="AX113" s="77"/>
      <c r="AY113" s="39"/>
      <c r="AZ113" s="39"/>
      <c r="BA113" s="76"/>
      <c r="BB113" s="39"/>
      <c r="BC113" s="78"/>
      <c r="BD113" s="33"/>
      <c r="BE113" s="77"/>
      <c r="BF113" s="39"/>
      <c r="BG113" s="39"/>
      <c r="BH113" s="76"/>
      <c r="BI113" s="39"/>
      <c r="BJ113" s="78"/>
      <c r="BK113" s="33"/>
    </row>
    <row r="114" spans="1:63" x14ac:dyDescent="0.35">
      <c r="A114" s="77"/>
      <c r="B114" s="39"/>
      <c r="C114" s="39"/>
      <c r="D114" s="39"/>
      <c r="E114" s="39"/>
      <c r="F114" s="73"/>
      <c r="G114" s="95">
        <f>Table1487453233343536331323334353738393103[[#This Row],[Hours Worked]]*Table1487453233343536331323334353738393103[[#This Row],[Rate]]</f>
        <v>0</v>
      </c>
      <c r="H114" s="116"/>
      <c r="I114" s="118">
        <f>IF(Table1487453233343536331323334353738393103[[#This Row],[Equipment Used (Dropdown)]] &lt;&gt; "", RIGHT(Table1487453233343536331323334353738393103[[#This Row],[Equipment Used (Dropdown)]],6),0)</f>
        <v>0</v>
      </c>
      <c r="J114" s="94"/>
      <c r="K114" s="95">
        <f>Table1487453233343536331323334353738393103[[#This Row],[Rate (Auto selects)]]*Table1487453233343536331323334353738393103[[#This Row],[Hours Used]]</f>
        <v>0</v>
      </c>
      <c r="S114" s="33"/>
      <c r="T114" s="39"/>
      <c r="U114" s="39"/>
      <c r="V114" s="39"/>
      <c r="W114" s="39"/>
      <c r="X114" s="39"/>
      <c r="Y114" s="112">
        <f>IF(X114 &lt;&gt; "", RIGHT(Table15775311283848586881828384858788898108[[#This Row],[Class (Dropdown)]],6),0)</f>
        <v>0</v>
      </c>
      <c r="Z114" s="108"/>
      <c r="AA114" s="107"/>
      <c r="AB114" s="111">
        <f>Table15775311283848586881828384858788898108[[#This Row],[Rate (Auto fill)]]*Table15775311283848586881828384858788898108[[#This Row],[Hours Groomed]]</f>
        <v>0</v>
      </c>
      <c r="AC114" s="32"/>
      <c r="AE114" s="85"/>
      <c r="AF114" s="85"/>
      <c r="AI114" s="33"/>
      <c r="AJ114" s="39"/>
      <c r="AK114" s="39"/>
      <c r="AL114" s="39"/>
      <c r="AM114" s="76"/>
      <c r="AN114" s="39"/>
      <c r="AO114" s="39"/>
      <c r="AP114" s="33"/>
      <c r="AQ114" s="77"/>
      <c r="AR114" s="39"/>
      <c r="AS114" s="39"/>
      <c r="AT114" s="76"/>
      <c r="AU114" s="39"/>
      <c r="AV114" s="78"/>
      <c r="AW114" s="33"/>
      <c r="AX114" s="77"/>
      <c r="AY114" s="39"/>
      <c r="AZ114" s="39"/>
      <c r="BA114" s="76"/>
      <c r="BB114" s="39"/>
      <c r="BC114" s="78"/>
      <c r="BD114" s="33"/>
      <c r="BE114" s="77"/>
      <c r="BF114" s="39"/>
      <c r="BG114" s="39"/>
      <c r="BH114" s="76"/>
      <c r="BI114" s="39"/>
      <c r="BJ114" s="78"/>
      <c r="BK114" s="33"/>
    </row>
    <row r="115" spans="1:63" x14ac:dyDescent="0.35">
      <c r="A115" s="77"/>
      <c r="B115" s="39"/>
      <c r="C115" s="39"/>
      <c r="D115" s="39"/>
      <c r="E115" s="39"/>
      <c r="F115" s="73"/>
      <c r="G115" s="95">
        <f>Table1487453233343536331323334353738393103[[#This Row],[Hours Worked]]*Table1487453233343536331323334353738393103[[#This Row],[Rate]]</f>
        <v>0</v>
      </c>
      <c r="H115" s="116"/>
      <c r="I115" s="118">
        <f>IF(Table1487453233343536331323334353738393103[[#This Row],[Equipment Used (Dropdown)]] &lt;&gt; "", RIGHT(Table1487453233343536331323334353738393103[[#This Row],[Equipment Used (Dropdown)]],6),0)</f>
        <v>0</v>
      </c>
      <c r="J115" s="94"/>
      <c r="K115" s="95">
        <f>Table1487453233343536331323334353738393103[[#This Row],[Rate (Auto selects)]]*Table1487453233343536331323334353738393103[[#This Row],[Hours Used]]</f>
        <v>0</v>
      </c>
      <c r="S115" s="33"/>
      <c r="T115" s="39"/>
      <c r="U115" s="39"/>
      <c r="V115" s="39"/>
      <c r="W115" s="39"/>
      <c r="X115" s="39"/>
      <c r="Y115" s="112">
        <f>IF(X115 &lt;&gt; "", RIGHT(Table15775311283848586881828384858788898108[[#This Row],[Class (Dropdown)]],6),0)</f>
        <v>0</v>
      </c>
      <c r="Z115" s="108"/>
      <c r="AA115" s="107"/>
      <c r="AB115" s="111">
        <f>Table15775311283848586881828384858788898108[[#This Row],[Rate (Auto fill)]]*Table15775311283848586881828384858788898108[[#This Row],[Hours Groomed]]</f>
        <v>0</v>
      </c>
      <c r="AC115" s="32"/>
      <c r="AE115" s="85"/>
      <c r="AF115" s="85"/>
      <c r="AI115" s="33"/>
      <c r="AJ115" s="39"/>
      <c r="AK115" s="39"/>
      <c r="AL115" s="39"/>
      <c r="AM115" s="76"/>
      <c r="AN115" s="39"/>
      <c r="AO115" s="39"/>
      <c r="AP115" s="33"/>
      <c r="AQ115" s="77"/>
      <c r="AR115" s="39"/>
      <c r="AS115" s="39"/>
      <c r="AT115" s="76"/>
      <c r="AU115" s="39"/>
      <c r="AV115" s="78"/>
      <c r="AW115" s="33"/>
      <c r="AX115" s="77"/>
      <c r="AY115" s="39"/>
      <c r="AZ115" s="39"/>
      <c r="BA115" s="76"/>
      <c r="BB115" s="39"/>
      <c r="BC115" s="78"/>
      <c r="BD115" s="33"/>
      <c r="BE115" s="77"/>
      <c r="BF115" s="39"/>
      <c r="BG115" s="39"/>
      <c r="BH115" s="76"/>
      <c r="BI115" s="39"/>
      <c r="BJ115" s="78"/>
      <c r="BK115" s="33"/>
    </row>
    <row r="116" spans="1:63" x14ac:dyDescent="0.35">
      <c r="A116" s="77"/>
      <c r="B116" s="39"/>
      <c r="C116" s="39"/>
      <c r="D116" s="39"/>
      <c r="E116" s="39"/>
      <c r="F116" s="73"/>
      <c r="G116" s="95">
        <f>Table1487453233343536331323334353738393103[[#This Row],[Hours Worked]]*Table1487453233343536331323334353738393103[[#This Row],[Rate]]</f>
        <v>0</v>
      </c>
      <c r="H116" s="116"/>
      <c r="I116" s="118">
        <f>IF(Table1487453233343536331323334353738393103[[#This Row],[Equipment Used (Dropdown)]] &lt;&gt; "", RIGHT(Table1487453233343536331323334353738393103[[#This Row],[Equipment Used (Dropdown)]],6),0)</f>
        <v>0</v>
      </c>
      <c r="J116" s="94"/>
      <c r="K116" s="95">
        <f>Table1487453233343536331323334353738393103[[#This Row],[Rate (Auto selects)]]*Table1487453233343536331323334353738393103[[#This Row],[Hours Used]]</f>
        <v>0</v>
      </c>
      <c r="S116" s="33"/>
      <c r="T116" s="39"/>
      <c r="U116" s="39"/>
      <c r="V116" s="39"/>
      <c r="W116" s="39"/>
      <c r="X116" s="39"/>
      <c r="Y116" s="112">
        <f>IF(X116 &lt;&gt; "", RIGHT(Table15775311283848586881828384858788898108[[#This Row],[Class (Dropdown)]],6),0)</f>
        <v>0</v>
      </c>
      <c r="Z116" s="108"/>
      <c r="AA116" s="107"/>
      <c r="AB116" s="111">
        <f>Table15775311283848586881828384858788898108[[#This Row],[Rate (Auto fill)]]*Table15775311283848586881828384858788898108[[#This Row],[Hours Groomed]]</f>
        <v>0</v>
      </c>
      <c r="AC116" s="32"/>
      <c r="AE116" s="85"/>
      <c r="AF116" s="85"/>
      <c r="AI116" s="33"/>
      <c r="AJ116" s="39"/>
      <c r="AK116" s="39"/>
      <c r="AL116" s="39"/>
      <c r="AM116" s="76"/>
      <c r="AN116" s="39"/>
      <c r="AO116" s="39"/>
      <c r="AP116" s="33"/>
      <c r="AQ116" s="77"/>
      <c r="AR116" s="39"/>
      <c r="AS116" s="39"/>
      <c r="AT116" s="76"/>
      <c r="AU116" s="39"/>
      <c r="AV116" s="78"/>
      <c r="AW116" s="33"/>
      <c r="AX116" s="77"/>
      <c r="AY116" s="39"/>
      <c r="AZ116" s="39"/>
      <c r="BA116" s="76"/>
      <c r="BB116" s="39"/>
      <c r="BC116" s="78"/>
      <c r="BD116" s="33"/>
      <c r="BE116" s="77"/>
      <c r="BF116" s="39"/>
      <c r="BG116" s="39"/>
      <c r="BH116" s="76"/>
      <c r="BI116" s="39"/>
      <c r="BJ116" s="78"/>
      <c r="BK116" s="33"/>
    </row>
    <row r="117" spans="1:63" x14ac:dyDescent="0.35">
      <c r="A117" s="77"/>
      <c r="B117" s="39"/>
      <c r="C117" s="39"/>
      <c r="D117" s="39"/>
      <c r="E117" s="39"/>
      <c r="F117" s="73"/>
      <c r="G117" s="95">
        <f>Table1487453233343536331323334353738393103[[#This Row],[Hours Worked]]*Table1487453233343536331323334353738393103[[#This Row],[Rate]]</f>
        <v>0</v>
      </c>
      <c r="H117" s="116"/>
      <c r="I117" s="118">
        <f>IF(Table1487453233343536331323334353738393103[[#This Row],[Equipment Used (Dropdown)]] &lt;&gt; "", RIGHT(Table1487453233343536331323334353738393103[[#This Row],[Equipment Used (Dropdown)]],6),0)</f>
        <v>0</v>
      </c>
      <c r="J117" s="94"/>
      <c r="K117" s="95">
        <f>Table1487453233343536331323334353738393103[[#This Row],[Rate (Auto selects)]]*Table1487453233343536331323334353738393103[[#This Row],[Hours Used]]</f>
        <v>0</v>
      </c>
      <c r="S117" s="33"/>
      <c r="T117" s="39"/>
      <c r="U117" s="39"/>
      <c r="V117" s="39"/>
      <c r="W117" s="39"/>
      <c r="X117" s="39"/>
      <c r="Y117" s="112">
        <f>IF(X117 &lt;&gt; "", RIGHT(Table15775311283848586881828384858788898108[[#This Row],[Class (Dropdown)]],6),0)</f>
        <v>0</v>
      </c>
      <c r="Z117" s="108"/>
      <c r="AA117" s="107"/>
      <c r="AB117" s="111">
        <f>Table15775311283848586881828384858788898108[[#This Row],[Rate (Auto fill)]]*Table15775311283848586881828384858788898108[[#This Row],[Hours Groomed]]</f>
        <v>0</v>
      </c>
      <c r="AC117" s="32"/>
      <c r="AE117" s="85"/>
      <c r="AF117" s="85"/>
      <c r="AI117" s="33"/>
      <c r="AJ117" s="39"/>
      <c r="AK117" s="39"/>
      <c r="AL117" s="39"/>
      <c r="AM117" s="76"/>
      <c r="AN117" s="39"/>
      <c r="AO117" s="39"/>
      <c r="AP117" s="33"/>
      <c r="AQ117" s="77"/>
      <c r="AR117" s="39"/>
      <c r="AS117" s="39"/>
      <c r="AT117" s="76"/>
      <c r="AU117" s="39"/>
      <c r="AV117" s="78"/>
      <c r="AW117" s="33"/>
      <c r="AX117" s="77"/>
      <c r="AY117" s="39"/>
      <c r="AZ117" s="39"/>
      <c r="BA117" s="76"/>
      <c r="BB117" s="39"/>
      <c r="BC117" s="78"/>
      <c r="BD117" s="33"/>
      <c r="BE117" s="77"/>
      <c r="BF117" s="39"/>
      <c r="BG117" s="39"/>
      <c r="BH117" s="76"/>
      <c r="BI117" s="39"/>
      <c r="BJ117" s="78"/>
      <c r="BK117" s="33"/>
    </row>
    <row r="118" spans="1:63" x14ac:dyDescent="0.35">
      <c r="A118" s="77"/>
      <c r="B118" s="39"/>
      <c r="C118" s="39"/>
      <c r="D118" s="39"/>
      <c r="E118" s="39"/>
      <c r="F118" s="73"/>
      <c r="G118" s="95">
        <f>Table1487453233343536331323334353738393103[[#This Row],[Hours Worked]]*Table1487453233343536331323334353738393103[[#This Row],[Rate]]</f>
        <v>0</v>
      </c>
      <c r="H118" s="116"/>
      <c r="I118" s="118">
        <f>IF(Table1487453233343536331323334353738393103[[#This Row],[Equipment Used (Dropdown)]] &lt;&gt; "", RIGHT(Table1487453233343536331323334353738393103[[#This Row],[Equipment Used (Dropdown)]],6),0)</f>
        <v>0</v>
      </c>
      <c r="J118" s="94"/>
      <c r="K118" s="95">
        <f>Table1487453233343536331323334353738393103[[#This Row],[Rate (Auto selects)]]*Table1487453233343536331323334353738393103[[#This Row],[Hours Used]]</f>
        <v>0</v>
      </c>
      <c r="S118" s="33"/>
      <c r="T118" s="39"/>
      <c r="U118" s="39"/>
      <c r="V118" s="39"/>
      <c r="W118" s="39"/>
      <c r="X118" s="39"/>
      <c r="Y118" s="112">
        <f>IF(X118 &lt;&gt; "", RIGHT(Table15775311283848586881828384858788898108[[#This Row],[Class (Dropdown)]],6),0)</f>
        <v>0</v>
      </c>
      <c r="Z118" s="108"/>
      <c r="AA118" s="107"/>
      <c r="AB118" s="111">
        <f>Table15775311283848586881828384858788898108[[#This Row],[Rate (Auto fill)]]*Table15775311283848586881828384858788898108[[#This Row],[Hours Groomed]]</f>
        <v>0</v>
      </c>
      <c r="AC118" s="32"/>
      <c r="AE118" s="85"/>
      <c r="AF118" s="85"/>
      <c r="AI118" s="33"/>
      <c r="AJ118" s="39"/>
      <c r="AK118" s="39"/>
      <c r="AL118" s="39"/>
      <c r="AM118" s="76"/>
      <c r="AN118" s="39"/>
      <c r="AO118" s="39"/>
      <c r="AP118" s="33"/>
      <c r="AQ118" s="77"/>
      <c r="AR118" s="39"/>
      <c r="AS118" s="39"/>
      <c r="AT118" s="76"/>
      <c r="AU118" s="39"/>
      <c r="AV118" s="78"/>
      <c r="AW118" s="33"/>
      <c r="AX118" s="77"/>
      <c r="AY118" s="39"/>
      <c r="AZ118" s="39"/>
      <c r="BA118" s="76"/>
      <c r="BB118" s="39"/>
      <c r="BC118" s="78"/>
      <c r="BD118" s="33"/>
      <c r="BE118" s="77"/>
      <c r="BF118" s="39"/>
      <c r="BG118" s="39"/>
      <c r="BH118" s="76"/>
      <c r="BI118" s="39"/>
      <c r="BJ118" s="78"/>
      <c r="BK118" s="33"/>
    </row>
    <row r="119" spans="1:63" x14ac:dyDescent="0.35">
      <c r="A119" s="77"/>
      <c r="B119" s="39"/>
      <c r="C119" s="39"/>
      <c r="D119" s="39"/>
      <c r="E119" s="39"/>
      <c r="F119" s="73"/>
      <c r="G119" s="95">
        <f>Table1487453233343536331323334353738393103[[#This Row],[Hours Worked]]*Table1487453233343536331323334353738393103[[#This Row],[Rate]]</f>
        <v>0</v>
      </c>
      <c r="H119" s="116"/>
      <c r="I119" s="118">
        <f>IF(Table1487453233343536331323334353738393103[[#This Row],[Equipment Used (Dropdown)]] &lt;&gt; "", RIGHT(Table1487453233343536331323334353738393103[[#This Row],[Equipment Used (Dropdown)]],6),0)</f>
        <v>0</v>
      </c>
      <c r="J119" s="94"/>
      <c r="K119" s="95">
        <f>Table1487453233343536331323334353738393103[[#This Row],[Rate (Auto selects)]]*Table1487453233343536331323334353738393103[[#This Row],[Hours Used]]</f>
        <v>0</v>
      </c>
      <c r="S119" s="33"/>
      <c r="T119" s="39"/>
      <c r="U119" s="39"/>
      <c r="V119" s="39"/>
      <c r="W119" s="39"/>
      <c r="X119" s="39"/>
      <c r="Y119" s="112">
        <f>IF(X119 &lt;&gt; "", RIGHT(Table15775311283848586881828384858788898108[[#This Row],[Class (Dropdown)]],6),0)</f>
        <v>0</v>
      </c>
      <c r="Z119" s="108"/>
      <c r="AA119" s="107"/>
      <c r="AB119" s="111">
        <f>Table15775311283848586881828384858788898108[[#This Row],[Rate (Auto fill)]]*Table15775311283848586881828384858788898108[[#This Row],[Hours Groomed]]</f>
        <v>0</v>
      </c>
      <c r="AC119" s="32"/>
      <c r="AE119" s="85"/>
      <c r="AF119" s="85"/>
      <c r="AI119" s="33"/>
      <c r="AJ119" s="39"/>
      <c r="AK119" s="39"/>
      <c r="AL119" s="39"/>
      <c r="AM119" s="76"/>
      <c r="AN119" s="39"/>
      <c r="AO119" s="39"/>
      <c r="AP119" s="33"/>
      <c r="AQ119" s="77"/>
      <c r="AR119" s="39"/>
      <c r="AS119" s="39"/>
      <c r="AT119" s="76"/>
      <c r="AU119" s="39"/>
      <c r="AV119" s="78"/>
      <c r="AW119" s="33"/>
      <c r="AX119" s="77"/>
      <c r="AY119" s="39"/>
      <c r="AZ119" s="39"/>
      <c r="BA119" s="76"/>
      <c r="BB119" s="39"/>
      <c r="BC119" s="78"/>
      <c r="BD119" s="33"/>
      <c r="BE119" s="77"/>
      <c r="BF119" s="39"/>
      <c r="BG119" s="39"/>
      <c r="BH119" s="76"/>
      <c r="BI119" s="39"/>
      <c r="BJ119" s="78"/>
      <c r="BK119" s="33"/>
    </row>
    <row r="120" spans="1:63" x14ac:dyDescent="0.35">
      <c r="A120" s="77"/>
      <c r="B120" s="39"/>
      <c r="C120" s="39"/>
      <c r="D120" s="39"/>
      <c r="E120" s="39"/>
      <c r="F120" s="73"/>
      <c r="G120" s="95">
        <f>Table1487453233343536331323334353738393103[[#This Row],[Hours Worked]]*Table1487453233343536331323334353738393103[[#This Row],[Rate]]</f>
        <v>0</v>
      </c>
      <c r="H120" s="116"/>
      <c r="I120" s="118">
        <f>IF(Table1487453233343536331323334353738393103[[#This Row],[Equipment Used (Dropdown)]] &lt;&gt; "", RIGHT(Table1487453233343536331323334353738393103[[#This Row],[Equipment Used (Dropdown)]],6),0)</f>
        <v>0</v>
      </c>
      <c r="J120" s="94"/>
      <c r="K120" s="95">
        <f>Table1487453233343536331323334353738393103[[#This Row],[Rate (Auto selects)]]*Table1487453233343536331323334353738393103[[#This Row],[Hours Used]]</f>
        <v>0</v>
      </c>
      <c r="S120" s="33"/>
      <c r="T120" s="39"/>
      <c r="U120" s="39"/>
      <c r="V120" s="39"/>
      <c r="W120" s="39"/>
      <c r="X120" s="39"/>
      <c r="Y120" s="112">
        <f>IF(X120 &lt;&gt; "", RIGHT(Table15775311283848586881828384858788898108[[#This Row],[Class (Dropdown)]],6),0)</f>
        <v>0</v>
      </c>
      <c r="Z120" s="108"/>
      <c r="AA120" s="107"/>
      <c r="AB120" s="111">
        <f>Table15775311283848586881828384858788898108[[#This Row],[Rate (Auto fill)]]*Table15775311283848586881828384858788898108[[#This Row],[Hours Groomed]]</f>
        <v>0</v>
      </c>
      <c r="AC120" s="32"/>
      <c r="AE120" s="85"/>
      <c r="AF120" s="85"/>
      <c r="AI120" s="33"/>
      <c r="AJ120" s="39"/>
      <c r="AK120" s="39"/>
      <c r="AL120" s="39"/>
      <c r="AM120" s="76"/>
      <c r="AN120" s="39"/>
      <c r="AO120" s="39"/>
      <c r="AP120" s="33"/>
      <c r="AQ120" s="77"/>
      <c r="AR120" s="39"/>
      <c r="AS120" s="39"/>
      <c r="AT120" s="76"/>
      <c r="AU120" s="39"/>
      <c r="AV120" s="78"/>
      <c r="AW120" s="33"/>
      <c r="AX120" s="77"/>
      <c r="AY120" s="39"/>
      <c r="AZ120" s="39"/>
      <c r="BA120" s="76"/>
      <c r="BB120" s="39"/>
      <c r="BC120" s="78"/>
      <c r="BD120" s="33"/>
      <c r="BE120" s="77"/>
      <c r="BF120" s="39"/>
      <c r="BG120" s="39"/>
      <c r="BH120" s="76"/>
      <c r="BI120" s="39"/>
      <c r="BJ120" s="78"/>
      <c r="BK120" s="33"/>
    </row>
    <row r="121" spans="1:63" x14ac:dyDescent="0.35">
      <c r="A121" s="77"/>
      <c r="B121" s="39"/>
      <c r="C121" s="39"/>
      <c r="D121" s="39"/>
      <c r="E121" s="39"/>
      <c r="F121" s="73"/>
      <c r="G121" s="95">
        <f>Table1487453233343536331323334353738393103[[#This Row],[Hours Worked]]*Table1487453233343536331323334353738393103[[#This Row],[Rate]]</f>
        <v>0</v>
      </c>
      <c r="H121" s="116"/>
      <c r="I121" s="118">
        <f>IF(Table1487453233343536331323334353738393103[[#This Row],[Equipment Used (Dropdown)]] &lt;&gt; "", RIGHT(Table1487453233343536331323334353738393103[[#This Row],[Equipment Used (Dropdown)]],6),0)</f>
        <v>0</v>
      </c>
      <c r="J121" s="94"/>
      <c r="K121" s="95">
        <f>Table1487453233343536331323334353738393103[[#This Row],[Rate (Auto selects)]]*Table1487453233343536331323334353738393103[[#This Row],[Hours Used]]</f>
        <v>0</v>
      </c>
      <c r="S121" s="33"/>
      <c r="T121" s="39"/>
      <c r="U121" s="39"/>
      <c r="V121" s="39"/>
      <c r="W121" s="39"/>
      <c r="X121" s="39"/>
      <c r="Y121" s="112">
        <f>IF(X121 &lt;&gt; "", RIGHT(Table15775311283848586881828384858788898108[[#This Row],[Class (Dropdown)]],6),0)</f>
        <v>0</v>
      </c>
      <c r="Z121" s="108"/>
      <c r="AA121" s="107"/>
      <c r="AB121" s="111">
        <f>Table15775311283848586881828384858788898108[[#This Row],[Rate (Auto fill)]]*Table15775311283848586881828384858788898108[[#This Row],[Hours Groomed]]</f>
        <v>0</v>
      </c>
      <c r="AC121" s="32"/>
      <c r="AE121" s="85"/>
      <c r="AF121" s="85"/>
      <c r="AI121" s="33"/>
      <c r="AJ121" s="39"/>
      <c r="AK121" s="39"/>
      <c r="AL121" s="39"/>
      <c r="AM121" s="76"/>
      <c r="AN121" s="39"/>
      <c r="AO121" s="39"/>
      <c r="AP121" s="33"/>
      <c r="AQ121" s="77"/>
      <c r="AR121" s="39"/>
      <c r="AS121" s="39"/>
      <c r="AT121" s="76"/>
      <c r="AU121" s="39"/>
      <c r="AV121" s="78"/>
      <c r="AW121" s="33"/>
      <c r="AX121" s="77"/>
      <c r="AY121" s="39"/>
      <c r="AZ121" s="39"/>
      <c r="BA121" s="76"/>
      <c r="BB121" s="39"/>
      <c r="BC121" s="78"/>
      <c r="BD121" s="33"/>
      <c r="BE121" s="77"/>
      <c r="BF121" s="39"/>
      <c r="BG121" s="39"/>
      <c r="BH121" s="76"/>
      <c r="BI121" s="39"/>
      <c r="BJ121" s="78"/>
      <c r="BK121" s="33"/>
    </row>
    <row r="122" spans="1:63" x14ac:dyDescent="0.35">
      <c r="A122" s="77"/>
      <c r="B122" s="39"/>
      <c r="C122" s="39"/>
      <c r="D122" s="39"/>
      <c r="E122" s="39"/>
      <c r="F122" s="73"/>
      <c r="G122" s="95">
        <f>Table1487453233343536331323334353738393103[[#This Row],[Hours Worked]]*Table1487453233343536331323334353738393103[[#This Row],[Rate]]</f>
        <v>0</v>
      </c>
      <c r="H122" s="116"/>
      <c r="I122" s="118">
        <f>IF(Table1487453233343536331323334353738393103[[#This Row],[Equipment Used (Dropdown)]] &lt;&gt; "", RIGHT(Table1487453233343536331323334353738393103[[#This Row],[Equipment Used (Dropdown)]],6),0)</f>
        <v>0</v>
      </c>
      <c r="J122" s="94"/>
      <c r="K122" s="95">
        <f>Table1487453233343536331323334353738393103[[#This Row],[Rate (Auto selects)]]*Table1487453233343536331323334353738393103[[#This Row],[Hours Used]]</f>
        <v>0</v>
      </c>
      <c r="S122" s="33"/>
      <c r="T122" s="39"/>
      <c r="U122" s="39"/>
      <c r="V122" s="39"/>
      <c r="W122" s="39"/>
      <c r="X122" s="39"/>
      <c r="Y122" s="112">
        <f>IF(X122 &lt;&gt; "", RIGHT(Table15775311283848586881828384858788898108[[#This Row],[Class (Dropdown)]],6),0)</f>
        <v>0</v>
      </c>
      <c r="Z122" s="108"/>
      <c r="AA122" s="107"/>
      <c r="AB122" s="111">
        <f>Table15775311283848586881828384858788898108[[#This Row],[Rate (Auto fill)]]*Table15775311283848586881828384858788898108[[#This Row],[Hours Groomed]]</f>
        <v>0</v>
      </c>
      <c r="AC122" s="32"/>
      <c r="AE122" s="85"/>
      <c r="AF122" s="85"/>
      <c r="AI122" s="33"/>
      <c r="AJ122" s="39"/>
      <c r="AK122" s="39"/>
      <c r="AL122" s="39"/>
      <c r="AM122" s="76"/>
      <c r="AN122" s="39"/>
      <c r="AO122" s="39"/>
      <c r="AP122" s="33"/>
      <c r="AQ122" s="77"/>
      <c r="AR122" s="39"/>
      <c r="AS122" s="39"/>
      <c r="AT122" s="76"/>
      <c r="AU122" s="39"/>
      <c r="AV122" s="78"/>
      <c r="AW122" s="33"/>
      <c r="AX122" s="77"/>
      <c r="AY122" s="39"/>
      <c r="AZ122" s="39"/>
      <c r="BA122" s="76"/>
      <c r="BB122" s="39"/>
      <c r="BC122" s="78"/>
      <c r="BD122" s="33"/>
      <c r="BE122" s="77"/>
      <c r="BF122" s="39"/>
      <c r="BG122" s="39"/>
      <c r="BH122" s="76"/>
      <c r="BI122" s="39"/>
      <c r="BJ122" s="78"/>
      <c r="BK122" s="33"/>
    </row>
    <row r="123" spans="1:63" x14ac:dyDescent="0.35">
      <c r="A123" s="77"/>
      <c r="B123" s="39"/>
      <c r="C123" s="39"/>
      <c r="D123" s="39"/>
      <c r="E123" s="39"/>
      <c r="F123" s="73"/>
      <c r="G123" s="95">
        <f>Table1487453233343536331323334353738393103[[#This Row],[Hours Worked]]*Table1487453233343536331323334353738393103[[#This Row],[Rate]]</f>
        <v>0</v>
      </c>
      <c r="H123" s="116"/>
      <c r="I123" s="118">
        <f>IF(Table1487453233343536331323334353738393103[[#This Row],[Equipment Used (Dropdown)]] &lt;&gt; "", RIGHT(Table1487453233343536331323334353738393103[[#This Row],[Equipment Used (Dropdown)]],6),0)</f>
        <v>0</v>
      </c>
      <c r="J123" s="94"/>
      <c r="K123" s="95">
        <f>Table1487453233343536331323334353738393103[[#This Row],[Rate (Auto selects)]]*Table1487453233343536331323334353738393103[[#This Row],[Hours Used]]</f>
        <v>0</v>
      </c>
      <c r="S123" s="33"/>
      <c r="T123" s="39"/>
      <c r="U123" s="39"/>
      <c r="V123" s="39"/>
      <c r="W123" s="39"/>
      <c r="X123" s="39"/>
      <c r="Y123" s="112">
        <f>IF(X123 &lt;&gt; "", RIGHT(Table15775311283848586881828384858788898108[[#This Row],[Class (Dropdown)]],6),0)</f>
        <v>0</v>
      </c>
      <c r="Z123" s="108"/>
      <c r="AA123" s="107"/>
      <c r="AB123" s="111">
        <f>Table15775311283848586881828384858788898108[[#This Row],[Rate (Auto fill)]]*Table15775311283848586881828384858788898108[[#This Row],[Hours Groomed]]</f>
        <v>0</v>
      </c>
      <c r="AC123" s="32"/>
      <c r="AE123" s="85"/>
      <c r="AF123" s="85"/>
      <c r="AI123" s="33"/>
      <c r="AJ123" s="39"/>
      <c r="AK123" s="39"/>
      <c r="AL123" s="39"/>
      <c r="AM123" s="76"/>
      <c r="AN123" s="39"/>
      <c r="AO123" s="39"/>
      <c r="AP123" s="33"/>
      <c r="AQ123" s="77"/>
      <c r="AR123" s="39"/>
      <c r="AS123" s="39"/>
      <c r="AT123" s="76"/>
      <c r="AU123" s="39"/>
      <c r="AV123" s="78"/>
      <c r="AW123" s="33"/>
      <c r="AX123" s="77"/>
      <c r="AY123" s="39"/>
      <c r="AZ123" s="39"/>
      <c r="BA123" s="76"/>
      <c r="BB123" s="39"/>
      <c r="BC123" s="78"/>
      <c r="BD123" s="33"/>
      <c r="BE123" s="77"/>
      <c r="BF123" s="39"/>
      <c r="BG123" s="39"/>
      <c r="BH123" s="76"/>
      <c r="BI123" s="39"/>
      <c r="BJ123" s="78"/>
      <c r="BK123" s="33"/>
    </row>
    <row r="124" spans="1:63" x14ac:dyDescent="0.35">
      <c r="A124" s="77"/>
      <c r="B124" s="39"/>
      <c r="C124" s="39"/>
      <c r="D124" s="39"/>
      <c r="E124" s="39"/>
      <c r="F124" s="73"/>
      <c r="G124" s="95">
        <f>Table1487453233343536331323334353738393103[[#This Row],[Hours Worked]]*Table1487453233343536331323334353738393103[[#This Row],[Rate]]</f>
        <v>0</v>
      </c>
      <c r="H124" s="116"/>
      <c r="I124" s="118">
        <f>IF(Table1487453233343536331323334353738393103[[#This Row],[Equipment Used (Dropdown)]] &lt;&gt; "", RIGHT(Table1487453233343536331323334353738393103[[#This Row],[Equipment Used (Dropdown)]],6),0)</f>
        <v>0</v>
      </c>
      <c r="J124" s="94"/>
      <c r="K124" s="95">
        <f>Table1487453233343536331323334353738393103[[#This Row],[Rate (Auto selects)]]*Table1487453233343536331323334353738393103[[#This Row],[Hours Used]]</f>
        <v>0</v>
      </c>
      <c r="S124" s="33"/>
      <c r="T124" s="39"/>
      <c r="U124" s="39"/>
      <c r="V124" s="39"/>
      <c r="W124" s="39"/>
      <c r="X124" s="39"/>
      <c r="Y124" s="112">
        <f>IF(X124 &lt;&gt; "", RIGHT(Table15775311283848586881828384858788898108[[#This Row],[Class (Dropdown)]],6),0)</f>
        <v>0</v>
      </c>
      <c r="Z124" s="108"/>
      <c r="AA124" s="107"/>
      <c r="AB124" s="111">
        <f>Table15775311283848586881828384858788898108[[#This Row],[Rate (Auto fill)]]*Table15775311283848586881828384858788898108[[#This Row],[Hours Groomed]]</f>
        <v>0</v>
      </c>
      <c r="AC124" s="32"/>
      <c r="AE124" s="85"/>
      <c r="AF124" s="85"/>
      <c r="AI124" s="33"/>
      <c r="AJ124" s="39"/>
      <c r="AK124" s="39"/>
      <c r="AL124" s="39"/>
      <c r="AM124" s="76"/>
      <c r="AN124" s="39"/>
      <c r="AO124" s="39"/>
      <c r="AP124" s="33"/>
      <c r="AQ124" s="77"/>
      <c r="AR124" s="39"/>
      <c r="AS124" s="39"/>
      <c r="AT124" s="76"/>
      <c r="AU124" s="39"/>
      <c r="AV124" s="78"/>
      <c r="AW124" s="33"/>
      <c r="AX124" s="77"/>
      <c r="AY124" s="39"/>
      <c r="AZ124" s="39"/>
      <c r="BA124" s="76"/>
      <c r="BB124" s="39"/>
      <c r="BC124" s="78"/>
      <c r="BD124" s="33"/>
      <c r="BE124" s="77"/>
      <c r="BF124" s="39"/>
      <c r="BG124" s="39"/>
      <c r="BH124" s="76"/>
      <c r="BI124" s="39"/>
      <c r="BJ124" s="78"/>
      <c r="BK124" s="33"/>
    </row>
    <row r="125" spans="1:63" x14ac:dyDescent="0.35">
      <c r="A125" s="77"/>
      <c r="B125" s="39"/>
      <c r="C125" s="39"/>
      <c r="D125" s="39"/>
      <c r="E125" s="39"/>
      <c r="F125" s="73"/>
      <c r="G125" s="95">
        <f>Table1487453233343536331323334353738393103[[#This Row],[Hours Worked]]*Table1487453233343536331323334353738393103[[#This Row],[Rate]]</f>
        <v>0</v>
      </c>
      <c r="H125" s="116"/>
      <c r="I125" s="118">
        <f>IF(Table1487453233343536331323334353738393103[[#This Row],[Equipment Used (Dropdown)]] &lt;&gt; "", RIGHT(Table1487453233343536331323334353738393103[[#This Row],[Equipment Used (Dropdown)]],6),0)</f>
        <v>0</v>
      </c>
      <c r="J125" s="94"/>
      <c r="K125" s="95">
        <f>Table1487453233343536331323334353738393103[[#This Row],[Rate (Auto selects)]]*Table1487453233343536331323334353738393103[[#This Row],[Hours Used]]</f>
        <v>0</v>
      </c>
      <c r="S125" s="33"/>
      <c r="T125" s="39"/>
      <c r="U125" s="39"/>
      <c r="V125" s="39"/>
      <c r="W125" s="39"/>
      <c r="X125" s="39"/>
      <c r="Y125" s="112">
        <f>IF(X125 &lt;&gt; "", RIGHT(Table15775311283848586881828384858788898108[[#This Row],[Class (Dropdown)]],6),0)</f>
        <v>0</v>
      </c>
      <c r="Z125" s="108"/>
      <c r="AA125" s="107"/>
      <c r="AB125" s="111">
        <f>Table15775311283848586881828384858788898108[[#This Row],[Rate (Auto fill)]]*Table15775311283848586881828384858788898108[[#This Row],[Hours Groomed]]</f>
        <v>0</v>
      </c>
      <c r="AC125" s="32"/>
      <c r="AE125" s="85"/>
      <c r="AF125" s="85"/>
      <c r="AI125" s="33"/>
      <c r="AJ125" s="39"/>
      <c r="AK125" s="39"/>
      <c r="AL125" s="39"/>
      <c r="AM125" s="76"/>
      <c r="AN125" s="39"/>
      <c r="AO125" s="39"/>
      <c r="AP125" s="33"/>
      <c r="AQ125" s="77"/>
      <c r="AR125" s="39"/>
      <c r="AS125" s="39"/>
      <c r="AT125" s="76"/>
      <c r="AU125" s="39"/>
      <c r="AV125" s="78"/>
      <c r="AW125" s="33"/>
      <c r="AX125" s="77"/>
      <c r="AY125" s="39"/>
      <c r="AZ125" s="39"/>
      <c r="BA125" s="76"/>
      <c r="BB125" s="39"/>
      <c r="BC125" s="78"/>
      <c r="BD125" s="33"/>
      <c r="BE125" s="77"/>
      <c r="BF125" s="39"/>
      <c r="BG125" s="39"/>
      <c r="BH125" s="76"/>
      <c r="BI125" s="39"/>
      <c r="BJ125" s="78"/>
      <c r="BK125" s="33"/>
    </row>
    <row r="126" spans="1:63" x14ac:dyDescent="0.35">
      <c r="A126" s="77"/>
      <c r="B126" s="39"/>
      <c r="C126" s="39"/>
      <c r="D126" s="39"/>
      <c r="E126" s="39"/>
      <c r="F126" s="73"/>
      <c r="G126" s="95">
        <f>Table1487453233343536331323334353738393103[[#This Row],[Hours Worked]]*Table1487453233343536331323334353738393103[[#This Row],[Rate]]</f>
        <v>0</v>
      </c>
      <c r="H126" s="116"/>
      <c r="I126" s="118">
        <f>IF(Table1487453233343536331323334353738393103[[#This Row],[Equipment Used (Dropdown)]] &lt;&gt; "", RIGHT(Table1487453233343536331323334353738393103[[#This Row],[Equipment Used (Dropdown)]],6),0)</f>
        <v>0</v>
      </c>
      <c r="J126" s="94"/>
      <c r="K126" s="95">
        <f>Table1487453233343536331323334353738393103[[#This Row],[Rate (Auto selects)]]*Table1487453233343536331323334353738393103[[#This Row],[Hours Used]]</f>
        <v>0</v>
      </c>
      <c r="S126" s="33"/>
      <c r="T126" s="39"/>
      <c r="U126" s="39"/>
      <c r="V126" s="39"/>
      <c r="W126" s="39"/>
      <c r="X126" s="39"/>
      <c r="Y126" s="112">
        <f>IF(X126 &lt;&gt; "", RIGHT(Table15775311283848586881828384858788898108[[#This Row],[Class (Dropdown)]],6),0)</f>
        <v>0</v>
      </c>
      <c r="Z126" s="108"/>
      <c r="AA126" s="107"/>
      <c r="AB126" s="111">
        <f>Table15775311283848586881828384858788898108[[#This Row],[Rate (Auto fill)]]*Table15775311283848586881828384858788898108[[#This Row],[Hours Groomed]]</f>
        <v>0</v>
      </c>
      <c r="AC126" s="32"/>
      <c r="AE126" s="85"/>
      <c r="AF126" s="85"/>
      <c r="AI126" s="33"/>
      <c r="AJ126" s="39"/>
      <c r="AK126" s="39"/>
      <c r="AL126" s="39"/>
      <c r="AM126" s="76"/>
      <c r="AN126" s="39"/>
      <c r="AO126" s="39"/>
      <c r="AP126" s="33"/>
      <c r="AQ126" s="77"/>
      <c r="AR126" s="39"/>
      <c r="AS126" s="39"/>
      <c r="AT126" s="76"/>
      <c r="AU126" s="39"/>
      <c r="AV126" s="78"/>
      <c r="AW126" s="33"/>
      <c r="AX126" s="77"/>
      <c r="AY126" s="39"/>
      <c r="AZ126" s="39"/>
      <c r="BA126" s="76"/>
      <c r="BB126" s="39"/>
      <c r="BC126" s="78"/>
      <c r="BD126" s="33"/>
      <c r="BE126" s="77"/>
      <c r="BF126" s="39"/>
      <c r="BG126" s="39"/>
      <c r="BH126" s="76"/>
      <c r="BI126" s="39"/>
      <c r="BJ126" s="78"/>
      <c r="BK126" s="33"/>
    </row>
    <row r="127" spans="1:63" x14ac:dyDescent="0.35">
      <c r="A127" s="77"/>
      <c r="B127" s="39"/>
      <c r="C127" s="39"/>
      <c r="D127" s="39"/>
      <c r="E127" s="39"/>
      <c r="F127" s="73"/>
      <c r="G127" s="95">
        <f>Table1487453233343536331323334353738393103[[#This Row],[Hours Worked]]*Table1487453233343536331323334353738393103[[#This Row],[Rate]]</f>
        <v>0</v>
      </c>
      <c r="H127" s="116"/>
      <c r="I127" s="118">
        <f>IF(Table1487453233343536331323334353738393103[[#This Row],[Equipment Used (Dropdown)]] &lt;&gt; "", RIGHT(Table1487453233343536331323334353738393103[[#This Row],[Equipment Used (Dropdown)]],6),0)</f>
        <v>0</v>
      </c>
      <c r="J127" s="94"/>
      <c r="K127" s="95">
        <f>Table1487453233343536331323334353738393103[[#This Row],[Rate (Auto selects)]]*Table1487453233343536331323334353738393103[[#This Row],[Hours Used]]</f>
        <v>0</v>
      </c>
      <c r="S127" s="33"/>
      <c r="T127" s="39"/>
      <c r="U127" s="39"/>
      <c r="V127" s="39"/>
      <c r="W127" s="39"/>
      <c r="X127" s="39"/>
      <c r="Y127" s="112">
        <f>IF(X127 &lt;&gt; "", RIGHT(Table15775311283848586881828384858788898108[[#This Row],[Class (Dropdown)]],6),0)</f>
        <v>0</v>
      </c>
      <c r="Z127" s="108"/>
      <c r="AA127" s="107"/>
      <c r="AB127" s="111">
        <f>Table15775311283848586881828384858788898108[[#This Row],[Rate (Auto fill)]]*Table15775311283848586881828384858788898108[[#This Row],[Hours Groomed]]</f>
        <v>0</v>
      </c>
      <c r="AC127" s="32"/>
      <c r="AE127" s="85"/>
      <c r="AF127" s="85"/>
      <c r="AI127" s="33"/>
      <c r="AJ127" s="39"/>
      <c r="AK127" s="39"/>
      <c r="AL127" s="39"/>
      <c r="AM127" s="76"/>
      <c r="AN127" s="39"/>
      <c r="AO127" s="39"/>
      <c r="AP127" s="33"/>
      <c r="AQ127" s="77"/>
      <c r="AR127" s="39"/>
      <c r="AS127" s="39"/>
      <c r="AT127" s="76"/>
      <c r="AU127" s="39"/>
      <c r="AV127" s="78"/>
      <c r="AW127" s="33"/>
      <c r="AX127" s="77"/>
      <c r="AY127" s="39"/>
      <c r="AZ127" s="39"/>
      <c r="BA127" s="76"/>
      <c r="BB127" s="39"/>
      <c r="BC127" s="78"/>
      <c r="BD127" s="33"/>
      <c r="BE127" s="77"/>
      <c r="BF127" s="39"/>
      <c r="BG127" s="39"/>
      <c r="BH127" s="76"/>
      <c r="BI127" s="39"/>
      <c r="BJ127" s="78"/>
      <c r="BK127" s="33"/>
    </row>
    <row r="128" spans="1:63" x14ac:dyDescent="0.35">
      <c r="A128" s="77"/>
      <c r="B128" s="39"/>
      <c r="C128" s="39"/>
      <c r="D128" s="39"/>
      <c r="E128" s="39"/>
      <c r="F128" s="73"/>
      <c r="G128" s="95">
        <f>Table1487453233343536331323334353738393103[[#This Row],[Hours Worked]]*Table1487453233343536331323334353738393103[[#This Row],[Rate]]</f>
        <v>0</v>
      </c>
      <c r="H128" s="116"/>
      <c r="I128" s="118">
        <f>IF(Table1487453233343536331323334353738393103[[#This Row],[Equipment Used (Dropdown)]] &lt;&gt; "", RIGHT(Table1487453233343536331323334353738393103[[#This Row],[Equipment Used (Dropdown)]],6),0)</f>
        <v>0</v>
      </c>
      <c r="J128" s="94"/>
      <c r="K128" s="95">
        <f>Table1487453233343536331323334353738393103[[#This Row],[Rate (Auto selects)]]*Table1487453233343536331323334353738393103[[#This Row],[Hours Used]]</f>
        <v>0</v>
      </c>
      <c r="S128" s="33"/>
      <c r="T128" s="39"/>
      <c r="U128" s="39"/>
      <c r="V128" s="39"/>
      <c r="W128" s="39"/>
      <c r="X128" s="39"/>
      <c r="Y128" s="112">
        <f>IF(X128 &lt;&gt; "", RIGHT(Table15775311283848586881828384858788898108[[#This Row],[Class (Dropdown)]],6),0)</f>
        <v>0</v>
      </c>
      <c r="Z128" s="108"/>
      <c r="AA128" s="107"/>
      <c r="AB128" s="111">
        <f>Table15775311283848586881828384858788898108[[#This Row],[Rate (Auto fill)]]*Table15775311283848586881828384858788898108[[#This Row],[Hours Groomed]]</f>
        <v>0</v>
      </c>
      <c r="AC128" s="32"/>
      <c r="AE128" s="85"/>
      <c r="AF128" s="85"/>
      <c r="AI128" s="33"/>
      <c r="AJ128" s="39"/>
      <c r="AK128" s="39"/>
      <c r="AL128" s="39"/>
      <c r="AM128" s="76"/>
      <c r="AN128" s="39"/>
      <c r="AO128" s="39"/>
      <c r="AP128" s="33"/>
      <c r="AQ128" s="77"/>
      <c r="AR128" s="39"/>
      <c r="AS128" s="39"/>
      <c r="AT128" s="76"/>
      <c r="AU128" s="39"/>
      <c r="AV128" s="78"/>
      <c r="AW128" s="33"/>
      <c r="AX128" s="77"/>
      <c r="AY128" s="39"/>
      <c r="AZ128" s="39"/>
      <c r="BA128" s="76"/>
      <c r="BB128" s="39"/>
      <c r="BC128" s="78"/>
      <c r="BD128" s="33"/>
      <c r="BE128" s="77"/>
      <c r="BF128" s="39"/>
      <c r="BG128" s="39"/>
      <c r="BH128" s="76"/>
      <c r="BI128" s="39"/>
      <c r="BJ128" s="78"/>
      <c r="BK128" s="33"/>
    </row>
    <row r="129" spans="1:63" x14ac:dyDescent="0.35">
      <c r="A129" s="77"/>
      <c r="B129" s="39"/>
      <c r="C129" s="39"/>
      <c r="D129" s="39"/>
      <c r="E129" s="39"/>
      <c r="F129" s="73"/>
      <c r="G129" s="95">
        <f>Table1487453233343536331323334353738393103[[#This Row],[Hours Worked]]*Table1487453233343536331323334353738393103[[#This Row],[Rate]]</f>
        <v>0</v>
      </c>
      <c r="H129" s="116"/>
      <c r="I129" s="118">
        <f>IF(Table1487453233343536331323334353738393103[[#This Row],[Equipment Used (Dropdown)]] &lt;&gt; "", RIGHT(Table1487453233343536331323334353738393103[[#This Row],[Equipment Used (Dropdown)]],6),0)</f>
        <v>0</v>
      </c>
      <c r="J129" s="94"/>
      <c r="K129" s="95">
        <f>Table1487453233343536331323334353738393103[[#This Row],[Rate (Auto selects)]]*Table1487453233343536331323334353738393103[[#This Row],[Hours Used]]</f>
        <v>0</v>
      </c>
      <c r="S129" s="33"/>
      <c r="T129" s="39"/>
      <c r="U129" s="39"/>
      <c r="V129" s="39"/>
      <c r="W129" s="39"/>
      <c r="X129" s="39"/>
      <c r="Y129" s="112">
        <f>IF(X129 &lt;&gt; "", RIGHT(Table15775311283848586881828384858788898108[[#This Row],[Class (Dropdown)]],6),0)</f>
        <v>0</v>
      </c>
      <c r="Z129" s="108"/>
      <c r="AA129" s="107"/>
      <c r="AB129" s="111">
        <f>Table15775311283848586881828384858788898108[[#This Row],[Rate (Auto fill)]]*Table15775311283848586881828384858788898108[[#This Row],[Hours Groomed]]</f>
        <v>0</v>
      </c>
      <c r="AC129" s="32"/>
      <c r="AE129" s="85"/>
      <c r="AF129" s="85"/>
      <c r="AI129" s="33"/>
      <c r="AJ129" s="39"/>
      <c r="AK129" s="39"/>
      <c r="AL129" s="39"/>
      <c r="AM129" s="76"/>
      <c r="AN129" s="39"/>
      <c r="AO129" s="39"/>
      <c r="AP129" s="33"/>
      <c r="AQ129" s="77"/>
      <c r="AR129" s="39"/>
      <c r="AS129" s="39"/>
      <c r="AT129" s="76"/>
      <c r="AU129" s="39"/>
      <c r="AV129" s="78"/>
      <c r="AW129" s="33"/>
      <c r="AX129" s="77"/>
      <c r="AY129" s="39"/>
      <c r="AZ129" s="39"/>
      <c r="BA129" s="76"/>
      <c r="BB129" s="39"/>
      <c r="BC129" s="78"/>
      <c r="BD129" s="33"/>
      <c r="BE129" s="77"/>
      <c r="BF129" s="39"/>
      <c r="BG129" s="39"/>
      <c r="BH129" s="76"/>
      <c r="BI129" s="39"/>
      <c r="BJ129" s="78"/>
      <c r="BK129" s="33"/>
    </row>
    <row r="130" spans="1:63" x14ac:dyDescent="0.35">
      <c r="A130" s="77"/>
      <c r="B130" s="39"/>
      <c r="C130" s="39"/>
      <c r="D130" s="39"/>
      <c r="E130" s="39"/>
      <c r="F130" s="73"/>
      <c r="G130" s="95">
        <f>Table1487453233343536331323334353738393103[[#This Row],[Hours Worked]]*Table1487453233343536331323334353738393103[[#This Row],[Rate]]</f>
        <v>0</v>
      </c>
      <c r="H130" s="116"/>
      <c r="I130" s="118">
        <f>IF(Table1487453233343536331323334353738393103[[#This Row],[Equipment Used (Dropdown)]] &lt;&gt; "", RIGHT(Table1487453233343536331323334353738393103[[#This Row],[Equipment Used (Dropdown)]],6),0)</f>
        <v>0</v>
      </c>
      <c r="J130" s="94"/>
      <c r="K130" s="95">
        <f>Table1487453233343536331323334353738393103[[#This Row],[Rate (Auto selects)]]*Table1487453233343536331323334353738393103[[#This Row],[Hours Used]]</f>
        <v>0</v>
      </c>
      <c r="S130" s="33"/>
      <c r="T130" s="39"/>
      <c r="U130" s="39"/>
      <c r="V130" s="39"/>
      <c r="W130" s="39"/>
      <c r="X130" s="39"/>
      <c r="Y130" s="112">
        <f>IF(X130 &lt;&gt; "", RIGHT(Table15775311283848586881828384858788898108[[#This Row],[Class (Dropdown)]],6),0)</f>
        <v>0</v>
      </c>
      <c r="Z130" s="108"/>
      <c r="AA130" s="107"/>
      <c r="AB130" s="111">
        <f>Table15775311283848586881828384858788898108[[#This Row],[Rate (Auto fill)]]*Table15775311283848586881828384858788898108[[#This Row],[Hours Groomed]]</f>
        <v>0</v>
      </c>
      <c r="AC130" s="32"/>
      <c r="AE130" s="85"/>
      <c r="AF130" s="85"/>
      <c r="AI130" s="33"/>
      <c r="AJ130" s="39"/>
      <c r="AK130" s="39"/>
      <c r="AL130" s="39"/>
      <c r="AM130" s="76"/>
      <c r="AN130" s="39"/>
      <c r="AO130" s="39"/>
      <c r="AP130" s="33"/>
      <c r="AQ130" s="77"/>
      <c r="AR130" s="39"/>
      <c r="AS130" s="39"/>
      <c r="AT130" s="76"/>
      <c r="AU130" s="39"/>
      <c r="AV130" s="78"/>
      <c r="AW130" s="33"/>
      <c r="AX130" s="77"/>
      <c r="AY130" s="39"/>
      <c r="AZ130" s="39"/>
      <c r="BA130" s="76"/>
      <c r="BB130" s="39"/>
      <c r="BC130" s="78"/>
      <c r="BD130" s="33"/>
      <c r="BE130" s="77"/>
      <c r="BF130" s="39"/>
      <c r="BG130" s="39"/>
      <c r="BH130" s="76"/>
      <c r="BI130" s="39"/>
      <c r="BJ130" s="78"/>
      <c r="BK130" s="33"/>
    </row>
    <row r="131" spans="1:63" x14ac:dyDescent="0.35">
      <c r="A131" s="77"/>
      <c r="B131" s="39"/>
      <c r="C131" s="39"/>
      <c r="D131" s="39"/>
      <c r="E131" s="39"/>
      <c r="F131" s="73"/>
      <c r="G131" s="95">
        <f>Table1487453233343536331323334353738393103[[#This Row],[Hours Worked]]*Table1487453233343536331323334353738393103[[#This Row],[Rate]]</f>
        <v>0</v>
      </c>
      <c r="H131" s="116"/>
      <c r="I131" s="118">
        <f>IF(Table1487453233343536331323334353738393103[[#This Row],[Equipment Used (Dropdown)]] &lt;&gt; "", RIGHT(Table1487453233343536331323334353738393103[[#This Row],[Equipment Used (Dropdown)]],6),0)</f>
        <v>0</v>
      </c>
      <c r="J131" s="94"/>
      <c r="K131" s="95">
        <f>Table1487453233343536331323334353738393103[[#This Row],[Rate (Auto selects)]]*Table1487453233343536331323334353738393103[[#This Row],[Hours Used]]</f>
        <v>0</v>
      </c>
      <c r="S131" s="33"/>
      <c r="T131" s="39"/>
      <c r="U131" s="39"/>
      <c r="V131" s="39"/>
      <c r="W131" s="39"/>
      <c r="X131" s="39"/>
      <c r="Y131" s="112">
        <f>IF(X131 &lt;&gt; "", RIGHT(Table15775311283848586881828384858788898108[[#This Row],[Class (Dropdown)]],6),0)</f>
        <v>0</v>
      </c>
      <c r="Z131" s="108"/>
      <c r="AA131" s="107"/>
      <c r="AB131" s="111">
        <f>Table15775311283848586881828384858788898108[[#This Row],[Rate (Auto fill)]]*Table15775311283848586881828384858788898108[[#This Row],[Hours Groomed]]</f>
        <v>0</v>
      </c>
      <c r="AC131" s="32"/>
      <c r="AE131" s="85"/>
      <c r="AF131" s="85"/>
      <c r="AI131" s="33"/>
      <c r="AJ131" s="39"/>
      <c r="AK131" s="39"/>
      <c r="AL131" s="39"/>
      <c r="AM131" s="76"/>
      <c r="AN131" s="39"/>
      <c r="AO131" s="39"/>
      <c r="AP131" s="33"/>
      <c r="AQ131" s="77"/>
      <c r="AR131" s="39"/>
      <c r="AS131" s="39"/>
      <c r="AT131" s="76"/>
      <c r="AU131" s="39"/>
      <c r="AV131" s="78"/>
      <c r="AW131" s="33"/>
      <c r="AX131" s="77"/>
      <c r="AY131" s="39"/>
      <c r="AZ131" s="39"/>
      <c r="BA131" s="76"/>
      <c r="BB131" s="39"/>
      <c r="BC131" s="78"/>
      <c r="BD131" s="33"/>
      <c r="BE131" s="77"/>
      <c r="BF131" s="39"/>
      <c r="BG131" s="39"/>
      <c r="BH131" s="76"/>
      <c r="BI131" s="39"/>
      <c r="BJ131" s="78"/>
      <c r="BK131" s="33"/>
    </row>
    <row r="132" spans="1:63" x14ac:dyDescent="0.35">
      <c r="A132" s="77"/>
      <c r="B132" s="39"/>
      <c r="C132" s="39"/>
      <c r="D132" s="39"/>
      <c r="E132" s="39"/>
      <c r="F132" s="73"/>
      <c r="G132" s="95">
        <f>Table1487453233343536331323334353738393103[[#This Row],[Hours Worked]]*Table1487453233343536331323334353738393103[[#This Row],[Rate]]</f>
        <v>0</v>
      </c>
      <c r="H132" s="116"/>
      <c r="I132" s="118">
        <f>IF(Table1487453233343536331323334353738393103[[#This Row],[Equipment Used (Dropdown)]] &lt;&gt; "", RIGHT(Table1487453233343536331323334353738393103[[#This Row],[Equipment Used (Dropdown)]],6),0)</f>
        <v>0</v>
      </c>
      <c r="J132" s="94"/>
      <c r="K132" s="95">
        <f>Table1487453233343536331323334353738393103[[#This Row],[Rate (Auto selects)]]*Table1487453233343536331323334353738393103[[#This Row],[Hours Used]]</f>
        <v>0</v>
      </c>
      <c r="S132" s="33"/>
      <c r="T132" s="39"/>
      <c r="U132" s="39"/>
      <c r="V132" s="39"/>
      <c r="W132" s="39"/>
      <c r="X132" s="39"/>
      <c r="Y132" s="112">
        <f>IF(X132 &lt;&gt; "", RIGHT(Table15775311283848586881828384858788898108[[#This Row],[Class (Dropdown)]],6),0)</f>
        <v>0</v>
      </c>
      <c r="Z132" s="108"/>
      <c r="AA132" s="107"/>
      <c r="AB132" s="111">
        <f>Table15775311283848586881828384858788898108[[#This Row],[Rate (Auto fill)]]*Table15775311283848586881828384858788898108[[#This Row],[Hours Groomed]]</f>
        <v>0</v>
      </c>
      <c r="AC132" s="32"/>
      <c r="AE132" s="85"/>
      <c r="AF132" s="85"/>
      <c r="AI132" s="33"/>
      <c r="AJ132" s="39"/>
      <c r="AK132" s="39"/>
      <c r="AL132" s="39"/>
      <c r="AM132" s="76"/>
      <c r="AN132" s="39"/>
      <c r="AO132" s="39"/>
      <c r="AP132" s="33"/>
      <c r="AQ132" s="77"/>
      <c r="AR132" s="39"/>
      <c r="AS132" s="39"/>
      <c r="AT132" s="76"/>
      <c r="AU132" s="39"/>
      <c r="AV132" s="78"/>
      <c r="AW132" s="33"/>
      <c r="AX132" s="77"/>
      <c r="AY132" s="39"/>
      <c r="AZ132" s="39"/>
      <c r="BA132" s="76"/>
      <c r="BB132" s="39"/>
      <c r="BC132" s="78"/>
      <c r="BD132" s="33"/>
      <c r="BE132" s="77"/>
      <c r="BF132" s="39"/>
      <c r="BG132" s="39"/>
      <c r="BH132" s="76"/>
      <c r="BI132" s="39"/>
      <c r="BJ132" s="78"/>
      <c r="BK132" s="33"/>
    </row>
    <row r="133" spans="1:63" x14ac:dyDescent="0.35">
      <c r="A133" s="77"/>
      <c r="B133" s="39"/>
      <c r="C133" s="39"/>
      <c r="D133" s="39"/>
      <c r="E133" s="39"/>
      <c r="F133" s="73"/>
      <c r="G133" s="95">
        <f>Table1487453233343536331323334353738393103[[#This Row],[Hours Worked]]*Table1487453233343536331323334353738393103[[#This Row],[Rate]]</f>
        <v>0</v>
      </c>
      <c r="H133" s="116"/>
      <c r="I133" s="118">
        <f>IF(Table1487453233343536331323334353738393103[[#This Row],[Equipment Used (Dropdown)]] &lt;&gt; "", RIGHT(Table1487453233343536331323334353738393103[[#This Row],[Equipment Used (Dropdown)]],6),0)</f>
        <v>0</v>
      </c>
      <c r="J133" s="94"/>
      <c r="K133" s="95">
        <f>Table1487453233343536331323334353738393103[[#This Row],[Rate (Auto selects)]]*Table1487453233343536331323334353738393103[[#This Row],[Hours Used]]</f>
        <v>0</v>
      </c>
      <c r="S133" s="33"/>
      <c r="T133" s="39"/>
      <c r="U133" s="39"/>
      <c r="V133" s="39"/>
      <c r="W133" s="39"/>
      <c r="X133" s="39"/>
      <c r="Y133" s="112">
        <f>IF(X133 &lt;&gt; "", RIGHT(Table15775311283848586881828384858788898108[[#This Row],[Class (Dropdown)]],6),0)</f>
        <v>0</v>
      </c>
      <c r="Z133" s="108"/>
      <c r="AA133" s="107"/>
      <c r="AB133" s="111">
        <f>Table15775311283848586881828384858788898108[[#This Row],[Rate (Auto fill)]]*Table15775311283848586881828384858788898108[[#This Row],[Hours Groomed]]</f>
        <v>0</v>
      </c>
      <c r="AC133" s="32"/>
      <c r="AE133" s="85"/>
      <c r="AF133" s="85"/>
      <c r="AI133" s="33"/>
      <c r="AJ133" s="39"/>
      <c r="AK133" s="39"/>
      <c r="AL133" s="39"/>
      <c r="AM133" s="76"/>
      <c r="AN133" s="39"/>
      <c r="AO133" s="39"/>
      <c r="AP133" s="33"/>
      <c r="AQ133" s="77"/>
      <c r="AR133" s="39"/>
      <c r="AS133" s="39"/>
      <c r="AT133" s="76"/>
      <c r="AU133" s="39"/>
      <c r="AV133" s="78"/>
      <c r="AW133" s="33"/>
      <c r="AX133" s="77"/>
      <c r="AY133" s="39"/>
      <c r="AZ133" s="39"/>
      <c r="BA133" s="76"/>
      <c r="BB133" s="39"/>
      <c r="BC133" s="78"/>
      <c r="BD133" s="33"/>
      <c r="BE133" s="77"/>
      <c r="BF133" s="39"/>
      <c r="BG133" s="39"/>
      <c r="BH133" s="76"/>
      <c r="BI133" s="39"/>
      <c r="BJ133" s="78"/>
      <c r="BK133" s="33"/>
    </row>
    <row r="134" spans="1:63" x14ac:dyDescent="0.35">
      <c r="A134" s="77"/>
      <c r="B134" s="39"/>
      <c r="C134" s="39"/>
      <c r="D134" s="39"/>
      <c r="E134" s="39"/>
      <c r="F134" s="73"/>
      <c r="G134" s="95">
        <f>Table1487453233343536331323334353738393103[[#This Row],[Hours Worked]]*Table1487453233343536331323334353738393103[[#This Row],[Rate]]</f>
        <v>0</v>
      </c>
      <c r="H134" s="116"/>
      <c r="I134" s="118">
        <f>IF(Table1487453233343536331323334353738393103[[#This Row],[Equipment Used (Dropdown)]] &lt;&gt; "", RIGHT(Table1487453233343536331323334353738393103[[#This Row],[Equipment Used (Dropdown)]],6),0)</f>
        <v>0</v>
      </c>
      <c r="J134" s="94"/>
      <c r="K134" s="95">
        <f>Table1487453233343536331323334353738393103[[#This Row],[Rate (Auto selects)]]*Table1487453233343536331323334353738393103[[#This Row],[Hours Used]]</f>
        <v>0</v>
      </c>
      <c r="S134" s="33"/>
      <c r="T134" s="39"/>
      <c r="U134" s="39"/>
      <c r="V134" s="39"/>
      <c r="W134" s="39"/>
      <c r="X134" s="39"/>
      <c r="Y134" s="112">
        <f>IF(X134 &lt;&gt; "", RIGHT(Table15775311283848586881828384858788898108[[#This Row],[Class (Dropdown)]],6),0)</f>
        <v>0</v>
      </c>
      <c r="Z134" s="108"/>
      <c r="AA134" s="107"/>
      <c r="AB134" s="111">
        <f>Table15775311283848586881828384858788898108[[#This Row],[Rate (Auto fill)]]*Table15775311283848586881828384858788898108[[#This Row],[Hours Groomed]]</f>
        <v>0</v>
      </c>
      <c r="AC134" s="32"/>
      <c r="AE134" s="85"/>
      <c r="AF134" s="85"/>
      <c r="AI134" s="33"/>
      <c r="AJ134" s="39"/>
      <c r="AK134" s="39"/>
      <c r="AL134" s="39"/>
      <c r="AM134" s="76"/>
      <c r="AN134" s="39"/>
      <c r="AO134" s="39"/>
      <c r="AP134" s="33"/>
      <c r="AQ134" s="77"/>
      <c r="AR134" s="39"/>
      <c r="AS134" s="39"/>
      <c r="AT134" s="76"/>
      <c r="AU134" s="39"/>
      <c r="AV134" s="78"/>
      <c r="AW134" s="33"/>
      <c r="AX134" s="77"/>
      <c r="AY134" s="39"/>
      <c r="AZ134" s="39"/>
      <c r="BA134" s="76"/>
      <c r="BB134" s="39"/>
      <c r="BC134" s="78"/>
      <c r="BD134" s="33"/>
      <c r="BE134" s="77"/>
      <c r="BF134" s="39"/>
      <c r="BG134" s="39"/>
      <c r="BH134" s="76"/>
      <c r="BI134" s="39"/>
      <c r="BJ134" s="78"/>
      <c r="BK134" s="33"/>
    </row>
    <row r="135" spans="1:63" x14ac:dyDescent="0.35">
      <c r="A135" s="77"/>
      <c r="B135" s="39"/>
      <c r="C135" s="39"/>
      <c r="D135" s="39"/>
      <c r="E135" s="39"/>
      <c r="F135" s="73"/>
      <c r="G135" s="95">
        <f>Table1487453233343536331323334353738393103[[#This Row],[Hours Worked]]*Table1487453233343536331323334353738393103[[#This Row],[Rate]]</f>
        <v>0</v>
      </c>
      <c r="H135" s="116"/>
      <c r="I135" s="118">
        <f>IF(Table1487453233343536331323334353738393103[[#This Row],[Equipment Used (Dropdown)]] &lt;&gt; "", RIGHT(Table1487453233343536331323334353738393103[[#This Row],[Equipment Used (Dropdown)]],6),0)</f>
        <v>0</v>
      </c>
      <c r="J135" s="94"/>
      <c r="K135" s="95">
        <f>Table1487453233343536331323334353738393103[[#This Row],[Rate (Auto selects)]]*Table1487453233343536331323334353738393103[[#This Row],[Hours Used]]</f>
        <v>0</v>
      </c>
      <c r="S135" s="33"/>
      <c r="T135" s="39"/>
      <c r="U135" s="39"/>
      <c r="V135" s="39"/>
      <c r="W135" s="39"/>
      <c r="X135" s="39"/>
      <c r="Y135" s="112">
        <f>IF(X135 &lt;&gt; "", RIGHT(Table15775311283848586881828384858788898108[[#This Row],[Class (Dropdown)]],6),0)</f>
        <v>0</v>
      </c>
      <c r="Z135" s="108"/>
      <c r="AA135" s="107"/>
      <c r="AB135" s="111">
        <f>Table15775311283848586881828384858788898108[[#This Row],[Rate (Auto fill)]]*Table15775311283848586881828384858788898108[[#This Row],[Hours Groomed]]</f>
        <v>0</v>
      </c>
      <c r="AC135" s="32"/>
      <c r="AE135" s="85"/>
      <c r="AF135" s="85"/>
      <c r="AI135" s="33"/>
      <c r="AJ135" s="39"/>
      <c r="AK135" s="39"/>
      <c r="AL135" s="39"/>
      <c r="AM135" s="76"/>
      <c r="AN135" s="39"/>
      <c r="AO135" s="39"/>
      <c r="AP135" s="33"/>
      <c r="AQ135" s="77"/>
      <c r="AR135" s="39"/>
      <c r="AS135" s="39"/>
      <c r="AT135" s="76"/>
      <c r="AU135" s="39"/>
      <c r="AV135" s="78"/>
      <c r="AW135" s="33"/>
      <c r="AX135" s="77"/>
      <c r="AY135" s="39"/>
      <c r="AZ135" s="39"/>
      <c r="BA135" s="76"/>
      <c r="BB135" s="39"/>
      <c r="BC135" s="78"/>
      <c r="BD135" s="33"/>
      <c r="BE135" s="77"/>
      <c r="BF135" s="39"/>
      <c r="BG135" s="39"/>
      <c r="BH135" s="76"/>
      <c r="BI135" s="39"/>
      <c r="BJ135" s="78"/>
      <c r="BK135" s="33"/>
    </row>
    <row r="136" spans="1:63" x14ac:dyDescent="0.35">
      <c r="A136" s="77"/>
      <c r="B136" s="39"/>
      <c r="C136" s="39"/>
      <c r="D136" s="39"/>
      <c r="E136" s="39"/>
      <c r="F136" s="73"/>
      <c r="G136" s="95">
        <f>Table1487453233343536331323334353738393103[[#This Row],[Hours Worked]]*Table1487453233343536331323334353738393103[[#This Row],[Rate]]</f>
        <v>0</v>
      </c>
      <c r="H136" s="116"/>
      <c r="I136" s="118">
        <f>IF(Table1487453233343536331323334353738393103[[#This Row],[Equipment Used (Dropdown)]] &lt;&gt; "", RIGHT(Table1487453233343536331323334353738393103[[#This Row],[Equipment Used (Dropdown)]],6),0)</f>
        <v>0</v>
      </c>
      <c r="J136" s="94"/>
      <c r="K136" s="95">
        <f>Table1487453233343536331323334353738393103[[#This Row],[Rate (Auto selects)]]*Table1487453233343536331323334353738393103[[#This Row],[Hours Used]]</f>
        <v>0</v>
      </c>
      <c r="S136" s="33"/>
      <c r="T136" s="39"/>
      <c r="U136" s="39"/>
      <c r="V136" s="39"/>
      <c r="W136" s="39"/>
      <c r="X136" s="39"/>
      <c r="Y136" s="112">
        <f>IF(X136 &lt;&gt; "", RIGHT(Table15775311283848586881828384858788898108[[#This Row],[Class (Dropdown)]],6),0)</f>
        <v>0</v>
      </c>
      <c r="Z136" s="108"/>
      <c r="AA136" s="107"/>
      <c r="AB136" s="111">
        <f>Table15775311283848586881828384858788898108[[#This Row],[Rate (Auto fill)]]*Table15775311283848586881828384858788898108[[#This Row],[Hours Groomed]]</f>
        <v>0</v>
      </c>
      <c r="AC136" s="32"/>
      <c r="AE136" s="85"/>
      <c r="AF136" s="85"/>
      <c r="AI136" s="33"/>
      <c r="AJ136" s="39"/>
      <c r="AK136" s="39"/>
      <c r="AL136" s="39"/>
      <c r="AM136" s="76"/>
      <c r="AN136" s="39"/>
      <c r="AO136" s="39"/>
      <c r="AP136" s="33"/>
      <c r="AQ136" s="77"/>
      <c r="AR136" s="39"/>
      <c r="AS136" s="39"/>
      <c r="AT136" s="76"/>
      <c r="AU136" s="39"/>
      <c r="AV136" s="78"/>
      <c r="AW136" s="33"/>
      <c r="AX136" s="77"/>
      <c r="AY136" s="39"/>
      <c r="AZ136" s="39"/>
      <c r="BA136" s="76"/>
      <c r="BB136" s="39"/>
      <c r="BC136" s="78"/>
      <c r="BD136" s="33"/>
      <c r="BE136" s="77"/>
      <c r="BF136" s="39"/>
      <c r="BG136" s="39"/>
      <c r="BH136" s="76"/>
      <c r="BI136" s="39"/>
      <c r="BJ136" s="78"/>
      <c r="BK136" s="33"/>
    </row>
    <row r="137" spans="1:63" x14ac:dyDescent="0.35">
      <c r="A137" s="77"/>
      <c r="B137" s="39"/>
      <c r="C137" s="39"/>
      <c r="D137" s="39"/>
      <c r="E137" s="39"/>
      <c r="F137" s="73"/>
      <c r="G137" s="95">
        <f>Table1487453233343536331323334353738393103[[#This Row],[Hours Worked]]*Table1487453233343536331323334353738393103[[#This Row],[Rate]]</f>
        <v>0</v>
      </c>
      <c r="H137" s="116"/>
      <c r="I137" s="118">
        <f>IF(Table1487453233343536331323334353738393103[[#This Row],[Equipment Used (Dropdown)]] &lt;&gt; "", RIGHT(Table1487453233343536331323334353738393103[[#This Row],[Equipment Used (Dropdown)]],6),0)</f>
        <v>0</v>
      </c>
      <c r="J137" s="94"/>
      <c r="K137" s="95">
        <f>Table1487453233343536331323334353738393103[[#This Row],[Rate (Auto selects)]]*Table1487453233343536331323334353738393103[[#This Row],[Hours Used]]</f>
        <v>0</v>
      </c>
      <c r="S137" s="33"/>
      <c r="T137" s="39"/>
      <c r="U137" s="39"/>
      <c r="V137" s="39"/>
      <c r="W137" s="39"/>
      <c r="X137" s="39"/>
      <c r="Y137" s="112">
        <f>IF(X137 &lt;&gt; "", RIGHT(Table15775311283848586881828384858788898108[[#This Row],[Class (Dropdown)]],6),0)</f>
        <v>0</v>
      </c>
      <c r="Z137" s="108"/>
      <c r="AA137" s="107"/>
      <c r="AB137" s="111">
        <f>Table15775311283848586881828384858788898108[[#This Row],[Rate (Auto fill)]]*Table15775311283848586881828384858788898108[[#This Row],[Hours Groomed]]</f>
        <v>0</v>
      </c>
      <c r="AC137" s="32"/>
      <c r="AE137" s="85"/>
      <c r="AF137" s="85"/>
      <c r="AI137" s="33"/>
      <c r="AJ137" s="39"/>
      <c r="AK137" s="39"/>
      <c r="AL137" s="39"/>
      <c r="AM137" s="76"/>
      <c r="AN137" s="39"/>
      <c r="AO137" s="39"/>
      <c r="AP137" s="33"/>
      <c r="AQ137" s="77"/>
      <c r="AR137" s="39"/>
      <c r="AS137" s="39"/>
      <c r="AT137" s="76"/>
      <c r="AU137" s="39"/>
      <c r="AV137" s="78"/>
      <c r="AW137" s="33"/>
      <c r="AX137" s="77"/>
      <c r="AY137" s="39"/>
      <c r="AZ137" s="39"/>
      <c r="BA137" s="76"/>
      <c r="BB137" s="39"/>
      <c r="BC137" s="78"/>
      <c r="BD137" s="33"/>
      <c r="BE137" s="77"/>
      <c r="BF137" s="39"/>
      <c r="BG137" s="39"/>
      <c r="BH137" s="76"/>
      <c r="BI137" s="39"/>
      <c r="BJ137" s="78"/>
      <c r="BK137" s="33"/>
    </row>
    <row r="138" spans="1:63" x14ac:dyDescent="0.35">
      <c r="A138" s="77"/>
      <c r="B138" s="39"/>
      <c r="C138" s="39"/>
      <c r="D138" s="39"/>
      <c r="E138" s="39"/>
      <c r="F138" s="73"/>
      <c r="G138" s="95">
        <f>Table1487453233343536331323334353738393103[[#This Row],[Hours Worked]]*Table1487453233343536331323334353738393103[[#This Row],[Rate]]</f>
        <v>0</v>
      </c>
      <c r="H138" s="116"/>
      <c r="I138" s="118">
        <f>IF(Table1487453233343536331323334353738393103[[#This Row],[Equipment Used (Dropdown)]] &lt;&gt; "", RIGHT(Table1487453233343536331323334353738393103[[#This Row],[Equipment Used (Dropdown)]],6),0)</f>
        <v>0</v>
      </c>
      <c r="J138" s="94"/>
      <c r="K138" s="95">
        <f>Table1487453233343536331323334353738393103[[#This Row],[Rate (Auto selects)]]*Table1487453233343536331323334353738393103[[#This Row],[Hours Used]]</f>
        <v>0</v>
      </c>
      <c r="S138" s="33"/>
      <c r="T138" s="39"/>
      <c r="U138" s="39"/>
      <c r="V138" s="39"/>
      <c r="W138" s="39"/>
      <c r="X138" s="39"/>
      <c r="Y138" s="112">
        <f>IF(X138 &lt;&gt; "", RIGHT(Table15775311283848586881828384858788898108[[#This Row],[Class (Dropdown)]],6),0)</f>
        <v>0</v>
      </c>
      <c r="Z138" s="108"/>
      <c r="AA138" s="107"/>
      <c r="AB138" s="111">
        <f>Table15775311283848586881828384858788898108[[#This Row],[Rate (Auto fill)]]*Table15775311283848586881828384858788898108[[#This Row],[Hours Groomed]]</f>
        <v>0</v>
      </c>
      <c r="AC138" s="32"/>
      <c r="AE138" s="85"/>
      <c r="AF138" s="85"/>
      <c r="AI138" s="33"/>
      <c r="AJ138" s="39"/>
      <c r="AK138" s="39"/>
      <c r="AL138" s="39"/>
      <c r="AM138" s="76"/>
      <c r="AN138" s="39"/>
      <c r="AO138" s="39"/>
      <c r="AP138" s="33"/>
      <c r="AQ138" s="77"/>
      <c r="AR138" s="39"/>
      <c r="AS138" s="39"/>
      <c r="AT138" s="76"/>
      <c r="AU138" s="39"/>
      <c r="AV138" s="78"/>
      <c r="AW138" s="33"/>
      <c r="AX138" s="77"/>
      <c r="AY138" s="39"/>
      <c r="AZ138" s="39"/>
      <c r="BA138" s="76"/>
      <c r="BB138" s="39"/>
      <c r="BC138" s="78"/>
      <c r="BD138" s="33"/>
      <c r="BE138" s="77"/>
      <c r="BF138" s="39"/>
      <c r="BG138" s="39"/>
      <c r="BH138" s="76"/>
      <c r="BI138" s="39"/>
      <c r="BJ138" s="78"/>
      <c r="BK138" s="33"/>
    </row>
    <row r="139" spans="1:63" x14ac:dyDescent="0.35">
      <c r="A139" s="77"/>
      <c r="B139" s="39"/>
      <c r="C139" s="39"/>
      <c r="D139" s="39"/>
      <c r="E139" s="39"/>
      <c r="F139" s="73"/>
      <c r="G139" s="95">
        <f>Table1487453233343536331323334353738393103[[#This Row],[Hours Worked]]*Table1487453233343536331323334353738393103[[#This Row],[Rate]]</f>
        <v>0</v>
      </c>
      <c r="H139" s="116"/>
      <c r="I139" s="118">
        <f>IF(Table1487453233343536331323334353738393103[[#This Row],[Equipment Used (Dropdown)]] &lt;&gt; "", RIGHT(Table1487453233343536331323334353738393103[[#This Row],[Equipment Used (Dropdown)]],6),0)</f>
        <v>0</v>
      </c>
      <c r="J139" s="94"/>
      <c r="K139" s="95">
        <f>Table1487453233343536331323334353738393103[[#This Row],[Rate (Auto selects)]]*Table1487453233343536331323334353738393103[[#This Row],[Hours Used]]</f>
        <v>0</v>
      </c>
      <c r="S139" s="33"/>
      <c r="T139" s="39"/>
      <c r="U139" s="39"/>
      <c r="V139" s="39"/>
      <c r="W139" s="39"/>
      <c r="X139" s="39"/>
      <c r="Y139" s="112">
        <f>IF(X139 &lt;&gt; "", RIGHT(Table15775311283848586881828384858788898108[[#This Row],[Class (Dropdown)]],6),0)</f>
        <v>0</v>
      </c>
      <c r="Z139" s="108"/>
      <c r="AA139" s="107"/>
      <c r="AB139" s="111">
        <f>Table15775311283848586881828384858788898108[[#This Row],[Rate (Auto fill)]]*Table15775311283848586881828384858788898108[[#This Row],[Hours Groomed]]</f>
        <v>0</v>
      </c>
      <c r="AC139" s="32"/>
      <c r="AE139" s="85"/>
      <c r="AF139" s="85"/>
      <c r="AI139" s="33"/>
      <c r="AJ139" s="39"/>
      <c r="AK139" s="39"/>
      <c r="AL139" s="39"/>
      <c r="AM139" s="76"/>
      <c r="AN139" s="39"/>
      <c r="AO139" s="39"/>
      <c r="AP139" s="33"/>
      <c r="AQ139" s="77"/>
      <c r="AR139" s="39"/>
      <c r="AS139" s="39"/>
      <c r="AT139" s="76"/>
      <c r="AU139" s="39"/>
      <c r="AV139" s="78"/>
      <c r="AW139" s="33"/>
      <c r="AX139" s="77"/>
      <c r="AY139" s="39"/>
      <c r="AZ139" s="39"/>
      <c r="BA139" s="76"/>
      <c r="BB139" s="39"/>
      <c r="BC139" s="78"/>
      <c r="BD139" s="33"/>
      <c r="BE139" s="77"/>
      <c r="BF139" s="39"/>
      <c r="BG139" s="39"/>
      <c r="BH139" s="76"/>
      <c r="BI139" s="39"/>
      <c r="BJ139" s="78"/>
      <c r="BK139" s="33"/>
    </row>
    <row r="140" spans="1:63" x14ac:dyDescent="0.35">
      <c r="A140" s="77"/>
      <c r="B140" s="39"/>
      <c r="C140" s="39"/>
      <c r="D140" s="39"/>
      <c r="E140" s="39"/>
      <c r="F140" s="73"/>
      <c r="G140" s="95">
        <f>Table1487453233343536331323334353738393103[[#This Row],[Hours Worked]]*Table1487453233343536331323334353738393103[[#This Row],[Rate]]</f>
        <v>0</v>
      </c>
      <c r="H140" s="116"/>
      <c r="I140" s="118">
        <f>IF(Table1487453233343536331323334353738393103[[#This Row],[Equipment Used (Dropdown)]] &lt;&gt; "", RIGHT(Table1487453233343536331323334353738393103[[#This Row],[Equipment Used (Dropdown)]],6),0)</f>
        <v>0</v>
      </c>
      <c r="J140" s="94"/>
      <c r="K140" s="95">
        <f>Table1487453233343536331323334353738393103[[#This Row],[Rate (Auto selects)]]*Table1487453233343536331323334353738393103[[#This Row],[Hours Used]]</f>
        <v>0</v>
      </c>
      <c r="S140" s="33"/>
      <c r="T140" s="39"/>
      <c r="U140" s="39"/>
      <c r="V140" s="39"/>
      <c r="W140" s="39"/>
      <c r="X140" s="39"/>
      <c r="Y140" s="112">
        <f>IF(X140 &lt;&gt; "", RIGHT(Table15775311283848586881828384858788898108[[#This Row],[Class (Dropdown)]],6),0)</f>
        <v>0</v>
      </c>
      <c r="Z140" s="108"/>
      <c r="AA140" s="107"/>
      <c r="AB140" s="111">
        <f>Table15775311283848586881828384858788898108[[#This Row],[Rate (Auto fill)]]*Table15775311283848586881828384858788898108[[#This Row],[Hours Groomed]]</f>
        <v>0</v>
      </c>
      <c r="AC140" s="32"/>
      <c r="AE140" s="85"/>
      <c r="AF140" s="85"/>
      <c r="AI140" s="33"/>
      <c r="AJ140" s="39"/>
      <c r="AK140" s="39"/>
      <c r="AL140" s="39"/>
      <c r="AM140" s="76"/>
      <c r="AN140" s="39"/>
      <c r="AO140" s="39"/>
      <c r="AP140" s="33"/>
      <c r="AQ140" s="77"/>
      <c r="AR140" s="39"/>
      <c r="AS140" s="39"/>
      <c r="AT140" s="76"/>
      <c r="AU140" s="39"/>
      <c r="AV140" s="78"/>
      <c r="AW140" s="33"/>
      <c r="AX140" s="77"/>
      <c r="AY140" s="39"/>
      <c r="AZ140" s="39"/>
      <c r="BA140" s="76"/>
      <c r="BB140" s="39"/>
      <c r="BC140" s="78"/>
      <c r="BD140" s="33"/>
      <c r="BE140" s="77"/>
      <c r="BF140" s="39"/>
      <c r="BG140" s="39"/>
      <c r="BH140" s="76"/>
      <c r="BI140" s="39"/>
      <c r="BJ140" s="78"/>
      <c r="BK140" s="33"/>
    </row>
    <row r="141" spans="1:63" x14ac:dyDescent="0.35">
      <c r="A141" s="77"/>
      <c r="B141" s="39"/>
      <c r="C141" s="39"/>
      <c r="D141" s="39"/>
      <c r="E141" s="39"/>
      <c r="F141" s="73"/>
      <c r="G141" s="95">
        <f>Table1487453233343536331323334353738393103[[#This Row],[Hours Worked]]*Table1487453233343536331323334353738393103[[#This Row],[Rate]]</f>
        <v>0</v>
      </c>
      <c r="H141" s="116"/>
      <c r="I141" s="118">
        <f>IF(Table1487453233343536331323334353738393103[[#This Row],[Equipment Used (Dropdown)]] &lt;&gt; "", RIGHT(Table1487453233343536331323334353738393103[[#This Row],[Equipment Used (Dropdown)]],6),0)</f>
        <v>0</v>
      </c>
      <c r="J141" s="94"/>
      <c r="K141" s="95">
        <f>Table1487453233343536331323334353738393103[[#This Row],[Rate (Auto selects)]]*Table1487453233343536331323334353738393103[[#This Row],[Hours Used]]</f>
        <v>0</v>
      </c>
      <c r="S141" s="33"/>
      <c r="T141" s="39"/>
      <c r="U141" s="39"/>
      <c r="V141" s="39"/>
      <c r="W141" s="39"/>
      <c r="X141" s="39"/>
      <c r="Y141" s="112">
        <f>IF(X141 &lt;&gt; "", RIGHT(Table15775311283848586881828384858788898108[[#This Row],[Class (Dropdown)]],6),0)</f>
        <v>0</v>
      </c>
      <c r="Z141" s="108"/>
      <c r="AA141" s="107"/>
      <c r="AB141" s="111">
        <f>Table15775311283848586881828384858788898108[[#This Row],[Rate (Auto fill)]]*Table15775311283848586881828384858788898108[[#This Row],[Hours Groomed]]</f>
        <v>0</v>
      </c>
      <c r="AC141" s="32"/>
      <c r="AE141" s="85"/>
      <c r="AF141" s="85"/>
      <c r="AI141" s="33"/>
      <c r="AJ141" s="39"/>
      <c r="AK141" s="39"/>
      <c r="AL141" s="39"/>
      <c r="AM141" s="76"/>
      <c r="AN141" s="39"/>
      <c r="AO141" s="39"/>
      <c r="AP141" s="33"/>
      <c r="AQ141" s="77"/>
      <c r="AR141" s="39"/>
      <c r="AS141" s="39"/>
      <c r="AT141" s="76"/>
      <c r="AU141" s="39"/>
      <c r="AV141" s="78"/>
      <c r="AW141" s="33"/>
      <c r="AX141" s="77"/>
      <c r="AY141" s="39"/>
      <c r="AZ141" s="39"/>
      <c r="BA141" s="76"/>
      <c r="BB141" s="39"/>
      <c r="BC141" s="78"/>
      <c r="BD141" s="33"/>
      <c r="BE141" s="77"/>
      <c r="BF141" s="39"/>
      <c r="BG141" s="39"/>
      <c r="BH141" s="76"/>
      <c r="BI141" s="39"/>
      <c r="BJ141" s="78"/>
      <c r="BK141" s="33"/>
    </row>
    <row r="142" spans="1:63" x14ac:dyDescent="0.35">
      <c r="A142" s="77"/>
      <c r="B142" s="39"/>
      <c r="C142" s="39"/>
      <c r="D142" s="39"/>
      <c r="E142" s="39"/>
      <c r="F142" s="73"/>
      <c r="G142" s="95">
        <f>Table1487453233343536331323334353738393103[[#This Row],[Hours Worked]]*Table1487453233343536331323334353738393103[[#This Row],[Rate]]</f>
        <v>0</v>
      </c>
      <c r="H142" s="116"/>
      <c r="I142" s="118">
        <f>IF(Table1487453233343536331323334353738393103[[#This Row],[Equipment Used (Dropdown)]] &lt;&gt; "", RIGHT(Table1487453233343536331323334353738393103[[#This Row],[Equipment Used (Dropdown)]],6),0)</f>
        <v>0</v>
      </c>
      <c r="J142" s="94"/>
      <c r="K142" s="95">
        <f>Table1487453233343536331323334353738393103[[#This Row],[Rate (Auto selects)]]*Table1487453233343536331323334353738393103[[#This Row],[Hours Used]]</f>
        <v>0</v>
      </c>
      <c r="S142" s="33"/>
      <c r="T142" s="39"/>
      <c r="U142" s="39"/>
      <c r="V142" s="39"/>
      <c r="W142" s="39"/>
      <c r="X142" s="39"/>
      <c r="Y142" s="112">
        <f>IF(X142 &lt;&gt; "", RIGHT(Table15775311283848586881828384858788898108[[#This Row],[Class (Dropdown)]],6),0)</f>
        <v>0</v>
      </c>
      <c r="Z142" s="108"/>
      <c r="AA142" s="107"/>
      <c r="AB142" s="111">
        <f>Table15775311283848586881828384858788898108[[#This Row],[Rate (Auto fill)]]*Table15775311283848586881828384858788898108[[#This Row],[Hours Groomed]]</f>
        <v>0</v>
      </c>
      <c r="AC142" s="32"/>
      <c r="AE142" s="85"/>
      <c r="AF142" s="85"/>
      <c r="AI142" s="33"/>
      <c r="AJ142" s="39"/>
      <c r="AK142" s="39"/>
      <c r="AL142" s="39"/>
      <c r="AM142" s="76"/>
      <c r="AN142" s="39"/>
      <c r="AO142" s="39"/>
      <c r="AP142" s="33"/>
      <c r="AQ142" s="77"/>
      <c r="AR142" s="39"/>
      <c r="AS142" s="39"/>
      <c r="AT142" s="76"/>
      <c r="AU142" s="39"/>
      <c r="AV142" s="78"/>
      <c r="AW142" s="33"/>
      <c r="AX142" s="77"/>
      <c r="AY142" s="39"/>
      <c r="AZ142" s="39"/>
      <c r="BA142" s="76"/>
      <c r="BB142" s="39"/>
      <c r="BC142" s="78"/>
      <c r="BD142" s="33"/>
      <c r="BE142" s="77"/>
      <c r="BF142" s="39"/>
      <c r="BG142" s="39"/>
      <c r="BH142" s="76"/>
      <c r="BI142" s="39"/>
      <c r="BJ142" s="78"/>
      <c r="BK142" s="33"/>
    </row>
    <row r="143" spans="1:63" x14ac:dyDescent="0.35">
      <c r="A143" s="77"/>
      <c r="B143" s="39"/>
      <c r="C143" s="39"/>
      <c r="D143" s="39"/>
      <c r="E143" s="39"/>
      <c r="F143" s="73"/>
      <c r="G143" s="95">
        <f>Table1487453233343536331323334353738393103[[#This Row],[Hours Worked]]*Table1487453233343536331323334353738393103[[#This Row],[Rate]]</f>
        <v>0</v>
      </c>
      <c r="H143" s="116"/>
      <c r="I143" s="118">
        <f>IF(Table1487453233343536331323334353738393103[[#This Row],[Equipment Used (Dropdown)]] &lt;&gt; "", RIGHT(Table1487453233343536331323334353738393103[[#This Row],[Equipment Used (Dropdown)]],6),0)</f>
        <v>0</v>
      </c>
      <c r="J143" s="94"/>
      <c r="K143" s="95">
        <f>Table1487453233343536331323334353738393103[[#This Row],[Rate (Auto selects)]]*Table1487453233343536331323334353738393103[[#This Row],[Hours Used]]</f>
        <v>0</v>
      </c>
      <c r="S143" s="33"/>
      <c r="T143" s="39"/>
      <c r="U143" s="39"/>
      <c r="V143" s="39"/>
      <c r="W143" s="39"/>
      <c r="X143" s="39"/>
      <c r="Y143" s="112">
        <f>IF(X143 &lt;&gt; "", RIGHT(Table15775311283848586881828384858788898108[[#This Row],[Class (Dropdown)]],6),0)</f>
        <v>0</v>
      </c>
      <c r="Z143" s="108"/>
      <c r="AA143" s="107"/>
      <c r="AB143" s="111">
        <f>Table15775311283848586881828384858788898108[[#This Row],[Rate (Auto fill)]]*Table15775311283848586881828384858788898108[[#This Row],[Hours Groomed]]</f>
        <v>0</v>
      </c>
      <c r="AC143" s="32"/>
      <c r="AE143" s="85"/>
      <c r="AF143" s="85"/>
      <c r="AI143" s="33"/>
      <c r="AJ143" s="39"/>
      <c r="AK143" s="39"/>
      <c r="AL143" s="39"/>
      <c r="AM143" s="76"/>
      <c r="AN143" s="39"/>
      <c r="AO143" s="39"/>
      <c r="AP143" s="33"/>
      <c r="AQ143" s="77"/>
      <c r="AR143" s="39"/>
      <c r="AS143" s="39"/>
      <c r="AT143" s="76"/>
      <c r="AU143" s="39"/>
      <c r="AV143" s="78"/>
      <c r="AW143" s="33"/>
      <c r="AX143" s="77"/>
      <c r="AY143" s="39"/>
      <c r="AZ143" s="39"/>
      <c r="BA143" s="76"/>
      <c r="BB143" s="39"/>
      <c r="BC143" s="78"/>
      <c r="BD143" s="33"/>
      <c r="BE143" s="77"/>
      <c r="BF143" s="39"/>
      <c r="BG143" s="39"/>
      <c r="BH143" s="76"/>
      <c r="BI143" s="39"/>
      <c r="BJ143" s="78"/>
      <c r="BK143" s="33"/>
    </row>
    <row r="144" spans="1:63" x14ac:dyDescent="0.35">
      <c r="A144" s="77"/>
      <c r="B144" s="39"/>
      <c r="C144" s="39"/>
      <c r="D144" s="39"/>
      <c r="E144" s="39"/>
      <c r="F144" s="73"/>
      <c r="G144" s="95">
        <f>Table1487453233343536331323334353738393103[[#This Row],[Hours Worked]]*Table1487453233343536331323334353738393103[[#This Row],[Rate]]</f>
        <v>0</v>
      </c>
      <c r="H144" s="116"/>
      <c r="I144" s="118">
        <f>IF(Table1487453233343536331323334353738393103[[#This Row],[Equipment Used (Dropdown)]] &lt;&gt; "", RIGHT(Table1487453233343536331323334353738393103[[#This Row],[Equipment Used (Dropdown)]],6),0)</f>
        <v>0</v>
      </c>
      <c r="J144" s="94"/>
      <c r="K144" s="95">
        <f>Table1487453233343536331323334353738393103[[#This Row],[Rate (Auto selects)]]*Table1487453233343536331323334353738393103[[#This Row],[Hours Used]]</f>
        <v>0</v>
      </c>
      <c r="S144" s="33"/>
      <c r="T144" s="39"/>
      <c r="U144" s="39"/>
      <c r="V144" s="39"/>
      <c r="W144" s="39"/>
      <c r="X144" s="39"/>
      <c r="Y144" s="112">
        <f>IF(X144 &lt;&gt; "", RIGHT(Table15775311283848586881828384858788898108[[#This Row],[Class (Dropdown)]],6),0)</f>
        <v>0</v>
      </c>
      <c r="Z144" s="108"/>
      <c r="AA144" s="107"/>
      <c r="AB144" s="111">
        <f>Table15775311283848586881828384858788898108[[#This Row],[Rate (Auto fill)]]*Table15775311283848586881828384858788898108[[#This Row],[Hours Groomed]]</f>
        <v>0</v>
      </c>
      <c r="AC144" s="32"/>
      <c r="AE144" s="85"/>
      <c r="AF144" s="85"/>
      <c r="AI144" s="33"/>
      <c r="AJ144" s="39"/>
      <c r="AK144" s="39"/>
      <c r="AL144" s="39"/>
      <c r="AM144" s="76"/>
      <c r="AN144" s="39"/>
      <c r="AO144" s="39"/>
      <c r="AP144" s="33"/>
      <c r="AQ144" s="77"/>
      <c r="AR144" s="39"/>
      <c r="AS144" s="39"/>
      <c r="AT144" s="76"/>
      <c r="AU144" s="39"/>
      <c r="AV144" s="78"/>
      <c r="AW144" s="33"/>
      <c r="AX144" s="77"/>
      <c r="AY144" s="39"/>
      <c r="AZ144" s="39"/>
      <c r="BA144" s="76"/>
      <c r="BB144" s="39"/>
      <c r="BC144" s="78"/>
      <c r="BD144" s="33"/>
      <c r="BE144" s="77"/>
      <c r="BF144" s="39"/>
      <c r="BG144" s="39"/>
      <c r="BH144" s="76"/>
      <c r="BI144" s="39"/>
      <c r="BJ144" s="78"/>
      <c r="BK144" s="33"/>
    </row>
    <row r="145" spans="1:63" x14ac:dyDescent="0.35">
      <c r="A145" s="77"/>
      <c r="B145" s="39"/>
      <c r="C145" s="39"/>
      <c r="D145" s="39"/>
      <c r="E145" s="39"/>
      <c r="F145" s="73"/>
      <c r="G145" s="95">
        <f>Table1487453233343536331323334353738393103[[#This Row],[Hours Worked]]*Table1487453233343536331323334353738393103[[#This Row],[Rate]]</f>
        <v>0</v>
      </c>
      <c r="H145" s="116"/>
      <c r="I145" s="118">
        <f>IF(Table1487453233343536331323334353738393103[[#This Row],[Equipment Used (Dropdown)]] &lt;&gt; "", RIGHT(Table1487453233343536331323334353738393103[[#This Row],[Equipment Used (Dropdown)]],6),0)</f>
        <v>0</v>
      </c>
      <c r="J145" s="94"/>
      <c r="K145" s="95">
        <f>Table1487453233343536331323334353738393103[[#This Row],[Rate (Auto selects)]]*Table1487453233343536331323334353738393103[[#This Row],[Hours Used]]</f>
        <v>0</v>
      </c>
      <c r="S145" s="33"/>
      <c r="T145" s="39"/>
      <c r="U145" s="39"/>
      <c r="V145" s="39"/>
      <c r="W145" s="39"/>
      <c r="X145" s="39"/>
      <c r="Y145" s="112">
        <f>IF(X145 &lt;&gt; "", RIGHT(Table15775311283848586881828384858788898108[[#This Row],[Class (Dropdown)]],6),0)</f>
        <v>0</v>
      </c>
      <c r="Z145" s="108"/>
      <c r="AA145" s="107"/>
      <c r="AB145" s="111">
        <f>Table15775311283848586881828384858788898108[[#This Row],[Rate (Auto fill)]]*Table15775311283848586881828384858788898108[[#This Row],[Hours Groomed]]</f>
        <v>0</v>
      </c>
      <c r="AC145" s="32"/>
      <c r="AE145" s="85"/>
      <c r="AF145" s="85"/>
      <c r="AI145" s="33"/>
      <c r="AJ145" s="39"/>
      <c r="AK145" s="39"/>
      <c r="AL145" s="39"/>
      <c r="AM145" s="76"/>
      <c r="AN145" s="39"/>
      <c r="AO145" s="39"/>
      <c r="AP145" s="33"/>
      <c r="AQ145" s="77"/>
      <c r="AR145" s="39"/>
      <c r="AS145" s="39"/>
      <c r="AT145" s="76"/>
      <c r="AU145" s="39"/>
      <c r="AV145" s="78"/>
      <c r="AW145" s="33"/>
      <c r="AX145" s="77"/>
      <c r="AY145" s="39"/>
      <c r="AZ145" s="39"/>
      <c r="BA145" s="76"/>
      <c r="BB145" s="39"/>
      <c r="BC145" s="78"/>
      <c r="BD145" s="33"/>
      <c r="BE145" s="77"/>
      <c r="BF145" s="39"/>
      <c r="BG145" s="39"/>
      <c r="BH145" s="76"/>
      <c r="BI145" s="39"/>
      <c r="BJ145" s="78"/>
      <c r="BK145" s="33"/>
    </row>
    <row r="146" spans="1:63" x14ac:dyDescent="0.35">
      <c r="A146" s="77"/>
      <c r="B146" s="39"/>
      <c r="C146" s="39"/>
      <c r="D146" s="39"/>
      <c r="E146" s="39"/>
      <c r="F146" s="73"/>
      <c r="G146" s="95">
        <f>Table1487453233343536331323334353738393103[[#This Row],[Hours Worked]]*Table1487453233343536331323334353738393103[[#This Row],[Rate]]</f>
        <v>0</v>
      </c>
      <c r="H146" s="116"/>
      <c r="I146" s="118">
        <f>IF(Table1487453233343536331323334353738393103[[#This Row],[Equipment Used (Dropdown)]] &lt;&gt; "", RIGHT(Table1487453233343536331323334353738393103[[#This Row],[Equipment Used (Dropdown)]],6),0)</f>
        <v>0</v>
      </c>
      <c r="J146" s="94"/>
      <c r="K146" s="95">
        <f>Table1487453233343536331323334353738393103[[#This Row],[Rate (Auto selects)]]*Table1487453233343536331323334353738393103[[#This Row],[Hours Used]]</f>
        <v>0</v>
      </c>
      <c r="S146" s="33"/>
      <c r="T146" s="39"/>
      <c r="U146" s="39"/>
      <c r="V146" s="39"/>
      <c r="W146" s="39"/>
      <c r="X146" s="39"/>
      <c r="Y146" s="112">
        <f>IF(X146 &lt;&gt; "", RIGHT(Table15775311283848586881828384858788898108[[#This Row],[Class (Dropdown)]],6),0)</f>
        <v>0</v>
      </c>
      <c r="Z146" s="108"/>
      <c r="AA146" s="107"/>
      <c r="AB146" s="111">
        <f>Table15775311283848586881828384858788898108[[#This Row],[Rate (Auto fill)]]*Table15775311283848586881828384858788898108[[#This Row],[Hours Groomed]]</f>
        <v>0</v>
      </c>
      <c r="AC146" s="32"/>
      <c r="AE146" s="85"/>
      <c r="AF146" s="85"/>
      <c r="AI146" s="33"/>
      <c r="AJ146" s="39"/>
      <c r="AK146" s="39"/>
      <c r="AL146" s="39"/>
      <c r="AM146" s="76"/>
      <c r="AN146" s="39"/>
      <c r="AO146" s="39"/>
      <c r="AP146" s="33"/>
      <c r="AQ146" s="77"/>
      <c r="AR146" s="39"/>
      <c r="AS146" s="39"/>
      <c r="AT146" s="76"/>
      <c r="AU146" s="39"/>
      <c r="AV146" s="78"/>
      <c r="AW146" s="33"/>
      <c r="AX146" s="77"/>
      <c r="AY146" s="39"/>
      <c r="AZ146" s="39"/>
      <c r="BA146" s="76"/>
      <c r="BB146" s="39"/>
      <c r="BC146" s="78"/>
      <c r="BD146" s="33"/>
      <c r="BE146" s="77"/>
      <c r="BF146" s="39"/>
      <c r="BG146" s="39"/>
      <c r="BH146" s="76"/>
      <c r="BI146" s="39"/>
      <c r="BJ146" s="78"/>
      <c r="BK146" s="33"/>
    </row>
    <row r="147" spans="1:63" x14ac:dyDescent="0.35">
      <c r="A147" s="77"/>
      <c r="B147" s="39"/>
      <c r="C147" s="39"/>
      <c r="D147" s="39"/>
      <c r="E147" s="39"/>
      <c r="F147" s="73"/>
      <c r="G147" s="95">
        <f>Table1487453233343536331323334353738393103[[#This Row],[Hours Worked]]*Table1487453233343536331323334353738393103[[#This Row],[Rate]]</f>
        <v>0</v>
      </c>
      <c r="H147" s="116"/>
      <c r="I147" s="118">
        <f>IF(Table1487453233343536331323334353738393103[[#This Row],[Equipment Used (Dropdown)]] &lt;&gt; "", RIGHT(Table1487453233343536331323334353738393103[[#This Row],[Equipment Used (Dropdown)]],6),0)</f>
        <v>0</v>
      </c>
      <c r="J147" s="94"/>
      <c r="K147" s="95">
        <f>Table1487453233343536331323334353738393103[[#This Row],[Rate (Auto selects)]]*Table1487453233343536331323334353738393103[[#This Row],[Hours Used]]</f>
        <v>0</v>
      </c>
      <c r="S147" s="33"/>
      <c r="T147" s="39"/>
      <c r="U147" s="39"/>
      <c r="V147" s="39"/>
      <c r="W147" s="39"/>
      <c r="X147" s="39"/>
      <c r="Y147" s="112">
        <f>IF(X147 &lt;&gt; "", RIGHT(Table15775311283848586881828384858788898108[[#This Row],[Class (Dropdown)]],6),0)</f>
        <v>0</v>
      </c>
      <c r="Z147" s="108"/>
      <c r="AA147" s="107"/>
      <c r="AB147" s="111">
        <f>Table15775311283848586881828384858788898108[[#This Row],[Rate (Auto fill)]]*Table15775311283848586881828384858788898108[[#This Row],[Hours Groomed]]</f>
        <v>0</v>
      </c>
      <c r="AC147" s="32"/>
      <c r="AE147" s="85"/>
      <c r="AF147" s="85"/>
      <c r="AI147" s="33"/>
      <c r="AJ147" s="39"/>
      <c r="AK147" s="39"/>
      <c r="AL147" s="39"/>
      <c r="AM147" s="76"/>
      <c r="AN147" s="39"/>
      <c r="AO147" s="39"/>
      <c r="AP147" s="33"/>
      <c r="AQ147" s="77"/>
      <c r="AR147" s="39"/>
      <c r="AS147" s="39"/>
      <c r="AT147" s="76"/>
      <c r="AU147" s="39"/>
      <c r="AV147" s="78"/>
      <c r="AW147" s="33"/>
      <c r="AX147" s="77"/>
      <c r="AY147" s="39"/>
      <c r="AZ147" s="39"/>
      <c r="BA147" s="76"/>
      <c r="BB147" s="39"/>
      <c r="BC147" s="78"/>
      <c r="BD147" s="33"/>
      <c r="BE147" s="77"/>
      <c r="BF147" s="39"/>
      <c r="BG147" s="39"/>
      <c r="BH147" s="76"/>
      <c r="BI147" s="39"/>
      <c r="BJ147" s="78"/>
      <c r="BK147" s="33"/>
    </row>
    <row r="148" spans="1:63" x14ac:dyDescent="0.35">
      <c r="A148" s="77"/>
      <c r="B148" s="39"/>
      <c r="C148" s="39"/>
      <c r="D148" s="39"/>
      <c r="E148" s="39"/>
      <c r="F148" s="73"/>
      <c r="G148" s="95">
        <f>Table1487453233343536331323334353738393103[[#This Row],[Hours Worked]]*Table1487453233343536331323334353738393103[[#This Row],[Rate]]</f>
        <v>0</v>
      </c>
      <c r="H148" s="116"/>
      <c r="I148" s="118">
        <f>IF(Table1487453233343536331323334353738393103[[#This Row],[Equipment Used (Dropdown)]] &lt;&gt; "", RIGHT(Table1487453233343536331323334353738393103[[#This Row],[Equipment Used (Dropdown)]],6),0)</f>
        <v>0</v>
      </c>
      <c r="J148" s="94"/>
      <c r="K148" s="95">
        <f>Table1487453233343536331323334353738393103[[#This Row],[Rate (Auto selects)]]*Table1487453233343536331323334353738393103[[#This Row],[Hours Used]]</f>
        <v>0</v>
      </c>
      <c r="S148" s="33"/>
      <c r="T148" s="39"/>
      <c r="U148" s="39"/>
      <c r="V148" s="39"/>
      <c r="W148" s="39"/>
      <c r="X148" s="39"/>
      <c r="Y148" s="112">
        <f>IF(X148 &lt;&gt; "", RIGHT(Table15775311283848586881828384858788898108[[#This Row],[Class (Dropdown)]],6),0)</f>
        <v>0</v>
      </c>
      <c r="Z148" s="108"/>
      <c r="AA148" s="107"/>
      <c r="AB148" s="111">
        <f>Table15775311283848586881828384858788898108[[#This Row],[Rate (Auto fill)]]*Table15775311283848586881828384858788898108[[#This Row],[Hours Groomed]]</f>
        <v>0</v>
      </c>
      <c r="AC148" s="32"/>
      <c r="AE148" s="85"/>
      <c r="AF148" s="85"/>
      <c r="AI148" s="33"/>
      <c r="AJ148" s="39"/>
      <c r="AK148" s="39"/>
      <c r="AL148" s="39"/>
      <c r="AM148" s="76"/>
      <c r="AN148" s="39"/>
      <c r="AO148" s="39"/>
      <c r="AP148" s="33"/>
      <c r="AQ148" s="77"/>
      <c r="AR148" s="39"/>
      <c r="AS148" s="39"/>
      <c r="AT148" s="76"/>
      <c r="AU148" s="39"/>
      <c r="AV148" s="78"/>
      <c r="AW148" s="33"/>
      <c r="AX148" s="77"/>
      <c r="AY148" s="39"/>
      <c r="AZ148" s="39"/>
      <c r="BA148" s="76"/>
      <c r="BB148" s="39"/>
      <c r="BC148" s="78"/>
      <c r="BD148" s="33"/>
      <c r="BE148" s="77"/>
      <c r="BF148" s="39"/>
      <c r="BG148" s="39"/>
      <c r="BH148" s="76"/>
      <c r="BI148" s="39"/>
      <c r="BJ148" s="78"/>
      <c r="BK148" s="33"/>
    </row>
    <row r="149" spans="1:63" x14ac:dyDescent="0.35">
      <c r="A149" s="77"/>
      <c r="B149" s="39"/>
      <c r="C149" s="39"/>
      <c r="D149" s="39"/>
      <c r="E149" s="39"/>
      <c r="F149" s="73"/>
      <c r="G149" s="95">
        <f>Table1487453233343536331323334353738393103[[#This Row],[Hours Worked]]*Table1487453233343536331323334353738393103[[#This Row],[Rate]]</f>
        <v>0</v>
      </c>
      <c r="H149" s="116"/>
      <c r="I149" s="118">
        <f>IF(Table1487453233343536331323334353738393103[[#This Row],[Equipment Used (Dropdown)]] &lt;&gt; "", RIGHT(Table1487453233343536331323334353738393103[[#This Row],[Equipment Used (Dropdown)]],6),0)</f>
        <v>0</v>
      </c>
      <c r="J149" s="94"/>
      <c r="K149" s="95">
        <f>Table1487453233343536331323334353738393103[[#This Row],[Rate (Auto selects)]]*Table1487453233343536331323334353738393103[[#This Row],[Hours Used]]</f>
        <v>0</v>
      </c>
      <c r="S149" s="33"/>
      <c r="T149" s="39"/>
      <c r="U149" s="39"/>
      <c r="V149" s="39"/>
      <c r="W149" s="39"/>
      <c r="X149" s="39"/>
      <c r="Y149" s="112">
        <f>IF(X149 &lt;&gt; "", RIGHT(Table15775311283848586881828384858788898108[[#This Row],[Class (Dropdown)]],6),0)</f>
        <v>0</v>
      </c>
      <c r="Z149" s="108"/>
      <c r="AA149" s="107"/>
      <c r="AB149" s="111">
        <f>Table15775311283848586881828384858788898108[[#This Row],[Rate (Auto fill)]]*Table15775311283848586881828384858788898108[[#This Row],[Hours Groomed]]</f>
        <v>0</v>
      </c>
      <c r="AC149" s="32"/>
      <c r="AE149" s="85"/>
      <c r="AF149" s="85"/>
      <c r="AI149" s="33"/>
      <c r="AJ149" s="39"/>
      <c r="AK149" s="39"/>
      <c r="AL149" s="39"/>
      <c r="AM149" s="76"/>
      <c r="AN149" s="39"/>
      <c r="AO149" s="39"/>
      <c r="AP149" s="33"/>
      <c r="AQ149" s="77"/>
      <c r="AR149" s="39"/>
      <c r="AS149" s="39"/>
      <c r="AT149" s="76"/>
      <c r="AU149" s="39"/>
      <c r="AV149" s="78"/>
      <c r="AW149" s="33"/>
      <c r="AX149" s="77"/>
      <c r="AY149" s="39"/>
      <c r="AZ149" s="39"/>
      <c r="BA149" s="76"/>
      <c r="BB149" s="39"/>
      <c r="BC149" s="78"/>
      <c r="BD149" s="33"/>
      <c r="BE149" s="77"/>
      <c r="BF149" s="39"/>
      <c r="BG149" s="39"/>
      <c r="BH149" s="76"/>
      <c r="BI149" s="39"/>
      <c r="BJ149" s="78"/>
      <c r="BK149" s="33"/>
    </row>
    <row r="150" spans="1:63" x14ac:dyDescent="0.35">
      <c r="A150" s="77"/>
      <c r="B150" s="39"/>
      <c r="C150" s="39"/>
      <c r="D150" s="39"/>
      <c r="E150" s="39"/>
      <c r="F150" s="73"/>
      <c r="G150" s="95">
        <f>Table1487453233343536331323334353738393103[[#This Row],[Hours Worked]]*Table1487453233343536331323334353738393103[[#This Row],[Rate]]</f>
        <v>0</v>
      </c>
      <c r="H150" s="116"/>
      <c r="I150" s="118">
        <f>IF(Table1487453233343536331323334353738393103[[#This Row],[Equipment Used (Dropdown)]] &lt;&gt; "", RIGHT(Table1487453233343536331323334353738393103[[#This Row],[Equipment Used (Dropdown)]],6),0)</f>
        <v>0</v>
      </c>
      <c r="J150" s="94"/>
      <c r="K150" s="95">
        <f>Table1487453233343536331323334353738393103[[#This Row],[Rate (Auto selects)]]*Table1487453233343536331323334353738393103[[#This Row],[Hours Used]]</f>
        <v>0</v>
      </c>
      <c r="S150" s="33"/>
      <c r="T150" s="39"/>
      <c r="U150" s="39"/>
      <c r="V150" s="39"/>
      <c r="W150" s="39"/>
      <c r="X150" s="39"/>
      <c r="Y150" s="112">
        <f>IF(X150 &lt;&gt; "", RIGHT(Table15775311283848586881828384858788898108[[#This Row],[Class (Dropdown)]],6),0)</f>
        <v>0</v>
      </c>
      <c r="Z150" s="108"/>
      <c r="AA150" s="107"/>
      <c r="AB150" s="111">
        <f>Table15775311283848586881828384858788898108[[#This Row],[Rate (Auto fill)]]*Table15775311283848586881828384858788898108[[#This Row],[Hours Groomed]]</f>
        <v>0</v>
      </c>
      <c r="AC150" s="32"/>
      <c r="AE150" s="85"/>
      <c r="AF150" s="85"/>
      <c r="AI150" s="33"/>
      <c r="AJ150" s="39"/>
      <c r="AK150" s="39"/>
      <c r="AL150" s="39"/>
      <c r="AM150" s="76"/>
      <c r="AN150" s="39"/>
      <c r="AO150" s="39"/>
      <c r="AP150" s="33"/>
      <c r="AQ150" s="77"/>
      <c r="AR150" s="39"/>
      <c r="AS150" s="39"/>
      <c r="AT150" s="76"/>
      <c r="AU150" s="39"/>
      <c r="AV150" s="78"/>
      <c r="AW150" s="33"/>
      <c r="AX150" s="77"/>
      <c r="AY150" s="39"/>
      <c r="AZ150" s="39"/>
      <c r="BA150" s="76"/>
      <c r="BB150" s="39"/>
      <c r="BC150" s="78"/>
      <c r="BD150" s="33"/>
      <c r="BE150" s="77"/>
      <c r="BF150" s="39"/>
      <c r="BG150" s="39"/>
      <c r="BH150" s="76"/>
      <c r="BI150" s="39"/>
      <c r="BJ150" s="78"/>
      <c r="BK150" s="33"/>
    </row>
    <row r="151" spans="1:63" x14ac:dyDescent="0.35">
      <c r="A151" s="77"/>
      <c r="B151" s="39"/>
      <c r="C151" s="39"/>
      <c r="D151" s="39"/>
      <c r="E151" s="39"/>
      <c r="F151" s="73"/>
      <c r="G151" s="95">
        <f>Table1487453233343536331323334353738393103[[#This Row],[Hours Worked]]*Table1487453233343536331323334353738393103[[#This Row],[Rate]]</f>
        <v>0</v>
      </c>
      <c r="H151" s="116"/>
      <c r="I151" s="118">
        <f>IF(Table1487453233343536331323334353738393103[[#This Row],[Equipment Used (Dropdown)]] &lt;&gt; "", RIGHT(Table1487453233343536331323334353738393103[[#This Row],[Equipment Used (Dropdown)]],6),0)</f>
        <v>0</v>
      </c>
      <c r="J151" s="94"/>
      <c r="K151" s="95">
        <f>Table1487453233343536331323334353738393103[[#This Row],[Rate (Auto selects)]]*Table1487453233343536331323334353738393103[[#This Row],[Hours Used]]</f>
        <v>0</v>
      </c>
      <c r="S151" s="33"/>
      <c r="T151" s="39"/>
      <c r="U151" s="39"/>
      <c r="V151" s="39"/>
      <c r="W151" s="39"/>
      <c r="X151" s="39"/>
      <c r="Y151" s="112">
        <f>IF(X151 &lt;&gt; "", RIGHT(Table15775311283848586881828384858788898108[[#This Row],[Class (Dropdown)]],6),0)</f>
        <v>0</v>
      </c>
      <c r="Z151" s="108"/>
      <c r="AA151" s="107"/>
      <c r="AB151" s="111">
        <f>Table15775311283848586881828384858788898108[[#This Row],[Rate (Auto fill)]]*Table15775311283848586881828384858788898108[[#This Row],[Hours Groomed]]</f>
        <v>0</v>
      </c>
      <c r="AC151" s="32"/>
      <c r="AE151" s="85"/>
      <c r="AF151" s="85"/>
      <c r="AI151" s="33"/>
      <c r="AJ151" s="39"/>
      <c r="AK151" s="39"/>
      <c r="AL151" s="39"/>
      <c r="AM151" s="76"/>
      <c r="AN151" s="39"/>
      <c r="AO151" s="39"/>
      <c r="AP151" s="33"/>
      <c r="AQ151" s="77"/>
      <c r="AR151" s="39"/>
      <c r="AS151" s="39"/>
      <c r="AT151" s="76"/>
      <c r="AU151" s="39"/>
      <c r="AV151" s="78"/>
      <c r="AW151" s="33"/>
      <c r="AX151" s="77"/>
      <c r="AY151" s="39"/>
      <c r="AZ151" s="39"/>
      <c r="BA151" s="76"/>
      <c r="BB151" s="39"/>
      <c r="BC151" s="78"/>
      <c r="BD151" s="33"/>
      <c r="BE151" s="77"/>
      <c r="BF151" s="39"/>
      <c r="BG151" s="39"/>
      <c r="BH151" s="76"/>
      <c r="BI151" s="39"/>
      <c r="BJ151" s="78"/>
      <c r="BK151" s="33"/>
    </row>
    <row r="152" spans="1:63" x14ac:dyDescent="0.35">
      <c r="A152" s="77"/>
      <c r="B152" s="39"/>
      <c r="C152" s="39"/>
      <c r="D152" s="39"/>
      <c r="E152" s="39"/>
      <c r="F152" s="73"/>
      <c r="G152" s="95">
        <f>Table1487453233343536331323334353738393103[[#This Row],[Hours Worked]]*Table1487453233343536331323334353738393103[[#This Row],[Rate]]</f>
        <v>0</v>
      </c>
      <c r="H152" s="116"/>
      <c r="I152" s="118">
        <f>IF(Table1487453233343536331323334353738393103[[#This Row],[Equipment Used (Dropdown)]] &lt;&gt; "", RIGHT(Table1487453233343536331323334353738393103[[#This Row],[Equipment Used (Dropdown)]],6),0)</f>
        <v>0</v>
      </c>
      <c r="J152" s="94"/>
      <c r="K152" s="95">
        <f>Table1487453233343536331323334353738393103[[#This Row],[Rate (Auto selects)]]*Table1487453233343536331323334353738393103[[#This Row],[Hours Used]]</f>
        <v>0</v>
      </c>
      <c r="S152" s="33"/>
      <c r="T152" s="39"/>
      <c r="U152" s="39"/>
      <c r="V152" s="39"/>
      <c r="W152" s="39"/>
      <c r="X152" s="39"/>
      <c r="Y152" s="112">
        <f>IF(X152 &lt;&gt; "", RIGHT(Table15775311283848586881828384858788898108[[#This Row],[Class (Dropdown)]],6),0)</f>
        <v>0</v>
      </c>
      <c r="Z152" s="108"/>
      <c r="AA152" s="107"/>
      <c r="AB152" s="111">
        <f>Table15775311283848586881828384858788898108[[#This Row],[Rate (Auto fill)]]*Table15775311283848586881828384858788898108[[#This Row],[Hours Groomed]]</f>
        <v>0</v>
      </c>
      <c r="AC152" s="32"/>
      <c r="AE152" s="85"/>
      <c r="AF152" s="85"/>
      <c r="AI152" s="33"/>
      <c r="AJ152" s="39"/>
      <c r="AK152" s="39"/>
      <c r="AL152" s="39"/>
      <c r="AM152" s="76"/>
      <c r="AN152" s="39"/>
      <c r="AO152" s="39"/>
      <c r="AP152" s="33"/>
      <c r="AQ152" s="77"/>
      <c r="AR152" s="39"/>
      <c r="AS152" s="39"/>
      <c r="AT152" s="76"/>
      <c r="AU152" s="39"/>
      <c r="AV152" s="78"/>
      <c r="AW152" s="33"/>
      <c r="AX152" s="77"/>
      <c r="AY152" s="39"/>
      <c r="AZ152" s="39"/>
      <c r="BA152" s="76"/>
      <c r="BB152" s="39"/>
      <c r="BC152" s="78"/>
      <c r="BD152" s="33"/>
      <c r="BE152" s="77"/>
      <c r="BF152" s="39"/>
      <c r="BG152" s="39"/>
      <c r="BH152" s="76"/>
      <c r="BI152" s="39"/>
      <c r="BJ152" s="78"/>
      <c r="BK152" s="33"/>
    </row>
    <row r="153" spans="1:63" x14ac:dyDescent="0.35">
      <c r="A153" s="77"/>
      <c r="B153" s="39"/>
      <c r="C153" s="39"/>
      <c r="D153" s="39"/>
      <c r="E153" s="39"/>
      <c r="F153" s="73"/>
      <c r="G153" s="95">
        <f>Table1487453233343536331323334353738393103[[#This Row],[Hours Worked]]*Table1487453233343536331323334353738393103[[#This Row],[Rate]]</f>
        <v>0</v>
      </c>
      <c r="H153" s="116"/>
      <c r="I153" s="118">
        <f>IF(Table1487453233343536331323334353738393103[[#This Row],[Equipment Used (Dropdown)]] &lt;&gt; "", RIGHT(Table1487453233343536331323334353738393103[[#This Row],[Equipment Used (Dropdown)]],6),0)</f>
        <v>0</v>
      </c>
      <c r="J153" s="94"/>
      <c r="K153" s="95">
        <f>Table1487453233343536331323334353738393103[[#This Row],[Rate (Auto selects)]]*Table1487453233343536331323334353738393103[[#This Row],[Hours Used]]</f>
        <v>0</v>
      </c>
      <c r="S153" s="33"/>
      <c r="T153" s="39"/>
      <c r="U153" s="39"/>
      <c r="V153" s="39"/>
      <c r="W153" s="39"/>
      <c r="X153" s="39"/>
      <c r="Y153" s="112">
        <f>IF(X153 &lt;&gt; "", RIGHT(Table15775311283848586881828384858788898108[[#This Row],[Class (Dropdown)]],6),0)</f>
        <v>0</v>
      </c>
      <c r="Z153" s="108"/>
      <c r="AA153" s="107"/>
      <c r="AB153" s="111">
        <f>Table15775311283848586881828384858788898108[[#This Row],[Rate (Auto fill)]]*Table15775311283848586881828384858788898108[[#This Row],[Hours Groomed]]</f>
        <v>0</v>
      </c>
      <c r="AC153" s="32"/>
      <c r="AE153" s="85"/>
      <c r="AF153" s="85"/>
      <c r="AI153" s="33"/>
      <c r="AJ153" s="39"/>
      <c r="AK153" s="39"/>
      <c r="AL153" s="39"/>
      <c r="AM153" s="76"/>
      <c r="AN153" s="39"/>
      <c r="AO153" s="39"/>
      <c r="AP153" s="33"/>
      <c r="AQ153" s="77"/>
      <c r="AR153" s="39"/>
      <c r="AS153" s="39"/>
      <c r="AT153" s="76"/>
      <c r="AU153" s="39"/>
      <c r="AV153" s="78"/>
      <c r="AW153" s="33"/>
      <c r="AX153" s="77"/>
      <c r="AY153" s="39"/>
      <c r="AZ153" s="39"/>
      <c r="BA153" s="76"/>
      <c r="BB153" s="39"/>
      <c r="BC153" s="78"/>
      <c r="BD153" s="33"/>
      <c r="BE153" s="77"/>
      <c r="BF153" s="39"/>
      <c r="BG153" s="39"/>
      <c r="BH153" s="76"/>
      <c r="BI153" s="39"/>
      <c r="BJ153" s="78"/>
      <c r="BK153" s="33"/>
    </row>
    <row r="154" spans="1:63" x14ac:dyDescent="0.35">
      <c r="A154" s="77"/>
      <c r="B154" s="39"/>
      <c r="C154" s="39"/>
      <c r="D154" s="39"/>
      <c r="E154" s="39"/>
      <c r="F154" s="73"/>
      <c r="G154" s="95">
        <f>Table1487453233343536331323334353738393103[[#This Row],[Hours Worked]]*Table1487453233343536331323334353738393103[[#This Row],[Rate]]</f>
        <v>0</v>
      </c>
      <c r="H154" s="116"/>
      <c r="I154" s="118">
        <f>IF(Table1487453233343536331323334353738393103[[#This Row],[Equipment Used (Dropdown)]] &lt;&gt; "", RIGHT(Table1487453233343536331323334353738393103[[#This Row],[Equipment Used (Dropdown)]],6),0)</f>
        <v>0</v>
      </c>
      <c r="J154" s="94"/>
      <c r="K154" s="95">
        <f>Table1487453233343536331323334353738393103[[#This Row],[Rate (Auto selects)]]*Table1487453233343536331323334353738393103[[#This Row],[Hours Used]]</f>
        <v>0</v>
      </c>
      <c r="S154" s="33"/>
      <c r="T154" s="39"/>
      <c r="U154" s="39"/>
      <c r="V154" s="39"/>
      <c r="W154" s="39"/>
      <c r="X154" s="39"/>
      <c r="Y154" s="112">
        <f>IF(X154 &lt;&gt; "", RIGHT(Table15775311283848586881828384858788898108[[#This Row],[Class (Dropdown)]],6),0)</f>
        <v>0</v>
      </c>
      <c r="Z154" s="108"/>
      <c r="AA154" s="107"/>
      <c r="AB154" s="111">
        <f>Table15775311283848586881828384858788898108[[#This Row],[Rate (Auto fill)]]*Table15775311283848586881828384858788898108[[#This Row],[Hours Groomed]]</f>
        <v>0</v>
      </c>
      <c r="AC154" s="32"/>
      <c r="AE154" s="85"/>
      <c r="AF154" s="85"/>
      <c r="AI154" s="33"/>
      <c r="AJ154" s="39"/>
      <c r="AK154" s="39"/>
      <c r="AL154" s="39"/>
      <c r="AM154" s="76"/>
      <c r="AN154" s="39"/>
      <c r="AO154" s="39"/>
      <c r="AP154" s="33"/>
      <c r="AQ154" s="77"/>
      <c r="AR154" s="39"/>
      <c r="AS154" s="39"/>
      <c r="AT154" s="76"/>
      <c r="AU154" s="39"/>
      <c r="AV154" s="78"/>
      <c r="AW154" s="33"/>
      <c r="AX154" s="77"/>
      <c r="AY154" s="39"/>
      <c r="AZ154" s="39"/>
      <c r="BA154" s="76"/>
      <c r="BB154" s="39"/>
      <c r="BC154" s="78"/>
      <c r="BD154" s="33"/>
      <c r="BE154" s="77"/>
      <c r="BF154" s="39"/>
      <c r="BG154" s="39"/>
      <c r="BH154" s="76"/>
      <c r="BI154" s="39"/>
      <c r="BJ154" s="78"/>
      <c r="BK154" s="33"/>
    </row>
    <row r="155" spans="1:63" x14ac:dyDescent="0.35">
      <c r="A155" s="77"/>
      <c r="B155" s="39"/>
      <c r="C155" s="39"/>
      <c r="D155" s="39"/>
      <c r="E155" s="39"/>
      <c r="F155" s="73"/>
      <c r="G155" s="95">
        <f>Table1487453233343536331323334353738393103[[#This Row],[Hours Worked]]*Table1487453233343536331323334353738393103[[#This Row],[Rate]]</f>
        <v>0</v>
      </c>
      <c r="H155" s="116"/>
      <c r="I155" s="118">
        <f>IF(Table1487453233343536331323334353738393103[[#This Row],[Equipment Used (Dropdown)]] &lt;&gt; "", RIGHT(Table1487453233343536331323334353738393103[[#This Row],[Equipment Used (Dropdown)]],6),0)</f>
        <v>0</v>
      </c>
      <c r="J155" s="94"/>
      <c r="K155" s="95">
        <f>Table1487453233343536331323334353738393103[[#This Row],[Rate (Auto selects)]]*Table1487453233343536331323334353738393103[[#This Row],[Hours Used]]</f>
        <v>0</v>
      </c>
      <c r="S155" s="33"/>
      <c r="T155" s="39"/>
      <c r="U155" s="39"/>
      <c r="V155" s="39"/>
      <c r="W155" s="39"/>
      <c r="X155" s="39"/>
      <c r="Y155" s="112">
        <f>IF(X155 &lt;&gt; "", RIGHT(Table15775311283848586881828384858788898108[[#This Row],[Class (Dropdown)]],6),0)</f>
        <v>0</v>
      </c>
      <c r="Z155" s="108"/>
      <c r="AA155" s="107"/>
      <c r="AB155" s="111">
        <f>Table15775311283848586881828384858788898108[[#This Row],[Rate (Auto fill)]]*Table15775311283848586881828384858788898108[[#This Row],[Hours Groomed]]</f>
        <v>0</v>
      </c>
      <c r="AC155" s="32"/>
      <c r="AE155" s="85"/>
      <c r="AF155" s="85"/>
      <c r="AI155" s="33"/>
      <c r="AJ155" s="39"/>
      <c r="AK155" s="39"/>
      <c r="AL155" s="39"/>
      <c r="AM155" s="76"/>
      <c r="AN155" s="39"/>
      <c r="AO155" s="39"/>
      <c r="AP155" s="33"/>
      <c r="AQ155" s="77"/>
      <c r="AR155" s="39"/>
      <c r="AS155" s="39"/>
      <c r="AT155" s="76"/>
      <c r="AU155" s="39"/>
      <c r="AV155" s="78"/>
      <c r="AW155" s="33"/>
      <c r="AX155" s="77"/>
      <c r="AY155" s="39"/>
      <c r="AZ155" s="39"/>
      <c r="BA155" s="76"/>
      <c r="BB155" s="39"/>
      <c r="BC155" s="78"/>
      <c r="BD155" s="33"/>
      <c r="BE155" s="77"/>
      <c r="BF155" s="39"/>
      <c r="BG155" s="39"/>
      <c r="BH155" s="76"/>
      <c r="BI155" s="39"/>
      <c r="BJ155" s="78"/>
      <c r="BK155" s="33"/>
    </row>
    <row r="156" spans="1:63" x14ac:dyDescent="0.35">
      <c r="A156" s="77"/>
      <c r="B156" s="39"/>
      <c r="C156" s="39"/>
      <c r="D156" s="39"/>
      <c r="E156" s="39"/>
      <c r="F156" s="73"/>
      <c r="G156" s="95">
        <f>Table1487453233343536331323334353738393103[[#This Row],[Hours Worked]]*Table1487453233343536331323334353738393103[[#This Row],[Rate]]</f>
        <v>0</v>
      </c>
      <c r="H156" s="116"/>
      <c r="I156" s="118">
        <f>IF(Table1487453233343536331323334353738393103[[#This Row],[Equipment Used (Dropdown)]] &lt;&gt; "", RIGHT(Table1487453233343536331323334353738393103[[#This Row],[Equipment Used (Dropdown)]],6),0)</f>
        <v>0</v>
      </c>
      <c r="J156" s="94"/>
      <c r="K156" s="95">
        <f>Table1487453233343536331323334353738393103[[#This Row],[Rate (Auto selects)]]*Table1487453233343536331323334353738393103[[#This Row],[Hours Used]]</f>
        <v>0</v>
      </c>
      <c r="S156" s="33"/>
      <c r="T156" s="39"/>
      <c r="U156" s="39"/>
      <c r="V156" s="39"/>
      <c r="W156" s="39"/>
      <c r="X156" s="39"/>
      <c r="Y156" s="112">
        <f>IF(X156 &lt;&gt; "", RIGHT(Table15775311283848586881828384858788898108[[#This Row],[Class (Dropdown)]],6),0)</f>
        <v>0</v>
      </c>
      <c r="Z156" s="108"/>
      <c r="AA156" s="107"/>
      <c r="AB156" s="111">
        <f>Table15775311283848586881828384858788898108[[#This Row],[Rate (Auto fill)]]*Table15775311283848586881828384858788898108[[#This Row],[Hours Groomed]]</f>
        <v>0</v>
      </c>
      <c r="AC156" s="32"/>
      <c r="AE156" s="85"/>
      <c r="AF156" s="85"/>
      <c r="AI156" s="33"/>
      <c r="AJ156" s="39"/>
      <c r="AK156" s="39"/>
      <c r="AL156" s="39"/>
      <c r="AM156" s="76"/>
      <c r="AN156" s="39"/>
      <c r="AO156" s="39"/>
      <c r="AP156" s="33"/>
      <c r="AQ156" s="77"/>
      <c r="AR156" s="39"/>
      <c r="AS156" s="39"/>
      <c r="AT156" s="76"/>
      <c r="AU156" s="39"/>
      <c r="AV156" s="78"/>
      <c r="AW156" s="33"/>
      <c r="AX156" s="77"/>
      <c r="AY156" s="39"/>
      <c r="AZ156" s="39"/>
      <c r="BA156" s="76"/>
      <c r="BB156" s="39"/>
      <c r="BC156" s="78"/>
      <c r="BD156" s="33"/>
      <c r="BE156" s="77"/>
      <c r="BF156" s="39"/>
      <c r="BG156" s="39"/>
      <c r="BH156" s="76"/>
      <c r="BI156" s="39"/>
      <c r="BJ156" s="78"/>
      <c r="BK156" s="33"/>
    </row>
    <row r="157" spans="1:63" x14ac:dyDescent="0.35">
      <c r="A157" s="77"/>
      <c r="B157" s="39"/>
      <c r="C157" s="39"/>
      <c r="D157" s="39"/>
      <c r="E157" s="39"/>
      <c r="F157" s="73"/>
      <c r="G157" s="95">
        <f>Table1487453233343536331323334353738393103[[#This Row],[Hours Worked]]*Table1487453233343536331323334353738393103[[#This Row],[Rate]]</f>
        <v>0</v>
      </c>
      <c r="H157" s="116"/>
      <c r="I157" s="118">
        <f>IF(Table1487453233343536331323334353738393103[[#This Row],[Equipment Used (Dropdown)]] &lt;&gt; "", RIGHT(Table1487453233343536331323334353738393103[[#This Row],[Equipment Used (Dropdown)]],6),0)</f>
        <v>0</v>
      </c>
      <c r="J157" s="94"/>
      <c r="K157" s="95">
        <f>Table1487453233343536331323334353738393103[[#This Row],[Rate (Auto selects)]]*Table1487453233343536331323334353738393103[[#This Row],[Hours Used]]</f>
        <v>0</v>
      </c>
      <c r="S157" s="33"/>
      <c r="T157" s="39"/>
      <c r="U157" s="39"/>
      <c r="V157" s="39"/>
      <c r="W157" s="39"/>
      <c r="X157" s="39"/>
      <c r="Y157" s="112">
        <f>IF(X157 &lt;&gt; "", RIGHT(Table15775311283848586881828384858788898108[[#This Row],[Class (Dropdown)]],6),0)</f>
        <v>0</v>
      </c>
      <c r="Z157" s="108"/>
      <c r="AA157" s="107"/>
      <c r="AB157" s="111">
        <f>Table15775311283848586881828384858788898108[[#This Row],[Rate (Auto fill)]]*Table15775311283848586881828384858788898108[[#This Row],[Hours Groomed]]</f>
        <v>0</v>
      </c>
      <c r="AC157" s="32"/>
      <c r="AE157" s="85"/>
      <c r="AF157" s="85"/>
      <c r="AI157" s="33"/>
      <c r="AJ157" s="39"/>
      <c r="AK157" s="39"/>
      <c r="AL157" s="39"/>
      <c r="AM157" s="76"/>
      <c r="AN157" s="39"/>
      <c r="AO157" s="39"/>
      <c r="AP157" s="33"/>
      <c r="AQ157" s="77"/>
      <c r="AR157" s="39"/>
      <c r="AS157" s="39"/>
      <c r="AT157" s="76"/>
      <c r="AU157" s="39"/>
      <c r="AV157" s="78"/>
      <c r="AW157" s="33"/>
      <c r="AX157" s="77"/>
      <c r="AY157" s="39"/>
      <c r="AZ157" s="39"/>
      <c r="BA157" s="76"/>
      <c r="BB157" s="39"/>
      <c r="BC157" s="78"/>
      <c r="BD157" s="33"/>
      <c r="BE157" s="77"/>
      <c r="BF157" s="39"/>
      <c r="BG157" s="39"/>
      <c r="BH157" s="76"/>
      <c r="BI157" s="39"/>
      <c r="BJ157" s="78"/>
      <c r="BK157" s="33"/>
    </row>
    <row r="158" spans="1:63" x14ac:dyDescent="0.35">
      <c r="A158" s="77"/>
      <c r="B158" s="39"/>
      <c r="C158" s="39"/>
      <c r="D158" s="39"/>
      <c r="E158" s="39"/>
      <c r="F158" s="73"/>
      <c r="G158" s="95">
        <f>Table1487453233343536331323334353738393103[[#This Row],[Hours Worked]]*Table1487453233343536331323334353738393103[[#This Row],[Rate]]</f>
        <v>0</v>
      </c>
      <c r="H158" s="116"/>
      <c r="I158" s="118">
        <f>IF(Table1487453233343536331323334353738393103[[#This Row],[Equipment Used (Dropdown)]] &lt;&gt; "", RIGHT(Table1487453233343536331323334353738393103[[#This Row],[Equipment Used (Dropdown)]],6),0)</f>
        <v>0</v>
      </c>
      <c r="J158" s="94"/>
      <c r="K158" s="95">
        <f>Table1487453233343536331323334353738393103[[#This Row],[Rate (Auto selects)]]*Table1487453233343536331323334353738393103[[#This Row],[Hours Used]]</f>
        <v>0</v>
      </c>
      <c r="S158" s="33"/>
      <c r="T158" s="39"/>
      <c r="U158" s="39"/>
      <c r="V158" s="39"/>
      <c r="W158" s="39"/>
      <c r="X158" s="39"/>
      <c r="Y158" s="112">
        <f>IF(X158 &lt;&gt; "", RIGHT(Table15775311283848586881828384858788898108[[#This Row],[Class (Dropdown)]],6),0)</f>
        <v>0</v>
      </c>
      <c r="Z158" s="108"/>
      <c r="AA158" s="107"/>
      <c r="AB158" s="111">
        <f>Table15775311283848586881828384858788898108[[#This Row],[Rate (Auto fill)]]*Table15775311283848586881828384858788898108[[#This Row],[Hours Groomed]]</f>
        <v>0</v>
      </c>
      <c r="AC158" s="32"/>
      <c r="AE158" s="85"/>
      <c r="AF158" s="85"/>
      <c r="AI158" s="33"/>
      <c r="AJ158" s="39"/>
      <c r="AK158" s="39"/>
      <c r="AL158" s="39"/>
      <c r="AM158" s="76"/>
      <c r="AN158" s="39"/>
      <c r="AO158" s="39"/>
      <c r="AP158" s="33"/>
      <c r="AQ158" s="77"/>
      <c r="AR158" s="39"/>
      <c r="AS158" s="39"/>
      <c r="AT158" s="76"/>
      <c r="AU158" s="39"/>
      <c r="AV158" s="78"/>
      <c r="AW158" s="33"/>
      <c r="AX158" s="77"/>
      <c r="AY158" s="39"/>
      <c r="AZ158" s="39"/>
      <c r="BA158" s="76"/>
      <c r="BB158" s="39"/>
      <c r="BC158" s="78"/>
      <c r="BD158" s="33"/>
      <c r="BE158" s="77"/>
      <c r="BF158" s="39"/>
      <c r="BG158" s="39"/>
      <c r="BH158" s="76"/>
      <c r="BI158" s="39"/>
      <c r="BJ158" s="78"/>
      <c r="BK158" s="33"/>
    </row>
    <row r="159" spans="1:63" x14ac:dyDescent="0.35">
      <c r="A159" s="77"/>
      <c r="B159" s="39"/>
      <c r="C159" s="39"/>
      <c r="D159" s="39"/>
      <c r="E159" s="39"/>
      <c r="F159" s="73"/>
      <c r="G159" s="95">
        <f>Table1487453233343536331323334353738393103[[#This Row],[Hours Worked]]*Table1487453233343536331323334353738393103[[#This Row],[Rate]]</f>
        <v>0</v>
      </c>
      <c r="H159" s="116"/>
      <c r="I159" s="118">
        <f>IF(Table1487453233343536331323334353738393103[[#This Row],[Equipment Used (Dropdown)]] &lt;&gt; "", RIGHT(Table1487453233343536331323334353738393103[[#This Row],[Equipment Used (Dropdown)]],6),0)</f>
        <v>0</v>
      </c>
      <c r="J159" s="94"/>
      <c r="K159" s="95">
        <f>Table1487453233343536331323334353738393103[[#This Row],[Rate (Auto selects)]]*Table1487453233343536331323334353738393103[[#This Row],[Hours Used]]</f>
        <v>0</v>
      </c>
      <c r="S159" s="33"/>
      <c r="T159" s="39"/>
      <c r="U159" s="39"/>
      <c r="V159" s="39"/>
      <c r="W159" s="39"/>
      <c r="X159" s="39"/>
      <c r="Y159" s="112">
        <f>IF(X159 &lt;&gt; "", RIGHT(Table15775311283848586881828384858788898108[[#This Row],[Class (Dropdown)]],6),0)</f>
        <v>0</v>
      </c>
      <c r="Z159" s="108"/>
      <c r="AA159" s="107"/>
      <c r="AB159" s="111">
        <f>Table15775311283848586881828384858788898108[[#This Row],[Rate (Auto fill)]]*Table15775311283848586881828384858788898108[[#This Row],[Hours Groomed]]</f>
        <v>0</v>
      </c>
      <c r="AC159" s="32"/>
      <c r="AE159" s="85"/>
      <c r="AF159" s="85"/>
      <c r="AI159" s="33"/>
      <c r="AJ159" s="39"/>
      <c r="AK159" s="39"/>
      <c r="AL159" s="39"/>
      <c r="AM159" s="76"/>
      <c r="AN159" s="39"/>
      <c r="AO159" s="39"/>
      <c r="AP159" s="33"/>
      <c r="AQ159" s="77"/>
      <c r="AR159" s="39"/>
      <c r="AS159" s="39"/>
      <c r="AT159" s="76"/>
      <c r="AU159" s="39"/>
      <c r="AV159" s="78"/>
      <c r="AW159" s="33"/>
      <c r="AX159" s="77"/>
      <c r="AY159" s="39"/>
      <c r="AZ159" s="39"/>
      <c r="BA159" s="76"/>
      <c r="BB159" s="39"/>
      <c r="BC159" s="78"/>
      <c r="BD159" s="33"/>
      <c r="BE159" s="77"/>
      <c r="BF159" s="39"/>
      <c r="BG159" s="39"/>
      <c r="BH159" s="76"/>
      <c r="BI159" s="39"/>
      <c r="BJ159" s="78"/>
      <c r="BK159" s="33"/>
    </row>
    <row r="160" spans="1:63" x14ac:dyDescent="0.35">
      <c r="A160" s="77"/>
      <c r="B160" s="39"/>
      <c r="C160" s="39"/>
      <c r="D160" s="39"/>
      <c r="E160" s="39"/>
      <c r="F160" s="73"/>
      <c r="G160" s="95">
        <f>Table1487453233343536331323334353738393103[[#This Row],[Hours Worked]]*Table1487453233343536331323334353738393103[[#This Row],[Rate]]</f>
        <v>0</v>
      </c>
      <c r="H160" s="116"/>
      <c r="I160" s="118">
        <f>IF(Table1487453233343536331323334353738393103[[#This Row],[Equipment Used (Dropdown)]] &lt;&gt; "", RIGHT(Table1487453233343536331323334353738393103[[#This Row],[Equipment Used (Dropdown)]],6),0)</f>
        <v>0</v>
      </c>
      <c r="J160" s="94"/>
      <c r="K160" s="95">
        <f>Table1487453233343536331323334353738393103[[#This Row],[Rate (Auto selects)]]*Table1487453233343536331323334353738393103[[#This Row],[Hours Used]]</f>
        <v>0</v>
      </c>
      <c r="S160" s="33"/>
      <c r="T160" s="39"/>
      <c r="U160" s="39"/>
      <c r="V160" s="39"/>
      <c r="W160" s="39"/>
      <c r="X160" s="39"/>
      <c r="Y160" s="112">
        <f>IF(X160 &lt;&gt; "", RIGHT(Table15775311283848586881828384858788898108[[#This Row],[Class (Dropdown)]],6),0)</f>
        <v>0</v>
      </c>
      <c r="Z160" s="108"/>
      <c r="AA160" s="107"/>
      <c r="AB160" s="111">
        <f>Table15775311283848586881828384858788898108[[#This Row],[Rate (Auto fill)]]*Table15775311283848586881828384858788898108[[#This Row],[Hours Groomed]]</f>
        <v>0</v>
      </c>
      <c r="AC160" s="32"/>
      <c r="AE160" s="85"/>
      <c r="AF160" s="85"/>
      <c r="AI160" s="33"/>
      <c r="AJ160" s="39"/>
      <c r="AK160" s="39"/>
      <c r="AL160" s="39"/>
      <c r="AM160" s="76"/>
      <c r="AN160" s="39"/>
      <c r="AO160" s="39"/>
      <c r="AP160" s="33"/>
      <c r="AQ160" s="77"/>
      <c r="AR160" s="39"/>
      <c r="AS160" s="39"/>
      <c r="AT160" s="76"/>
      <c r="AU160" s="39"/>
      <c r="AV160" s="78"/>
      <c r="AW160" s="33"/>
      <c r="AX160" s="77"/>
      <c r="AY160" s="39"/>
      <c r="AZ160" s="39"/>
      <c r="BA160" s="76"/>
      <c r="BB160" s="39"/>
      <c r="BC160" s="78"/>
      <c r="BD160" s="33"/>
      <c r="BE160" s="77"/>
      <c r="BF160" s="39"/>
      <c r="BG160" s="39"/>
      <c r="BH160" s="76"/>
      <c r="BI160" s="39"/>
      <c r="BJ160" s="78"/>
      <c r="BK160" s="33"/>
    </row>
    <row r="161" spans="1:63" x14ac:dyDescent="0.35">
      <c r="A161" s="77"/>
      <c r="B161" s="39"/>
      <c r="C161" s="39"/>
      <c r="D161" s="39"/>
      <c r="E161" s="39"/>
      <c r="F161" s="73"/>
      <c r="G161" s="95">
        <f>Table1487453233343536331323334353738393103[[#This Row],[Hours Worked]]*Table1487453233343536331323334353738393103[[#This Row],[Rate]]</f>
        <v>0</v>
      </c>
      <c r="H161" s="116"/>
      <c r="I161" s="118">
        <f>IF(Table1487453233343536331323334353738393103[[#This Row],[Equipment Used (Dropdown)]] &lt;&gt; "", RIGHT(Table1487453233343536331323334353738393103[[#This Row],[Equipment Used (Dropdown)]],6),0)</f>
        <v>0</v>
      </c>
      <c r="J161" s="94"/>
      <c r="K161" s="95">
        <f>Table1487453233343536331323334353738393103[[#This Row],[Rate (Auto selects)]]*Table1487453233343536331323334353738393103[[#This Row],[Hours Used]]</f>
        <v>0</v>
      </c>
      <c r="S161" s="33"/>
      <c r="T161" s="39"/>
      <c r="U161" s="39"/>
      <c r="V161" s="39"/>
      <c r="W161" s="39"/>
      <c r="X161" s="39"/>
      <c r="Y161" s="112">
        <f>IF(X161 &lt;&gt; "", RIGHT(Table15775311283848586881828384858788898108[[#This Row],[Class (Dropdown)]],6),0)</f>
        <v>0</v>
      </c>
      <c r="Z161" s="108"/>
      <c r="AA161" s="107"/>
      <c r="AB161" s="111">
        <f>Table15775311283848586881828384858788898108[[#This Row],[Rate (Auto fill)]]*Table15775311283848586881828384858788898108[[#This Row],[Hours Groomed]]</f>
        <v>0</v>
      </c>
      <c r="AC161" s="32"/>
      <c r="AE161" s="85"/>
      <c r="AF161" s="85"/>
      <c r="AI161" s="33"/>
      <c r="AJ161" s="39"/>
      <c r="AK161" s="39"/>
      <c r="AL161" s="39"/>
      <c r="AM161" s="76"/>
      <c r="AN161" s="39"/>
      <c r="AO161" s="39"/>
      <c r="AP161" s="33"/>
      <c r="AQ161" s="77"/>
      <c r="AR161" s="39"/>
      <c r="AS161" s="39"/>
      <c r="AT161" s="76"/>
      <c r="AU161" s="39"/>
      <c r="AV161" s="78"/>
      <c r="AW161" s="33"/>
      <c r="AX161" s="77"/>
      <c r="AY161" s="39"/>
      <c r="AZ161" s="39"/>
      <c r="BA161" s="76"/>
      <c r="BB161" s="39"/>
      <c r="BC161" s="78"/>
      <c r="BD161" s="33"/>
      <c r="BE161" s="77"/>
      <c r="BF161" s="39"/>
      <c r="BG161" s="39"/>
      <c r="BH161" s="76"/>
      <c r="BI161" s="39"/>
      <c r="BJ161" s="78"/>
      <c r="BK161" s="33"/>
    </row>
    <row r="162" spans="1:63" x14ac:dyDescent="0.35">
      <c r="A162" s="77"/>
      <c r="B162" s="39"/>
      <c r="C162" s="39"/>
      <c r="D162" s="39"/>
      <c r="E162" s="39"/>
      <c r="F162" s="73"/>
      <c r="G162" s="95">
        <f>Table1487453233343536331323334353738393103[[#This Row],[Hours Worked]]*Table1487453233343536331323334353738393103[[#This Row],[Rate]]</f>
        <v>0</v>
      </c>
      <c r="H162" s="116"/>
      <c r="I162" s="118">
        <f>IF(Table1487453233343536331323334353738393103[[#This Row],[Equipment Used (Dropdown)]] &lt;&gt; "", RIGHT(Table1487453233343536331323334353738393103[[#This Row],[Equipment Used (Dropdown)]],6),0)</f>
        <v>0</v>
      </c>
      <c r="J162" s="94"/>
      <c r="K162" s="95">
        <f>Table1487453233343536331323334353738393103[[#This Row],[Rate (Auto selects)]]*Table1487453233343536331323334353738393103[[#This Row],[Hours Used]]</f>
        <v>0</v>
      </c>
      <c r="S162" s="33"/>
      <c r="T162" s="39"/>
      <c r="U162" s="39"/>
      <c r="V162" s="39"/>
      <c r="W162" s="39"/>
      <c r="X162" s="39"/>
      <c r="Y162" s="112">
        <f>IF(X162 &lt;&gt; "", RIGHT(Table15775311283848586881828384858788898108[[#This Row],[Class (Dropdown)]],6),0)</f>
        <v>0</v>
      </c>
      <c r="Z162" s="108"/>
      <c r="AA162" s="107"/>
      <c r="AB162" s="111">
        <f>Table15775311283848586881828384858788898108[[#This Row],[Rate (Auto fill)]]*Table15775311283848586881828384858788898108[[#This Row],[Hours Groomed]]</f>
        <v>0</v>
      </c>
      <c r="AC162" s="32"/>
      <c r="AE162" s="85"/>
      <c r="AF162" s="85"/>
      <c r="AI162" s="33"/>
      <c r="AJ162" s="39"/>
      <c r="AK162" s="39"/>
      <c r="AL162" s="39"/>
      <c r="AM162" s="76"/>
      <c r="AN162" s="39"/>
      <c r="AO162" s="39"/>
      <c r="AP162" s="33"/>
      <c r="AQ162" s="77"/>
      <c r="AR162" s="39"/>
      <c r="AS162" s="39"/>
      <c r="AT162" s="76"/>
      <c r="AU162" s="39"/>
      <c r="AV162" s="78"/>
      <c r="AW162" s="33"/>
      <c r="AX162" s="77"/>
      <c r="AY162" s="39"/>
      <c r="AZ162" s="39"/>
      <c r="BA162" s="76"/>
      <c r="BB162" s="39"/>
      <c r="BC162" s="78"/>
      <c r="BD162" s="33"/>
      <c r="BE162" s="77"/>
      <c r="BF162" s="39"/>
      <c r="BG162" s="39"/>
      <c r="BH162" s="76"/>
      <c r="BI162" s="39"/>
      <c r="BJ162" s="78"/>
      <c r="BK162" s="33"/>
    </row>
    <row r="163" spans="1:63" x14ac:dyDescent="0.35">
      <c r="A163" s="77"/>
      <c r="B163" s="39"/>
      <c r="C163" s="39"/>
      <c r="D163" s="39"/>
      <c r="E163" s="39"/>
      <c r="F163" s="73"/>
      <c r="G163" s="95">
        <f>Table1487453233343536331323334353738393103[[#This Row],[Hours Worked]]*Table1487453233343536331323334353738393103[[#This Row],[Rate]]</f>
        <v>0</v>
      </c>
      <c r="H163" s="116"/>
      <c r="I163" s="118">
        <f>IF(Table1487453233343536331323334353738393103[[#This Row],[Equipment Used (Dropdown)]] &lt;&gt; "", RIGHT(Table1487453233343536331323334353738393103[[#This Row],[Equipment Used (Dropdown)]],6),0)</f>
        <v>0</v>
      </c>
      <c r="J163" s="94"/>
      <c r="K163" s="95">
        <f>Table1487453233343536331323334353738393103[[#This Row],[Rate (Auto selects)]]*Table1487453233343536331323334353738393103[[#This Row],[Hours Used]]</f>
        <v>0</v>
      </c>
      <c r="S163" s="33"/>
      <c r="T163" s="39"/>
      <c r="U163" s="39"/>
      <c r="V163" s="39"/>
      <c r="W163" s="39"/>
      <c r="X163" s="39"/>
      <c r="Y163" s="112">
        <f>IF(X163 &lt;&gt; "", RIGHT(Table15775311283848586881828384858788898108[[#This Row],[Class (Dropdown)]],6),0)</f>
        <v>0</v>
      </c>
      <c r="Z163" s="108"/>
      <c r="AA163" s="107"/>
      <c r="AB163" s="111">
        <f>Table15775311283848586881828384858788898108[[#This Row],[Rate (Auto fill)]]*Table15775311283848586881828384858788898108[[#This Row],[Hours Groomed]]</f>
        <v>0</v>
      </c>
      <c r="AC163" s="32"/>
      <c r="AE163" s="85"/>
      <c r="AF163" s="85"/>
      <c r="AI163" s="33"/>
      <c r="AJ163" s="39"/>
      <c r="AK163" s="39"/>
      <c r="AL163" s="39"/>
      <c r="AM163" s="76"/>
      <c r="AN163" s="39"/>
      <c r="AO163" s="39"/>
      <c r="AP163" s="33"/>
      <c r="AQ163" s="77"/>
      <c r="AR163" s="39"/>
      <c r="AS163" s="39"/>
      <c r="AT163" s="76"/>
      <c r="AU163" s="39"/>
      <c r="AV163" s="78"/>
      <c r="AW163" s="33"/>
      <c r="AX163" s="77"/>
      <c r="AY163" s="39"/>
      <c r="AZ163" s="39"/>
      <c r="BA163" s="76"/>
      <c r="BB163" s="39"/>
      <c r="BC163" s="78"/>
      <c r="BD163" s="33"/>
      <c r="BE163" s="77"/>
      <c r="BF163" s="39"/>
      <c r="BG163" s="39"/>
      <c r="BH163" s="76"/>
      <c r="BI163" s="39"/>
      <c r="BJ163" s="78"/>
      <c r="BK163" s="33"/>
    </row>
    <row r="164" spans="1:63" x14ac:dyDescent="0.35">
      <c r="A164" s="77"/>
      <c r="B164" s="39"/>
      <c r="C164" s="39"/>
      <c r="D164" s="39"/>
      <c r="E164" s="39"/>
      <c r="F164" s="73"/>
      <c r="G164" s="95">
        <f>Table1487453233343536331323334353738393103[[#This Row],[Hours Worked]]*Table1487453233343536331323334353738393103[[#This Row],[Rate]]</f>
        <v>0</v>
      </c>
      <c r="H164" s="116"/>
      <c r="I164" s="118">
        <f>IF(Table1487453233343536331323334353738393103[[#This Row],[Equipment Used (Dropdown)]] &lt;&gt; "", RIGHT(Table1487453233343536331323334353738393103[[#This Row],[Equipment Used (Dropdown)]],6),0)</f>
        <v>0</v>
      </c>
      <c r="J164" s="94"/>
      <c r="K164" s="95">
        <f>Table1487453233343536331323334353738393103[[#This Row],[Rate (Auto selects)]]*Table1487453233343536331323334353738393103[[#This Row],[Hours Used]]</f>
        <v>0</v>
      </c>
      <c r="S164" s="33"/>
      <c r="T164" s="39"/>
      <c r="U164" s="39"/>
      <c r="V164" s="39"/>
      <c r="W164" s="39"/>
      <c r="X164" s="39"/>
      <c r="Y164" s="112">
        <f>IF(X164 &lt;&gt; "", RIGHT(Table15775311283848586881828384858788898108[[#This Row],[Class (Dropdown)]],6),0)</f>
        <v>0</v>
      </c>
      <c r="Z164" s="108"/>
      <c r="AA164" s="107"/>
      <c r="AB164" s="111">
        <f>Table15775311283848586881828384858788898108[[#This Row],[Rate (Auto fill)]]*Table15775311283848586881828384858788898108[[#This Row],[Hours Groomed]]</f>
        <v>0</v>
      </c>
      <c r="AC164" s="32"/>
      <c r="AE164" s="85"/>
      <c r="AF164" s="85"/>
      <c r="AI164" s="33"/>
      <c r="AJ164" s="39"/>
      <c r="AK164" s="39"/>
      <c r="AL164" s="39"/>
      <c r="AM164" s="76"/>
      <c r="AN164" s="39"/>
      <c r="AO164" s="39"/>
      <c r="AP164" s="33"/>
      <c r="AQ164" s="77"/>
      <c r="AR164" s="39"/>
      <c r="AS164" s="39"/>
      <c r="AT164" s="76"/>
      <c r="AU164" s="39"/>
      <c r="AV164" s="78"/>
      <c r="AW164" s="33"/>
      <c r="AX164" s="77"/>
      <c r="AY164" s="39"/>
      <c r="AZ164" s="39"/>
      <c r="BA164" s="76"/>
      <c r="BB164" s="39"/>
      <c r="BC164" s="78"/>
      <c r="BD164" s="33"/>
      <c r="BE164" s="77"/>
      <c r="BF164" s="39"/>
      <c r="BG164" s="39"/>
      <c r="BH164" s="76"/>
      <c r="BI164" s="39"/>
      <c r="BJ164" s="78"/>
      <c r="BK164" s="33"/>
    </row>
    <row r="165" spans="1:63" x14ac:dyDescent="0.35">
      <c r="A165" s="77"/>
      <c r="B165" s="39"/>
      <c r="C165" s="39"/>
      <c r="D165" s="39"/>
      <c r="E165" s="39"/>
      <c r="F165" s="73"/>
      <c r="G165" s="95">
        <f>Table1487453233343536331323334353738393103[[#This Row],[Hours Worked]]*Table1487453233343536331323334353738393103[[#This Row],[Rate]]</f>
        <v>0</v>
      </c>
      <c r="H165" s="116"/>
      <c r="I165" s="118">
        <f>IF(Table1487453233343536331323334353738393103[[#This Row],[Equipment Used (Dropdown)]] &lt;&gt; "", RIGHT(Table1487453233343536331323334353738393103[[#This Row],[Equipment Used (Dropdown)]],6),0)</f>
        <v>0</v>
      </c>
      <c r="J165" s="94"/>
      <c r="K165" s="95">
        <f>Table1487453233343536331323334353738393103[[#This Row],[Rate (Auto selects)]]*Table1487453233343536331323334353738393103[[#This Row],[Hours Used]]</f>
        <v>0</v>
      </c>
      <c r="S165" s="33"/>
      <c r="T165" s="39"/>
      <c r="U165" s="39"/>
      <c r="V165" s="39"/>
      <c r="W165" s="39"/>
      <c r="X165" s="39"/>
      <c r="Y165" s="112">
        <f>IF(X165 &lt;&gt; "", RIGHT(Table15775311283848586881828384858788898108[[#This Row],[Class (Dropdown)]],6),0)</f>
        <v>0</v>
      </c>
      <c r="Z165" s="108"/>
      <c r="AA165" s="107"/>
      <c r="AB165" s="111">
        <f>Table15775311283848586881828384858788898108[[#This Row],[Rate (Auto fill)]]*Table15775311283848586881828384858788898108[[#This Row],[Hours Groomed]]</f>
        <v>0</v>
      </c>
      <c r="AC165" s="32"/>
      <c r="AE165" s="85"/>
      <c r="AF165" s="85"/>
      <c r="AI165" s="33"/>
      <c r="AJ165" s="39"/>
      <c r="AK165" s="39"/>
      <c r="AL165" s="39"/>
      <c r="AM165" s="76"/>
      <c r="AN165" s="39"/>
      <c r="AO165" s="39"/>
      <c r="AP165" s="33"/>
      <c r="AQ165" s="77"/>
      <c r="AR165" s="39"/>
      <c r="AS165" s="39"/>
      <c r="AT165" s="76"/>
      <c r="AU165" s="39"/>
      <c r="AV165" s="78"/>
      <c r="AW165" s="33"/>
      <c r="AX165" s="77"/>
      <c r="AY165" s="39"/>
      <c r="AZ165" s="39"/>
      <c r="BA165" s="76"/>
      <c r="BB165" s="39"/>
      <c r="BC165" s="78"/>
      <c r="BD165" s="33"/>
      <c r="BE165" s="77"/>
      <c r="BF165" s="39"/>
      <c r="BG165" s="39"/>
      <c r="BH165" s="76"/>
      <c r="BI165" s="39"/>
      <c r="BJ165" s="78"/>
      <c r="BK165" s="33"/>
    </row>
    <row r="166" spans="1:63" x14ac:dyDescent="0.35">
      <c r="A166" s="77"/>
      <c r="B166" s="39"/>
      <c r="C166" s="39"/>
      <c r="D166" s="39"/>
      <c r="E166" s="39"/>
      <c r="F166" s="73"/>
      <c r="G166" s="95">
        <f>Table1487453233343536331323334353738393103[[#This Row],[Hours Worked]]*Table1487453233343536331323334353738393103[[#This Row],[Rate]]</f>
        <v>0</v>
      </c>
      <c r="H166" s="116"/>
      <c r="I166" s="118">
        <f>IF(Table1487453233343536331323334353738393103[[#This Row],[Equipment Used (Dropdown)]] &lt;&gt; "", RIGHT(Table1487453233343536331323334353738393103[[#This Row],[Equipment Used (Dropdown)]],6),0)</f>
        <v>0</v>
      </c>
      <c r="J166" s="94"/>
      <c r="K166" s="95">
        <f>Table1487453233343536331323334353738393103[[#This Row],[Rate (Auto selects)]]*Table1487453233343536331323334353738393103[[#This Row],[Hours Used]]</f>
        <v>0</v>
      </c>
      <c r="S166" s="33"/>
      <c r="T166" s="39"/>
      <c r="U166" s="39"/>
      <c r="V166" s="39"/>
      <c r="W166" s="39"/>
      <c r="X166" s="39"/>
      <c r="Y166" s="112">
        <f>IF(X166 &lt;&gt; "", RIGHT(Table15775311283848586881828384858788898108[[#This Row],[Class (Dropdown)]],6),0)</f>
        <v>0</v>
      </c>
      <c r="Z166" s="108"/>
      <c r="AA166" s="107"/>
      <c r="AB166" s="111">
        <f>Table15775311283848586881828384858788898108[[#This Row],[Rate (Auto fill)]]*Table15775311283848586881828384858788898108[[#This Row],[Hours Groomed]]</f>
        <v>0</v>
      </c>
      <c r="AC166" s="32"/>
      <c r="AE166" s="85"/>
      <c r="AF166" s="85"/>
      <c r="AI166" s="33"/>
      <c r="AJ166" s="39"/>
      <c r="AK166" s="39"/>
      <c r="AL166" s="39"/>
      <c r="AM166" s="76"/>
      <c r="AN166" s="39"/>
      <c r="AO166" s="39"/>
      <c r="AP166" s="33"/>
      <c r="AQ166" s="77"/>
      <c r="AR166" s="39"/>
      <c r="AS166" s="39"/>
      <c r="AT166" s="76"/>
      <c r="AU166" s="39"/>
      <c r="AV166" s="78"/>
      <c r="AW166" s="33"/>
      <c r="AX166" s="77"/>
      <c r="AY166" s="39"/>
      <c r="AZ166" s="39"/>
      <c r="BA166" s="76"/>
      <c r="BB166" s="39"/>
      <c r="BC166" s="78"/>
      <c r="BD166" s="33"/>
      <c r="BE166" s="77"/>
      <c r="BF166" s="39"/>
      <c r="BG166" s="39"/>
      <c r="BH166" s="76"/>
      <c r="BI166" s="39"/>
      <c r="BJ166" s="78"/>
      <c r="BK166" s="33"/>
    </row>
    <row r="167" spans="1:63" x14ac:dyDescent="0.35">
      <c r="A167" s="77"/>
      <c r="B167" s="39"/>
      <c r="C167" s="39"/>
      <c r="D167" s="39"/>
      <c r="E167" s="39"/>
      <c r="F167" s="73"/>
      <c r="G167" s="95">
        <f>Table1487453233343536331323334353738393103[[#This Row],[Hours Worked]]*Table1487453233343536331323334353738393103[[#This Row],[Rate]]</f>
        <v>0</v>
      </c>
      <c r="H167" s="116"/>
      <c r="I167" s="118">
        <f>IF(Table1487453233343536331323334353738393103[[#This Row],[Equipment Used (Dropdown)]] &lt;&gt; "", RIGHT(Table1487453233343536331323334353738393103[[#This Row],[Equipment Used (Dropdown)]],6),0)</f>
        <v>0</v>
      </c>
      <c r="J167" s="94"/>
      <c r="K167" s="95">
        <f>Table1487453233343536331323334353738393103[[#This Row],[Rate (Auto selects)]]*Table1487453233343536331323334353738393103[[#This Row],[Hours Used]]</f>
        <v>0</v>
      </c>
      <c r="S167" s="33"/>
      <c r="T167" s="39"/>
      <c r="U167" s="39"/>
      <c r="V167" s="39"/>
      <c r="W167" s="39"/>
      <c r="X167" s="39"/>
      <c r="Y167" s="112">
        <f>IF(X167 &lt;&gt; "", RIGHT(Table15775311283848586881828384858788898108[[#This Row],[Class (Dropdown)]],6),0)</f>
        <v>0</v>
      </c>
      <c r="Z167" s="108"/>
      <c r="AA167" s="107"/>
      <c r="AB167" s="111">
        <f>Table15775311283848586881828384858788898108[[#This Row],[Rate (Auto fill)]]*Table15775311283848586881828384858788898108[[#This Row],[Hours Groomed]]</f>
        <v>0</v>
      </c>
      <c r="AC167" s="32"/>
      <c r="AE167" s="85"/>
      <c r="AF167" s="85"/>
      <c r="AI167" s="33"/>
      <c r="AJ167" s="39"/>
      <c r="AK167" s="39"/>
      <c r="AL167" s="39"/>
      <c r="AM167" s="76"/>
      <c r="AN167" s="39"/>
      <c r="AO167" s="39"/>
      <c r="AP167" s="33"/>
      <c r="AQ167" s="77"/>
      <c r="AR167" s="39"/>
      <c r="AS167" s="39"/>
      <c r="AT167" s="76"/>
      <c r="AU167" s="39"/>
      <c r="AV167" s="78"/>
      <c r="AW167" s="33"/>
      <c r="AX167" s="77"/>
      <c r="AY167" s="39"/>
      <c r="AZ167" s="39"/>
      <c r="BA167" s="76"/>
      <c r="BB167" s="39"/>
      <c r="BC167" s="78"/>
      <c r="BD167" s="33"/>
      <c r="BE167" s="77"/>
      <c r="BF167" s="39"/>
      <c r="BG167" s="39"/>
      <c r="BH167" s="76"/>
      <c r="BI167" s="39"/>
      <c r="BJ167" s="78"/>
      <c r="BK167" s="33"/>
    </row>
    <row r="168" spans="1:63" x14ac:dyDescent="0.35">
      <c r="A168" s="77"/>
      <c r="B168" s="39"/>
      <c r="C168" s="39"/>
      <c r="D168" s="39"/>
      <c r="E168" s="39"/>
      <c r="F168" s="73"/>
      <c r="G168" s="95">
        <f>Table1487453233343536331323334353738393103[[#This Row],[Hours Worked]]*Table1487453233343536331323334353738393103[[#This Row],[Rate]]</f>
        <v>0</v>
      </c>
      <c r="H168" s="116"/>
      <c r="I168" s="118">
        <f>IF(Table1487453233343536331323334353738393103[[#This Row],[Equipment Used (Dropdown)]] &lt;&gt; "", RIGHT(Table1487453233343536331323334353738393103[[#This Row],[Equipment Used (Dropdown)]],6),0)</f>
        <v>0</v>
      </c>
      <c r="J168" s="94"/>
      <c r="K168" s="95">
        <f>Table1487453233343536331323334353738393103[[#This Row],[Rate (Auto selects)]]*Table1487453233343536331323334353738393103[[#This Row],[Hours Used]]</f>
        <v>0</v>
      </c>
      <c r="S168" s="33"/>
      <c r="T168" s="39"/>
      <c r="U168" s="39"/>
      <c r="V168" s="39"/>
      <c r="W168" s="39"/>
      <c r="X168" s="39"/>
      <c r="Y168" s="112">
        <f>IF(X168 &lt;&gt; "", RIGHT(Table15775311283848586881828384858788898108[[#This Row],[Class (Dropdown)]],6),0)</f>
        <v>0</v>
      </c>
      <c r="Z168" s="108"/>
      <c r="AA168" s="107"/>
      <c r="AB168" s="111">
        <f>Table15775311283848586881828384858788898108[[#This Row],[Rate (Auto fill)]]*Table15775311283848586881828384858788898108[[#This Row],[Hours Groomed]]</f>
        <v>0</v>
      </c>
      <c r="AC168" s="32"/>
      <c r="AE168" s="85"/>
      <c r="AF168" s="85"/>
      <c r="AI168" s="33"/>
      <c r="AJ168" s="39"/>
      <c r="AK168" s="39"/>
      <c r="AL168" s="39"/>
      <c r="AM168" s="76"/>
      <c r="AN168" s="39"/>
      <c r="AO168" s="39"/>
      <c r="AP168" s="33"/>
      <c r="AQ168" s="77"/>
      <c r="AR168" s="39"/>
      <c r="AS168" s="39"/>
      <c r="AT168" s="76"/>
      <c r="AU168" s="39"/>
      <c r="AV168" s="78"/>
      <c r="AW168" s="33"/>
      <c r="AX168" s="77"/>
      <c r="AY168" s="39"/>
      <c r="AZ168" s="39"/>
      <c r="BA168" s="76"/>
      <c r="BB168" s="39"/>
      <c r="BC168" s="78"/>
      <c r="BD168" s="33"/>
      <c r="BE168" s="77"/>
      <c r="BF168" s="39"/>
      <c r="BG168" s="39"/>
      <c r="BH168" s="76"/>
      <c r="BI168" s="39"/>
      <c r="BJ168" s="78"/>
      <c r="BK168" s="33"/>
    </row>
    <row r="169" spans="1:63" x14ac:dyDescent="0.35">
      <c r="A169" s="77"/>
      <c r="B169" s="39"/>
      <c r="C169" s="39"/>
      <c r="D169" s="39"/>
      <c r="E169" s="39"/>
      <c r="F169" s="73"/>
      <c r="G169" s="95">
        <f>Table1487453233343536331323334353738393103[[#This Row],[Hours Worked]]*Table1487453233343536331323334353738393103[[#This Row],[Rate]]</f>
        <v>0</v>
      </c>
      <c r="H169" s="116"/>
      <c r="I169" s="118">
        <f>IF(Table1487453233343536331323334353738393103[[#This Row],[Equipment Used (Dropdown)]] &lt;&gt; "", RIGHT(Table1487453233343536331323334353738393103[[#This Row],[Equipment Used (Dropdown)]],6),0)</f>
        <v>0</v>
      </c>
      <c r="J169" s="94"/>
      <c r="K169" s="95">
        <f>Table1487453233343536331323334353738393103[[#This Row],[Rate (Auto selects)]]*Table1487453233343536331323334353738393103[[#This Row],[Hours Used]]</f>
        <v>0</v>
      </c>
      <c r="S169" s="33"/>
      <c r="T169" s="39"/>
      <c r="U169" s="39"/>
      <c r="V169" s="39"/>
      <c r="W169" s="39"/>
      <c r="X169" s="39"/>
      <c r="Y169" s="112">
        <f>IF(X169 &lt;&gt; "", RIGHT(Table15775311283848586881828384858788898108[[#This Row],[Class (Dropdown)]],6),0)</f>
        <v>0</v>
      </c>
      <c r="Z169" s="108"/>
      <c r="AA169" s="107"/>
      <c r="AB169" s="111">
        <f>Table15775311283848586881828384858788898108[[#This Row],[Rate (Auto fill)]]*Table15775311283848586881828384858788898108[[#This Row],[Hours Groomed]]</f>
        <v>0</v>
      </c>
      <c r="AC169" s="32"/>
      <c r="AE169" s="85"/>
      <c r="AF169" s="85"/>
      <c r="AI169" s="33"/>
      <c r="AJ169" s="39"/>
      <c r="AK169" s="39"/>
      <c r="AL169" s="39"/>
      <c r="AM169" s="76"/>
      <c r="AN169" s="39"/>
      <c r="AO169" s="39"/>
      <c r="AP169" s="33"/>
      <c r="AQ169" s="77"/>
      <c r="AR169" s="39"/>
      <c r="AS169" s="39"/>
      <c r="AT169" s="76"/>
      <c r="AU169" s="39"/>
      <c r="AV169" s="78"/>
      <c r="AW169" s="33"/>
      <c r="AX169" s="77"/>
      <c r="AY169" s="39"/>
      <c r="AZ169" s="39"/>
      <c r="BA169" s="76"/>
      <c r="BB169" s="39"/>
      <c r="BC169" s="78"/>
      <c r="BD169" s="33"/>
      <c r="BE169" s="77"/>
      <c r="BF169" s="39"/>
      <c r="BG169" s="39"/>
      <c r="BH169" s="76"/>
      <c r="BI169" s="39"/>
      <c r="BJ169" s="78"/>
      <c r="BK169" s="33"/>
    </row>
    <row r="170" spans="1:63" x14ac:dyDescent="0.35">
      <c r="A170" s="77"/>
      <c r="B170" s="39"/>
      <c r="C170" s="39"/>
      <c r="D170" s="39"/>
      <c r="E170" s="39"/>
      <c r="F170" s="73"/>
      <c r="G170" s="95">
        <f>Table1487453233343536331323334353738393103[[#This Row],[Hours Worked]]*Table1487453233343536331323334353738393103[[#This Row],[Rate]]</f>
        <v>0</v>
      </c>
      <c r="H170" s="116"/>
      <c r="I170" s="118">
        <f>IF(Table1487453233343536331323334353738393103[[#This Row],[Equipment Used (Dropdown)]] &lt;&gt; "", RIGHT(Table1487453233343536331323334353738393103[[#This Row],[Equipment Used (Dropdown)]],6),0)</f>
        <v>0</v>
      </c>
      <c r="J170" s="94"/>
      <c r="K170" s="95">
        <f>Table1487453233343536331323334353738393103[[#This Row],[Rate (Auto selects)]]*Table1487453233343536331323334353738393103[[#This Row],[Hours Used]]</f>
        <v>0</v>
      </c>
      <c r="S170" s="33"/>
      <c r="T170" s="39"/>
      <c r="U170" s="39"/>
      <c r="V170" s="39"/>
      <c r="W170" s="39"/>
      <c r="X170" s="39"/>
      <c r="Y170" s="112">
        <f>IF(X170 &lt;&gt; "", RIGHT(Table15775311283848586881828384858788898108[[#This Row],[Class (Dropdown)]],6),0)</f>
        <v>0</v>
      </c>
      <c r="Z170" s="108"/>
      <c r="AA170" s="107"/>
      <c r="AB170" s="111">
        <f>Table15775311283848586881828384858788898108[[#This Row],[Rate (Auto fill)]]*Table15775311283848586881828384858788898108[[#This Row],[Hours Groomed]]</f>
        <v>0</v>
      </c>
      <c r="AC170" s="32"/>
      <c r="AE170" s="85"/>
      <c r="AF170" s="85"/>
      <c r="AI170" s="33"/>
      <c r="AJ170" s="39"/>
      <c r="AK170" s="39"/>
      <c r="AL170" s="39"/>
      <c r="AM170" s="76"/>
      <c r="AN170" s="39"/>
      <c r="AO170" s="39"/>
      <c r="AP170" s="33"/>
      <c r="AQ170" s="77"/>
      <c r="AR170" s="39"/>
      <c r="AS170" s="39"/>
      <c r="AT170" s="76"/>
      <c r="AU170" s="39"/>
      <c r="AV170" s="78"/>
      <c r="AW170" s="33"/>
      <c r="AX170" s="77"/>
      <c r="AY170" s="39"/>
      <c r="AZ170" s="39"/>
      <c r="BA170" s="76"/>
      <c r="BB170" s="39"/>
      <c r="BC170" s="78"/>
      <c r="BD170" s="33"/>
      <c r="BE170" s="77"/>
      <c r="BF170" s="39"/>
      <c r="BG170" s="39"/>
      <c r="BH170" s="76"/>
      <c r="BI170" s="39"/>
      <c r="BJ170" s="78"/>
      <c r="BK170" s="33"/>
    </row>
    <row r="171" spans="1:63" x14ac:dyDescent="0.35">
      <c r="A171" s="77"/>
      <c r="B171" s="39"/>
      <c r="C171" s="39"/>
      <c r="D171" s="39"/>
      <c r="E171" s="39"/>
      <c r="F171" s="73"/>
      <c r="G171" s="95">
        <f>Table1487453233343536331323334353738393103[[#This Row],[Hours Worked]]*Table1487453233343536331323334353738393103[[#This Row],[Rate]]</f>
        <v>0</v>
      </c>
      <c r="H171" s="116"/>
      <c r="I171" s="118">
        <f>IF(Table1487453233343536331323334353738393103[[#This Row],[Equipment Used (Dropdown)]] &lt;&gt; "", RIGHT(Table1487453233343536331323334353738393103[[#This Row],[Equipment Used (Dropdown)]],6),0)</f>
        <v>0</v>
      </c>
      <c r="J171" s="94"/>
      <c r="K171" s="95">
        <f>Table1487453233343536331323334353738393103[[#This Row],[Rate (Auto selects)]]*Table1487453233343536331323334353738393103[[#This Row],[Hours Used]]</f>
        <v>0</v>
      </c>
      <c r="S171" s="33"/>
      <c r="T171" s="39"/>
      <c r="U171" s="39"/>
      <c r="V171" s="39"/>
      <c r="W171" s="39"/>
      <c r="X171" s="39"/>
      <c r="Y171" s="112">
        <f>IF(X171 &lt;&gt; "", RIGHT(Table15775311283848586881828384858788898108[[#This Row],[Class (Dropdown)]],6),0)</f>
        <v>0</v>
      </c>
      <c r="Z171" s="108"/>
      <c r="AA171" s="107"/>
      <c r="AB171" s="111">
        <f>Table15775311283848586881828384858788898108[[#This Row],[Rate (Auto fill)]]*Table15775311283848586881828384858788898108[[#This Row],[Hours Groomed]]</f>
        <v>0</v>
      </c>
      <c r="AC171" s="32"/>
      <c r="AE171" s="85"/>
      <c r="AF171" s="85"/>
      <c r="AI171" s="33"/>
      <c r="AJ171" s="39"/>
      <c r="AK171" s="39"/>
      <c r="AL171" s="39"/>
      <c r="AM171" s="76"/>
      <c r="AN171" s="39"/>
      <c r="AO171" s="39"/>
      <c r="AP171" s="33"/>
      <c r="AQ171" s="77"/>
      <c r="AR171" s="39"/>
      <c r="AS171" s="39"/>
      <c r="AT171" s="76"/>
      <c r="AU171" s="39"/>
      <c r="AV171" s="78"/>
      <c r="AW171" s="33"/>
      <c r="AX171" s="77"/>
      <c r="AY171" s="39"/>
      <c r="AZ171" s="39"/>
      <c r="BA171" s="76"/>
      <c r="BB171" s="39"/>
      <c r="BC171" s="78"/>
      <c r="BD171" s="33"/>
      <c r="BE171" s="77"/>
      <c r="BF171" s="39"/>
      <c r="BG171" s="39"/>
      <c r="BH171" s="76"/>
      <c r="BI171" s="39"/>
      <c r="BJ171" s="78"/>
      <c r="BK171" s="33"/>
    </row>
    <row r="172" spans="1:63" x14ac:dyDescent="0.35">
      <c r="A172" s="77"/>
      <c r="B172" s="39"/>
      <c r="C172" s="39"/>
      <c r="D172" s="39"/>
      <c r="E172" s="39"/>
      <c r="F172" s="73"/>
      <c r="G172" s="95">
        <f>Table1487453233343536331323334353738393103[[#This Row],[Hours Worked]]*Table1487453233343536331323334353738393103[[#This Row],[Rate]]</f>
        <v>0</v>
      </c>
      <c r="H172" s="116"/>
      <c r="I172" s="118">
        <f>IF(Table1487453233343536331323334353738393103[[#This Row],[Equipment Used (Dropdown)]] &lt;&gt; "", RIGHT(Table1487453233343536331323334353738393103[[#This Row],[Equipment Used (Dropdown)]],6),0)</f>
        <v>0</v>
      </c>
      <c r="J172" s="94"/>
      <c r="K172" s="95">
        <f>Table1487453233343536331323334353738393103[[#This Row],[Rate (Auto selects)]]*Table1487453233343536331323334353738393103[[#This Row],[Hours Used]]</f>
        <v>0</v>
      </c>
      <c r="S172" s="33"/>
      <c r="T172" s="39"/>
      <c r="U172" s="39"/>
      <c r="V172" s="39"/>
      <c r="W172" s="39"/>
      <c r="X172" s="39"/>
      <c r="Y172" s="112">
        <f>IF(X172 &lt;&gt; "", RIGHT(Table15775311283848586881828384858788898108[[#This Row],[Class (Dropdown)]],6),0)</f>
        <v>0</v>
      </c>
      <c r="Z172" s="108"/>
      <c r="AA172" s="107"/>
      <c r="AB172" s="111">
        <f>Table15775311283848586881828384858788898108[[#This Row],[Rate (Auto fill)]]*Table15775311283848586881828384858788898108[[#This Row],[Hours Groomed]]</f>
        <v>0</v>
      </c>
      <c r="AC172" s="32"/>
      <c r="AE172" s="85"/>
      <c r="AF172" s="85"/>
      <c r="AI172" s="33"/>
      <c r="AJ172" s="39"/>
      <c r="AK172" s="39"/>
      <c r="AL172" s="39"/>
      <c r="AM172" s="76"/>
      <c r="AN172" s="39"/>
      <c r="AO172" s="39"/>
      <c r="AP172" s="33"/>
      <c r="AQ172" s="77"/>
      <c r="AR172" s="39"/>
      <c r="AS172" s="39"/>
      <c r="AT172" s="76"/>
      <c r="AU172" s="39"/>
      <c r="AV172" s="78"/>
      <c r="AW172" s="33"/>
      <c r="AX172" s="77"/>
      <c r="AY172" s="39"/>
      <c r="AZ172" s="39"/>
      <c r="BA172" s="76"/>
      <c r="BB172" s="39"/>
      <c r="BC172" s="78"/>
      <c r="BD172" s="33"/>
      <c r="BE172" s="77"/>
      <c r="BF172" s="39"/>
      <c r="BG172" s="39"/>
      <c r="BH172" s="76"/>
      <c r="BI172" s="39"/>
      <c r="BJ172" s="78"/>
      <c r="BK172" s="33"/>
    </row>
    <row r="173" spans="1:63" x14ac:dyDescent="0.35">
      <c r="A173" s="77"/>
      <c r="B173" s="39"/>
      <c r="C173" s="39"/>
      <c r="D173" s="39"/>
      <c r="E173" s="39"/>
      <c r="F173" s="73"/>
      <c r="G173" s="95">
        <f>Table1487453233343536331323334353738393103[[#This Row],[Hours Worked]]*Table1487453233343536331323334353738393103[[#This Row],[Rate]]</f>
        <v>0</v>
      </c>
      <c r="H173" s="116"/>
      <c r="I173" s="118">
        <f>IF(Table1487453233343536331323334353738393103[[#This Row],[Equipment Used (Dropdown)]] &lt;&gt; "", RIGHT(Table1487453233343536331323334353738393103[[#This Row],[Equipment Used (Dropdown)]],6),0)</f>
        <v>0</v>
      </c>
      <c r="J173" s="94"/>
      <c r="K173" s="95">
        <f>Table1487453233343536331323334353738393103[[#This Row],[Rate (Auto selects)]]*Table1487453233343536331323334353738393103[[#This Row],[Hours Used]]</f>
        <v>0</v>
      </c>
      <c r="S173" s="33"/>
      <c r="T173" s="39"/>
      <c r="U173" s="39"/>
      <c r="V173" s="39"/>
      <c r="W173" s="39"/>
      <c r="X173" s="39"/>
      <c r="Y173" s="112">
        <f>IF(X173 &lt;&gt; "", RIGHT(Table15775311283848586881828384858788898108[[#This Row],[Class (Dropdown)]],6),0)</f>
        <v>0</v>
      </c>
      <c r="Z173" s="108"/>
      <c r="AA173" s="107"/>
      <c r="AB173" s="111">
        <f>Table15775311283848586881828384858788898108[[#This Row],[Rate (Auto fill)]]*Table15775311283848586881828384858788898108[[#This Row],[Hours Groomed]]</f>
        <v>0</v>
      </c>
      <c r="AC173" s="32"/>
      <c r="AE173" s="85"/>
      <c r="AF173" s="85"/>
      <c r="AI173" s="33"/>
      <c r="AJ173" s="39"/>
      <c r="AK173" s="39"/>
      <c r="AL173" s="39"/>
      <c r="AM173" s="76"/>
      <c r="AN173" s="39"/>
      <c r="AO173" s="39"/>
      <c r="AP173" s="33"/>
      <c r="AQ173" s="77"/>
      <c r="AR173" s="39"/>
      <c r="AS173" s="39"/>
      <c r="AT173" s="76"/>
      <c r="AU173" s="39"/>
      <c r="AV173" s="78"/>
      <c r="AW173" s="33"/>
      <c r="AX173" s="77"/>
      <c r="AY173" s="39"/>
      <c r="AZ173" s="39"/>
      <c r="BA173" s="76"/>
      <c r="BB173" s="39"/>
      <c r="BC173" s="78"/>
      <c r="BD173" s="33"/>
      <c r="BE173" s="77"/>
      <c r="BF173" s="39"/>
      <c r="BG173" s="39"/>
      <c r="BH173" s="76"/>
      <c r="BI173" s="39"/>
      <c r="BJ173" s="78"/>
      <c r="BK173" s="33"/>
    </row>
    <row r="174" spans="1:63" x14ac:dyDescent="0.35">
      <c r="A174" s="77"/>
      <c r="B174" s="39"/>
      <c r="C174" s="39"/>
      <c r="D174" s="39"/>
      <c r="E174" s="39"/>
      <c r="F174" s="73"/>
      <c r="G174" s="95">
        <f>Table1487453233343536331323334353738393103[[#This Row],[Hours Worked]]*Table1487453233343536331323334353738393103[[#This Row],[Rate]]</f>
        <v>0</v>
      </c>
      <c r="H174" s="116"/>
      <c r="I174" s="118">
        <f>IF(Table1487453233343536331323334353738393103[[#This Row],[Equipment Used (Dropdown)]] &lt;&gt; "", RIGHT(Table1487453233343536331323334353738393103[[#This Row],[Equipment Used (Dropdown)]],6),0)</f>
        <v>0</v>
      </c>
      <c r="J174" s="94"/>
      <c r="K174" s="95">
        <f>Table1487453233343536331323334353738393103[[#This Row],[Rate (Auto selects)]]*Table1487453233343536331323334353738393103[[#This Row],[Hours Used]]</f>
        <v>0</v>
      </c>
      <c r="S174" s="33"/>
      <c r="T174" s="39"/>
      <c r="U174" s="39"/>
      <c r="V174" s="39"/>
      <c r="W174" s="39"/>
      <c r="X174" s="39"/>
      <c r="Y174" s="112">
        <f>IF(X174 &lt;&gt; "", RIGHT(Table15775311283848586881828384858788898108[[#This Row],[Class (Dropdown)]],6),0)</f>
        <v>0</v>
      </c>
      <c r="Z174" s="108"/>
      <c r="AA174" s="107"/>
      <c r="AB174" s="111">
        <f>Table15775311283848586881828384858788898108[[#This Row],[Rate (Auto fill)]]*Table15775311283848586881828384858788898108[[#This Row],[Hours Groomed]]</f>
        <v>0</v>
      </c>
      <c r="AC174" s="32"/>
      <c r="AE174" s="85"/>
      <c r="AF174" s="85"/>
      <c r="AI174" s="33"/>
      <c r="AJ174" s="39"/>
      <c r="AK174" s="39"/>
      <c r="AL174" s="39"/>
      <c r="AM174" s="76"/>
      <c r="AN174" s="39"/>
      <c r="AO174" s="39"/>
      <c r="AP174" s="33"/>
      <c r="AQ174" s="77"/>
      <c r="AR174" s="39"/>
      <c r="AS174" s="39"/>
      <c r="AT174" s="76"/>
      <c r="AU174" s="39"/>
      <c r="AV174" s="78"/>
      <c r="AW174" s="33"/>
      <c r="AX174" s="77"/>
      <c r="AY174" s="39"/>
      <c r="AZ174" s="39"/>
      <c r="BA174" s="76"/>
      <c r="BB174" s="39"/>
      <c r="BC174" s="78"/>
      <c r="BD174" s="33"/>
      <c r="BE174" s="77"/>
      <c r="BF174" s="39"/>
      <c r="BG174" s="39"/>
      <c r="BH174" s="76"/>
      <c r="BI174" s="39"/>
      <c r="BJ174" s="78"/>
      <c r="BK174" s="33"/>
    </row>
    <row r="175" spans="1:63" x14ac:dyDescent="0.35">
      <c r="A175" s="77"/>
      <c r="B175" s="39"/>
      <c r="C175" s="39"/>
      <c r="D175" s="39"/>
      <c r="E175" s="39"/>
      <c r="F175" s="73"/>
      <c r="G175" s="95">
        <f>Table1487453233343536331323334353738393103[[#This Row],[Hours Worked]]*Table1487453233343536331323334353738393103[[#This Row],[Rate]]</f>
        <v>0</v>
      </c>
      <c r="H175" s="116"/>
      <c r="I175" s="118">
        <f>IF(Table1487453233343536331323334353738393103[[#This Row],[Equipment Used (Dropdown)]] &lt;&gt; "", RIGHT(Table1487453233343536331323334353738393103[[#This Row],[Equipment Used (Dropdown)]],6),0)</f>
        <v>0</v>
      </c>
      <c r="J175" s="94"/>
      <c r="K175" s="95">
        <f>Table1487453233343536331323334353738393103[[#This Row],[Rate (Auto selects)]]*Table1487453233343536331323334353738393103[[#This Row],[Hours Used]]</f>
        <v>0</v>
      </c>
      <c r="S175" s="33"/>
      <c r="T175" s="39"/>
      <c r="U175" s="39"/>
      <c r="V175" s="39"/>
      <c r="W175" s="39"/>
      <c r="X175" s="39"/>
      <c r="Y175" s="112">
        <f>IF(X175 &lt;&gt; "", RIGHT(Table15775311283848586881828384858788898108[[#This Row],[Class (Dropdown)]],6),0)</f>
        <v>0</v>
      </c>
      <c r="Z175" s="108"/>
      <c r="AA175" s="107"/>
      <c r="AB175" s="111">
        <f>Table15775311283848586881828384858788898108[[#This Row],[Rate (Auto fill)]]*Table15775311283848586881828384858788898108[[#This Row],[Hours Groomed]]</f>
        <v>0</v>
      </c>
      <c r="AC175" s="32"/>
      <c r="AE175" s="85"/>
      <c r="AF175" s="85"/>
      <c r="AI175" s="33"/>
      <c r="AJ175" s="39"/>
      <c r="AK175" s="39"/>
      <c r="AL175" s="39"/>
      <c r="AM175" s="76"/>
      <c r="AN175" s="39"/>
      <c r="AO175" s="39"/>
      <c r="AP175" s="33"/>
      <c r="AQ175" s="77"/>
      <c r="AR175" s="39"/>
      <c r="AS175" s="39"/>
      <c r="AT175" s="76"/>
      <c r="AU175" s="39"/>
      <c r="AV175" s="78"/>
      <c r="AW175" s="33"/>
      <c r="AX175" s="77"/>
      <c r="AY175" s="39"/>
      <c r="AZ175" s="39"/>
      <c r="BA175" s="76"/>
      <c r="BB175" s="39"/>
      <c r="BC175" s="78"/>
      <c r="BD175" s="33"/>
      <c r="BE175" s="77"/>
      <c r="BF175" s="39"/>
      <c r="BG175" s="39"/>
      <c r="BH175" s="76"/>
      <c r="BI175" s="39"/>
      <c r="BJ175" s="78"/>
      <c r="BK175" s="33"/>
    </row>
    <row r="176" spans="1:63" x14ac:dyDescent="0.35">
      <c r="A176" s="77"/>
      <c r="B176" s="39"/>
      <c r="C176" s="39"/>
      <c r="D176" s="39"/>
      <c r="E176" s="39"/>
      <c r="F176" s="73"/>
      <c r="G176" s="95">
        <f>Table1487453233343536331323334353738393103[[#This Row],[Hours Worked]]*Table1487453233343536331323334353738393103[[#This Row],[Rate]]</f>
        <v>0</v>
      </c>
      <c r="H176" s="116"/>
      <c r="I176" s="118">
        <f>IF(Table1487453233343536331323334353738393103[[#This Row],[Equipment Used (Dropdown)]] &lt;&gt; "", RIGHT(Table1487453233343536331323334353738393103[[#This Row],[Equipment Used (Dropdown)]],6),0)</f>
        <v>0</v>
      </c>
      <c r="J176" s="94"/>
      <c r="K176" s="95">
        <f>Table1487453233343536331323334353738393103[[#This Row],[Rate (Auto selects)]]*Table1487453233343536331323334353738393103[[#This Row],[Hours Used]]</f>
        <v>0</v>
      </c>
      <c r="S176" s="33"/>
      <c r="T176" s="39"/>
      <c r="U176" s="39"/>
      <c r="V176" s="39"/>
      <c r="W176" s="39"/>
      <c r="X176" s="39"/>
      <c r="Y176" s="112">
        <f>IF(X176 &lt;&gt; "", RIGHT(Table15775311283848586881828384858788898108[[#This Row],[Class (Dropdown)]],6),0)</f>
        <v>0</v>
      </c>
      <c r="Z176" s="108"/>
      <c r="AA176" s="107"/>
      <c r="AB176" s="111">
        <f>Table15775311283848586881828384858788898108[[#This Row],[Rate (Auto fill)]]*Table15775311283848586881828384858788898108[[#This Row],[Hours Groomed]]</f>
        <v>0</v>
      </c>
      <c r="AC176" s="32"/>
      <c r="AE176" s="85"/>
      <c r="AF176" s="85"/>
      <c r="AI176" s="33"/>
      <c r="AJ176" s="39"/>
      <c r="AK176" s="39"/>
      <c r="AL176" s="39"/>
      <c r="AM176" s="76"/>
      <c r="AN176" s="39"/>
      <c r="AO176" s="39"/>
      <c r="AP176" s="33"/>
      <c r="AQ176" s="77"/>
      <c r="AR176" s="39"/>
      <c r="AS176" s="39"/>
      <c r="AT176" s="76"/>
      <c r="AU176" s="39"/>
      <c r="AV176" s="78"/>
      <c r="AW176" s="33"/>
      <c r="AX176" s="77"/>
      <c r="AY176" s="39"/>
      <c r="AZ176" s="39"/>
      <c r="BA176" s="76"/>
      <c r="BB176" s="39"/>
      <c r="BC176" s="78"/>
      <c r="BD176" s="33"/>
      <c r="BE176" s="77"/>
      <c r="BF176" s="39"/>
      <c r="BG176" s="39"/>
      <c r="BH176" s="76"/>
      <c r="BI176" s="39"/>
      <c r="BJ176" s="78"/>
      <c r="BK176" s="33"/>
    </row>
    <row r="177" spans="1:63" x14ac:dyDescent="0.35">
      <c r="A177" s="77"/>
      <c r="B177" s="39"/>
      <c r="C177" s="39"/>
      <c r="D177" s="39"/>
      <c r="E177" s="39"/>
      <c r="F177" s="73"/>
      <c r="G177" s="95">
        <f>Table1487453233343536331323334353738393103[[#This Row],[Hours Worked]]*Table1487453233343536331323334353738393103[[#This Row],[Rate]]</f>
        <v>0</v>
      </c>
      <c r="H177" s="116"/>
      <c r="I177" s="118">
        <f>IF(Table1487453233343536331323334353738393103[[#This Row],[Equipment Used (Dropdown)]] &lt;&gt; "", RIGHT(Table1487453233343536331323334353738393103[[#This Row],[Equipment Used (Dropdown)]],6),0)</f>
        <v>0</v>
      </c>
      <c r="J177" s="94"/>
      <c r="K177" s="95">
        <f>Table1487453233343536331323334353738393103[[#This Row],[Rate (Auto selects)]]*Table1487453233343536331323334353738393103[[#This Row],[Hours Used]]</f>
        <v>0</v>
      </c>
      <c r="S177" s="33"/>
      <c r="T177" s="39"/>
      <c r="U177" s="39"/>
      <c r="V177" s="39"/>
      <c r="W177" s="39"/>
      <c r="X177" s="39"/>
      <c r="Y177" s="112">
        <f>IF(X177 &lt;&gt; "", RIGHT(Table15775311283848586881828384858788898108[[#This Row],[Class (Dropdown)]],6),0)</f>
        <v>0</v>
      </c>
      <c r="Z177" s="108"/>
      <c r="AA177" s="107"/>
      <c r="AB177" s="111">
        <f>Table15775311283848586881828384858788898108[[#This Row],[Rate (Auto fill)]]*Table15775311283848586881828384858788898108[[#This Row],[Hours Groomed]]</f>
        <v>0</v>
      </c>
      <c r="AC177" s="32"/>
      <c r="AE177" s="85"/>
      <c r="AF177" s="85"/>
      <c r="AI177" s="33"/>
      <c r="AJ177" s="39"/>
      <c r="AK177" s="39"/>
      <c r="AL177" s="39"/>
      <c r="AM177" s="76"/>
      <c r="AN177" s="39"/>
      <c r="AO177" s="39"/>
      <c r="AP177" s="33"/>
      <c r="AQ177" s="77"/>
      <c r="AR177" s="39"/>
      <c r="AS177" s="39"/>
      <c r="AT177" s="76"/>
      <c r="AU177" s="39"/>
      <c r="AV177" s="78"/>
      <c r="AW177" s="33"/>
      <c r="AX177" s="77"/>
      <c r="AY177" s="39"/>
      <c r="AZ177" s="39"/>
      <c r="BA177" s="76"/>
      <c r="BB177" s="39"/>
      <c r="BC177" s="78"/>
      <c r="BD177" s="33"/>
      <c r="BE177" s="77"/>
      <c r="BF177" s="39"/>
      <c r="BG177" s="39"/>
      <c r="BH177" s="76"/>
      <c r="BI177" s="39"/>
      <c r="BJ177" s="78"/>
      <c r="BK177" s="33"/>
    </row>
    <row r="178" spans="1:63" x14ac:dyDescent="0.35">
      <c r="A178" s="77"/>
      <c r="B178" s="39"/>
      <c r="C178" s="39"/>
      <c r="D178" s="39"/>
      <c r="E178" s="39"/>
      <c r="F178" s="73"/>
      <c r="G178" s="95">
        <f>Table1487453233343536331323334353738393103[[#This Row],[Hours Worked]]*Table1487453233343536331323334353738393103[[#This Row],[Rate]]</f>
        <v>0</v>
      </c>
      <c r="H178" s="116"/>
      <c r="I178" s="118">
        <f>IF(Table1487453233343536331323334353738393103[[#This Row],[Equipment Used (Dropdown)]] &lt;&gt; "", RIGHT(Table1487453233343536331323334353738393103[[#This Row],[Equipment Used (Dropdown)]],6),0)</f>
        <v>0</v>
      </c>
      <c r="J178" s="94"/>
      <c r="K178" s="95">
        <f>Table1487453233343536331323334353738393103[[#This Row],[Rate (Auto selects)]]*Table1487453233343536331323334353738393103[[#This Row],[Hours Used]]</f>
        <v>0</v>
      </c>
      <c r="S178" s="33"/>
      <c r="T178" s="39"/>
      <c r="U178" s="39"/>
      <c r="V178" s="39"/>
      <c r="W178" s="39"/>
      <c r="X178" s="39"/>
      <c r="Y178" s="112">
        <f>IF(X178 &lt;&gt; "", RIGHT(Table15775311283848586881828384858788898108[[#This Row],[Class (Dropdown)]],6),0)</f>
        <v>0</v>
      </c>
      <c r="Z178" s="108"/>
      <c r="AA178" s="107"/>
      <c r="AB178" s="111">
        <f>Table15775311283848586881828384858788898108[[#This Row],[Rate (Auto fill)]]*Table15775311283848586881828384858788898108[[#This Row],[Hours Groomed]]</f>
        <v>0</v>
      </c>
      <c r="AC178" s="32"/>
      <c r="AE178" s="85"/>
      <c r="AF178" s="85"/>
      <c r="AI178" s="33"/>
      <c r="AJ178" s="39"/>
      <c r="AK178" s="39"/>
      <c r="AL178" s="39"/>
      <c r="AM178" s="76"/>
      <c r="AN178" s="39"/>
      <c r="AO178" s="39"/>
      <c r="AP178" s="33"/>
      <c r="AQ178" s="77"/>
      <c r="AR178" s="39"/>
      <c r="AS178" s="39"/>
      <c r="AT178" s="76"/>
      <c r="AU178" s="39"/>
      <c r="AV178" s="78"/>
      <c r="AW178" s="33"/>
      <c r="AX178" s="77"/>
      <c r="AY178" s="39"/>
      <c r="AZ178" s="39"/>
      <c r="BA178" s="76"/>
      <c r="BB178" s="39"/>
      <c r="BC178" s="78"/>
      <c r="BD178" s="33"/>
      <c r="BE178" s="77"/>
      <c r="BF178" s="39"/>
      <c r="BG178" s="39"/>
      <c r="BH178" s="76"/>
      <c r="BI178" s="39"/>
      <c r="BJ178" s="78"/>
      <c r="BK178" s="33"/>
    </row>
    <row r="179" spans="1:63" x14ac:dyDescent="0.35">
      <c r="A179" s="77"/>
      <c r="B179" s="39"/>
      <c r="C179" s="39"/>
      <c r="D179" s="39"/>
      <c r="E179" s="39"/>
      <c r="F179" s="73"/>
      <c r="G179" s="95">
        <f>Table1487453233343536331323334353738393103[[#This Row],[Hours Worked]]*Table1487453233343536331323334353738393103[[#This Row],[Rate]]</f>
        <v>0</v>
      </c>
      <c r="H179" s="116"/>
      <c r="I179" s="118">
        <f>IF(Table1487453233343536331323334353738393103[[#This Row],[Equipment Used (Dropdown)]] &lt;&gt; "", RIGHT(Table1487453233343536331323334353738393103[[#This Row],[Equipment Used (Dropdown)]],6),0)</f>
        <v>0</v>
      </c>
      <c r="J179" s="94"/>
      <c r="K179" s="95">
        <f>Table1487453233343536331323334353738393103[[#This Row],[Rate (Auto selects)]]*Table1487453233343536331323334353738393103[[#This Row],[Hours Used]]</f>
        <v>0</v>
      </c>
      <c r="S179" s="33"/>
      <c r="T179" s="39"/>
      <c r="U179" s="39"/>
      <c r="V179" s="39"/>
      <c r="W179" s="39"/>
      <c r="X179" s="39"/>
      <c r="Y179" s="112">
        <f>IF(X179 &lt;&gt; "", RIGHT(Table15775311283848586881828384858788898108[[#This Row],[Class (Dropdown)]],6),0)</f>
        <v>0</v>
      </c>
      <c r="Z179" s="108"/>
      <c r="AA179" s="107"/>
      <c r="AB179" s="111">
        <f>Table15775311283848586881828384858788898108[[#This Row],[Rate (Auto fill)]]*Table15775311283848586881828384858788898108[[#This Row],[Hours Groomed]]</f>
        <v>0</v>
      </c>
      <c r="AC179" s="32"/>
      <c r="AE179" s="85"/>
      <c r="AF179" s="85"/>
      <c r="AI179" s="33"/>
      <c r="AJ179" s="39"/>
      <c r="AK179" s="39"/>
      <c r="AL179" s="39"/>
      <c r="AM179" s="76"/>
      <c r="AN179" s="39"/>
      <c r="AO179" s="39"/>
      <c r="AP179" s="33"/>
      <c r="AQ179" s="77"/>
      <c r="AR179" s="39"/>
      <c r="AS179" s="39"/>
      <c r="AT179" s="76"/>
      <c r="AU179" s="39"/>
      <c r="AV179" s="78"/>
      <c r="AW179" s="33"/>
      <c r="AX179" s="77"/>
      <c r="AY179" s="39"/>
      <c r="AZ179" s="39"/>
      <c r="BA179" s="76"/>
      <c r="BB179" s="39"/>
      <c r="BC179" s="78"/>
      <c r="BD179" s="33"/>
      <c r="BE179" s="77"/>
      <c r="BF179" s="39"/>
      <c r="BG179" s="39"/>
      <c r="BH179" s="76"/>
      <c r="BI179" s="39"/>
      <c r="BJ179" s="78"/>
      <c r="BK179" s="33"/>
    </row>
    <row r="180" spans="1:63" x14ac:dyDescent="0.35">
      <c r="A180" s="77"/>
      <c r="B180" s="39"/>
      <c r="C180" s="39"/>
      <c r="D180" s="39"/>
      <c r="E180" s="39"/>
      <c r="F180" s="73"/>
      <c r="G180" s="95">
        <f>Table1487453233343536331323334353738393103[[#This Row],[Hours Worked]]*Table1487453233343536331323334353738393103[[#This Row],[Rate]]</f>
        <v>0</v>
      </c>
      <c r="H180" s="116"/>
      <c r="I180" s="118">
        <f>IF(Table1487453233343536331323334353738393103[[#This Row],[Equipment Used (Dropdown)]] &lt;&gt; "", RIGHT(Table1487453233343536331323334353738393103[[#This Row],[Equipment Used (Dropdown)]],6),0)</f>
        <v>0</v>
      </c>
      <c r="J180" s="94"/>
      <c r="K180" s="95">
        <f>Table1487453233343536331323334353738393103[[#This Row],[Rate (Auto selects)]]*Table1487453233343536331323334353738393103[[#This Row],[Hours Used]]</f>
        <v>0</v>
      </c>
      <c r="S180" s="33"/>
      <c r="T180" s="39"/>
      <c r="U180" s="39"/>
      <c r="V180" s="39"/>
      <c r="W180" s="39"/>
      <c r="X180" s="39"/>
      <c r="Y180" s="112">
        <f>IF(X180 &lt;&gt; "", RIGHT(Table15775311283848586881828384858788898108[[#This Row],[Class (Dropdown)]],6),0)</f>
        <v>0</v>
      </c>
      <c r="Z180" s="108"/>
      <c r="AA180" s="107"/>
      <c r="AB180" s="111">
        <f>Table15775311283848586881828384858788898108[[#This Row],[Rate (Auto fill)]]*Table15775311283848586881828384858788898108[[#This Row],[Hours Groomed]]</f>
        <v>0</v>
      </c>
      <c r="AC180" s="32"/>
      <c r="AE180" s="85"/>
      <c r="AF180" s="85"/>
      <c r="AI180" s="33"/>
      <c r="AJ180" s="39"/>
      <c r="AK180" s="39"/>
      <c r="AL180" s="39"/>
      <c r="AM180" s="76"/>
      <c r="AN180" s="39"/>
      <c r="AO180" s="39"/>
      <c r="AP180" s="33"/>
      <c r="AQ180" s="77"/>
      <c r="AR180" s="39"/>
      <c r="AS180" s="39"/>
      <c r="AT180" s="76"/>
      <c r="AU180" s="39"/>
      <c r="AV180" s="78"/>
      <c r="AW180" s="33"/>
      <c r="AX180" s="77"/>
      <c r="AY180" s="39"/>
      <c r="AZ180" s="39"/>
      <c r="BA180" s="76"/>
      <c r="BB180" s="39"/>
      <c r="BC180" s="78"/>
      <c r="BD180" s="33"/>
      <c r="BE180" s="77"/>
      <c r="BF180" s="39"/>
      <c r="BG180" s="39"/>
      <c r="BH180" s="76"/>
      <c r="BI180" s="39"/>
      <c r="BJ180" s="78"/>
      <c r="BK180" s="33"/>
    </row>
    <row r="181" spans="1:63" x14ac:dyDescent="0.35">
      <c r="A181" s="77"/>
      <c r="B181" s="39"/>
      <c r="C181" s="39"/>
      <c r="D181" s="39"/>
      <c r="E181" s="39"/>
      <c r="F181" s="73"/>
      <c r="G181" s="95">
        <f>Table1487453233343536331323334353738393103[[#This Row],[Hours Worked]]*Table1487453233343536331323334353738393103[[#This Row],[Rate]]</f>
        <v>0</v>
      </c>
      <c r="H181" s="116"/>
      <c r="I181" s="118">
        <f>IF(Table1487453233343536331323334353738393103[[#This Row],[Equipment Used (Dropdown)]] &lt;&gt; "", RIGHT(Table1487453233343536331323334353738393103[[#This Row],[Equipment Used (Dropdown)]],6),0)</f>
        <v>0</v>
      </c>
      <c r="J181" s="94"/>
      <c r="K181" s="95">
        <f>Table1487453233343536331323334353738393103[[#This Row],[Rate (Auto selects)]]*Table1487453233343536331323334353738393103[[#This Row],[Hours Used]]</f>
        <v>0</v>
      </c>
      <c r="S181" s="33"/>
      <c r="T181" s="39"/>
      <c r="U181" s="39"/>
      <c r="V181" s="39"/>
      <c r="W181" s="39"/>
      <c r="X181" s="39"/>
      <c r="Y181" s="112">
        <f>IF(X181 &lt;&gt; "", RIGHT(Table15775311283848586881828384858788898108[[#This Row],[Class (Dropdown)]],6),0)</f>
        <v>0</v>
      </c>
      <c r="Z181" s="108"/>
      <c r="AA181" s="107"/>
      <c r="AB181" s="111">
        <f>Table15775311283848586881828384858788898108[[#This Row],[Rate (Auto fill)]]*Table15775311283848586881828384858788898108[[#This Row],[Hours Groomed]]</f>
        <v>0</v>
      </c>
      <c r="AC181" s="32"/>
      <c r="AE181" s="85"/>
      <c r="AF181" s="85"/>
      <c r="AI181" s="33"/>
      <c r="AJ181" s="39"/>
      <c r="AK181" s="39"/>
      <c r="AL181" s="39"/>
      <c r="AM181" s="76"/>
      <c r="AN181" s="39"/>
      <c r="AO181" s="39"/>
      <c r="AP181" s="33"/>
      <c r="AQ181" s="77"/>
      <c r="AR181" s="39"/>
      <c r="AS181" s="39"/>
      <c r="AT181" s="76"/>
      <c r="AU181" s="39"/>
      <c r="AV181" s="78"/>
      <c r="AW181" s="33"/>
      <c r="AX181" s="77"/>
      <c r="AY181" s="39"/>
      <c r="AZ181" s="39"/>
      <c r="BA181" s="76"/>
      <c r="BB181" s="39"/>
      <c r="BC181" s="78"/>
      <c r="BD181" s="33"/>
      <c r="BE181" s="77"/>
      <c r="BF181" s="39"/>
      <c r="BG181" s="39"/>
      <c r="BH181" s="76"/>
      <c r="BI181" s="39"/>
      <c r="BJ181" s="78"/>
      <c r="BK181" s="33"/>
    </row>
    <row r="182" spans="1:63" x14ac:dyDescent="0.35">
      <c r="A182" s="77"/>
      <c r="B182" s="39"/>
      <c r="C182" s="39"/>
      <c r="D182" s="39"/>
      <c r="E182" s="39"/>
      <c r="F182" s="73"/>
      <c r="G182" s="95">
        <f>Table1487453233343536331323334353738393103[[#This Row],[Hours Worked]]*Table1487453233343536331323334353738393103[[#This Row],[Rate]]</f>
        <v>0</v>
      </c>
      <c r="H182" s="116"/>
      <c r="I182" s="118">
        <f>IF(Table1487453233343536331323334353738393103[[#This Row],[Equipment Used (Dropdown)]] &lt;&gt; "", RIGHT(Table1487453233343536331323334353738393103[[#This Row],[Equipment Used (Dropdown)]],6),0)</f>
        <v>0</v>
      </c>
      <c r="J182" s="94"/>
      <c r="K182" s="95">
        <f>Table1487453233343536331323334353738393103[[#This Row],[Rate (Auto selects)]]*Table1487453233343536331323334353738393103[[#This Row],[Hours Used]]</f>
        <v>0</v>
      </c>
      <c r="S182" s="33"/>
      <c r="T182" s="39"/>
      <c r="U182" s="39"/>
      <c r="V182" s="39"/>
      <c r="W182" s="39"/>
      <c r="X182" s="39"/>
      <c r="Y182" s="112">
        <f>IF(X182 &lt;&gt; "", RIGHT(Table15775311283848586881828384858788898108[[#This Row],[Class (Dropdown)]],6),0)</f>
        <v>0</v>
      </c>
      <c r="Z182" s="108"/>
      <c r="AA182" s="107"/>
      <c r="AB182" s="111">
        <f>Table15775311283848586881828384858788898108[[#This Row],[Rate (Auto fill)]]*Table15775311283848586881828384858788898108[[#This Row],[Hours Groomed]]</f>
        <v>0</v>
      </c>
      <c r="AC182" s="32"/>
      <c r="AE182" s="85"/>
      <c r="AF182" s="85"/>
      <c r="AI182" s="33"/>
      <c r="AJ182" s="39"/>
      <c r="AK182" s="39"/>
      <c r="AL182" s="39"/>
      <c r="AM182" s="76"/>
      <c r="AN182" s="39"/>
      <c r="AO182" s="39"/>
      <c r="AP182" s="33"/>
      <c r="AQ182" s="77"/>
      <c r="AR182" s="39"/>
      <c r="AS182" s="39"/>
      <c r="AT182" s="76"/>
      <c r="AU182" s="39"/>
      <c r="AV182" s="78"/>
      <c r="AW182" s="33"/>
      <c r="AX182" s="77"/>
      <c r="AY182" s="39"/>
      <c r="AZ182" s="39"/>
      <c r="BA182" s="76"/>
      <c r="BB182" s="39"/>
      <c r="BC182" s="78"/>
      <c r="BD182" s="33"/>
      <c r="BE182" s="77"/>
      <c r="BF182" s="39"/>
      <c r="BG182" s="39"/>
      <c r="BH182" s="76"/>
      <c r="BI182" s="39"/>
      <c r="BJ182" s="78"/>
      <c r="BK182" s="33"/>
    </row>
    <row r="183" spans="1:63" x14ac:dyDescent="0.35">
      <c r="A183" s="77"/>
      <c r="B183" s="39"/>
      <c r="C183" s="39"/>
      <c r="D183" s="39"/>
      <c r="E183" s="39"/>
      <c r="F183" s="73"/>
      <c r="G183" s="95">
        <f>Table1487453233343536331323334353738393103[[#This Row],[Hours Worked]]*Table1487453233343536331323334353738393103[[#This Row],[Rate]]</f>
        <v>0</v>
      </c>
      <c r="H183" s="116"/>
      <c r="I183" s="118">
        <f>IF(Table1487453233343536331323334353738393103[[#This Row],[Equipment Used (Dropdown)]] &lt;&gt; "", RIGHT(Table1487453233343536331323334353738393103[[#This Row],[Equipment Used (Dropdown)]],6),0)</f>
        <v>0</v>
      </c>
      <c r="J183" s="94"/>
      <c r="K183" s="95">
        <f>Table1487453233343536331323334353738393103[[#This Row],[Rate (Auto selects)]]*Table1487453233343536331323334353738393103[[#This Row],[Hours Used]]</f>
        <v>0</v>
      </c>
      <c r="S183" s="33"/>
      <c r="T183" s="39"/>
      <c r="U183" s="39"/>
      <c r="V183" s="39"/>
      <c r="W183" s="39"/>
      <c r="X183" s="39"/>
      <c r="Y183" s="112">
        <f>IF(X183 &lt;&gt; "", RIGHT(Table15775311283848586881828384858788898108[[#This Row],[Class (Dropdown)]],6),0)</f>
        <v>0</v>
      </c>
      <c r="Z183" s="108"/>
      <c r="AA183" s="107"/>
      <c r="AB183" s="111">
        <f>Table15775311283848586881828384858788898108[[#This Row],[Rate (Auto fill)]]*Table15775311283848586881828384858788898108[[#This Row],[Hours Groomed]]</f>
        <v>0</v>
      </c>
      <c r="AC183" s="32"/>
      <c r="AE183" s="85"/>
      <c r="AF183" s="85"/>
      <c r="AI183" s="33"/>
      <c r="AJ183" s="39"/>
      <c r="AK183" s="39"/>
      <c r="AL183" s="39"/>
      <c r="AM183" s="76"/>
      <c r="AN183" s="39"/>
      <c r="AO183" s="39"/>
      <c r="AP183" s="33"/>
      <c r="AQ183" s="77"/>
      <c r="AR183" s="39"/>
      <c r="AS183" s="39"/>
      <c r="AT183" s="76"/>
      <c r="AU183" s="39"/>
      <c r="AV183" s="78"/>
      <c r="AW183" s="33"/>
      <c r="AX183" s="77"/>
      <c r="AY183" s="39"/>
      <c r="AZ183" s="39"/>
      <c r="BA183" s="76"/>
      <c r="BB183" s="39"/>
      <c r="BC183" s="78"/>
      <c r="BD183" s="33"/>
      <c r="BE183" s="77"/>
      <c r="BF183" s="39"/>
      <c r="BG183" s="39"/>
      <c r="BH183" s="76"/>
      <c r="BI183" s="39"/>
      <c r="BJ183" s="78"/>
      <c r="BK183" s="33"/>
    </row>
    <row r="184" spans="1:63" x14ac:dyDescent="0.35">
      <c r="A184" s="77"/>
      <c r="B184" s="39"/>
      <c r="C184" s="39"/>
      <c r="D184" s="39"/>
      <c r="E184" s="39"/>
      <c r="F184" s="73"/>
      <c r="G184" s="95">
        <f>Table1487453233343536331323334353738393103[[#This Row],[Hours Worked]]*Table1487453233343536331323334353738393103[[#This Row],[Rate]]</f>
        <v>0</v>
      </c>
      <c r="H184" s="116"/>
      <c r="I184" s="118">
        <f>IF(Table1487453233343536331323334353738393103[[#This Row],[Equipment Used (Dropdown)]] &lt;&gt; "", RIGHT(Table1487453233343536331323334353738393103[[#This Row],[Equipment Used (Dropdown)]],6),0)</f>
        <v>0</v>
      </c>
      <c r="J184" s="94"/>
      <c r="K184" s="95">
        <f>Table1487453233343536331323334353738393103[[#This Row],[Rate (Auto selects)]]*Table1487453233343536331323334353738393103[[#This Row],[Hours Used]]</f>
        <v>0</v>
      </c>
      <c r="S184" s="33"/>
      <c r="T184" s="39"/>
      <c r="U184" s="39"/>
      <c r="V184" s="39"/>
      <c r="W184" s="39"/>
      <c r="X184" s="39"/>
      <c r="Y184" s="112">
        <f>IF(X184 &lt;&gt; "", RIGHT(Table15775311283848586881828384858788898108[[#This Row],[Class (Dropdown)]],6),0)</f>
        <v>0</v>
      </c>
      <c r="Z184" s="108"/>
      <c r="AA184" s="107"/>
      <c r="AB184" s="111">
        <f>Table15775311283848586881828384858788898108[[#This Row],[Rate (Auto fill)]]*Table15775311283848586881828384858788898108[[#This Row],[Hours Groomed]]</f>
        <v>0</v>
      </c>
      <c r="AC184" s="32"/>
      <c r="AE184" s="85"/>
      <c r="AF184" s="85"/>
      <c r="AI184" s="33"/>
      <c r="AJ184" s="39"/>
      <c r="AK184" s="39"/>
      <c r="AL184" s="39"/>
      <c r="AM184" s="76"/>
      <c r="AN184" s="39"/>
      <c r="AO184" s="39"/>
      <c r="AP184" s="33"/>
      <c r="AQ184" s="77"/>
      <c r="AR184" s="39"/>
      <c r="AS184" s="39"/>
      <c r="AT184" s="76"/>
      <c r="AU184" s="39"/>
      <c r="AV184" s="78"/>
      <c r="AW184" s="33"/>
      <c r="AX184" s="77"/>
      <c r="AY184" s="39"/>
      <c r="AZ184" s="39"/>
      <c r="BA184" s="76"/>
      <c r="BB184" s="39"/>
      <c r="BC184" s="78"/>
      <c r="BD184" s="33"/>
      <c r="BE184" s="77"/>
      <c r="BF184" s="39"/>
      <c r="BG184" s="39"/>
      <c r="BH184" s="76"/>
      <c r="BI184" s="39"/>
      <c r="BJ184" s="78"/>
      <c r="BK184" s="33"/>
    </row>
    <row r="185" spans="1:63" x14ac:dyDescent="0.35">
      <c r="A185" s="77"/>
      <c r="B185" s="39"/>
      <c r="C185" s="39"/>
      <c r="D185" s="39"/>
      <c r="E185" s="39"/>
      <c r="F185" s="73"/>
      <c r="G185" s="95">
        <f>Table1487453233343536331323334353738393103[[#This Row],[Hours Worked]]*Table1487453233343536331323334353738393103[[#This Row],[Rate]]</f>
        <v>0</v>
      </c>
      <c r="H185" s="116"/>
      <c r="I185" s="118">
        <f>IF(Table1487453233343536331323334353738393103[[#This Row],[Equipment Used (Dropdown)]] &lt;&gt; "", RIGHT(Table1487453233343536331323334353738393103[[#This Row],[Equipment Used (Dropdown)]],6),0)</f>
        <v>0</v>
      </c>
      <c r="J185" s="94"/>
      <c r="K185" s="95">
        <f>Table1487453233343536331323334353738393103[[#This Row],[Rate (Auto selects)]]*Table1487453233343536331323334353738393103[[#This Row],[Hours Used]]</f>
        <v>0</v>
      </c>
      <c r="S185" s="33"/>
      <c r="T185" s="39"/>
      <c r="U185" s="39"/>
      <c r="V185" s="39"/>
      <c r="W185" s="39"/>
      <c r="X185" s="39"/>
      <c r="Y185" s="112">
        <f>IF(X185 &lt;&gt; "", RIGHT(Table15775311283848586881828384858788898108[[#This Row],[Class (Dropdown)]],6),0)</f>
        <v>0</v>
      </c>
      <c r="Z185" s="108"/>
      <c r="AA185" s="107"/>
      <c r="AB185" s="111">
        <f>Table15775311283848586881828384858788898108[[#This Row],[Rate (Auto fill)]]*Table15775311283848586881828384858788898108[[#This Row],[Hours Groomed]]</f>
        <v>0</v>
      </c>
      <c r="AC185" s="32"/>
      <c r="AE185" s="85"/>
      <c r="AF185" s="85"/>
      <c r="AI185" s="33"/>
      <c r="AJ185" s="39"/>
      <c r="AK185" s="39"/>
      <c r="AL185" s="39"/>
      <c r="AM185" s="76"/>
      <c r="AN185" s="39"/>
      <c r="AO185" s="39"/>
      <c r="AP185" s="33"/>
      <c r="AQ185" s="77"/>
      <c r="AR185" s="39"/>
      <c r="AS185" s="39"/>
      <c r="AT185" s="76"/>
      <c r="AU185" s="39"/>
      <c r="AV185" s="78"/>
      <c r="AW185" s="33"/>
      <c r="AX185" s="77"/>
      <c r="AY185" s="39"/>
      <c r="AZ185" s="39"/>
      <c r="BA185" s="76"/>
      <c r="BB185" s="39"/>
      <c r="BC185" s="78"/>
      <c r="BD185" s="33"/>
      <c r="BE185" s="77"/>
      <c r="BF185" s="39"/>
      <c r="BG185" s="39"/>
      <c r="BH185" s="76"/>
      <c r="BI185" s="39"/>
      <c r="BJ185" s="78"/>
      <c r="BK185" s="33"/>
    </row>
    <row r="186" spans="1:63" x14ac:dyDescent="0.35">
      <c r="A186" s="77"/>
      <c r="B186" s="39"/>
      <c r="C186" s="39"/>
      <c r="D186" s="39"/>
      <c r="E186" s="39"/>
      <c r="F186" s="73"/>
      <c r="G186" s="95">
        <f>Table1487453233343536331323334353738393103[[#This Row],[Hours Worked]]*Table1487453233343536331323334353738393103[[#This Row],[Rate]]</f>
        <v>0</v>
      </c>
      <c r="H186" s="116"/>
      <c r="I186" s="118">
        <f>IF(Table1487453233343536331323334353738393103[[#This Row],[Equipment Used (Dropdown)]] &lt;&gt; "", RIGHT(Table1487453233343536331323334353738393103[[#This Row],[Equipment Used (Dropdown)]],6),0)</f>
        <v>0</v>
      </c>
      <c r="J186" s="94"/>
      <c r="K186" s="95">
        <f>Table1487453233343536331323334353738393103[[#This Row],[Rate (Auto selects)]]*Table1487453233343536331323334353738393103[[#This Row],[Hours Used]]</f>
        <v>0</v>
      </c>
      <c r="S186" s="33"/>
      <c r="T186" s="39"/>
      <c r="U186" s="39"/>
      <c r="V186" s="39"/>
      <c r="W186" s="39"/>
      <c r="X186" s="39"/>
      <c r="Y186" s="112">
        <f>IF(X186 &lt;&gt; "", RIGHT(Table15775311283848586881828384858788898108[[#This Row],[Class (Dropdown)]],6),0)</f>
        <v>0</v>
      </c>
      <c r="Z186" s="108"/>
      <c r="AA186" s="107"/>
      <c r="AB186" s="111">
        <f>Table15775311283848586881828384858788898108[[#This Row],[Rate (Auto fill)]]*Table15775311283848586881828384858788898108[[#This Row],[Hours Groomed]]</f>
        <v>0</v>
      </c>
      <c r="AC186" s="32"/>
      <c r="AE186" s="85"/>
      <c r="AF186" s="85"/>
      <c r="AI186" s="33"/>
      <c r="AJ186" s="39"/>
      <c r="AK186" s="39"/>
      <c r="AL186" s="39"/>
      <c r="AM186" s="76"/>
      <c r="AN186" s="39"/>
      <c r="AO186" s="39"/>
      <c r="AP186" s="33"/>
      <c r="AQ186" s="77"/>
      <c r="AR186" s="39"/>
      <c r="AS186" s="39"/>
      <c r="AT186" s="76"/>
      <c r="AU186" s="39"/>
      <c r="AV186" s="78"/>
      <c r="AW186" s="33"/>
      <c r="AX186" s="77"/>
      <c r="AY186" s="39"/>
      <c r="AZ186" s="39"/>
      <c r="BA186" s="76"/>
      <c r="BB186" s="39"/>
      <c r="BC186" s="78"/>
      <c r="BD186" s="33"/>
      <c r="BE186" s="77"/>
      <c r="BF186" s="39"/>
      <c r="BG186" s="39"/>
      <c r="BH186" s="76"/>
      <c r="BI186" s="39"/>
      <c r="BJ186" s="78"/>
      <c r="BK186" s="33"/>
    </row>
    <row r="187" spans="1:63" x14ac:dyDescent="0.35">
      <c r="A187" s="77"/>
      <c r="B187" s="39"/>
      <c r="C187" s="39"/>
      <c r="D187" s="39"/>
      <c r="E187" s="39"/>
      <c r="F187" s="73"/>
      <c r="G187" s="95">
        <f>Table1487453233343536331323334353738393103[[#This Row],[Hours Worked]]*Table1487453233343536331323334353738393103[[#This Row],[Rate]]</f>
        <v>0</v>
      </c>
      <c r="H187" s="116"/>
      <c r="I187" s="118">
        <f>IF(Table1487453233343536331323334353738393103[[#This Row],[Equipment Used (Dropdown)]] &lt;&gt; "", RIGHT(Table1487453233343536331323334353738393103[[#This Row],[Equipment Used (Dropdown)]],6),0)</f>
        <v>0</v>
      </c>
      <c r="J187" s="94"/>
      <c r="K187" s="95">
        <f>Table1487453233343536331323334353738393103[[#This Row],[Rate (Auto selects)]]*Table1487453233343536331323334353738393103[[#This Row],[Hours Used]]</f>
        <v>0</v>
      </c>
      <c r="S187" s="33"/>
      <c r="T187" s="39"/>
      <c r="U187" s="39"/>
      <c r="V187" s="39"/>
      <c r="W187" s="39"/>
      <c r="X187" s="39"/>
      <c r="Y187" s="112">
        <f>IF(X187 &lt;&gt; "", RIGHT(Table15775311283848586881828384858788898108[[#This Row],[Class (Dropdown)]],6),0)</f>
        <v>0</v>
      </c>
      <c r="Z187" s="108"/>
      <c r="AA187" s="107"/>
      <c r="AB187" s="111">
        <f>Table15775311283848586881828384858788898108[[#This Row],[Rate (Auto fill)]]*Table15775311283848586881828384858788898108[[#This Row],[Hours Groomed]]</f>
        <v>0</v>
      </c>
      <c r="AC187" s="32"/>
      <c r="AE187" s="85"/>
      <c r="AF187" s="85"/>
      <c r="AI187" s="33"/>
      <c r="AJ187" s="39"/>
      <c r="AK187" s="39"/>
      <c r="AL187" s="39"/>
      <c r="AM187" s="76"/>
      <c r="AN187" s="39"/>
      <c r="AO187" s="39"/>
      <c r="AP187" s="33"/>
      <c r="AQ187" s="77"/>
      <c r="AR187" s="39"/>
      <c r="AS187" s="39"/>
      <c r="AT187" s="76"/>
      <c r="AU187" s="39"/>
      <c r="AV187" s="78"/>
      <c r="AW187" s="33"/>
      <c r="AX187" s="77"/>
      <c r="AY187" s="39"/>
      <c r="AZ187" s="39"/>
      <c r="BA187" s="76"/>
      <c r="BB187" s="39"/>
      <c r="BC187" s="78"/>
      <c r="BD187" s="33"/>
      <c r="BE187" s="77"/>
      <c r="BF187" s="39"/>
      <c r="BG187" s="39"/>
      <c r="BH187" s="76"/>
      <c r="BI187" s="39"/>
      <c r="BJ187" s="78"/>
      <c r="BK187" s="33"/>
    </row>
    <row r="188" spans="1:63" x14ac:dyDescent="0.35">
      <c r="A188" s="77"/>
      <c r="B188" s="39"/>
      <c r="C188" s="39"/>
      <c r="D188" s="39"/>
      <c r="E188" s="39"/>
      <c r="F188" s="73"/>
      <c r="G188" s="95">
        <f>Table1487453233343536331323334353738393103[[#This Row],[Hours Worked]]*Table1487453233343536331323334353738393103[[#This Row],[Rate]]</f>
        <v>0</v>
      </c>
      <c r="H188" s="116"/>
      <c r="I188" s="118">
        <f>IF(Table1487453233343536331323334353738393103[[#This Row],[Equipment Used (Dropdown)]] &lt;&gt; "", RIGHT(Table1487453233343536331323334353738393103[[#This Row],[Equipment Used (Dropdown)]],6),0)</f>
        <v>0</v>
      </c>
      <c r="J188" s="94"/>
      <c r="K188" s="95">
        <f>Table1487453233343536331323334353738393103[[#This Row],[Rate (Auto selects)]]*Table1487453233343536331323334353738393103[[#This Row],[Hours Used]]</f>
        <v>0</v>
      </c>
      <c r="S188" s="33"/>
      <c r="T188" s="39"/>
      <c r="U188" s="39"/>
      <c r="V188" s="39"/>
      <c r="W188" s="39"/>
      <c r="X188" s="39"/>
      <c r="Y188" s="112">
        <f>IF(X188 &lt;&gt; "", RIGHT(Table15775311283848586881828384858788898108[[#This Row],[Class (Dropdown)]],6),0)</f>
        <v>0</v>
      </c>
      <c r="Z188" s="108"/>
      <c r="AA188" s="107"/>
      <c r="AB188" s="111">
        <f>Table15775311283848586881828384858788898108[[#This Row],[Rate (Auto fill)]]*Table15775311283848586881828384858788898108[[#This Row],[Hours Groomed]]</f>
        <v>0</v>
      </c>
      <c r="AC188" s="32"/>
      <c r="AE188" s="85"/>
      <c r="AF188" s="85"/>
      <c r="AI188" s="33"/>
      <c r="AJ188" s="39"/>
      <c r="AK188" s="39"/>
      <c r="AL188" s="39"/>
      <c r="AM188" s="76"/>
      <c r="AN188" s="39"/>
      <c r="AO188" s="39"/>
      <c r="AP188" s="33"/>
      <c r="AQ188" s="77"/>
      <c r="AR188" s="39"/>
      <c r="AS188" s="39"/>
      <c r="AT188" s="76"/>
      <c r="AU188" s="39"/>
      <c r="AV188" s="78"/>
      <c r="AW188" s="33"/>
      <c r="AX188" s="77"/>
      <c r="AY188" s="39"/>
      <c r="AZ188" s="39"/>
      <c r="BA188" s="76"/>
      <c r="BB188" s="39"/>
      <c r="BC188" s="78"/>
      <c r="BD188" s="33"/>
      <c r="BE188" s="77"/>
      <c r="BF188" s="39"/>
      <c r="BG188" s="39"/>
      <c r="BH188" s="76"/>
      <c r="BI188" s="39"/>
      <c r="BJ188" s="78"/>
      <c r="BK188" s="33"/>
    </row>
    <row r="189" spans="1:63" x14ac:dyDescent="0.35">
      <c r="A189" s="77"/>
      <c r="B189" s="39"/>
      <c r="C189" s="39"/>
      <c r="D189" s="39"/>
      <c r="E189" s="39"/>
      <c r="F189" s="73"/>
      <c r="G189" s="95">
        <f>Table1487453233343536331323334353738393103[[#This Row],[Hours Worked]]*Table1487453233343536331323334353738393103[[#This Row],[Rate]]</f>
        <v>0</v>
      </c>
      <c r="H189" s="116"/>
      <c r="I189" s="118">
        <f>IF(Table1487453233343536331323334353738393103[[#This Row],[Equipment Used (Dropdown)]] &lt;&gt; "", RIGHT(Table1487453233343536331323334353738393103[[#This Row],[Equipment Used (Dropdown)]],6),0)</f>
        <v>0</v>
      </c>
      <c r="J189" s="94"/>
      <c r="K189" s="95">
        <f>Table1487453233343536331323334353738393103[[#This Row],[Rate (Auto selects)]]*Table1487453233343536331323334353738393103[[#This Row],[Hours Used]]</f>
        <v>0</v>
      </c>
      <c r="S189" s="33"/>
      <c r="T189" s="39"/>
      <c r="U189" s="39"/>
      <c r="V189" s="39"/>
      <c r="W189" s="39"/>
      <c r="X189" s="39"/>
      <c r="Y189" s="112">
        <f>IF(X189 &lt;&gt; "", RIGHT(Table15775311283848586881828384858788898108[[#This Row],[Class (Dropdown)]],6),0)</f>
        <v>0</v>
      </c>
      <c r="Z189" s="108"/>
      <c r="AA189" s="107"/>
      <c r="AB189" s="111">
        <f>Table15775311283848586881828384858788898108[[#This Row],[Rate (Auto fill)]]*Table15775311283848586881828384858788898108[[#This Row],[Hours Groomed]]</f>
        <v>0</v>
      </c>
      <c r="AC189" s="32"/>
      <c r="AE189" s="85"/>
      <c r="AF189" s="85"/>
      <c r="AI189" s="33"/>
      <c r="AJ189" s="39"/>
      <c r="AK189" s="39"/>
      <c r="AL189" s="39"/>
      <c r="AM189" s="76"/>
      <c r="AN189" s="39"/>
      <c r="AO189" s="39"/>
      <c r="AP189" s="33"/>
      <c r="AQ189" s="77"/>
      <c r="AR189" s="39"/>
      <c r="AS189" s="39"/>
      <c r="AT189" s="76"/>
      <c r="AU189" s="39"/>
      <c r="AV189" s="78"/>
      <c r="AW189" s="33"/>
      <c r="AX189" s="77"/>
      <c r="AY189" s="39"/>
      <c r="AZ189" s="39"/>
      <c r="BA189" s="76"/>
      <c r="BB189" s="39"/>
      <c r="BC189" s="78"/>
      <c r="BD189" s="33"/>
      <c r="BE189" s="77"/>
      <c r="BF189" s="39"/>
      <c r="BG189" s="39"/>
      <c r="BH189" s="76"/>
      <c r="BI189" s="39"/>
      <c r="BJ189" s="78"/>
      <c r="BK189" s="33"/>
    </row>
    <row r="190" spans="1:63" x14ac:dyDescent="0.35">
      <c r="A190" s="77"/>
      <c r="B190" s="39"/>
      <c r="C190" s="39"/>
      <c r="D190" s="39"/>
      <c r="E190" s="39"/>
      <c r="F190" s="73"/>
      <c r="G190" s="95">
        <f>Table1487453233343536331323334353738393103[[#This Row],[Hours Worked]]*Table1487453233343536331323334353738393103[[#This Row],[Rate]]</f>
        <v>0</v>
      </c>
      <c r="H190" s="116"/>
      <c r="I190" s="118">
        <f>IF(Table1487453233343536331323334353738393103[[#This Row],[Equipment Used (Dropdown)]] &lt;&gt; "", RIGHT(Table1487453233343536331323334353738393103[[#This Row],[Equipment Used (Dropdown)]],6),0)</f>
        <v>0</v>
      </c>
      <c r="J190" s="94"/>
      <c r="K190" s="95">
        <f>Table1487453233343536331323334353738393103[[#This Row],[Rate (Auto selects)]]*Table1487453233343536331323334353738393103[[#This Row],[Hours Used]]</f>
        <v>0</v>
      </c>
      <c r="S190" s="33"/>
      <c r="T190" s="39"/>
      <c r="U190" s="39"/>
      <c r="V190" s="39"/>
      <c r="W190" s="39"/>
      <c r="X190" s="39"/>
      <c r="Y190" s="112">
        <f>IF(X190 &lt;&gt; "", RIGHT(Table15775311283848586881828384858788898108[[#This Row],[Class (Dropdown)]],6),0)</f>
        <v>0</v>
      </c>
      <c r="Z190" s="108"/>
      <c r="AA190" s="107"/>
      <c r="AB190" s="111">
        <f>Table15775311283848586881828384858788898108[[#This Row],[Rate (Auto fill)]]*Table15775311283848586881828384858788898108[[#This Row],[Hours Groomed]]</f>
        <v>0</v>
      </c>
      <c r="AC190" s="32"/>
      <c r="AE190" s="85"/>
      <c r="AF190" s="85"/>
      <c r="AI190" s="33"/>
      <c r="AJ190" s="39"/>
      <c r="AK190" s="39"/>
      <c r="AL190" s="39"/>
      <c r="AM190" s="76"/>
      <c r="AN190" s="39"/>
      <c r="AO190" s="39"/>
      <c r="AP190" s="33"/>
      <c r="AQ190" s="77"/>
      <c r="AR190" s="39"/>
      <c r="AS190" s="39"/>
      <c r="AT190" s="76"/>
      <c r="AU190" s="39"/>
      <c r="AV190" s="78"/>
      <c r="AW190" s="33"/>
      <c r="AX190" s="77"/>
      <c r="AY190" s="39"/>
      <c r="AZ190" s="39"/>
      <c r="BA190" s="76"/>
      <c r="BB190" s="39"/>
      <c r="BC190" s="78"/>
      <c r="BD190" s="33"/>
      <c r="BE190" s="77"/>
      <c r="BF190" s="39"/>
      <c r="BG190" s="39"/>
      <c r="BH190" s="76"/>
      <c r="BI190" s="39"/>
      <c r="BJ190" s="78"/>
      <c r="BK190" s="33"/>
    </row>
    <row r="191" spans="1:63" x14ac:dyDescent="0.35">
      <c r="A191" s="77"/>
      <c r="B191" s="39"/>
      <c r="C191" s="39"/>
      <c r="D191" s="39"/>
      <c r="E191" s="39"/>
      <c r="F191" s="73"/>
      <c r="G191" s="95">
        <f>Table1487453233343536331323334353738393103[[#This Row],[Hours Worked]]*Table1487453233343536331323334353738393103[[#This Row],[Rate]]</f>
        <v>0</v>
      </c>
      <c r="H191" s="116"/>
      <c r="I191" s="118">
        <f>IF(Table1487453233343536331323334353738393103[[#This Row],[Equipment Used (Dropdown)]] &lt;&gt; "", RIGHT(Table1487453233343536331323334353738393103[[#This Row],[Equipment Used (Dropdown)]],6),0)</f>
        <v>0</v>
      </c>
      <c r="J191" s="94"/>
      <c r="K191" s="95">
        <f>Table1487453233343536331323334353738393103[[#This Row],[Rate (Auto selects)]]*Table1487453233343536331323334353738393103[[#This Row],[Hours Used]]</f>
        <v>0</v>
      </c>
      <c r="S191" s="33"/>
      <c r="T191" s="39"/>
      <c r="U191" s="39"/>
      <c r="V191" s="39"/>
      <c r="W191" s="39"/>
      <c r="X191" s="39"/>
      <c r="Y191" s="112">
        <f>IF(X191 &lt;&gt; "", RIGHT(Table15775311283848586881828384858788898108[[#This Row],[Class (Dropdown)]],6),0)</f>
        <v>0</v>
      </c>
      <c r="Z191" s="108"/>
      <c r="AA191" s="107"/>
      <c r="AB191" s="111">
        <f>Table15775311283848586881828384858788898108[[#This Row],[Rate (Auto fill)]]*Table15775311283848586881828384858788898108[[#This Row],[Hours Groomed]]</f>
        <v>0</v>
      </c>
      <c r="AC191" s="32"/>
      <c r="AE191" s="85"/>
      <c r="AF191" s="85"/>
      <c r="AI191" s="33"/>
      <c r="AJ191" s="39"/>
      <c r="AK191" s="39"/>
      <c r="AL191" s="39"/>
      <c r="AM191" s="76"/>
      <c r="AN191" s="39"/>
      <c r="AO191" s="39"/>
      <c r="AP191" s="33"/>
      <c r="AQ191" s="77"/>
      <c r="AR191" s="39"/>
      <c r="AS191" s="39"/>
      <c r="AT191" s="76"/>
      <c r="AU191" s="39"/>
      <c r="AV191" s="78"/>
      <c r="AW191" s="33"/>
      <c r="AX191" s="77"/>
      <c r="AY191" s="39"/>
      <c r="AZ191" s="39"/>
      <c r="BA191" s="76"/>
      <c r="BB191" s="39"/>
      <c r="BC191" s="78"/>
      <c r="BD191" s="33"/>
      <c r="BE191" s="77"/>
      <c r="BF191" s="39"/>
      <c r="BG191" s="39"/>
      <c r="BH191" s="76"/>
      <c r="BI191" s="39"/>
      <c r="BJ191" s="78"/>
      <c r="BK191" s="33"/>
    </row>
    <row r="192" spans="1:63" x14ac:dyDescent="0.35">
      <c r="A192" s="77"/>
      <c r="B192" s="39"/>
      <c r="C192" s="39"/>
      <c r="D192" s="39"/>
      <c r="E192" s="39"/>
      <c r="F192" s="73"/>
      <c r="G192" s="95">
        <f>Table1487453233343536331323334353738393103[[#This Row],[Hours Worked]]*Table1487453233343536331323334353738393103[[#This Row],[Rate]]</f>
        <v>0</v>
      </c>
      <c r="H192" s="116"/>
      <c r="I192" s="118">
        <f>IF(Table1487453233343536331323334353738393103[[#This Row],[Equipment Used (Dropdown)]] &lt;&gt; "", RIGHT(Table1487453233343536331323334353738393103[[#This Row],[Equipment Used (Dropdown)]],6),0)</f>
        <v>0</v>
      </c>
      <c r="J192" s="94"/>
      <c r="K192" s="95">
        <f>Table1487453233343536331323334353738393103[[#This Row],[Rate (Auto selects)]]*Table1487453233343536331323334353738393103[[#This Row],[Hours Used]]</f>
        <v>0</v>
      </c>
      <c r="S192" s="33"/>
      <c r="T192" s="39"/>
      <c r="U192" s="39"/>
      <c r="V192" s="39"/>
      <c r="W192" s="39"/>
      <c r="X192" s="39"/>
      <c r="Y192" s="112">
        <f>IF(X192 &lt;&gt; "", RIGHT(Table15775311283848586881828384858788898108[[#This Row],[Class (Dropdown)]],6),0)</f>
        <v>0</v>
      </c>
      <c r="Z192" s="108"/>
      <c r="AA192" s="107"/>
      <c r="AB192" s="111">
        <f>Table15775311283848586881828384858788898108[[#This Row],[Rate (Auto fill)]]*Table15775311283848586881828384858788898108[[#This Row],[Hours Groomed]]</f>
        <v>0</v>
      </c>
      <c r="AC192" s="32"/>
      <c r="AE192" s="85"/>
      <c r="AF192" s="85"/>
      <c r="AI192" s="33"/>
      <c r="AJ192" s="39"/>
      <c r="AK192" s="39"/>
      <c r="AL192" s="39"/>
      <c r="AM192" s="76"/>
      <c r="AN192" s="39"/>
      <c r="AO192" s="39"/>
      <c r="AP192" s="33"/>
      <c r="AQ192" s="77"/>
      <c r="AR192" s="39"/>
      <c r="AS192" s="39"/>
      <c r="AT192" s="76"/>
      <c r="AU192" s="39"/>
      <c r="AV192" s="78"/>
      <c r="AW192" s="33"/>
      <c r="AX192" s="77"/>
      <c r="AY192" s="39"/>
      <c r="AZ192" s="39"/>
      <c r="BA192" s="76"/>
      <c r="BB192" s="39"/>
      <c r="BC192" s="78"/>
      <c r="BD192" s="33"/>
      <c r="BE192" s="77"/>
      <c r="BF192" s="39"/>
      <c r="BG192" s="39"/>
      <c r="BH192" s="76"/>
      <c r="BI192" s="39"/>
      <c r="BJ192" s="78"/>
      <c r="BK192" s="33"/>
    </row>
    <row r="193" spans="1:63" x14ac:dyDescent="0.35">
      <c r="A193" s="77"/>
      <c r="B193" s="39"/>
      <c r="C193" s="39"/>
      <c r="D193" s="39"/>
      <c r="E193" s="39"/>
      <c r="F193" s="73"/>
      <c r="G193" s="95">
        <f>Table1487453233343536331323334353738393103[[#This Row],[Hours Worked]]*Table1487453233343536331323334353738393103[[#This Row],[Rate]]</f>
        <v>0</v>
      </c>
      <c r="H193" s="116"/>
      <c r="I193" s="118">
        <f>IF(Table1487453233343536331323334353738393103[[#This Row],[Equipment Used (Dropdown)]] &lt;&gt; "", RIGHT(Table1487453233343536331323334353738393103[[#This Row],[Equipment Used (Dropdown)]],6),0)</f>
        <v>0</v>
      </c>
      <c r="J193" s="94"/>
      <c r="K193" s="95">
        <f>Table1487453233343536331323334353738393103[[#This Row],[Rate (Auto selects)]]*Table1487453233343536331323334353738393103[[#This Row],[Hours Used]]</f>
        <v>0</v>
      </c>
      <c r="S193" s="33"/>
      <c r="T193" s="39"/>
      <c r="U193" s="39"/>
      <c r="V193" s="39"/>
      <c r="W193" s="39"/>
      <c r="X193" s="39"/>
      <c r="Y193" s="112">
        <f>IF(X193 &lt;&gt; "", RIGHT(Table15775311283848586881828384858788898108[[#This Row],[Class (Dropdown)]],6),0)</f>
        <v>0</v>
      </c>
      <c r="Z193" s="108"/>
      <c r="AA193" s="107"/>
      <c r="AB193" s="111">
        <f>Table15775311283848586881828384858788898108[[#This Row],[Rate (Auto fill)]]*Table15775311283848586881828384858788898108[[#This Row],[Hours Groomed]]</f>
        <v>0</v>
      </c>
      <c r="AC193" s="32"/>
      <c r="AE193" s="85"/>
      <c r="AF193" s="85"/>
      <c r="AI193" s="33"/>
      <c r="AJ193" s="39"/>
      <c r="AK193" s="39"/>
      <c r="AL193" s="39"/>
      <c r="AM193" s="76"/>
      <c r="AN193" s="39"/>
      <c r="AO193" s="39"/>
      <c r="AP193" s="33"/>
      <c r="AQ193" s="77"/>
      <c r="AR193" s="39"/>
      <c r="AS193" s="39"/>
      <c r="AT193" s="76"/>
      <c r="AU193" s="39"/>
      <c r="AV193" s="78"/>
      <c r="AW193" s="33"/>
      <c r="AX193" s="77"/>
      <c r="AY193" s="39"/>
      <c r="AZ193" s="39"/>
      <c r="BA193" s="76"/>
      <c r="BB193" s="39"/>
      <c r="BC193" s="78"/>
      <c r="BD193" s="33"/>
      <c r="BE193" s="77"/>
      <c r="BF193" s="39"/>
      <c r="BG193" s="39"/>
      <c r="BH193" s="76"/>
      <c r="BI193" s="39"/>
      <c r="BJ193" s="78"/>
      <c r="BK193" s="33"/>
    </row>
    <row r="194" spans="1:63" x14ac:dyDescent="0.35">
      <c r="A194" s="77"/>
      <c r="B194" s="39"/>
      <c r="C194" s="39"/>
      <c r="D194" s="39"/>
      <c r="E194" s="39"/>
      <c r="F194" s="73"/>
      <c r="G194" s="95">
        <f>Table1487453233343536331323334353738393103[[#This Row],[Hours Worked]]*Table1487453233343536331323334353738393103[[#This Row],[Rate]]</f>
        <v>0</v>
      </c>
      <c r="H194" s="116"/>
      <c r="I194" s="118">
        <f>IF(Table1487453233343536331323334353738393103[[#This Row],[Equipment Used (Dropdown)]] &lt;&gt; "", RIGHT(Table1487453233343536331323334353738393103[[#This Row],[Equipment Used (Dropdown)]],6),0)</f>
        <v>0</v>
      </c>
      <c r="J194" s="94"/>
      <c r="K194" s="95">
        <f>Table1487453233343536331323334353738393103[[#This Row],[Rate (Auto selects)]]*Table1487453233343536331323334353738393103[[#This Row],[Hours Used]]</f>
        <v>0</v>
      </c>
      <c r="S194" s="33"/>
      <c r="T194" s="39"/>
      <c r="U194" s="39"/>
      <c r="V194" s="39"/>
      <c r="W194" s="39"/>
      <c r="X194" s="39"/>
      <c r="Y194" s="112">
        <f>IF(X194 &lt;&gt; "", RIGHT(Table15775311283848586881828384858788898108[[#This Row],[Class (Dropdown)]],6),0)</f>
        <v>0</v>
      </c>
      <c r="Z194" s="108"/>
      <c r="AA194" s="107"/>
      <c r="AB194" s="111">
        <f>Table15775311283848586881828384858788898108[[#This Row],[Rate (Auto fill)]]*Table15775311283848586881828384858788898108[[#This Row],[Hours Groomed]]</f>
        <v>0</v>
      </c>
      <c r="AC194" s="32"/>
      <c r="AE194" s="85"/>
      <c r="AF194" s="85"/>
      <c r="AI194" s="33"/>
      <c r="AJ194" s="39"/>
      <c r="AK194" s="39"/>
      <c r="AL194" s="39"/>
      <c r="AM194" s="76"/>
      <c r="AN194" s="39"/>
      <c r="AO194" s="39"/>
      <c r="AP194" s="33"/>
      <c r="AQ194" s="77"/>
      <c r="AR194" s="39"/>
      <c r="AS194" s="39"/>
      <c r="AT194" s="76"/>
      <c r="AU194" s="39"/>
      <c r="AV194" s="78"/>
      <c r="AW194" s="33"/>
      <c r="AX194" s="77"/>
      <c r="AY194" s="39"/>
      <c r="AZ194" s="39"/>
      <c r="BA194" s="76"/>
      <c r="BB194" s="39"/>
      <c r="BC194" s="78"/>
      <c r="BD194" s="33"/>
      <c r="BE194" s="77"/>
      <c r="BF194" s="39"/>
      <c r="BG194" s="39"/>
      <c r="BH194" s="76"/>
      <c r="BI194" s="39"/>
      <c r="BJ194" s="78"/>
      <c r="BK194" s="33"/>
    </row>
    <row r="195" spans="1:63" x14ac:dyDescent="0.35">
      <c r="A195" s="77"/>
      <c r="B195" s="39"/>
      <c r="C195" s="39"/>
      <c r="D195" s="39"/>
      <c r="E195" s="39"/>
      <c r="F195" s="73"/>
      <c r="G195" s="95">
        <f>Table1487453233343536331323334353738393103[[#This Row],[Hours Worked]]*Table1487453233343536331323334353738393103[[#This Row],[Rate]]</f>
        <v>0</v>
      </c>
      <c r="H195" s="116"/>
      <c r="I195" s="118">
        <f>IF(Table1487453233343536331323334353738393103[[#This Row],[Equipment Used (Dropdown)]] &lt;&gt; "", RIGHT(Table1487453233343536331323334353738393103[[#This Row],[Equipment Used (Dropdown)]],6),0)</f>
        <v>0</v>
      </c>
      <c r="J195" s="94"/>
      <c r="K195" s="95">
        <f>Table1487453233343536331323334353738393103[[#This Row],[Rate (Auto selects)]]*Table1487453233343536331323334353738393103[[#This Row],[Hours Used]]</f>
        <v>0</v>
      </c>
      <c r="S195" s="33"/>
      <c r="T195" s="39"/>
      <c r="U195" s="39"/>
      <c r="V195" s="39"/>
      <c r="W195" s="39"/>
      <c r="X195" s="39"/>
      <c r="Y195" s="112">
        <f>IF(X195 &lt;&gt; "", RIGHT(Table15775311283848586881828384858788898108[[#This Row],[Class (Dropdown)]],6),0)</f>
        <v>0</v>
      </c>
      <c r="Z195" s="108"/>
      <c r="AA195" s="107"/>
      <c r="AB195" s="111">
        <f>Table15775311283848586881828384858788898108[[#This Row],[Rate (Auto fill)]]*Table15775311283848586881828384858788898108[[#This Row],[Hours Groomed]]</f>
        <v>0</v>
      </c>
      <c r="AC195" s="32"/>
      <c r="AE195" s="85"/>
      <c r="AF195" s="85"/>
      <c r="AI195" s="33"/>
      <c r="AJ195" s="39"/>
      <c r="AK195" s="39"/>
      <c r="AL195" s="39"/>
      <c r="AM195" s="76"/>
      <c r="AN195" s="39"/>
      <c r="AO195" s="39"/>
      <c r="AP195" s="33"/>
      <c r="AQ195" s="77"/>
      <c r="AR195" s="39"/>
      <c r="AS195" s="39"/>
      <c r="AT195" s="76"/>
      <c r="AU195" s="39"/>
      <c r="AV195" s="78"/>
      <c r="AW195" s="33"/>
      <c r="AX195" s="77"/>
      <c r="AY195" s="39"/>
      <c r="AZ195" s="39"/>
      <c r="BA195" s="76"/>
      <c r="BB195" s="39"/>
      <c r="BC195" s="78"/>
      <c r="BD195" s="33"/>
      <c r="BE195" s="77"/>
      <c r="BF195" s="39"/>
      <c r="BG195" s="39"/>
      <c r="BH195" s="76"/>
      <c r="BI195" s="39"/>
      <c r="BJ195" s="78"/>
      <c r="BK195" s="33"/>
    </row>
    <row r="196" spans="1:63" x14ac:dyDescent="0.35">
      <c r="A196" s="77"/>
      <c r="B196" s="39"/>
      <c r="C196" s="39"/>
      <c r="D196" s="39"/>
      <c r="E196" s="39"/>
      <c r="F196" s="73"/>
      <c r="G196" s="95">
        <f>Table1487453233343536331323334353738393103[[#This Row],[Hours Worked]]*Table1487453233343536331323334353738393103[[#This Row],[Rate]]</f>
        <v>0</v>
      </c>
      <c r="H196" s="116"/>
      <c r="I196" s="118">
        <f>IF(Table1487453233343536331323334353738393103[[#This Row],[Equipment Used (Dropdown)]] &lt;&gt; "", RIGHT(Table1487453233343536331323334353738393103[[#This Row],[Equipment Used (Dropdown)]],6),0)</f>
        <v>0</v>
      </c>
      <c r="J196" s="94"/>
      <c r="K196" s="95">
        <f>Table1487453233343536331323334353738393103[[#This Row],[Rate (Auto selects)]]*Table1487453233343536331323334353738393103[[#This Row],[Hours Used]]</f>
        <v>0</v>
      </c>
      <c r="S196" s="33"/>
      <c r="T196" s="39"/>
      <c r="U196" s="39"/>
      <c r="V196" s="39"/>
      <c r="W196" s="39"/>
      <c r="X196" s="39"/>
      <c r="Y196" s="112">
        <f>IF(X196 &lt;&gt; "", RIGHT(Table15775311283848586881828384858788898108[[#This Row],[Class (Dropdown)]],6),0)</f>
        <v>0</v>
      </c>
      <c r="Z196" s="108"/>
      <c r="AA196" s="107"/>
      <c r="AB196" s="111">
        <f>Table15775311283848586881828384858788898108[[#This Row],[Rate (Auto fill)]]*Table15775311283848586881828384858788898108[[#This Row],[Hours Groomed]]</f>
        <v>0</v>
      </c>
      <c r="AC196" s="32"/>
      <c r="AE196" s="85"/>
      <c r="AF196" s="85"/>
      <c r="AI196" s="33"/>
      <c r="AJ196" s="39"/>
      <c r="AK196" s="39"/>
      <c r="AL196" s="39"/>
      <c r="AM196" s="76"/>
      <c r="AN196" s="39"/>
      <c r="AO196" s="39"/>
      <c r="AP196" s="33"/>
      <c r="AQ196" s="77"/>
      <c r="AR196" s="39"/>
      <c r="AS196" s="39"/>
      <c r="AT196" s="76"/>
      <c r="AU196" s="39"/>
      <c r="AV196" s="78"/>
      <c r="AW196" s="33"/>
      <c r="AX196" s="77"/>
      <c r="AY196" s="39"/>
      <c r="AZ196" s="39"/>
      <c r="BA196" s="76"/>
      <c r="BB196" s="39"/>
      <c r="BC196" s="78"/>
      <c r="BD196" s="33"/>
      <c r="BE196" s="77"/>
      <c r="BF196" s="39"/>
      <c r="BG196" s="39"/>
      <c r="BH196" s="76"/>
      <c r="BI196" s="39"/>
      <c r="BJ196" s="78"/>
      <c r="BK196" s="33"/>
    </row>
    <row r="197" spans="1:63" x14ac:dyDescent="0.35">
      <c r="A197" s="77"/>
      <c r="B197" s="39"/>
      <c r="C197" s="39"/>
      <c r="D197" s="39"/>
      <c r="E197" s="39"/>
      <c r="F197" s="73"/>
      <c r="G197" s="95">
        <f>Table1487453233343536331323334353738393103[[#This Row],[Hours Worked]]*Table1487453233343536331323334353738393103[[#This Row],[Rate]]</f>
        <v>0</v>
      </c>
      <c r="H197" s="116"/>
      <c r="I197" s="118">
        <f>IF(Table1487453233343536331323334353738393103[[#This Row],[Equipment Used (Dropdown)]] &lt;&gt; "", RIGHT(Table1487453233343536331323334353738393103[[#This Row],[Equipment Used (Dropdown)]],6),0)</f>
        <v>0</v>
      </c>
      <c r="J197" s="94"/>
      <c r="K197" s="95">
        <f>Table1487453233343536331323334353738393103[[#This Row],[Rate (Auto selects)]]*Table1487453233343536331323334353738393103[[#This Row],[Hours Used]]</f>
        <v>0</v>
      </c>
      <c r="S197" s="33"/>
      <c r="T197" s="39"/>
      <c r="U197" s="39"/>
      <c r="V197" s="39"/>
      <c r="W197" s="39"/>
      <c r="X197" s="39"/>
      <c r="Y197" s="112">
        <f>IF(X197 &lt;&gt; "", RIGHT(Table15775311283848586881828384858788898108[[#This Row],[Class (Dropdown)]],6),0)</f>
        <v>0</v>
      </c>
      <c r="Z197" s="108"/>
      <c r="AA197" s="107"/>
      <c r="AB197" s="111">
        <f>Table15775311283848586881828384858788898108[[#This Row],[Rate (Auto fill)]]*Table15775311283848586881828384858788898108[[#This Row],[Hours Groomed]]</f>
        <v>0</v>
      </c>
      <c r="AC197" s="32"/>
      <c r="AE197" s="85"/>
      <c r="AF197" s="85"/>
      <c r="AI197" s="33"/>
      <c r="AJ197" s="39"/>
      <c r="AK197" s="39"/>
      <c r="AL197" s="39"/>
      <c r="AM197" s="76"/>
      <c r="AN197" s="39"/>
      <c r="AO197" s="39"/>
      <c r="AP197" s="33"/>
      <c r="AQ197" s="77"/>
      <c r="AR197" s="39"/>
      <c r="AS197" s="39"/>
      <c r="AT197" s="76"/>
      <c r="AU197" s="39"/>
      <c r="AV197" s="78"/>
      <c r="AW197" s="33"/>
      <c r="AX197" s="77"/>
      <c r="AY197" s="39"/>
      <c r="AZ197" s="39"/>
      <c r="BA197" s="76"/>
      <c r="BB197" s="39"/>
      <c r="BC197" s="78"/>
      <c r="BD197" s="33"/>
      <c r="BE197" s="77"/>
      <c r="BF197" s="39"/>
      <c r="BG197" s="39"/>
      <c r="BH197" s="76"/>
      <c r="BI197" s="39"/>
      <c r="BJ197" s="78"/>
      <c r="BK197" s="33"/>
    </row>
    <row r="198" spans="1:63" x14ac:dyDescent="0.35">
      <c r="A198" s="77"/>
      <c r="B198" s="39"/>
      <c r="C198" s="39"/>
      <c r="D198" s="39"/>
      <c r="E198" s="39"/>
      <c r="F198" s="73"/>
      <c r="G198" s="95">
        <f>Table1487453233343536331323334353738393103[[#This Row],[Hours Worked]]*Table1487453233343536331323334353738393103[[#This Row],[Rate]]</f>
        <v>0</v>
      </c>
      <c r="H198" s="116"/>
      <c r="I198" s="118">
        <f>IF(Table1487453233343536331323334353738393103[[#This Row],[Equipment Used (Dropdown)]] &lt;&gt; "", RIGHT(Table1487453233343536331323334353738393103[[#This Row],[Equipment Used (Dropdown)]],6),0)</f>
        <v>0</v>
      </c>
      <c r="J198" s="94"/>
      <c r="K198" s="95">
        <f>Table1487453233343536331323334353738393103[[#This Row],[Rate (Auto selects)]]*Table1487453233343536331323334353738393103[[#This Row],[Hours Used]]</f>
        <v>0</v>
      </c>
      <c r="S198" s="33"/>
      <c r="T198" s="39"/>
      <c r="U198" s="39"/>
      <c r="V198" s="39"/>
      <c r="W198" s="39"/>
      <c r="X198" s="39"/>
      <c r="Y198" s="112">
        <f>IF(X198 &lt;&gt; "", RIGHT(Table15775311283848586881828384858788898108[[#This Row],[Class (Dropdown)]],6),0)</f>
        <v>0</v>
      </c>
      <c r="Z198" s="108"/>
      <c r="AA198" s="107"/>
      <c r="AB198" s="111">
        <f>Table15775311283848586881828384858788898108[[#This Row],[Rate (Auto fill)]]*Table15775311283848586881828384858788898108[[#This Row],[Hours Groomed]]</f>
        <v>0</v>
      </c>
      <c r="AC198" s="32"/>
      <c r="AE198" s="85"/>
      <c r="AF198" s="85"/>
      <c r="AI198" s="33"/>
      <c r="AJ198" s="39"/>
      <c r="AK198" s="39"/>
      <c r="AL198" s="39"/>
      <c r="AM198" s="76"/>
      <c r="AN198" s="39"/>
      <c r="AO198" s="39"/>
      <c r="AP198" s="33"/>
      <c r="AQ198" s="77"/>
      <c r="AR198" s="39"/>
      <c r="AS198" s="39"/>
      <c r="AT198" s="76"/>
      <c r="AU198" s="39"/>
      <c r="AV198" s="78"/>
      <c r="AW198" s="33"/>
      <c r="AX198" s="77"/>
      <c r="AY198" s="39"/>
      <c r="AZ198" s="39"/>
      <c r="BA198" s="76"/>
      <c r="BB198" s="39"/>
      <c r="BC198" s="78"/>
      <c r="BD198" s="33"/>
      <c r="BE198" s="77"/>
      <c r="BF198" s="39"/>
      <c r="BG198" s="39"/>
      <c r="BH198" s="76"/>
      <c r="BI198" s="39"/>
      <c r="BJ198" s="78"/>
      <c r="BK198" s="33"/>
    </row>
    <row r="199" spans="1:63" x14ac:dyDescent="0.35">
      <c r="A199" s="77"/>
      <c r="B199" s="39"/>
      <c r="C199" s="39"/>
      <c r="D199" s="39"/>
      <c r="E199" s="39"/>
      <c r="F199" s="73"/>
      <c r="G199" s="95">
        <f>Table1487453233343536331323334353738393103[[#This Row],[Hours Worked]]*Table1487453233343536331323334353738393103[[#This Row],[Rate]]</f>
        <v>0</v>
      </c>
      <c r="H199" s="116"/>
      <c r="I199" s="118">
        <f>IF(Table1487453233343536331323334353738393103[[#This Row],[Equipment Used (Dropdown)]] &lt;&gt; "", RIGHT(Table1487453233343536331323334353738393103[[#This Row],[Equipment Used (Dropdown)]],6),0)</f>
        <v>0</v>
      </c>
      <c r="J199" s="94"/>
      <c r="K199" s="95">
        <f>Table1487453233343536331323334353738393103[[#This Row],[Rate (Auto selects)]]*Table1487453233343536331323334353738393103[[#This Row],[Hours Used]]</f>
        <v>0</v>
      </c>
      <c r="S199" s="33"/>
      <c r="T199" s="39"/>
      <c r="U199" s="39"/>
      <c r="V199" s="39"/>
      <c r="W199" s="39"/>
      <c r="X199" s="39"/>
      <c r="Y199" s="112">
        <f>IF(X199 &lt;&gt; "", RIGHT(Table15775311283848586881828384858788898108[[#This Row],[Class (Dropdown)]],6),0)</f>
        <v>0</v>
      </c>
      <c r="Z199" s="108"/>
      <c r="AA199" s="107"/>
      <c r="AB199" s="111">
        <f>Table15775311283848586881828384858788898108[[#This Row],[Rate (Auto fill)]]*Table15775311283848586881828384858788898108[[#This Row],[Hours Groomed]]</f>
        <v>0</v>
      </c>
      <c r="AC199" s="32"/>
      <c r="AE199" s="85"/>
      <c r="AF199" s="85"/>
      <c r="AI199" s="33"/>
      <c r="AJ199" s="39"/>
      <c r="AK199" s="39"/>
      <c r="AL199" s="39"/>
      <c r="AM199" s="76"/>
      <c r="AN199" s="39"/>
      <c r="AO199" s="39"/>
      <c r="AP199" s="33"/>
      <c r="AQ199" s="77"/>
      <c r="AR199" s="39"/>
      <c r="AS199" s="39"/>
      <c r="AT199" s="76"/>
      <c r="AU199" s="39"/>
      <c r="AV199" s="78"/>
      <c r="AW199" s="33"/>
      <c r="AX199" s="77"/>
      <c r="AY199" s="39"/>
      <c r="AZ199" s="39"/>
      <c r="BA199" s="76"/>
      <c r="BB199" s="39"/>
      <c r="BC199" s="78"/>
      <c r="BD199" s="33"/>
      <c r="BE199" s="77"/>
      <c r="BF199" s="39"/>
      <c r="BG199" s="39"/>
      <c r="BH199" s="76"/>
      <c r="BI199" s="39"/>
      <c r="BJ199" s="78"/>
      <c r="BK199" s="33"/>
    </row>
    <row r="200" spans="1:63" x14ac:dyDescent="0.35">
      <c r="A200" s="77"/>
      <c r="B200" s="39"/>
      <c r="C200" s="39"/>
      <c r="D200" s="39"/>
      <c r="E200" s="39"/>
      <c r="F200" s="73"/>
      <c r="G200" s="95">
        <f>Table1487453233343536331323334353738393103[[#This Row],[Hours Worked]]*Table1487453233343536331323334353738393103[[#This Row],[Rate]]</f>
        <v>0</v>
      </c>
      <c r="H200" s="116"/>
      <c r="I200" s="118">
        <f>IF(Table1487453233343536331323334353738393103[[#This Row],[Equipment Used (Dropdown)]] &lt;&gt; "", RIGHT(Table1487453233343536331323334353738393103[[#This Row],[Equipment Used (Dropdown)]],6),0)</f>
        <v>0</v>
      </c>
      <c r="J200" s="94"/>
      <c r="K200" s="95">
        <f>Table1487453233343536331323334353738393103[[#This Row],[Rate (Auto selects)]]*Table1487453233343536331323334353738393103[[#This Row],[Hours Used]]</f>
        <v>0</v>
      </c>
      <c r="S200" s="33"/>
      <c r="T200" s="39"/>
      <c r="U200" s="39"/>
      <c r="V200" s="39"/>
      <c r="W200" s="39"/>
      <c r="X200" s="39"/>
      <c r="Y200" s="112">
        <f>IF(X200 &lt;&gt; "", RIGHT(Table15775311283848586881828384858788898108[[#This Row],[Class (Dropdown)]],6),0)</f>
        <v>0</v>
      </c>
      <c r="Z200" s="108"/>
      <c r="AA200" s="107"/>
      <c r="AB200" s="111">
        <f>Table15775311283848586881828384858788898108[[#This Row],[Rate (Auto fill)]]*Table15775311283848586881828384858788898108[[#This Row],[Hours Groomed]]</f>
        <v>0</v>
      </c>
      <c r="AC200" s="32"/>
      <c r="AE200" s="85"/>
      <c r="AF200" s="85"/>
      <c r="AI200" s="33"/>
      <c r="AJ200" s="39"/>
      <c r="AK200" s="39"/>
      <c r="AL200" s="39"/>
      <c r="AM200" s="76"/>
      <c r="AN200" s="39"/>
      <c r="AO200" s="39"/>
      <c r="AP200" s="33"/>
      <c r="AQ200" s="77"/>
      <c r="AR200" s="39"/>
      <c r="AS200" s="39"/>
      <c r="AT200" s="76"/>
      <c r="AU200" s="39"/>
      <c r="AV200" s="78"/>
      <c r="AW200" s="33"/>
      <c r="AX200" s="77"/>
      <c r="AY200" s="39"/>
      <c r="AZ200" s="39"/>
      <c r="BA200" s="76"/>
      <c r="BB200" s="39"/>
      <c r="BC200" s="78"/>
      <c r="BD200" s="33"/>
      <c r="BE200" s="77"/>
      <c r="BF200" s="39"/>
      <c r="BG200" s="39"/>
      <c r="BH200" s="76"/>
      <c r="BI200" s="39"/>
      <c r="BJ200" s="78"/>
      <c r="BK200" s="33"/>
    </row>
    <row r="201" spans="1:63" x14ac:dyDescent="0.35">
      <c r="A201" s="77"/>
      <c r="B201" s="39"/>
      <c r="C201" s="39"/>
      <c r="D201" s="39"/>
      <c r="E201" s="39"/>
      <c r="F201" s="73"/>
      <c r="G201" s="95">
        <f>Table1487453233343536331323334353738393103[[#This Row],[Hours Worked]]*Table1487453233343536331323334353738393103[[#This Row],[Rate]]</f>
        <v>0</v>
      </c>
      <c r="H201" s="116"/>
      <c r="I201" s="118">
        <f>IF(Table1487453233343536331323334353738393103[[#This Row],[Equipment Used (Dropdown)]] &lt;&gt; "", RIGHT(Table1487453233343536331323334353738393103[[#This Row],[Equipment Used (Dropdown)]],6),0)</f>
        <v>0</v>
      </c>
      <c r="J201" s="94"/>
      <c r="K201" s="95">
        <f>Table1487453233343536331323334353738393103[[#This Row],[Rate (Auto selects)]]*Table1487453233343536331323334353738393103[[#This Row],[Hours Used]]</f>
        <v>0</v>
      </c>
      <c r="S201" s="33"/>
      <c r="T201" s="39"/>
      <c r="U201" s="39"/>
      <c r="V201" s="39"/>
      <c r="W201" s="39"/>
      <c r="X201" s="39"/>
      <c r="Y201" s="112">
        <f>IF(X201 &lt;&gt; "", RIGHT(Table15775311283848586881828384858788898108[[#This Row],[Class (Dropdown)]],6),0)</f>
        <v>0</v>
      </c>
      <c r="Z201" s="108"/>
      <c r="AA201" s="107"/>
      <c r="AB201" s="111">
        <f>Table15775311283848586881828384858788898108[[#This Row],[Rate (Auto fill)]]*Table15775311283848586881828384858788898108[[#This Row],[Hours Groomed]]</f>
        <v>0</v>
      </c>
      <c r="AC201" s="32"/>
      <c r="AE201" s="85"/>
      <c r="AF201" s="85"/>
      <c r="AI201" s="33"/>
      <c r="AJ201" s="39"/>
      <c r="AK201" s="39"/>
      <c r="AL201" s="39"/>
      <c r="AM201" s="76"/>
      <c r="AN201" s="39"/>
      <c r="AO201" s="39"/>
      <c r="AP201" s="33"/>
      <c r="AQ201" s="77"/>
      <c r="AR201" s="39"/>
      <c r="AS201" s="39"/>
      <c r="AT201" s="76"/>
      <c r="AU201" s="39"/>
      <c r="AV201" s="78"/>
      <c r="AW201" s="33"/>
      <c r="AX201" s="77"/>
      <c r="AY201" s="39"/>
      <c r="AZ201" s="39"/>
      <c r="BA201" s="76"/>
      <c r="BB201" s="39"/>
      <c r="BC201" s="78"/>
      <c r="BD201" s="33"/>
      <c r="BE201" s="77"/>
      <c r="BF201" s="39"/>
      <c r="BG201" s="39"/>
      <c r="BH201" s="76"/>
      <c r="BI201" s="39"/>
      <c r="BJ201" s="78"/>
      <c r="BK201" s="33"/>
    </row>
    <row r="202" spans="1:63" ht="15.6" thickBot="1" x14ac:dyDescent="0.4">
      <c r="A202" s="81"/>
      <c r="B202" s="82"/>
      <c r="C202" s="82"/>
      <c r="D202" s="82"/>
      <c r="E202" s="82"/>
      <c r="F202" s="86"/>
      <c r="G202" s="95">
        <f>Table1487453233343536331323334353738393103[[#This Row],[Hours Worked]]*Table1487453233343536331323334353738393103[[#This Row],[Rate]]</f>
        <v>0</v>
      </c>
      <c r="H202" s="116"/>
      <c r="I202" s="118">
        <f>IF(Table1487453233343536331323334353738393103[[#This Row],[Equipment Used (Dropdown)]] &lt;&gt; "", RIGHT(Table1487453233343536331323334353738393103[[#This Row],[Equipment Used (Dropdown)]],6),0)</f>
        <v>0</v>
      </c>
      <c r="J202" s="94"/>
      <c r="K202" s="95">
        <f>Table1487453233343536331323334353738393103[[#This Row],[Rate (Auto selects)]]*Table1487453233343536331323334353738393103[[#This Row],[Hours Used]]</f>
        <v>0</v>
      </c>
      <c r="S202" s="33"/>
      <c r="T202" s="39"/>
      <c r="U202" s="39"/>
      <c r="V202" s="39"/>
      <c r="W202" s="39"/>
      <c r="X202" s="39"/>
      <c r="Y202" s="112">
        <f>IF(X202 &lt;&gt; "", RIGHT(Table15775311283848586881828384858788898108[[#This Row],[Class (Dropdown)]],6),0)</f>
        <v>0</v>
      </c>
      <c r="Z202" s="108"/>
      <c r="AA202" s="107"/>
      <c r="AB202" s="111">
        <f>Table15775311283848586881828384858788898108[[#This Row],[Rate (Auto fill)]]*Table15775311283848586881828384858788898108[[#This Row],[Hours Groomed]]</f>
        <v>0</v>
      </c>
      <c r="AC202" s="32"/>
      <c r="AE202" s="85"/>
      <c r="AF202" s="85"/>
      <c r="AI202" s="33"/>
      <c r="AJ202" s="39"/>
      <c r="AK202" s="39"/>
      <c r="AL202" s="39"/>
      <c r="AM202" s="76"/>
      <c r="AN202" s="39"/>
      <c r="AO202" s="39"/>
      <c r="AP202" s="33"/>
      <c r="AQ202" s="81"/>
      <c r="AR202" s="82"/>
      <c r="AS202" s="82"/>
      <c r="AT202" s="87"/>
      <c r="AU202" s="82"/>
      <c r="AV202" s="83"/>
      <c r="AW202" s="33"/>
      <c r="AX202" s="81"/>
      <c r="AY202" s="82"/>
      <c r="AZ202" s="82"/>
      <c r="BA202" s="87"/>
      <c r="BB202" s="82"/>
      <c r="BC202" s="83"/>
      <c r="BD202" s="33"/>
      <c r="BE202" s="81"/>
      <c r="BF202" s="82"/>
      <c r="BG202" s="82"/>
      <c r="BH202" s="87"/>
      <c r="BI202" s="82"/>
      <c r="BJ202" s="83"/>
      <c r="BK202" s="33"/>
    </row>
    <row r="203" spans="1:63" x14ac:dyDescent="0.35">
      <c r="A203" s="88"/>
      <c r="B203" s="88"/>
      <c r="C203" s="88"/>
      <c r="D203" s="88"/>
      <c r="E203" s="89"/>
      <c r="F203" s="90"/>
      <c r="G203" s="90"/>
      <c r="H203" s="113"/>
      <c r="I203" s="90"/>
      <c r="J203" s="90"/>
      <c r="S203" s="88"/>
      <c r="T203" s="88"/>
      <c r="U203" s="88"/>
      <c r="V203" s="88"/>
      <c r="W203" s="90"/>
      <c r="X203" s="88"/>
      <c r="Y203" s="90"/>
      <c r="AG203" s="88"/>
      <c r="AH203" s="88"/>
      <c r="AI203" s="88"/>
      <c r="AJ203" s="88"/>
      <c r="AK203" s="88"/>
      <c r="AL203" s="88"/>
      <c r="AN203" s="88"/>
      <c r="AO203" s="88"/>
      <c r="AP203" s="88"/>
      <c r="AQ203" s="90"/>
      <c r="AR203" s="88"/>
      <c r="AS203" s="88"/>
      <c r="AU203" s="88"/>
      <c r="AV203" s="88"/>
      <c r="AW203" s="88"/>
      <c r="AX203" s="90"/>
      <c r="AY203" s="88"/>
      <c r="AZ203" s="88"/>
      <c r="BB203" s="88"/>
      <c r="BC203" s="88"/>
      <c r="BD203" s="88"/>
      <c r="BE203" s="88"/>
      <c r="BF203" s="88"/>
      <c r="BG203" s="88"/>
    </row>
    <row r="204" spans="1:63" x14ac:dyDescent="0.35">
      <c r="A204" s="88"/>
      <c r="B204" s="88"/>
      <c r="C204" s="88"/>
      <c r="D204" s="88"/>
      <c r="E204" s="89"/>
      <c r="F204" s="90"/>
      <c r="G204" s="90"/>
      <c r="H204" s="113"/>
      <c r="I204" s="90"/>
      <c r="J204" s="90"/>
      <c r="S204" s="88"/>
      <c r="T204" s="88"/>
      <c r="U204" s="88"/>
      <c r="V204" s="88"/>
      <c r="W204" s="90"/>
      <c r="X204" s="88"/>
      <c r="Y204" s="90"/>
      <c r="AG204" s="88"/>
      <c r="AH204" s="88"/>
      <c r="AI204" s="88"/>
      <c r="AJ204" s="88"/>
      <c r="AK204" s="88"/>
      <c r="AL204" s="88"/>
      <c r="AN204" s="88"/>
      <c r="AO204" s="88"/>
      <c r="AP204" s="88"/>
      <c r="AQ204" s="90"/>
      <c r="AR204" s="88"/>
      <c r="AS204" s="88"/>
      <c r="AU204" s="88"/>
      <c r="AV204" s="88"/>
      <c r="AW204" s="88"/>
      <c r="AX204" s="90"/>
      <c r="AY204" s="88"/>
      <c r="AZ204" s="88"/>
      <c r="BB204" s="88"/>
      <c r="BC204" s="88"/>
      <c r="BD204" s="88"/>
      <c r="BE204" s="88"/>
      <c r="BF204" s="88"/>
      <c r="BG204" s="88"/>
    </row>
  </sheetData>
  <mergeCells count="14">
    <mergeCell ref="M7:O7"/>
    <mergeCell ref="T6:AB6"/>
    <mergeCell ref="AD6:AH6"/>
    <mergeCell ref="AJ6:AO6"/>
    <mergeCell ref="AQ6:AV6"/>
    <mergeCell ref="AX6:BC6"/>
    <mergeCell ref="BE6:BH6"/>
    <mergeCell ref="D1:F1"/>
    <mergeCell ref="G1:H1"/>
    <mergeCell ref="J1:P1"/>
    <mergeCell ref="A3:D3"/>
    <mergeCell ref="A4:D4"/>
    <mergeCell ref="A6:E6"/>
    <mergeCell ref="H6:K6"/>
  </mergeCells>
  <dataValidations count="5">
    <dataValidation type="list" allowBlank="1" showInputMessage="1" showErrorMessage="1" sqref="W8:W202" xr:uid="{A60BFF43-F92A-43ED-BA95-7EA81F66F4DE}">
      <formula1>$AD$8:$AD$42</formula1>
    </dataValidation>
    <dataValidation type="list" allowBlank="1" showInputMessage="1" showErrorMessage="1" sqref="H8:H202" xr:uid="{5E296E5A-2CD1-4DB1-8EFB-F5F2A2A03362}">
      <formula1>$M$9:$M$37</formula1>
    </dataValidation>
    <dataValidation allowBlank="1" showErrorMessage="1" prompt="Enter Meal expenses in this column under this heading" sqref="AX6 BE6" xr:uid="{D620568F-9A5F-441B-8BA2-4075912EF963}"/>
    <dataValidation allowBlank="1" showErrorMessage="1" prompt="Enter Transport expenses in this column under this heading" sqref="AQ6" xr:uid="{5CA4F314-D181-4C96-B799-DA44C4B733D8}"/>
    <dataValidation type="list" allowBlank="1" showInputMessage="1" showErrorMessage="1" sqref="X8:X202" xr:uid="{E51E0AD5-CE81-448C-9221-2CBBBDECC29D}">
      <formula1>$Q$8:$Q$17</formula1>
    </dataValidation>
  </dataValidations>
  <pageMargins left="0.7" right="0.7" top="0.75" bottom="0.75" header="0.3" footer="0.3"/>
  <drawing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636B-C024-4151-A6A0-2484EAD19562}">
  <dimension ref="A1:BT204"/>
  <sheetViews>
    <sheetView zoomScale="40" zoomScaleNormal="40" workbookViewId="0">
      <selection activeCell="J4" sqref="J4:P4"/>
    </sheetView>
  </sheetViews>
  <sheetFormatPr defaultColWidth="0" defaultRowHeight="15" x14ac:dyDescent="0.35"/>
  <cols>
    <col min="1" max="1" width="16.6328125" style="85" customWidth="1"/>
    <col min="2" max="2" width="19.6328125" style="85" bestFit="1" customWidth="1"/>
    <col min="3" max="3" width="11.36328125" style="85" customWidth="1"/>
    <col min="4" max="4" width="23.6328125" style="85" bestFit="1" customWidth="1"/>
    <col min="5" max="5" width="24.08984375" style="91" bestFit="1" customWidth="1"/>
    <col min="6" max="6" width="31.1796875" style="92" customWidth="1"/>
    <col min="7" max="7" width="24.08984375" style="92" customWidth="1"/>
    <col min="8" max="8" width="30.81640625" style="114" customWidth="1"/>
    <col min="9" max="9" width="24.08984375" style="92" customWidth="1"/>
    <col min="10" max="10" width="26.453125" style="92" bestFit="1" customWidth="1"/>
    <col min="11" max="11" width="31.1796875" style="33" customWidth="1"/>
    <col min="12" max="12" width="24.81640625" style="33" customWidth="1"/>
    <col min="13" max="13" width="23.1796875" style="33" customWidth="1"/>
    <col min="14" max="14" width="25.90625" style="33" bestFit="1" customWidth="1"/>
    <col min="15" max="15" width="17.453125" style="33" customWidth="1"/>
    <col min="16" max="16" width="18.81640625" style="33" customWidth="1"/>
    <col min="17" max="17" width="12.1796875" style="33" bestFit="1" customWidth="1"/>
    <col min="18" max="18" width="9.1796875" style="33" bestFit="1" customWidth="1"/>
    <col min="19" max="19" width="7.36328125" style="85" customWidth="1"/>
    <col min="20" max="20" width="20" style="85" bestFit="1" customWidth="1"/>
    <col min="21" max="21" width="16.1796875" style="85" customWidth="1"/>
    <col min="22" max="22" width="16.453125" style="85" bestFit="1" customWidth="1"/>
    <col min="23" max="23" width="17.90625" style="92" customWidth="1"/>
    <col min="24" max="24" width="17.08984375" style="85" bestFit="1" customWidth="1"/>
    <col min="25" max="25" width="15.90625" style="92" customWidth="1"/>
    <col min="26" max="26" width="15.90625" style="33" customWidth="1"/>
    <col min="27" max="27" width="13.90625" style="85" bestFit="1" customWidth="1"/>
    <col min="28" max="28" width="13.6328125" style="85" bestFit="1" customWidth="1"/>
    <col min="29" max="30" width="18.81640625" style="85" bestFit="1" customWidth="1"/>
    <col min="31" max="31" width="13.453125" style="33" bestFit="1" customWidth="1"/>
    <col min="32" max="32" width="16.1796875" style="33" bestFit="1" customWidth="1"/>
    <col min="33" max="33" width="17.1796875" style="85" customWidth="1"/>
    <col min="34" max="34" width="11.36328125" style="85" bestFit="1" customWidth="1"/>
    <col min="35" max="35" width="28.1796875" style="85" bestFit="1" customWidth="1"/>
    <col min="36" max="36" width="14.54296875" style="85" bestFit="1" customWidth="1"/>
    <col min="37" max="37" width="30.6328125" style="85" bestFit="1" customWidth="1"/>
    <col min="38" max="38" width="29.90625" style="85" bestFit="1" customWidth="1"/>
    <col min="39" max="39" width="18.90625" style="33" bestFit="1" customWidth="1"/>
    <col min="40" max="41" width="20.08984375" style="85" bestFit="1" customWidth="1"/>
    <col min="42" max="42" width="25.81640625" style="85" customWidth="1"/>
    <col min="43" max="43" width="14.54296875" style="92" bestFit="1" customWidth="1"/>
    <col min="44" max="44" width="28.1796875" style="85" customWidth="1"/>
    <col min="45" max="45" width="27.453125" style="85" customWidth="1"/>
    <col min="46" max="46" width="18.90625" style="33" bestFit="1" customWidth="1"/>
    <col min="47" max="48" width="20.08984375" style="85" bestFit="1" customWidth="1"/>
    <col min="49" max="49" width="22.81640625" style="85" customWidth="1"/>
    <col min="50" max="50" width="13.90625" style="92" bestFit="1" customWidth="1"/>
    <col min="51" max="51" width="28.1796875" style="85" customWidth="1"/>
    <col min="52" max="52" width="27.453125" style="85" customWidth="1"/>
    <col min="53" max="53" width="18.90625" style="33" bestFit="1" customWidth="1"/>
    <col min="54" max="54" width="20.08984375" style="85" bestFit="1" customWidth="1"/>
    <col min="55" max="55" width="20.81640625" style="85" customWidth="1"/>
    <col min="56" max="56" width="24.90625" style="85" customWidth="1"/>
    <col min="57" max="57" width="14.08984375" style="85" bestFit="1" customWidth="1"/>
    <col min="58" max="58" width="28.1796875" style="85" customWidth="1"/>
    <col min="59" max="59" width="27.453125" style="85" customWidth="1"/>
    <col min="60" max="60" width="18.90625" style="33" bestFit="1" customWidth="1"/>
    <col min="61" max="72" width="0" style="57" hidden="1" customWidth="1"/>
    <col min="73" max="16384" width="8.81640625" style="57" hidden="1"/>
  </cols>
  <sheetData>
    <row r="1" spans="1:63" s="33" customFormat="1" ht="86.4" customHeight="1" thickBot="1" x14ac:dyDescent="0.55000000000000004">
      <c r="D1" s="135" t="s">
        <v>46</v>
      </c>
      <c r="E1" s="136"/>
      <c r="F1" s="137"/>
      <c r="G1" s="138" t="s">
        <v>47</v>
      </c>
      <c r="H1" s="139"/>
      <c r="I1" s="58"/>
      <c r="J1" s="140" t="s">
        <v>33</v>
      </c>
      <c r="K1" s="140"/>
      <c r="L1" s="140"/>
      <c r="M1" s="140"/>
      <c r="N1" s="140"/>
      <c r="O1" s="140"/>
      <c r="P1" s="140"/>
    </row>
    <row r="2" spans="1:63" s="33" customFormat="1" ht="8.4" customHeight="1" thickBot="1" x14ac:dyDescent="0.4">
      <c r="F2" s="58"/>
      <c r="G2" s="58"/>
      <c r="H2" s="58"/>
      <c r="I2" s="58"/>
    </row>
    <row r="3" spans="1:63" ht="40.950000000000003" customHeight="1" thickBot="1" x14ac:dyDescent="0.45">
      <c r="A3" s="141" t="s">
        <v>3</v>
      </c>
      <c r="B3" s="142"/>
      <c r="C3" s="142"/>
      <c r="D3" s="143"/>
      <c r="E3" s="33"/>
      <c r="F3" s="58"/>
      <c r="G3" s="58"/>
      <c r="H3" s="58"/>
      <c r="I3" s="58"/>
      <c r="J3" s="25" t="s">
        <v>23</v>
      </c>
      <c r="K3" s="25" t="s">
        <v>24</v>
      </c>
      <c r="L3" s="25" t="s">
        <v>5</v>
      </c>
      <c r="M3" s="25" t="s">
        <v>25</v>
      </c>
      <c r="N3" s="25" t="s">
        <v>26</v>
      </c>
      <c r="O3" s="25" t="s">
        <v>27</v>
      </c>
      <c r="P3" s="25" t="s">
        <v>28</v>
      </c>
      <c r="S3" s="33"/>
      <c r="T3" s="33"/>
      <c r="U3" s="33"/>
      <c r="V3" s="33"/>
      <c r="W3" s="33"/>
      <c r="X3" s="33"/>
      <c r="Y3" s="33"/>
      <c r="AA3" s="33"/>
      <c r="AB3" s="33"/>
      <c r="AC3" s="33"/>
      <c r="AD3" s="33"/>
      <c r="AG3" s="33"/>
      <c r="AH3" s="33"/>
      <c r="AI3" s="33"/>
      <c r="AJ3" s="33"/>
      <c r="AK3" s="33"/>
      <c r="AL3" s="33"/>
      <c r="AN3" s="33"/>
      <c r="AO3" s="33"/>
      <c r="AP3" s="33"/>
      <c r="AQ3" s="33"/>
      <c r="AR3" s="33"/>
      <c r="AS3" s="33"/>
      <c r="AU3" s="33"/>
      <c r="AV3" s="33"/>
      <c r="AW3" s="33"/>
      <c r="AX3" s="33"/>
      <c r="AY3" s="33"/>
      <c r="AZ3" s="33"/>
      <c r="BB3" s="33"/>
      <c r="BC3" s="33"/>
      <c r="BD3" s="33"/>
      <c r="BE3" s="33"/>
      <c r="BF3" s="33"/>
      <c r="BG3" s="33"/>
    </row>
    <row r="4" spans="1:63" ht="35.25" customHeight="1" thickBot="1" x14ac:dyDescent="0.45">
      <c r="A4" s="144" t="s">
        <v>29</v>
      </c>
      <c r="B4" s="145"/>
      <c r="C4" s="145"/>
      <c r="D4" s="146"/>
      <c r="E4" s="59"/>
      <c r="F4" s="60"/>
      <c r="G4" s="60"/>
      <c r="H4" s="60"/>
      <c r="I4" s="60"/>
      <c r="J4" s="61">
        <f>SUM(G8:G5577)</f>
        <v>0</v>
      </c>
      <c r="K4" s="61">
        <f>SUM(Table14874532333435363[Total Equipment Usage ($)])</f>
        <v>0</v>
      </c>
      <c r="L4" s="61">
        <f>SUM(AB8:AB5577)</f>
        <v>0</v>
      </c>
      <c r="M4" s="61">
        <f>SUM(Table15374972535455565[Cost])</f>
        <v>0</v>
      </c>
      <c r="N4" s="61">
        <f>SUM(Table158754122939495969[Cost])</f>
        <v>0</v>
      </c>
      <c r="O4" s="61">
        <f>SUM(Table159755133040506070[Cost])</f>
        <v>0</v>
      </c>
      <c r="P4" s="61">
        <f>SUM(Table160756143141516171[Cost])</f>
        <v>0</v>
      </c>
      <c r="S4" s="33"/>
      <c r="T4" s="33"/>
      <c r="U4" s="33"/>
      <c r="V4" s="33"/>
      <c r="W4" s="33"/>
      <c r="X4" s="33"/>
      <c r="Y4" s="33"/>
      <c r="AA4" s="33"/>
      <c r="AB4" s="104"/>
      <c r="AC4" s="104"/>
      <c r="AD4" s="33"/>
      <c r="AG4" s="33"/>
      <c r="AH4" s="33"/>
      <c r="AI4" s="33"/>
      <c r="AJ4" s="33"/>
      <c r="AK4" s="33"/>
      <c r="AL4" s="33"/>
      <c r="AN4" s="33"/>
      <c r="AO4" s="33"/>
      <c r="AP4" s="33"/>
      <c r="AQ4" s="33"/>
      <c r="AR4" s="33"/>
      <c r="AS4" s="33"/>
      <c r="AU4" s="33"/>
      <c r="AV4" s="33"/>
      <c r="AW4" s="33"/>
      <c r="AX4" s="33"/>
      <c r="AY4" s="33"/>
      <c r="AZ4" s="33"/>
      <c r="BB4" s="33"/>
      <c r="BC4" s="33"/>
      <c r="BD4" s="33"/>
      <c r="BE4" s="33"/>
      <c r="BF4" s="33"/>
      <c r="BG4" s="33"/>
    </row>
    <row r="5" spans="1:63" s="63" customFormat="1" ht="10.199999999999999" customHeight="1" thickBot="1" x14ac:dyDescent="0.4">
      <c r="A5" s="62"/>
      <c r="B5" s="62"/>
      <c r="C5" s="62"/>
      <c r="D5" s="62"/>
      <c r="F5" s="64"/>
      <c r="G5" s="64"/>
      <c r="H5" s="64"/>
      <c r="I5" s="64"/>
      <c r="J5" s="64"/>
      <c r="M5" s="65"/>
      <c r="N5" s="65"/>
      <c r="O5" s="65"/>
      <c r="P5" s="65"/>
    </row>
    <row r="6" spans="1:63" ht="34.5" customHeight="1" thickBot="1" x14ac:dyDescent="0.4">
      <c r="A6" s="131" t="s">
        <v>44</v>
      </c>
      <c r="B6" s="132"/>
      <c r="C6" s="132"/>
      <c r="D6" s="132"/>
      <c r="E6" s="133"/>
      <c r="F6" s="103" t="s">
        <v>61</v>
      </c>
      <c r="H6" s="134" t="s">
        <v>45</v>
      </c>
      <c r="I6" s="126"/>
      <c r="J6" s="126"/>
      <c r="K6" s="126"/>
      <c r="T6" s="130" t="s">
        <v>5</v>
      </c>
      <c r="U6" s="127"/>
      <c r="V6" s="127"/>
      <c r="W6" s="127"/>
      <c r="X6" s="127"/>
      <c r="Y6" s="127"/>
      <c r="Z6" s="127"/>
      <c r="AA6" s="127"/>
      <c r="AB6" s="127"/>
      <c r="AD6" s="127" t="s">
        <v>94</v>
      </c>
      <c r="AE6" s="127"/>
      <c r="AF6" s="127"/>
      <c r="AG6" s="127"/>
      <c r="AH6" s="127"/>
      <c r="AJ6" s="127" t="s">
        <v>25</v>
      </c>
      <c r="AK6" s="127"/>
      <c r="AL6" s="127"/>
      <c r="AM6" s="127"/>
      <c r="AN6" s="127"/>
      <c r="AO6" s="127"/>
      <c r="AQ6" s="126" t="s">
        <v>26</v>
      </c>
      <c r="AR6" s="126"/>
      <c r="AS6" s="126"/>
      <c r="AT6" s="126"/>
      <c r="AU6" s="126"/>
      <c r="AV6" s="126"/>
      <c r="AX6" s="127" t="s">
        <v>87</v>
      </c>
      <c r="AY6" s="127"/>
      <c r="AZ6" s="127"/>
      <c r="BA6" s="127"/>
      <c r="BB6" s="127"/>
      <c r="BC6" s="127"/>
      <c r="BE6" s="127" t="s">
        <v>28</v>
      </c>
      <c r="BF6" s="127"/>
      <c r="BG6" s="127"/>
      <c r="BH6" s="127"/>
    </row>
    <row r="7" spans="1:63" ht="42.75" customHeight="1" x14ac:dyDescent="0.35">
      <c r="A7" s="66" t="s">
        <v>6</v>
      </c>
      <c r="B7" s="26" t="s">
        <v>30</v>
      </c>
      <c r="C7" s="26" t="s">
        <v>31</v>
      </c>
      <c r="D7" s="26" t="s">
        <v>7</v>
      </c>
      <c r="E7" s="26" t="s">
        <v>8</v>
      </c>
      <c r="F7" s="26" t="s">
        <v>9</v>
      </c>
      <c r="G7" s="93" t="s">
        <v>32</v>
      </c>
      <c r="H7" s="93" t="s">
        <v>85</v>
      </c>
      <c r="I7" s="93" t="s">
        <v>86</v>
      </c>
      <c r="J7" s="93" t="s">
        <v>22</v>
      </c>
      <c r="K7" s="93" t="s">
        <v>49</v>
      </c>
      <c r="M7" s="128" t="s">
        <v>34</v>
      </c>
      <c r="N7" s="129"/>
      <c r="O7" s="129"/>
      <c r="Q7" s="26" t="s">
        <v>41</v>
      </c>
      <c r="R7" s="26" t="s">
        <v>9</v>
      </c>
      <c r="S7" s="33"/>
      <c r="T7" s="67" t="s">
        <v>6</v>
      </c>
      <c r="U7" s="27" t="s">
        <v>38</v>
      </c>
      <c r="V7" s="27" t="s">
        <v>39</v>
      </c>
      <c r="W7" s="27" t="s">
        <v>95</v>
      </c>
      <c r="X7" s="27" t="s">
        <v>97</v>
      </c>
      <c r="Y7" s="27" t="s">
        <v>96</v>
      </c>
      <c r="Z7" s="27" t="s">
        <v>89</v>
      </c>
      <c r="AA7" s="27" t="s">
        <v>40</v>
      </c>
      <c r="AB7" s="68" t="s">
        <v>48</v>
      </c>
      <c r="AC7" s="69"/>
      <c r="AD7" s="70" t="s">
        <v>92</v>
      </c>
      <c r="AE7" s="28" t="s">
        <v>93</v>
      </c>
      <c r="AF7" s="28" t="s">
        <v>12</v>
      </c>
      <c r="AG7" s="28" t="s">
        <v>90</v>
      </c>
      <c r="AH7" s="29" t="s">
        <v>91</v>
      </c>
      <c r="AI7" s="71"/>
      <c r="AJ7" s="26" t="s">
        <v>6</v>
      </c>
      <c r="AK7" s="26" t="s">
        <v>10</v>
      </c>
      <c r="AL7" s="26" t="s">
        <v>11</v>
      </c>
      <c r="AM7" s="26" t="s">
        <v>35</v>
      </c>
      <c r="AN7" s="26" t="s">
        <v>36</v>
      </c>
      <c r="AO7" s="26" t="s">
        <v>37</v>
      </c>
      <c r="AP7" s="33"/>
      <c r="AQ7" s="30" t="s">
        <v>6</v>
      </c>
      <c r="AR7" s="27" t="s">
        <v>10</v>
      </c>
      <c r="AS7" s="27" t="s">
        <v>11</v>
      </c>
      <c r="AT7" s="27" t="s">
        <v>35</v>
      </c>
      <c r="AU7" s="27" t="s">
        <v>36</v>
      </c>
      <c r="AV7" s="31" t="s">
        <v>37</v>
      </c>
      <c r="AW7" s="33"/>
      <c r="AX7" s="30" t="s">
        <v>6</v>
      </c>
      <c r="AY7" s="27" t="s">
        <v>10</v>
      </c>
      <c r="AZ7" s="27" t="s">
        <v>53</v>
      </c>
      <c r="BA7" s="27" t="s">
        <v>35</v>
      </c>
      <c r="BB7" s="27" t="s">
        <v>36</v>
      </c>
      <c r="BC7" s="31" t="s">
        <v>37</v>
      </c>
      <c r="BD7" s="33"/>
      <c r="BE7" s="30" t="s">
        <v>6</v>
      </c>
      <c r="BF7" s="27" t="s">
        <v>43</v>
      </c>
      <c r="BG7" s="27" t="s">
        <v>42</v>
      </c>
      <c r="BH7" s="27" t="s">
        <v>35</v>
      </c>
      <c r="BI7" s="27" t="s">
        <v>36</v>
      </c>
      <c r="BJ7" s="31" t="s">
        <v>37</v>
      </c>
      <c r="BK7" s="33"/>
    </row>
    <row r="8" spans="1:63" ht="30" x14ac:dyDescent="0.35">
      <c r="A8" s="72"/>
      <c r="B8" s="39"/>
      <c r="C8" s="39"/>
      <c r="D8" s="39"/>
      <c r="E8" s="39"/>
      <c r="F8" s="73"/>
      <c r="G8" s="95">
        <f>Table1487453233343536331323334353738393103113[[#This Row],[Hours Worked]]*Table1487453233343536331323334353738393103113[[#This Row],[Rate]]</f>
        <v>0</v>
      </c>
      <c r="H8" s="115"/>
      <c r="I8" s="117">
        <f>IF(Table1487453233343536331323334353738393103113[[#This Row],[Equipment Used (Dropdown)]] &lt;&gt; "", RIGHT(Table1487453233343536331323334353738393103113[[#This Row],[Equipment Used (Dropdown)]],6),0)</f>
        <v>0</v>
      </c>
      <c r="J8" s="94"/>
      <c r="K8" s="95">
        <f>Table1487453233343536331323334353738393103113[[#This Row],[Rate (Auto selects)]]*Table1487453233343536331323334353738393103113[[#This Row],[Hours Used]]</f>
        <v>0</v>
      </c>
      <c r="M8" s="74" t="s">
        <v>84</v>
      </c>
      <c r="N8" s="24" t="s">
        <v>21</v>
      </c>
      <c r="O8" s="106" t="s">
        <v>9</v>
      </c>
      <c r="Q8" s="40" t="s">
        <v>136</v>
      </c>
      <c r="R8" s="61">
        <v>173</v>
      </c>
      <c r="S8" s="33"/>
      <c r="T8" s="75"/>
      <c r="U8" s="39"/>
      <c r="V8" s="39"/>
      <c r="W8" s="39"/>
      <c r="X8" s="39"/>
      <c r="Y8" s="112">
        <f>IF(X8 &lt;&gt; "", RIGHT(Table15775311283848586881828384858788898108118[[#This Row],[Class (Dropdown)]],6),0)</f>
        <v>0</v>
      </c>
      <c r="Z8" s="108"/>
      <c r="AA8" s="107"/>
      <c r="AB8" s="111">
        <f>Table15775311283848586881828384858788898108118[[#This Row],[Rate (Auto fill)]]*Table15775311283848586881828384858788898108118[[#This Row],[Hours Groomed]]</f>
        <v>0</v>
      </c>
      <c r="AC8" s="32"/>
      <c r="AD8" s="73"/>
      <c r="AE8" s="39"/>
      <c r="AF8" s="39"/>
      <c r="AG8" s="39"/>
      <c r="AH8" s="78"/>
      <c r="AI8" s="33"/>
      <c r="AJ8" s="75"/>
      <c r="AK8" s="39"/>
      <c r="AL8" s="39"/>
      <c r="AM8" s="76"/>
      <c r="AN8" s="39"/>
      <c r="AO8" s="39"/>
      <c r="AP8" s="33"/>
      <c r="AQ8" s="72"/>
      <c r="AR8" s="39"/>
      <c r="AS8" s="39"/>
      <c r="AT8" s="76"/>
      <c r="AU8" s="39"/>
      <c r="AV8" s="78"/>
      <c r="AW8" s="33"/>
      <c r="AX8" s="72"/>
      <c r="AY8" s="39"/>
      <c r="AZ8" s="39"/>
      <c r="BA8" s="76"/>
      <c r="BB8" s="39"/>
      <c r="BC8" s="78"/>
      <c r="BD8" s="33"/>
      <c r="BE8" s="72"/>
      <c r="BF8" s="39"/>
      <c r="BG8" s="39"/>
      <c r="BH8" s="76"/>
      <c r="BI8" s="39"/>
      <c r="BJ8" s="78"/>
      <c r="BK8" s="33"/>
    </row>
    <row r="9" spans="1:63" ht="45.6" customHeight="1" x14ac:dyDescent="0.35">
      <c r="A9" s="77"/>
      <c r="B9" s="39"/>
      <c r="C9" s="39"/>
      <c r="D9" s="39"/>
      <c r="E9" s="39"/>
      <c r="F9" s="73"/>
      <c r="G9" s="95">
        <f>Table1487453233343536331323334353738393103113[[#This Row],[Hours Worked]]*Table1487453233343536331323334353738393103113[[#This Row],[Rate]]</f>
        <v>0</v>
      </c>
      <c r="H9" s="116"/>
      <c r="I9" s="117">
        <f>IF(Table1487453233343536331323334353738393103113[[#This Row],[Equipment Used (Dropdown)]] &lt;&gt; "", RIGHT(Table1487453233343536331323334353738393103113[[#This Row],[Equipment Used (Dropdown)]],6),0)</f>
        <v>0</v>
      </c>
      <c r="J9" s="94"/>
      <c r="K9" s="95">
        <f>Table1487453233343536331323334353738393103113[[#This Row],[Rate (Auto selects)]]*Table1487453233343536331323334353738393103113[[#This Row],[Hours Used]]</f>
        <v>0</v>
      </c>
      <c r="M9" s="94" t="s">
        <v>121</v>
      </c>
      <c r="N9" s="94" t="s">
        <v>58</v>
      </c>
      <c r="O9" s="107">
        <v>15.58</v>
      </c>
      <c r="Q9" s="40" t="s">
        <v>135</v>
      </c>
      <c r="R9" s="61">
        <v>131</v>
      </c>
      <c r="S9" s="33"/>
      <c r="T9" s="39"/>
      <c r="U9" s="39"/>
      <c r="V9" s="39"/>
      <c r="W9" s="39"/>
      <c r="X9" s="39"/>
      <c r="Y9" s="112">
        <f>IF(X9 &lt;&gt; "", RIGHT(Table15775311283848586881828384858788898108118[[#This Row],[Class (Dropdown)]],6),0)</f>
        <v>0</v>
      </c>
      <c r="Z9" s="108"/>
      <c r="AA9" s="107"/>
      <c r="AB9" s="111">
        <f>Table15775311283848586881828384858788898108118[[#This Row],[Rate (Auto fill)]]*Table15775311283848586881828384858788898108118[[#This Row],[Hours Groomed]]</f>
        <v>0</v>
      </c>
      <c r="AC9" s="32"/>
      <c r="AD9" s="73"/>
      <c r="AE9" s="39"/>
      <c r="AF9" s="39"/>
      <c r="AG9" s="39"/>
      <c r="AH9" s="78"/>
      <c r="AI9" s="33"/>
      <c r="AJ9" s="39"/>
      <c r="AK9" s="39"/>
      <c r="AL9" s="39"/>
      <c r="AM9" s="76"/>
      <c r="AN9" s="39"/>
      <c r="AO9" s="39"/>
      <c r="AP9" s="33"/>
      <c r="AQ9" s="77"/>
      <c r="AR9" s="39"/>
      <c r="AS9" s="39"/>
      <c r="AT9" s="76"/>
      <c r="AU9" s="39"/>
      <c r="AV9" s="78"/>
      <c r="AW9" s="33"/>
      <c r="AX9" s="72"/>
      <c r="AY9" s="39"/>
      <c r="AZ9" s="39"/>
      <c r="BA9" s="76"/>
      <c r="BB9" s="39"/>
      <c r="BC9" s="78"/>
      <c r="BD9" s="33"/>
      <c r="BE9" s="77"/>
      <c r="BF9" s="39"/>
      <c r="BG9" s="39"/>
      <c r="BH9" s="76"/>
      <c r="BI9" s="39"/>
      <c r="BJ9" s="78"/>
      <c r="BK9" s="33"/>
    </row>
    <row r="10" spans="1:63" ht="44.4" customHeight="1" x14ac:dyDescent="0.35">
      <c r="A10" s="72"/>
      <c r="B10" s="39"/>
      <c r="C10" s="39"/>
      <c r="D10" s="39"/>
      <c r="E10" s="39"/>
      <c r="F10" s="73"/>
      <c r="G10" s="95">
        <f>Table1487453233343536331323334353738393103113[[#This Row],[Hours Worked]]*Table1487453233343536331323334353738393103113[[#This Row],[Rate]]</f>
        <v>0</v>
      </c>
      <c r="H10" s="115"/>
      <c r="I10" s="117">
        <f>IF(Table1487453233343536331323334353738393103113[[#This Row],[Equipment Used (Dropdown)]] &lt;&gt; "", RIGHT(Table1487453233343536331323334353738393103113[[#This Row],[Equipment Used (Dropdown)]],6),0)</f>
        <v>0</v>
      </c>
      <c r="J10" s="94"/>
      <c r="K10" s="95">
        <f>Table1487453233343536331323334353738393103113[[#This Row],[Rate (Auto selects)]]*Table1487453233343536331323334353738393103113[[#This Row],[Hours Used]]</f>
        <v>0</v>
      </c>
      <c r="M10" s="94" t="s">
        <v>122</v>
      </c>
      <c r="N10" s="94" t="s">
        <v>59</v>
      </c>
      <c r="O10" s="107">
        <v>11.51</v>
      </c>
      <c r="Q10" s="40" t="s">
        <v>134</v>
      </c>
      <c r="R10" s="61">
        <v>76</v>
      </c>
      <c r="S10" s="33"/>
      <c r="T10" s="39"/>
      <c r="U10" s="39"/>
      <c r="V10" s="39"/>
      <c r="W10" s="39"/>
      <c r="X10" s="39"/>
      <c r="Y10" s="112">
        <f>IF(X10 &lt;&gt; "", RIGHT(Table15775311283848586881828384858788898108118[[#This Row],[Class (Dropdown)]],6),0)</f>
        <v>0</v>
      </c>
      <c r="Z10" s="108"/>
      <c r="AA10" s="107"/>
      <c r="AB10" s="111">
        <f>Table15775311283848586881828384858788898108118[[#This Row],[Rate (Auto fill)]]*Table15775311283848586881828384858788898108118[[#This Row],[Hours Groomed]]</f>
        <v>0</v>
      </c>
      <c r="AC10" s="32"/>
      <c r="AD10" s="39"/>
      <c r="AE10" s="39"/>
      <c r="AF10" s="39"/>
      <c r="AG10" s="39"/>
      <c r="AH10" s="78"/>
      <c r="AI10" s="33"/>
      <c r="AJ10" s="39"/>
      <c r="AK10" s="39"/>
      <c r="AL10" s="39"/>
      <c r="AM10" s="76"/>
      <c r="AN10" s="39"/>
      <c r="AO10" s="39"/>
      <c r="AP10" s="33"/>
      <c r="AQ10" s="77"/>
      <c r="AR10" s="39"/>
      <c r="AS10" s="39"/>
      <c r="AT10" s="76"/>
      <c r="AU10" s="39"/>
      <c r="AV10" s="78"/>
      <c r="AW10" s="33"/>
      <c r="AX10" s="72"/>
      <c r="AY10" s="39"/>
      <c r="AZ10" s="39"/>
      <c r="BA10" s="76"/>
      <c r="BB10" s="39"/>
      <c r="BC10" s="78"/>
      <c r="BD10" s="33"/>
      <c r="BE10" s="77"/>
      <c r="BF10" s="39"/>
      <c r="BG10" s="39"/>
      <c r="BH10" s="76"/>
      <c r="BI10" s="39"/>
      <c r="BJ10" s="78"/>
      <c r="BK10" s="33"/>
    </row>
    <row r="11" spans="1:63" ht="30" x14ac:dyDescent="0.35">
      <c r="A11" s="77"/>
      <c r="B11" s="39"/>
      <c r="C11" s="39"/>
      <c r="D11" s="39"/>
      <c r="E11" s="39"/>
      <c r="F11" s="73"/>
      <c r="G11" s="95">
        <f>Table1487453233343536331323334353738393103113[[#This Row],[Hours Worked]]*Table1487453233343536331323334353738393103113[[#This Row],[Rate]]</f>
        <v>0</v>
      </c>
      <c r="H11" s="116"/>
      <c r="I11" s="117">
        <f>IF(Table1487453233343536331323334353738393103113[[#This Row],[Equipment Used (Dropdown)]] &lt;&gt; "", RIGHT(Table1487453233343536331323334353738393103113[[#This Row],[Equipment Used (Dropdown)]],6),0)</f>
        <v>0</v>
      </c>
      <c r="J11" s="94"/>
      <c r="K11" s="95">
        <f>Table1487453233343536331323334353738393103113[[#This Row],[Rate (Auto selects)]]*Table1487453233343536331323334353738393103113[[#This Row],[Hours Used]]</f>
        <v>0</v>
      </c>
      <c r="M11" s="94" t="s">
        <v>123</v>
      </c>
      <c r="N11" s="94" t="s">
        <v>62</v>
      </c>
      <c r="O11" s="107">
        <v>2.31</v>
      </c>
      <c r="Q11" s="40" t="s">
        <v>133</v>
      </c>
      <c r="R11" s="61">
        <v>56</v>
      </c>
      <c r="S11" s="33"/>
      <c r="T11" s="39"/>
      <c r="U11" s="39"/>
      <c r="V11" s="39"/>
      <c r="W11" s="39"/>
      <c r="X11" s="39"/>
      <c r="Y11" s="112">
        <f>IF(X11 &lt;&gt; "", RIGHT(Table15775311283848586881828384858788898108118[[#This Row],[Class (Dropdown)]],6),0)</f>
        <v>0</v>
      </c>
      <c r="Z11" s="108"/>
      <c r="AA11" s="107"/>
      <c r="AB11" s="111">
        <f>Table15775311283848586881828384858788898108118[[#This Row],[Rate (Auto fill)]]*Table15775311283848586881828384858788898108118[[#This Row],[Hours Groomed]]</f>
        <v>0</v>
      </c>
      <c r="AC11" s="32"/>
      <c r="AD11" s="39"/>
      <c r="AE11" s="39"/>
      <c r="AF11" s="39"/>
      <c r="AG11" s="39"/>
      <c r="AH11" s="78"/>
      <c r="AI11" s="33"/>
      <c r="AJ11" s="39"/>
      <c r="AK11" s="39"/>
      <c r="AL11" s="39"/>
      <c r="AM11" s="76"/>
      <c r="AN11" s="39"/>
      <c r="AO11" s="39"/>
      <c r="AP11" s="33"/>
      <c r="AQ11" s="77"/>
      <c r="AR11" s="39"/>
      <c r="AS11" s="39"/>
      <c r="AT11" s="76"/>
      <c r="AU11" s="39"/>
      <c r="AV11" s="78"/>
      <c r="AW11" s="33"/>
      <c r="AX11" s="77"/>
      <c r="AY11" s="39"/>
      <c r="AZ11" s="39"/>
      <c r="BA11" s="76"/>
      <c r="BB11" s="39"/>
      <c r="BC11" s="78"/>
      <c r="BD11" s="33"/>
      <c r="BE11" s="77"/>
      <c r="BF11" s="39"/>
      <c r="BG11" s="39"/>
      <c r="BH11" s="76"/>
      <c r="BI11" s="39"/>
      <c r="BJ11" s="78"/>
      <c r="BK11" s="33"/>
    </row>
    <row r="12" spans="1:63" ht="30" x14ac:dyDescent="0.35">
      <c r="A12" s="77"/>
      <c r="B12" s="39"/>
      <c r="C12" s="39"/>
      <c r="D12" s="39"/>
      <c r="E12" s="39"/>
      <c r="F12" s="73"/>
      <c r="G12" s="95">
        <f>Table1487453233343536331323334353738393103113[[#This Row],[Hours Worked]]*Table1487453233343536331323334353738393103113[[#This Row],[Rate]]</f>
        <v>0</v>
      </c>
      <c r="H12" s="116"/>
      <c r="I12" s="118">
        <f>IF(Table1487453233343536331323334353738393103113[[#This Row],[Equipment Used (Dropdown)]] &lt;&gt; "", RIGHT(Table1487453233343536331323334353738393103113[[#This Row],[Equipment Used (Dropdown)]],6),0)</f>
        <v>0</v>
      </c>
      <c r="J12" s="94"/>
      <c r="K12" s="95">
        <f>Table1487453233343536331323334353738393103113[[#This Row],[Rate (Auto selects)]]*Table1487453233343536331323334353738393103113[[#This Row],[Hours Used]]</f>
        <v>0</v>
      </c>
      <c r="M12" s="94" t="s">
        <v>124</v>
      </c>
      <c r="N12" s="94" t="s">
        <v>63</v>
      </c>
      <c r="O12" s="107">
        <v>1.44</v>
      </c>
      <c r="Q12" s="40" t="s">
        <v>132</v>
      </c>
      <c r="R12" s="61">
        <v>41</v>
      </c>
      <c r="S12" s="33"/>
      <c r="T12" s="39"/>
      <c r="U12" s="39"/>
      <c r="V12" s="39"/>
      <c r="W12" s="39"/>
      <c r="X12" s="39"/>
      <c r="Y12" s="112">
        <f>IF(X12 &lt;&gt; "", RIGHT(Table15775311283848586881828384858788898108118[[#This Row],[Class (Dropdown)]],6),0)</f>
        <v>0</v>
      </c>
      <c r="Z12" s="108"/>
      <c r="AA12" s="107"/>
      <c r="AB12" s="111">
        <f>Table15775311283848586881828384858788898108118[[#This Row],[Rate (Auto fill)]]*Table15775311283848586881828384858788898108118[[#This Row],[Hours Groomed]]</f>
        <v>0</v>
      </c>
      <c r="AC12" s="32"/>
      <c r="AD12" s="39"/>
      <c r="AE12" s="39"/>
      <c r="AF12" s="39"/>
      <c r="AG12" s="39"/>
      <c r="AH12" s="78"/>
      <c r="AI12" s="33"/>
      <c r="AJ12" s="39"/>
      <c r="AK12" s="39"/>
      <c r="AL12" s="39"/>
      <c r="AM12" s="76"/>
      <c r="AN12" s="39"/>
      <c r="AO12" s="39"/>
      <c r="AP12" s="33"/>
      <c r="AQ12" s="77"/>
      <c r="AR12" s="39"/>
      <c r="AS12" s="39"/>
      <c r="AT12" s="76"/>
      <c r="AU12" s="39"/>
      <c r="AV12" s="78"/>
      <c r="AW12" s="33"/>
      <c r="AX12" s="77"/>
      <c r="AY12" s="39"/>
      <c r="AZ12" s="39"/>
      <c r="BA12" s="76"/>
      <c r="BB12" s="39"/>
      <c r="BC12" s="78"/>
      <c r="BD12" s="33"/>
      <c r="BE12" s="77"/>
      <c r="BF12" s="39"/>
      <c r="BG12" s="39"/>
      <c r="BH12" s="76"/>
      <c r="BI12" s="39"/>
      <c r="BJ12" s="78"/>
      <c r="BK12" s="33"/>
    </row>
    <row r="13" spans="1:63" ht="30" x14ac:dyDescent="0.35">
      <c r="A13" s="77"/>
      <c r="B13" s="39"/>
      <c r="C13" s="39"/>
      <c r="D13" s="39"/>
      <c r="E13" s="39"/>
      <c r="F13" s="73"/>
      <c r="G13" s="95">
        <f>Table1487453233343536331323334353738393103113[[#This Row],[Hours Worked]]*Table1487453233343536331323334353738393103113[[#This Row],[Rate]]</f>
        <v>0</v>
      </c>
      <c r="H13" s="116"/>
      <c r="I13" s="118">
        <f>IF(Table1487453233343536331323334353738393103113[[#This Row],[Equipment Used (Dropdown)]] &lt;&gt; "", RIGHT(Table1487453233343536331323334353738393103113[[#This Row],[Equipment Used (Dropdown)]],6),0)</f>
        <v>0</v>
      </c>
      <c r="J13" s="94"/>
      <c r="K13" s="95">
        <f>Table1487453233343536331323334353738393103113[[#This Row],[Rate (Auto selects)]]*Table1487453233343536331323334353738393103113[[#This Row],[Hours Used]]</f>
        <v>0</v>
      </c>
      <c r="M13" s="94" t="s">
        <v>125</v>
      </c>
      <c r="N13" s="94" t="s">
        <v>60</v>
      </c>
      <c r="O13" s="107">
        <v>1.29</v>
      </c>
      <c r="Q13" s="109" t="s">
        <v>131</v>
      </c>
      <c r="R13" s="110">
        <v>110</v>
      </c>
      <c r="S13" s="33"/>
      <c r="T13" s="39"/>
      <c r="U13" s="39"/>
      <c r="V13" s="39"/>
      <c r="W13" s="39"/>
      <c r="X13" s="39"/>
      <c r="Y13" s="112">
        <f>IF(X13 &lt;&gt; "", RIGHT(Table15775311283848586881828384858788898108118[[#This Row],[Class (Dropdown)]],6),0)</f>
        <v>0</v>
      </c>
      <c r="Z13" s="108"/>
      <c r="AA13" s="107"/>
      <c r="AB13" s="111">
        <f>Table15775311283848586881828384858788898108118[[#This Row],[Rate (Auto fill)]]*Table15775311283848586881828384858788898108118[[#This Row],[Hours Groomed]]</f>
        <v>0</v>
      </c>
      <c r="AC13" s="32"/>
      <c r="AD13" s="39"/>
      <c r="AE13" s="39"/>
      <c r="AF13" s="39"/>
      <c r="AG13" s="39"/>
      <c r="AH13" s="78"/>
      <c r="AI13" s="33"/>
      <c r="AJ13" s="39"/>
      <c r="AK13" s="39"/>
      <c r="AL13" s="39"/>
      <c r="AM13" s="76"/>
      <c r="AN13" s="39"/>
      <c r="AO13" s="39"/>
      <c r="AP13" s="33"/>
      <c r="AQ13" s="77"/>
      <c r="AR13" s="39"/>
      <c r="AS13" s="39"/>
      <c r="AT13" s="76"/>
      <c r="AU13" s="39"/>
      <c r="AV13" s="78"/>
      <c r="AW13" s="33"/>
      <c r="AX13" s="77"/>
      <c r="AY13" s="39"/>
      <c r="AZ13" s="39"/>
      <c r="BA13" s="76"/>
      <c r="BB13" s="39"/>
      <c r="BC13" s="78"/>
      <c r="BD13" s="33"/>
      <c r="BE13" s="77"/>
      <c r="BF13" s="39"/>
      <c r="BG13" s="39"/>
      <c r="BH13" s="76"/>
      <c r="BI13" s="39"/>
      <c r="BJ13" s="78"/>
      <c r="BK13" s="33"/>
    </row>
    <row r="14" spans="1:63" ht="30" x14ac:dyDescent="0.35">
      <c r="A14" s="77"/>
      <c r="B14" s="39"/>
      <c r="C14" s="39"/>
      <c r="D14" s="39"/>
      <c r="E14" s="39"/>
      <c r="F14" s="73"/>
      <c r="G14" s="95">
        <f>Table1487453233343536331323334353738393103113[[#This Row],[Hours Worked]]*Table1487453233343536331323334353738393103113[[#This Row],[Rate]]</f>
        <v>0</v>
      </c>
      <c r="H14" s="116"/>
      <c r="I14" s="118">
        <f>IF(Table1487453233343536331323334353738393103113[[#This Row],[Equipment Used (Dropdown)]] &lt;&gt; "", RIGHT(Table1487453233343536331323334353738393103113[[#This Row],[Equipment Used (Dropdown)]],6),0)</f>
        <v>0</v>
      </c>
      <c r="J14" s="94"/>
      <c r="K14" s="95">
        <f>Table1487453233343536331323334353738393103113[[#This Row],[Rate (Auto selects)]]*Table1487453233343536331323334353738393103113[[#This Row],[Hours Used]]</f>
        <v>0</v>
      </c>
      <c r="M14" s="94" t="s">
        <v>126</v>
      </c>
      <c r="N14" s="94" t="s">
        <v>64</v>
      </c>
      <c r="O14" s="107">
        <v>4.4400000000000004</v>
      </c>
      <c r="Q14" s="109" t="s">
        <v>130</v>
      </c>
      <c r="R14" s="110">
        <v>83</v>
      </c>
      <c r="S14" s="33"/>
      <c r="T14" s="39"/>
      <c r="U14" s="39"/>
      <c r="V14" s="39"/>
      <c r="W14" s="39"/>
      <c r="X14" s="39"/>
      <c r="Y14" s="112">
        <f>IF(X14 &lt;&gt; "", RIGHT(Table15775311283848586881828384858788898108118[[#This Row],[Class (Dropdown)]],6),0)</f>
        <v>0</v>
      </c>
      <c r="Z14" s="108"/>
      <c r="AA14" s="107"/>
      <c r="AB14" s="111">
        <f>Table15775311283848586881828384858788898108118[[#This Row],[Rate (Auto fill)]]*Table15775311283848586881828384858788898108118[[#This Row],[Hours Groomed]]</f>
        <v>0</v>
      </c>
      <c r="AC14" s="32"/>
      <c r="AD14" s="39"/>
      <c r="AE14" s="39"/>
      <c r="AF14" s="39"/>
      <c r="AG14" s="39"/>
      <c r="AH14" s="78"/>
      <c r="AI14" s="33"/>
      <c r="AJ14" s="39"/>
      <c r="AK14" s="39"/>
      <c r="AL14" s="39"/>
      <c r="AM14" s="76"/>
      <c r="AN14" s="39"/>
      <c r="AO14" s="39"/>
      <c r="AP14" s="33"/>
      <c r="AQ14" s="77"/>
      <c r="AR14" s="39"/>
      <c r="AS14" s="39"/>
      <c r="AT14" s="76"/>
      <c r="AU14" s="39"/>
      <c r="AV14" s="78"/>
      <c r="AW14" s="33"/>
      <c r="AX14" s="77"/>
      <c r="AY14" s="39"/>
      <c r="AZ14" s="39"/>
      <c r="BA14" s="76"/>
      <c r="BB14" s="39"/>
      <c r="BC14" s="78"/>
      <c r="BD14" s="33"/>
      <c r="BE14" s="77"/>
      <c r="BF14" s="39"/>
      <c r="BG14" s="39"/>
      <c r="BH14" s="76"/>
      <c r="BI14" s="39"/>
      <c r="BJ14" s="78"/>
      <c r="BK14" s="33"/>
    </row>
    <row r="15" spans="1:63" ht="30" x14ac:dyDescent="0.35">
      <c r="A15" s="77"/>
      <c r="B15" s="39"/>
      <c r="C15" s="39"/>
      <c r="D15" s="39"/>
      <c r="E15" s="39"/>
      <c r="F15" s="73"/>
      <c r="G15" s="95">
        <f>Table1487453233343536331323334353738393103113[[#This Row],[Hours Worked]]*Table1487453233343536331323334353738393103113[[#This Row],[Rate]]</f>
        <v>0</v>
      </c>
      <c r="H15" s="116"/>
      <c r="I15" s="118">
        <f>IF(Table1487453233343536331323334353738393103113[[#This Row],[Equipment Used (Dropdown)]] &lt;&gt; "", RIGHT(Table1487453233343536331323334353738393103113[[#This Row],[Equipment Used (Dropdown)]],6),0)</f>
        <v>0</v>
      </c>
      <c r="J15" s="94"/>
      <c r="K15" s="95">
        <f>Table1487453233343536331323334353738393103113[[#This Row],[Rate (Auto selects)]]*Table1487453233343536331323334353738393103113[[#This Row],[Hours Used]]</f>
        <v>0</v>
      </c>
      <c r="M15" s="94" t="s">
        <v>104</v>
      </c>
      <c r="N15" s="94" t="s">
        <v>65</v>
      </c>
      <c r="O15" s="107">
        <v>4.18</v>
      </c>
      <c r="Q15" s="109" t="s">
        <v>129</v>
      </c>
      <c r="R15" s="110">
        <v>46</v>
      </c>
      <c r="S15" s="33"/>
      <c r="T15" s="39"/>
      <c r="U15" s="39"/>
      <c r="V15" s="39"/>
      <c r="W15" s="39"/>
      <c r="X15" s="39"/>
      <c r="Y15" s="112">
        <f>IF(X15 &lt;&gt; "", RIGHT(Table15775311283848586881828384858788898108118[[#This Row],[Class (Dropdown)]],6),0)</f>
        <v>0</v>
      </c>
      <c r="Z15" s="108"/>
      <c r="AA15" s="107"/>
      <c r="AB15" s="111">
        <f>Table15775311283848586881828384858788898108118[[#This Row],[Rate (Auto fill)]]*Table15775311283848586881828384858788898108118[[#This Row],[Hours Groomed]]</f>
        <v>0</v>
      </c>
      <c r="AC15" s="32"/>
      <c r="AD15" s="39"/>
      <c r="AE15" s="39"/>
      <c r="AF15" s="39"/>
      <c r="AG15" s="39"/>
      <c r="AH15" s="78"/>
      <c r="AI15" s="33"/>
      <c r="AJ15" s="39"/>
      <c r="AK15" s="39"/>
      <c r="AL15" s="39"/>
      <c r="AM15" s="76"/>
      <c r="AN15" s="39"/>
      <c r="AO15" s="39"/>
      <c r="AP15" s="33"/>
      <c r="AQ15" s="77"/>
      <c r="AR15" s="39"/>
      <c r="AS15" s="39"/>
      <c r="AT15" s="76"/>
      <c r="AU15" s="39"/>
      <c r="AV15" s="78"/>
      <c r="AW15" s="33"/>
      <c r="AX15" s="77"/>
      <c r="AY15" s="39"/>
      <c r="AZ15" s="39"/>
      <c r="BA15" s="76"/>
      <c r="BB15" s="39"/>
      <c r="BC15" s="78"/>
      <c r="BD15" s="33"/>
      <c r="BE15" s="77"/>
      <c r="BF15" s="39"/>
      <c r="BG15" s="39"/>
      <c r="BH15" s="76"/>
      <c r="BI15" s="39"/>
      <c r="BJ15" s="78"/>
      <c r="BK15" s="33"/>
    </row>
    <row r="16" spans="1:63" ht="30" x14ac:dyDescent="0.35">
      <c r="A16" s="77"/>
      <c r="B16" s="39"/>
      <c r="C16" s="39"/>
      <c r="D16" s="39"/>
      <c r="E16" s="39"/>
      <c r="F16" s="73"/>
      <c r="G16" s="95">
        <f>Table1487453233343536331323334353738393103113[[#This Row],[Hours Worked]]*Table1487453233343536331323334353738393103113[[#This Row],[Rate]]</f>
        <v>0</v>
      </c>
      <c r="H16" s="116"/>
      <c r="I16" s="118">
        <f>IF(Table1487453233343536331323334353738393103113[[#This Row],[Equipment Used (Dropdown)]] &lt;&gt; "", RIGHT(Table1487453233343536331323334353738393103113[[#This Row],[Equipment Used (Dropdown)]],6),0)</f>
        <v>0</v>
      </c>
      <c r="J16" s="94"/>
      <c r="K16" s="95">
        <f>Table1487453233343536331323334353738393103113[[#This Row],[Rate (Auto selects)]]*Table1487453233343536331323334353738393103113[[#This Row],[Hours Used]]</f>
        <v>0</v>
      </c>
      <c r="M16" s="94" t="s">
        <v>105</v>
      </c>
      <c r="N16" s="94" t="s">
        <v>66</v>
      </c>
      <c r="O16" s="107">
        <v>12.36</v>
      </c>
      <c r="P16" s="79"/>
      <c r="Q16" s="109" t="s">
        <v>128</v>
      </c>
      <c r="R16" s="110">
        <v>33</v>
      </c>
      <c r="S16" s="33"/>
      <c r="T16" s="39"/>
      <c r="U16" s="39"/>
      <c r="V16" s="39"/>
      <c r="W16" s="39"/>
      <c r="X16" s="39"/>
      <c r="Y16" s="112">
        <f>IF(X16 &lt;&gt; "", RIGHT(Table15775311283848586881828384858788898108118[[#This Row],[Class (Dropdown)]],6),0)</f>
        <v>0</v>
      </c>
      <c r="Z16" s="108"/>
      <c r="AA16" s="107"/>
      <c r="AB16" s="111">
        <f>Table15775311283848586881828384858788898108118[[#This Row],[Rate (Auto fill)]]*Table15775311283848586881828384858788898108118[[#This Row],[Hours Groomed]]</f>
        <v>0</v>
      </c>
      <c r="AC16" s="32"/>
      <c r="AD16" s="39"/>
      <c r="AE16" s="39"/>
      <c r="AF16" s="39"/>
      <c r="AG16" s="39"/>
      <c r="AH16" s="78"/>
      <c r="AI16" s="33"/>
      <c r="AJ16" s="39"/>
      <c r="AK16" s="39"/>
      <c r="AL16" s="39"/>
      <c r="AM16" s="76"/>
      <c r="AN16" s="39"/>
      <c r="AO16" s="39"/>
      <c r="AP16" s="33"/>
      <c r="AQ16" s="77"/>
      <c r="AR16" s="39"/>
      <c r="AS16" s="39"/>
      <c r="AT16" s="76"/>
      <c r="AU16" s="39"/>
      <c r="AV16" s="78"/>
      <c r="AW16" s="33"/>
      <c r="AX16" s="77"/>
      <c r="AY16" s="39"/>
      <c r="AZ16" s="39"/>
      <c r="BA16" s="76"/>
      <c r="BB16" s="39"/>
      <c r="BC16" s="78"/>
      <c r="BD16" s="33"/>
      <c r="BE16" s="77"/>
      <c r="BF16" s="39"/>
      <c r="BG16" s="39"/>
      <c r="BH16" s="76"/>
      <c r="BI16" s="39"/>
      <c r="BJ16" s="78"/>
      <c r="BK16" s="33"/>
    </row>
    <row r="17" spans="1:63" ht="30" x14ac:dyDescent="0.35">
      <c r="A17" s="77"/>
      <c r="B17" s="39"/>
      <c r="C17" s="39"/>
      <c r="D17" s="39"/>
      <c r="E17" s="39"/>
      <c r="F17" s="73"/>
      <c r="G17" s="95">
        <f>Table1487453233343536331323334353738393103113[[#This Row],[Hours Worked]]*Table1487453233343536331323334353738393103113[[#This Row],[Rate]]</f>
        <v>0</v>
      </c>
      <c r="H17" s="116"/>
      <c r="I17" s="118">
        <f>IF(Table1487453233343536331323334353738393103113[[#This Row],[Equipment Used (Dropdown)]] &lt;&gt; "", RIGHT(Table1487453233343536331323334353738393103113[[#This Row],[Equipment Used (Dropdown)]],6),0)</f>
        <v>0</v>
      </c>
      <c r="J17" s="94"/>
      <c r="K17" s="95">
        <f>Table1487453233343536331323334353738393103113[[#This Row],[Rate (Auto selects)]]*Table1487453233343536331323334353738393103113[[#This Row],[Hours Used]]</f>
        <v>0</v>
      </c>
      <c r="M17" s="94" t="s">
        <v>106</v>
      </c>
      <c r="N17" s="94" t="s">
        <v>67</v>
      </c>
      <c r="O17" s="107">
        <v>6.91</v>
      </c>
      <c r="P17" s="79"/>
      <c r="Q17" s="109" t="s">
        <v>127</v>
      </c>
      <c r="R17" s="110">
        <v>28</v>
      </c>
      <c r="S17" s="33"/>
      <c r="T17" s="39" t="s">
        <v>50</v>
      </c>
      <c r="U17" s="39"/>
      <c r="V17" s="39"/>
      <c r="W17" s="39"/>
      <c r="X17" s="39"/>
      <c r="Y17" s="112">
        <f>IF(X17 &lt;&gt; "", RIGHT(Table15775311283848586881828384858788898108118[[#This Row],[Class (Dropdown)]],6),0)</f>
        <v>0</v>
      </c>
      <c r="Z17" s="108"/>
      <c r="AA17" s="107"/>
      <c r="AB17" s="111">
        <f>Table15775311283848586881828384858788898108118[[#This Row],[Rate (Auto fill)]]*Table15775311283848586881828384858788898108118[[#This Row],[Hours Groomed]]</f>
        <v>0</v>
      </c>
      <c r="AC17" s="32"/>
      <c r="AD17" s="39"/>
      <c r="AE17" s="39"/>
      <c r="AF17" s="39"/>
      <c r="AG17" s="39"/>
      <c r="AH17" s="78"/>
      <c r="AI17" s="33"/>
      <c r="AJ17" s="39"/>
      <c r="AK17" s="39"/>
      <c r="AL17" s="39"/>
      <c r="AM17" s="76"/>
      <c r="AN17" s="39"/>
      <c r="AO17" s="39"/>
      <c r="AP17" s="33"/>
      <c r="AQ17" s="77"/>
      <c r="AR17" s="39"/>
      <c r="AS17" s="39"/>
      <c r="AT17" s="76"/>
      <c r="AU17" s="39"/>
      <c r="AV17" s="78"/>
      <c r="AW17" s="33"/>
      <c r="AX17" s="77"/>
      <c r="AY17" s="39"/>
      <c r="AZ17" s="39"/>
      <c r="BA17" s="76"/>
      <c r="BB17" s="39"/>
      <c r="BC17" s="78"/>
      <c r="BD17" s="33"/>
      <c r="BE17" s="77"/>
      <c r="BF17" s="39"/>
      <c r="BG17" s="39"/>
      <c r="BH17" s="76"/>
      <c r="BI17" s="39"/>
      <c r="BJ17" s="78"/>
      <c r="BK17" s="33"/>
    </row>
    <row r="18" spans="1:63" ht="30" x14ac:dyDescent="0.35">
      <c r="A18" s="77"/>
      <c r="B18" s="39"/>
      <c r="C18" s="39"/>
      <c r="D18" s="39"/>
      <c r="E18" s="39"/>
      <c r="F18" s="73"/>
      <c r="G18" s="95">
        <f>Table1487453233343536331323334353738393103113[[#This Row],[Hours Worked]]*Table1487453233343536331323334353738393103113[[#This Row],[Rate]]</f>
        <v>0</v>
      </c>
      <c r="H18" s="116"/>
      <c r="I18" s="118">
        <f>IF(Table1487453233343536331323334353738393103113[[#This Row],[Equipment Used (Dropdown)]] &lt;&gt; "", RIGHT(Table1487453233343536331323334353738393103113[[#This Row],[Equipment Used (Dropdown)]],6),0)</f>
        <v>0</v>
      </c>
      <c r="J18" s="94"/>
      <c r="K18" s="95">
        <f>Table1487453233343536331323334353738393103113[[#This Row],[Rate (Auto selects)]]*Table1487453233343536331323334353738393103113[[#This Row],[Hours Used]]</f>
        <v>0</v>
      </c>
      <c r="M18" s="94" t="s">
        <v>107</v>
      </c>
      <c r="N18" s="94" t="s">
        <v>54</v>
      </c>
      <c r="O18" s="107">
        <v>15.14</v>
      </c>
      <c r="P18" s="80"/>
      <c r="S18" s="33"/>
      <c r="T18" s="39"/>
      <c r="U18" s="39"/>
      <c r="V18" s="39"/>
      <c r="W18" s="39"/>
      <c r="X18" s="39"/>
      <c r="Y18" s="112">
        <f>IF(X18 &lt;&gt; "", RIGHT(Table15775311283848586881828384858788898108118[[#This Row],[Class (Dropdown)]],6),0)</f>
        <v>0</v>
      </c>
      <c r="Z18" s="108"/>
      <c r="AA18" s="107"/>
      <c r="AB18" s="111">
        <f>Table15775311283848586881828384858788898108118[[#This Row],[Rate (Auto fill)]]*Table15775311283848586881828384858788898108118[[#This Row],[Hours Groomed]]</f>
        <v>0</v>
      </c>
      <c r="AC18" s="32"/>
      <c r="AD18" s="39"/>
      <c r="AE18" s="39"/>
      <c r="AF18" s="39"/>
      <c r="AG18" s="39"/>
      <c r="AH18" s="78"/>
      <c r="AI18" s="33"/>
      <c r="AJ18" s="39"/>
      <c r="AK18" s="39"/>
      <c r="AL18" s="39"/>
      <c r="AM18" s="76"/>
      <c r="AN18" s="39"/>
      <c r="AO18" s="39"/>
      <c r="AP18" s="33"/>
      <c r="AQ18" s="77"/>
      <c r="AR18" s="39"/>
      <c r="AS18" s="39"/>
      <c r="AT18" s="76"/>
      <c r="AU18" s="39"/>
      <c r="AV18" s="78"/>
      <c r="AW18" s="33"/>
      <c r="AX18" s="77"/>
      <c r="AY18" s="39"/>
      <c r="AZ18" s="39"/>
      <c r="BA18" s="76"/>
      <c r="BB18" s="39"/>
      <c r="BC18" s="78"/>
      <c r="BD18" s="33"/>
      <c r="BE18" s="77"/>
      <c r="BF18" s="39"/>
      <c r="BG18" s="39"/>
      <c r="BH18" s="76"/>
      <c r="BI18" s="39"/>
      <c r="BJ18" s="78"/>
      <c r="BK18" s="33"/>
    </row>
    <row r="19" spans="1:63" ht="33.75" customHeight="1" x14ac:dyDescent="0.35">
      <c r="A19" s="77"/>
      <c r="B19" s="39"/>
      <c r="C19" s="39"/>
      <c r="D19" s="39"/>
      <c r="E19" s="39"/>
      <c r="F19" s="73"/>
      <c r="G19" s="95">
        <f>Table1487453233343536331323334353738393103113[[#This Row],[Hours Worked]]*Table1487453233343536331323334353738393103113[[#This Row],[Rate]]</f>
        <v>0</v>
      </c>
      <c r="H19" s="116"/>
      <c r="I19" s="118">
        <f>IF(Table1487453233343536331323334353738393103113[[#This Row],[Equipment Used (Dropdown)]] &lt;&gt; "", RIGHT(Table1487453233343536331323334353738393103113[[#This Row],[Equipment Used (Dropdown)]],6),0)</f>
        <v>0</v>
      </c>
      <c r="J19" s="94"/>
      <c r="K19" s="95">
        <f>Table1487453233343536331323334353738393103113[[#This Row],[Rate (Auto selects)]]*Table1487453233343536331323334353738393103113[[#This Row],[Hours Used]]</f>
        <v>0</v>
      </c>
      <c r="M19" s="94" t="s">
        <v>108</v>
      </c>
      <c r="N19" s="94" t="s">
        <v>55</v>
      </c>
      <c r="O19" s="107">
        <v>20.61</v>
      </c>
      <c r="P19" s="32"/>
      <c r="S19" s="33"/>
      <c r="T19" s="39"/>
      <c r="U19" s="39"/>
      <c r="V19" s="39"/>
      <c r="W19" s="39"/>
      <c r="X19" s="39"/>
      <c r="Y19" s="112">
        <f>IF(X19 &lt;&gt; "", RIGHT(Table15775311283848586881828384858788898108118[[#This Row],[Class (Dropdown)]],6),0)</f>
        <v>0</v>
      </c>
      <c r="Z19" s="108"/>
      <c r="AA19" s="107"/>
      <c r="AB19" s="111">
        <f>Table15775311283848586881828384858788898108118[[#This Row],[Rate (Auto fill)]]*Table15775311283848586881828384858788898108118[[#This Row],[Hours Groomed]]</f>
        <v>0</v>
      </c>
      <c r="AC19" s="32"/>
      <c r="AD19" s="39"/>
      <c r="AE19" s="39"/>
      <c r="AF19" s="39"/>
      <c r="AG19" s="39"/>
      <c r="AH19" s="78"/>
      <c r="AI19" s="33"/>
      <c r="AJ19" s="39"/>
      <c r="AK19" s="39"/>
      <c r="AL19" s="39"/>
      <c r="AM19" s="76"/>
      <c r="AN19" s="39"/>
      <c r="AO19" s="39"/>
      <c r="AP19" s="33"/>
      <c r="AQ19" s="77"/>
      <c r="AR19" s="39"/>
      <c r="AS19" s="39"/>
      <c r="AT19" s="76"/>
      <c r="AU19" s="39"/>
      <c r="AV19" s="78"/>
      <c r="AW19" s="33"/>
      <c r="AX19" s="77"/>
      <c r="AY19" s="39"/>
      <c r="AZ19" s="39"/>
      <c r="BA19" s="76"/>
      <c r="BB19" s="39"/>
      <c r="BC19" s="78"/>
      <c r="BD19" s="33"/>
      <c r="BE19" s="77"/>
      <c r="BF19" s="39"/>
      <c r="BG19" s="39"/>
      <c r="BH19" s="76"/>
      <c r="BI19" s="39"/>
      <c r="BJ19" s="78"/>
      <c r="BK19" s="33"/>
    </row>
    <row r="20" spans="1:63" ht="30" x14ac:dyDescent="0.35">
      <c r="A20" s="77"/>
      <c r="B20" s="39"/>
      <c r="C20" s="39"/>
      <c r="D20" s="39"/>
      <c r="E20" s="39"/>
      <c r="F20" s="73"/>
      <c r="G20" s="95">
        <f>Table1487453233343536331323334353738393103113[[#This Row],[Hours Worked]]*Table1487453233343536331323334353738393103113[[#This Row],[Rate]]</f>
        <v>0</v>
      </c>
      <c r="H20" s="116"/>
      <c r="I20" s="118">
        <f>IF(Table1487453233343536331323334353738393103113[[#This Row],[Equipment Used (Dropdown)]] &lt;&gt; "", RIGHT(Table1487453233343536331323334353738393103113[[#This Row],[Equipment Used (Dropdown)]],6),0)</f>
        <v>0</v>
      </c>
      <c r="J20" s="94"/>
      <c r="K20" s="95">
        <f>Table1487453233343536331323334353738393103113[[#This Row],[Rate (Auto selects)]]*Table1487453233343536331323334353738393103113[[#This Row],[Hours Used]]</f>
        <v>0</v>
      </c>
      <c r="M20" s="94" t="s">
        <v>116</v>
      </c>
      <c r="N20" s="94" t="s">
        <v>68</v>
      </c>
      <c r="O20" s="107">
        <v>29.99</v>
      </c>
      <c r="P20" s="32"/>
      <c r="S20" s="33"/>
      <c r="T20" s="39"/>
      <c r="U20" s="39"/>
      <c r="V20" s="39"/>
      <c r="W20" s="39"/>
      <c r="X20" s="39"/>
      <c r="Y20" s="112">
        <f>IF(X20 &lt;&gt; "", RIGHT(Table15775311283848586881828384858788898108118[[#This Row],[Class (Dropdown)]],6),0)</f>
        <v>0</v>
      </c>
      <c r="Z20" s="108"/>
      <c r="AA20" s="107"/>
      <c r="AB20" s="111">
        <f>Table15775311283848586881828384858788898108118[[#This Row],[Rate (Auto fill)]]*Table15775311283848586881828384858788898108118[[#This Row],[Hours Groomed]]</f>
        <v>0</v>
      </c>
      <c r="AC20" s="32"/>
      <c r="AD20" s="39"/>
      <c r="AE20" s="39"/>
      <c r="AF20" s="39"/>
      <c r="AG20" s="39"/>
      <c r="AH20" s="78"/>
      <c r="AI20" s="33"/>
      <c r="AJ20" s="39"/>
      <c r="AK20" s="39"/>
      <c r="AL20" s="39"/>
      <c r="AM20" s="76"/>
      <c r="AN20" s="39"/>
      <c r="AO20" s="39"/>
      <c r="AP20" s="33"/>
      <c r="AQ20" s="77"/>
      <c r="AR20" s="39"/>
      <c r="AS20" s="39"/>
      <c r="AT20" s="76"/>
      <c r="AU20" s="39"/>
      <c r="AV20" s="78"/>
      <c r="AW20" s="33"/>
      <c r="AX20" s="77"/>
      <c r="AY20" s="39"/>
      <c r="AZ20" s="39"/>
      <c r="BA20" s="76"/>
      <c r="BB20" s="39"/>
      <c r="BC20" s="78"/>
      <c r="BD20" s="33"/>
      <c r="BE20" s="77"/>
      <c r="BF20" s="39"/>
      <c r="BG20" s="39"/>
      <c r="BH20" s="76"/>
      <c r="BI20" s="39"/>
      <c r="BJ20" s="78"/>
      <c r="BK20" s="33"/>
    </row>
    <row r="21" spans="1:63" ht="45" x14ac:dyDescent="0.35">
      <c r="A21" s="77"/>
      <c r="B21" s="39"/>
      <c r="C21" s="39"/>
      <c r="D21" s="39"/>
      <c r="E21" s="39"/>
      <c r="F21" s="73"/>
      <c r="G21" s="95">
        <f>Table1487453233343536331323334353738393103113[[#This Row],[Hours Worked]]*Table1487453233343536331323334353738393103113[[#This Row],[Rate]]</f>
        <v>0</v>
      </c>
      <c r="H21" s="116"/>
      <c r="I21" s="118">
        <f>IF(Table1487453233343536331323334353738393103113[[#This Row],[Equipment Used (Dropdown)]] &lt;&gt; "", RIGHT(Table1487453233343536331323334353738393103113[[#This Row],[Equipment Used (Dropdown)]],6),0)</f>
        <v>0</v>
      </c>
      <c r="J21" s="94"/>
      <c r="K21" s="95">
        <f>Table1487453233343536331323334353738393103113[[#This Row],[Rate (Auto selects)]]*Table1487453233343536331323334353738393103113[[#This Row],[Hours Used]]</f>
        <v>0</v>
      </c>
      <c r="M21" s="94" t="s">
        <v>117</v>
      </c>
      <c r="N21" s="94" t="s">
        <v>69</v>
      </c>
      <c r="O21" s="107">
        <v>17.75</v>
      </c>
      <c r="P21" s="32"/>
      <c r="S21" s="33"/>
      <c r="T21" s="39"/>
      <c r="U21" s="39"/>
      <c r="V21" s="39"/>
      <c r="W21" s="39"/>
      <c r="X21" s="39"/>
      <c r="Y21" s="112">
        <f>IF(X21 &lt;&gt; "", RIGHT(Table15775311283848586881828384858788898108118[[#This Row],[Class (Dropdown)]],6),0)</f>
        <v>0</v>
      </c>
      <c r="Z21" s="108"/>
      <c r="AA21" s="107"/>
      <c r="AB21" s="111">
        <f>Table15775311283848586881828384858788898108118[[#This Row],[Rate (Auto fill)]]*Table15775311283848586881828384858788898108118[[#This Row],[Hours Groomed]]</f>
        <v>0</v>
      </c>
      <c r="AC21" s="32"/>
      <c r="AD21" s="39"/>
      <c r="AE21" s="39"/>
      <c r="AF21" s="39"/>
      <c r="AG21" s="39"/>
      <c r="AH21" s="78"/>
      <c r="AI21" s="33"/>
      <c r="AJ21" s="39"/>
      <c r="AK21" s="39"/>
      <c r="AL21" s="39"/>
      <c r="AM21" s="76"/>
      <c r="AN21" s="39"/>
      <c r="AO21" s="39"/>
      <c r="AP21" s="33"/>
      <c r="AQ21" s="77"/>
      <c r="AR21" s="39"/>
      <c r="AS21" s="39"/>
      <c r="AT21" s="76"/>
      <c r="AU21" s="39"/>
      <c r="AV21" s="78"/>
      <c r="AW21" s="33"/>
      <c r="AX21" s="77"/>
      <c r="AY21" s="39"/>
      <c r="AZ21" s="39"/>
      <c r="BA21" s="76"/>
      <c r="BB21" s="39"/>
      <c r="BC21" s="78"/>
      <c r="BD21" s="33"/>
      <c r="BE21" s="77"/>
      <c r="BF21" s="39"/>
      <c r="BG21" s="39"/>
      <c r="BH21" s="76"/>
      <c r="BI21" s="39"/>
      <c r="BJ21" s="78"/>
      <c r="BK21" s="33"/>
    </row>
    <row r="22" spans="1:63" ht="45" x14ac:dyDescent="0.35">
      <c r="A22" s="77"/>
      <c r="B22" s="39"/>
      <c r="C22" s="39"/>
      <c r="D22" s="39"/>
      <c r="E22" s="39"/>
      <c r="F22" s="73"/>
      <c r="G22" s="95">
        <f>Table1487453233343536331323334353738393103113[[#This Row],[Hours Worked]]*Table1487453233343536331323334353738393103113[[#This Row],[Rate]]</f>
        <v>0</v>
      </c>
      <c r="H22" s="116"/>
      <c r="I22" s="118">
        <f>IF(Table1487453233343536331323334353738393103113[[#This Row],[Equipment Used (Dropdown)]] &lt;&gt; "", RIGHT(Table1487453233343536331323334353738393103113[[#This Row],[Equipment Used (Dropdown)]],6),0)</f>
        <v>0</v>
      </c>
      <c r="J22" s="94"/>
      <c r="K22" s="95">
        <f>Table1487453233343536331323334353738393103113[[#This Row],[Rate (Auto selects)]]*Table1487453233343536331323334353738393103113[[#This Row],[Hours Used]]</f>
        <v>0</v>
      </c>
      <c r="M22" s="94" t="s">
        <v>118</v>
      </c>
      <c r="N22" s="94" t="s">
        <v>56</v>
      </c>
      <c r="O22" s="107">
        <v>40.659999999999997</v>
      </c>
      <c r="P22" s="32"/>
      <c r="S22" s="33"/>
      <c r="T22" s="39"/>
      <c r="U22" s="39"/>
      <c r="V22" s="39"/>
      <c r="W22" s="39"/>
      <c r="X22" s="39"/>
      <c r="Y22" s="112">
        <f>IF(X22 &lt;&gt; "", RIGHT(Table15775311283848586881828384858788898108118[[#This Row],[Class (Dropdown)]],6),0)</f>
        <v>0</v>
      </c>
      <c r="Z22" s="108"/>
      <c r="AA22" s="107"/>
      <c r="AB22" s="111">
        <f>Table15775311283848586881828384858788898108118[[#This Row],[Rate (Auto fill)]]*Table15775311283848586881828384858788898108118[[#This Row],[Hours Groomed]]</f>
        <v>0</v>
      </c>
      <c r="AC22" s="32"/>
      <c r="AD22" s="39"/>
      <c r="AE22" s="39"/>
      <c r="AF22" s="39"/>
      <c r="AG22" s="39"/>
      <c r="AH22" s="78"/>
      <c r="AI22" s="33"/>
      <c r="AJ22" s="39"/>
      <c r="AK22" s="39"/>
      <c r="AL22" s="39"/>
      <c r="AM22" s="76"/>
      <c r="AN22" s="39"/>
      <c r="AO22" s="39"/>
      <c r="AP22" s="33"/>
      <c r="AQ22" s="77"/>
      <c r="AR22" s="39"/>
      <c r="AS22" s="39"/>
      <c r="AT22" s="76"/>
      <c r="AU22" s="39"/>
      <c r="AV22" s="78"/>
      <c r="AW22" s="33"/>
      <c r="AX22" s="77"/>
      <c r="AY22" s="39"/>
      <c r="AZ22" s="39"/>
      <c r="BA22" s="76"/>
      <c r="BB22" s="39"/>
      <c r="BC22" s="78"/>
      <c r="BD22" s="33"/>
      <c r="BE22" s="77"/>
      <c r="BF22" s="39"/>
      <c r="BG22" s="39"/>
      <c r="BH22" s="76"/>
      <c r="BI22" s="39"/>
      <c r="BJ22" s="78"/>
      <c r="BK22" s="33"/>
    </row>
    <row r="23" spans="1:63" ht="45" x14ac:dyDescent="0.35">
      <c r="A23" s="77"/>
      <c r="B23" s="39"/>
      <c r="C23" s="39"/>
      <c r="D23" s="39"/>
      <c r="E23" s="39"/>
      <c r="F23" s="73"/>
      <c r="G23" s="95">
        <f>Table1487453233343536331323334353738393103113[[#This Row],[Hours Worked]]*Table1487453233343536331323334353738393103113[[#This Row],[Rate]]</f>
        <v>0</v>
      </c>
      <c r="H23" s="116"/>
      <c r="I23" s="118">
        <f>IF(Table1487453233343536331323334353738393103113[[#This Row],[Equipment Used (Dropdown)]] &lt;&gt; "", RIGHT(Table1487453233343536331323334353738393103113[[#This Row],[Equipment Used (Dropdown)]],6),0)</f>
        <v>0</v>
      </c>
      <c r="J23" s="94"/>
      <c r="K23" s="95">
        <f>Table1487453233343536331323334353738393103113[[#This Row],[Rate (Auto selects)]]*Table1487453233343536331323334353738393103113[[#This Row],[Hours Used]]</f>
        <v>0</v>
      </c>
      <c r="M23" s="94" t="s">
        <v>119</v>
      </c>
      <c r="N23" s="94" t="s">
        <v>70</v>
      </c>
      <c r="O23" s="107">
        <v>69.61</v>
      </c>
      <c r="S23" s="33"/>
      <c r="T23" s="39"/>
      <c r="U23" s="39"/>
      <c r="V23" s="39"/>
      <c r="W23" s="39"/>
      <c r="X23" s="39"/>
      <c r="Y23" s="112">
        <f>IF(X23 &lt;&gt; "", RIGHT(Table15775311283848586881828384858788898108118[[#This Row],[Class (Dropdown)]],6),0)</f>
        <v>0</v>
      </c>
      <c r="Z23" s="108"/>
      <c r="AA23" s="107"/>
      <c r="AB23" s="111">
        <f>Table15775311283848586881828384858788898108118[[#This Row],[Rate (Auto fill)]]*Table15775311283848586881828384858788898108118[[#This Row],[Hours Groomed]]</f>
        <v>0</v>
      </c>
      <c r="AC23" s="32"/>
      <c r="AD23" s="39"/>
      <c r="AE23" s="39"/>
      <c r="AF23" s="39"/>
      <c r="AG23" s="39"/>
      <c r="AH23" s="78"/>
      <c r="AI23" s="33"/>
      <c r="AJ23" s="39"/>
      <c r="AK23" s="39"/>
      <c r="AL23" s="39"/>
      <c r="AM23" s="76"/>
      <c r="AN23" s="39"/>
      <c r="AO23" s="39"/>
      <c r="AP23" s="33"/>
      <c r="AQ23" s="77"/>
      <c r="AR23" s="39"/>
      <c r="AS23" s="39"/>
      <c r="AT23" s="76"/>
      <c r="AU23" s="39"/>
      <c r="AV23" s="78"/>
      <c r="AW23" s="33"/>
      <c r="AX23" s="77"/>
      <c r="AY23" s="39"/>
      <c r="AZ23" s="39"/>
      <c r="BA23" s="76"/>
      <c r="BB23" s="39"/>
      <c r="BC23" s="78"/>
      <c r="BD23" s="33"/>
      <c r="BE23" s="77"/>
      <c r="BF23" s="39"/>
      <c r="BG23" s="39"/>
      <c r="BH23" s="76"/>
      <c r="BI23" s="39"/>
      <c r="BJ23" s="78"/>
      <c r="BK23" s="33"/>
    </row>
    <row r="24" spans="1:63" ht="30" x14ac:dyDescent="0.35">
      <c r="A24" s="77"/>
      <c r="B24" s="39"/>
      <c r="C24" s="39"/>
      <c r="D24" s="39"/>
      <c r="E24" s="39"/>
      <c r="F24" s="73"/>
      <c r="G24" s="95">
        <f>Table1487453233343536331323334353738393103113[[#This Row],[Hours Worked]]*Table1487453233343536331323334353738393103113[[#This Row],[Rate]]</f>
        <v>0</v>
      </c>
      <c r="H24" s="116"/>
      <c r="I24" s="118">
        <f>IF(Table1487453233343536331323334353738393103113[[#This Row],[Equipment Used (Dropdown)]] &lt;&gt; "", RIGHT(Table1487453233343536331323334353738393103113[[#This Row],[Equipment Used (Dropdown)]],6),0)</f>
        <v>0</v>
      </c>
      <c r="J24" s="94"/>
      <c r="K24" s="95">
        <f>Table1487453233343536331323334353738393103113[[#This Row],[Rate (Auto selects)]]*Table1487453233343536331323334353738393103113[[#This Row],[Hours Used]]</f>
        <v>0</v>
      </c>
      <c r="M24" s="94" t="s">
        <v>120</v>
      </c>
      <c r="N24" s="94" t="s">
        <v>57</v>
      </c>
      <c r="O24" s="107">
        <v>48.88</v>
      </c>
      <c r="S24" s="33"/>
      <c r="T24" s="39"/>
      <c r="U24" s="39"/>
      <c r="V24" s="39"/>
      <c r="W24" s="39"/>
      <c r="X24" s="39"/>
      <c r="Y24" s="112">
        <f>IF(X24 &lt;&gt; "", RIGHT(Table15775311283848586881828384858788898108118[[#This Row],[Class (Dropdown)]],6),0)</f>
        <v>0</v>
      </c>
      <c r="Z24" s="108"/>
      <c r="AA24" s="107"/>
      <c r="AB24" s="111">
        <f>Table15775311283848586881828384858788898108118[[#This Row],[Rate (Auto fill)]]*Table15775311283848586881828384858788898108118[[#This Row],[Hours Groomed]]</f>
        <v>0</v>
      </c>
      <c r="AC24" s="32"/>
      <c r="AD24" s="39"/>
      <c r="AE24" s="39"/>
      <c r="AF24" s="39"/>
      <c r="AG24" s="39"/>
      <c r="AH24" s="78"/>
      <c r="AI24" s="33"/>
      <c r="AJ24" s="39"/>
      <c r="AK24" s="39"/>
      <c r="AL24" s="39"/>
      <c r="AM24" s="76"/>
      <c r="AN24" s="39"/>
      <c r="AO24" s="39"/>
      <c r="AP24" s="33"/>
      <c r="AQ24" s="77"/>
      <c r="AR24" s="39"/>
      <c r="AS24" s="39"/>
      <c r="AT24" s="76"/>
      <c r="AU24" s="39"/>
      <c r="AV24" s="78"/>
      <c r="AW24" s="33"/>
      <c r="AX24" s="77"/>
      <c r="AY24" s="39"/>
      <c r="AZ24" s="39"/>
      <c r="BA24" s="76"/>
      <c r="BB24" s="39"/>
      <c r="BC24" s="78"/>
      <c r="BD24" s="33"/>
      <c r="BE24" s="77"/>
      <c r="BF24" s="39"/>
      <c r="BG24" s="39"/>
      <c r="BH24" s="76"/>
      <c r="BI24" s="39"/>
      <c r="BJ24" s="78"/>
      <c r="BK24" s="33"/>
    </row>
    <row r="25" spans="1:63" ht="30" x14ac:dyDescent="0.35">
      <c r="A25" s="77"/>
      <c r="B25" s="39"/>
      <c r="C25" s="39"/>
      <c r="D25" s="39"/>
      <c r="E25" s="39"/>
      <c r="F25" s="73"/>
      <c r="G25" s="95">
        <f>Table1487453233343536331323334353738393103113[[#This Row],[Hours Worked]]*Table1487453233343536331323334353738393103113[[#This Row],[Rate]]</f>
        <v>0</v>
      </c>
      <c r="H25" s="116"/>
      <c r="I25" s="118">
        <f>IF(Table1487453233343536331323334353738393103113[[#This Row],[Equipment Used (Dropdown)]] &lt;&gt; "", RIGHT(Table1487453233343536331323334353738393103113[[#This Row],[Equipment Used (Dropdown)]],6),0)</f>
        <v>0</v>
      </c>
      <c r="J25" s="94"/>
      <c r="K25" s="95">
        <f>Table1487453233343536331323334353738393103113[[#This Row],[Rate (Auto selects)]]*Table1487453233343536331323334353738393103113[[#This Row],[Hours Used]]</f>
        <v>0</v>
      </c>
      <c r="M25" s="94" t="s">
        <v>109</v>
      </c>
      <c r="N25" s="94" t="s">
        <v>71</v>
      </c>
      <c r="O25" s="107">
        <v>44.14</v>
      </c>
      <c r="S25" s="33"/>
      <c r="T25" s="39"/>
      <c r="U25" s="39"/>
      <c r="V25" s="39"/>
      <c r="W25" s="39"/>
      <c r="X25" s="39"/>
      <c r="Y25" s="112">
        <f>IF(X25 &lt;&gt; "", RIGHT(Table15775311283848586881828384858788898108118[[#This Row],[Class (Dropdown)]],6),0)</f>
        <v>0</v>
      </c>
      <c r="Z25" s="108"/>
      <c r="AA25" s="107"/>
      <c r="AB25" s="111">
        <f>Table15775311283848586881828384858788898108118[[#This Row],[Rate (Auto fill)]]*Table15775311283848586881828384858788898108118[[#This Row],[Hours Groomed]]</f>
        <v>0</v>
      </c>
      <c r="AC25" s="32"/>
      <c r="AD25" s="39"/>
      <c r="AE25" s="39"/>
      <c r="AF25" s="39"/>
      <c r="AG25" s="39"/>
      <c r="AH25" s="78"/>
      <c r="AI25" s="33"/>
      <c r="AJ25" s="39"/>
      <c r="AK25" s="39"/>
      <c r="AL25" s="39"/>
      <c r="AM25" s="76"/>
      <c r="AN25" s="39"/>
      <c r="AO25" s="39"/>
      <c r="AP25" s="33"/>
      <c r="AQ25" s="77"/>
      <c r="AR25" s="39"/>
      <c r="AS25" s="39"/>
      <c r="AT25" s="76"/>
      <c r="AU25" s="39"/>
      <c r="AV25" s="78"/>
      <c r="AW25" s="33"/>
      <c r="AX25" s="77"/>
      <c r="AY25" s="39"/>
      <c r="AZ25" s="39"/>
      <c r="BA25" s="76"/>
      <c r="BB25" s="39"/>
      <c r="BC25" s="78"/>
      <c r="BD25" s="33"/>
      <c r="BE25" s="77"/>
      <c r="BF25" s="39"/>
      <c r="BG25" s="39"/>
      <c r="BH25" s="76"/>
      <c r="BI25" s="39"/>
      <c r="BJ25" s="78"/>
      <c r="BK25" s="33"/>
    </row>
    <row r="26" spans="1:63" ht="30" x14ac:dyDescent="0.35">
      <c r="A26" s="77"/>
      <c r="B26" s="39"/>
      <c r="C26" s="39"/>
      <c r="D26" s="39"/>
      <c r="E26" s="39"/>
      <c r="F26" s="73"/>
      <c r="G26" s="95">
        <f>Table1487453233343536331323334353738393103113[[#This Row],[Hours Worked]]*Table1487453233343536331323334353738393103113[[#This Row],[Rate]]</f>
        <v>0</v>
      </c>
      <c r="H26" s="116"/>
      <c r="I26" s="118">
        <f>IF(Table1487453233343536331323334353738393103113[[#This Row],[Equipment Used (Dropdown)]] &lt;&gt; "", RIGHT(Table1487453233343536331323334353738393103113[[#This Row],[Equipment Used (Dropdown)]],6),0)</f>
        <v>0</v>
      </c>
      <c r="J26" s="94"/>
      <c r="K26" s="95">
        <f>Table1487453233343536331323334353738393103113[[#This Row],[Rate (Auto selects)]]*Table1487453233343536331323334353738393103113[[#This Row],[Hours Used]]</f>
        <v>0</v>
      </c>
      <c r="M26" s="94" t="s">
        <v>110</v>
      </c>
      <c r="N26" s="94" t="s">
        <v>72</v>
      </c>
      <c r="O26" s="107">
        <v>43.75</v>
      </c>
      <c r="S26" s="33"/>
      <c r="T26" s="39"/>
      <c r="U26" s="39"/>
      <c r="V26" s="39"/>
      <c r="W26" s="39"/>
      <c r="X26" s="39"/>
      <c r="Y26" s="112">
        <f>IF(X26 &lt;&gt; "", RIGHT(Table15775311283848586881828384858788898108118[[#This Row],[Class (Dropdown)]],6),0)</f>
        <v>0</v>
      </c>
      <c r="Z26" s="108"/>
      <c r="AA26" s="107"/>
      <c r="AB26" s="111">
        <f>Table15775311283848586881828384858788898108118[[#This Row],[Rate (Auto fill)]]*Table15775311283848586881828384858788898108118[[#This Row],[Hours Groomed]]</f>
        <v>0</v>
      </c>
      <c r="AC26" s="32"/>
      <c r="AD26" s="39"/>
      <c r="AE26" s="39"/>
      <c r="AF26" s="39"/>
      <c r="AG26" s="39"/>
      <c r="AH26" s="78"/>
      <c r="AI26" s="33"/>
      <c r="AJ26" s="39"/>
      <c r="AK26" s="39"/>
      <c r="AL26" s="39"/>
      <c r="AM26" s="76"/>
      <c r="AN26" s="39"/>
      <c r="AO26" s="39"/>
      <c r="AP26" s="33"/>
      <c r="AQ26" s="77"/>
      <c r="AR26" s="39"/>
      <c r="AS26" s="39"/>
      <c r="AT26" s="76"/>
      <c r="AU26" s="39"/>
      <c r="AV26" s="78"/>
      <c r="AW26" s="33"/>
      <c r="AX26" s="77"/>
      <c r="AY26" s="39"/>
      <c r="AZ26" s="39"/>
      <c r="BA26" s="76"/>
      <c r="BB26" s="39"/>
      <c r="BC26" s="78"/>
      <c r="BD26" s="33"/>
      <c r="BE26" s="77"/>
      <c r="BF26" s="39"/>
      <c r="BG26" s="39"/>
      <c r="BH26" s="76"/>
      <c r="BI26" s="39"/>
      <c r="BJ26" s="78"/>
      <c r="BK26" s="33"/>
    </row>
    <row r="27" spans="1:63" ht="45" x14ac:dyDescent="0.35">
      <c r="A27" s="77"/>
      <c r="B27" s="39"/>
      <c r="C27" s="39"/>
      <c r="D27" s="39"/>
      <c r="E27" s="39"/>
      <c r="F27" s="73"/>
      <c r="G27" s="95">
        <f>Table1487453233343536331323334353738393103113[[#This Row],[Hours Worked]]*Table1487453233343536331323334353738393103113[[#This Row],[Rate]]</f>
        <v>0</v>
      </c>
      <c r="H27" s="116"/>
      <c r="I27" s="118">
        <f>IF(Table1487453233343536331323334353738393103113[[#This Row],[Equipment Used (Dropdown)]] &lt;&gt; "", RIGHT(Table1487453233343536331323334353738393103113[[#This Row],[Equipment Used (Dropdown)]],6),0)</f>
        <v>0</v>
      </c>
      <c r="J27" s="94"/>
      <c r="K27" s="95">
        <f>Table1487453233343536331323334353738393103113[[#This Row],[Rate (Auto selects)]]*Table1487453233343536331323334353738393103113[[#This Row],[Hours Used]]</f>
        <v>0</v>
      </c>
      <c r="M27" s="94" t="s">
        <v>111</v>
      </c>
      <c r="N27" s="94" t="s">
        <v>73</v>
      </c>
      <c r="O27" s="107">
        <v>18.78</v>
      </c>
      <c r="S27" s="33"/>
      <c r="T27" s="39"/>
      <c r="U27" s="39"/>
      <c r="V27" s="39"/>
      <c r="W27" s="39"/>
      <c r="X27" s="39"/>
      <c r="Y27" s="112">
        <f>IF(X27 &lt;&gt; "", RIGHT(Table15775311283848586881828384858788898108118[[#This Row],[Class (Dropdown)]],6),0)</f>
        <v>0</v>
      </c>
      <c r="Z27" s="108"/>
      <c r="AA27" s="107"/>
      <c r="AB27" s="111">
        <f>Table15775311283848586881828384858788898108118[[#This Row],[Rate (Auto fill)]]*Table15775311283848586881828384858788898108118[[#This Row],[Hours Groomed]]</f>
        <v>0</v>
      </c>
      <c r="AC27" s="32"/>
      <c r="AD27" s="39"/>
      <c r="AE27" s="39"/>
      <c r="AF27" s="39"/>
      <c r="AG27" s="39"/>
      <c r="AH27" s="78"/>
      <c r="AI27" s="33"/>
      <c r="AJ27" s="39"/>
      <c r="AK27" s="39"/>
      <c r="AL27" s="39"/>
      <c r="AM27" s="76"/>
      <c r="AN27" s="39"/>
      <c r="AO27" s="39"/>
      <c r="AP27" s="33"/>
      <c r="AQ27" s="77"/>
      <c r="AR27" s="39"/>
      <c r="AS27" s="39"/>
      <c r="AT27" s="76"/>
      <c r="AU27" s="39"/>
      <c r="AV27" s="78"/>
      <c r="AW27" s="33"/>
      <c r="AX27" s="77"/>
      <c r="AY27" s="39"/>
      <c r="AZ27" s="39"/>
      <c r="BA27" s="76"/>
      <c r="BB27" s="39"/>
      <c r="BC27" s="78"/>
      <c r="BD27" s="33"/>
      <c r="BE27" s="77"/>
      <c r="BF27" s="39"/>
      <c r="BG27" s="39"/>
      <c r="BH27" s="76"/>
      <c r="BI27" s="39"/>
      <c r="BJ27" s="78"/>
      <c r="BK27" s="33"/>
    </row>
    <row r="28" spans="1:63" ht="45" x14ac:dyDescent="0.35">
      <c r="A28" s="77"/>
      <c r="B28" s="39"/>
      <c r="C28" s="39"/>
      <c r="D28" s="39"/>
      <c r="E28" s="39"/>
      <c r="F28" s="73"/>
      <c r="G28" s="95">
        <f>Table1487453233343536331323334353738393103113[[#This Row],[Hours Worked]]*Table1487453233343536331323334353738393103113[[#This Row],[Rate]]</f>
        <v>0</v>
      </c>
      <c r="H28" s="116"/>
      <c r="I28" s="118">
        <f>IF(Table1487453233343536331323334353738393103113[[#This Row],[Equipment Used (Dropdown)]] &lt;&gt; "", RIGHT(Table1487453233343536331323334353738393103113[[#This Row],[Equipment Used (Dropdown)]],6),0)</f>
        <v>0</v>
      </c>
      <c r="J28" s="94"/>
      <c r="K28" s="95">
        <f>Table1487453233343536331323334353738393103113[[#This Row],[Rate (Auto selects)]]*Table1487453233343536331323334353738393103113[[#This Row],[Hours Used]]</f>
        <v>0</v>
      </c>
      <c r="M28" s="94" t="s">
        <v>112</v>
      </c>
      <c r="N28" s="94" t="s">
        <v>74</v>
      </c>
      <c r="O28" s="107">
        <v>28.53</v>
      </c>
      <c r="S28" s="33"/>
      <c r="T28" s="39"/>
      <c r="U28" s="39"/>
      <c r="V28" s="39"/>
      <c r="W28" s="39"/>
      <c r="X28" s="39"/>
      <c r="Y28" s="112">
        <f>IF(X28 &lt;&gt; "", RIGHT(Table15775311283848586881828384858788898108118[[#This Row],[Class (Dropdown)]],6),0)</f>
        <v>0</v>
      </c>
      <c r="Z28" s="108"/>
      <c r="AA28" s="107"/>
      <c r="AB28" s="111">
        <f>Table15775311283848586881828384858788898108118[[#This Row],[Rate (Auto fill)]]*Table15775311283848586881828384858788898108118[[#This Row],[Hours Groomed]]</f>
        <v>0</v>
      </c>
      <c r="AC28" s="32"/>
      <c r="AD28" s="39"/>
      <c r="AE28" s="39"/>
      <c r="AF28" s="39"/>
      <c r="AG28" s="39"/>
      <c r="AH28" s="78"/>
      <c r="AI28" s="33"/>
      <c r="AJ28" s="39"/>
      <c r="AK28" s="39"/>
      <c r="AL28" s="39"/>
      <c r="AM28" s="76"/>
      <c r="AN28" s="39"/>
      <c r="AO28" s="39"/>
      <c r="AP28" s="33"/>
      <c r="AQ28" s="77"/>
      <c r="AR28" s="39"/>
      <c r="AS28" s="39"/>
      <c r="AT28" s="76"/>
      <c r="AU28" s="39"/>
      <c r="AV28" s="78"/>
      <c r="AW28" s="33"/>
      <c r="AX28" s="77"/>
      <c r="AY28" s="39"/>
      <c r="AZ28" s="39"/>
      <c r="BA28" s="76"/>
      <c r="BB28" s="39"/>
      <c r="BC28" s="78"/>
      <c r="BD28" s="33"/>
      <c r="BE28" s="77"/>
      <c r="BF28" s="39"/>
      <c r="BG28" s="39"/>
      <c r="BH28" s="76"/>
      <c r="BI28" s="39"/>
      <c r="BJ28" s="78"/>
      <c r="BK28" s="33"/>
    </row>
    <row r="29" spans="1:63" ht="30" x14ac:dyDescent="0.35">
      <c r="A29" s="77"/>
      <c r="B29" s="39"/>
      <c r="C29" s="39"/>
      <c r="D29" s="39"/>
      <c r="E29" s="39"/>
      <c r="F29" s="73"/>
      <c r="G29" s="95">
        <f>Table1487453233343536331323334353738393103113[[#This Row],[Hours Worked]]*Table1487453233343536331323334353738393103113[[#This Row],[Rate]]</f>
        <v>0</v>
      </c>
      <c r="H29" s="116"/>
      <c r="I29" s="118">
        <f>IF(Table1487453233343536331323334353738393103113[[#This Row],[Equipment Used (Dropdown)]] &lt;&gt; "", RIGHT(Table1487453233343536331323334353738393103113[[#This Row],[Equipment Used (Dropdown)]],6),0)</f>
        <v>0</v>
      </c>
      <c r="J29" s="94"/>
      <c r="K29" s="95">
        <f>Table1487453233343536331323334353738393103113[[#This Row],[Rate (Auto selects)]]*Table1487453233343536331323334353738393103113[[#This Row],[Hours Used]]</f>
        <v>0</v>
      </c>
      <c r="M29" s="94" t="s">
        <v>113</v>
      </c>
      <c r="N29" s="94" t="s">
        <v>75</v>
      </c>
      <c r="O29" s="107">
        <v>33.35</v>
      </c>
      <c r="S29" s="33"/>
      <c r="T29" s="39"/>
      <c r="U29" s="39"/>
      <c r="V29" s="39"/>
      <c r="W29" s="39"/>
      <c r="X29" s="39"/>
      <c r="Y29" s="112">
        <f>IF(X29 &lt;&gt; "", RIGHT(Table15775311283848586881828384858788898108118[[#This Row],[Class (Dropdown)]],6),0)</f>
        <v>0</v>
      </c>
      <c r="Z29" s="108"/>
      <c r="AA29" s="107"/>
      <c r="AB29" s="111">
        <f>Table15775311283848586881828384858788898108118[[#This Row],[Rate (Auto fill)]]*Table15775311283848586881828384858788898108118[[#This Row],[Hours Groomed]]</f>
        <v>0</v>
      </c>
      <c r="AC29" s="32"/>
      <c r="AD29" s="39"/>
      <c r="AE29" s="39"/>
      <c r="AF29" s="39"/>
      <c r="AG29" s="39"/>
      <c r="AH29" s="78"/>
      <c r="AI29" s="33"/>
      <c r="AJ29" s="39"/>
      <c r="AK29" s="39"/>
      <c r="AL29" s="39"/>
      <c r="AM29" s="76"/>
      <c r="AN29" s="39"/>
      <c r="AO29" s="39"/>
      <c r="AP29" s="33"/>
      <c r="AQ29" s="77"/>
      <c r="AR29" s="39"/>
      <c r="AS29" s="39"/>
      <c r="AT29" s="76"/>
      <c r="AU29" s="39"/>
      <c r="AV29" s="78"/>
      <c r="AW29" s="33"/>
      <c r="AX29" s="77"/>
      <c r="AY29" s="39"/>
      <c r="AZ29" s="39"/>
      <c r="BA29" s="76"/>
      <c r="BB29" s="39"/>
      <c r="BC29" s="78"/>
      <c r="BD29" s="33"/>
      <c r="BE29" s="77"/>
      <c r="BF29" s="39"/>
      <c r="BG29" s="39"/>
      <c r="BH29" s="76"/>
      <c r="BI29" s="39"/>
      <c r="BJ29" s="78"/>
      <c r="BK29" s="33"/>
    </row>
    <row r="30" spans="1:63" ht="30" x14ac:dyDescent="0.35">
      <c r="A30" s="77"/>
      <c r="B30" s="39"/>
      <c r="C30" s="39"/>
      <c r="D30" s="39"/>
      <c r="E30" s="39"/>
      <c r="F30" s="73"/>
      <c r="G30" s="95">
        <f>Table1487453233343536331323334353738393103113[[#This Row],[Hours Worked]]*Table1487453233343536331323334353738393103113[[#This Row],[Rate]]</f>
        <v>0</v>
      </c>
      <c r="H30" s="116"/>
      <c r="I30" s="118">
        <f>IF(Table1487453233343536331323334353738393103113[[#This Row],[Equipment Used (Dropdown)]] &lt;&gt; "", RIGHT(Table1487453233343536331323334353738393103113[[#This Row],[Equipment Used (Dropdown)]],6),0)</f>
        <v>0</v>
      </c>
      <c r="J30" s="94"/>
      <c r="K30" s="95">
        <f>Table1487453233343536331323334353738393103113[[#This Row],[Rate (Auto selects)]]*Table1487453233343536331323334353738393103113[[#This Row],[Hours Used]]</f>
        <v>0</v>
      </c>
      <c r="M30" s="94" t="s">
        <v>114</v>
      </c>
      <c r="N30" s="94" t="s">
        <v>76</v>
      </c>
      <c r="O30" s="107">
        <v>19</v>
      </c>
      <c r="S30" s="33"/>
      <c r="T30" s="39"/>
      <c r="U30" s="39"/>
      <c r="V30" s="39"/>
      <c r="W30" s="39"/>
      <c r="X30" s="39"/>
      <c r="Y30" s="112">
        <f>IF(X30 &lt;&gt; "", RIGHT(Table15775311283848586881828384858788898108118[[#This Row],[Class (Dropdown)]],6),0)</f>
        <v>0</v>
      </c>
      <c r="Z30" s="108"/>
      <c r="AA30" s="107"/>
      <c r="AB30" s="111">
        <f>Table15775311283848586881828384858788898108118[[#This Row],[Rate (Auto fill)]]*Table15775311283848586881828384858788898108118[[#This Row],[Hours Groomed]]</f>
        <v>0</v>
      </c>
      <c r="AC30" s="32"/>
      <c r="AD30" s="39"/>
      <c r="AE30" s="39"/>
      <c r="AF30" s="39"/>
      <c r="AG30" s="39"/>
      <c r="AH30" s="78"/>
      <c r="AI30" s="33"/>
      <c r="AJ30" s="39"/>
      <c r="AK30" s="39"/>
      <c r="AL30" s="39"/>
      <c r="AM30" s="76"/>
      <c r="AN30" s="39"/>
      <c r="AO30" s="39"/>
      <c r="AP30" s="33"/>
      <c r="AQ30" s="77"/>
      <c r="AR30" s="39"/>
      <c r="AS30" s="39"/>
      <c r="AT30" s="76"/>
      <c r="AU30" s="39"/>
      <c r="AV30" s="78"/>
      <c r="AW30" s="33"/>
      <c r="AX30" s="77"/>
      <c r="AY30" s="39"/>
      <c r="AZ30" s="39"/>
      <c r="BA30" s="76"/>
      <c r="BB30" s="39"/>
      <c r="BC30" s="78"/>
      <c r="BD30" s="33"/>
      <c r="BE30" s="77"/>
      <c r="BF30" s="39"/>
      <c r="BG30" s="39"/>
      <c r="BH30" s="76"/>
      <c r="BI30" s="39"/>
      <c r="BJ30" s="78"/>
      <c r="BK30" s="33"/>
    </row>
    <row r="31" spans="1:63" x14ac:dyDescent="0.35">
      <c r="A31" s="77"/>
      <c r="B31" s="39"/>
      <c r="C31" s="39"/>
      <c r="D31" s="39"/>
      <c r="E31" s="39"/>
      <c r="F31" s="73"/>
      <c r="G31" s="95">
        <f>Table1487453233343536331323334353738393103113[[#This Row],[Hours Worked]]*Table1487453233343536331323334353738393103113[[#This Row],[Rate]]</f>
        <v>0</v>
      </c>
      <c r="H31" s="116"/>
      <c r="I31" s="118">
        <f>IF(Table1487453233343536331323334353738393103113[[#This Row],[Equipment Used (Dropdown)]] &lt;&gt; "", RIGHT(Table1487453233343536331323334353738393103113[[#This Row],[Equipment Used (Dropdown)]],6),0)</f>
        <v>0</v>
      </c>
      <c r="J31" s="94"/>
      <c r="K31" s="95">
        <f>Table1487453233343536331323334353738393103113[[#This Row],[Rate (Auto selects)]]*Table1487453233343536331323334353738393103113[[#This Row],[Hours Used]]</f>
        <v>0</v>
      </c>
      <c r="M31" s="94" t="s">
        <v>115</v>
      </c>
      <c r="N31" s="94" t="s">
        <v>77</v>
      </c>
      <c r="O31" s="107">
        <v>9.3800000000000008</v>
      </c>
      <c r="S31" s="33"/>
      <c r="T31" s="39"/>
      <c r="U31" s="39"/>
      <c r="V31" s="39"/>
      <c r="W31" s="39"/>
      <c r="X31" s="39"/>
      <c r="Y31" s="112">
        <f>IF(X31 &lt;&gt; "", RIGHT(Table15775311283848586881828384858788898108118[[#This Row],[Class (Dropdown)]],6),0)</f>
        <v>0</v>
      </c>
      <c r="Z31" s="108"/>
      <c r="AA31" s="107"/>
      <c r="AB31" s="111">
        <f>Table15775311283848586881828384858788898108118[[#This Row],[Rate (Auto fill)]]*Table15775311283848586881828384858788898108118[[#This Row],[Hours Groomed]]</f>
        <v>0</v>
      </c>
      <c r="AC31" s="32"/>
      <c r="AD31" s="39"/>
      <c r="AE31" s="39"/>
      <c r="AF31" s="39"/>
      <c r="AG31" s="39"/>
      <c r="AH31" s="78"/>
      <c r="AI31" s="33"/>
      <c r="AJ31" s="39"/>
      <c r="AK31" s="39"/>
      <c r="AL31" s="39"/>
      <c r="AM31" s="76"/>
      <c r="AN31" s="39"/>
      <c r="AO31" s="39"/>
      <c r="AP31" s="33"/>
      <c r="AQ31" s="77"/>
      <c r="AR31" s="39"/>
      <c r="AS31" s="39"/>
      <c r="AT31" s="76"/>
      <c r="AU31" s="39"/>
      <c r="AV31" s="78"/>
      <c r="AW31" s="33"/>
      <c r="AX31" s="77"/>
      <c r="AY31" s="39"/>
      <c r="AZ31" s="39"/>
      <c r="BA31" s="76"/>
      <c r="BB31" s="39"/>
      <c r="BC31" s="78"/>
      <c r="BD31" s="33"/>
      <c r="BE31" s="77"/>
      <c r="BF31" s="39"/>
      <c r="BG31" s="39"/>
      <c r="BH31" s="76"/>
      <c r="BI31" s="39"/>
      <c r="BJ31" s="78"/>
      <c r="BK31" s="33"/>
    </row>
    <row r="32" spans="1:63" ht="30" x14ac:dyDescent="0.35">
      <c r="A32" s="77"/>
      <c r="B32" s="39"/>
      <c r="C32" s="39"/>
      <c r="D32" s="39"/>
      <c r="E32" s="39"/>
      <c r="F32" s="73"/>
      <c r="G32" s="95">
        <f>Table1487453233343536331323334353738393103113[[#This Row],[Hours Worked]]*Table1487453233343536331323334353738393103113[[#This Row],[Rate]]</f>
        <v>0</v>
      </c>
      <c r="H32" s="116"/>
      <c r="I32" s="118">
        <f>IF(Table1487453233343536331323334353738393103113[[#This Row],[Equipment Used (Dropdown)]] &lt;&gt; "", RIGHT(Table1487453233343536331323334353738393103113[[#This Row],[Equipment Used (Dropdown)]],6),0)</f>
        <v>0</v>
      </c>
      <c r="J32" s="94"/>
      <c r="K32" s="95">
        <f>Table1487453233343536331323334353738393103113[[#This Row],[Rate (Auto selects)]]*Table1487453233343536331323334353738393103113[[#This Row],[Hours Used]]</f>
        <v>0</v>
      </c>
      <c r="M32" s="94" t="s">
        <v>98</v>
      </c>
      <c r="N32" s="94" t="s">
        <v>78</v>
      </c>
      <c r="O32" s="107">
        <v>57</v>
      </c>
      <c r="S32" s="33"/>
      <c r="T32" s="39"/>
      <c r="U32" s="39"/>
      <c r="V32" s="39"/>
      <c r="W32" s="39"/>
      <c r="X32" s="39"/>
      <c r="Y32" s="112">
        <f>IF(X32 &lt;&gt; "", RIGHT(Table15775311283848586881828384858788898108118[[#This Row],[Class (Dropdown)]],6),0)</f>
        <v>0</v>
      </c>
      <c r="Z32" s="108"/>
      <c r="AA32" s="107"/>
      <c r="AB32" s="111">
        <f>Table15775311283848586881828384858788898108118[[#This Row],[Rate (Auto fill)]]*Table15775311283848586881828384858788898108118[[#This Row],[Hours Groomed]]</f>
        <v>0</v>
      </c>
      <c r="AC32" s="32"/>
      <c r="AD32" s="39"/>
      <c r="AE32" s="39"/>
      <c r="AF32" s="39"/>
      <c r="AG32" s="39"/>
      <c r="AH32" s="78"/>
      <c r="AI32" s="33"/>
      <c r="AJ32" s="39"/>
      <c r="AK32" s="39"/>
      <c r="AL32" s="39"/>
      <c r="AM32" s="76"/>
      <c r="AN32" s="39"/>
      <c r="AO32" s="39"/>
      <c r="AP32" s="33"/>
      <c r="AQ32" s="77"/>
      <c r="AR32" s="39"/>
      <c r="AS32" s="39"/>
      <c r="AT32" s="76"/>
      <c r="AU32" s="39"/>
      <c r="AV32" s="78"/>
      <c r="AW32" s="33"/>
      <c r="AX32" s="77"/>
      <c r="AY32" s="39"/>
      <c r="AZ32" s="39"/>
      <c r="BA32" s="76"/>
      <c r="BB32" s="39"/>
      <c r="BC32" s="78"/>
      <c r="BD32" s="33"/>
      <c r="BE32" s="77"/>
      <c r="BF32" s="39"/>
      <c r="BG32" s="39"/>
      <c r="BH32" s="76"/>
      <c r="BI32" s="39"/>
      <c r="BJ32" s="78"/>
      <c r="BK32" s="33"/>
    </row>
    <row r="33" spans="1:63" ht="30" x14ac:dyDescent="0.35">
      <c r="A33" s="77"/>
      <c r="B33" s="39"/>
      <c r="C33" s="39"/>
      <c r="D33" s="39"/>
      <c r="E33" s="39"/>
      <c r="F33" s="73"/>
      <c r="G33" s="95">
        <f>Table1487453233343536331323334353738393103113[[#This Row],[Hours Worked]]*Table1487453233343536331323334353738393103113[[#This Row],[Rate]]</f>
        <v>0</v>
      </c>
      <c r="H33" s="116"/>
      <c r="I33" s="118">
        <f>IF(Table1487453233343536331323334353738393103113[[#This Row],[Equipment Used (Dropdown)]] &lt;&gt; "", RIGHT(Table1487453233343536331323334353738393103113[[#This Row],[Equipment Used (Dropdown)]],6),0)</f>
        <v>0</v>
      </c>
      <c r="J33" s="94"/>
      <c r="K33" s="95">
        <f>Table1487453233343536331323334353738393103113[[#This Row],[Rate (Auto selects)]]*Table1487453233343536331323334353738393103113[[#This Row],[Hours Used]]</f>
        <v>0</v>
      </c>
      <c r="M33" s="94" t="s">
        <v>99</v>
      </c>
      <c r="N33" s="94" t="s">
        <v>79</v>
      </c>
      <c r="O33" s="107">
        <v>112.35</v>
      </c>
      <c r="S33" s="33"/>
      <c r="T33" s="39"/>
      <c r="U33" s="39"/>
      <c r="V33" s="39"/>
      <c r="W33" s="39"/>
      <c r="X33" s="39"/>
      <c r="Y33" s="112">
        <f>IF(X33 &lt;&gt; "", RIGHT(Table15775311283848586881828384858788898108118[[#This Row],[Class (Dropdown)]],6),0)</f>
        <v>0</v>
      </c>
      <c r="Z33" s="108"/>
      <c r="AA33" s="107"/>
      <c r="AB33" s="111">
        <f>Table15775311283848586881828384858788898108118[[#This Row],[Rate (Auto fill)]]*Table15775311283848586881828384858788898108118[[#This Row],[Hours Groomed]]</f>
        <v>0</v>
      </c>
      <c r="AC33" s="32"/>
      <c r="AD33" s="39"/>
      <c r="AE33" s="39"/>
      <c r="AF33" s="39"/>
      <c r="AG33" s="39"/>
      <c r="AH33" s="78"/>
      <c r="AI33" s="33"/>
      <c r="AJ33" s="39"/>
      <c r="AK33" s="39"/>
      <c r="AL33" s="39"/>
      <c r="AM33" s="76"/>
      <c r="AN33" s="39"/>
      <c r="AO33" s="39"/>
      <c r="AP33" s="33"/>
      <c r="AQ33" s="77"/>
      <c r="AR33" s="39"/>
      <c r="AS33" s="39"/>
      <c r="AT33" s="76"/>
      <c r="AU33" s="39"/>
      <c r="AV33" s="78"/>
      <c r="AW33" s="33"/>
      <c r="AX33" s="77"/>
      <c r="AY33" s="39"/>
      <c r="AZ33" s="39"/>
      <c r="BA33" s="76"/>
      <c r="BB33" s="39"/>
      <c r="BC33" s="78"/>
      <c r="BD33" s="33"/>
      <c r="BE33" s="77"/>
      <c r="BF33" s="39"/>
      <c r="BG33" s="39"/>
      <c r="BH33" s="76"/>
      <c r="BI33" s="39"/>
      <c r="BJ33" s="78"/>
      <c r="BK33" s="33"/>
    </row>
    <row r="34" spans="1:63" ht="30" x14ac:dyDescent="0.35">
      <c r="A34" s="77"/>
      <c r="B34" s="39"/>
      <c r="C34" s="39"/>
      <c r="D34" s="39"/>
      <c r="E34" s="39"/>
      <c r="F34" s="73"/>
      <c r="G34" s="95">
        <f>Table1487453233343536331323334353738393103113[[#This Row],[Hours Worked]]*Table1487453233343536331323334353738393103113[[#This Row],[Rate]]</f>
        <v>0</v>
      </c>
      <c r="H34" s="116"/>
      <c r="I34" s="118">
        <f>IF(Table1487453233343536331323334353738393103113[[#This Row],[Equipment Used (Dropdown)]] &lt;&gt; "", RIGHT(Table1487453233343536331323334353738393103113[[#This Row],[Equipment Used (Dropdown)]],6),0)</f>
        <v>0</v>
      </c>
      <c r="J34" s="94"/>
      <c r="K34" s="95">
        <f>Table1487453233343536331323334353738393103113[[#This Row],[Rate (Auto selects)]]*Table1487453233343536331323334353738393103113[[#This Row],[Hours Used]]</f>
        <v>0</v>
      </c>
      <c r="M34" s="94" t="s">
        <v>100</v>
      </c>
      <c r="N34" s="94" t="s">
        <v>80</v>
      </c>
      <c r="O34" s="107">
        <v>46.38</v>
      </c>
      <c r="S34" s="33"/>
      <c r="T34" s="39"/>
      <c r="U34" s="39"/>
      <c r="V34" s="39"/>
      <c r="W34" s="39"/>
      <c r="X34" s="39"/>
      <c r="Y34" s="112">
        <f>IF(X34 &lt;&gt; "", RIGHT(Table15775311283848586881828384858788898108118[[#This Row],[Class (Dropdown)]],6),0)</f>
        <v>0</v>
      </c>
      <c r="Z34" s="108"/>
      <c r="AA34" s="107"/>
      <c r="AB34" s="111">
        <f>Table15775311283848586881828384858788898108118[[#This Row],[Rate (Auto fill)]]*Table15775311283848586881828384858788898108118[[#This Row],[Hours Groomed]]</f>
        <v>0</v>
      </c>
      <c r="AC34" s="32"/>
      <c r="AD34" s="39"/>
      <c r="AE34" s="39"/>
      <c r="AF34" s="39"/>
      <c r="AG34" s="39"/>
      <c r="AH34" s="78"/>
      <c r="AI34" s="33"/>
      <c r="AJ34" s="39"/>
      <c r="AK34" s="39"/>
      <c r="AL34" s="39"/>
      <c r="AM34" s="76"/>
      <c r="AN34" s="39"/>
      <c r="AO34" s="39"/>
      <c r="AP34" s="33"/>
      <c r="AQ34" s="77"/>
      <c r="AR34" s="39"/>
      <c r="AS34" s="39"/>
      <c r="AT34" s="76"/>
      <c r="AU34" s="39"/>
      <c r="AV34" s="78"/>
      <c r="AW34" s="33"/>
      <c r="AX34" s="77"/>
      <c r="AY34" s="39"/>
      <c r="AZ34" s="39"/>
      <c r="BA34" s="76"/>
      <c r="BB34" s="39"/>
      <c r="BC34" s="78"/>
      <c r="BD34" s="33"/>
      <c r="BE34" s="77"/>
      <c r="BF34" s="39"/>
      <c r="BG34" s="39"/>
      <c r="BH34" s="76"/>
      <c r="BI34" s="39"/>
      <c r="BJ34" s="78"/>
      <c r="BK34" s="33"/>
    </row>
    <row r="35" spans="1:63" ht="30" x14ac:dyDescent="0.35">
      <c r="A35" s="77"/>
      <c r="B35" s="39"/>
      <c r="C35" s="39"/>
      <c r="D35" s="39"/>
      <c r="E35" s="39"/>
      <c r="F35" s="73"/>
      <c r="G35" s="95">
        <f>Table1487453233343536331323334353738393103113[[#This Row],[Hours Worked]]*Table1487453233343536331323334353738393103113[[#This Row],[Rate]]</f>
        <v>0</v>
      </c>
      <c r="H35" s="116"/>
      <c r="I35" s="118">
        <f>IF(Table1487453233343536331323334353738393103113[[#This Row],[Equipment Used (Dropdown)]] &lt;&gt; "", RIGHT(Table1487453233343536331323334353738393103113[[#This Row],[Equipment Used (Dropdown)]],6),0)</f>
        <v>0</v>
      </c>
      <c r="J35" s="94"/>
      <c r="K35" s="95">
        <f>Table1487453233343536331323334353738393103113[[#This Row],[Rate (Auto selects)]]*Table1487453233343536331323334353738393103113[[#This Row],[Hours Used]]</f>
        <v>0</v>
      </c>
      <c r="M35" s="94" t="s">
        <v>101</v>
      </c>
      <c r="N35" s="94" t="s">
        <v>81</v>
      </c>
      <c r="O35" s="107">
        <v>111.43</v>
      </c>
      <c r="S35" s="33"/>
      <c r="T35" s="39"/>
      <c r="U35" s="39"/>
      <c r="V35" s="39"/>
      <c r="W35" s="39"/>
      <c r="X35" s="39"/>
      <c r="Y35" s="112">
        <f>IF(X35 &lt;&gt; "", RIGHT(Table15775311283848586881828384858788898108118[[#This Row],[Class (Dropdown)]],6),0)</f>
        <v>0</v>
      </c>
      <c r="Z35" s="108"/>
      <c r="AA35" s="107"/>
      <c r="AB35" s="111">
        <f>Table15775311283848586881828384858788898108118[[#This Row],[Rate (Auto fill)]]*Table15775311283848586881828384858788898108118[[#This Row],[Hours Groomed]]</f>
        <v>0</v>
      </c>
      <c r="AC35" s="32"/>
      <c r="AD35" s="39"/>
      <c r="AE35" s="39"/>
      <c r="AF35" s="39"/>
      <c r="AG35" s="39"/>
      <c r="AH35" s="78"/>
      <c r="AI35" s="33"/>
      <c r="AJ35" s="39"/>
      <c r="AK35" s="39"/>
      <c r="AL35" s="39"/>
      <c r="AM35" s="76"/>
      <c r="AN35" s="39"/>
      <c r="AO35" s="39"/>
      <c r="AP35" s="33"/>
      <c r="AQ35" s="77"/>
      <c r="AR35" s="39"/>
      <c r="AS35" s="39"/>
      <c r="AT35" s="76"/>
      <c r="AU35" s="39"/>
      <c r="AV35" s="78"/>
      <c r="AW35" s="33"/>
      <c r="AX35" s="77"/>
      <c r="AY35" s="39"/>
      <c r="AZ35" s="39"/>
      <c r="BA35" s="76"/>
      <c r="BB35" s="39"/>
      <c r="BC35" s="78"/>
      <c r="BD35" s="33"/>
      <c r="BE35" s="77"/>
      <c r="BF35" s="39"/>
      <c r="BG35" s="39"/>
      <c r="BH35" s="76"/>
      <c r="BI35" s="39"/>
      <c r="BJ35" s="78"/>
      <c r="BK35" s="33"/>
    </row>
    <row r="36" spans="1:63" ht="30" x14ac:dyDescent="0.35">
      <c r="A36" s="77"/>
      <c r="B36" s="39"/>
      <c r="C36" s="39"/>
      <c r="D36" s="39"/>
      <c r="E36" s="39"/>
      <c r="F36" s="73"/>
      <c r="G36" s="95">
        <f>Table1487453233343536331323334353738393103113[[#This Row],[Hours Worked]]*Table1487453233343536331323334353738393103113[[#This Row],[Rate]]</f>
        <v>0</v>
      </c>
      <c r="H36" s="116"/>
      <c r="I36" s="118">
        <f>IF(Table1487453233343536331323334353738393103113[[#This Row],[Equipment Used (Dropdown)]] &lt;&gt; "", RIGHT(Table1487453233343536331323334353738393103113[[#This Row],[Equipment Used (Dropdown)]],6),0)</f>
        <v>0</v>
      </c>
      <c r="J36" s="94"/>
      <c r="K36" s="95">
        <f>Table1487453233343536331323334353738393103113[[#This Row],[Rate (Auto selects)]]*Table1487453233343536331323334353738393103113[[#This Row],[Hours Used]]</f>
        <v>0</v>
      </c>
      <c r="M36" s="94" t="s">
        <v>102</v>
      </c>
      <c r="N36" s="94" t="s">
        <v>82</v>
      </c>
      <c r="O36" s="107">
        <v>55.85</v>
      </c>
      <c r="S36" s="33"/>
      <c r="T36" s="39"/>
      <c r="U36" s="39"/>
      <c r="V36" s="39"/>
      <c r="W36" s="39"/>
      <c r="X36" s="39"/>
      <c r="Y36" s="112">
        <f>IF(X36 &lt;&gt; "", RIGHT(Table15775311283848586881828384858788898108118[[#This Row],[Class (Dropdown)]],6),0)</f>
        <v>0</v>
      </c>
      <c r="Z36" s="108"/>
      <c r="AA36" s="107"/>
      <c r="AB36" s="111">
        <f>Table15775311283848586881828384858788898108118[[#This Row],[Rate (Auto fill)]]*Table15775311283848586881828384858788898108118[[#This Row],[Hours Groomed]]</f>
        <v>0</v>
      </c>
      <c r="AC36" s="32"/>
      <c r="AD36" s="39"/>
      <c r="AE36" s="39"/>
      <c r="AF36" s="39"/>
      <c r="AG36" s="39"/>
      <c r="AH36" s="78"/>
      <c r="AI36" s="33"/>
      <c r="AJ36" s="39"/>
      <c r="AK36" s="39"/>
      <c r="AL36" s="39"/>
      <c r="AM36" s="76"/>
      <c r="AN36" s="39"/>
      <c r="AO36" s="39"/>
      <c r="AP36" s="33"/>
      <c r="AQ36" s="77"/>
      <c r="AR36" s="39"/>
      <c r="AS36" s="39"/>
      <c r="AT36" s="76"/>
      <c r="AU36" s="39"/>
      <c r="AV36" s="78"/>
      <c r="AW36" s="33"/>
      <c r="AX36" s="77"/>
      <c r="AY36" s="39"/>
      <c r="AZ36" s="39"/>
      <c r="BA36" s="76"/>
      <c r="BB36" s="39"/>
      <c r="BC36" s="78"/>
      <c r="BD36" s="33"/>
      <c r="BE36" s="77"/>
      <c r="BF36" s="39"/>
      <c r="BG36" s="39"/>
      <c r="BH36" s="76"/>
      <c r="BI36" s="39"/>
      <c r="BJ36" s="78"/>
      <c r="BK36" s="33"/>
    </row>
    <row r="37" spans="1:63" ht="30" x14ac:dyDescent="0.35">
      <c r="A37" s="77"/>
      <c r="B37" s="39"/>
      <c r="C37" s="39"/>
      <c r="D37" s="39"/>
      <c r="E37" s="39"/>
      <c r="F37" s="73"/>
      <c r="G37" s="95">
        <f>Table1487453233343536331323334353738393103113[[#This Row],[Hours Worked]]*Table1487453233343536331323334353738393103113[[#This Row],[Rate]]</f>
        <v>0</v>
      </c>
      <c r="H37" s="116"/>
      <c r="I37" s="118">
        <f>IF(Table1487453233343536331323334353738393103113[[#This Row],[Equipment Used (Dropdown)]] &lt;&gt; "", RIGHT(Table1487453233343536331323334353738393103113[[#This Row],[Equipment Used (Dropdown)]],6),0)</f>
        <v>0</v>
      </c>
      <c r="J37" s="94"/>
      <c r="K37" s="95">
        <f>Table1487453233343536331323334353738393103113[[#This Row],[Rate (Auto selects)]]*Table1487453233343536331323334353738393103113[[#This Row],[Hours Used]]</f>
        <v>0</v>
      </c>
      <c r="M37" s="94" t="s">
        <v>103</v>
      </c>
      <c r="N37" s="94" t="s">
        <v>83</v>
      </c>
      <c r="O37" s="107">
        <v>68.040000000000006</v>
      </c>
      <c r="S37" s="33"/>
      <c r="T37" s="39"/>
      <c r="U37" s="39"/>
      <c r="V37" s="39"/>
      <c r="W37" s="39"/>
      <c r="X37" s="39"/>
      <c r="Y37" s="112">
        <f>IF(X37 &lt;&gt; "", RIGHT(Table15775311283848586881828384858788898108118[[#This Row],[Class (Dropdown)]],6),0)</f>
        <v>0</v>
      </c>
      <c r="Z37" s="108"/>
      <c r="AA37" s="107"/>
      <c r="AB37" s="111">
        <f>Table15775311283848586881828384858788898108118[[#This Row],[Rate (Auto fill)]]*Table15775311283848586881828384858788898108118[[#This Row],[Hours Groomed]]</f>
        <v>0</v>
      </c>
      <c r="AC37" s="32"/>
      <c r="AD37" s="39"/>
      <c r="AE37" s="39"/>
      <c r="AF37" s="39"/>
      <c r="AG37" s="39"/>
      <c r="AH37" s="78"/>
      <c r="AI37" s="33"/>
      <c r="AJ37" s="39"/>
      <c r="AK37" s="39"/>
      <c r="AL37" s="39"/>
      <c r="AM37" s="76"/>
      <c r="AN37" s="39"/>
      <c r="AO37" s="39"/>
      <c r="AP37" s="33"/>
      <c r="AQ37" s="77"/>
      <c r="AR37" s="39"/>
      <c r="AS37" s="39"/>
      <c r="AT37" s="76"/>
      <c r="AU37" s="39"/>
      <c r="AV37" s="78"/>
      <c r="AW37" s="33"/>
      <c r="AX37" s="77"/>
      <c r="AY37" s="39"/>
      <c r="AZ37" s="39"/>
      <c r="BA37" s="76"/>
      <c r="BB37" s="39"/>
      <c r="BC37" s="78"/>
      <c r="BD37" s="33"/>
      <c r="BE37" s="77"/>
      <c r="BF37" s="39"/>
      <c r="BG37" s="39"/>
      <c r="BH37" s="76"/>
      <c r="BI37" s="39"/>
      <c r="BJ37" s="78"/>
      <c r="BK37" s="33"/>
    </row>
    <row r="38" spans="1:63" x14ac:dyDescent="0.35">
      <c r="A38" s="77"/>
      <c r="B38" s="39"/>
      <c r="C38" s="39"/>
      <c r="D38" s="39"/>
      <c r="E38" s="39"/>
      <c r="F38" s="73"/>
      <c r="G38" s="95">
        <f>Table1487453233343536331323334353738393103113[[#This Row],[Hours Worked]]*Table1487453233343536331323334353738393103113[[#This Row],[Rate]]</f>
        <v>0</v>
      </c>
      <c r="H38" s="116"/>
      <c r="I38" s="118">
        <f>IF(Table1487453233343536331323334353738393103113[[#This Row],[Equipment Used (Dropdown)]] &lt;&gt; "", RIGHT(Table1487453233343536331323334353738393103113[[#This Row],[Equipment Used (Dropdown)]],6),0)</f>
        <v>0</v>
      </c>
      <c r="J38" s="94"/>
      <c r="K38" s="95">
        <f>Table1487453233343536331323334353738393103113[[#This Row],[Rate (Auto selects)]]*Table1487453233343536331323334353738393103113[[#This Row],[Hours Used]]</f>
        <v>0</v>
      </c>
      <c r="S38" s="33"/>
      <c r="T38" s="39"/>
      <c r="U38" s="39"/>
      <c r="V38" s="39"/>
      <c r="W38" s="39"/>
      <c r="X38" s="39"/>
      <c r="Y38" s="112">
        <f>IF(X38 &lt;&gt; "", RIGHT(Table15775311283848586881828384858788898108118[[#This Row],[Class (Dropdown)]],6),0)</f>
        <v>0</v>
      </c>
      <c r="Z38" s="108"/>
      <c r="AA38" s="107"/>
      <c r="AB38" s="111">
        <f>Table15775311283848586881828384858788898108118[[#This Row],[Rate (Auto fill)]]*Table15775311283848586881828384858788898108118[[#This Row],[Hours Groomed]]</f>
        <v>0</v>
      </c>
      <c r="AC38" s="32"/>
      <c r="AD38" s="39"/>
      <c r="AE38" s="39"/>
      <c r="AF38" s="39"/>
      <c r="AG38" s="39"/>
      <c r="AH38" s="78"/>
      <c r="AI38" s="33"/>
      <c r="AJ38" s="39"/>
      <c r="AK38" s="39"/>
      <c r="AL38" s="39"/>
      <c r="AM38" s="76"/>
      <c r="AN38" s="39"/>
      <c r="AO38" s="39"/>
      <c r="AP38" s="33"/>
      <c r="AQ38" s="77"/>
      <c r="AR38" s="39"/>
      <c r="AS38" s="39"/>
      <c r="AT38" s="76"/>
      <c r="AU38" s="39"/>
      <c r="AV38" s="78"/>
      <c r="AW38" s="33"/>
      <c r="AX38" s="77"/>
      <c r="AY38" s="39"/>
      <c r="AZ38" s="39"/>
      <c r="BA38" s="76"/>
      <c r="BB38" s="39"/>
      <c r="BC38" s="78"/>
      <c r="BD38" s="33"/>
      <c r="BE38" s="77"/>
      <c r="BF38" s="39"/>
      <c r="BG38" s="39"/>
      <c r="BH38" s="76"/>
      <c r="BI38" s="39"/>
      <c r="BJ38" s="78"/>
      <c r="BK38" s="33"/>
    </row>
    <row r="39" spans="1:63" x14ac:dyDescent="0.35">
      <c r="A39" s="77"/>
      <c r="B39" s="39"/>
      <c r="C39" s="39"/>
      <c r="D39" s="39"/>
      <c r="E39" s="39"/>
      <c r="F39" s="73"/>
      <c r="G39" s="95">
        <f>Table1487453233343536331323334353738393103113[[#This Row],[Hours Worked]]*Table1487453233343536331323334353738393103113[[#This Row],[Rate]]</f>
        <v>0</v>
      </c>
      <c r="H39" s="116"/>
      <c r="I39" s="118">
        <f>IF(Table1487453233343536331323334353738393103113[[#This Row],[Equipment Used (Dropdown)]] &lt;&gt; "", RIGHT(Table1487453233343536331323334353738393103113[[#This Row],[Equipment Used (Dropdown)]],6),0)</f>
        <v>0</v>
      </c>
      <c r="J39" s="94"/>
      <c r="K39" s="95">
        <f>Table1487453233343536331323334353738393103113[[#This Row],[Rate (Auto selects)]]*Table1487453233343536331323334353738393103113[[#This Row],[Hours Used]]</f>
        <v>0</v>
      </c>
      <c r="S39" s="33"/>
      <c r="T39" s="39"/>
      <c r="U39" s="39"/>
      <c r="V39" s="39"/>
      <c r="W39" s="39"/>
      <c r="X39" s="39"/>
      <c r="Y39" s="112">
        <f>IF(X39 &lt;&gt; "", RIGHT(Table15775311283848586881828384858788898108118[[#This Row],[Class (Dropdown)]],6),0)</f>
        <v>0</v>
      </c>
      <c r="Z39" s="108"/>
      <c r="AA39" s="107"/>
      <c r="AB39" s="111">
        <f>Table15775311283848586881828384858788898108118[[#This Row],[Rate (Auto fill)]]*Table15775311283848586881828384858788898108118[[#This Row],[Hours Groomed]]</f>
        <v>0</v>
      </c>
      <c r="AC39" s="32"/>
      <c r="AD39" s="39"/>
      <c r="AE39" s="39"/>
      <c r="AF39" s="39"/>
      <c r="AG39" s="39"/>
      <c r="AH39" s="78"/>
      <c r="AI39" s="33"/>
      <c r="AJ39" s="39"/>
      <c r="AK39" s="39"/>
      <c r="AL39" s="39"/>
      <c r="AM39" s="76"/>
      <c r="AN39" s="39"/>
      <c r="AO39" s="39"/>
      <c r="AP39" s="33"/>
      <c r="AQ39" s="77"/>
      <c r="AR39" s="39"/>
      <c r="AS39" s="39"/>
      <c r="AT39" s="76"/>
      <c r="AU39" s="39"/>
      <c r="AV39" s="78"/>
      <c r="AW39" s="33"/>
      <c r="AX39" s="77"/>
      <c r="AY39" s="39"/>
      <c r="AZ39" s="39"/>
      <c r="BA39" s="76"/>
      <c r="BB39" s="39"/>
      <c r="BC39" s="78"/>
      <c r="BD39" s="33"/>
      <c r="BE39" s="77"/>
      <c r="BF39" s="39"/>
      <c r="BG39" s="39"/>
      <c r="BH39" s="76"/>
      <c r="BI39" s="39"/>
      <c r="BJ39" s="78"/>
      <c r="BK39" s="33"/>
    </row>
    <row r="40" spans="1:63" x14ac:dyDescent="0.35">
      <c r="A40" s="77"/>
      <c r="B40" s="39"/>
      <c r="C40" s="39"/>
      <c r="D40" s="39"/>
      <c r="E40" s="39"/>
      <c r="F40" s="73"/>
      <c r="G40" s="95">
        <f>Table1487453233343536331323334353738393103113[[#This Row],[Hours Worked]]*Table1487453233343536331323334353738393103113[[#This Row],[Rate]]</f>
        <v>0</v>
      </c>
      <c r="H40" s="116"/>
      <c r="I40" s="118">
        <f>IF(Table1487453233343536331323334353738393103113[[#This Row],[Equipment Used (Dropdown)]] &lt;&gt; "", RIGHT(Table1487453233343536331323334353738393103113[[#This Row],[Equipment Used (Dropdown)]],6),0)</f>
        <v>0</v>
      </c>
      <c r="J40" s="94"/>
      <c r="K40" s="95">
        <f>Table1487453233343536331323334353738393103113[[#This Row],[Rate (Auto selects)]]*Table1487453233343536331323334353738393103113[[#This Row],[Hours Used]]</f>
        <v>0</v>
      </c>
      <c r="S40" s="33"/>
      <c r="T40" s="39"/>
      <c r="U40" s="39"/>
      <c r="V40" s="39"/>
      <c r="W40" s="39"/>
      <c r="X40" s="39"/>
      <c r="Y40" s="112">
        <f>IF(X40 &lt;&gt; "", RIGHT(Table15775311283848586881828384858788898108118[[#This Row],[Class (Dropdown)]],6),0)</f>
        <v>0</v>
      </c>
      <c r="Z40" s="108"/>
      <c r="AA40" s="107"/>
      <c r="AB40" s="111">
        <f>Table15775311283848586881828384858788898108118[[#This Row],[Rate (Auto fill)]]*Table15775311283848586881828384858788898108118[[#This Row],[Hours Groomed]]</f>
        <v>0</v>
      </c>
      <c r="AC40" s="32"/>
      <c r="AD40" s="39"/>
      <c r="AE40" s="39"/>
      <c r="AF40" s="39"/>
      <c r="AG40" s="39"/>
      <c r="AH40" s="78"/>
      <c r="AI40" s="33"/>
      <c r="AJ40" s="39"/>
      <c r="AK40" s="39"/>
      <c r="AL40" s="39"/>
      <c r="AM40" s="76"/>
      <c r="AN40" s="39"/>
      <c r="AO40" s="39"/>
      <c r="AP40" s="33"/>
      <c r="AQ40" s="77"/>
      <c r="AR40" s="39"/>
      <c r="AS40" s="39"/>
      <c r="AT40" s="76"/>
      <c r="AU40" s="39"/>
      <c r="AV40" s="78"/>
      <c r="AW40" s="33"/>
      <c r="AX40" s="77"/>
      <c r="AY40" s="39"/>
      <c r="AZ40" s="39"/>
      <c r="BA40" s="76"/>
      <c r="BB40" s="39"/>
      <c r="BC40" s="78"/>
      <c r="BD40" s="33"/>
      <c r="BE40" s="77"/>
      <c r="BF40" s="39"/>
      <c r="BG40" s="39"/>
      <c r="BH40" s="76"/>
      <c r="BI40" s="39"/>
      <c r="BJ40" s="78"/>
      <c r="BK40" s="33"/>
    </row>
    <row r="41" spans="1:63" x14ac:dyDescent="0.35">
      <c r="A41" s="77"/>
      <c r="B41" s="39"/>
      <c r="C41" s="39"/>
      <c r="D41" s="39"/>
      <c r="E41" s="39"/>
      <c r="F41" s="73"/>
      <c r="G41" s="95">
        <f>Table1487453233343536331323334353738393103113[[#This Row],[Hours Worked]]*Table1487453233343536331323334353738393103113[[#This Row],[Rate]]</f>
        <v>0</v>
      </c>
      <c r="H41" s="116"/>
      <c r="I41" s="118">
        <f>IF(Table1487453233343536331323334353738393103113[[#This Row],[Equipment Used (Dropdown)]] &lt;&gt; "", RIGHT(Table1487453233343536331323334353738393103113[[#This Row],[Equipment Used (Dropdown)]],6),0)</f>
        <v>0</v>
      </c>
      <c r="J41" s="94"/>
      <c r="K41" s="95">
        <f>Table1487453233343536331323334353738393103113[[#This Row],[Rate (Auto selects)]]*Table1487453233343536331323334353738393103113[[#This Row],[Hours Used]]</f>
        <v>0</v>
      </c>
      <c r="S41" s="33"/>
      <c r="T41" s="39"/>
      <c r="U41" s="39"/>
      <c r="V41" s="39"/>
      <c r="W41" s="39"/>
      <c r="X41" s="39"/>
      <c r="Y41" s="112">
        <f>IF(X41 &lt;&gt; "", RIGHT(Table15775311283848586881828384858788898108118[[#This Row],[Class (Dropdown)]],6),0)</f>
        <v>0</v>
      </c>
      <c r="Z41" s="108"/>
      <c r="AA41" s="107"/>
      <c r="AB41" s="111">
        <f>Table15775311283848586881828384858788898108118[[#This Row],[Rate (Auto fill)]]*Table15775311283848586881828384858788898108118[[#This Row],[Hours Groomed]]</f>
        <v>0</v>
      </c>
      <c r="AC41" s="32"/>
      <c r="AD41" s="39"/>
      <c r="AE41" s="39"/>
      <c r="AF41" s="39"/>
      <c r="AG41" s="39"/>
      <c r="AH41" s="78"/>
      <c r="AI41" s="33"/>
      <c r="AJ41" s="39"/>
      <c r="AK41" s="39"/>
      <c r="AL41" s="39"/>
      <c r="AM41" s="76"/>
      <c r="AN41" s="39"/>
      <c r="AO41" s="39"/>
      <c r="AP41" s="33"/>
      <c r="AQ41" s="77"/>
      <c r="AR41" s="39"/>
      <c r="AS41" s="39"/>
      <c r="AT41" s="76"/>
      <c r="AU41" s="39"/>
      <c r="AV41" s="78"/>
      <c r="AW41" s="33"/>
      <c r="AX41" s="77"/>
      <c r="AY41" s="39"/>
      <c r="AZ41" s="39"/>
      <c r="BA41" s="76"/>
      <c r="BB41" s="39"/>
      <c r="BC41" s="78"/>
      <c r="BD41" s="33"/>
      <c r="BE41" s="77"/>
      <c r="BF41" s="39"/>
      <c r="BG41" s="39"/>
      <c r="BH41" s="76"/>
      <c r="BI41" s="39"/>
      <c r="BJ41" s="78"/>
      <c r="BK41" s="33"/>
    </row>
    <row r="42" spans="1:63" ht="15.6" thickBot="1" x14ac:dyDescent="0.4">
      <c r="A42" s="77"/>
      <c r="B42" s="39"/>
      <c r="C42" s="39"/>
      <c r="D42" s="39"/>
      <c r="E42" s="39"/>
      <c r="F42" s="73"/>
      <c r="G42" s="95">
        <f>Table1487453233343536331323334353738393103113[[#This Row],[Hours Worked]]*Table1487453233343536331323334353738393103113[[#This Row],[Rate]]</f>
        <v>0</v>
      </c>
      <c r="H42" s="116"/>
      <c r="I42" s="118">
        <f>IF(Table1487453233343536331323334353738393103113[[#This Row],[Equipment Used (Dropdown)]] &lt;&gt; "", RIGHT(Table1487453233343536331323334353738393103113[[#This Row],[Equipment Used (Dropdown)]],6),0)</f>
        <v>0</v>
      </c>
      <c r="J42" s="94"/>
      <c r="K42" s="95">
        <f>Table1487453233343536331323334353738393103113[[#This Row],[Rate (Auto selects)]]*Table1487453233343536331323334353738393103113[[#This Row],[Hours Used]]</f>
        <v>0</v>
      </c>
      <c r="S42" s="33"/>
      <c r="T42" s="39"/>
      <c r="U42" s="39"/>
      <c r="V42" s="39"/>
      <c r="W42" s="39"/>
      <c r="X42" s="39"/>
      <c r="Y42" s="112">
        <f>IF(X42 &lt;&gt; "", RIGHT(Table15775311283848586881828384858788898108118[[#This Row],[Class (Dropdown)]],6),0)</f>
        <v>0</v>
      </c>
      <c r="Z42" s="108"/>
      <c r="AA42" s="107"/>
      <c r="AB42" s="111">
        <f>Table15775311283848586881828384858788898108118[[#This Row],[Rate (Auto fill)]]*Table15775311283848586881828384858788898108118[[#This Row],[Hours Groomed]]</f>
        <v>0</v>
      </c>
      <c r="AC42" s="32"/>
      <c r="AD42" s="39"/>
      <c r="AE42" s="82"/>
      <c r="AF42" s="82"/>
      <c r="AG42" s="82"/>
      <c r="AH42" s="83"/>
      <c r="AI42" s="33"/>
      <c r="AJ42" s="39"/>
      <c r="AK42" s="39"/>
      <c r="AL42" s="39"/>
      <c r="AM42" s="76"/>
      <c r="AN42" s="39"/>
      <c r="AO42" s="39"/>
      <c r="AP42" s="33"/>
      <c r="AQ42" s="77"/>
      <c r="AR42" s="39"/>
      <c r="AS42" s="39"/>
      <c r="AT42" s="76"/>
      <c r="AU42" s="39"/>
      <c r="AV42" s="78"/>
      <c r="AW42" s="33"/>
      <c r="AX42" s="77"/>
      <c r="AY42" s="39"/>
      <c r="AZ42" s="39"/>
      <c r="BA42" s="76"/>
      <c r="BB42" s="39"/>
      <c r="BC42" s="78"/>
      <c r="BD42" s="33"/>
      <c r="BE42" s="77"/>
      <c r="BF42" s="39"/>
      <c r="BG42" s="39"/>
      <c r="BH42" s="76"/>
      <c r="BI42" s="39"/>
      <c r="BJ42" s="78"/>
      <c r="BK42" s="33"/>
    </row>
    <row r="43" spans="1:63" x14ac:dyDescent="0.35">
      <c r="A43" s="77"/>
      <c r="B43" s="39"/>
      <c r="C43" s="39"/>
      <c r="D43" s="39"/>
      <c r="E43" s="39"/>
      <c r="F43" s="73"/>
      <c r="G43" s="95">
        <f>Table1487453233343536331323334353738393103113[[#This Row],[Hours Worked]]*Table1487453233343536331323334353738393103113[[#This Row],[Rate]]</f>
        <v>0</v>
      </c>
      <c r="H43" s="116"/>
      <c r="I43" s="118">
        <f>IF(Table1487453233343536331323334353738393103113[[#This Row],[Equipment Used (Dropdown)]] &lt;&gt; "", RIGHT(Table1487453233343536331323334353738393103113[[#This Row],[Equipment Used (Dropdown)]],6),0)</f>
        <v>0</v>
      </c>
      <c r="J43" s="94"/>
      <c r="K43" s="95">
        <f>Table1487453233343536331323334353738393103113[[#This Row],[Rate (Auto selects)]]*Table1487453233343536331323334353738393103113[[#This Row],[Hours Used]]</f>
        <v>0</v>
      </c>
      <c r="S43" s="33"/>
      <c r="T43" s="39"/>
      <c r="U43" s="39"/>
      <c r="V43" s="39"/>
      <c r="W43" s="39"/>
      <c r="X43" s="39"/>
      <c r="Y43" s="112">
        <f>IF(X43 &lt;&gt; "", RIGHT(Table15775311283848586881828384858788898108118[[#This Row],[Class (Dropdown)]],6),0)</f>
        <v>0</v>
      </c>
      <c r="Z43" s="108"/>
      <c r="AA43" s="107"/>
      <c r="AB43" s="111">
        <f>Table15775311283848586881828384858788898108118[[#This Row],[Rate (Auto fill)]]*Table15775311283848586881828384858788898108118[[#This Row],[Hours Groomed]]</f>
        <v>0</v>
      </c>
      <c r="AC43" s="32"/>
      <c r="AD43" s="84"/>
      <c r="AE43" s="85"/>
      <c r="AF43" s="85"/>
      <c r="AI43" s="33"/>
      <c r="AJ43" s="39"/>
      <c r="AK43" s="39"/>
      <c r="AL43" s="39"/>
      <c r="AM43" s="76"/>
      <c r="AN43" s="39"/>
      <c r="AO43" s="39"/>
      <c r="AP43" s="33"/>
      <c r="AQ43" s="77"/>
      <c r="AR43" s="39"/>
      <c r="AS43" s="39"/>
      <c r="AT43" s="76"/>
      <c r="AU43" s="39"/>
      <c r="AV43" s="78"/>
      <c r="AW43" s="33"/>
      <c r="AX43" s="77"/>
      <c r="AY43" s="39"/>
      <c r="AZ43" s="39"/>
      <c r="BA43" s="76"/>
      <c r="BB43" s="39"/>
      <c r="BC43" s="78"/>
      <c r="BD43" s="33"/>
      <c r="BE43" s="77"/>
      <c r="BF43" s="39"/>
      <c r="BG43" s="39"/>
      <c r="BH43" s="76"/>
      <c r="BI43" s="39"/>
      <c r="BJ43" s="78"/>
      <c r="BK43" s="33"/>
    </row>
    <row r="44" spans="1:63" x14ac:dyDescent="0.35">
      <c r="A44" s="77"/>
      <c r="B44" s="39"/>
      <c r="C44" s="39"/>
      <c r="D44" s="39"/>
      <c r="E44" s="39"/>
      <c r="F44" s="73"/>
      <c r="G44" s="95">
        <f>Table1487453233343536331323334353738393103113[[#This Row],[Hours Worked]]*Table1487453233343536331323334353738393103113[[#This Row],[Rate]]</f>
        <v>0</v>
      </c>
      <c r="H44" s="116"/>
      <c r="I44" s="118">
        <f>IF(Table1487453233343536331323334353738393103113[[#This Row],[Equipment Used (Dropdown)]] &lt;&gt; "", RIGHT(Table1487453233343536331323334353738393103113[[#This Row],[Equipment Used (Dropdown)]],6),0)</f>
        <v>0</v>
      </c>
      <c r="J44" s="94"/>
      <c r="K44" s="95">
        <f>Table1487453233343536331323334353738393103113[[#This Row],[Rate (Auto selects)]]*Table1487453233343536331323334353738393103113[[#This Row],[Hours Used]]</f>
        <v>0</v>
      </c>
      <c r="S44" s="33"/>
      <c r="T44" s="39"/>
      <c r="U44" s="39"/>
      <c r="V44" s="39"/>
      <c r="W44" s="39"/>
      <c r="X44" s="39"/>
      <c r="Y44" s="112">
        <f>IF(X44 &lt;&gt; "", RIGHT(Table15775311283848586881828384858788898108118[[#This Row],[Class (Dropdown)]],6),0)</f>
        <v>0</v>
      </c>
      <c r="Z44" s="108"/>
      <c r="AA44" s="107"/>
      <c r="AB44" s="111">
        <f>Table15775311283848586881828384858788898108118[[#This Row],[Rate (Auto fill)]]*Table15775311283848586881828384858788898108118[[#This Row],[Hours Groomed]]</f>
        <v>0</v>
      </c>
      <c r="AC44" s="32"/>
      <c r="AD44" s="84"/>
      <c r="AE44" s="85"/>
      <c r="AF44" s="85"/>
      <c r="AI44" s="33"/>
      <c r="AJ44" s="39"/>
      <c r="AK44" s="39"/>
      <c r="AL44" s="39"/>
      <c r="AM44" s="76"/>
      <c r="AN44" s="39"/>
      <c r="AO44" s="39"/>
      <c r="AP44" s="33"/>
      <c r="AQ44" s="77"/>
      <c r="AR44" s="39"/>
      <c r="AS44" s="39"/>
      <c r="AT44" s="76"/>
      <c r="AU44" s="39"/>
      <c r="AV44" s="78"/>
      <c r="AW44" s="33"/>
      <c r="AX44" s="77"/>
      <c r="AY44" s="39"/>
      <c r="AZ44" s="39"/>
      <c r="BA44" s="76"/>
      <c r="BB44" s="39"/>
      <c r="BC44" s="78"/>
      <c r="BD44" s="33"/>
      <c r="BE44" s="77"/>
      <c r="BF44" s="39"/>
      <c r="BG44" s="39"/>
      <c r="BH44" s="76"/>
      <c r="BI44" s="39"/>
      <c r="BJ44" s="78"/>
      <c r="BK44" s="33"/>
    </row>
    <row r="45" spans="1:63" x14ac:dyDescent="0.35">
      <c r="A45" s="77"/>
      <c r="B45" s="39"/>
      <c r="C45" s="39"/>
      <c r="D45" s="39"/>
      <c r="E45" s="39"/>
      <c r="F45" s="73"/>
      <c r="G45" s="95">
        <f>Table1487453233343536331323334353738393103113[[#This Row],[Hours Worked]]*Table1487453233343536331323334353738393103113[[#This Row],[Rate]]</f>
        <v>0</v>
      </c>
      <c r="H45" s="116"/>
      <c r="I45" s="118">
        <f>IF(Table1487453233343536331323334353738393103113[[#This Row],[Equipment Used (Dropdown)]] &lt;&gt; "", RIGHT(Table1487453233343536331323334353738393103113[[#This Row],[Equipment Used (Dropdown)]],6),0)</f>
        <v>0</v>
      </c>
      <c r="J45" s="94"/>
      <c r="K45" s="95">
        <f>Table1487453233343536331323334353738393103113[[#This Row],[Rate (Auto selects)]]*Table1487453233343536331323334353738393103113[[#This Row],[Hours Used]]</f>
        <v>0</v>
      </c>
      <c r="S45" s="33"/>
      <c r="T45" s="39"/>
      <c r="U45" s="39"/>
      <c r="V45" s="39"/>
      <c r="W45" s="39"/>
      <c r="X45" s="39"/>
      <c r="Y45" s="112">
        <f>IF(X45 &lt;&gt; "", RIGHT(Table15775311283848586881828384858788898108118[[#This Row],[Class (Dropdown)]],6),0)</f>
        <v>0</v>
      </c>
      <c r="Z45" s="108"/>
      <c r="AA45" s="107"/>
      <c r="AB45" s="111">
        <f>Table15775311283848586881828384858788898108118[[#This Row],[Rate (Auto fill)]]*Table15775311283848586881828384858788898108118[[#This Row],[Hours Groomed]]</f>
        <v>0</v>
      </c>
      <c r="AC45" s="32"/>
      <c r="AD45" s="84"/>
      <c r="AE45" s="85"/>
      <c r="AF45" s="85"/>
      <c r="AI45" s="33"/>
      <c r="AJ45" s="39"/>
      <c r="AK45" s="39"/>
      <c r="AL45" s="39"/>
      <c r="AM45" s="76"/>
      <c r="AN45" s="39"/>
      <c r="AO45" s="39"/>
      <c r="AP45" s="33"/>
      <c r="AQ45" s="77"/>
      <c r="AR45" s="39"/>
      <c r="AS45" s="39"/>
      <c r="AT45" s="76"/>
      <c r="AU45" s="39"/>
      <c r="AV45" s="78"/>
      <c r="AW45" s="33"/>
      <c r="AX45" s="77"/>
      <c r="AY45" s="39"/>
      <c r="AZ45" s="39"/>
      <c r="BA45" s="76"/>
      <c r="BB45" s="39"/>
      <c r="BC45" s="78"/>
      <c r="BD45" s="33"/>
      <c r="BE45" s="77"/>
      <c r="BF45" s="39"/>
      <c r="BG45" s="39"/>
      <c r="BH45" s="76"/>
      <c r="BI45" s="39"/>
      <c r="BJ45" s="78"/>
      <c r="BK45" s="33"/>
    </row>
    <row r="46" spans="1:63" x14ac:dyDescent="0.35">
      <c r="A46" s="77"/>
      <c r="B46" s="39"/>
      <c r="C46" s="39"/>
      <c r="D46" s="39"/>
      <c r="E46" s="39"/>
      <c r="F46" s="73"/>
      <c r="G46" s="95">
        <f>Table1487453233343536331323334353738393103113[[#This Row],[Hours Worked]]*Table1487453233343536331323334353738393103113[[#This Row],[Rate]]</f>
        <v>0</v>
      </c>
      <c r="H46" s="116"/>
      <c r="I46" s="118">
        <f>IF(Table1487453233343536331323334353738393103113[[#This Row],[Equipment Used (Dropdown)]] &lt;&gt; "", RIGHT(Table1487453233343536331323334353738393103113[[#This Row],[Equipment Used (Dropdown)]],6),0)</f>
        <v>0</v>
      </c>
      <c r="J46" s="94"/>
      <c r="K46" s="95">
        <f>Table1487453233343536331323334353738393103113[[#This Row],[Rate (Auto selects)]]*Table1487453233343536331323334353738393103113[[#This Row],[Hours Used]]</f>
        <v>0</v>
      </c>
      <c r="S46" s="33"/>
      <c r="T46" s="39"/>
      <c r="U46" s="39"/>
      <c r="V46" s="39"/>
      <c r="W46" s="39"/>
      <c r="X46" s="39"/>
      <c r="Y46" s="112">
        <f>IF(X46 &lt;&gt; "", RIGHT(Table15775311283848586881828384858788898108118[[#This Row],[Class (Dropdown)]],6),0)</f>
        <v>0</v>
      </c>
      <c r="Z46" s="108"/>
      <c r="AA46" s="107"/>
      <c r="AB46" s="111">
        <f>Table15775311283848586881828384858788898108118[[#This Row],[Rate (Auto fill)]]*Table15775311283848586881828384858788898108118[[#This Row],[Hours Groomed]]</f>
        <v>0</v>
      </c>
      <c r="AC46" s="32"/>
      <c r="AD46" s="84"/>
      <c r="AE46" s="85"/>
      <c r="AF46" s="85"/>
      <c r="AI46" s="33"/>
      <c r="AJ46" s="39"/>
      <c r="AK46" s="39"/>
      <c r="AL46" s="39"/>
      <c r="AM46" s="76"/>
      <c r="AN46" s="39"/>
      <c r="AO46" s="39"/>
      <c r="AP46" s="33"/>
      <c r="AQ46" s="77"/>
      <c r="AR46" s="39"/>
      <c r="AS46" s="39"/>
      <c r="AT46" s="76"/>
      <c r="AU46" s="39"/>
      <c r="AV46" s="78"/>
      <c r="AW46" s="33"/>
      <c r="AX46" s="77"/>
      <c r="AY46" s="39"/>
      <c r="AZ46" s="39"/>
      <c r="BA46" s="76"/>
      <c r="BB46" s="39"/>
      <c r="BC46" s="78"/>
      <c r="BD46" s="33"/>
      <c r="BE46" s="77"/>
      <c r="BF46" s="39"/>
      <c r="BG46" s="39"/>
      <c r="BH46" s="76"/>
      <c r="BI46" s="39"/>
      <c r="BJ46" s="78"/>
      <c r="BK46" s="33"/>
    </row>
    <row r="47" spans="1:63" x14ac:dyDescent="0.35">
      <c r="A47" s="77"/>
      <c r="B47" s="39"/>
      <c r="C47" s="39"/>
      <c r="D47" s="39"/>
      <c r="E47" s="39"/>
      <c r="F47" s="73"/>
      <c r="G47" s="95">
        <f>Table1487453233343536331323334353738393103113[[#This Row],[Hours Worked]]*Table1487453233343536331323334353738393103113[[#This Row],[Rate]]</f>
        <v>0</v>
      </c>
      <c r="H47" s="116"/>
      <c r="I47" s="118">
        <f>IF(Table1487453233343536331323334353738393103113[[#This Row],[Equipment Used (Dropdown)]] &lt;&gt; "", RIGHT(Table1487453233343536331323334353738393103113[[#This Row],[Equipment Used (Dropdown)]],6),0)</f>
        <v>0</v>
      </c>
      <c r="J47" s="94"/>
      <c r="K47" s="95">
        <f>Table1487453233343536331323334353738393103113[[#This Row],[Rate (Auto selects)]]*Table1487453233343536331323334353738393103113[[#This Row],[Hours Used]]</f>
        <v>0</v>
      </c>
      <c r="S47" s="33"/>
      <c r="T47" s="39"/>
      <c r="U47" s="39"/>
      <c r="V47" s="39"/>
      <c r="W47" s="39"/>
      <c r="X47" s="39"/>
      <c r="Y47" s="112">
        <f>IF(X47 &lt;&gt; "", RIGHT(Table15775311283848586881828384858788898108118[[#This Row],[Class (Dropdown)]],6),0)</f>
        <v>0</v>
      </c>
      <c r="Z47" s="108"/>
      <c r="AA47" s="107"/>
      <c r="AB47" s="111">
        <f>Table15775311283848586881828384858788898108118[[#This Row],[Rate (Auto fill)]]*Table15775311283848586881828384858788898108118[[#This Row],[Hours Groomed]]</f>
        <v>0</v>
      </c>
      <c r="AC47" s="32"/>
      <c r="AD47" s="84"/>
      <c r="AE47" s="85"/>
      <c r="AF47" s="85"/>
      <c r="AI47" s="33"/>
      <c r="AJ47" s="39"/>
      <c r="AK47" s="39"/>
      <c r="AL47" s="39"/>
      <c r="AM47" s="76"/>
      <c r="AN47" s="39"/>
      <c r="AO47" s="39"/>
      <c r="AP47" s="33"/>
      <c r="AQ47" s="77"/>
      <c r="AR47" s="39"/>
      <c r="AS47" s="39"/>
      <c r="AT47" s="76"/>
      <c r="AU47" s="39"/>
      <c r="AV47" s="78"/>
      <c r="AW47" s="33"/>
      <c r="AX47" s="77"/>
      <c r="AY47" s="39"/>
      <c r="AZ47" s="39"/>
      <c r="BA47" s="76"/>
      <c r="BB47" s="39"/>
      <c r="BC47" s="78"/>
      <c r="BD47" s="33"/>
      <c r="BE47" s="77"/>
      <c r="BF47" s="39"/>
      <c r="BG47" s="39"/>
      <c r="BH47" s="76"/>
      <c r="BI47" s="39"/>
      <c r="BJ47" s="78"/>
      <c r="BK47" s="33"/>
    </row>
    <row r="48" spans="1:63" x14ac:dyDescent="0.35">
      <c r="A48" s="77"/>
      <c r="B48" s="39"/>
      <c r="C48" s="39"/>
      <c r="D48" s="39"/>
      <c r="E48" s="39"/>
      <c r="F48" s="73"/>
      <c r="G48" s="95">
        <f>Table1487453233343536331323334353738393103113[[#This Row],[Hours Worked]]*Table1487453233343536331323334353738393103113[[#This Row],[Rate]]</f>
        <v>0</v>
      </c>
      <c r="H48" s="116"/>
      <c r="I48" s="118">
        <f>IF(Table1487453233343536331323334353738393103113[[#This Row],[Equipment Used (Dropdown)]] &lt;&gt; "", RIGHT(Table1487453233343536331323334353738393103113[[#This Row],[Equipment Used (Dropdown)]],6),0)</f>
        <v>0</v>
      </c>
      <c r="J48" s="94"/>
      <c r="K48" s="95">
        <f>Table1487453233343536331323334353738393103113[[#This Row],[Rate (Auto selects)]]*Table1487453233343536331323334353738393103113[[#This Row],[Hours Used]]</f>
        <v>0</v>
      </c>
      <c r="S48" s="33"/>
      <c r="T48" s="39"/>
      <c r="U48" s="39"/>
      <c r="V48" s="39"/>
      <c r="W48" s="39"/>
      <c r="X48" s="39"/>
      <c r="Y48" s="112">
        <f>IF(X48 &lt;&gt; "", RIGHT(Table15775311283848586881828384858788898108118[[#This Row],[Class (Dropdown)]],6),0)</f>
        <v>0</v>
      </c>
      <c r="Z48" s="108"/>
      <c r="AA48" s="107"/>
      <c r="AB48" s="111">
        <f>Table15775311283848586881828384858788898108118[[#This Row],[Rate (Auto fill)]]*Table15775311283848586881828384858788898108118[[#This Row],[Hours Groomed]]</f>
        <v>0</v>
      </c>
      <c r="AC48" s="32"/>
      <c r="AD48" s="84"/>
      <c r="AE48" s="85"/>
      <c r="AF48" s="85"/>
      <c r="AI48" s="33"/>
      <c r="AJ48" s="39"/>
      <c r="AK48" s="39"/>
      <c r="AL48" s="39"/>
      <c r="AM48" s="76"/>
      <c r="AN48" s="39"/>
      <c r="AO48" s="39"/>
      <c r="AP48" s="33"/>
      <c r="AQ48" s="77"/>
      <c r="AR48" s="39"/>
      <c r="AS48" s="39"/>
      <c r="AT48" s="76"/>
      <c r="AU48" s="39"/>
      <c r="AV48" s="78"/>
      <c r="AW48" s="33"/>
      <c r="AX48" s="77"/>
      <c r="AY48" s="39"/>
      <c r="AZ48" s="39"/>
      <c r="BA48" s="76"/>
      <c r="BB48" s="39"/>
      <c r="BC48" s="78"/>
      <c r="BD48" s="33"/>
      <c r="BE48" s="77"/>
      <c r="BF48" s="39"/>
      <c r="BG48" s="39"/>
      <c r="BH48" s="76"/>
      <c r="BI48" s="39"/>
      <c r="BJ48" s="78"/>
      <c r="BK48" s="33"/>
    </row>
    <row r="49" spans="1:63" x14ac:dyDescent="0.35">
      <c r="A49" s="77"/>
      <c r="B49" s="39"/>
      <c r="C49" s="39"/>
      <c r="D49" s="39"/>
      <c r="E49" s="39"/>
      <c r="F49" s="73"/>
      <c r="G49" s="95">
        <f>Table1487453233343536331323334353738393103113[[#This Row],[Hours Worked]]*Table1487453233343536331323334353738393103113[[#This Row],[Rate]]</f>
        <v>0</v>
      </c>
      <c r="H49" s="116"/>
      <c r="I49" s="118">
        <f>IF(Table1487453233343536331323334353738393103113[[#This Row],[Equipment Used (Dropdown)]] &lt;&gt; "", RIGHT(Table1487453233343536331323334353738393103113[[#This Row],[Equipment Used (Dropdown)]],6),0)</f>
        <v>0</v>
      </c>
      <c r="J49" s="94"/>
      <c r="K49" s="95">
        <f>Table1487453233343536331323334353738393103113[[#This Row],[Rate (Auto selects)]]*Table1487453233343536331323334353738393103113[[#This Row],[Hours Used]]</f>
        <v>0</v>
      </c>
      <c r="S49" s="33"/>
      <c r="T49" s="39"/>
      <c r="U49" s="39"/>
      <c r="V49" s="39"/>
      <c r="W49" s="39"/>
      <c r="X49" s="39"/>
      <c r="Y49" s="112">
        <f>IF(X49 &lt;&gt; "", RIGHT(Table15775311283848586881828384858788898108118[[#This Row],[Class (Dropdown)]],6),0)</f>
        <v>0</v>
      </c>
      <c r="Z49" s="108"/>
      <c r="AA49" s="107"/>
      <c r="AB49" s="111">
        <f>Table15775311283848586881828384858788898108118[[#This Row],[Rate (Auto fill)]]*Table15775311283848586881828384858788898108118[[#This Row],[Hours Groomed]]</f>
        <v>0</v>
      </c>
      <c r="AC49" s="32"/>
      <c r="AD49" s="84"/>
      <c r="AE49" s="85"/>
      <c r="AF49" s="85"/>
      <c r="AI49" s="33"/>
      <c r="AJ49" s="39"/>
      <c r="AK49" s="39"/>
      <c r="AL49" s="39"/>
      <c r="AM49" s="76"/>
      <c r="AN49" s="39"/>
      <c r="AO49" s="39"/>
      <c r="AP49" s="33"/>
      <c r="AQ49" s="77"/>
      <c r="AR49" s="39"/>
      <c r="AS49" s="39"/>
      <c r="AT49" s="76"/>
      <c r="AU49" s="39"/>
      <c r="AV49" s="78"/>
      <c r="AW49" s="33"/>
      <c r="AX49" s="77"/>
      <c r="AY49" s="39"/>
      <c r="AZ49" s="39"/>
      <c r="BA49" s="76"/>
      <c r="BB49" s="39"/>
      <c r="BC49" s="78"/>
      <c r="BD49" s="33"/>
      <c r="BE49" s="77"/>
      <c r="BF49" s="39"/>
      <c r="BG49" s="39"/>
      <c r="BH49" s="76"/>
      <c r="BI49" s="39"/>
      <c r="BJ49" s="78"/>
      <c r="BK49" s="33"/>
    </row>
    <row r="50" spans="1:63" x14ac:dyDescent="0.35">
      <c r="A50" s="77"/>
      <c r="B50" s="39"/>
      <c r="C50" s="39"/>
      <c r="D50" s="39"/>
      <c r="E50" s="39"/>
      <c r="F50" s="73"/>
      <c r="G50" s="95">
        <f>Table1487453233343536331323334353738393103113[[#This Row],[Hours Worked]]*Table1487453233343536331323334353738393103113[[#This Row],[Rate]]</f>
        <v>0</v>
      </c>
      <c r="H50" s="116"/>
      <c r="I50" s="118">
        <f>IF(Table1487453233343536331323334353738393103113[[#This Row],[Equipment Used (Dropdown)]] &lt;&gt; "", RIGHT(Table1487453233343536331323334353738393103113[[#This Row],[Equipment Used (Dropdown)]],6),0)</f>
        <v>0</v>
      </c>
      <c r="J50" s="94"/>
      <c r="K50" s="95">
        <f>Table1487453233343536331323334353738393103113[[#This Row],[Rate (Auto selects)]]*Table1487453233343536331323334353738393103113[[#This Row],[Hours Used]]</f>
        <v>0</v>
      </c>
      <c r="S50" s="33"/>
      <c r="T50" s="39"/>
      <c r="U50" s="39"/>
      <c r="V50" s="39"/>
      <c r="W50" s="39"/>
      <c r="X50" s="39"/>
      <c r="Y50" s="112">
        <f>IF(X50 &lt;&gt; "", RIGHT(Table15775311283848586881828384858788898108118[[#This Row],[Class (Dropdown)]],6),0)</f>
        <v>0</v>
      </c>
      <c r="Z50" s="108"/>
      <c r="AA50" s="107"/>
      <c r="AB50" s="111">
        <f>Table15775311283848586881828384858788898108118[[#This Row],[Rate (Auto fill)]]*Table15775311283848586881828384858788898108118[[#This Row],[Hours Groomed]]</f>
        <v>0</v>
      </c>
      <c r="AC50" s="32"/>
      <c r="AD50" s="84"/>
      <c r="AE50" s="85"/>
      <c r="AF50" s="85"/>
      <c r="AI50" s="33"/>
      <c r="AJ50" s="39"/>
      <c r="AK50" s="39"/>
      <c r="AL50" s="39"/>
      <c r="AM50" s="76"/>
      <c r="AN50" s="39"/>
      <c r="AO50" s="39"/>
      <c r="AP50" s="33"/>
      <c r="AQ50" s="77"/>
      <c r="AR50" s="39"/>
      <c r="AS50" s="39"/>
      <c r="AT50" s="76"/>
      <c r="AU50" s="39"/>
      <c r="AV50" s="78"/>
      <c r="AW50" s="33"/>
      <c r="AX50" s="77"/>
      <c r="AY50" s="39"/>
      <c r="AZ50" s="39"/>
      <c r="BA50" s="76"/>
      <c r="BB50" s="39"/>
      <c r="BC50" s="78"/>
      <c r="BD50" s="33"/>
      <c r="BE50" s="77"/>
      <c r="BF50" s="39"/>
      <c r="BG50" s="39"/>
      <c r="BH50" s="76"/>
      <c r="BI50" s="39"/>
      <c r="BJ50" s="78"/>
      <c r="BK50" s="33"/>
    </row>
    <row r="51" spans="1:63" x14ac:dyDescent="0.35">
      <c r="A51" s="77"/>
      <c r="B51" s="39"/>
      <c r="C51" s="39"/>
      <c r="D51" s="39"/>
      <c r="E51" s="39"/>
      <c r="F51" s="73"/>
      <c r="G51" s="95">
        <f>Table1487453233343536331323334353738393103113[[#This Row],[Hours Worked]]*Table1487453233343536331323334353738393103113[[#This Row],[Rate]]</f>
        <v>0</v>
      </c>
      <c r="H51" s="116"/>
      <c r="I51" s="118">
        <f>IF(Table1487453233343536331323334353738393103113[[#This Row],[Equipment Used (Dropdown)]] &lt;&gt; "", RIGHT(Table1487453233343536331323334353738393103113[[#This Row],[Equipment Used (Dropdown)]],6),0)</f>
        <v>0</v>
      </c>
      <c r="J51" s="94"/>
      <c r="K51" s="95">
        <f>Table1487453233343536331323334353738393103113[[#This Row],[Rate (Auto selects)]]*Table1487453233343536331323334353738393103113[[#This Row],[Hours Used]]</f>
        <v>0</v>
      </c>
      <c r="S51" s="33"/>
      <c r="T51" s="39"/>
      <c r="U51" s="39"/>
      <c r="V51" s="39"/>
      <c r="W51" s="39"/>
      <c r="X51" s="39"/>
      <c r="Y51" s="112">
        <f>IF(X51 &lt;&gt; "", RIGHT(Table15775311283848586881828384858788898108118[[#This Row],[Class (Dropdown)]],6),0)</f>
        <v>0</v>
      </c>
      <c r="Z51" s="108"/>
      <c r="AA51" s="107"/>
      <c r="AB51" s="111">
        <f>Table15775311283848586881828384858788898108118[[#This Row],[Rate (Auto fill)]]*Table15775311283848586881828384858788898108118[[#This Row],[Hours Groomed]]</f>
        <v>0</v>
      </c>
      <c r="AC51" s="32"/>
      <c r="AD51" s="84"/>
      <c r="AE51" s="85"/>
      <c r="AF51" s="85"/>
      <c r="AI51" s="33"/>
      <c r="AJ51" s="39"/>
      <c r="AK51" s="39"/>
      <c r="AL51" s="39"/>
      <c r="AM51" s="76"/>
      <c r="AN51" s="39"/>
      <c r="AO51" s="39"/>
      <c r="AP51" s="33"/>
      <c r="AQ51" s="77"/>
      <c r="AR51" s="39"/>
      <c r="AS51" s="39"/>
      <c r="AT51" s="76"/>
      <c r="AU51" s="39"/>
      <c r="AV51" s="78"/>
      <c r="AW51" s="33"/>
      <c r="AX51" s="77"/>
      <c r="AY51" s="39"/>
      <c r="AZ51" s="39"/>
      <c r="BA51" s="76"/>
      <c r="BB51" s="39"/>
      <c r="BC51" s="78"/>
      <c r="BD51" s="33"/>
      <c r="BE51" s="77"/>
      <c r="BF51" s="39"/>
      <c r="BG51" s="39"/>
      <c r="BH51" s="76"/>
      <c r="BI51" s="39"/>
      <c r="BJ51" s="78"/>
      <c r="BK51" s="33"/>
    </row>
    <row r="52" spans="1:63" x14ac:dyDescent="0.35">
      <c r="A52" s="77"/>
      <c r="B52" s="39"/>
      <c r="C52" s="39"/>
      <c r="D52" s="39"/>
      <c r="E52" s="39"/>
      <c r="F52" s="73"/>
      <c r="G52" s="95">
        <f>Table1487453233343536331323334353738393103113[[#This Row],[Hours Worked]]*Table1487453233343536331323334353738393103113[[#This Row],[Rate]]</f>
        <v>0</v>
      </c>
      <c r="H52" s="116"/>
      <c r="I52" s="118">
        <f>IF(Table1487453233343536331323334353738393103113[[#This Row],[Equipment Used (Dropdown)]] &lt;&gt; "", RIGHT(Table1487453233343536331323334353738393103113[[#This Row],[Equipment Used (Dropdown)]],6),0)</f>
        <v>0</v>
      </c>
      <c r="J52" s="94"/>
      <c r="K52" s="95">
        <f>Table1487453233343536331323334353738393103113[[#This Row],[Rate (Auto selects)]]*Table1487453233343536331323334353738393103113[[#This Row],[Hours Used]]</f>
        <v>0</v>
      </c>
      <c r="S52" s="33"/>
      <c r="T52" s="39"/>
      <c r="U52" s="39"/>
      <c r="V52" s="39"/>
      <c r="W52" s="39"/>
      <c r="X52" s="39"/>
      <c r="Y52" s="112">
        <f>IF(X52 &lt;&gt; "", RIGHT(Table15775311283848586881828384858788898108118[[#This Row],[Class (Dropdown)]],6),0)</f>
        <v>0</v>
      </c>
      <c r="Z52" s="108"/>
      <c r="AA52" s="107"/>
      <c r="AB52" s="111">
        <f>Table15775311283848586881828384858788898108118[[#This Row],[Rate (Auto fill)]]*Table15775311283848586881828384858788898108118[[#This Row],[Hours Groomed]]</f>
        <v>0</v>
      </c>
      <c r="AC52" s="32"/>
      <c r="AD52" s="84"/>
      <c r="AE52" s="85"/>
      <c r="AF52" s="85"/>
      <c r="AI52" s="33"/>
      <c r="AJ52" s="39"/>
      <c r="AK52" s="39"/>
      <c r="AL52" s="39"/>
      <c r="AM52" s="76"/>
      <c r="AN52" s="39"/>
      <c r="AO52" s="39"/>
      <c r="AP52" s="33"/>
      <c r="AQ52" s="77"/>
      <c r="AR52" s="39"/>
      <c r="AS52" s="39"/>
      <c r="AT52" s="76"/>
      <c r="AU52" s="39"/>
      <c r="AV52" s="78"/>
      <c r="AW52" s="33"/>
      <c r="AX52" s="77"/>
      <c r="AY52" s="39"/>
      <c r="AZ52" s="39"/>
      <c r="BA52" s="76"/>
      <c r="BB52" s="39"/>
      <c r="BC52" s="78"/>
      <c r="BD52" s="33"/>
      <c r="BE52" s="77"/>
      <c r="BF52" s="39"/>
      <c r="BG52" s="39"/>
      <c r="BH52" s="76"/>
      <c r="BI52" s="39"/>
      <c r="BJ52" s="78"/>
      <c r="BK52" s="33"/>
    </row>
    <row r="53" spans="1:63" x14ac:dyDescent="0.35">
      <c r="A53" s="77"/>
      <c r="B53" s="39"/>
      <c r="C53" s="39"/>
      <c r="D53" s="39"/>
      <c r="E53" s="39"/>
      <c r="F53" s="73"/>
      <c r="G53" s="95">
        <f>Table1487453233343536331323334353738393103113[[#This Row],[Hours Worked]]*Table1487453233343536331323334353738393103113[[#This Row],[Rate]]</f>
        <v>0</v>
      </c>
      <c r="H53" s="116"/>
      <c r="I53" s="118">
        <f>IF(Table1487453233343536331323334353738393103113[[#This Row],[Equipment Used (Dropdown)]] &lt;&gt; "", RIGHT(Table1487453233343536331323334353738393103113[[#This Row],[Equipment Used (Dropdown)]],6),0)</f>
        <v>0</v>
      </c>
      <c r="J53" s="94"/>
      <c r="K53" s="95">
        <f>Table1487453233343536331323334353738393103113[[#This Row],[Rate (Auto selects)]]*Table1487453233343536331323334353738393103113[[#This Row],[Hours Used]]</f>
        <v>0</v>
      </c>
      <c r="S53" s="33"/>
      <c r="T53" s="39"/>
      <c r="U53" s="39"/>
      <c r="V53" s="39"/>
      <c r="W53" s="39"/>
      <c r="X53" s="39"/>
      <c r="Y53" s="112">
        <f>IF(X53 &lt;&gt; "", RIGHT(Table15775311283848586881828384858788898108118[[#This Row],[Class (Dropdown)]],6),0)</f>
        <v>0</v>
      </c>
      <c r="Z53" s="108"/>
      <c r="AA53" s="107"/>
      <c r="AB53" s="111">
        <f>Table15775311283848586881828384858788898108118[[#This Row],[Rate (Auto fill)]]*Table15775311283848586881828384858788898108118[[#This Row],[Hours Groomed]]</f>
        <v>0</v>
      </c>
      <c r="AC53" s="32"/>
      <c r="AD53" s="84"/>
      <c r="AE53" s="85"/>
      <c r="AF53" s="85"/>
      <c r="AI53" s="33"/>
      <c r="AJ53" s="39"/>
      <c r="AK53" s="39"/>
      <c r="AL53" s="39"/>
      <c r="AM53" s="76"/>
      <c r="AN53" s="39"/>
      <c r="AO53" s="39"/>
      <c r="AP53" s="33"/>
      <c r="AQ53" s="77"/>
      <c r="AR53" s="39"/>
      <c r="AS53" s="39"/>
      <c r="AT53" s="76"/>
      <c r="AU53" s="39"/>
      <c r="AV53" s="78"/>
      <c r="AW53" s="33"/>
      <c r="AX53" s="77"/>
      <c r="AY53" s="39"/>
      <c r="AZ53" s="39"/>
      <c r="BA53" s="76"/>
      <c r="BB53" s="39"/>
      <c r="BC53" s="78"/>
      <c r="BD53" s="33"/>
      <c r="BE53" s="77"/>
      <c r="BF53" s="39"/>
      <c r="BG53" s="39"/>
      <c r="BH53" s="76"/>
      <c r="BI53" s="39"/>
      <c r="BJ53" s="78"/>
      <c r="BK53" s="33"/>
    </row>
    <row r="54" spans="1:63" x14ac:dyDescent="0.35">
      <c r="A54" s="77"/>
      <c r="B54" s="39"/>
      <c r="C54" s="39"/>
      <c r="D54" s="39"/>
      <c r="E54" s="39"/>
      <c r="F54" s="73"/>
      <c r="G54" s="95">
        <f>Table1487453233343536331323334353738393103113[[#This Row],[Hours Worked]]*Table1487453233343536331323334353738393103113[[#This Row],[Rate]]</f>
        <v>0</v>
      </c>
      <c r="H54" s="116"/>
      <c r="I54" s="118">
        <f>IF(Table1487453233343536331323334353738393103113[[#This Row],[Equipment Used (Dropdown)]] &lt;&gt; "", RIGHT(Table1487453233343536331323334353738393103113[[#This Row],[Equipment Used (Dropdown)]],6),0)</f>
        <v>0</v>
      </c>
      <c r="J54" s="94"/>
      <c r="K54" s="95">
        <f>Table1487453233343536331323334353738393103113[[#This Row],[Rate (Auto selects)]]*Table1487453233343536331323334353738393103113[[#This Row],[Hours Used]]</f>
        <v>0</v>
      </c>
      <c r="S54" s="33"/>
      <c r="T54" s="39"/>
      <c r="U54" s="39"/>
      <c r="V54" s="39"/>
      <c r="W54" s="39"/>
      <c r="X54" s="39"/>
      <c r="Y54" s="112">
        <f>IF(X54 &lt;&gt; "", RIGHT(Table15775311283848586881828384858788898108118[[#This Row],[Class (Dropdown)]],6),0)</f>
        <v>0</v>
      </c>
      <c r="Z54" s="108"/>
      <c r="AA54" s="107"/>
      <c r="AB54" s="111">
        <f>Table15775311283848586881828384858788898108118[[#This Row],[Rate (Auto fill)]]*Table15775311283848586881828384858788898108118[[#This Row],[Hours Groomed]]</f>
        <v>0</v>
      </c>
      <c r="AC54" s="32"/>
      <c r="AD54" s="84"/>
      <c r="AE54" s="85"/>
      <c r="AF54" s="85"/>
      <c r="AI54" s="33"/>
      <c r="AJ54" s="39"/>
      <c r="AK54" s="39"/>
      <c r="AL54" s="39"/>
      <c r="AM54" s="76"/>
      <c r="AN54" s="39"/>
      <c r="AO54" s="39"/>
      <c r="AP54" s="33"/>
      <c r="AQ54" s="77"/>
      <c r="AR54" s="39"/>
      <c r="AS54" s="39"/>
      <c r="AT54" s="76"/>
      <c r="AU54" s="39"/>
      <c r="AV54" s="78"/>
      <c r="AW54" s="33"/>
      <c r="AX54" s="77"/>
      <c r="AY54" s="39"/>
      <c r="AZ54" s="39"/>
      <c r="BA54" s="76"/>
      <c r="BB54" s="39"/>
      <c r="BC54" s="78"/>
      <c r="BD54" s="33"/>
      <c r="BE54" s="77"/>
      <c r="BF54" s="39"/>
      <c r="BG54" s="39"/>
      <c r="BH54" s="76"/>
      <c r="BI54" s="39"/>
      <c r="BJ54" s="78"/>
      <c r="BK54" s="33"/>
    </row>
    <row r="55" spans="1:63" x14ac:dyDescent="0.35">
      <c r="A55" s="77"/>
      <c r="B55" s="39"/>
      <c r="C55" s="39"/>
      <c r="D55" s="39"/>
      <c r="E55" s="39"/>
      <c r="F55" s="73"/>
      <c r="G55" s="95">
        <f>Table1487453233343536331323334353738393103113[[#This Row],[Hours Worked]]*Table1487453233343536331323334353738393103113[[#This Row],[Rate]]</f>
        <v>0</v>
      </c>
      <c r="H55" s="116"/>
      <c r="I55" s="118">
        <f>IF(Table1487453233343536331323334353738393103113[[#This Row],[Equipment Used (Dropdown)]] &lt;&gt; "", RIGHT(Table1487453233343536331323334353738393103113[[#This Row],[Equipment Used (Dropdown)]],6),0)</f>
        <v>0</v>
      </c>
      <c r="J55" s="94"/>
      <c r="K55" s="95">
        <f>Table1487453233343536331323334353738393103113[[#This Row],[Rate (Auto selects)]]*Table1487453233343536331323334353738393103113[[#This Row],[Hours Used]]</f>
        <v>0</v>
      </c>
      <c r="S55" s="33"/>
      <c r="T55" s="39"/>
      <c r="U55" s="39"/>
      <c r="V55" s="39"/>
      <c r="W55" s="39"/>
      <c r="X55" s="39"/>
      <c r="Y55" s="112">
        <f>IF(X55 &lt;&gt; "", RIGHT(Table15775311283848586881828384858788898108118[[#This Row],[Class (Dropdown)]],6),0)</f>
        <v>0</v>
      </c>
      <c r="Z55" s="108"/>
      <c r="AA55" s="107"/>
      <c r="AB55" s="111">
        <f>Table15775311283848586881828384858788898108118[[#This Row],[Rate (Auto fill)]]*Table15775311283848586881828384858788898108118[[#This Row],[Hours Groomed]]</f>
        <v>0</v>
      </c>
      <c r="AC55" s="32"/>
      <c r="AD55" s="84"/>
      <c r="AE55" s="85"/>
      <c r="AF55" s="85"/>
      <c r="AI55" s="33"/>
      <c r="AJ55" s="39"/>
      <c r="AK55" s="39"/>
      <c r="AL55" s="39"/>
      <c r="AM55" s="76"/>
      <c r="AN55" s="39"/>
      <c r="AO55" s="39"/>
      <c r="AP55" s="33"/>
      <c r="AQ55" s="77"/>
      <c r="AR55" s="39"/>
      <c r="AS55" s="39"/>
      <c r="AT55" s="76"/>
      <c r="AU55" s="39"/>
      <c r="AV55" s="78"/>
      <c r="AW55" s="33"/>
      <c r="AX55" s="77"/>
      <c r="AY55" s="39"/>
      <c r="AZ55" s="39"/>
      <c r="BA55" s="76"/>
      <c r="BB55" s="39"/>
      <c r="BC55" s="78"/>
      <c r="BD55" s="33"/>
      <c r="BE55" s="77"/>
      <c r="BF55" s="39"/>
      <c r="BG55" s="39"/>
      <c r="BH55" s="76"/>
      <c r="BI55" s="39"/>
      <c r="BJ55" s="78"/>
      <c r="BK55" s="33"/>
    </row>
    <row r="56" spans="1:63" x14ac:dyDescent="0.35">
      <c r="A56" s="77"/>
      <c r="B56" s="39"/>
      <c r="C56" s="39"/>
      <c r="D56" s="39"/>
      <c r="E56" s="39"/>
      <c r="F56" s="73"/>
      <c r="G56" s="95">
        <f>Table1487453233343536331323334353738393103113[[#This Row],[Hours Worked]]*Table1487453233343536331323334353738393103113[[#This Row],[Rate]]</f>
        <v>0</v>
      </c>
      <c r="H56" s="116"/>
      <c r="I56" s="118">
        <f>IF(Table1487453233343536331323334353738393103113[[#This Row],[Equipment Used (Dropdown)]] &lt;&gt; "", RIGHT(Table1487453233343536331323334353738393103113[[#This Row],[Equipment Used (Dropdown)]],6),0)</f>
        <v>0</v>
      </c>
      <c r="J56" s="94"/>
      <c r="K56" s="95">
        <f>Table1487453233343536331323334353738393103113[[#This Row],[Rate (Auto selects)]]*Table1487453233343536331323334353738393103113[[#This Row],[Hours Used]]</f>
        <v>0</v>
      </c>
      <c r="S56" s="33"/>
      <c r="T56" s="39"/>
      <c r="U56" s="39"/>
      <c r="V56" s="39"/>
      <c r="W56" s="39"/>
      <c r="X56" s="39"/>
      <c r="Y56" s="112">
        <f>IF(X56 &lt;&gt; "", RIGHT(Table15775311283848586881828384858788898108118[[#This Row],[Class (Dropdown)]],6),0)</f>
        <v>0</v>
      </c>
      <c r="Z56" s="108"/>
      <c r="AA56" s="107"/>
      <c r="AB56" s="111">
        <f>Table15775311283848586881828384858788898108118[[#This Row],[Rate (Auto fill)]]*Table15775311283848586881828384858788898108118[[#This Row],[Hours Groomed]]</f>
        <v>0</v>
      </c>
      <c r="AC56" s="32"/>
      <c r="AD56" s="84"/>
      <c r="AE56" s="85"/>
      <c r="AF56" s="85"/>
      <c r="AI56" s="33"/>
      <c r="AJ56" s="39"/>
      <c r="AK56" s="39"/>
      <c r="AL56" s="39"/>
      <c r="AM56" s="76"/>
      <c r="AN56" s="39"/>
      <c r="AO56" s="39"/>
      <c r="AP56" s="33"/>
      <c r="AQ56" s="77"/>
      <c r="AR56" s="39"/>
      <c r="AS56" s="39"/>
      <c r="AT56" s="76"/>
      <c r="AU56" s="39"/>
      <c r="AV56" s="78"/>
      <c r="AW56" s="33"/>
      <c r="AX56" s="77"/>
      <c r="AY56" s="39"/>
      <c r="AZ56" s="39"/>
      <c r="BA56" s="76"/>
      <c r="BB56" s="39"/>
      <c r="BC56" s="78"/>
      <c r="BD56" s="33"/>
      <c r="BE56" s="77"/>
      <c r="BF56" s="39"/>
      <c r="BG56" s="39"/>
      <c r="BH56" s="76"/>
      <c r="BI56" s="39"/>
      <c r="BJ56" s="78"/>
      <c r="BK56" s="33"/>
    </row>
    <row r="57" spans="1:63" x14ac:dyDescent="0.35">
      <c r="A57" s="77"/>
      <c r="B57" s="39"/>
      <c r="C57" s="39"/>
      <c r="D57" s="39"/>
      <c r="E57" s="39"/>
      <c r="F57" s="73"/>
      <c r="G57" s="95">
        <f>Table1487453233343536331323334353738393103113[[#This Row],[Hours Worked]]*Table1487453233343536331323334353738393103113[[#This Row],[Rate]]</f>
        <v>0</v>
      </c>
      <c r="H57" s="116"/>
      <c r="I57" s="118">
        <f>IF(Table1487453233343536331323334353738393103113[[#This Row],[Equipment Used (Dropdown)]] &lt;&gt; "", RIGHT(Table1487453233343536331323334353738393103113[[#This Row],[Equipment Used (Dropdown)]],6),0)</f>
        <v>0</v>
      </c>
      <c r="J57" s="94"/>
      <c r="K57" s="95">
        <f>Table1487453233343536331323334353738393103113[[#This Row],[Rate (Auto selects)]]*Table1487453233343536331323334353738393103113[[#This Row],[Hours Used]]</f>
        <v>0</v>
      </c>
      <c r="S57" s="33"/>
      <c r="T57" s="39"/>
      <c r="U57" s="39"/>
      <c r="V57" s="39"/>
      <c r="W57" s="39"/>
      <c r="X57" s="39"/>
      <c r="Y57" s="112">
        <f>IF(X57 &lt;&gt; "", RIGHT(Table15775311283848586881828384858788898108118[[#This Row],[Class (Dropdown)]],6),0)</f>
        <v>0</v>
      </c>
      <c r="Z57" s="108"/>
      <c r="AA57" s="107"/>
      <c r="AB57" s="111">
        <f>Table15775311283848586881828384858788898108118[[#This Row],[Rate (Auto fill)]]*Table15775311283848586881828384858788898108118[[#This Row],[Hours Groomed]]</f>
        <v>0</v>
      </c>
      <c r="AC57" s="32"/>
      <c r="AD57" s="84"/>
      <c r="AE57" s="85"/>
      <c r="AF57" s="85"/>
      <c r="AI57" s="33"/>
      <c r="AJ57" s="39"/>
      <c r="AK57" s="39"/>
      <c r="AL57" s="39"/>
      <c r="AM57" s="76"/>
      <c r="AN57" s="39"/>
      <c r="AO57" s="39"/>
      <c r="AP57" s="33"/>
      <c r="AQ57" s="77"/>
      <c r="AR57" s="39"/>
      <c r="AS57" s="39"/>
      <c r="AT57" s="76"/>
      <c r="AU57" s="39"/>
      <c r="AV57" s="78"/>
      <c r="AW57" s="33"/>
      <c r="AX57" s="77"/>
      <c r="AY57" s="39"/>
      <c r="AZ57" s="39"/>
      <c r="BA57" s="76"/>
      <c r="BB57" s="39"/>
      <c r="BC57" s="78"/>
      <c r="BD57" s="33"/>
      <c r="BE57" s="77"/>
      <c r="BF57" s="39"/>
      <c r="BG57" s="39"/>
      <c r="BH57" s="76"/>
      <c r="BI57" s="39"/>
      <c r="BJ57" s="78"/>
      <c r="BK57" s="33"/>
    </row>
    <row r="58" spans="1:63" x14ac:dyDescent="0.35">
      <c r="A58" s="77"/>
      <c r="B58" s="39"/>
      <c r="C58" s="39"/>
      <c r="D58" s="39"/>
      <c r="E58" s="39"/>
      <c r="F58" s="73"/>
      <c r="G58" s="95">
        <f>Table1487453233343536331323334353738393103113[[#This Row],[Hours Worked]]*Table1487453233343536331323334353738393103113[[#This Row],[Rate]]</f>
        <v>0</v>
      </c>
      <c r="H58" s="116"/>
      <c r="I58" s="118">
        <f>IF(Table1487453233343536331323334353738393103113[[#This Row],[Equipment Used (Dropdown)]] &lt;&gt; "", RIGHT(Table1487453233343536331323334353738393103113[[#This Row],[Equipment Used (Dropdown)]],6),0)</f>
        <v>0</v>
      </c>
      <c r="J58" s="94"/>
      <c r="K58" s="95">
        <f>Table1487453233343536331323334353738393103113[[#This Row],[Rate (Auto selects)]]*Table1487453233343536331323334353738393103113[[#This Row],[Hours Used]]</f>
        <v>0</v>
      </c>
      <c r="S58" s="33"/>
      <c r="T58" s="39"/>
      <c r="U58" s="39"/>
      <c r="V58" s="39"/>
      <c r="W58" s="39"/>
      <c r="X58" s="39"/>
      <c r="Y58" s="112">
        <f>IF(X58 &lt;&gt; "", RIGHT(Table15775311283848586881828384858788898108118[[#This Row],[Class (Dropdown)]],6),0)</f>
        <v>0</v>
      </c>
      <c r="Z58" s="108"/>
      <c r="AA58" s="107"/>
      <c r="AB58" s="111">
        <f>Table15775311283848586881828384858788898108118[[#This Row],[Rate (Auto fill)]]*Table15775311283848586881828384858788898108118[[#This Row],[Hours Groomed]]</f>
        <v>0</v>
      </c>
      <c r="AC58" s="32"/>
      <c r="AD58" s="84"/>
      <c r="AE58" s="85"/>
      <c r="AF58" s="85"/>
      <c r="AI58" s="33"/>
      <c r="AJ58" s="39"/>
      <c r="AK58" s="39"/>
      <c r="AL58" s="39"/>
      <c r="AM58" s="76"/>
      <c r="AN58" s="39"/>
      <c r="AO58" s="39"/>
      <c r="AP58" s="33"/>
      <c r="AQ58" s="77"/>
      <c r="AR58" s="39"/>
      <c r="AS58" s="39"/>
      <c r="AT58" s="76"/>
      <c r="AU58" s="39"/>
      <c r="AV58" s="78"/>
      <c r="AW58" s="33"/>
      <c r="AX58" s="77"/>
      <c r="AY58" s="39"/>
      <c r="AZ58" s="39"/>
      <c r="BA58" s="76"/>
      <c r="BB58" s="39"/>
      <c r="BC58" s="78"/>
      <c r="BD58" s="33"/>
      <c r="BE58" s="77"/>
      <c r="BF58" s="39"/>
      <c r="BG58" s="39"/>
      <c r="BH58" s="76"/>
      <c r="BI58" s="39"/>
      <c r="BJ58" s="78"/>
      <c r="BK58" s="33"/>
    </row>
    <row r="59" spans="1:63" x14ac:dyDescent="0.35">
      <c r="A59" s="77"/>
      <c r="B59" s="39"/>
      <c r="C59" s="39"/>
      <c r="D59" s="39"/>
      <c r="E59" s="39"/>
      <c r="F59" s="73"/>
      <c r="G59" s="95">
        <f>Table1487453233343536331323334353738393103113[[#This Row],[Hours Worked]]*Table1487453233343536331323334353738393103113[[#This Row],[Rate]]</f>
        <v>0</v>
      </c>
      <c r="H59" s="116"/>
      <c r="I59" s="118">
        <f>IF(Table1487453233343536331323334353738393103113[[#This Row],[Equipment Used (Dropdown)]] &lt;&gt; "", RIGHT(Table1487453233343536331323334353738393103113[[#This Row],[Equipment Used (Dropdown)]],6),0)</f>
        <v>0</v>
      </c>
      <c r="J59" s="94"/>
      <c r="K59" s="95">
        <f>Table1487453233343536331323334353738393103113[[#This Row],[Rate (Auto selects)]]*Table1487453233343536331323334353738393103113[[#This Row],[Hours Used]]</f>
        <v>0</v>
      </c>
      <c r="S59" s="33"/>
      <c r="T59" s="39"/>
      <c r="U59" s="39"/>
      <c r="V59" s="39"/>
      <c r="W59" s="39"/>
      <c r="X59" s="39"/>
      <c r="Y59" s="112">
        <f>IF(X59 &lt;&gt; "", RIGHT(Table15775311283848586881828384858788898108118[[#This Row],[Class (Dropdown)]],6),0)</f>
        <v>0</v>
      </c>
      <c r="Z59" s="108"/>
      <c r="AA59" s="107"/>
      <c r="AB59" s="111">
        <f>Table15775311283848586881828384858788898108118[[#This Row],[Rate (Auto fill)]]*Table15775311283848586881828384858788898108118[[#This Row],[Hours Groomed]]</f>
        <v>0</v>
      </c>
      <c r="AC59" s="32"/>
      <c r="AD59" s="84"/>
      <c r="AE59" s="85"/>
      <c r="AF59" s="85"/>
      <c r="AI59" s="33"/>
      <c r="AJ59" s="39"/>
      <c r="AK59" s="39"/>
      <c r="AL59" s="39"/>
      <c r="AM59" s="76"/>
      <c r="AN59" s="39"/>
      <c r="AO59" s="39"/>
      <c r="AP59" s="33"/>
      <c r="AQ59" s="77"/>
      <c r="AR59" s="39"/>
      <c r="AS59" s="39"/>
      <c r="AT59" s="76"/>
      <c r="AU59" s="39"/>
      <c r="AV59" s="78"/>
      <c r="AW59" s="33"/>
      <c r="AX59" s="77"/>
      <c r="AY59" s="39"/>
      <c r="AZ59" s="39"/>
      <c r="BA59" s="76"/>
      <c r="BB59" s="39"/>
      <c r="BC59" s="78"/>
      <c r="BD59" s="33"/>
      <c r="BE59" s="77"/>
      <c r="BF59" s="39"/>
      <c r="BG59" s="39"/>
      <c r="BH59" s="76"/>
      <c r="BI59" s="39"/>
      <c r="BJ59" s="78"/>
      <c r="BK59" s="33"/>
    </row>
    <row r="60" spans="1:63" x14ac:dyDescent="0.35">
      <c r="A60" s="77"/>
      <c r="B60" s="39"/>
      <c r="C60" s="39"/>
      <c r="D60" s="39"/>
      <c r="E60" s="39"/>
      <c r="F60" s="73"/>
      <c r="G60" s="95">
        <f>Table1487453233343536331323334353738393103113[[#This Row],[Hours Worked]]*Table1487453233343536331323334353738393103113[[#This Row],[Rate]]</f>
        <v>0</v>
      </c>
      <c r="H60" s="116"/>
      <c r="I60" s="118">
        <f>IF(Table1487453233343536331323334353738393103113[[#This Row],[Equipment Used (Dropdown)]] &lt;&gt; "", RIGHT(Table1487453233343536331323334353738393103113[[#This Row],[Equipment Used (Dropdown)]],6),0)</f>
        <v>0</v>
      </c>
      <c r="J60" s="94"/>
      <c r="K60" s="95">
        <f>Table1487453233343536331323334353738393103113[[#This Row],[Rate (Auto selects)]]*Table1487453233343536331323334353738393103113[[#This Row],[Hours Used]]</f>
        <v>0</v>
      </c>
      <c r="S60" s="33"/>
      <c r="T60" s="39"/>
      <c r="U60" s="39"/>
      <c r="V60" s="39"/>
      <c r="W60" s="39"/>
      <c r="X60" s="39"/>
      <c r="Y60" s="112">
        <f>IF(X60 &lt;&gt; "", RIGHT(Table15775311283848586881828384858788898108118[[#This Row],[Class (Dropdown)]],6),0)</f>
        <v>0</v>
      </c>
      <c r="Z60" s="108"/>
      <c r="AA60" s="107"/>
      <c r="AB60" s="111">
        <f>Table15775311283848586881828384858788898108118[[#This Row],[Rate (Auto fill)]]*Table15775311283848586881828384858788898108118[[#This Row],[Hours Groomed]]</f>
        <v>0</v>
      </c>
      <c r="AC60" s="32"/>
      <c r="AD60" s="84"/>
      <c r="AE60" s="85"/>
      <c r="AF60" s="85"/>
      <c r="AI60" s="33"/>
      <c r="AJ60" s="39"/>
      <c r="AK60" s="39"/>
      <c r="AL60" s="39"/>
      <c r="AM60" s="76"/>
      <c r="AN60" s="39"/>
      <c r="AO60" s="39"/>
      <c r="AP60" s="33"/>
      <c r="AQ60" s="77"/>
      <c r="AR60" s="39"/>
      <c r="AS60" s="39"/>
      <c r="AT60" s="76"/>
      <c r="AU60" s="39"/>
      <c r="AV60" s="78"/>
      <c r="AW60" s="33"/>
      <c r="AX60" s="77"/>
      <c r="AY60" s="39"/>
      <c r="AZ60" s="39"/>
      <c r="BA60" s="76"/>
      <c r="BB60" s="39"/>
      <c r="BC60" s="78"/>
      <c r="BD60" s="33"/>
      <c r="BE60" s="77"/>
      <c r="BF60" s="39"/>
      <c r="BG60" s="39"/>
      <c r="BH60" s="76"/>
      <c r="BI60" s="39"/>
      <c r="BJ60" s="78"/>
      <c r="BK60" s="33"/>
    </row>
    <row r="61" spans="1:63" x14ac:dyDescent="0.35">
      <c r="A61" s="77"/>
      <c r="B61" s="39"/>
      <c r="C61" s="39"/>
      <c r="D61" s="39"/>
      <c r="E61" s="39"/>
      <c r="F61" s="73"/>
      <c r="G61" s="95">
        <f>Table1487453233343536331323334353738393103113[[#This Row],[Hours Worked]]*Table1487453233343536331323334353738393103113[[#This Row],[Rate]]</f>
        <v>0</v>
      </c>
      <c r="H61" s="116"/>
      <c r="I61" s="118">
        <f>IF(Table1487453233343536331323334353738393103113[[#This Row],[Equipment Used (Dropdown)]] &lt;&gt; "", RIGHT(Table1487453233343536331323334353738393103113[[#This Row],[Equipment Used (Dropdown)]],6),0)</f>
        <v>0</v>
      </c>
      <c r="J61" s="94"/>
      <c r="K61" s="95">
        <f>Table1487453233343536331323334353738393103113[[#This Row],[Rate (Auto selects)]]*Table1487453233343536331323334353738393103113[[#This Row],[Hours Used]]</f>
        <v>0</v>
      </c>
      <c r="S61" s="33"/>
      <c r="T61" s="39"/>
      <c r="U61" s="39"/>
      <c r="V61" s="39"/>
      <c r="W61" s="39"/>
      <c r="X61" s="39"/>
      <c r="Y61" s="112">
        <f>IF(X61 &lt;&gt; "", RIGHT(Table15775311283848586881828384858788898108118[[#This Row],[Class (Dropdown)]],6),0)</f>
        <v>0</v>
      </c>
      <c r="Z61" s="108"/>
      <c r="AA61" s="107"/>
      <c r="AB61" s="111">
        <f>Table15775311283848586881828384858788898108118[[#This Row],[Rate (Auto fill)]]*Table15775311283848586881828384858788898108118[[#This Row],[Hours Groomed]]</f>
        <v>0</v>
      </c>
      <c r="AC61" s="32"/>
      <c r="AD61" s="84"/>
      <c r="AE61" s="85"/>
      <c r="AF61" s="85"/>
      <c r="AI61" s="33"/>
      <c r="AJ61" s="39"/>
      <c r="AK61" s="39"/>
      <c r="AL61" s="39"/>
      <c r="AM61" s="76"/>
      <c r="AN61" s="39"/>
      <c r="AO61" s="39"/>
      <c r="AP61" s="33"/>
      <c r="AQ61" s="77"/>
      <c r="AR61" s="39"/>
      <c r="AS61" s="39"/>
      <c r="AT61" s="76"/>
      <c r="AU61" s="39"/>
      <c r="AV61" s="78"/>
      <c r="AW61" s="33"/>
      <c r="AX61" s="77"/>
      <c r="AY61" s="39"/>
      <c r="AZ61" s="39"/>
      <c r="BA61" s="76"/>
      <c r="BB61" s="39"/>
      <c r="BC61" s="78"/>
      <c r="BD61" s="33"/>
      <c r="BE61" s="77"/>
      <c r="BF61" s="39"/>
      <c r="BG61" s="39"/>
      <c r="BH61" s="76"/>
      <c r="BI61" s="39"/>
      <c r="BJ61" s="78"/>
      <c r="BK61" s="33"/>
    </row>
    <row r="62" spans="1:63" x14ac:dyDescent="0.35">
      <c r="A62" s="77"/>
      <c r="B62" s="39"/>
      <c r="C62" s="39"/>
      <c r="D62" s="39"/>
      <c r="E62" s="39"/>
      <c r="F62" s="73"/>
      <c r="G62" s="95">
        <f>Table1487453233343536331323334353738393103113[[#This Row],[Hours Worked]]*Table1487453233343536331323334353738393103113[[#This Row],[Rate]]</f>
        <v>0</v>
      </c>
      <c r="H62" s="116"/>
      <c r="I62" s="118">
        <f>IF(Table1487453233343536331323334353738393103113[[#This Row],[Equipment Used (Dropdown)]] &lt;&gt; "", RIGHT(Table1487453233343536331323334353738393103113[[#This Row],[Equipment Used (Dropdown)]],6),0)</f>
        <v>0</v>
      </c>
      <c r="J62" s="94"/>
      <c r="K62" s="95">
        <f>Table1487453233343536331323334353738393103113[[#This Row],[Rate (Auto selects)]]*Table1487453233343536331323334353738393103113[[#This Row],[Hours Used]]</f>
        <v>0</v>
      </c>
      <c r="S62" s="33"/>
      <c r="T62" s="39"/>
      <c r="U62" s="39"/>
      <c r="V62" s="39"/>
      <c r="W62" s="39"/>
      <c r="X62" s="39"/>
      <c r="Y62" s="112">
        <f>IF(X62 &lt;&gt; "", RIGHT(Table15775311283848586881828384858788898108118[[#This Row],[Class (Dropdown)]],6),0)</f>
        <v>0</v>
      </c>
      <c r="Z62" s="108"/>
      <c r="AA62" s="107"/>
      <c r="AB62" s="111">
        <f>Table15775311283848586881828384858788898108118[[#This Row],[Rate (Auto fill)]]*Table15775311283848586881828384858788898108118[[#This Row],[Hours Groomed]]</f>
        <v>0</v>
      </c>
      <c r="AC62" s="32"/>
      <c r="AD62" s="84"/>
      <c r="AE62" s="85"/>
      <c r="AF62" s="85"/>
      <c r="AI62" s="33"/>
      <c r="AJ62" s="39"/>
      <c r="AK62" s="39"/>
      <c r="AL62" s="39"/>
      <c r="AM62" s="76"/>
      <c r="AN62" s="39"/>
      <c r="AO62" s="39"/>
      <c r="AP62" s="33"/>
      <c r="AQ62" s="77"/>
      <c r="AR62" s="39"/>
      <c r="AS62" s="39"/>
      <c r="AT62" s="76"/>
      <c r="AU62" s="39"/>
      <c r="AV62" s="78"/>
      <c r="AW62" s="33"/>
      <c r="AX62" s="77"/>
      <c r="AY62" s="39"/>
      <c r="AZ62" s="39"/>
      <c r="BA62" s="76"/>
      <c r="BB62" s="39"/>
      <c r="BC62" s="78"/>
      <c r="BD62" s="33"/>
      <c r="BE62" s="77"/>
      <c r="BF62" s="39"/>
      <c r="BG62" s="39"/>
      <c r="BH62" s="76"/>
      <c r="BI62" s="39"/>
      <c r="BJ62" s="78"/>
      <c r="BK62" s="33"/>
    </row>
    <row r="63" spans="1:63" x14ac:dyDescent="0.35">
      <c r="A63" s="77"/>
      <c r="B63" s="39"/>
      <c r="C63" s="39"/>
      <c r="D63" s="39"/>
      <c r="E63" s="39"/>
      <c r="F63" s="73"/>
      <c r="G63" s="95">
        <f>Table1487453233343536331323334353738393103113[[#This Row],[Hours Worked]]*Table1487453233343536331323334353738393103113[[#This Row],[Rate]]</f>
        <v>0</v>
      </c>
      <c r="H63" s="116"/>
      <c r="I63" s="118">
        <f>IF(Table1487453233343536331323334353738393103113[[#This Row],[Equipment Used (Dropdown)]] &lt;&gt; "", RIGHT(Table1487453233343536331323334353738393103113[[#This Row],[Equipment Used (Dropdown)]],6),0)</f>
        <v>0</v>
      </c>
      <c r="J63" s="94"/>
      <c r="K63" s="95">
        <f>Table1487453233343536331323334353738393103113[[#This Row],[Rate (Auto selects)]]*Table1487453233343536331323334353738393103113[[#This Row],[Hours Used]]</f>
        <v>0</v>
      </c>
      <c r="S63" s="33"/>
      <c r="T63" s="39"/>
      <c r="U63" s="39"/>
      <c r="V63" s="39"/>
      <c r="W63" s="39"/>
      <c r="X63" s="39"/>
      <c r="Y63" s="112">
        <f>IF(X63 &lt;&gt; "", RIGHT(Table15775311283848586881828384858788898108118[[#This Row],[Class (Dropdown)]],6),0)</f>
        <v>0</v>
      </c>
      <c r="Z63" s="108"/>
      <c r="AA63" s="107"/>
      <c r="AB63" s="111">
        <f>Table15775311283848586881828384858788898108118[[#This Row],[Rate (Auto fill)]]*Table15775311283848586881828384858788898108118[[#This Row],[Hours Groomed]]</f>
        <v>0</v>
      </c>
      <c r="AC63" s="32"/>
      <c r="AD63" s="84"/>
      <c r="AE63" s="85"/>
      <c r="AF63" s="85"/>
      <c r="AI63" s="33"/>
      <c r="AJ63" s="39"/>
      <c r="AK63" s="39"/>
      <c r="AL63" s="39"/>
      <c r="AM63" s="76"/>
      <c r="AN63" s="39"/>
      <c r="AO63" s="39"/>
      <c r="AP63" s="33"/>
      <c r="AQ63" s="77"/>
      <c r="AR63" s="39"/>
      <c r="AS63" s="39"/>
      <c r="AT63" s="76"/>
      <c r="AU63" s="39"/>
      <c r="AV63" s="78"/>
      <c r="AW63" s="33"/>
      <c r="AX63" s="77"/>
      <c r="AY63" s="39"/>
      <c r="AZ63" s="39"/>
      <c r="BA63" s="76"/>
      <c r="BB63" s="39"/>
      <c r="BC63" s="78"/>
      <c r="BD63" s="33"/>
      <c r="BE63" s="77"/>
      <c r="BF63" s="39"/>
      <c r="BG63" s="39"/>
      <c r="BH63" s="76"/>
      <c r="BI63" s="39"/>
      <c r="BJ63" s="78"/>
      <c r="BK63" s="33"/>
    </row>
    <row r="64" spans="1:63" x14ac:dyDescent="0.35">
      <c r="A64" s="77"/>
      <c r="B64" s="39"/>
      <c r="C64" s="39"/>
      <c r="D64" s="39"/>
      <c r="E64" s="39"/>
      <c r="F64" s="73"/>
      <c r="G64" s="95">
        <f>Table1487453233343536331323334353738393103113[[#This Row],[Hours Worked]]*Table1487453233343536331323334353738393103113[[#This Row],[Rate]]</f>
        <v>0</v>
      </c>
      <c r="H64" s="116"/>
      <c r="I64" s="118">
        <f>IF(Table1487453233343536331323334353738393103113[[#This Row],[Equipment Used (Dropdown)]] &lt;&gt; "", RIGHT(Table1487453233343536331323334353738393103113[[#This Row],[Equipment Used (Dropdown)]],6),0)</f>
        <v>0</v>
      </c>
      <c r="J64" s="94"/>
      <c r="K64" s="95">
        <f>Table1487453233343536331323334353738393103113[[#This Row],[Rate (Auto selects)]]*Table1487453233343536331323334353738393103113[[#This Row],[Hours Used]]</f>
        <v>0</v>
      </c>
      <c r="S64" s="33"/>
      <c r="T64" s="39"/>
      <c r="U64" s="39"/>
      <c r="V64" s="39"/>
      <c r="W64" s="39"/>
      <c r="X64" s="39"/>
      <c r="Y64" s="112">
        <f>IF(X64 &lt;&gt; "", RIGHT(Table15775311283848586881828384858788898108118[[#This Row],[Class (Dropdown)]],6),0)</f>
        <v>0</v>
      </c>
      <c r="Z64" s="108"/>
      <c r="AA64" s="107"/>
      <c r="AB64" s="111">
        <f>Table15775311283848586881828384858788898108118[[#This Row],[Rate (Auto fill)]]*Table15775311283848586881828384858788898108118[[#This Row],[Hours Groomed]]</f>
        <v>0</v>
      </c>
      <c r="AC64" s="32"/>
      <c r="AD64" s="84"/>
      <c r="AE64" s="85"/>
      <c r="AF64" s="85"/>
      <c r="AI64" s="33"/>
      <c r="AJ64" s="39"/>
      <c r="AK64" s="39"/>
      <c r="AL64" s="39"/>
      <c r="AM64" s="76"/>
      <c r="AN64" s="39"/>
      <c r="AO64" s="39"/>
      <c r="AP64" s="33"/>
      <c r="AQ64" s="77"/>
      <c r="AR64" s="39"/>
      <c r="AS64" s="39"/>
      <c r="AT64" s="76"/>
      <c r="AU64" s="39"/>
      <c r="AV64" s="78"/>
      <c r="AW64" s="33"/>
      <c r="AX64" s="77"/>
      <c r="AY64" s="39"/>
      <c r="AZ64" s="39"/>
      <c r="BA64" s="76"/>
      <c r="BB64" s="39"/>
      <c r="BC64" s="78"/>
      <c r="BD64" s="33"/>
      <c r="BE64" s="77"/>
      <c r="BF64" s="39"/>
      <c r="BG64" s="39"/>
      <c r="BH64" s="76"/>
      <c r="BI64" s="39"/>
      <c r="BJ64" s="78"/>
      <c r="BK64" s="33"/>
    </row>
    <row r="65" spans="1:63" x14ac:dyDescent="0.35">
      <c r="A65" s="77"/>
      <c r="B65" s="39"/>
      <c r="C65" s="39"/>
      <c r="D65" s="39"/>
      <c r="E65" s="39"/>
      <c r="F65" s="73"/>
      <c r="G65" s="95">
        <f>Table1487453233343536331323334353738393103113[[#This Row],[Hours Worked]]*Table1487453233343536331323334353738393103113[[#This Row],[Rate]]</f>
        <v>0</v>
      </c>
      <c r="H65" s="116"/>
      <c r="I65" s="118">
        <f>IF(Table1487453233343536331323334353738393103113[[#This Row],[Equipment Used (Dropdown)]] &lt;&gt; "", RIGHT(Table1487453233343536331323334353738393103113[[#This Row],[Equipment Used (Dropdown)]],6),0)</f>
        <v>0</v>
      </c>
      <c r="J65" s="94"/>
      <c r="K65" s="95">
        <f>Table1487453233343536331323334353738393103113[[#This Row],[Rate (Auto selects)]]*Table1487453233343536331323334353738393103113[[#This Row],[Hours Used]]</f>
        <v>0</v>
      </c>
      <c r="S65" s="33"/>
      <c r="T65" s="39"/>
      <c r="U65" s="39"/>
      <c r="V65" s="39"/>
      <c r="W65" s="39"/>
      <c r="X65" s="39"/>
      <c r="Y65" s="112">
        <f>IF(X65 &lt;&gt; "", RIGHT(Table15775311283848586881828384858788898108118[[#This Row],[Class (Dropdown)]],6),0)</f>
        <v>0</v>
      </c>
      <c r="Z65" s="108"/>
      <c r="AA65" s="107"/>
      <c r="AB65" s="111">
        <f>Table15775311283848586881828384858788898108118[[#This Row],[Rate (Auto fill)]]*Table15775311283848586881828384858788898108118[[#This Row],[Hours Groomed]]</f>
        <v>0</v>
      </c>
      <c r="AC65" s="32"/>
      <c r="AD65" s="84"/>
      <c r="AE65" s="85"/>
      <c r="AF65" s="85"/>
      <c r="AI65" s="33"/>
      <c r="AJ65" s="39"/>
      <c r="AK65" s="39"/>
      <c r="AL65" s="39"/>
      <c r="AM65" s="76"/>
      <c r="AN65" s="39"/>
      <c r="AO65" s="39"/>
      <c r="AP65" s="33"/>
      <c r="AQ65" s="77"/>
      <c r="AR65" s="39"/>
      <c r="AS65" s="39"/>
      <c r="AT65" s="76"/>
      <c r="AU65" s="39"/>
      <c r="AV65" s="78"/>
      <c r="AW65" s="33"/>
      <c r="AX65" s="77"/>
      <c r="AY65" s="39"/>
      <c r="AZ65" s="39"/>
      <c r="BA65" s="76"/>
      <c r="BB65" s="39"/>
      <c r="BC65" s="78"/>
      <c r="BD65" s="33"/>
      <c r="BE65" s="77"/>
      <c r="BF65" s="39"/>
      <c r="BG65" s="39"/>
      <c r="BH65" s="76"/>
      <c r="BI65" s="39"/>
      <c r="BJ65" s="78"/>
      <c r="BK65" s="33"/>
    </row>
    <row r="66" spans="1:63" x14ac:dyDescent="0.35">
      <c r="A66" s="77"/>
      <c r="B66" s="39"/>
      <c r="C66" s="39"/>
      <c r="D66" s="39"/>
      <c r="E66" s="39"/>
      <c r="F66" s="73"/>
      <c r="G66" s="95">
        <f>Table1487453233343536331323334353738393103113[[#This Row],[Hours Worked]]*Table1487453233343536331323334353738393103113[[#This Row],[Rate]]</f>
        <v>0</v>
      </c>
      <c r="H66" s="116"/>
      <c r="I66" s="118">
        <f>IF(Table1487453233343536331323334353738393103113[[#This Row],[Equipment Used (Dropdown)]] &lt;&gt; "", RIGHT(Table1487453233343536331323334353738393103113[[#This Row],[Equipment Used (Dropdown)]],6),0)</f>
        <v>0</v>
      </c>
      <c r="J66" s="94"/>
      <c r="K66" s="95">
        <f>Table1487453233343536331323334353738393103113[[#This Row],[Rate (Auto selects)]]*Table1487453233343536331323334353738393103113[[#This Row],[Hours Used]]</f>
        <v>0</v>
      </c>
      <c r="S66" s="33"/>
      <c r="T66" s="39"/>
      <c r="U66" s="39"/>
      <c r="V66" s="39"/>
      <c r="W66" s="39"/>
      <c r="X66" s="39"/>
      <c r="Y66" s="112">
        <f>IF(X66 &lt;&gt; "", RIGHT(Table15775311283848586881828384858788898108118[[#This Row],[Class (Dropdown)]],6),0)</f>
        <v>0</v>
      </c>
      <c r="Z66" s="108"/>
      <c r="AA66" s="107"/>
      <c r="AB66" s="111">
        <f>Table15775311283848586881828384858788898108118[[#This Row],[Rate (Auto fill)]]*Table15775311283848586881828384858788898108118[[#This Row],[Hours Groomed]]</f>
        <v>0</v>
      </c>
      <c r="AC66" s="32"/>
      <c r="AD66" s="84"/>
      <c r="AE66" s="85"/>
      <c r="AF66" s="85"/>
      <c r="AI66" s="33"/>
      <c r="AJ66" s="39"/>
      <c r="AK66" s="39"/>
      <c r="AL66" s="39"/>
      <c r="AM66" s="76"/>
      <c r="AN66" s="39"/>
      <c r="AO66" s="39"/>
      <c r="AP66" s="33"/>
      <c r="AQ66" s="77"/>
      <c r="AR66" s="39"/>
      <c r="AS66" s="39"/>
      <c r="AT66" s="76"/>
      <c r="AU66" s="39"/>
      <c r="AV66" s="78"/>
      <c r="AW66" s="33"/>
      <c r="AX66" s="77"/>
      <c r="AY66" s="39"/>
      <c r="AZ66" s="39"/>
      <c r="BA66" s="76"/>
      <c r="BB66" s="39"/>
      <c r="BC66" s="78"/>
      <c r="BD66" s="33"/>
      <c r="BE66" s="77"/>
      <c r="BF66" s="39"/>
      <c r="BG66" s="39"/>
      <c r="BH66" s="76"/>
      <c r="BI66" s="39"/>
      <c r="BJ66" s="78"/>
      <c r="BK66" s="33"/>
    </row>
    <row r="67" spans="1:63" x14ac:dyDescent="0.35">
      <c r="A67" s="77"/>
      <c r="B67" s="39"/>
      <c r="C67" s="39"/>
      <c r="D67" s="39"/>
      <c r="E67" s="39"/>
      <c r="F67" s="73"/>
      <c r="G67" s="95">
        <f>Table1487453233343536331323334353738393103113[[#This Row],[Hours Worked]]*Table1487453233343536331323334353738393103113[[#This Row],[Rate]]</f>
        <v>0</v>
      </c>
      <c r="H67" s="116"/>
      <c r="I67" s="118">
        <f>IF(Table1487453233343536331323334353738393103113[[#This Row],[Equipment Used (Dropdown)]] &lt;&gt; "", RIGHT(Table1487453233343536331323334353738393103113[[#This Row],[Equipment Used (Dropdown)]],6),0)</f>
        <v>0</v>
      </c>
      <c r="J67" s="94"/>
      <c r="K67" s="95">
        <f>Table1487453233343536331323334353738393103113[[#This Row],[Rate (Auto selects)]]*Table1487453233343536331323334353738393103113[[#This Row],[Hours Used]]</f>
        <v>0</v>
      </c>
      <c r="S67" s="33"/>
      <c r="T67" s="39"/>
      <c r="U67" s="39"/>
      <c r="V67" s="39"/>
      <c r="W67" s="39"/>
      <c r="X67" s="39"/>
      <c r="Y67" s="112">
        <f>IF(X67 &lt;&gt; "", RIGHT(Table15775311283848586881828384858788898108118[[#This Row],[Class (Dropdown)]],6),0)</f>
        <v>0</v>
      </c>
      <c r="Z67" s="108"/>
      <c r="AA67" s="107"/>
      <c r="AB67" s="111">
        <f>Table15775311283848586881828384858788898108118[[#This Row],[Rate (Auto fill)]]*Table15775311283848586881828384858788898108118[[#This Row],[Hours Groomed]]</f>
        <v>0</v>
      </c>
      <c r="AC67" s="32"/>
      <c r="AD67" s="84"/>
      <c r="AE67" s="85"/>
      <c r="AF67" s="85"/>
      <c r="AI67" s="33"/>
      <c r="AJ67" s="39"/>
      <c r="AK67" s="39"/>
      <c r="AL67" s="39"/>
      <c r="AM67" s="76"/>
      <c r="AN67" s="39"/>
      <c r="AO67" s="39"/>
      <c r="AP67" s="33"/>
      <c r="AQ67" s="77"/>
      <c r="AR67" s="39"/>
      <c r="AS67" s="39"/>
      <c r="AT67" s="76"/>
      <c r="AU67" s="39"/>
      <c r="AV67" s="78"/>
      <c r="AW67" s="33"/>
      <c r="AX67" s="77"/>
      <c r="AY67" s="39"/>
      <c r="AZ67" s="39"/>
      <c r="BA67" s="76"/>
      <c r="BB67" s="39"/>
      <c r="BC67" s="78"/>
      <c r="BD67" s="33"/>
      <c r="BE67" s="77"/>
      <c r="BF67" s="39"/>
      <c r="BG67" s="39"/>
      <c r="BH67" s="76"/>
      <c r="BI67" s="39"/>
      <c r="BJ67" s="78"/>
      <c r="BK67" s="33"/>
    </row>
    <row r="68" spans="1:63" x14ac:dyDescent="0.35">
      <c r="A68" s="77"/>
      <c r="B68" s="39"/>
      <c r="C68" s="39"/>
      <c r="D68" s="39"/>
      <c r="E68" s="39"/>
      <c r="F68" s="73"/>
      <c r="G68" s="95">
        <f>Table1487453233343536331323334353738393103113[[#This Row],[Hours Worked]]*Table1487453233343536331323334353738393103113[[#This Row],[Rate]]</f>
        <v>0</v>
      </c>
      <c r="H68" s="116"/>
      <c r="I68" s="118">
        <f>IF(Table1487453233343536331323334353738393103113[[#This Row],[Equipment Used (Dropdown)]] &lt;&gt; "", RIGHT(Table1487453233343536331323334353738393103113[[#This Row],[Equipment Used (Dropdown)]],6),0)</f>
        <v>0</v>
      </c>
      <c r="J68" s="94"/>
      <c r="K68" s="95">
        <f>Table1487453233343536331323334353738393103113[[#This Row],[Rate (Auto selects)]]*Table1487453233343536331323334353738393103113[[#This Row],[Hours Used]]</f>
        <v>0</v>
      </c>
      <c r="S68" s="33"/>
      <c r="T68" s="39"/>
      <c r="U68" s="39"/>
      <c r="V68" s="39"/>
      <c r="W68" s="39"/>
      <c r="X68" s="39"/>
      <c r="Y68" s="112">
        <f>IF(X68 &lt;&gt; "", RIGHT(Table15775311283848586881828384858788898108118[[#This Row],[Class (Dropdown)]],6),0)</f>
        <v>0</v>
      </c>
      <c r="Z68" s="108"/>
      <c r="AA68" s="107"/>
      <c r="AB68" s="111">
        <f>Table15775311283848586881828384858788898108118[[#This Row],[Rate (Auto fill)]]*Table15775311283848586881828384858788898108118[[#This Row],[Hours Groomed]]</f>
        <v>0</v>
      </c>
      <c r="AC68" s="32"/>
      <c r="AD68" s="84"/>
      <c r="AE68" s="85"/>
      <c r="AF68" s="85"/>
      <c r="AI68" s="33"/>
      <c r="AJ68" s="39"/>
      <c r="AK68" s="39"/>
      <c r="AL68" s="39"/>
      <c r="AM68" s="76"/>
      <c r="AN68" s="39"/>
      <c r="AO68" s="39"/>
      <c r="AP68" s="33"/>
      <c r="AQ68" s="77"/>
      <c r="AR68" s="39"/>
      <c r="AS68" s="39"/>
      <c r="AT68" s="76"/>
      <c r="AU68" s="39"/>
      <c r="AV68" s="78"/>
      <c r="AW68" s="33"/>
      <c r="AX68" s="77"/>
      <c r="AY68" s="39"/>
      <c r="AZ68" s="39"/>
      <c r="BA68" s="76"/>
      <c r="BB68" s="39"/>
      <c r="BC68" s="78"/>
      <c r="BD68" s="33"/>
      <c r="BE68" s="77"/>
      <c r="BF68" s="39"/>
      <c r="BG68" s="39"/>
      <c r="BH68" s="76"/>
      <c r="BI68" s="39"/>
      <c r="BJ68" s="78"/>
      <c r="BK68" s="33"/>
    </row>
    <row r="69" spans="1:63" x14ac:dyDescent="0.35">
      <c r="A69" s="77"/>
      <c r="B69" s="39"/>
      <c r="C69" s="39"/>
      <c r="D69" s="39"/>
      <c r="E69" s="39"/>
      <c r="F69" s="73"/>
      <c r="G69" s="95">
        <f>Table1487453233343536331323334353738393103113[[#This Row],[Hours Worked]]*Table1487453233343536331323334353738393103113[[#This Row],[Rate]]</f>
        <v>0</v>
      </c>
      <c r="H69" s="116"/>
      <c r="I69" s="118">
        <f>IF(Table1487453233343536331323334353738393103113[[#This Row],[Equipment Used (Dropdown)]] &lt;&gt; "", RIGHT(Table1487453233343536331323334353738393103113[[#This Row],[Equipment Used (Dropdown)]],6),0)</f>
        <v>0</v>
      </c>
      <c r="J69" s="94"/>
      <c r="K69" s="95">
        <f>Table1487453233343536331323334353738393103113[[#This Row],[Rate (Auto selects)]]*Table1487453233343536331323334353738393103113[[#This Row],[Hours Used]]</f>
        <v>0</v>
      </c>
      <c r="S69" s="33"/>
      <c r="T69" s="39"/>
      <c r="U69" s="39"/>
      <c r="V69" s="39"/>
      <c r="W69" s="39"/>
      <c r="X69" s="39"/>
      <c r="Y69" s="112">
        <f>IF(X69 &lt;&gt; "", RIGHT(Table15775311283848586881828384858788898108118[[#This Row],[Class (Dropdown)]],6),0)</f>
        <v>0</v>
      </c>
      <c r="Z69" s="108"/>
      <c r="AA69" s="107"/>
      <c r="AB69" s="111">
        <f>Table15775311283848586881828384858788898108118[[#This Row],[Rate (Auto fill)]]*Table15775311283848586881828384858788898108118[[#This Row],[Hours Groomed]]</f>
        <v>0</v>
      </c>
      <c r="AC69" s="32"/>
      <c r="AD69" s="84"/>
      <c r="AE69" s="85"/>
      <c r="AF69" s="85"/>
      <c r="AI69" s="33"/>
      <c r="AJ69" s="39"/>
      <c r="AK69" s="39"/>
      <c r="AL69" s="39"/>
      <c r="AM69" s="76"/>
      <c r="AN69" s="39"/>
      <c r="AO69" s="39"/>
      <c r="AP69" s="33"/>
      <c r="AQ69" s="77"/>
      <c r="AR69" s="39"/>
      <c r="AS69" s="39"/>
      <c r="AT69" s="76"/>
      <c r="AU69" s="39"/>
      <c r="AV69" s="78"/>
      <c r="AW69" s="33"/>
      <c r="AX69" s="77"/>
      <c r="AY69" s="39"/>
      <c r="AZ69" s="39"/>
      <c r="BA69" s="76"/>
      <c r="BB69" s="39"/>
      <c r="BC69" s="78"/>
      <c r="BD69" s="33"/>
      <c r="BE69" s="77"/>
      <c r="BF69" s="39"/>
      <c r="BG69" s="39"/>
      <c r="BH69" s="76"/>
      <c r="BI69" s="39"/>
      <c r="BJ69" s="78"/>
      <c r="BK69" s="33"/>
    </row>
    <row r="70" spans="1:63" x14ac:dyDescent="0.35">
      <c r="A70" s="77"/>
      <c r="B70" s="39"/>
      <c r="C70" s="39"/>
      <c r="D70" s="39"/>
      <c r="E70" s="39"/>
      <c r="F70" s="73"/>
      <c r="G70" s="95">
        <f>Table1487453233343536331323334353738393103113[[#This Row],[Hours Worked]]*Table1487453233343536331323334353738393103113[[#This Row],[Rate]]</f>
        <v>0</v>
      </c>
      <c r="H70" s="116"/>
      <c r="I70" s="118">
        <f>IF(Table1487453233343536331323334353738393103113[[#This Row],[Equipment Used (Dropdown)]] &lt;&gt; "", RIGHT(Table1487453233343536331323334353738393103113[[#This Row],[Equipment Used (Dropdown)]],6),0)</f>
        <v>0</v>
      </c>
      <c r="J70" s="94"/>
      <c r="K70" s="95">
        <f>Table1487453233343536331323334353738393103113[[#This Row],[Rate (Auto selects)]]*Table1487453233343536331323334353738393103113[[#This Row],[Hours Used]]</f>
        <v>0</v>
      </c>
      <c r="S70" s="33"/>
      <c r="T70" s="39"/>
      <c r="U70" s="39"/>
      <c r="V70" s="39"/>
      <c r="W70" s="39"/>
      <c r="X70" s="39"/>
      <c r="Y70" s="112">
        <f>IF(X70 &lt;&gt; "", RIGHT(Table15775311283848586881828384858788898108118[[#This Row],[Class (Dropdown)]],6),0)</f>
        <v>0</v>
      </c>
      <c r="Z70" s="108"/>
      <c r="AA70" s="107"/>
      <c r="AB70" s="111">
        <f>Table15775311283848586881828384858788898108118[[#This Row],[Rate (Auto fill)]]*Table15775311283848586881828384858788898108118[[#This Row],[Hours Groomed]]</f>
        <v>0</v>
      </c>
      <c r="AC70" s="32"/>
      <c r="AD70" s="84"/>
      <c r="AE70" s="85"/>
      <c r="AF70" s="85"/>
      <c r="AI70" s="33"/>
      <c r="AJ70" s="39"/>
      <c r="AK70" s="39"/>
      <c r="AL70" s="39"/>
      <c r="AM70" s="76"/>
      <c r="AN70" s="39"/>
      <c r="AO70" s="39"/>
      <c r="AP70" s="33"/>
      <c r="AQ70" s="77"/>
      <c r="AR70" s="39"/>
      <c r="AS70" s="39"/>
      <c r="AT70" s="76"/>
      <c r="AU70" s="39"/>
      <c r="AV70" s="78"/>
      <c r="AW70" s="33"/>
      <c r="AX70" s="77"/>
      <c r="AY70" s="39"/>
      <c r="AZ70" s="39"/>
      <c r="BA70" s="76"/>
      <c r="BB70" s="39"/>
      <c r="BC70" s="78"/>
      <c r="BD70" s="33"/>
      <c r="BE70" s="77"/>
      <c r="BF70" s="39"/>
      <c r="BG70" s="39"/>
      <c r="BH70" s="76"/>
      <c r="BI70" s="39"/>
      <c r="BJ70" s="78"/>
      <c r="BK70" s="33"/>
    </row>
    <row r="71" spans="1:63" x14ac:dyDescent="0.35">
      <c r="A71" s="77"/>
      <c r="B71" s="39"/>
      <c r="C71" s="39"/>
      <c r="D71" s="39"/>
      <c r="E71" s="39"/>
      <c r="F71" s="73"/>
      <c r="G71" s="95">
        <f>Table1487453233343536331323334353738393103113[[#This Row],[Hours Worked]]*Table1487453233343536331323334353738393103113[[#This Row],[Rate]]</f>
        <v>0</v>
      </c>
      <c r="H71" s="116"/>
      <c r="I71" s="118">
        <f>IF(Table1487453233343536331323334353738393103113[[#This Row],[Equipment Used (Dropdown)]] &lt;&gt; "", RIGHT(Table1487453233343536331323334353738393103113[[#This Row],[Equipment Used (Dropdown)]],6),0)</f>
        <v>0</v>
      </c>
      <c r="J71" s="94"/>
      <c r="K71" s="95">
        <f>Table1487453233343536331323334353738393103113[[#This Row],[Rate (Auto selects)]]*Table1487453233343536331323334353738393103113[[#This Row],[Hours Used]]</f>
        <v>0</v>
      </c>
      <c r="S71" s="33"/>
      <c r="T71" s="39"/>
      <c r="U71" s="39"/>
      <c r="V71" s="39"/>
      <c r="W71" s="39"/>
      <c r="X71" s="39"/>
      <c r="Y71" s="112">
        <f>IF(X71 &lt;&gt; "", RIGHT(Table15775311283848586881828384858788898108118[[#This Row],[Class (Dropdown)]],6),0)</f>
        <v>0</v>
      </c>
      <c r="Z71" s="108"/>
      <c r="AA71" s="107"/>
      <c r="AB71" s="111">
        <f>Table15775311283848586881828384858788898108118[[#This Row],[Rate (Auto fill)]]*Table15775311283848586881828384858788898108118[[#This Row],[Hours Groomed]]</f>
        <v>0</v>
      </c>
      <c r="AC71" s="32"/>
      <c r="AD71" s="84"/>
      <c r="AE71" s="85"/>
      <c r="AF71" s="85"/>
      <c r="AI71" s="33"/>
      <c r="AJ71" s="39"/>
      <c r="AK71" s="39"/>
      <c r="AL71" s="39"/>
      <c r="AM71" s="76"/>
      <c r="AN71" s="39"/>
      <c r="AO71" s="39"/>
      <c r="AP71" s="33"/>
      <c r="AQ71" s="77"/>
      <c r="AR71" s="39"/>
      <c r="AS71" s="39"/>
      <c r="AT71" s="76"/>
      <c r="AU71" s="39"/>
      <c r="AV71" s="78"/>
      <c r="AW71" s="33"/>
      <c r="AX71" s="77"/>
      <c r="AY71" s="39"/>
      <c r="AZ71" s="39"/>
      <c r="BA71" s="76"/>
      <c r="BB71" s="39"/>
      <c r="BC71" s="78"/>
      <c r="BD71" s="33"/>
      <c r="BE71" s="77"/>
      <c r="BF71" s="39"/>
      <c r="BG71" s="39"/>
      <c r="BH71" s="76"/>
      <c r="BI71" s="39"/>
      <c r="BJ71" s="78"/>
      <c r="BK71" s="33"/>
    </row>
    <row r="72" spans="1:63" x14ac:dyDescent="0.35">
      <c r="A72" s="77"/>
      <c r="B72" s="39"/>
      <c r="C72" s="39"/>
      <c r="D72" s="39"/>
      <c r="E72" s="39"/>
      <c r="F72" s="73"/>
      <c r="G72" s="95">
        <f>Table1487453233343536331323334353738393103113[[#This Row],[Hours Worked]]*Table1487453233343536331323334353738393103113[[#This Row],[Rate]]</f>
        <v>0</v>
      </c>
      <c r="H72" s="116"/>
      <c r="I72" s="118">
        <f>IF(Table1487453233343536331323334353738393103113[[#This Row],[Equipment Used (Dropdown)]] &lt;&gt; "", RIGHT(Table1487453233343536331323334353738393103113[[#This Row],[Equipment Used (Dropdown)]],6),0)</f>
        <v>0</v>
      </c>
      <c r="J72" s="94"/>
      <c r="K72" s="95">
        <f>Table1487453233343536331323334353738393103113[[#This Row],[Rate (Auto selects)]]*Table1487453233343536331323334353738393103113[[#This Row],[Hours Used]]</f>
        <v>0</v>
      </c>
      <c r="S72" s="33"/>
      <c r="T72" s="39"/>
      <c r="U72" s="39"/>
      <c r="V72" s="39"/>
      <c r="W72" s="39"/>
      <c r="X72" s="39"/>
      <c r="Y72" s="112">
        <f>IF(X72 &lt;&gt; "", RIGHT(Table15775311283848586881828384858788898108118[[#This Row],[Class (Dropdown)]],6),0)</f>
        <v>0</v>
      </c>
      <c r="Z72" s="108"/>
      <c r="AA72" s="107"/>
      <c r="AB72" s="111">
        <f>Table15775311283848586881828384858788898108118[[#This Row],[Rate (Auto fill)]]*Table15775311283848586881828384858788898108118[[#This Row],[Hours Groomed]]</f>
        <v>0</v>
      </c>
      <c r="AC72" s="32"/>
      <c r="AD72" s="84"/>
      <c r="AE72" s="85"/>
      <c r="AF72" s="85"/>
      <c r="AI72" s="33"/>
      <c r="AJ72" s="39"/>
      <c r="AK72" s="39"/>
      <c r="AL72" s="39"/>
      <c r="AM72" s="76"/>
      <c r="AN72" s="39"/>
      <c r="AO72" s="39"/>
      <c r="AP72" s="33"/>
      <c r="AQ72" s="77"/>
      <c r="AR72" s="39"/>
      <c r="AS72" s="39"/>
      <c r="AT72" s="76"/>
      <c r="AU72" s="39"/>
      <c r="AV72" s="78"/>
      <c r="AW72" s="33"/>
      <c r="AX72" s="77"/>
      <c r="AY72" s="39"/>
      <c r="AZ72" s="39"/>
      <c r="BA72" s="76"/>
      <c r="BB72" s="39"/>
      <c r="BC72" s="78"/>
      <c r="BD72" s="33"/>
      <c r="BE72" s="77"/>
      <c r="BF72" s="39"/>
      <c r="BG72" s="39"/>
      <c r="BH72" s="76"/>
      <c r="BI72" s="39"/>
      <c r="BJ72" s="78"/>
      <c r="BK72" s="33"/>
    </row>
    <row r="73" spans="1:63" x14ac:dyDescent="0.35">
      <c r="A73" s="77"/>
      <c r="B73" s="39"/>
      <c r="C73" s="39"/>
      <c r="D73" s="39"/>
      <c r="E73" s="39"/>
      <c r="F73" s="73"/>
      <c r="G73" s="95">
        <f>Table1487453233343536331323334353738393103113[[#This Row],[Hours Worked]]*Table1487453233343536331323334353738393103113[[#This Row],[Rate]]</f>
        <v>0</v>
      </c>
      <c r="H73" s="116"/>
      <c r="I73" s="118">
        <f>IF(Table1487453233343536331323334353738393103113[[#This Row],[Equipment Used (Dropdown)]] &lt;&gt; "", RIGHT(Table1487453233343536331323334353738393103113[[#This Row],[Equipment Used (Dropdown)]],6),0)</f>
        <v>0</v>
      </c>
      <c r="J73" s="94"/>
      <c r="K73" s="95">
        <f>Table1487453233343536331323334353738393103113[[#This Row],[Rate (Auto selects)]]*Table1487453233343536331323334353738393103113[[#This Row],[Hours Used]]</f>
        <v>0</v>
      </c>
      <c r="S73" s="33"/>
      <c r="T73" s="39"/>
      <c r="U73" s="39"/>
      <c r="V73" s="39"/>
      <c r="W73" s="39"/>
      <c r="X73" s="39"/>
      <c r="Y73" s="112">
        <f>IF(X73 &lt;&gt; "", RIGHT(Table15775311283848586881828384858788898108118[[#This Row],[Class (Dropdown)]],6),0)</f>
        <v>0</v>
      </c>
      <c r="Z73" s="108"/>
      <c r="AA73" s="107"/>
      <c r="AB73" s="111">
        <f>Table15775311283848586881828384858788898108118[[#This Row],[Rate (Auto fill)]]*Table15775311283848586881828384858788898108118[[#This Row],[Hours Groomed]]</f>
        <v>0</v>
      </c>
      <c r="AC73" s="32"/>
      <c r="AD73" s="84"/>
      <c r="AE73" s="85"/>
      <c r="AF73" s="85"/>
      <c r="AI73" s="33"/>
      <c r="AJ73" s="39"/>
      <c r="AK73" s="39"/>
      <c r="AL73" s="39"/>
      <c r="AM73" s="76"/>
      <c r="AN73" s="39"/>
      <c r="AO73" s="39"/>
      <c r="AP73" s="33"/>
      <c r="AQ73" s="77"/>
      <c r="AR73" s="39"/>
      <c r="AS73" s="39"/>
      <c r="AT73" s="76"/>
      <c r="AU73" s="39"/>
      <c r="AV73" s="78"/>
      <c r="AW73" s="33"/>
      <c r="AX73" s="77"/>
      <c r="AY73" s="39"/>
      <c r="AZ73" s="39"/>
      <c r="BA73" s="76"/>
      <c r="BB73" s="39"/>
      <c r="BC73" s="78"/>
      <c r="BD73" s="33"/>
      <c r="BE73" s="77"/>
      <c r="BF73" s="39"/>
      <c r="BG73" s="39"/>
      <c r="BH73" s="76"/>
      <c r="BI73" s="39"/>
      <c r="BJ73" s="78"/>
      <c r="BK73" s="33"/>
    </row>
    <row r="74" spans="1:63" x14ac:dyDescent="0.35">
      <c r="A74" s="77"/>
      <c r="B74" s="39"/>
      <c r="C74" s="39"/>
      <c r="D74" s="39"/>
      <c r="E74" s="39"/>
      <c r="F74" s="73"/>
      <c r="G74" s="95">
        <f>Table1487453233343536331323334353738393103113[[#This Row],[Hours Worked]]*Table1487453233343536331323334353738393103113[[#This Row],[Rate]]</f>
        <v>0</v>
      </c>
      <c r="H74" s="116"/>
      <c r="I74" s="118">
        <f>IF(Table1487453233343536331323334353738393103113[[#This Row],[Equipment Used (Dropdown)]] &lt;&gt; "", RIGHT(Table1487453233343536331323334353738393103113[[#This Row],[Equipment Used (Dropdown)]],6),0)</f>
        <v>0</v>
      </c>
      <c r="J74" s="94"/>
      <c r="K74" s="95">
        <f>Table1487453233343536331323334353738393103113[[#This Row],[Rate (Auto selects)]]*Table1487453233343536331323334353738393103113[[#This Row],[Hours Used]]</f>
        <v>0</v>
      </c>
      <c r="S74" s="33"/>
      <c r="T74" s="39"/>
      <c r="U74" s="39"/>
      <c r="V74" s="39"/>
      <c r="W74" s="39"/>
      <c r="X74" s="39"/>
      <c r="Y74" s="112">
        <f>IF(X74 &lt;&gt; "", RIGHT(Table15775311283848586881828384858788898108118[[#This Row],[Class (Dropdown)]],6),0)</f>
        <v>0</v>
      </c>
      <c r="Z74" s="108"/>
      <c r="AA74" s="107"/>
      <c r="AB74" s="111">
        <f>Table15775311283848586881828384858788898108118[[#This Row],[Rate (Auto fill)]]*Table15775311283848586881828384858788898108118[[#This Row],[Hours Groomed]]</f>
        <v>0</v>
      </c>
      <c r="AC74" s="32"/>
      <c r="AD74" s="84"/>
      <c r="AE74" s="85"/>
      <c r="AF74" s="85"/>
      <c r="AI74" s="33"/>
      <c r="AJ74" s="39"/>
      <c r="AK74" s="39"/>
      <c r="AL74" s="39"/>
      <c r="AM74" s="76"/>
      <c r="AN74" s="39"/>
      <c r="AO74" s="39"/>
      <c r="AP74" s="33"/>
      <c r="AQ74" s="77"/>
      <c r="AR74" s="39"/>
      <c r="AS74" s="39"/>
      <c r="AT74" s="76"/>
      <c r="AU74" s="39"/>
      <c r="AV74" s="78"/>
      <c r="AW74" s="33"/>
      <c r="AX74" s="77"/>
      <c r="AY74" s="39"/>
      <c r="AZ74" s="39"/>
      <c r="BA74" s="76"/>
      <c r="BB74" s="39"/>
      <c r="BC74" s="78"/>
      <c r="BD74" s="33"/>
      <c r="BE74" s="77"/>
      <c r="BF74" s="39"/>
      <c r="BG74" s="39"/>
      <c r="BH74" s="76"/>
      <c r="BI74" s="39"/>
      <c r="BJ74" s="78"/>
      <c r="BK74" s="33"/>
    </row>
    <row r="75" spans="1:63" x14ac:dyDescent="0.35">
      <c r="A75" s="77"/>
      <c r="B75" s="39"/>
      <c r="C75" s="39"/>
      <c r="D75" s="39"/>
      <c r="E75" s="39"/>
      <c r="F75" s="73"/>
      <c r="G75" s="95">
        <f>Table1487453233343536331323334353738393103113[[#This Row],[Hours Worked]]*Table1487453233343536331323334353738393103113[[#This Row],[Rate]]</f>
        <v>0</v>
      </c>
      <c r="H75" s="116"/>
      <c r="I75" s="118">
        <f>IF(Table1487453233343536331323334353738393103113[[#This Row],[Equipment Used (Dropdown)]] &lt;&gt; "", RIGHT(Table1487453233343536331323334353738393103113[[#This Row],[Equipment Used (Dropdown)]],6),0)</f>
        <v>0</v>
      </c>
      <c r="J75" s="94"/>
      <c r="K75" s="95">
        <f>Table1487453233343536331323334353738393103113[[#This Row],[Rate (Auto selects)]]*Table1487453233343536331323334353738393103113[[#This Row],[Hours Used]]</f>
        <v>0</v>
      </c>
      <c r="S75" s="33"/>
      <c r="T75" s="39"/>
      <c r="U75" s="39"/>
      <c r="V75" s="39"/>
      <c r="W75" s="39"/>
      <c r="X75" s="39"/>
      <c r="Y75" s="112">
        <f>IF(X75 &lt;&gt; "", RIGHT(Table15775311283848586881828384858788898108118[[#This Row],[Class (Dropdown)]],6),0)</f>
        <v>0</v>
      </c>
      <c r="Z75" s="108"/>
      <c r="AA75" s="107"/>
      <c r="AB75" s="111">
        <f>Table15775311283848586881828384858788898108118[[#This Row],[Rate (Auto fill)]]*Table15775311283848586881828384858788898108118[[#This Row],[Hours Groomed]]</f>
        <v>0</v>
      </c>
      <c r="AC75" s="32"/>
      <c r="AD75" s="84"/>
      <c r="AE75" s="85"/>
      <c r="AF75" s="85"/>
      <c r="AI75" s="33"/>
      <c r="AJ75" s="39"/>
      <c r="AK75" s="39"/>
      <c r="AL75" s="39"/>
      <c r="AM75" s="76"/>
      <c r="AN75" s="39"/>
      <c r="AO75" s="39"/>
      <c r="AP75" s="33"/>
      <c r="AQ75" s="77"/>
      <c r="AR75" s="39"/>
      <c r="AS75" s="39"/>
      <c r="AT75" s="76"/>
      <c r="AU75" s="39"/>
      <c r="AV75" s="78"/>
      <c r="AW75" s="33"/>
      <c r="AX75" s="77"/>
      <c r="AY75" s="39"/>
      <c r="AZ75" s="39"/>
      <c r="BA75" s="76"/>
      <c r="BB75" s="39"/>
      <c r="BC75" s="78"/>
      <c r="BD75" s="33"/>
      <c r="BE75" s="77"/>
      <c r="BF75" s="39"/>
      <c r="BG75" s="39"/>
      <c r="BH75" s="76"/>
      <c r="BI75" s="39"/>
      <c r="BJ75" s="78"/>
      <c r="BK75" s="33"/>
    </row>
    <row r="76" spans="1:63" x14ac:dyDescent="0.35">
      <c r="A76" s="77"/>
      <c r="B76" s="39"/>
      <c r="C76" s="39"/>
      <c r="D76" s="39"/>
      <c r="E76" s="39"/>
      <c r="F76" s="73"/>
      <c r="G76" s="95">
        <f>Table1487453233343536331323334353738393103113[[#This Row],[Hours Worked]]*Table1487453233343536331323334353738393103113[[#This Row],[Rate]]</f>
        <v>0</v>
      </c>
      <c r="H76" s="116"/>
      <c r="I76" s="118">
        <f>IF(Table1487453233343536331323334353738393103113[[#This Row],[Equipment Used (Dropdown)]] &lt;&gt; "", RIGHT(Table1487453233343536331323334353738393103113[[#This Row],[Equipment Used (Dropdown)]],6),0)</f>
        <v>0</v>
      </c>
      <c r="J76" s="94"/>
      <c r="K76" s="95">
        <f>Table1487453233343536331323334353738393103113[[#This Row],[Rate (Auto selects)]]*Table1487453233343536331323334353738393103113[[#This Row],[Hours Used]]</f>
        <v>0</v>
      </c>
      <c r="S76" s="33"/>
      <c r="T76" s="39"/>
      <c r="U76" s="39"/>
      <c r="V76" s="39"/>
      <c r="W76" s="39"/>
      <c r="X76" s="39"/>
      <c r="Y76" s="112">
        <f>IF(X76 &lt;&gt; "", RIGHT(Table15775311283848586881828384858788898108118[[#This Row],[Class (Dropdown)]],6),0)</f>
        <v>0</v>
      </c>
      <c r="Z76" s="108"/>
      <c r="AA76" s="107"/>
      <c r="AB76" s="111">
        <f>Table15775311283848586881828384858788898108118[[#This Row],[Rate (Auto fill)]]*Table15775311283848586881828384858788898108118[[#This Row],[Hours Groomed]]</f>
        <v>0</v>
      </c>
      <c r="AC76" s="32"/>
      <c r="AD76" s="84"/>
      <c r="AE76" s="85"/>
      <c r="AF76" s="85"/>
      <c r="AI76" s="33"/>
      <c r="AJ76" s="39"/>
      <c r="AK76" s="39"/>
      <c r="AL76" s="39"/>
      <c r="AM76" s="76"/>
      <c r="AN76" s="39"/>
      <c r="AO76" s="39"/>
      <c r="AP76" s="33"/>
      <c r="AQ76" s="77"/>
      <c r="AR76" s="39"/>
      <c r="AS76" s="39"/>
      <c r="AT76" s="76"/>
      <c r="AU76" s="39"/>
      <c r="AV76" s="78"/>
      <c r="AW76" s="33"/>
      <c r="AX76" s="77"/>
      <c r="AY76" s="39"/>
      <c r="AZ76" s="39"/>
      <c r="BA76" s="76"/>
      <c r="BB76" s="39"/>
      <c r="BC76" s="78"/>
      <c r="BD76" s="33"/>
      <c r="BE76" s="77"/>
      <c r="BF76" s="39"/>
      <c r="BG76" s="39"/>
      <c r="BH76" s="76"/>
      <c r="BI76" s="39"/>
      <c r="BJ76" s="78"/>
      <c r="BK76" s="33"/>
    </row>
    <row r="77" spans="1:63" x14ac:dyDescent="0.35">
      <c r="A77" s="77"/>
      <c r="B77" s="39"/>
      <c r="C77" s="39"/>
      <c r="D77" s="39"/>
      <c r="E77" s="39"/>
      <c r="F77" s="73"/>
      <c r="G77" s="95">
        <f>Table1487453233343536331323334353738393103113[[#This Row],[Hours Worked]]*Table1487453233343536331323334353738393103113[[#This Row],[Rate]]</f>
        <v>0</v>
      </c>
      <c r="H77" s="116"/>
      <c r="I77" s="118">
        <f>IF(Table1487453233343536331323334353738393103113[[#This Row],[Equipment Used (Dropdown)]] &lt;&gt; "", RIGHT(Table1487453233343536331323334353738393103113[[#This Row],[Equipment Used (Dropdown)]],6),0)</f>
        <v>0</v>
      </c>
      <c r="J77" s="94"/>
      <c r="K77" s="95">
        <f>Table1487453233343536331323334353738393103113[[#This Row],[Rate (Auto selects)]]*Table1487453233343536331323334353738393103113[[#This Row],[Hours Used]]</f>
        <v>0</v>
      </c>
      <c r="S77" s="33"/>
      <c r="T77" s="39"/>
      <c r="U77" s="39"/>
      <c r="V77" s="39"/>
      <c r="W77" s="39"/>
      <c r="X77" s="39"/>
      <c r="Y77" s="112">
        <f>IF(X77 &lt;&gt; "", RIGHT(Table15775311283848586881828384858788898108118[[#This Row],[Class (Dropdown)]],6),0)</f>
        <v>0</v>
      </c>
      <c r="Z77" s="108"/>
      <c r="AA77" s="107"/>
      <c r="AB77" s="111">
        <f>Table15775311283848586881828384858788898108118[[#This Row],[Rate (Auto fill)]]*Table15775311283848586881828384858788898108118[[#This Row],[Hours Groomed]]</f>
        <v>0</v>
      </c>
      <c r="AC77" s="32"/>
      <c r="AD77" s="84"/>
      <c r="AE77" s="85"/>
      <c r="AF77" s="85"/>
      <c r="AI77" s="33"/>
      <c r="AJ77" s="39"/>
      <c r="AK77" s="39"/>
      <c r="AL77" s="39"/>
      <c r="AM77" s="76"/>
      <c r="AN77" s="39"/>
      <c r="AO77" s="39"/>
      <c r="AP77" s="33"/>
      <c r="AQ77" s="77"/>
      <c r="AR77" s="39"/>
      <c r="AS77" s="39"/>
      <c r="AT77" s="76"/>
      <c r="AU77" s="39"/>
      <c r="AV77" s="78"/>
      <c r="AW77" s="33"/>
      <c r="AX77" s="77"/>
      <c r="AY77" s="39"/>
      <c r="AZ77" s="39"/>
      <c r="BA77" s="76"/>
      <c r="BB77" s="39"/>
      <c r="BC77" s="78"/>
      <c r="BD77" s="33"/>
      <c r="BE77" s="77"/>
      <c r="BF77" s="39"/>
      <c r="BG77" s="39"/>
      <c r="BH77" s="76"/>
      <c r="BI77" s="39"/>
      <c r="BJ77" s="78"/>
      <c r="BK77" s="33"/>
    </row>
    <row r="78" spans="1:63" x14ac:dyDescent="0.35">
      <c r="A78" s="77"/>
      <c r="B78" s="39"/>
      <c r="C78" s="39"/>
      <c r="D78" s="39"/>
      <c r="E78" s="39"/>
      <c r="F78" s="73"/>
      <c r="G78" s="95">
        <f>Table1487453233343536331323334353738393103113[[#This Row],[Hours Worked]]*Table1487453233343536331323334353738393103113[[#This Row],[Rate]]</f>
        <v>0</v>
      </c>
      <c r="H78" s="116"/>
      <c r="I78" s="118">
        <f>IF(Table1487453233343536331323334353738393103113[[#This Row],[Equipment Used (Dropdown)]] &lt;&gt; "", RIGHT(Table1487453233343536331323334353738393103113[[#This Row],[Equipment Used (Dropdown)]],6),0)</f>
        <v>0</v>
      </c>
      <c r="J78" s="94"/>
      <c r="K78" s="95">
        <f>Table1487453233343536331323334353738393103113[[#This Row],[Rate (Auto selects)]]*Table1487453233343536331323334353738393103113[[#This Row],[Hours Used]]</f>
        <v>0</v>
      </c>
      <c r="S78" s="33"/>
      <c r="T78" s="39"/>
      <c r="U78" s="39"/>
      <c r="V78" s="39"/>
      <c r="W78" s="39"/>
      <c r="X78" s="39"/>
      <c r="Y78" s="112">
        <f>IF(X78 &lt;&gt; "", RIGHT(Table15775311283848586881828384858788898108118[[#This Row],[Class (Dropdown)]],6),0)</f>
        <v>0</v>
      </c>
      <c r="Z78" s="108"/>
      <c r="AA78" s="107"/>
      <c r="AB78" s="111">
        <f>Table15775311283848586881828384858788898108118[[#This Row],[Rate (Auto fill)]]*Table15775311283848586881828384858788898108118[[#This Row],[Hours Groomed]]</f>
        <v>0</v>
      </c>
      <c r="AC78" s="32"/>
      <c r="AD78" s="84"/>
      <c r="AE78" s="85"/>
      <c r="AF78" s="85"/>
      <c r="AI78" s="33"/>
      <c r="AJ78" s="39"/>
      <c r="AK78" s="39"/>
      <c r="AL78" s="39"/>
      <c r="AM78" s="76"/>
      <c r="AN78" s="39"/>
      <c r="AO78" s="39"/>
      <c r="AP78" s="33"/>
      <c r="AQ78" s="77"/>
      <c r="AR78" s="39"/>
      <c r="AS78" s="39"/>
      <c r="AT78" s="76"/>
      <c r="AU78" s="39"/>
      <c r="AV78" s="78"/>
      <c r="AW78" s="33"/>
      <c r="AX78" s="77"/>
      <c r="AY78" s="39"/>
      <c r="AZ78" s="39"/>
      <c r="BA78" s="76"/>
      <c r="BB78" s="39"/>
      <c r="BC78" s="78"/>
      <c r="BD78" s="33"/>
      <c r="BE78" s="77"/>
      <c r="BF78" s="39"/>
      <c r="BG78" s="39"/>
      <c r="BH78" s="76"/>
      <c r="BI78" s="39"/>
      <c r="BJ78" s="78"/>
      <c r="BK78" s="33"/>
    </row>
    <row r="79" spans="1:63" x14ac:dyDescent="0.35">
      <c r="A79" s="77"/>
      <c r="B79" s="39"/>
      <c r="C79" s="39"/>
      <c r="D79" s="39"/>
      <c r="E79" s="39"/>
      <c r="F79" s="73"/>
      <c r="G79" s="95">
        <f>Table1487453233343536331323334353738393103113[[#This Row],[Hours Worked]]*Table1487453233343536331323334353738393103113[[#This Row],[Rate]]</f>
        <v>0</v>
      </c>
      <c r="H79" s="116"/>
      <c r="I79" s="118">
        <f>IF(Table1487453233343536331323334353738393103113[[#This Row],[Equipment Used (Dropdown)]] &lt;&gt; "", RIGHT(Table1487453233343536331323334353738393103113[[#This Row],[Equipment Used (Dropdown)]],6),0)</f>
        <v>0</v>
      </c>
      <c r="J79" s="94"/>
      <c r="K79" s="95">
        <f>Table1487453233343536331323334353738393103113[[#This Row],[Rate (Auto selects)]]*Table1487453233343536331323334353738393103113[[#This Row],[Hours Used]]</f>
        <v>0</v>
      </c>
      <c r="S79" s="33"/>
      <c r="T79" s="39"/>
      <c r="U79" s="39"/>
      <c r="V79" s="39"/>
      <c r="W79" s="39"/>
      <c r="X79" s="39"/>
      <c r="Y79" s="112">
        <f>IF(X79 &lt;&gt; "", RIGHT(Table15775311283848586881828384858788898108118[[#This Row],[Class (Dropdown)]],6),0)</f>
        <v>0</v>
      </c>
      <c r="Z79" s="108"/>
      <c r="AA79" s="107"/>
      <c r="AB79" s="111">
        <f>Table15775311283848586881828384858788898108118[[#This Row],[Rate (Auto fill)]]*Table15775311283848586881828384858788898108118[[#This Row],[Hours Groomed]]</f>
        <v>0</v>
      </c>
      <c r="AC79" s="32"/>
      <c r="AD79" s="84"/>
      <c r="AE79" s="85"/>
      <c r="AF79" s="85"/>
      <c r="AI79" s="33"/>
      <c r="AJ79" s="39"/>
      <c r="AK79" s="39"/>
      <c r="AL79" s="39"/>
      <c r="AM79" s="76"/>
      <c r="AN79" s="39"/>
      <c r="AO79" s="39"/>
      <c r="AP79" s="33"/>
      <c r="AQ79" s="77"/>
      <c r="AR79" s="39"/>
      <c r="AS79" s="39"/>
      <c r="AT79" s="76"/>
      <c r="AU79" s="39"/>
      <c r="AV79" s="78"/>
      <c r="AW79" s="33"/>
      <c r="AX79" s="77"/>
      <c r="AY79" s="39"/>
      <c r="AZ79" s="39"/>
      <c r="BA79" s="76"/>
      <c r="BB79" s="39"/>
      <c r="BC79" s="78"/>
      <c r="BD79" s="33"/>
      <c r="BE79" s="77"/>
      <c r="BF79" s="39"/>
      <c r="BG79" s="39"/>
      <c r="BH79" s="76"/>
      <c r="BI79" s="39"/>
      <c r="BJ79" s="78"/>
      <c r="BK79" s="33"/>
    </row>
    <row r="80" spans="1:63" x14ac:dyDescent="0.35">
      <c r="A80" s="77"/>
      <c r="B80" s="39"/>
      <c r="C80" s="39"/>
      <c r="D80" s="39"/>
      <c r="E80" s="39"/>
      <c r="F80" s="73"/>
      <c r="G80" s="95">
        <f>Table1487453233343536331323334353738393103113[[#This Row],[Hours Worked]]*Table1487453233343536331323334353738393103113[[#This Row],[Rate]]</f>
        <v>0</v>
      </c>
      <c r="H80" s="116"/>
      <c r="I80" s="118">
        <f>IF(Table1487453233343536331323334353738393103113[[#This Row],[Equipment Used (Dropdown)]] &lt;&gt; "", RIGHT(Table1487453233343536331323334353738393103113[[#This Row],[Equipment Used (Dropdown)]],6),0)</f>
        <v>0</v>
      </c>
      <c r="J80" s="94"/>
      <c r="K80" s="95">
        <f>Table1487453233343536331323334353738393103113[[#This Row],[Rate (Auto selects)]]*Table1487453233343536331323334353738393103113[[#This Row],[Hours Used]]</f>
        <v>0</v>
      </c>
      <c r="S80" s="33"/>
      <c r="T80" s="39"/>
      <c r="U80" s="39"/>
      <c r="V80" s="39"/>
      <c r="W80" s="39"/>
      <c r="X80" s="39"/>
      <c r="Y80" s="112">
        <f>IF(X80 &lt;&gt; "", RIGHT(Table15775311283848586881828384858788898108118[[#This Row],[Class (Dropdown)]],6),0)</f>
        <v>0</v>
      </c>
      <c r="Z80" s="108"/>
      <c r="AA80" s="107"/>
      <c r="AB80" s="111">
        <f>Table15775311283848586881828384858788898108118[[#This Row],[Rate (Auto fill)]]*Table15775311283848586881828384858788898108118[[#This Row],[Hours Groomed]]</f>
        <v>0</v>
      </c>
      <c r="AC80" s="32"/>
      <c r="AD80" s="84"/>
      <c r="AE80" s="85"/>
      <c r="AF80" s="85"/>
      <c r="AI80" s="33"/>
      <c r="AJ80" s="39"/>
      <c r="AK80" s="39"/>
      <c r="AL80" s="39"/>
      <c r="AM80" s="76"/>
      <c r="AN80" s="39"/>
      <c r="AO80" s="39"/>
      <c r="AP80" s="33"/>
      <c r="AQ80" s="77"/>
      <c r="AR80" s="39"/>
      <c r="AS80" s="39"/>
      <c r="AT80" s="76"/>
      <c r="AU80" s="39"/>
      <c r="AV80" s="78"/>
      <c r="AW80" s="33"/>
      <c r="AX80" s="77"/>
      <c r="AY80" s="39"/>
      <c r="AZ80" s="39"/>
      <c r="BA80" s="76"/>
      <c r="BB80" s="39"/>
      <c r="BC80" s="78"/>
      <c r="BD80" s="33"/>
      <c r="BE80" s="77"/>
      <c r="BF80" s="39"/>
      <c r="BG80" s="39"/>
      <c r="BH80" s="76"/>
      <c r="BI80" s="39"/>
      <c r="BJ80" s="78"/>
      <c r="BK80" s="33"/>
    </row>
    <row r="81" spans="1:63" x14ac:dyDescent="0.35">
      <c r="A81" s="77"/>
      <c r="B81" s="39"/>
      <c r="C81" s="39"/>
      <c r="D81" s="39"/>
      <c r="E81" s="39"/>
      <c r="F81" s="73"/>
      <c r="G81" s="95">
        <f>Table1487453233343536331323334353738393103113[[#This Row],[Hours Worked]]*Table1487453233343536331323334353738393103113[[#This Row],[Rate]]</f>
        <v>0</v>
      </c>
      <c r="H81" s="116"/>
      <c r="I81" s="118">
        <f>IF(Table1487453233343536331323334353738393103113[[#This Row],[Equipment Used (Dropdown)]] &lt;&gt; "", RIGHT(Table1487453233343536331323334353738393103113[[#This Row],[Equipment Used (Dropdown)]],6),0)</f>
        <v>0</v>
      </c>
      <c r="J81" s="94"/>
      <c r="K81" s="95">
        <f>Table1487453233343536331323334353738393103113[[#This Row],[Rate (Auto selects)]]*Table1487453233343536331323334353738393103113[[#This Row],[Hours Used]]</f>
        <v>0</v>
      </c>
      <c r="S81" s="33"/>
      <c r="T81" s="39"/>
      <c r="U81" s="39"/>
      <c r="V81" s="39"/>
      <c r="W81" s="39"/>
      <c r="X81" s="39"/>
      <c r="Y81" s="112">
        <f>IF(X81 &lt;&gt; "", RIGHT(Table15775311283848586881828384858788898108118[[#This Row],[Class (Dropdown)]],6),0)</f>
        <v>0</v>
      </c>
      <c r="Z81" s="108"/>
      <c r="AA81" s="107"/>
      <c r="AB81" s="111">
        <f>Table15775311283848586881828384858788898108118[[#This Row],[Rate (Auto fill)]]*Table15775311283848586881828384858788898108118[[#This Row],[Hours Groomed]]</f>
        <v>0</v>
      </c>
      <c r="AC81" s="32"/>
      <c r="AD81" s="84"/>
      <c r="AE81" s="85"/>
      <c r="AF81" s="85"/>
      <c r="AI81" s="33"/>
      <c r="AJ81" s="39"/>
      <c r="AK81" s="39"/>
      <c r="AL81" s="39"/>
      <c r="AM81" s="76"/>
      <c r="AN81" s="39"/>
      <c r="AO81" s="39"/>
      <c r="AP81" s="33"/>
      <c r="AQ81" s="77"/>
      <c r="AR81" s="39"/>
      <c r="AS81" s="39"/>
      <c r="AT81" s="76"/>
      <c r="AU81" s="39"/>
      <c r="AV81" s="78"/>
      <c r="AW81" s="33"/>
      <c r="AX81" s="77"/>
      <c r="AY81" s="39"/>
      <c r="AZ81" s="39"/>
      <c r="BA81" s="76"/>
      <c r="BB81" s="39"/>
      <c r="BC81" s="78"/>
      <c r="BD81" s="33"/>
      <c r="BE81" s="77"/>
      <c r="BF81" s="39"/>
      <c r="BG81" s="39"/>
      <c r="BH81" s="76"/>
      <c r="BI81" s="39"/>
      <c r="BJ81" s="78"/>
      <c r="BK81" s="33"/>
    </row>
    <row r="82" spans="1:63" x14ac:dyDescent="0.35">
      <c r="A82" s="77"/>
      <c r="B82" s="39"/>
      <c r="C82" s="39"/>
      <c r="D82" s="39"/>
      <c r="E82" s="39"/>
      <c r="F82" s="73"/>
      <c r="G82" s="95">
        <f>Table1487453233343536331323334353738393103113[[#This Row],[Hours Worked]]*Table1487453233343536331323334353738393103113[[#This Row],[Rate]]</f>
        <v>0</v>
      </c>
      <c r="H82" s="116"/>
      <c r="I82" s="118">
        <f>IF(Table1487453233343536331323334353738393103113[[#This Row],[Equipment Used (Dropdown)]] &lt;&gt; "", RIGHT(Table1487453233343536331323334353738393103113[[#This Row],[Equipment Used (Dropdown)]],6),0)</f>
        <v>0</v>
      </c>
      <c r="J82" s="94"/>
      <c r="K82" s="95">
        <f>Table1487453233343536331323334353738393103113[[#This Row],[Rate (Auto selects)]]*Table1487453233343536331323334353738393103113[[#This Row],[Hours Used]]</f>
        <v>0</v>
      </c>
      <c r="S82" s="33"/>
      <c r="T82" s="39"/>
      <c r="U82" s="39"/>
      <c r="V82" s="39"/>
      <c r="W82" s="39"/>
      <c r="X82" s="39"/>
      <c r="Y82" s="112">
        <f>IF(X82 &lt;&gt; "", RIGHT(Table15775311283848586881828384858788898108118[[#This Row],[Class (Dropdown)]],6),0)</f>
        <v>0</v>
      </c>
      <c r="Z82" s="108"/>
      <c r="AA82" s="107"/>
      <c r="AB82" s="111">
        <f>Table15775311283848586881828384858788898108118[[#This Row],[Rate (Auto fill)]]*Table15775311283848586881828384858788898108118[[#This Row],[Hours Groomed]]</f>
        <v>0</v>
      </c>
      <c r="AC82" s="32"/>
      <c r="AD82" s="84"/>
      <c r="AE82" s="85"/>
      <c r="AF82" s="85"/>
      <c r="AI82" s="33"/>
      <c r="AJ82" s="39"/>
      <c r="AK82" s="39"/>
      <c r="AL82" s="39"/>
      <c r="AM82" s="76"/>
      <c r="AN82" s="39"/>
      <c r="AO82" s="39"/>
      <c r="AP82" s="33"/>
      <c r="AQ82" s="77"/>
      <c r="AR82" s="39"/>
      <c r="AS82" s="39"/>
      <c r="AT82" s="76"/>
      <c r="AU82" s="39"/>
      <c r="AV82" s="78"/>
      <c r="AW82" s="33"/>
      <c r="AX82" s="77"/>
      <c r="AY82" s="39"/>
      <c r="AZ82" s="39"/>
      <c r="BA82" s="76"/>
      <c r="BB82" s="39"/>
      <c r="BC82" s="78"/>
      <c r="BD82" s="33"/>
      <c r="BE82" s="77"/>
      <c r="BF82" s="39"/>
      <c r="BG82" s="39"/>
      <c r="BH82" s="76"/>
      <c r="BI82" s="39"/>
      <c r="BJ82" s="78"/>
      <c r="BK82" s="33"/>
    </row>
    <row r="83" spans="1:63" x14ac:dyDescent="0.35">
      <c r="A83" s="77"/>
      <c r="B83" s="39"/>
      <c r="C83" s="39"/>
      <c r="D83" s="39"/>
      <c r="E83" s="39"/>
      <c r="F83" s="73"/>
      <c r="G83" s="95">
        <f>Table1487453233343536331323334353738393103113[[#This Row],[Hours Worked]]*Table1487453233343536331323334353738393103113[[#This Row],[Rate]]</f>
        <v>0</v>
      </c>
      <c r="H83" s="116"/>
      <c r="I83" s="118">
        <f>IF(Table1487453233343536331323334353738393103113[[#This Row],[Equipment Used (Dropdown)]] &lt;&gt; "", RIGHT(Table1487453233343536331323334353738393103113[[#This Row],[Equipment Used (Dropdown)]],6),0)</f>
        <v>0</v>
      </c>
      <c r="J83" s="94"/>
      <c r="K83" s="95">
        <f>Table1487453233343536331323334353738393103113[[#This Row],[Rate (Auto selects)]]*Table1487453233343536331323334353738393103113[[#This Row],[Hours Used]]</f>
        <v>0</v>
      </c>
      <c r="S83" s="33"/>
      <c r="T83" s="39"/>
      <c r="U83" s="39"/>
      <c r="V83" s="39"/>
      <c r="W83" s="39"/>
      <c r="X83" s="39"/>
      <c r="Y83" s="112">
        <f>IF(X83 &lt;&gt; "", RIGHT(Table15775311283848586881828384858788898108118[[#This Row],[Class (Dropdown)]],6),0)</f>
        <v>0</v>
      </c>
      <c r="Z83" s="108"/>
      <c r="AA83" s="107"/>
      <c r="AB83" s="111">
        <f>Table15775311283848586881828384858788898108118[[#This Row],[Rate (Auto fill)]]*Table15775311283848586881828384858788898108118[[#This Row],[Hours Groomed]]</f>
        <v>0</v>
      </c>
      <c r="AC83" s="32"/>
      <c r="AD83" s="84"/>
      <c r="AE83" s="85"/>
      <c r="AF83" s="85"/>
      <c r="AI83" s="33"/>
      <c r="AJ83" s="39"/>
      <c r="AK83" s="39"/>
      <c r="AL83" s="39"/>
      <c r="AM83" s="76"/>
      <c r="AN83" s="39"/>
      <c r="AO83" s="39"/>
      <c r="AP83" s="33"/>
      <c r="AQ83" s="77"/>
      <c r="AR83" s="39"/>
      <c r="AS83" s="39"/>
      <c r="AT83" s="76"/>
      <c r="AU83" s="39"/>
      <c r="AV83" s="78"/>
      <c r="AW83" s="33"/>
      <c r="AX83" s="77"/>
      <c r="AY83" s="39"/>
      <c r="AZ83" s="39"/>
      <c r="BA83" s="76"/>
      <c r="BB83" s="39"/>
      <c r="BC83" s="78"/>
      <c r="BD83" s="33"/>
      <c r="BE83" s="77"/>
      <c r="BF83" s="39"/>
      <c r="BG83" s="39"/>
      <c r="BH83" s="76"/>
      <c r="BI83" s="39"/>
      <c r="BJ83" s="78"/>
      <c r="BK83" s="33"/>
    </row>
    <row r="84" spans="1:63" x14ac:dyDescent="0.35">
      <c r="A84" s="77"/>
      <c r="B84" s="39"/>
      <c r="C84" s="39"/>
      <c r="D84" s="39"/>
      <c r="E84" s="39"/>
      <c r="F84" s="73"/>
      <c r="G84" s="95">
        <f>Table1487453233343536331323334353738393103113[[#This Row],[Hours Worked]]*Table1487453233343536331323334353738393103113[[#This Row],[Rate]]</f>
        <v>0</v>
      </c>
      <c r="H84" s="116"/>
      <c r="I84" s="118">
        <f>IF(Table1487453233343536331323334353738393103113[[#This Row],[Equipment Used (Dropdown)]] &lt;&gt; "", RIGHT(Table1487453233343536331323334353738393103113[[#This Row],[Equipment Used (Dropdown)]],6),0)</f>
        <v>0</v>
      </c>
      <c r="J84" s="94"/>
      <c r="K84" s="95">
        <f>Table1487453233343536331323334353738393103113[[#This Row],[Rate (Auto selects)]]*Table1487453233343536331323334353738393103113[[#This Row],[Hours Used]]</f>
        <v>0</v>
      </c>
      <c r="S84" s="33"/>
      <c r="T84" s="39"/>
      <c r="U84" s="39"/>
      <c r="V84" s="39"/>
      <c r="W84" s="39"/>
      <c r="X84" s="39"/>
      <c r="Y84" s="112">
        <f>IF(X84 &lt;&gt; "", RIGHT(Table15775311283848586881828384858788898108118[[#This Row],[Class (Dropdown)]],6),0)</f>
        <v>0</v>
      </c>
      <c r="Z84" s="108"/>
      <c r="AA84" s="107"/>
      <c r="AB84" s="111">
        <f>Table15775311283848586881828384858788898108118[[#This Row],[Rate (Auto fill)]]*Table15775311283848586881828384858788898108118[[#This Row],[Hours Groomed]]</f>
        <v>0</v>
      </c>
      <c r="AC84" s="32"/>
      <c r="AD84" s="84"/>
      <c r="AE84" s="85"/>
      <c r="AF84" s="85"/>
      <c r="AI84" s="33"/>
      <c r="AJ84" s="39"/>
      <c r="AK84" s="39"/>
      <c r="AL84" s="39"/>
      <c r="AM84" s="76"/>
      <c r="AN84" s="39"/>
      <c r="AO84" s="39"/>
      <c r="AP84" s="33"/>
      <c r="AQ84" s="77"/>
      <c r="AR84" s="39"/>
      <c r="AS84" s="39"/>
      <c r="AT84" s="76"/>
      <c r="AU84" s="39"/>
      <c r="AV84" s="78"/>
      <c r="AW84" s="33"/>
      <c r="AX84" s="77"/>
      <c r="AY84" s="39"/>
      <c r="AZ84" s="39"/>
      <c r="BA84" s="76"/>
      <c r="BB84" s="39"/>
      <c r="BC84" s="78"/>
      <c r="BD84" s="33"/>
      <c r="BE84" s="77"/>
      <c r="BF84" s="39"/>
      <c r="BG84" s="39"/>
      <c r="BH84" s="76"/>
      <c r="BI84" s="39"/>
      <c r="BJ84" s="78"/>
      <c r="BK84" s="33"/>
    </row>
    <row r="85" spans="1:63" x14ac:dyDescent="0.35">
      <c r="A85" s="77"/>
      <c r="B85" s="39"/>
      <c r="C85" s="39"/>
      <c r="D85" s="39"/>
      <c r="E85" s="39"/>
      <c r="F85" s="73"/>
      <c r="G85" s="95">
        <f>Table1487453233343536331323334353738393103113[[#This Row],[Hours Worked]]*Table1487453233343536331323334353738393103113[[#This Row],[Rate]]</f>
        <v>0</v>
      </c>
      <c r="H85" s="116"/>
      <c r="I85" s="118">
        <f>IF(Table1487453233343536331323334353738393103113[[#This Row],[Equipment Used (Dropdown)]] &lt;&gt; "", RIGHT(Table1487453233343536331323334353738393103113[[#This Row],[Equipment Used (Dropdown)]],6),0)</f>
        <v>0</v>
      </c>
      <c r="J85" s="94"/>
      <c r="K85" s="95">
        <f>Table1487453233343536331323334353738393103113[[#This Row],[Rate (Auto selects)]]*Table1487453233343536331323334353738393103113[[#This Row],[Hours Used]]</f>
        <v>0</v>
      </c>
      <c r="S85" s="33"/>
      <c r="T85" s="39"/>
      <c r="U85" s="39"/>
      <c r="V85" s="39"/>
      <c r="W85" s="39"/>
      <c r="X85" s="39"/>
      <c r="Y85" s="112">
        <f>IF(X85 &lt;&gt; "", RIGHT(Table15775311283848586881828384858788898108118[[#This Row],[Class (Dropdown)]],6),0)</f>
        <v>0</v>
      </c>
      <c r="Z85" s="108"/>
      <c r="AA85" s="107"/>
      <c r="AB85" s="111">
        <f>Table15775311283848586881828384858788898108118[[#This Row],[Rate (Auto fill)]]*Table15775311283848586881828384858788898108118[[#This Row],[Hours Groomed]]</f>
        <v>0</v>
      </c>
      <c r="AC85" s="32"/>
      <c r="AD85" s="84"/>
      <c r="AE85" s="85"/>
      <c r="AF85" s="85"/>
      <c r="AI85" s="33"/>
      <c r="AJ85" s="39"/>
      <c r="AK85" s="39"/>
      <c r="AL85" s="39"/>
      <c r="AM85" s="76"/>
      <c r="AN85" s="39"/>
      <c r="AO85" s="39"/>
      <c r="AP85" s="33"/>
      <c r="AQ85" s="77"/>
      <c r="AR85" s="39"/>
      <c r="AS85" s="39"/>
      <c r="AT85" s="76"/>
      <c r="AU85" s="39"/>
      <c r="AV85" s="78"/>
      <c r="AW85" s="33"/>
      <c r="AX85" s="77"/>
      <c r="AY85" s="39"/>
      <c r="AZ85" s="39"/>
      <c r="BA85" s="76"/>
      <c r="BB85" s="39"/>
      <c r="BC85" s="78"/>
      <c r="BD85" s="33"/>
      <c r="BE85" s="77"/>
      <c r="BF85" s="39"/>
      <c r="BG85" s="39"/>
      <c r="BH85" s="76"/>
      <c r="BI85" s="39"/>
      <c r="BJ85" s="78"/>
      <c r="BK85" s="33"/>
    </row>
    <row r="86" spans="1:63" x14ac:dyDescent="0.35">
      <c r="A86" s="77"/>
      <c r="B86" s="39"/>
      <c r="C86" s="39"/>
      <c r="D86" s="39"/>
      <c r="E86" s="39"/>
      <c r="F86" s="73"/>
      <c r="G86" s="95">
        <f>Table1487453233343536331323334353738393103113[[#This Row],[Hours Worked]]*Table1487453233343536331323334353738393103113[[#This Row],[Rate]]</f>
        <v>0</v>
      </c>
      <c r="H86" s="116"/>
      <c r="I86" s="118">
        <f>IF(Table1487453233343536331323334353738393103113[[#This Row],[Equipment Used (Dropdown)]] &lt;&gt; "", RIGHT(Table1487453233343536331323334353738393103113[[#This Row],[Equipment Used (Dropdown)]],6),0)</f>
        <v>0</v>
      </c>
      <c r="J86" s="94"/>
      <c r="K86" s="95">
        <f>Table1487453233343536331323334353738393103113[[#This Row],[Rate (Auto selects)]]*Table1487453233343536331323334353738393103113[[#This Row],[Hours Used]]</f>
        <v>0</v>
      </c>
      <c r="S86" s="33"/>
      <c r="T86" s="39"/>
      <c r="U86" s="39"/>
      <c r="V86" s="39"/>
      <c r="W86" s="39"/>
      <c r="X86" s="39"/>
      <c r="Y86" s="112">
        <f>IF(X86 &lt;&gt; "", RIGHT(Table15775311283848586881828384858788898108118[[#This Row],[Class (Dropdown)]],6),0)</f>
        <v>0</v>
      </c>
      <c r="Z86" s="108"/>
      <c r="AA86" s="107"/>
      <c r="AB86" s="111">
        <f>Table15775311283848586881828384858788898108118[[#This Row],[Rate (Auto fill)]]*Table15775311283848586881828384858788898108118[[#This Row],[Hours Groomed]]</f>
        <v>0</v>
      </c>
      <c r="AC86" s="32"/>
      <c r="AD86" s="84"/>
      <c r="AE86" s="85"/>
      <c r="AF86" s="85"/>
      <c r="AI86" s="33"/>
      <c r="AJ86" s="39"/>
      <c r="AK86" s="39"/>
      <c r="AL86" s="39"/>
      <c r="AM86" s="76"/>
      <c r="AN86" s="39"/>
      <c r="AO86" s="39"/>
      <c r="AP86" s="33"/>
      <c r="AQ86" s="77"/>
      <c r="AR86" s="39"/>
      <c r="AS86" s="39"/>
      <c r="AT86" s="76"/>
      <c r="AU86" s="39"/>
      <c r="AV86" s="78"/>
      <c r="AW86" s="33"/>
      <c r="AX86" s="77"/>
      <c r="AY86" s="39"/>
      <c r="AZ86" s="39"/>
      <c r="BA86" s="76"/>
      <c r="BB86" s="39"/>
      <c r="BC86" s="78"/>
      <c r="BD86" s="33"/>
      <c r="BE86" s="77"/>
      <c r="BF86" s="39"/>
      <c r="BG86" s="39"/>
      <c r="BH86" s="76"/>
      <c r="BI86" s="39"/>
      <c r="BJ86" s="78"/>
      <c r="BK86" s="33"/>
    </row>
    <row r="87" spans="1:63" x14ac:dyDescent="0.35">
      <c r="A87" s="77"/>
      <c r="B87" s="39"/>
      <c r="C87" s="39"/>
      <c r="D87" s="39"/>
      <c r="E87" s="39"/>
      <c r="F87" s="73"/>
      <c r="G87" s="95">
        <f>Table1487453233343536331323334353738393103113[[#This Row],[Hours Worked]]*Table1487453233343536331323334353738393103113[[#This Row],[Rate]]</f>
        <v>0</v>
      </c>
      <c r="H87" s="116"/>
      <c r="I87" s="118">
        <f>IF(Table1487453233343536331323334353738393103113[[#This Row],[Equipment Used (Dropdown)]] &lt;&gt; "", RIGHT(Table1487453233343536331323334353738393103113[[#This Row],[Equipment Used (Dropdown)]],6),0)</f>
        <v>0</v>
      </c>
      <c r="J87" s="94"/>
      <c r="K87" s="95">
        <f>Table1487453233343536331323334353738393103113[[#This Row],[Rate (Auto selects)]]*Table1487453233343536331323334353738393103113[[#This Row],[Hours Used]]</f>
        <v>0</v>
      </c>
      <c r="S87" s="33"/>
      <c r="T87" s="39"/>
      <c r="U87" s="39"/>
      <c r="V87" s="39"/>
      <c r="W87" s="39"/>
      <c r="X87" s="39"/>
      <c r="Y87" s="112">
        <f>IF(X87 &lt;&gt; "", RIGHT(Table15775311283848586881828384858788898108118[[#This Row],[Class (Dropdown)]],6),0)</f>
        <v>0</v>
      </c>
      <c r="Z87" s="108"/>
      <c r="AA87" s="107"/>
      <c r="AB87" s="111">
        <f>Table15775311283848586881828384858788898108118[[#This Row],[Rate (Auto fill)]]*Table15775311283848586881828384858788898108118[[#This Row],[Hours Groomed]]</f>
        <v>0</v>
      </c>
      <c r="AC87" s="32"/>
      <c r="AD87" s="84"/>
      <c r="AE87" s="85"/>
      <c r="AF87" s="85"/>
      <c r="AI87" s="33"/>
      <c r="AJ87" s="39"/>
      <c r="AK87" s="39"/>
      <c r="AL87" s="39"/>
      <c r="AM87" s="76"/>
      <c r="AN87" s="39"/>
      <c r="AO87" s="39"/>
      <c r="AP87" s="33"/>
      <c r="AQ87" s="77"/>
      <c r="AR87" s="39"/>
      <c r="AS87" s="39"/>
      <c r="AT87" s="76"/>
      <c r="AU87" s="39"/>
      <c r="AV87" s="78"/>
      <c r="AW87" s="33"/>
      <c r="AX87" s="77"/>
      <c r="AY87" s="39"/>
      <c r="AZ87" s="39"/>
      <c r="BA87" s="76"/>
      <c r="BB87" s="39"/>
      <c r="BC87" s="78"/>
      <c r="BD87" s="33"/>
      <c r="BE87" s="77"/>
      <c r="BF87" s="39"/>
      <c r="BG87" s="39"/>
      <c r="BH87" s="76"/>
      <c r="BI87" s="39"/>
      <c r="BJ87" s="78"/>
      <c r="BK87" s="33"/>
    </row>
    <row r="88" spans="1:63" x14ac:dyDescent="0.35">
      <c r="A88" s="77"/>
      <c r="B88" s="39"/>
      <c r="C88" s="39"/>
      <c r="D88" s="39"/>
      <c r="E88" s="39"/>
      <c r="F88" s="73"/>
      <c r="G88" s="95">
        <f>Table1487453233343536331323334353738393103113[[#This Row],[Hours Worked]]*Table1487453233343536331323334353738393103113[[#This Row],[Rate]]</f>
        <v>0</v>
      </c>
      <c r="H88" s="116"/>
      <c r="I88" s="118">
        <f>IF(Table1487453233343536331323334353738393103113[[#This Row],[Equipment Used (Dropdown)]] &lt;&gt; "", RIGHT(Table1487453233343536331323334353738393103113[[#This Row],[Equipment Used (Dropdown)]],6),0)</f>
        <v>0</v>
      </c>
      <c r="J88" s="94"/>
      <c r="K88" s="95">
        <f>Table1487453233343536331323334353738393103113[[#This Row],[Rate (Auto selects)]]*Table1487453233343536331323334353738393103113[[#This Row],[Hours Used]]</f>
        <v>0</v>
      </c>
      <c r="S88" s="33"/>
      <c r="T88" s="39"/>
      <c r="U88" s="39"/>
      <c r="V88" s="39"/>
      <c r="W88" s="39"/>
      <c r="X88" s="39"/>
      <c r="Y88" s="112">
        <f>IF(X88 &lt;&gt; "", RIGHT(Table15775311283848586881828384858788898108118[[#This Row],[Class (Dropdown)]],6),0)</f>
        <v>0</v>
      </c>
      <c r="Z88" s="108"/>
      <c r="AA88" s="107"/>
      <c r="AB88" s="111">
        <f>Table15775311283848586881828384858788898108118[[#This Row],[Rate (Auto fill)]]*Table15775311283848586881828384858788898108118[[#This Row],[Hours Groomed]]</f>
        <v>0</v>
      </c>
      <c r="AC88" s="32"/>
      <c r="AD88" s="84"/>
      <c r="AE88" s="85"/>
      <c r="AF88" s="85"/>
      <c r="AI88" s="33"/>
      <c r="AJ88" s="39"/>
      <c r="AK88" s="39"/>
      <c r="AL88" s="39"/>
      <c r="AM88" s="76"/>
      <c r="AN88" s="39"/>
      <c r="AO88" s="39"/>
      <c r="AP88" s="33"/>
      <c r="AQ88" s="77"/>
      <c r="AR88" s="39"/>
      <c r="AS88" s="39"/>
      <c r="AT88" s="76"/>
      <c r="AU88" s="39"/>
      <c r="AV88" s="78"/>
      <c r="AW88" s="33"/>
      <c r="AX88" s="77"/>
      <c r="AY88" s="39"/>
      <c r="AZ88" s="39"/>
      <c r="BA88" s="76"/>
      <c r="BB88" s="39"/>
      <c r="BC88" s="78"/>
      <c r="BD88" s="33"/>
      <c r="BE88" s="77"/>
      <c r="BF88" s="39"/>
      <c r="BG88" s="39"/>
      <c r="BH88" s="76"/>
      <c r="BI88" s="39"/>
      <c r="BJ88" s="78"/>
      <c r="BK88" s="33"/>
    </row>
    <row r="89" spans="1:63" x14ac:dyDescent="0.35">
      <c r="A89" s="77"/>
      <c r="B89" s="39"/>
      <c r="C89" s="39"/>
      <c r="D89" s="39"/>
      <c r="E89" s="39"/>
      <c r="F89" s="73"/>
      <c r="G89" s="95">
        <f>Table1487453233343536331323334353738393103113[[#This Row],[Hours Worked]]*Table1487453233343536331323334353738393103113[[#This Row],[Rate]]</f>
        <v>0</v>
      </c>
      <c r="H89" s="116"/>
      <c r="I89" s="118">
        <f>IF(Table1487453233343536331323334353738393103113[[#This Row],[Equipment Used (Dropdown)]] &lt;&gt; "", RIGHT(Table1487453233343536331323334353738393103113[[#This Row],[Equipment Used (Dropdown)]],6),0)</f>
        <v>0</v>
      </c>
      <c r="J89" s="94"/>
      <c r="K89" s="95">
        <f>Table1487453233343536331323334353738393103113[[#This Row],[Rate (Auto selects)]]*Table1487453233343536331323334353738393103113[[#This Row],[Hours Used]]</f>
        <v>0</v>
      </c>
      <c r="S89" s="33"/>
      <c r="T89" s="39"/>
      <c r="U89" s="39"/>
      <c r="V89" s="39"/>
      <c r="W89" s="39"/>
      <c r="X89" s="39"/>
      <c r="Y89" s="112">
        <f>IF(X89 &lt;&gt; "", RIGHT(Table15775311283848586881828384858788898108118[[#This Row],[Class (Dropdown)]],6),0)</f>
        <v>0</v>
      </c>
      <c r="Z89" s="108"/>
      <c r="AA89" s="107"/>
      <c r="AB89" s="111">
        <f>Table15775311283848586881828384858788898108118[[#This Row],[Rate (Auto fill)]]*Table15775311283848586881828384858788898108118[[#This Row],[Hours Groomed]]</f>
        <v>0</v>
      </c>
      <c r="AC89" s="32"/>
      <c r="AD89" s="84"/>
      <c r="AE89" s="85"/>
      <c r="AF89" s="85"/>
      <c r="AI89" s="33"/>
      <c r="AJ89" s="39"/>
      <c r="AK89" s="39"/>
      <c r="AL89" s="39"/>
      <c r="AM89" s="76"/>
      <c r="AN89" s="39"/>
      <c r="AO89" s="39"/>
      <c r="AP89" s="33"/>
      <c r="AQ89" s="77"/>
      <c r="AR89" s="39"/>
      <c r="AS89" s="39"/>
      <c r="AT89" s="76"/>
      <c r="AU89" s="39"/>
      <c r="AV89" s="78"/>
      <c r="AW89" s="33"/>
      <c r="AX89" s="77"/>
      <c r="AY89" s="39"/>
      <c r="AZ89" s="39"/>
      <c r="BA89" s="76"/>
      <c r="BB89" s="39"/>
      <c r="BC89" s="78"/>
      <c r="BD89" s="33"/>
      <c r="BE89" s="77"/>
      <c r="BF89" s="39"/>
      <c r="BG89" s="39"/>
      <c r="BH89" s="76"/>
      <c r="BI89" s="39"/>
      <c r="BJ89" s="78"/>
      <c r="BK89" s="33"/>
    </row>
    <row r="90" spans="1:63" x14ac:dyDescent="0.35">
      <c r="A90" s="77"/>
      <c r="B90" s="39"/>
      <c r="C90" s="39"/>
      <c r="D90" s="39"/>
      <c r="E90" s="39"/>
      <c r="F90" s="73"/>
      <c r="G90" s="95">
        <f>Table1487453233343536331323334353738393103113[[#This Row],[Hours Worked]]*Table1487453233343536331323334353738393103113[[#This Row],[Rate]]</f>
        <v>0</v>
      </c>
      <c r="H90" s="116"/>
      <c r="I90" s="118">
        <f>IF(Table1487453233343536331323334353738393103113[[#This Row],[Equipment Used (Dropdown)]] &lt;&gt; "", RIGHT(Table1487453233343536331323334353738393103113[[#This Row],[Equipment Used (Dropdown)]],6),0)</f>
        <v>0</v>
      </c>
      <c r="J90" s="94"/>
      <c r="K90" s="95">
        <f>Table1487453233343536331323334353738393103113[[#This Row],[Rate (Auto selects)]]*Table1487453233343536331323334353738393103113[[#This Row],[Hours Used]]</f>
        <v>0</v>
      </c>
      <c r="S90" s="33"/>
      <c r="T90" s="39"/>
      <c r="U90" s="39"/>
      <c r="V90" s="39"/>
      <c r="W90" s="39"/>
      <c r="X90" s="39"/>
      <c r="Y90" s="112">
        <f>IF(X90 &lt;&gt; "", RIGHT(Table15775311283848586881828384858788898108118[[#This Row],[Class (Dropdown)]],6),0)</f>
        <v>0</v>
      </c>
      <c r="Z90" s="108"/>
      <c r="AA90" s="107"/>
      <c r="AB90" s="111">
        <f>Table15775311283848586881828384858788898108118[[#This Row],[Rate (Auto fill)]]*Table15775311283848586881828384858788898108118[[#This Row],[Hours Groomed]]</f>
        <v>0</v>
      </c>
      <c r="AC90" s="32"/>
      <c r="AD90" s="84"/>
      <c r="AE90" s="85"/>
      <c r="AF90" s="85"/>
      <c r="AI90" s="33"/>
      <c r="AJ90" s="39"/>
      <c r="AK90" s="39"/>
      <c r="AL90" s="39"/>
      <c r="AM90" s="76"/>
      <c r="AN90" s="39"/>
      <c r="AO90" s="39"/>
      <c r="AP90" s="33"/>
      <c r="AQ90" s="77"/>
      <c r="AR90" s="39"/>
      <c r="AS90" s="39"/>
      <c r="AT90" s="76"/>
      <c r="AU90" s="39"/>
      <c r="AV90" s="78"/>
      <c r="AW90" s="33"/>
      <c r="AX90" s="77"/>
      <c r="AY90" s="39"/>
      <c r="AZ90" s="39"/>
      <c r="BA90" s="76"/>
      <c r="BB90" s="39"/>
      <c r="BC90" s="78"/>
      <c r="BD90" s="33"/>
      <c r="BE90" s="77"/>
      <c r="BF90" s="39"/>
      <c r="BG90" s="39"/>
      <c r="BH90" s="76"/>
      <c r="BI90" s="39"/>
      <c r="BJ90" s="78"/>
      <c r="BK90" s="33"/>
    </row>
    <row r="91" spans="1:63" x14ac:dyDescent="0.35">
      <c r="A91" s="77"/>
      <c r="B91" s="39"/>
      <c r="C91" s="39"/>
      <c r="D91" s="39"/>
      <c r="E91" s="39"/>
      <c r="F91" s="73"/>
      <c r="G91" s="95">
        <f>Table1487453233343536331323334353738393103113[[#This Row],[Hours Worked]]*Table1487453233343536331323334353738393103113[[#This Row],[Rate]]</f>
        <v>0</v>
      </c>
      <c r="H91" s="116"/>
      <c r="I91" s="118">
        <f>IF(Table1487453233343536331323334353738393103113[[#This Row],[Equipment Used (Dropdown)]] &lt;&gt; "", RIGHT(Table1487453233343536331323334353738393103113[[#This Row],[Equipment Used (Dropdown)]],6),0)</f>
        <v>0</v>
      </c>
      <c r="J91" s="94"/>
      <c r="K91" s="95">
        <f>Table1487453233343536331323334353738393103113[[#This Row],[Rate (Auto selects)]]*Table1487453233343536331323334353738393103113[[#This Row],[Hours Used]]</f>
        <v>0</v>
      </c>
      <c r="S91" s="33"/>
      <c r="T91" s="39"/>
      <c r="U91" s="39"/>
      <c r="V91" s="39"/>
      <c r="W91" s="39"/>
      <c r="X91" s="39"/>
      <c r="Y91" s="112">
        <f>IF(X91 &lt;&gt; "", RIGHT(Table15775311283848586881828384858788898108118[[#This Row],[Class (Dropdown)]],6),0)</f>
        <v>0</v>
      </c>
      <c r="Z91" s="108"/>
      <c r="AA91" s="107"/>
      <c r="AB91" s="111">
        <f>Table15775311283848586881828384858788898108118[[#This Row],[Rate (Auto fill)]]*Table15775311283848586881828384858788898108118[[#This Row],[Hours Groomed]]</f>
        <v>0</v>
      </c>
      <c r="AC91" s="32"/>
      <c r="AD91" s="84"/>
      <c r="AE91" s="85"/>
      <c r="AF91" s="85"/>
      <c r="AI91" s="33"/>
      <c r="AJ91" s="39"/>
      <c r="AK91" s="39"/>
      <c r="AL91" s="39"/>
      <c r="AM91" s="76"/>
      <c r="AN91" s="39"/>
      <c r="AO91" s="39"/>
      <c r="AP91" s="33"/>
      <c r="AQ91" s="77"/>
      <c r="AR91" s="39"/>
      <c r="AS91" s="39"/>
      <c r="AT91" s="76"/>
      <c r="AU91" s="39"/>
      <c r="AV91" s="78"/>
      <c r="AW91" s="33"/>
      <c r="AX91" s="77"/>
      <c r="AY91" s="39"/>
      <c r="AZ91" s="39"/>
      <c r="BA91" s="76"/>
      <c r="BB91" s="39"/>
      <c r="BC91" s="78"/>
      <c r="BD91" s="33"/>
      <c r="BE91" s="77"/>
      <c r="BF91" s="39"/>
      <c r="BG91" s="39"/>
      <c r="BH91" s="76"/>
      <c r="BI91" s="39"/>
      <c r="BJ91" s="78"/>
      <c r="BK91" s="33"/>
    </row>
    <row r="92" spans="1:63" x14ac:dyDescent="0.35">
      <c r="A92" s="77"/>
      <c r="B92" s="39"/>
      <c r="C92" s="39"/>
      <c r="D92" s="39"/>
      <c r="E92" s="39"/>
      <c r="F92" s="73"/>
      <c r="G92" s="95">
        <f>Table1487453233343536331323334353738393103113[[#This Row],[Hours Worked]]*Table1487453233343536331323334353738393103113[[#This Row],[Rate]]</f>
        <v>0</v>
      </c>
      <c r="H92" s="116"/>
      <c r="I92" s="118">
        <f>IF(Table1487453233343536331323334353738393103113[[#This Row],[Equipment Used (Dropdown)]] &lt;&gt; "", RIGHT(Table1487453233343536331323334353738393103113[[#This Row],[Equipment Used (Dropdown)]],6),0)</f>
        <v>0</v>
      </c>
      <c r="J92" s="94"/>
      <c r="K92" s="95">
        <f>Table1487453233343536331323334353738393103113[[#This Row],[Rate (Auto selects)]]*Table1487453233343536331323334353738393103113[[#This Row],[Hours Used]]</f>
        <v>0</v>
      </c>
      <c r="S92" s="33"/>
      <c r="T92" s="39"/>
      <c r="U92" s="39"/>
      <c r="V92" s="39"/>
      <c r="W92" s="39"/>
      <c r="X92" s="39"/>
      <c r="Y92" s="112">
        <f>IF(X92 &lt;&gt; "", RIGHT(Table15775311283848586881828384858788898108118[[#This Row],[Class (Dropdown)]],6),0)</f>
        <v>0</v>
      </c>
      <c r="Z92" s="108"/>
      <c r="AA92" s="107"/>
      <c r="AB92" s="111">
        <f>Table15775311283848586881828384858788898108118[[#This Row],[Rate (Auto fill)]]*Table15775311283848586881828384858788898108118[[#This Row],[Hours Groomed]]</f>
        <v>0</v>
      </c>
      <c r="AC92" s="32"/>
      <c r="AD92" s="84"/>
      <c r="AE92" s="85"/>
      <c r="AF92" s="85"/>
      <c r="AI92" s="33"/>
      <c r="AJ92" s="39"/>
      <c r="AK92" s="39"/>
      <c r="AL92" s="39"/>
      <c r="AM92" s="76"/>
      <c r="AN92" s="39"/>
      <c r="AO92" s="39"/>
      <c r="AP92" s="33"/>
      <c r="AQ92" s="77"/>
      <c r="AR92" s="39"/>
      <c r="AS92" s="39"/>
      <c r="AT92" s="76"/>
      <c r="AU92" s="39"/>
      <c r="AV92" s="78"/>
      <c r="AW92" s="33"/>
      <c r="AX92" s="77"/>
      <c r="AY92" s="39"/>
      <c r="AZ92" s="39"/>
      <c r="BA92" s="76"/>
      <c r="BB92" s="39"/>
      <c r="BC92" s="78"/>
      <c r="BD92" s="33"/>
      <c r="BE92" s="77"/>
      <c r="BF92" s="39"/>
      <c r="BG92" s="39"/>
      <c r="BH92" s="76"/>
      <c r="BI92" s="39"/>
      <c r="BJ92" s="78"/>
      <c r="BK92" s="33"/>
    </row>
    <row r="93" spans="1:63" x14ac:dyDescent="0.35">
      <c r="A93" s="77"/>
      <c r="B93" s="39"/>
      <c r="C93" s="39"/>
      <c r="D93" s="39"/>
      <c r="E93" s="39"/>
      <c r="F93" s="73"/>
      <c r="G93" s="95">
        <f>Table1487453233343536331323334353738393103113[[#This Row],[Hours Worked]]*Table1487453233343536331323334353738393103113[[#This Row],[Rate]]</f>
        <v>0</v>
      </c>
      <c r="H93" s="116"/>
      <c r="I93" s="118">
        <f>IF(Table1487453233343536331323334353738393103113[[#This Row],[Equipment Used (Dropdown)]] &lt;&gt; "", RIGHT(Table1487453233343536331323334353738393103113[[#This Row],[Equipment Used (Dropdown)]],6),0)</f>
        <v>0</v>
      </c>
      <c r="J93" s="94"/>
      <c r="K93" s="95">
        <f>Table1487453233343536331323334353738393103113[[#This Row],[Rate (Auto selects)]]*Table1487453233343536331323334353738393103113[[#This Row],[Hours Used]]</f>
        <v>0</v>
      </c>
      <c r="S93" s="33"/>
      <c r="T93" s="39"/>
      <c r="U93" s="39"/>
      <c r="V93" s="39"/>
      <c r="W93" s="39"/>
      <c r="X93" s="39"/>
      <c r="Y93" s="112">
        <f>IF(X93 &lt;&gt; "", RIGHT(Table15775311283848586881828384858788898108118[[#This Row],[Class (Dropdown)]],6),0)</f>
        <v>0</v>
      </c>
      <c r="Z93" s="108"/>
      <c r="AA93" s="107"/>
      <c r="AB93" s="111">
        <f>Table15775311283848586881828384858788898108118[[#This Row],[Rate (Auto fill)]]*Table15775311283848586881828384858788898108118[[#This Row],[Hours Groomed]]</f>
        <v>0</v>
      </c>
      <c r="AC93" s="32"/>
      <c r="AD93" s="84"/>
      <c r="AE93" s="85"/>
      <c r="AF93" s="85"/>
      <c r="AI93" s="33"/>
      <c r="AJ93" s="39"/>
      <c r="AK93" s="39"/>
      <c r="AL93" s="39"/>
      <c r="AM93" s="76"/>
      <c r="AN93" s="39"/>
      <c r="AO93" s="39"/>
      <c r="AP93" s="33"/>
      <c r="AQ93" s="77"/>
      <c r="AR93" s="39"/>
      <c r="AS93" s="39"/>
      <c r="AT93" s="76"/>
      <c r="AU93" s="39"/>
      <c r="AV93" s="78"/>
      <c r="AW93" s="33"/>
      <c r="AX93" s="77"/>
      <c r="AY93" s="39"/>
      <c r="AZ93" s="39"/>
      <c r="BA93" s="76"/>
      <c r="BB93" s="39"/>
      <c r="BC93" s="78"/>
      <c r="BD93" s="33"/>
      <c r="BE93" s="77"/>
      <c r="BF93" s="39"/>
      <c r="BG93" s="39"/>
      <c r="BH93" s="76"/>
      <c r="BI93" s="39"/>
      <c r="BJ93" s="78"/>
      <c r="BK93" s="33"/>
    </row>
    <row r="94" spans="1:63" x14ac:dyDescent="0.35">
      <c r="A94" s="77"/>
      <c r="B94" s="39"/>
      <c r="C94" s="39"/>
      <c r="D94" s="39"/>
      <c r="E94" s="39"/>
      <c r="F94" s="73"/>
      <c r="G94" s="95">
        <f>Table1487453233343536331323334353738393103113[[#This Row],[Hours Worked]]*Table1487453233343536331323334353738393103113[[#This Row],[Rate]]</f>
        <v>0</v>
      </c>
      <c r="H94" s="116"/>
      <c r="I94" s="118">
        <f>IF(Table1487453233343536331323334353738393103113[[#This Row],[Equipment Used (Dropdown)]] &lt;&gt; "", RIGHT(Table1487453233343536331323334353738393103113[[#This Row],[Equipment Used (Dropdown)]],6),0)</f>
        <v>0</v>
      </c>
      <c r="J94" s="94"/>
      <c r="K94" s="95">
        <f>Table1487453233343536331323334353738393103113[[#This Row],[Rate (Auto selects)]]*Table1487453233343536331323334353738393103113[[#This Row],[Hours Used]]</f>
        <v>0</v>
      </c>
      <c r="S94" s="33"/>
      <c r="T94" s="39"/>
      <c r="U94" s="39"/>
      <c r="V94" s="39"/>
      <c r="W94" s="39"/>
      <c r="X94" s="39"/>
      <c r="Y94" s="112">
        <f>IF(X94 &lt;&gt; "", RIGHT(Table15775311283848586881828384858788898108118[[#This Row],[Class (Dropdown)]],6),0)</f>
        <v>0</v>
      </c>
      <c r="Z94" s="108"/>
      <c r="AA94" s="107"/>
      <c r="AB94" s="111">
        <f>Table15775311283848586881828384858788898108118[[#This Row],[Rate (Auto fill)]]*Table15775311283848586881828384858788898108118[[#This Row],[Hours Groomed]]</f>
        <v>0</v>
      </c>
      <c r="AC94" s="32"/>
      <c r="AD94" s="84"/>
      <c r="AE94" s="85"/>
      <c r="AF94" s="85"/>
      <c r="AI94" s="33"/>
      <c r="AJ94" s="39"/>
      <c r="AK94" s="39"/>
      <c r="AL94" s="39"/>
      <c r="AM94" s="76"/>
      <c r="AN94" s="39"/>
      <c r="AO94" s="39"/>
      <c r="AP94" s="33"/>
      <c r="AQ94" s="77"/>
      <c r="AR94" s="39"/>
      <c r="AS94" s="39"/>
      <c r="AT94" s="76"/>
      <c r="AU94" s="39"/>
      <c r="AV94" s="78"/>
      <c r="AW94" s="33"/>
      <c r="AX94" s="77"/>
      <c r="AY94" s="39"/>
      <c r="AZ94" s="39"/>
      <c r="BA94" s="76"/>
      <c r="BB94" s="39"/>
      <c r="BC94" s="78"/>
      <c r="BD94" s="33"/>
      <c r="BE94" s="77"/>
      <c r="BF94" s="39"/>
      <c r="BG94" s="39"/>
      <c r="BH94" s="76"/>
      <c r="BI94" s="39"/>
      <c r="BJ94" s="78"/>
      <c r="BK94" s="33"/>
    </row>
    <row r="95" spans="1:63" x14ac:dyDescent="0.35">
      <c r="A95" s="77"/>
      <c r="B95" s="39"/>
      <c r="C95" s="39"/>
      <c r="D95" s="39"/>
      <c r="E95" s="39"/>
      <c r="F95" s="73"/>
      <c r="G95" s="95">
        <f>Table1487453233343536331323334353738393103113[[#This Row],[Hours Worked]]*Table1487453233343536331323334353738393103113[[#This Row],[Rate]]</f>
        <v>0</v>
      </c>
      <c r="H95" s="116"/>
      <c r="I95" s="118">
        <f>IF(Table1487453233343536331323334353738393103113[[#This Row],[Equipment Used (Dropdown)]] &lt;&gt; "", RIGHT(Table1487453233343536331323334353738393103113[[#This Row],[Equipment Used (Dropdown)]],6),0)</f>
        <v>0</v>
      </c>
      <c r="J95" s="94"/>
      <c r="K95" s="95">
        <f>Table1487453233343536331323334353738393103113[[#This Row],[Rate (Auto selects)]]*Table1487453233343536331323334353738393103113[[#This Row],[Hours Used]]</f>
        <v>0</v>
      </c>
      <c r="S95" s="33"/>
      <c r="T95" s="39"/>
      <c r="U95" s="39"/>
      <c r="V95" s="39"/>
      <c r="W95" s="39"/>
      <c r="X95" s="39"/>
      <c r="Y95" s="112">
        <f>IF(X95 &lt;&gt; "", RIGHT(Table15775311283848586881828384858788898108118[[#This Row],[Class (Dropdown)]],6),0)</f>
        <v>0</v>
      </c>
      <c r="Z95" s="108"/>
      <c r="AA95" s="107"/>
      <c r="AB95" s="111">
        <f>Table15775311283848586881828384858788898108118[[#This Row],[Rate (Auto fill)]]*Table15775311283848586881828384858788898108118[[#This Row],[Hours Groomed]]</f>
        <v>0</v>
      </c>
      <c r="AC95" s="32"/>
      <c r="AD95" s="84"/>
      <c r="AE95" s="85"/>
      <c r="AF95" s="85"/>
      <c r="AI95" s="33"/>
      <c r="AJ95" s="39"/>
      <c r="AK95" s="39"/>
      <c r="AL95" s="39"/>
      <c r="AM95" s="76"/>
      <c r="AN95" s="39"/>
      <c r="AO95" s="39"/>
      <c r="AP95" s="33"/>
      <c r="AQ95" s="77"/>
      <c r="AR95" s="39"/>
      <c r="AS95" s="39"/>
      <c r="AT95" s="76"/>
      <c r="AU95" s="39"/>
      <c r="AV95" s="78"/>
      <c r="AW95" s="33"/>
      <c r="AX95" s="77"/>
      <c r="AY95" s="39"/>
      <c r="AZ95" s="39"/>
      <c r="BA95" s="76"/>
      <c r="BB95" s="39"/>
      <c r="BC95" s="78"/>
      <c r="BD95" s="33"/>
      <c r="BE95" s="77"/>
      <c r="BF95" s="39"/>
      <c r="BG95" s="39"/>
      <c r="BH95" s="76"/>
      <c r="BI95" s="39"/>
      <c r="BJ95" s="78"/>
      <c r="BK95" s="33"/>
    </row>
    <row r="96" spans="1:63" x14ac:dyDescent="0.35">
      <c r="A96" s="77"/>
      <c r="B96" s="39"/>
      <c r="C96" s="39"/>
      <c r="D96" s="39"/>
      <c r="E96" s="39"/>
      <c r="F96" s="73"/>
      <c r="G96" s="95">
        <f>Table1487453233343536331323334353738393103113[[#This Row],[Hours Worked]]*Table1487453233343536331323334353738393103113[[#This Row],[Rate]]</f>
        <v>0</v>
      </c>
      <c r="H96" s="116"/>
      <c r="I96" s="118">
        <f>IF(Table1487453233343536331323334353738393103113[[#This Row],[Equipment Used (Dropdown)]] &lt;&gt; "", RIGHT(Table1487453233343536331323334353738393103113[[#This Row],[Equipment Used (Dropdown)]],6),0)</f>
        <v>0</v>
      </c>
      <c r="J96" s="94"/>
      <c r="K96" s="95">
        <f>Table1487453233343536331323334353738393103113[[#This Row],[Rate (Auto selects)]]*Table1487453233343536331323334353738393103113[[#This Row],[Hours Used]]</f>
        <v>0</v>
      </c>
      <c r="S96" s="33"/>
      <c r="T96" s="39"/>
      <c r="U96" s="39"/>
      <c r="V96" s="39"/>
      <c r="W96" s="39"/>
      <c r="X96" s="39"/>
      <c r="Y96" s="112">
        <f>IF(X96 &lt;&gt; "", RIGHT(Table15775311283848586881828384858788898108118[[#This Row],[Class (Dropdown)]],6),0)</f>
        <v>0</v>
      </c>
      <c r="Z96" s="108"/>
      <c r="AA96" s="107"/>
      <c r="AB96" s="111">
        <f>Table15775311283848586881828384858788898108118[[#This Row],[Rate (Auto fill)]]*Table15775311283848586881828384858788898108118[[#This Row],[Hours Groomed]]</f>
        <v>0</v>
      </c>
      <c r="AC96" s="32"/>
      <c r="AD96" s="84"/>
      <c r="AE96" s="85"/>
      <c r="AF96" s="85"/>
      <c r="AI96" s="33"/>
      <c r="AJ96" s="39"/>
      <c r="AK96" s="39"/>
      <c r="AL96" s="39"/>
      <c r="AM96" s="76"/>
      <c r="AN96" s="39"/>
      <c r="AO96" s="39"/>
      <c r="AP96" s="33"/>
      <c r="AQ96" s="77"/>
      <c r="AR96" s="39"/>
      <c r="AS96" s="39"/>
      <c r="AT96" s="76"/>
      <c r="AU96" s="39"/>
      <c r="AV96" s="78"/>
      <c r="AW96" s="33"/>
      <c r="AX96" s="77"/>
      <c r="AY96" s="39"/>
      <c r="AZ96" s="39"/>
      <c r="BA96" s="76"/>
      <c r="BB96" s="39"/>
      <c r="BC96" s="78"/>
      <c r="BD96" s="33"/>
      <c r="BE96" s="77"/>
      <c r="BF96" s="39"/>
      <c r="BG96" s="39"/>
      <c r="BH96" s="76"/>
      <c r="BI96" s="39"/>
      <c r="BJ96" s="78"/>
      <c r="BK96" s="33"/>
    </row>
    <row r="97" spans="1:63" x14ac:dyDescent="0.35">
      <c r="A97" s="77"/>
      <c r="B97" s="39"/>
      <c r="C97" s="39"/>
      <c r="D97" s="39"/>
      <c r="E97" s="39"/>
      <c r="F97" s="73"/>
      <c r="G97" s="95">
        <f>Table1487453233343536331323334353738393103113[[#This Row],[Hours Worked]]*Table1487453233343536331323334353738393103113[[#This Row],[Rate]]</f>
        <v>0</v>
      </c>
      <c r="H97" s="116"/>
      <c r="I97" s="118">
        <f>IF(Table1487453233343536331323334353738393103113[[#This Row],[Equipment Used (Dropdown)]] &lt;&gt; "", RIGHT(Table1487453233343536331323334353738393103113[[#This Row],[Equipment Used (Dropdown)]],6),0)</f>
        <v>0</v>
      </c>
      <c r="J97" s="94"/>
      <c r="K97" s="95">
        <f>Table1487453233343536331323334353738393103113[[#This Row],[Rate (Auto selects)]]*Table1487453233343536331323334353738393103113[[#This Row],[Hours Used]]</f>
        <v>0</v>
      </c>
      <c r="S97" s="33"/>
      <c r="T97" s="39"/>
      <c r="U97" s="39"/>
      <c r="V97" s="39"/>
      <c r="W97" s="39"/>
      <c r="X97" s="39"/>
      <c r="Y97" s="112">
        <f>IF(X97 &lt;&gt; "", RIGHT(Table15775311283848586881828384858788898108118[[#This Row],[Class (Dropdown)]],6),0)</f>
        <v>0</v>
      </c>
      <c r="Z97" s="108"/>
      <c r="AA97" s="107"/>
      <c r="AB97" s="111">
        <f>Table15775311283848586881828384858788898108118[[#This Row],[Rate (Auto fill)]]*Table15775311283848586881828384858788898108118[[#This Row],[Hours Groomed]]</f>
        <v>0</v>
      </c>
      <c r="AC97" s="32"/>
      <c r="AD97" s="84"/>
      <c r="AE97" s="85"/>
      <c r="AF97" s="85"/>
      <c r="AI97" s="33"/>
      <c r="AJ97" s="39"/>
      <c r="AK97" s="39"/>
      <c r="AL97" s="39"/>
      <c r="AM97" s="76"/>
      <c r="AN97" s="39"/>
      <c r="AO97" s="39"/>
      <c r="AP97" s="33"/>
      <c r="AQ97" s="77"/>
      <c r="AR97" s="39"/>
      <c r="AS97" s="39"/>
      <c r="AT97" s="76"/>
      <c r="AU97" s="39"/>
      <c r="AV97" s="78"/>
      <c r="AW97" s="33"/>
      <c r="AX97" s="77"/>
      <c r="AY97" s="39"/>
      <c r="AZ97" s="39"/>
      <c r="BA97" s="76"/>
      <c r="BB97" s="39"/>
      <c r="BC97" s="78"/>
      <c r="BD97" s="33"/>
      <c r="BE97" s="77"/>
      <c r="BF97" s="39"/>
      <c r="BG97" s="39"/>
      <c r="BH97" s="76"/>
      <c r="BI97" s="39"/>
      <c r="BJ97" s="78"/>
      <c r="BK97" s="33"/>
    </row>
    <row r="98" spans="1:63" x14ac:dyDescent="0.35">
      <c r="A98" s="77"/>
      <c r="B98" s="39"/>
      <c r="C98" s="39"/>
      <c r="D98" s="39"/>
      <c r="E98" s="39"/>
      <c r="F98" s="73"/>
      <c r="G98" s="95">
        <f>Table1487453233343536331323334353738393103113[[#This Row],[Hours Worked]]*Table1487453233343536331323334353738393103113[[#This Row],[Rate]]</f>
        <v>0</v>
      </c>
      <c r="H98" s="116"/>
      <c r="I98" s="118">
        <f>IF(Table1487453233343536331323334353738393103113[[#This Row],[Equipment Used (Dropdown)]] &lt;&gt; "", RIGHT(Table1487453233343536331323334353738393103113[[#This Row],[Equipment Used (Dropdown)]],6),0)</f>
        <v>0</v>
      </c>
      <c r="J98" s="94"/>
      <c r="K98" s="95">
        <f>Table1487453233343536331323334353738393103113[[#This Row],[Rate (Auto selects)]]*Table1487453233343536331323334353738393103113[[#This Row],[Hours Used]]</f>
        <v>0</v>
      </c>
      <c r="S98" s="33"/>
      <c r="T98" s="39"/>
      <c r="U98" s="39"/>
      <c r="V98" s="39"/>
      <c r="W98" s="39"/>
      <c r="X98" s="39"/>
      <c r="Y98" s="112">
        <f>IF(X98 &lt;&gt; "", RIGHT(Table15775311283848586881828384858788898108118[[#This Row],[Class (Dropdown)]],6),0)</f>
        <v>0</v>
      </c>
      <c r="Z98" s="108"/>
      <c r="AA98" s="107"/>
      <c r="AB98" s="111">
        <f>Table15775311283848586881828384858788898108118[[#This Row],[Rate (Auto fill)]]*Table15775311283848586881828384858788898108118[[#This Row],[Hours Groomed]]</f>
        <v>0</v>
      </c>
      <c r="AC98" s="32"/>
      <c r="AD98" s="84"/>
      <c r="AE98" s="85"/>
      <c r="AF98" s="85"/>
      <c r="AI98" s="33"/>
      <c r="AJ98" s="39"/>
      <c r="AK98" s="39"/>
      <c r="AL98" s="39"/>
      <c r="AM98" s="76"/>
      <c r="AN98" s="39"/>
      <c r="AO98" s="39"/>
      <c r="AP98" s="33"/>
      <c r="AQ98" s="77"/>
      <c r="AR98" s="39"/>
      <c r="AS98" s="39"/>
      <c r="AT98" s="76"/>
      <c r="AU98" s="39"/>
      <c r="AV98" s="78"/>
      <c r="AW98" s="33"/>
      <c r="AX98" s="77"/>
      <c r="AY98" s="39"/>
      <c r="AZ98" s="39"/>
      <c r="BA98" s="76"/>
      <c r="BB98" s="39"/>
      <c r="BC98" s="78"/>
      <c r="BD98" s="33"/>
      <c r="BE98" s="77"/>
      <c r="BF98" s="39"/>
      <c r="BG98" s="39"/>
      <c r="BH98" s="76"/>
      <c r="BI98" s="39"/>
      <c r="BJ98" s="78"/>
      <c r="BK98" s="33"/>
    </row>
    <row r="99" spans="1:63" x14ac:dyDescent="0.35">
      <c r="A99" s="77"/>
      <c r="B99" s="39"/>
      <c r="C99" s="39"/>
      <c r="D99" s="39"/>
      <c r="E99" s="39"/>
      <c r="F99" s="73"/>
      <c r="G99" s="95">
        <f>Table1487453233343536331323334353738393103113[[#This Row],[Hours Worked]]*Table1487453233343536331323334353738393103113[[#This Row],[Rate]]</f>
        <v>0</v>
      </c>
      <c r="H99" s="116"/>
      <c r="I99" s="118">
        <f>IF(Table1487453233343536331323334353738393103113[[#This Row],[Equipment Used (Dropdown)]] &lt;&gt; "", RIGHT(Table1487453233343536331323334353738393103113[[#This Row],[Equipment Used (Dropdown)]],6),0)</f>
        <v>0</v>
      </c>
      <c r="J99" s="94"/>
      <c r="K99" s="95">
        <f>Table1487453233343536331323334353738393103113[[#This Row],[Rate (Auto selects)]]*Table1487453233343536331323334353738393103113[[#This Row],[Hours Used]]</f>
        <v>0</v>
      </c>
      <c r="S99" s="33"/>
      <c r="T99" s="39"/>
      <c r="U99" s="39"/>
      <c r="V99" s="39"/>
      <c r="W99" s="39"/>
      <c r="X99" s="39"/>
      <c r="Y99" s="112">
        <f>IF(X99 &lt;&gt; "", RIGHT(Table15775311283848586881828384858788898108118[[#This Row],[Class (Dropdown)]],6),0)</f>
        <v>0</v>
      </c>
      <c r="Z99" s="108"/>
      <c r="AA99" s="107"/>
      <c r="AB99" s="111">
        <f>Table15775311283848586881828384858788898108118[[#This Row],[Rate (Auto fill)]]*Table15775311283848586881828384858788898108118[[#This Row],[Hours Groomed]]</f>
        <v>0</v>
      </c>
      <c r="AC99" s="32"/>
      <c r="AD99" s="84"/>
      <c r="AE99" s="85"/>
      <c r="AF99" s="85"/>
      <c r="AI99" s="33"/>
      <c r="AJ99" s="39"/>
      <c r="AK99" s="39"/>
      <c r="AL99" s="39"/>
      <c r="AM99" s="76"/>
      <c r="AN99" s="39"/>
      <c r="AO99" s="39"/>
      <c r="AP99" s="33"/>
      <c r="AQ99" s="77"/>
      <c r="AR99" s="39"/>
      <c r="AS99" s="39"/>
      <c r="AT99" s="76"/>
      <c r="AU99" s="39"/>
      <c r="AV99" s="78"/>
      <c r="AW99" s="33"/>
      <c r="AX99" s="77"/>
      <c r="AY99" s="39"/>
      <c r="AZ99" s="39"/>
      <c r="BA99" s="76"/>
      <c r="BB99" s="39"/>
      <c r="BC99" s="78"/>
      <c r="BD99" s="33"/>
      <c r="BE99" s="77"/>
      <c r="BF99" s="39"/>
      <c r="BG99" s="39"/>
      <c r="BH99" s="76"/>
      <c r="BI99" s="39"/>
      <c r="BJ99" s="78"/>
      <c r="BK99" s="33"/>
    </row>
    <row r="100" spans="1:63" x14ac:dyDescent="0.35">
      <c r="A100" s="77"/>
      <c r="B100" s="39"/>
      <c r="C100" s="39"/>
      <c r="D100" s="39"/>
      <c r="E100" s="39"/>
      <c r="F100" s="73"/>
      <c r="G100" s="95">
        <f>Table1487453233343536331323334353738393103113[[#This Row],[Hours Worked]]*Table1487453233343536331323334353738393103113[[#This Row],[Rate]]</f>
        <v>0</v>
      </c>
      <c r="H100" s="116"/>
      <c r="I100" s="118">
        <f>IF(Table1487453233343536331323334353738393103113[[#This Row],[Equipment Used (Dropdown)]] &lt;&gt; "", RIGHT(Table1487453233343536331323334353738393103113[[#This Row],[Equipment Used (Dropdown)]],6),0)</f>
        <v>0</v>
      </c>
      <c r="J100" s="94"/>
      <c r="K100" s="95">
        <f>Table1487453233343536331323334353738393103113[[#This Row],[Rate (Auto selects)]]*Table1487453233343536331323334353738393103113[[#This Row],[Hours Used]]</f>
        <v>0</v>
      </c>
      <c r="S100" s="33"/>
      <c r="T100" s="39"/>
      <c r="U100" s="39"/>
      <c r="V100" s="39"/>
      <c r="W100" s="39"/>
      <c r="X100" s="39"/>
      <c r="Y100" s="112">
        <f>IF(X100 &lt;&gt; "", RIGHT(Table15775311283848586881828384858788898108118[[#This Row],[Class (Dropdown)]],6),0)</f>
        <v>0</v>
      </c>
      <c r="Z100" s="108"/>
      <c r="AA100" s="107"/>
      <c r="AB100" s="111">
        <f>Table15775311283848586881828384858788898108118[[#This Row],[Rate (Auto fill)]]*Table15775311283848586881828384858788898108118[[#This Row],[Hours Groomed]]</f>
        <v>0</v>
      </c>
      <c r="AC100" s="32"/>
      <c r="AD100" s="84"/>
      <c r="AE100" s="85"/>
      <c r="AF100" s="85"/>
      <c r="AI100" s="33"/>
      <c r="AJ100" s="39"/>
      <c r="AK100" s="39"/>
      <c r="AL100" s="39"/>
      <c r="AM100" s="76"/>
      <c r="AN100" s="39"/>
      <c r="AO100" s="39"/>
      <c r="AP100" s="33"/>
      <c r="AQ100" s="77"/>
      <c r="AR100" s="39"/>
      <c r="AS100" s="39"/>
      <c r="AT100" s="76"/>
      <c r="AU100" s="39"/>
      <c r="AV100" s="78"/>
      <c r="AW100" s="33"/>
      <c r="AX100" s="77"/>
      <c r="AY100" s="39"/>
      <c r="AZ100" s="39"/>
      <c r="BA100" s="76"/>
      <c r="BB100" s="39"/>
      <c r="BC100" s="78"/>
      <c r="BD100" s="33"/>
      <c r="BE100" s="77"/>
      <c r="BF100" s="39"/>
      <c r="BG100" s="39"/>
      <c r="BH100" s="76"/>
      <c r="BI100" s="39"/>
      <c r="BJ100" s="78"/>
      <c r="BK100" s="33"/>
    </row>
    <row r="101" spans="1:63" x14ac:dyDescent="0.35">
      <c r="A101" s="77"/>
      <c r="B101" s="39"/>
      <c r="C101" s="39"/>
      <c r="D101" s="39"/>
      <c r="E101" s="39"/>
      <c r="F101" s="73"/>
      <c r="G101" s="95">
        <f>Table1487453233343536331323334353738393103113[[#This Row],[Hours Worked]]*Table1487453233343536331323334353738393103113[[#This Row],[Rate]]</f>
        <v>0</v>
      </c>
      <c r="H101" s="116"/>
      <c r="I101" s="118">
        <f>IF(Table1487453233343536331323334353738393103113[[#This Row],[Equipment Used (Dropdown)]] &lt;&gt; "", RIGHT(Table1487453233343536331323334353738393103113[[#This Row],[Equipment Used (Dropdown)]],6),0)</f>
        <v>0</v>
      </c>
      <c r="J101" s="94"/>
      <c r="K101" s="95">
        <f>Table1487453233343536331323334353738393103113[[#This Row],[Rate (Auto selects)]]*Table1487453233343536331323334353738393103113[[#This Row],[Hours Used]]</f>
        <v>0</v>
      </c>
      <c r="S101" s="33"/>
      <c r="T101" s="39"/>
      <c r="U101" s="39"/>
      <c r="V101" s="39"/>
      <c r="W101" s="39"/>
      <c r="X101" s="39"/>
      <c r="Y101" s="112">
        <f>IF(X101 &lt;&gt; "", RIGHT(Table15775311283848586881828384858788898108118[[#This Row],[Class (Dropdown)]],6),0)</f>
        <v>0</v>
      </c>
      <c r="Z101" s="108"/>
      <c r="AA101" s="107"/>
      <c r="AB101" s="111">
        <f>Table15775311283848586881828384858788898108118[[#This Row],[Rate (Auto fill)]]*Table15775311283848586881828384858788898108118[[#This Row],[Hours Groomed]]</f>
        <v>0</v>
      </c>
      <c r="AC101" s="32"/>
      <c r="AD101" s="84"/>
      <c r="AE101" s="85"/>
      <c r="AF101" s="85"/>
      <c r="AI101" s="33"/>
      <c r="AJ101" s="39"/>
      <c r="AK101" s="39"/>
      <c r="AL101" s="39"/>
      <c r="AM101" s="76"/>
      <c r="AN101" s="39"/>
      <c r="AO101" s="39"/>
      <c r="AP101" s="33"/>
      <c r="AQ101" s="77"/>
      <c r="AR101" s="39"/>
      <c r="AS101" s="39"/>
      <c r="AT101" s="76"/>
      <c r="AU101" s="39"/>
      <c r="AV101" s="78"/>
      <c r="AW101" s="33"/>
      <c r="AX101" s="77"/>
      <c r="AY101" s="39"/>
      <c r="AZ101" s="39"/>
      <c r="BA101" s="76"/>
      <c r="BB101" s="39"/>
      <c r="BC101" s="78"/>
      <c r="BD101" s="33"/>
      <c r="BE101" s="77"/>
      <c r="BF101" s="39"/>
      <c r="BG101" s="39"/>
      <c r="BH101" s="76"/>
      <c r="BI101" s="39"/>
      <c r="BJ101" s="78"/>
      <c r="BK101" s="33"/>
    </row>
    <row r="102" spans="1:63" x14ac:dyDescent="0.35">
      <c r="A102" s="77"/>
      <c r="B102" s="39"/>
      <c r="C102" s="39"/>
      <c r="D102" s="39"/>
      <c r="E102" s="39"/>
      <c r="F102" s="73"/>
      <c r="G102" s="95">
        <f>Table1487453233343536331323334353738393103113[[#This Row],[Hours Worked]]*Table1487453233343536331323334353738393103113[[#This Row],[Rate]]</f>
        <v>0</v>
      </c>
      <c r="H102" s="116"/>
      <c r="I102" s="118">
        <f>IF(Table1487453233343536331323334353738393103113[[#This Row],[Equipment Used (Dropdown)]] &lt;&gt; "", RIGHT(Table1487453233343536331323334353738393103113[[#This Row],[Equipment Used (Dropdown)]],6),0)</f>
        <v>0</v>
      </c>
      <c r="J102" s="94"/>
      <c r="K102" s="95">
        <f>Table1487453233343536331323334353738393103113[[#This Row],[Rate (Auto selects)]]*Table1487453233343536331323334353738393103113[[#This Row],[Hours Used]]</f>
        <v>0</v>
      </c>
      <c r="S102" s="33"/>
      <c r="T102" s="39"/>
      <c r="U102" s="39"/>
      <c r="V102" s="39"/>
      <c r="W102" s="39"/>
      <c r="X102" s="39"/>
      <c r="Y102" s="112">
        <f>IF(X102 &lt;&gt; "", RIGHT(Table15775311283848586881828384858788898108118[[#This Row],[Class (Dropdown)]],6),0)</f>
        <v>0</v>
      </c>
      <c r="Z102" s="108"/>
      <c r="AA102" s="107"/>
      <c r="AB102" s="111">
        <f>Table15775311283848586881828384858788898108118[[#This Row],[Rate (Auto fill)]]*Table15775311283848586881828384858788898108118[[#This Row],[Hours Groomed]]</f>
        <v>0</v>
      </c>
      <c r="AC102" s="32"/>
      <c r="AD102" s="84"/>
      <c r="AE102" s="85"/>
      <c r="AF102" s="85"/>
      <c r="AI102" s="33"/>
      <c r="AJ102" s="39"/>
      <c r="AK102" s="39"/>
      <c r="AL102" s="39"/>
      <c r="AM102" s="76"/>
      <c r="AN102" s="39"/>
      <c r="AO102" s="39"/>
      <c r="AP102" s="33"/>
      <c r="AQ102" s="77"/>
      <c r="AR102" s="39"/>
      <c r="AS102" s="39"/>
      <c r="AT102" s="76"/>
      <c r="AU102" s="39"/>
      <c r="AV102" s="78"/>
      <c r="AW102" s="33"/>
      <c r="AX102" s="77"/>
      <c r="AY102" s="39"/>
      <c r="AZ102" s="39"/>
      <c r="BA102" s="76"/>
      <c r="BB102" s="39"/>
      <c r="BC102" s="78"/>
      <c r="BD102" s="33"/>
      <c r="BE102" s="77"/>
      <c r="BF102" s="39"/>
      <c r="BG102" s="39"/>
      <c r="BH102" s="76"/>
      <c r="BI102" s="39"/>
      <c r="BJ102" s="78"/>
      <c r="BK102" s="33"/>
    </row>
    <row r="103" spans="1:63" x14ac:dyDescent="0.35">
      <c r="A103" s="77"/>
      <c r="B103" s="39"/>
      <c r="C103" s="39"/>
      <c r="D103" s="39"/>
      <c r="E103" s="39"/>
      <c r="F103" s="73"/>
      <c r="G103" s="95">
        <f>Table1487453233343536331323334353738393103113[[#This Row],[Hours Worked]]*Table1487453233343536331323334353738393103113[[#This Row],[Rate]]</f>
        <v>0</v>
      </c>
      <c r="H103" s="116"/>
      <c r="I103" s="118">
        <f>IF(Table1487453233343536331323334353738393103113[[#This Row],[Equipment Used (Dropdown)]] &lt;&gt; "", RIGHT(Table1487453233343536331323334353738393103113[[#This Row],[Equipment Used (Dropdown)]],6),0)</f>
        <v>0</v>
      </c>
      <c r="J103" s="94"/>
      <c r="K103" s="95">
        <f>Table1487453233343536331323334353738393103113[[#This Row],[Rate (Auto selects)]]*Table1487453233343536331323334353738393103113[[#This Row],[Hours Used]]</f>
        <v>0</v>
      </c>
      <c r="S103" s="33"/>
      <c r="T103" s="39"/>
      <c r="U103" s="39"/>
      <c r="V103" s="39"/>
      <c r="W103" s="39"/>
      <c r="X103" s="39"/>
      <c r="Y103" s="112">
        <f>IF(X103 &lt;&gt; "", RIGHT(Table15775311283848586881828384858788898108118[[#This Row],[Class (Dropdown)]],6),0)</f>
        <v>0</v>
      </c>
      <c r="Z103" s="108"/>
      <c r="AA103" s="107"/>
      <c r="AB103" s="111">
        <f>Table15775311283848586881828384858788898108118[[#This Row],[Rate (Auto fill)]]*Table15775311283848586881828384858788898108118[[#This Row],[Hours Groomed]]</f>
        <v>0</v>
      </c>
      <c r="AC103" s="32"/>
      <c r="AD103" s="84"/>
      <c r="AE103" s="85"/>
      <c r="AF103" s="85"/>
      <c r="AI103" s="33"/>
      <c r="AJ103" s="39"/>
      <c r="AK103" s="39"/>
      <c r="AL103" s="39"/>
      <c r="AM103" s="76"/>
      <c r="AN103" s="39"/>
      <c r="AO103" s="39"/>
      <c r="AP103" s="33"/>
      <c r="AQ103" s="77"/>
      <c r="AR103" s="39"/>
      <c r="AS103" s="39"/>
      <c r="AT103" s="76"/>
      <c r="AU103" s="39"/>
      <c r="AV103" s="78"/>
      <c r="AW103" s="33"/>
      <c r="AX103" s="77"/>
      <c r="AY103" s="39"/>
      <c r="AZ103" s="39"/>
      <c r="BA103" s="76"/>
      <c r="BB103" s="39"/>
      <c r="BC103" s="78"/>
      <c r="BD103" s="33"/>
      <c r="BE103" s="77"/>
      <c r="BF103" s="39"/>
      <c r="BG103" s="39"/>
      <c r="BH103" s="76"/>
      <c r="BI103" s="39"/>
      <c r="BJ103" s="78"/>
      <c r="BK103" s="33"/>
    </row>
    <row r="104" spans="1:63" x14ac:dyDescent="0.35">
      <c r="A104" s="77"/>
      <c r="B104" s="39"/>
      <c r="C104" s="39"/>
      <c r="D104" s="39"/>
      <c r="E104" s="39"/>
      <c r="F104" s="73"/>
      <c r="G104" s="95">
        <f>Table1487453233343536331323334353738393103113[[#This Row],[Hours Worked]]*Table1487453233343536331323334353738393103113[[#This Row],[Rate]]</f>
        <v>0</v>
      </c>
      <c r="H104" s="116"/>
      <c r="I104" s="118">
        <f>IF(Table1487453233343536331323334353738393103113[[#This Row],[Equipment Used (Dropdown)]] &lt;&gt; "", RIGHT(Table1487453233343536331323334353738393103113[[#This Row],[Equipment Used (Dropdown)]],6),0)</f>
        <v>0</v>
      </c>
      <c r="J104" s="94"/>
      <c r="K104" s="95">
        <f>Table1487453233343536331323334353738393103113[[#This Row],[Rate (Auto selects)]]*Table1487453233343536331323334353738393103113[[#This Row],[Hours Used]]</f>
        <v>0</v>
      </c>
      <c r="S104" s="33"/>
      <c r="T104" s="39"/>
      <c r="U104" s="39"/>
      <c r="V104" s="39"/>
      <c r="W104" s="39"/>
      <c r="X104" s="39"/>
      <c r="Y104" s="112">
        <f>IF(X104 &lt;&gt; "", RIGHT(Table15775311283848586881828384858788898108118[[#This Row],[Class (Dropdown)]],6),0)</f>
        <v>0</v>
      </c>
      <c r="Z104" s="108"/>
      <c r="AA104" s="107"/>
      <c r="AB104" s="111">
        <f>Table15775311283848586881828384858788898108118[[#This Row],[Rate (Auto fill)]]*Table15775311283848586881828384858788898108118[[#This Row],[Hours Groomed]]</f>
        <v>0</v>
      </c>
      <c r="AC104" s="32"/>
      <c r="AE104" s="85"/>
      <c r="AF104" s="85"/>
      <c r="AI104" s="33"/>
      <c r="AJ104" s="39"/>
      <c r="AK104" s="39"/>
      <c r="AL104" s="39"/>
      <c r="AM104" s="76"/>
      <c r="AN104" s="39"/>
      <c r="AO104" s="39"/>
      <c r="AP104" s="33"/>
      <c r="AQ104" s="77"/>
      <c r="AR104" s="39"/>
      <c r="AS104" s="39"/>
      <c r="AT104" s="76"/>
      <c r="AU104" s="39"/>
      <c r="AV104" s="78"/>
      <c r="AW104" s="33"/>
      <c r="AX104" s="77"/>
      <c r="AY104" s="39"/>
      <c r="AZ104" s="39"/>
      <c r="BA104" s="76"/>
      <c r="BB104" s="39"/>
      <c r="BC104" s="78"/>
      <c r="BD104" s="33"/>
      <c r="BE104" s="77"/>
      <c r="BF104" s="39"/>
      <c r="BG104" s="39"/>
      <c r="BH104" s="76"/>
      <c r="BI104" s="39"/>
      <c r="BJ104" s="78"/>
      <c r="BK104" s="33"/>
    </row>
    <row r="105" spans="1:63" x14ac:dyDescent="0.35">
      <c r="A105" s="77"/>
      <c r="B105" s="39"/>
      <c r="C105" s="39"/>
      <c r="D105" s="39"/>
      <c r="E105" s="39"/>
      <c r="F105" s="73"/>
      <c r="G105" s="95">
        <f>Table1487453233343536331323334353738393103113[[#This Row],[Hours Worked]]*Table1487453233343536331323334353738393103113[[#This Row],[Rate]]</f>
        <v>0</v>
      </c>
      <c r="H105" s="116"/>
      <c r="I105" s="118">
        <f>IF(Table1487453233343536331323334353738393103113[[#This Row],[Equipment Used (Dropdown)]] &lt;&gt; "", RIGHT(Table1487453233343536331323334353738393103113[[#This Row],[Equipment Used (Dropdown)]],6),0)</f>
        <v>0</v>
      </c>
      <c r="J105" s="94"/>
      <c r="K105" s="95">
        <f>Table1487453233343536331323334353738393103113[[#This Row],[Rate (Auto selects)]]*Table1487453233343536331323334353738393103113[[#This Row],[Hours Used]]</f>
        <v>0</v>
      </c>
      <c r="S105" s="33"/>
      <c r="T105" s="39"/>
      <c r="U105" s="39"/>
      <c r="V105" s="39"/>
      <c r="W105" s="39"/>
      <c r="X105" s="39"/>
      <c r="Y105" s="112">
        <f>IF(X105 &lt;&gt; "", RIGHT(Table15775311283848586881828384858788898108118[[#This Row],[Class (Dropdown)]],6),0)</f>
        <v>0</v>
      </c>
      <c r="Z105" s="108"/>
      <c r="AA105" s="107"/>
      <c r="AB105" s="111">
        <f>Table15775311283848586881828384858788898108118[[#This Row],[Rate (Auto fill)]]*Table15775311283848586881828384858788898108118[[#This Row],[Hours Groomed]]</f>
        <v>0</v>
      </c>
      <c r="AC105" s="32"/>
      <c r="AE105" s="85"/>
      <c r="AF105" s="85"/>
      <c r="AI105" s="33"/>
      <c r="AJ105" s="39"/>
      <c r="AK105" s="39"/>
      <c r="AL105" s="39"/>
      <c r="AM105" s="76"/>
      <c r="AN105" s="39"/>
      <c r="AO105" s="39"/>
      <c r="AP105" s="33"/>
      <c r="AQ105" s="77"/>
      <c r="AR105" s="39"/>
      <c r="AS105" s="39"/>
      <c r="AT105" s="76"/>
      <c r="AU105" s="39"/>
      <c r="AV105" s="78"/>
      <c r="AW105" s="33"/>
      <c r="AX105" s="77"/>
      <c r="AY105" s="39"/>
      <c r="AZ105" s="39"/>
      <c r="BA105" s="76"/>
      <c r="BB105" s="39"/>
      <c r="BC105" s="78"/>
      <c r="BD105" s="33"/>
      <c r="BE105" s="77"/>
      <c r="BF105" s="39"/>
      <c r="BG105" s="39"/>
      <c r="BH105" s="76"/>
      <c r="BI105" s="39"/>
      <c r="BJ105" s="78"/>
      <c r="BK105" s="33"/>
    </row>
    <row r="106" spans="1:63" x14ac:dyDescent="0.35">
      <c r="A106" s="77"/>
      <c r="B106" s="39"/>
      <c r="C106" s="39"/>
      <c r="D106" s="39"/>
      <c r="E106" s="39"/>
      <c r="F106" s="73"/>
      <c r="G106" s="95">
        <f>Table1487453233343536331323334353738393103113[[#This Row],[Hours Worked]]*Table1487453233343536331323334353738393103113[[#This Row],[Rate]]</f>
        <v>0</v>
      </c>
      <c r="H106" s="116"/>
      <c r="I106" s="118">
        <f>IF(Table1487453233343536331323334353738393103113[[#This Row],[Equipment Used (Dropdown)]] &lt;&gt; "", RIGHT(Table1487453233343536331323334353738393103113[[#This Row],[Equipment Used (Dropdown)]],6),0)</f>
        <v>0</v>
      </c>
      <c r="J106" s="94"/>
      <c r="K106" s="95">
        <f>Table1487453233343536331323334353738393103113[[#This Row],[Rate (Auto selects)]]*Table1487453233343536331323334353738393103113[[#This Row],[Hours Used]]</f>
        <v>0</v>
      </c>
      <c r="S106" s="33"/>
      <c r="T106" s="39"/>
      <c r="U106" s="39"/>
      <c r="V106" s="39"/>
      <c r="W106" s="39"/>
      <c r="X106" s="39"/>
      <c r="Y106" s="112">
        <f>IF(X106 &lt;&gt; "", RIGHT(Table15775311283848586881828384858788898108118[[#This Row],[Class (Dropdown)]],6),0)</f>
        <v>0</v>
      </c>
      <c r="Z106" s="108"/>
      <c r="AA106" s="107"/>
      <c r="AB106" s="111">
        <f>Table15775311283848586881828384858788898108118[[#This Row],[Rate (Auto fill)]]*Table15775311283848586881828384858788898108118[[#This Row],[Hours Groomed]]</f>
        <v>0</v>
      </c>
      <c r="AC106" s="32"/>
      <c r="AE106" s="85"/>
      <c r="AF106" s="85"/>
      <c r="AI106" s="33"/>
      <c r="AJ106" s="39"/>
      <c r="AK106" s="39"/>
      <c r="AL106" s="39"/>
      <c r="AM106" s="76"/>
      <c r="AN106" s="39"/>
      <c r="AO106" s="39"/>
      <c r="AP106" s="33"/>
      <c r="AQ106" s="77"/>
      <c r="AR106" s="39"/>
      <c r="AS106" s="39"/>
      <c r="AT106" s="76"/>
      <c r="AU106" s="39"/>
      <c r="AV106" s="78"/>
      <c r="AW106" s="33"/>
      <c r="AX106" s="77"/>
      <c r="AY106" s="39"/>
      <c r="AZ106" s="39"/>
      <c r="BA106" s="76"/>
      <c r="BB106" s="39"/>
      <c r="BC106" s="78"/>
      <c r="BD106" s="33"/>
      <c r="BE106" s="77"/>
      <c r="BF106" s="39"/>
      <c r="BG106" s="39"/>
      <c r="BH106" s="76"/>
      <c r="BI106" s="39"/>
      <c r="BJ106" s="78"/>
      <c r="BK106" s="33"/>
    </row>
    <row r="107" spans="1:63" x14ac:dyDescent="0.35">
      <c r="A107" s="77"/>
      <c r="B107" s="39"/>
      <c r="C107" s="39"/>
      <c r="D107" s="39"/>
      <c r="E107" s="39"/>
      <c r="F107" s="73"/>
      <c r="G107" s="95">
        <f>Table1487453233343536331323334353738393103113[[#This Row],[Hours Worked]]*Table1487453233343536331323334353738393103113[[#This Row],[Rate]]</f>
        <v>0</v>
      </c>
      <c r="H107" s="116"/>
      <c r="I107" s="118">
        <f>IF(Table1487453233343536331323334353738393103113[[#This Row],[Equipment Used (Dropdown)]] &lt;&gt; "", RIGHT(Table1487453233343536331323334353738393103113[[#This Row],[Equipment Used (Dropdown)]],6),0)</f>
        <v>0</v>
      </c>
      <c r="J107" s="94"/>
      <c r="K107" s="95">
        <f>Table1487453233343536331323334353738393103113[[#This Row],[Rate (Auto selects)]]*Table1487453233343536331323334353738393103113[[#This Row],[Hours Used]]</f>
        <v>0</v>
      </c>
      <c r="S107" s="33"/>
      <c r="T107" s="39"/>
      <c r="U107" s="39"/>
      <c r="V107" s="39"/>
      <c r="W107" s="39"/>
      <c r="X107" s="39"/>
      <c r="Y107" s="112">
        <f>IF(X107 &lt;&gt; "", RIGHT(Table15775311283848586881828384858788898108118[[#This Row],[Class (Dropdown)]],6),0)</f>
        <v>0</v>
      </c>
      <c r="Z107" s="108"/>
      <c r="AA107" s="107"/>
      <c r="AB107" s="111">
        <f>Table15775311283848586881828384858788898108118[[#This Row],[Rate (Auto fill)]]*Table15775311283848586881828384858788898108118[[#This Row],[Hours Groomed]]</f>
        <v>0</v>
      </c>
      <c r="AC107" s="32"/>
      <c r="AE107" s="85"/>
      <c r="AF107" s="85"/>
      <c r="AI107" s="33"/>
      <c r="AJ107" s="39"/>
      <c r="AK107" s="39"/>
      <c r="AL107" s="39"/>
      <c r="AM107" s="76"/>
      <c r="AN107" s="39"/>
      <c r="AO107" s="39"/>
      <c r="AP107" s="33"/>
      <c r="AQ107" s="77"/>
      <c r="AR107" s="39"/>
      <c r="AS107" s="39"/>
      <c r="AT107" s="76"/>
      <c r="AU107" s="39"/>
      <c r="AV107" s="78"/>
      <c r="AW107" s="33"/>
      <c r="AX107" s="77"/>
      <c r="AY107" s="39"/>
      <c r="AZ107" s="39"/>
      <c r="BA107" s="76"/>
      <c r="BB107" s="39"/>
      <c r="BC107" s="78"/>
      <c r="BD107" s="33"/>
      <c r="BE107" s="77"/>
      <c r="BF107" s="39"/>
      <c r="BG107" s="39"/>
      <c r="BH107" s="76"/>
      <c r="BI107" s="39"/>
      <c r="BJ107" s="78"/>
      <c r="BK107" s="33"/>
    </row>
    <row r="108" spans="1:63" x14ac:dyDescent="0.35">
      <c r="A108" s="77"/>
      <c r="B108" s="39"/>
      <c r="C108" s="39"/>
      <c r="D108" s="39"/>
      <c r="E108" s="39"/>
      <c r="F108" s="73"/>
      <c r="G108" s="95">
        <f>Table1487453233343536331323334353738393103113[[#This Row],[Hours Worked]]*Table1487453233343536331323334353738393103113[[#This Row],[Rate]]</f>
        <v>0</v>
      </c>
      <c r="H108" s="116"/>
      <c r="I108" s="118">
        <f>IF(Table1487453233343536331323334353738393103113[[#This Row],[Equipment Used (Dropdown)]] &lt;&gt; "", RIGHT(Table1487453233343536331323334353738393103113[[#This Row],[Equipment Used (Dropdown)]],6),0)</f>
        <v>0</v>
      </c>
      <c r="J108" s="94"/>
      <c r="K108" s="95">
        <f>Table1487453233343536331323334353738393103113[[#This Row],[Rate (Auto selects)]]*Table1487453233343536331323334353738393103113[[#This Row],[Hours Used]]</f>
        <v>0</v>
      </c>
      <c r="S108" s="33"/>
      <c r="T108" s="39"/>
      <c r="U108" s="39"/>
      <c r="V108" s="39"/>
      <c r="W108" s="39"/>
      <c r="X108" s="39"/>
      <c r="Y108" s="112">
        <f>IF(X108 &lt;&gt; "", RIGHT(Table15775311283848586881828384858788898108118[[#This Row],[Class (Dropdown)]],6),0)</f>
        <v>0</v>
      </c>
      <c r="Z108" s="108"/>
      <c r="AA108" s="107"/>
      <c r="AB108" s="111">
        <f>Table15775311283848586881828384858788898108118[[#This Row],[Rate (Auto fill)]]*Table15775311283848586881828384858788898108118[[#This Row],[Hours Groomed]]</f>
        <v>0</v>
      </c>
      <c r="AC108" s="32"/>
      <c r="AE108" s="85"/>
      <c r="AF108" s="85"/>
      <c r="AI108" s="33"/>
      <c r="AJ108" s="39"/>
      <c r="AK108" s="39"/>
      <c r="AL108" s="39"/>
      <c r="AM108" s="76"/>
      <c r="AN108" s="39"/>
      <c r="AO108" s="39"/>
      <c r="AP108" s="33"/>
      <c r="AQ108" s="77"/>
      <c r="AR108" s="39"/>
      <c r="AS108" s="39"/>
      <c r="AT108" s="76"/>
      <c r="AU108" s="39"/>
      <c r="AV108" s="78"/>
      <c r="AW108" s="33"/>
      <c r="AX108" s="77"/>
      <c r="AY108" s="39"/>
      <c r="AZ108" s="39"/>
      <c r="BA108" s="76"/>
      <c r="BB108" s="39"/>
      <c r="BC108" s="78"/>
      <c r="BD108" s="33"/>
      <c r="BE108" s="77"/>
      <c r="BF108" s="39"/>
      <c r="BG108" s="39"/>
      <c r="BH108" s="76"/>
      <c r="BI108" s="39"/>
      <c r="BJ108" s="78"/>
      <c r="BK108" s="33"/>
    </row>
    <row r="109" spans="1:63" x14ac:dyDescent="0.35">
      <c r="A109" s="77"/>
      <c r="B109" s="39"/>
      <c r="C109" s="39"/>
      <c r="D109" s="39"/>
      <c r="E109" s="39"/>
      <c r="F109" s="73"/>
      <c r="G109" s="95">
        <f>Table1487453233343536331323334353738393103113[[#This Row],[Hours Worked]]*Table1487453233343536331323334353738393103113[[#This Row],[Rate]]</f>
        <v>0</v>
      </c>
      <c r="H109" s="116"/>
      <c r="I109" s="118">
        <f>IF(Table1487453233343536331323334353738393103113[[#This Row],[Equipment Used (Dropdown)]] &lt;&gt; "", RIGHT(Table1487453233343536331323334353738393103113[[#This Row],[Equipment Used (Dropdown)]],6),0)</f>
        <v>0</v>
      </c>
      <c r="J109" s="94"/>
      <c r="K109" s="95">
        <f>Table1487453233343536331323334353738393103113[[#This Row],[Rate (Auto selects)]]*Table1487453233343536331323334353738393103113[[#This Row],[Hours Used]]</f>
        <v>0</v>
      </c>
      <c r="S109" s="33"/>
      <c r="T109" s="39"/>
      <c r="U109" s="39"/>
      <c r="V109" s="39"/>
      <c r="W109" s="39"/>
      <c r="X109" s="39"/>
      <c r="Y109" s="112">
        <f>IF(X109 &lt;&gt; "", RIGHT(Table15775311283848586881828384858788898108118[[#This Row],[Class (Dropdown)]],6),0)</f>
        <v>0</v>
      </c>
      <c r="Z109" s="108"/>
      <c r="AA109" s="107"/>
      <c r="AB109" s="111">
        <f>Table15775311283848586881828384858788898108118[[#This Row],[Rate (Auto fill)]]*Table15775311283848586881828384858788898108118[[#This Row],[Hours Groomed]]</f>
        <v>0</v>
      </c>
      <c r="AC109" s="32"/>
      <c r="AE109" s="85"/>
      <c r="AF109" s="85"/>
      <c r="AI109" s="33"/>
      <c r="AJ109" s="39"/>
      <c r="AK109" s="39"/>
      <c r="AL109" s="39"/>
      <c r="AM109" s="76"/>
      <c r="AN109" s="39"/>
      <c r="AO109" s="39"/>
      <c r="AP109" s="33"/>
      <c r="AQ109" s="77"/>
      <c r="AR109" s="39"/>
      <c r="AS109" s="39"/>
      <c r="AT109" s="76"/>
      <c r="AU109" s="39"/>
      <c r="AV109" s="78"/>
      <c r="AW109" s="33"/>
      <c r="AX109" s="77"/>
      <c r="AY109" s="39"/>
      <c r="AZ109" s="39"/>
      <c r="BA109" s="76"/>
      <c r="BB109" s="39"/>
      <c r="BC109" s="78"/>
      <c r="BD109" s="33"/>
      <c r="BE109" s="77"/>
      <c r="BF109" s="39"/>
      <c r="BG109" s="39"/>
      <c r="BH109" s="76"/>
      <c r="BI109" s="39"/>
      <c r="BJ109" s="78"/>
      <c r="BK109" s="33"/>
    </row>
    <row r="110" spans="1:63" x14ac:dyDescent="0.35">
      <c r="A110" s="77"/>
      <c r="B110" s="39"/>
      <c r="C110" s="39"/>
      <c r="D110" s="39"/>
      <c r="E110" s="39"/>
      <c r="F110" s="73"/>
      <c r="G110" s="95">
        <f>Table1487453233343536331323334353738393103113[[#This Row],[Hours Worked]]*Table1487453233343536331323334353738393103113[[#This Row],[Rate]]</f>
        <v>0</v>
      </c>
      <c r="H110" s="116"/>
      <c r="I110" s="118">
        <f>IF(Table1487453233343536331323334353738393103113[[#This Row],[Equipment Used (Dropdown)]] &lt;&gt; "", RIGHT(Table1487453233343536331323334353738393103113[[#This Row],[Equipment Used (Dropdown)]],6),0)</f>
        <v>0</v>
      </c>
      <c r="J110" s="94"/>
      <c r="K110" s="95">
        <f>Table1487453233343536331323334353738393103113[[#This Row],[Rate (Auto selects)]]*Table1487453233343536331323334353738393103113[[#This Row],[Hours Used]]</f>
        <v>0</v>
      </c>
      <c r="S110" s="33"/>
      <c r="T110" s="39"/>
      <c r="U110" s="39"/>
      <c r="V110" s="39"/>
      <c r="W110" s="39"/>
      <c r="X110" s="39"/>
      <c r="Y110" s="112">
        <f>IF(X110 &lt;&gt; "", RIGHT(Table15775311283848586881828384858788898108118[[#This Row],[Class (Dropdown)]],6),0)</f>
        <v>0</v>
      </c>
      <c r="Z110" s="108"/>
      <c r="AA110" s="107"/>
      <c r="AB110" s="111">
        <f>Table15775311283848586881828384858788898108118[[#This Row],[Rate (Auto fill)]]*Table15775311283848586881828384858788898108118[[#This Row],[Hours Groomed]]</f>
        <v>0</v>
      </c>
      <c r="AC110" s="32"/>
      <c r="AE110" s="85"/>
      <c r="AF110" s="85"/>
      <c r="AI110" s="33"/>
      <c r="AJ110" s="39"/>
      <c r="AK110" s="39"/>
      <c r="AL110" s="39"/>
      <c r="AM110" s="76"/>
      <c r="AN110" s="39"/>
      <c r="AO110" s="39"/>
      <c r="AP110" s="33"/>
      <c r="AQ110" s="77"/>
      <c r="AR110" s="39"/>
      <c r="AS110" s="39"/>
      <c r="AT110" s="76"/>
      <c r="AU110" s="39"/>
      <c r="AV110" s="78"/>
      <c r="AW110" s="33"/>
      <c r="AX110" s="77"/>
      <c r="AY110" s="39"/>
      <c r="AZ110" s="39"/>
      <c r="BA110" s="76"/>
      <c r="BB110" s="39"/>
      <c r="BC110" s="78"/>
      <c r="BD110" s="33"/>
      <c r="BE110" s="77"/>
      <c r="BF110" s="39"/>
      <c r="BG110" s="39"/>
      <c r="BH110" s="76"/>
      <c r="BI110" s="39"/>
      <c r="BJ110" s="78"/>
      <c r="BK110" s="33"/>
    </row>
    <row r="111" spans="1:63" x14ac:dyDescent="0.35">
      <c r="A111" s="77"/>
      <c r="B111" s="39"/>
      <c r="C111" s="39"/>
      <c r="D111" s="39"/>
      <c r="E111" s="39"/>
      <c r="F111" s="73"/>
      <c r="G111" s="95">
        <f>Table1487453233343536331323334353738393103113[[#This Row],[Hours Worked]]*Table1487453233343536331323334353738393103113[[#This Row],[Rate]]</f>
        <v>0</v>
      </c>
      <c r="H111" s="116"/>
      <c r="I111" s="118">
        <f>IF(Table1487453233343536331323334353738393103113[[#This Row],[Equipment Used (Dropdown)]] &lt;&gt; "", RIGHT(Table1487453233343536331323334353738393103113[[#This Row],[Equipment Used (Dropdown)]],6),0)</f>
        <v>0</v>
      </c>
      <c r="J111" s="94"/>
      <c r="K111" s="95">
        <f>Table1487453233343536331323334353738393103113[[#This Row],[Rate (Auto selects)]]*Table1487453233343536331323334353738393103113[[#This Row],[Hours Used]]</f>
        <v>0</v>
      </c>
      <c r="S111" s="33"/>
      <c r="T111" s="39"/>
      <c r="U111" s="39"/>
      <c r="V111" s="39"/>
      <c r="W111" s="39"/>
      <c r="X111" s="39"/>
      <c r="Y111" s="112">
        <f>IF(X111 &lt;&gt; "", RIGHT(Table15775311283848586881828384858788898108118[[#This Row],[Class (Dropdown)]],6),0)</f>
        <v>0</v>
      </c>
      <c r="Z111" s="108"/>
      <c r="AA111" s="107"/>
      <c r="AB111" s="111">
        <f>Table15775311283848586881828384858788898108118[[#This Row],[Rate (Auto fill)]]*Table15775311283848586881828384858788898108118[[#This Row],[Hours Groomed]]</f>
        <v>0</v>
      </c>
      <c r="AC111" s="32"/>
      <c r="AE111" s="85"/>
      <c r="AF111" s="85"/>
      <c r="AI111" s="33"/>
      <c r="AJ111" s="39"/>
      <c r="AK111" s="39"/>
      <c r="AL111" s="39"/>
      <c r="AM111" s="76"/>
      <c r="AN111" s="39"/>
      <c r="AO111" s="39"/>
      <c r="AP111" s="33"/>
      <c r="AQ111" s="77"/>
      <c r="AR111" s="39"/>
      <c r="AS111" s="39"/>
      <c r="AT111" s="76"/>
      <c r="AU111" s="39"/>
      <c r="AV111" s="78"/>
      <c r="AW111" s="33"/>
      <c r="AX111" s="77"/>
      <c r="AY111" s="39"/>
      <c r="AZ111" s="39"/>
      <c r="BA111" s="76"/>
      <c r="BB111" s="39"/>
      <c r="BC111" s="78"/>
      <c r="BD111" s="33"/>
      <c r="BE111" s="77"/>
      <c r="BF111" s="39"/>
      <c r="BG111" s="39"/>
      <c r="BH111" s="76"/>
      <c r="BI111" s="39"/>
      <c r="BJ111" s="78"/>
      <c r="BK111" s="33"/>
    </row>
    <row r="112" spans="1:63" x14ac:dyDescent="0.35">
      <c r="A112" s="77"/>
      <c r="B112" s="39"/>
      <c r="C112" s="39"/>
      <c r="D112" s="39"/>
      <c r="E112" s="39"/>
      <c r="F112" s="73"/>
      <c r="G112" s="95">
        <f>Table1487453233343536331323334353738393103113[[#This Row],[Hours Worked]]*Table1487453233343536331323334353738393103113[[#This Row],[Rate]]</f>
        <v>0</v>
      </c>
      <c r="H112" s="116"/>
      <c r="I112" s="118">
        <f>IF(Table1487453233343536331323334353738393103113[[#This Row],[Equipment Used (Dropdown)]] &lt;&gt; "", RIGHT(Table1487453233343536331323334353738393103113[[#This Row],[Equipment Used (Dropdown)]],6),0)</f>
        <v>0</v>
      </c>
      <c r="J112" s="94"/>
      <c r="K112" s="95">
        <f>Table1487453233343536331323334353738393103113[[#This Row],[Rate (Auto selects)]]*Table1487453233343536331323334353738393103113[[#This Row],[Hours Used]]</f>
        <v>0</v>
      </c>
      <c r="S112" s="33"/>
      <c r="T112" s="39"/>
      <c r="U112" s="39"/>
      <c r="V112" s="39"/>
      <c r="W112" s="39"/>
      <c r="X112" s="39"/>
      <c r="Y112" s="112">
        <f>IF(X112 &lt;&gt; "", RIGHT(Table15775311283848586881828384858788898108118[[#This Row],[Class (Dropdown)]],6),0)</f>
        <v>0</v>
      </c>
      <c r="Z112" s="108"/>
      <c r="AA112" s="107"/>
      <c r="AB112" s="111">
        <f>Table15775311283848586881828384858788898108118[[#This Row],[Rate (Auto fill)]]*Table15775311283848586881828384858788898108118[[#This Row],[Hours Groomed]]</f>
        <v>0</v>
      </c>
      <c r="AC112" s="32"/>
      <c r="AE112" s="85"/>
      <c r="AF112" s="85"/>
      <c r="AI112" s="33"/>
      <c r="AJ112" s="39"/>
      <c r="AK112" s="39"/>
      <c r="AL112" s="39"/>
      <c r="AM112" s="76"/>
      <c r="AN112" s="39"/>
      <c r="AO112" s="39"/>
      <c r="AP112" s="33"/>
      <c r="AQ112" s="77"/>
      <c r="AR112" s="39"/>
      <c r="AS112" s="39"/>
      <c r="AT112" s="76"/>
      <c r="AU112" s="39"/>
      <c r="AV112" s="78"/>
      <c r="AW112" s="33"/>
      <c r="AX112" s="77"/>
      <c r="AY112" s="39"/>
      <c r="AZ112" s="39"/>
      <c r="BA112" s="76"/>
      <c r="BB112" s="39"/>
      <c r="BC112" s="78"/>
      <c r="BD112" s="33"/>
      <c r="BE112" s="77"/>
      <c r="BF112" s="39"/>
      <c r="BG112" s="39"/>
      <c r="BH112" s="76"/>
      <c r="BI112" s="39"/>
      <c r="BJ112" s="78"/>
      <c r="BK112" s="33"/>
    </row>
    <row r="113" spans="1:63" x14ac:dyDescent="0.35">
      <c r="A113" s="77"/>
      <c r="B113" s="39"/>
      <c r="C113" s="39"/>
      <c r="D113" s="39"/>
      <c r="E113" s="39"/>
      <c r="F113" s="73"/>
      <c r="G113" s="95">
        <f>Table1487453233343536331323334353738393103113[[#This Row],[Hours Worked]]*Table1487453233343536331323334353738393103113[[#This Row],[Rate]]</f>
        <v>0</v>
      </c>
      <c r="H113" s="116"/>
      <c r="I113" s="118">
        <f>IF(Table1487453233343536331323334353738393103113[[#This Row],[Equipment Used (Dropdown)]] &lt;&gt; "", RIGHT(Table1487453233343536331323334353738393103113[[#This Row],[Equipment Used (Dropdown)]],6),0)</f>
        <v>0</v>
      </c>
      <c r="J113" s="94"/>
      <c r="K113" s="95">
        <f>Table1487453233343536331323334353738393103113[[#This Row],[Rate (Auto selects)]]*Table1487453233343536331323334353738393103113[[#This Row],[Hours Used]]</f>
        <v>0</v>
      </c>
      <c r="S113" s="33"/>
      <c r="T113" s="39"/>
      <c r="U113" s="39"/>
      <c r="V113" s="39"/>
      <c r="W113" s="39"/>
      <c r="X113" s="39"/>
      <c r="Y113" s="112">
        <f>IF(X113 &lt;&gt; "", RIGHT(Table15775311283848586881828384858788898108118[[#This Row],[Class (Dropdown)]],6),0)</f>
        <v>0</v>
      </c>
      <c r="Z113" s="108"/>
      <c r="AA113" s="107"/>
      <c r="AB113" s="111">
        <f>Table15775311283848586881828384858788898108118[[#This Row],[Rate (Auto fill)]]*Table15775311283848586881828384858788898108118[[#This Row],[Hours Groomed]]</f>
        <v>0</v>
      </c>
      <c r="AC113" s="32"/>
      <c r="AE113" s="85"/>
      <c r="AF113" s="85"/>
      <c r="AI113" s="33"/>
      <c r="AJ113" s="39"/>
      <c r="AK113" s="39"/>
      <c r="AL113" s="39"/>
      <c r="AM113" s="76"/>
      <c r="AN113" s="39"/>
      <c r="AO113" s="39"/>
      <c r="AP113" s="33"/>
      <c r="AQ113" s="77"/>
      <c r="AR113" s="39"/>
      <c r="AS113" s="39"/>
      <c r="AT113" s="76"/>
      <c r="AU113" s="39"/>
      <c r="AV113" s="78"/>
      <c r="AW113" s="33"/>
      <c r="AX113" s="77"/>
      <c r="AY113" s="39"/>
      <c r="AZ113" s="39"/>
      <c r="BA113" s="76"/>
      <c r="BB113" s="39"/>
      <c r="BC113" s="78"/>
      <c r="BD113" s="33"/>
      <c r="BE113" s="77"/>
      <c r="BF113" s="39"/>
      <c r="BG113" s="39"/>
      <c r="BH113" s="76"/>
      <c r="BI113" s="39"/>
      <c r="BJ113" s="78"/>
      <c r="BK113" s="33"/>
    </row>
    <row r="114" spans="1:63" x14ac:dyDescent="0.35">
      <c r="A114" s="77"/>
      <c r="B114" s="39"/>
      <c r="C114" s="39"/>
      <c r="D114" s="39"/>
      <c r="E114" s="39"/>
      <c r="F114" s="73"/>
      <c r="G114" s="95">
        <f>Table1487453233343536331323334353738393103113[[#This Row],[Hours Worked]]*Table1487453233343536331323334353738393103113[[#This Row],[Rate]]</f>
        <v>0</v>
      </c>
      <c r="H114" s="116"/>
      <c r="I114" s="118">
        <f>IF(Table1487453233343536331323334353738393103113[[#This Row],[Equipment Used (Dropdown)]] &lt;&gt; "", RIGHT(Table1487453233343536331323334353738393103113[[#This Row],[Equipment Used (Dropdown)]],6),0)</f>
        <v>0</v>
      </c>
      <c r="J114" s="94"/>
      <c r="K114" s="95">
        <f>Table1487453233343536331323334353738393103113[[#This Row],[Rate (Auto selects)]]*Table1487453233343536331323334353738393103113[[#This Row],[Hours Used]]</f>
        <v>0</v>
      </c>
      <c r="S114" s="33"/>
      <c r="T114" s="39"/>
      <c r="U114" s="39"/>
      <c r="V114" s="39"/>
      <c r="W114" s="39"/>
      <c r="X114" s="39"/>
      <c r="Y114" s="112">
        <f>IF(X114 &lt;&gt; "", RIGHT(Table15775311283848586881828384858788898108118[[#This Row],[Class (Dropdown)]],6),0)</f>
        <v>0</v>
      </c>
      <c r="Z114" s="108"/>
      <c r="AA114" s="107"/>
      <c r="AB114" s="111">
        <f>Table15775311283848586881828384858788898108118[[#This Row],[Rate (Auto fill)]]*Table15775311283848586881828384858788898108118[[#This Row],[Hours Groomed]]</f>
        <v>0</v>
      </c>
      <c r="AC114" s="32"/>
      <c r="AE114" s="85"/>
      <c r="AF114" s="85"/>
      <c r="AI114" s="33"/>
      <c r="AJ114" s="39"/>
      <c r="AK114" s="39"/>
      <c r="AL114" s="39"/>
      <c r="AM114" s="76"/>
      <c r="AN114" s="39"/>
      <c r="AO114" s="39"/>
      <c r="AP114" s="33"/>
      <c r="AQ114" s="77"/>
      <c r="AR114" s="39"/>
      <c r="AS114" s="39"/>
      <c r="AT114" s="76"/>
      <c r="AU114" s="39"/>
      <c r="AV114" s="78"/>
      <c r="AW114" s="33"/>
      <c r="AX114" s="77"/>
      <c r="AY114" s="39"/>
      <c r="AZ114" s="39"/>
      <c r="BA114" s="76"/>
      <c r="BB114" s="39"/>
      <c r="BC114" s="78"/>
      <c r="BD114" s="33"/>
      <c r="BE114" s="77"/>
      <c r="BF114" s="39"/>
      <c r="BG114" s="39"/>
      <c r="BH114" s="76"/>
      <c r="BI114" s="39"/>
      <c r="BJ114" s="78"/>
      <c r="BK114" s="33"/>
    </row>
    <row r="115" spans="1:63" x14ac:dyDescent="0.35">
      <c r="A115" s="77"/>
      <c r="B115" s="39"/>
      <c r="C115" s="39"/>
      <c r="D115" s="39"/>
      <c r="E115" s="39"/>
      <c r="F115" s="73"/>
      <c r="G115" s="95">
        <f>Table1487453233343536331323334353738393103113[[#This Row],[Hours Worked]]*Table1487453233343536331323334353738393103113[[#This Row],[Rate]]</f>
        <v>0</v>
      </c>
      <c r="H115" s="116"/>
      <c r="I115" s="118">
        <f>IF(Table1487453233343536331323334353738393103113[[#This Row],[Equipment Used (Dropdown)]] &lt;&gt; "", RIGHT(Table1487453233343536331323334353738393103113[[#This Row],[Equipment Used (Dropdown)]],6),0)</f>
        <v>0</v>
      </c>
      <c r="J115" s="94"/>
      <c r="K115" s="95">
        <f>Table1487453233343536331323334353738393103113[[#This Row],[Rate (Auto selects)]]*Table1487453233343536331323334353738393103113[[#This Row],[Hours Used]]</f>
        <v>0</v>
      </c>
      <c r="S115" s="33"/>
      <c r="T115" s="39"/>
      <c r="U115" s="39"/>
      <c r="V115" s="39"/>
      <c r="W115" s="39"/>
      <c r="X115" s="39"/>
      <c r="Y115" s="112">
        <f>IF(X115 &lt;&gt; "", RIGHT(Table15775311283848586881828384858788898108118[[#This Row],[Class (Dropdown)]],6),0)</f>
        <v>0</v>
      </c>
      <c r="Z115" s="108"/>
      <c r="AA115" s="107"/>
      <c r="AB115" s="111">
        <f>Table15775311283848586881828384858788898108118[[#This Row],[Rate (Auto fill)]]*Table15775311283848586881828384858788898108118[[#This Row],[Hours Groomed]]</f>
        <v>0</v>
      </c>
      <c r="AC115" s="32"/>
      <c r="AE115" s="85"/>
      <c r="AF115" s="85"/>
      <c r="AI115" s="33"/>
      <c r="AJ115" s="39"/>
      <c r="AK115" s="39"/>
      <c r="AL115" s="39"/>
      <c r="AM115" s="76"/>
      <c r="AN115" s="39"/>
      <c r="AO115" s="39"/>
      <c r="AP115" s="33"/>
      <c r="AQ115" s="77"/>
      <c r="AR115" s="39"/>
      <c r="AS115" s="39"/>
      <c r="AT115" s="76"/>
      <c r="AU115" s="39"/>
      <c r="AV115" s="78"/>
      <c r="AW115" s="33"/>
      <c r="AX115" s="77"/>
      <c r="AY115" s="39"/>
      <c r="AZ115" s="39"/>
      <c r="BA115" s="76"/>
      <c r="BB115" s="39"/>
      <c r="BC115" s="78"/>
      <c r="BD115" s="33"/>
      <c r="BE115" s="77"/>
      <c r="BF115" s="39"/>
      <c r="BG115" s="39"/>
      <c r="BH115" s="76"/>
      <c r="BI115" s="39"/>
      <c r="BJ115" s="78"/>
      <c r="BK115" s="33"/>
    </row>
    <row r="116" spans="1:63" x14ac:dyDescent="0.35">
      <c r="A116" s="77"/>
      <c r="B116" s="39"/>
      <c r="C116" s="39"/>
      <c r="D116" s="39"/>
      <c r="E116" s="39"/>
      <c r="F116" s="73"/>
      <c r="G116" s="95">
        <f>Table1487453233343536331323334353738393103113[[#This Row],[Hours Worked]]*Table1487453233343536331323334353738393103113[[#This Row],[Rate]]</f>
        <v>0</v>
      </c>
      <c r="H116" s="116"/>
      <c r="I116" s="118">
        <f>IF(Table1487453233343536331323334353738393103113[[#This Row],[Equipment Used (Dropdown)]] &lt;&gt; "", RIGHT(Table1487453233343536331323334353738393103113[[#This Row],[Equipment Used (Dropdown)]],6),0)</f>
        <v>0</v>
      </c>
      <c r="J116" s="94"/>
      <c r="K116" s="95">
        <f>Table1487453233343536331323334353738393103113[[#This Row],[Rate (Auto selects)]]*Table1487453233343536331323334353738393103113[[#This Row],[Hours Used]]</f>
        <v>0</v>
      </c>
      <c r="S116" s="33"/>
      <c r="T116" s="39"/>
      <c r="U116" s="39"/>
      <c r="V116" s="39"/>
      <c r="W116" s="39"/>
      <c r="X116" s="39"/>
      <c r="Y116" s="112">
        <f>IF(X116 &lt;&gt; "", RIGHT(Table15775311283848586881828384858788898108118[[#This Row],[Class (Dropdown)]],6),0)</f>
        <v>0</v>
      </c>
      <c r="Z116" s="108"/>
      <c r="AA116" s="107"/>
      <c r="AB116" s="111">
        <f>Table15775311283848586881828384858788898108118[[#This Row],[Rate (Auto fill)]]*Table15775311283848586881828384858788898108118[[#This Row],[Hours Groomed]]</f>
        <v>0</v>
      </c>
      <c r="AC116" s="32"/>
      <c r="AE116" s="85"/>
      <c r="AF116" s="85"/>
      <c r="AI116" s="33"/>
      <c r="AJ116" s="39"/>
      <c r="AK116" s="39"/>
      <c r="AL116" s="39"/>
      <c r="AM116" s="76"/>
      <c r="AN116" s="39"/>
      <c r="AO116" s="39"/>
      <c r="AP116" s="33"/>
      <c r="AQ116" s="77"/>
      <c r="AR116" s="39"/>
      <c r="AS116" s="39"/>
      <c r="AT116" s="76"/>
      <c r="AU116" s="39"/>
      <c r="AV116" s="78"/>
      <c r="AW116" s="33"/>
      <c r="AX116" s="77"/>
      <c r="AY116" s="39"/>
      <c r="AZ116" s="39"/>
      <c r="BA116" s="76"/>
      <c r="BB116" s="39"/>
      <c r="BC116" s="78"/>
      <c r="BD116" s="33"/>
      <c r="BE116" s="77"/>
      <c r="BF116" s="39"/>
      <c r="BG116" s="39"/>
      <c r="BH116" s="76"/>
      <c r="BI116" s="39"/>
      <c r="BJ116" s="78"/>
      <c r="BK116" s="33"/>
    </row>
    <row r="117" spans="1:63" x14ac:dyDescent="0.35">
      <c r="A117" s="77"/>
      <c r="B117" s="39"/>
      <c r="C117" s="39"/>
      <c r="D117" s="39"/>
      <c r="E117" s="39"/>
      <c r="F117" s="73"/>
      <c r="G117" s="95">
        <f>Table1487453233343536331323334353738393103113[[#This Row],[Hours Worked]]*Table1487453233343536331323334353738393103113[[#This Row],[Rate]]</f>
        <v>0</v>
      </c>
      <c r="H117" s="116"/>
      <c r="I117" s="118">
        <f>IF(Table1487453233343536331323334353738393103113[[#This Row],[Equipment Used (Dropdown)]] &lt;&gt; "", RIGHT(Table1487453233343536331323334353738393103113[[#This Row],[Equipment Used (Dropdown)]],6),0)</f>
        <v>0</v>
      </c>
      <c r="J117" s="94"/>
      <c r="K117" s="95">
        <f>Table1487453233343536331323334353738393103113[[#This Row],[Rate (Auto selects)]]*Table1487453233343536331323334353738393103113[[#This Row],[Hours Used]]</f>
        <v>0</v>
      </c>
      <c r="S117" s="33"/>
      <c r="T117" s="39"/>
      <c r="U117" s="39"/>
      <c r="V117" s="39"/>
      <c r="W117" s="39"/>
      <c r="X117" s="39"/>
      <c r="Y117" s="112">
        <f>IF(X117 &lt;&gt; "", RIGHT(Table15775311283848586881828384858788898108118[[#This Row],[Class (Dropdown)]],6),0)</f>
        <v>0</v>
      </c>
      <c r="Z117" s="108"/>
      <c r="AA117" s="107"/>
      <c r="AB117" s="111">
        <f>Table15775311283848586881828384858788898108118[[#This Row],[Rate (Auto fill)]]*Table15775311283848586881828384858788898108118[[#This Row],[Hours Groomed]]</f>
        <v>0</v>
      </c>
      <c r="AC117" s="32"/>
      <c r="AE117" s="85"/>
      <c r="AF117" s="85"/>
      <c r="AI117" s="33"/>
      <c r="AJ117" s="39"/>
      <c r="AK117" s="39"/>
      <c r="AL117" s="39"/>
      <c r="AM117" s="76"/>
      <c r="AN117" s="39"/>
      <c r="AO117" s="39"/>
      <c r="AP117" s="33"/>
      <c r="AQ117" s="77"/>
      <c r="AR117" s="39"/>
      <c r="AS117" s="39"/>
      <c r="AT117" s="76"/>
      <c r="AU117" s="39"/>
      <c r="AV117" s="78"/>
      <c r="AW117" s="33"/>
      <c r="AX117" s="77"/>
      <c r="AY117" s="39"/>
      <c r="AZ117" s="39"/>
      <c r="BA117" s="76"/>
      <c r="BB117" s="39"/>
      <c r="BC117" s="78"/>
      <c r="BD117" s="33"/>
      <c r="BE117" s="77"/>
      <c r="BF117" s="39"/>
      <c r="BG117" s="39"/>
      <c r="BH117" s="76"/>
      <c r="BI117" s="39"/>
      <c r="BJ117" s="78"/>
      <c r="BK117" s="33"/>
    </row>
    <row r="118" spans="1:63" x14ac:dyDescent="0.35">
      <c r="A118" s="77"/>
      <c r="B118" s="39"/>
      <c r="C118" s="39"/>
      <c r="D118" s="39"/>
      <c r="E118" s="39"/>
      <c r="F118" s="73"/>
      <c r="G118" s="95">
        <f>Table1487453233343536331323334353738393103113[[#This Row],[Hours Worked]]*Table1487453233343536331323334353738393103113[[#This Row],[Rate]]</f>
        <v>0</v>
      </c>
      <c r="H118" s="116"/>
      <c r="I118" s="118">
        <f>IF(Table1487453233343536331323334353738393103113[[#This Row],[Equipment Used (Dropdown)]] &lt;&gt; "", RIGHT(Table1487453233343536331323334353738393103113[[#This Row],[Equipment Used (Dropdown)]],6),0)</f>
        <v>0</v>
      </c>
      <c r="J118" s="94"/>
      <c r="K118" s="95">
        <f>Table1487453233343536331323334353738393103113[[#This Row],[Rate (Auto selects)]]*Table1487453233343536331323334353738393103113[[#This Row],[Hours Used]]</f>
        <v>0</v>
      </c>
      <c r="S118" s="33"/>
      <c r="T118" s="39"/>
      <c r="U118" s="39"/>
      <c r="V118" s="39"/>
      <c r="W118" s="39"/>
      <c r="X118" s="39"/>
      <c r="Y118" s="112">
        <f>IF(X118 &lt;&gt; "", RIGHT(Table15775311283848586881828384858788898108118[[#This Row],[Class (Dropdown)]],6),0)</f>
        <v>0</v>
      </c>
      <c r="Z118" s="108"/>
      <c r="AA118" s="107"/>
      <c r="AB118" s="111">
        <f>Table15775311283848586881828384858788898108118[[#This Row],[Rate (Auto fill)]]*Table15775311283848586881828384858788898108118[[#This Row],[Hours Groomed]]</f>
        <v>0</v>
      </c>
      <c r="AC118" s="32"/>
      <c r="AE118" s="85"/>
      <c r="AF118" s="85"/>
      <c r="AI118" s="33"/>
      <c r="AJ118" s="39"/>
      <c r="AK118" s="39"/>
      <c r="AL118" s="39"/>
      <c r="AM118" s="76"/>
      <c r="AN118" s="39"/>
      <c r="AO118" s="39"/>
      <c r="AP118" s="33"/>
      <c r="AQ118" s="77"/>
      <c r="AR118" s="39"/>
      <c r="AS118" s="39"/>
      <c r="AT118" s="76"/>
      <c r="AU118" s="39"/>
      <c r="AV118" s="78"/>
      <c r="AW118" s="33"/>
      <c r="AX118" s="77"/>
      <c r="AY118" s="39"/>
      <c r="AZ118" s="39"/>
      <c r="BA118" s="76"/>
      <c r="BB118" s="39"/>
      <c r="BC118" s="78"/>
      <c r="BD118" s="33"/>
      <c r="BE118" s="77"/>
      <c r="BF118" s="39"/>
      <c r="BG118" s="39"/>
      <c r="BH118" s="76"/>
      <c r="BI118" s="39"/>
      <c r="BJ118" s="78"/>
      <c r="BK118" s="33"/>
    </row>
    <row r="119" spans="1:63" x14ac:dyDescent="0.35">
      <c r="A119" s="77"/>
      <c r="B119" s="39"/>
      <c r="C119" s="39"/>
      <c r="D119" s="39"/>
      <c r="E119" s="39"/>
      <c r="F119" s="73"/>
      <c r="G119" s="95">
        <f>Table1487453233343536331323334353738393103113[[#This Row],[Hours Worked]]*Table1487453233343536331323334353738393103113[[#This Row],[Rate]]</f>
        <v>0</v>
      </c>
      <c r="H119" s="116"/>
      <c r="I119" s="118">
        <f>IF(Table1487453233343536331323334353738393103113[[#This Row],[Equipment Used (Dropdown)]] &lt;&gt; "", RIGHT(Table1487453233343536331323334353738393103113[[#This Row],[Equipment Used (Dropdown)]],6),0)</f>
        <v>0</v>
      </c>
      <c r="J119" s="94"/>
      <c r="K119" s="95">
        <f>Table1487453233343536331323334353738393103113[[#This Row],[Rate (Auto selects)]]*Table1487453233343536331323334353738393103113[[#This Row],[Hours Used]]</f>
        <v>0</v>
      </c>
      <c r="S119" s="33"/>
      <c r="T119" s="39"/>
      <c r="U119" s="39"/>
      <c r="V119" s="39"/>
      <c r="W119" s="39"/>
      <c r="X119" s="39"/>
      <c r="Y119" s="112">
        <f>IF(X119 &lt;&gt; "", RIGHT(Table15775311283848586881828384858788898108118[[#This Row],[Class (Dropdown)]],6),0)</f>
        <v>0</v>
      </c>
      <c r="Z119" s="108"/>
      <c r="AA119" s="107"/>
      <c r="AB119" s="111">
        <f>Table15775311283848586881828384858788898108118[[#This Row],[Rate (Auto fill)]]*Table15775311283848586881828384858788898108118[[#This Row],[Hours Groomed]]</f>
        <v>0</v>
      </c>
      <c r="AC119" s="32"/>
      <c r="AE119" s="85"/>
      <c r="AF119" s="85"/>
      <c r="AI119" s="33"/>
      <c r="AJ119" s="39"/>
      <c r="AK119" s="39"/>
      <c r="AL119" s="39"/>
      <c r="AM119" s="76"/>
      <c r="AN119" s="39"/>
      <c r="AO119" s="39"/>
      <c r="AP119" s="33"/>
      <c r="AQ119" s="77"/>
      <c r="AR119" s="39"/>
      <c r="AS119" s="39"/>
      <c r="AT119" s="76"/>
      <c r="AU119" s="39"/>
      <c r="AV119" s="78"/>
      <c r="AW119" s="33"/>
      <c r="AX119" s="77"/>
      <c r="AY119" s="39"/>
      <c r="AZ119" s="39"/>
      <c r="BA119" s="76"/>
      <c r="BB119" s="39"/>
      <c r="BC119" s="78"/>
      <c r="BD119" s="33"/>
      <c r="BE119" s="77"/>
      <c r="BF119" s="39"/>
      <c r="BG119" s="39"/>
      <c r="BH119" s="76"/>
      <c r="BI119" s="39"/>
      <c r="BJ119" s="78"/>
      <c r="BK119" s="33"/>
    </row>
    <row r="120" spans="1:63" x14ac:dyDescent="0.35">
      <c r="A120" s="77"/>
      <c r="B120" s="39"/>
      <c r="C120" s="39"/>
      <c r="D120" s="39"/>
      <c r="E120" s="39"/>
      <c r="F120" s="73"/>
      <c r="G120" s="95">
        <f>Table1487453233343536331323334353738393103113[[#This Row],[Hours Worked]]*Table1487453233343536331323334353738393103113[[#This Row],[Rate]]</f>
        <v>0</v>
      </c>
      <c r="H120" s="116"/>
      <c r="I120" s="118">
        <f>IF(Table1487453233343536331323334353738393103113[[#This Row],[Equipment Used (Dropdown)]] &lt;&gt; "", RIGHT(Table1487453233343536331323334353738393103113[[#This Row],[Equipment Used (Dropdown)]],6),0)</f>
        <v>0</v>
      </c>
      <c r="J120" s="94"/>
      <c r="K120" s="95">
        <f>Table1487453233343536331323334353738393103113[[#This Row],[Rate (Auto selects)]]*Table1487453233343536331323334353738393103113[[#This Row],[Hours Used]]</f>
        <v>0</v>
      </c>
      <c r="S120" s="33"/>
      <c r="T120" s="39"/>
      <c r="U120" s="39"/>
      <c r="V120" s="39"/>
      <c r="W120" s="39"/>
      <c r="X120" s="39"/>
      <c r="Y120" s="112">
        <f>IF(X120 &lt;&gt; "", RIGHT(Table15775311283848586881828384858788898108118[[#This Row],[Class (Dropdown)]],6),0)</f>
        <v>0</v>
      </c>
      <c r="Z120" s="108"/>
      <c r="AA120" s="107"/>
      <c r="AB120" s="111">
        <f>Table15775311283848586881828384858788898108118[[#This Row],[Rate (Auto fill)]]*Table15775311283848586881828384858788898108118[[#This Row],[Hours Groomed]]</f>
        <v>0</v>
      </c>
      <c r="AC120" s="32"/>
      <c r="AE120" s="85"/>
      <c r="AF120" s="85"/>
      <c r="AI120" s="33"/>
      <c r="AJ120" s="39"/>
      <c r="AK120" s="39"/>
      <c r="AL120" s="39"/>
      <c r="AM120" s="76"/>
      <c r="AN120" s="39"/>
      <c r="AO120" s="39"/>
      <c r="AP120" s="33"/>
      <c r="AQ120" s="77"/>
      <c r="AR120" s="39"/>
      <c r="AS120" s="39"/>
      <c r="AT120" s="76"/>
      <c r="AU120" s="39"/>
      <c r="AV120" s="78"/>
      <c r="AW120" s="33"/>
      <c r="AX120" s="77"/>
      <c r="AY120" s="39"/>
      <c r="AZ120" s="39"/>
      <c r="BA120" s="76"/>
      <c r="BB120" s="39"/>
      <c r="BC120" s="78"/>
      <c r="BD120" s="33"/>
      <c r="BE120" s="77"/>
      <c r="BF120" s="39"/>
      <c r="BG120" s="39"/>
      <c r="BH120" s="76"/>
      <c r="BI120" s="39"/>
      <c r="BJ120" s="78"/>
      <c r="BK120" s="33"/>
    </row>
    <row r="121" spans="1:63" x14ac:dyDescent="0.35">
      <c r="A121" s="77"/>
      <c r="B121" s="39"/>
      <c r="C121" s="39"/>
      <c r="D121" s="39"/>
      <c r="E121" s="39"/>
      <c r="F121" s="73"/>
      <c r="G121" s="95">
        <f>Table1487453233343536331323334353738393103113[[#This Row],[Hours Worked]]*Table1487453233343536331323334353738393103113[[#This Row],[Rate]]</f>
        <v>0</v>
      </c>
      <c r="H121" s="116"/>
      <c r="I121" s="118">
        <f>IF(Table1487453233343536331323334353738393103113[[#This Row],[Equipment Used (Dropdown)]] &lt;&gt; "", RIGHT(Table1487453233343536331323334353738393103113[[#This Row],[Equipment Used (Dropdown)]],6),0)</f>
        <v>0</v>
      </c>
      <c r="J121" s="94"/>
      <c r="K121" s="95">
        <f>Table1487453233343536331323334353738393103113[[#This Row],[Rate (Auto selects)]]*Table1487453233343536331323334353738393103113[[#This Row],[Hours Used]]</f>
        <v>0</v>
      </c>
      <c r="S121" s="33"/>
      <c r="T121" s="39"/>
      <c r="U121" s="39"/>
      <c r="V121" s="39"/>
      <c r="W121" s="39"/>
      <c r="X121" s="39"/>
      <c r="Y121" s="112">
        <f>IF(X121 &lt;&gt; "", RIGHT(Table15775311283848586881828384858788898108118[[#This Row],[Class (Dropdown)]],6),0)</f>
        <v>0</v>
      </c>
      <c r="Z121" s="108"/>
      <c r="AA121" s="107"/>
      <c r="AB121" s="111">
        <f>Table15775311283848586881828384858788898108118[[#This Row],[Rate (Auto fill)]]*Table15775311283848586881828384858788898108118[[#This Row],[Hours Groomed]]</f>
        <v>0</v>
      </c>
      <c r="AC121" s="32"/>
      <c r="AE121" s="85"/>
      <c r="AF121" s="85"/>
      <c r="AI121" s="33"/>
      <c r="AJ121" s="39"/>
      <c r="AK121" s="39"/>
      <c r="AL121" s="39"/>
      <c r="AM121" s="76"/>
      <c r="AN121" s="39"/>
      <c r="AO121" s="39"/>
      <c r="AP121" s="33"/>
      <c r="AQ121" s="77"/>
      <c r="AR121" s="39"/>
      <c r="AS121" s="39"/>
      <c r="AT121" s="76"/>
      <c r="AU121" s="39"/>
      <c r="AV121" s="78"/>
      <c r="AW121" s="33"/>
      <c r="AX121" s="77"/>
      <c r="AY121" s="39"/>
      <c r="AZ121" s="39"/>
      <c r="BA121" s="76"/>
      <c r="BB121" s="39"/>
      <c r="BC121" s="78"/>
      <c r="BD121" s="33"/>
      <c r="BE121" s="77"/>
      <c r="BF121" s="39"/>
      <c r="BG121" s="39"/>
      <c r="BH121" s="76"/>
      <c r="BI121" s="39"/>
      <c r="BJ121" s="78"/>
      <c r="BK121" s="33"/>
    </row>
    <row r="122" spans="1:63" x14ac:dyDescent="0.35">
      <c r="A122" s="77"/>
      <c r="B122" s="39"/>
      <c r="C122" s="39"/>
      <c r="D122" s="39"/>
      <c r="E122" s="39"/>
      <c r="F122" s="73"/>
      <c r="G122" s="95">
        <f>Table1487453233343536331323334353738393103113[[#This Row],[Hours Worked]]*Table1487453233343536331323334353738393103113[[#This Row],[Rate]]</f>
        <v>0</v>
      </c>
      <c r="H122" s="116"/>
      <c r="I122" s="118">
        <f>IF(Table1487453233343536331323334353738393103113[[#This Row],[Equipment Used (Dropdown)]] &lt;&gt; "", RIGHT(Table1487453233343536331323334353738393103113[[#This Row],[Equipment Used (Dropdown)]],6),0)</f>
        <v>0</v>
      </c>
      <c r="J122" s="94"/>
      <c r="K122" s="95">
        <f>Table1487453233343536331323334353738393103113[[#This Row],[Rate (Auto selects)]]*Table1487453233343536331323334353738393103113[[#This Row],[Hours Used]]</f>
        <v>0</v>
      </c>
      <c r="S122" s="33"/>
      <c r="T122" s="39"/>
      <c r="U122" s="39"/>
      <c r="V122" s="39"/>
      <c r="W122" s="39"/>
      <c r="X122" s="39"/>
      <c r="Y122" s="112">
        <f>IF(X122 &lt;&gt; "", RIGHT(Table15775311283848586881828384858788898108118[[#This Row],[Class (Dropdown)]],6),0)</f>
        <v>0</v>
      </c>
      <c r="Z122" s="108"/>
      <c r="AA122" s="107"/>
      <c r="AB122" s="111">
        <f>Table15775311283848586881828384858788898108118[[#This Row],[Rate (Auto fill)]]*Table15775311283848586881828384858788898108118[[#This Row],[Hours Groomed]]</f>
        <v>0</v>
      </c>
      <c r="AC122" s="32"/>
      <c r="AE122" s="85"/>
      <c r="AF122" s="85"/>
      <c r="AI122" s="33"/>
      <c r="AJ122" s="39"/>
      <c r="AK122" s="39"/>
      <c r="AL122" s="39"/>
      <c r="AM122" s="76"/>
      <c r="AN122" s="39"/>
      <c r="AO122" s="39"/>
      <c r="AP122" s="33"/>
      <c r="AQ122" s="77"/>
      <c r="AR122" s="39"/>
      <c r="AS122" s="39"/>
      <c r="AT122" s="76"/>
      <c r="AU122" s="39"/>
      <c r="AV122" s="78"/>
      <c r="AW122" s="33"/>
      <c r="AX122" s="77"/>
      <c r="AY122" s="39"/>
      <c r="AZ122" s="39"/>
      <c r="BA122" s="76"/>
      <c r="BB122" s="39"/>
      <c r="BC122" s="78"/>
      <c r="BD122" s="33"/>
      <c r="BE122" s="77"/>
      <c r="BF122" s="39"/>
      <c r="BG122" s="39"/>
      <c r="BH122" s="76"/>
      <c r="BI122" s="39"/>
      <c r="BJ122" s="78"/>
      <c r="BK122" s="33"/>
    </row>
    <row r="123" spans="1:63" x14ac:dyDescent="0.35">
      <c r="A123" s="77"/>
      <c r="B123" s="39"/>
      <c r="C123" s="39"/>
      <c r="D123" s="39"/>
      <c r="E123" s="39"/>
      <c r="F123" s="73"/>
      <c r="G123" s="95">
        <f>Table1487453233343536331323334353738393103113[[#This Row],[Hours Worked]]*Table1487453233343536331323334353738393103113[[#This Row],[Rate]]</f>
        <v>0</v>
      </c>
      <c r="H123" s="116"/>
      <c r="I123" s="118">
        <f>IF(Table1487453233343536331323334353738393103113[[#This Row],[Equipment Used (Dropdown)]] &lt;&gt; "", RIGHT(Table1487453233343536331323334353738393103113[[#This Row],[Equipment Used (Dropdown)]],6),0)</f>
        <v>0</v>
      </c>
      <c r="J123" s="94"/>
      <c r="K123" s="95">
        <f>Table1487453233343536331323334353738393103113[[#This Row],[Rate (Auto selects)]]*Table1487453233343536331323334353738393103113[[#This Row],[Hours Used]]</f>
        <v>0</v>
      </c>
      <c r="S123" s="33"/>
      <c r="T123" s="39"/>
      <c r="U123" s="39"/>
      <c r="V123" s="39"/>
      <c r="W123" s="39"/>
      <c r="X123" s="39"/>
      <c r="Y123" s="112">
        <f>IF(X123 &lt;&gt; "", RIGHT(Table15775311283848586881828384858788898108118[[#This Row],[Class (Dropdown)]],6),0)</f>
        <v>0</v>
      </c>
      <c r="Z123" s="108"/>
      <c r="AA123" s="107"/>
      <c r="AB123" s="111">
        <f>Table15775311283848586881828384858788898108118[[#This Row],[Rate (Auto fill)]]*Table15775311283848586881828384858788898108118[[#This Row],[Hours Groomed]]</f>
        <v>0</v>
      </c>
      <c r="AC123" s="32"/>
      <c r="AE123" s="85"/>
      <c r="AF123" s="85"/>
      <c r="AI123" s="33"/>
      <c r="AJ123" s="39"/>
      <c r="AK123" s="39"/>
      <c r="AL123" s="39"/>
      <c r="AM123" s="76"/>
      <c r="AN123" s="39"/>
      <c r="AO123" s="39"/>
      <c r="AP123" s="33"/>
      <c r="AQ123" s="77"/>
      <c r="AR123" s="39"/>
      <c r="AS123" s="39"/>
      <c r="AT123" s="76"/>
      <c r="AU123" s="39"/>
      <c r="AV123" s="78"/>
      <c r="AW123" s="33"/>
      <c r="AX123" s="77"/>
      <c r="AY123" s="39"/>
      <c r="AZ123" s="39"/>
      <c r="BA123" s="76"/>
      <c r="BB123" s="39"/>
      <c r="BC123" s="78"/>
      <c r="BD123" s="33"/>
      <c r="BE123" s="77"/>
      <c r="BF123" s="39"/>
      <c r="BG123" s="39"/>
      <c r="BH123" s="76"/>
      <c r="BI123" s="39"/>
      <c r="BJ123" s="78"/>
      <c r="BK123" s="33"/>
    </row>
    <row r="124" spans="1:63" x14ac:dyDescent="0.35">
      <c r="A124" s="77"/>
      <c r="B124" s="39"/>
      <c r="C124" s="39"/>
      <c r="D124" s="39"/>
      <c r="E124" s="39"/>
      <c r="F124" s="73"/>
      <c r="G124" s="95">
        <f>Table1487453233343536331323334353738393103113[[#This Row],[Hours Worked]]*Table1487453233343536331323334353738393103113[[#This Row],[Rate]]</f>
        <v>0</v>
      </c>
      <c r="H124" s="116"/>
      <c r="I124" s="118">
        <f>IF(Table1487453233343536331323334353738393103113[[#This Row],[Equipment Used (Dropdown)]] &lt;&gt; "", RIGHT(Table1487453233343536331323334353738393103113[[#This Row],[Equipment Used (Dropdown)]],6),0)</f>
        <v>0</v>
      </c>
      <c r="J124" s="94"/>
      <c r="K124" s="95">
        <f>Table1487453233343536331323334353738393103113[[#This Row],[Rate (Auto selects)]]*Table1487453233343536331323334353738393103113[[#This Row],[Hours Used]]</f>
        <v>0</v>
      </c>
      <c r="S124" s="33"/>
      <c r="T124" s="39"/>
      <c r="U124" s="39"/>
      <c r="V124" s="39"/>
      <c r="W124" s="39"/>
      <c r="X124" s="39"/>
      <c r="Y124" s="112">
        <f>IF(X124 &lt;&gt; "", RIGHT(Table15775311283848586881828384858788898108118[[#This Row],[Class (Dropdown)]],6),0)</f>
        <v>0</v>
      </c>
      <c r="Z124" s="108"/>
      <c r="AA124" s="107"/>
      <c r="AB124" s="111">
        <f>Table15775311283848586881828384858788898108118[[#This Row],[Rate (Auto fill)]]*Table15775311283848586881828384858788898108118[[#This Row],[Hours Groomed]]</f>
        <v>0</v>
      </c>
      <c r="AC124" s="32"/>
      <c r="AE124" s="85"/>
      <c r="AF124" s="85"/>
      <c r="AI124" s="33"/>
      <c r="AJ124" s="39"/>
      <c r="AK124" s="39"/>
      <c r="AL124" s="39"/>
      <c r="AM124" s="76"/>
      <c r="AN124" s="39"/>
      <c r="AO124" s="39"/>
      <c r="AP124" s="33"/>
      <c r="AQ124" s="77"/>
      <c r="AR124" s="39"/>
      <c r="AS124" s="39"/>
      <c r="AT124" s="76"/>
      <c r="AU124" s="39"/>
      <c r="AV124" s="78"/>
      <c r="AW124" s="33"/>
      <c r="AX124" s="77"/>
      <c r="AY124" s="39"/>
      <c r="AZ124" s="39"/>
      <c r="BA124" s="76"/>
      <c r="BB124" s="39"/>
      <c r="BC124" s="78"/>
      <c r="BD124" s="33"/>
      <c r="BE124" s="77"/>
      <c r="BF124" s="39"/>
      <c r="BG124" s="39"/>
      <c r="BH124" s="76"/>
      <c r="BI124" s="39"/>
      <c r="BJ124" s="78"/>
      <c r="BK124" s="33"/>
    </row>
    <row r="125" spans="1:63" x14ac:dyDescent="0.35">
      <c r="A125" s="77"/>
      <c r="B125" s="39"/>
      <c r="C125" s="39"/>
      <c r="D125" s="39"/>
      <c r="E125" s="39"/>
      <c r="F125" s="73"/>
      <c r="G125" s="95">
        <f>Table1487453233343536331323334353738393103113[[#This Row],[Hours Worked]]*Table1487453233343536331323334353738393103113[[#This Row],[Rate]]</f>
        <v>0</v>
      </c>
      <c r="H125" s="116"/>
      <c r="I125" s="118">
        <f>IF(Table1487453233343536331323334353738393103113[[#This Row],[Equipment Used (Dropdown)]] &lt;&gt; "", RIGHT(Table1487453233343536331323334353738393103113[[#This Row],[Equipment Used (Dropdown)]],6),0)</f>
        <v>0</v>
      </c>
      <c r="J125" s="94"/>
      <c r="K125" s="95">
        <f>Table1487453233343536331323334353738393103113[[#This Row],[Rate (Auto selects)]]*Table1487453233343536331323334353738393103113[[#This Row],[Hours Used]]</f>
        <v>0</v>
      </c>
      <c r="S125" s="33"/>
      <c r="T125" s="39"/>
      <c r="U125" s="39"/>
      <c r="V125" s="39"/>
      <c r="W125" s="39"/>
      <c r="X125" s="39"/>
      <c r="Y125" s="112">
        <f>IF(X125 &lt;&gt; "", RIGHT(Table15775311283848586881828384858788898108118[[#This Row],[Class (Dropdown)]],6),0)</f>
        <v>0</v>
      </c>
      <c r="Z125" s="108"/>
      <c r="AA125" s="107"/>
      <c r="AB125" s="111">
        <f>Table15775311283848586881828384858788898108118[[#This Row],[Rate (Auto fill)]]*Table15775311283848586881828384858788898108118[[#This Row],[Hours Groomed]]</f>
        <v>0</v>
      </c>
      <c r="AC125" s="32"/>
      <c r="AE125" s="85"/>
      <c r="AF125" s="85"/>
      <c r="AI125" s="33"/>
      <c r="AJ125" s="39"/>
      <c r="AK125" s="39"/>
      <c r="AL125" s="39"/>
      <c r="AM125" s="76"/>
      <c r="AN125" s="39"/>
      <c r="AO125" s="39"/>
      <c r="AP125" s="33"/>
      <c r="AQ125" s="77"/>
      <c r="AR125" s="39"/>
      <c r="AS125" s="39"/>
      <c r="AT125" s="76"/>
      <c r="AU125" s="39"/>
      <c r="AV125" s="78"/>
      <c r="AW125" s="33"/>
      <c r="AX125" s="77"/>
      <c r="AY125" s="39"/>
      <c r="AZ125" s="39"/>
      <c r="BA125" s="76"/>
      <c r="BB125" s="39"/>
      <c r="BC125" s="78"/>
      <c r="BD125" s="33"/>
      <c r="BE125" s="77"/>
      <c r="BF125" s="39"/>
      <c r="BG125" s="39"/>
      <c r="BH125" s="76"/>
      <c r="BI125" s="39"/>
      <c r="BJ125" s="78"/>
      <c r="BK125" s="33"/>
    </row>
    <row r="126" spans="1:63" x14ac:dyDescent="0.35">
      <c r="A126" s="77"/>
      <c r="B126" s="39"/>
      <c r="C126" s="39"/>
      <c r="D126" s="39"/>
      <c r="E126" s="39"/>
      <c r="F126" s="73"/>
      <c r="G126" s="95">
        <f>Table1487453233343536331323334353738393103113[[#This Row],[Hours Worked]]*Table1487453233343536331323334353738393103113[[#This Row],[Rate]]</f>
        <v>0</v>
      </c>
      <c r="H126" s="116"/>
      <c r="I126" s="118">
        <f>IF(Table1487453233343536331323334353738393103113[[#This Row],[Equipment Used (Dropdown)]] &lt;&gt; "", RIGHT(Table1487453233343536331323334353738393103113[[#This Row],[Equipment Used (Dropdown)]],6),0)</f>
        <v>0</v>
      </c>
      <c r="J126" s="94"/>
      <c r="K126" s="95">
        <f>Table1487453233343536331323334353738393103113[[#This Row],[Rate (Auto selects)]]*Table1487453233343536331323334353738393103113[[#This Row],[Hours Used]]</f>
        <v>0</v>
      </c>
      <c r="S126" s="33"/>
      <c r="T126" s="39"/>
      <c r="U126" s="39"/>
      <c r="V126" s="39"/>
      <c r="W126" s="39"/>
      <c r="X126" s="39"/>
      <c r="Y126" s="112">
        <f>IF(X126 &lt;&gt; "", RIGHT(Table15775311283848586881828384858788898108118[[#This Row],[Class (Dropdown)]],6),0)</f>
        <v>0</v>
      </c>
      <c r="Z126" s="108"/>
      <c r="AA126" s="107"/>
      <c r="AB126" s="111">
        <f>Table15775311283848586881828384858788898108118[[#This Row],[Rate (Auto fill)]]*Table15775311283848586881828384858788898108118[[#This Row],[Hours Groomed]]</f>
        <v>0</v>
      </c>
      <c r="AC126" s="32"/>
      <c r="AE126" s="85"/>
      <c r="AF126" s="85"/>
      <c r="AI126" s="33"/>
      <c r="AJ126" s="39"/>
      <c r="AK126" s="39"/>
      <c r="AL126" s="39"/>
      <c r="AM126" s="76"/>
      <c r="AN126" s="39"/>
      <c r="AO126" s="39"/>
      <c r="AP126" s="33"/>
      <c r="AQ126" s="77"/>
      <c r="AR126" s="39"/>
      <c r="AS126" s="39"/>
      <c r="AT126" s="76"/>
      <c r="AU126" s="39"/>
      <c r="AV126" s="78"/>
      <c r="AW126" s="33"/>
      <c r="AX126" s="77"/>
      <c r="AY126" s="39"/>
      <c r="AZ126" s="39"/>
      <c r="BA126" s="76"/>
      <c r="BB126" s="39"/>
      <c r="BC126" s="78"/>
      <c r="BD126" s="33"/>
      <c r="BE126" s="77"/>
      <c r="BF126" s="39"/>
      <c r="BG126" s="39"/>
      <c r="BH126" s="76"/>
      <c r="BI126" s="39"/>
      <c r="BJ126" s="78"/>
      <c r="BK126" s="33"/>
    </row>
    <row r="127" spans="1:63" x14ac:dyDescent="0.35">
      <c r="A127" s="77"/>
      <c r="B127" s="39"/>
      <c r="C127" s="39"/>
      <c r="D127" s="39"/>
      <c r="E127" s="39"/>
      <c r="F127" s="73"/>
      <c r="G127" s="95">
        <f>Table1487453233343536331323334353738393103113[[#This Row],[Hours Worked]]*Table1487453233343536331323334353738393103113[[#This Row],[Rate]]</f>
        <v>0</v>
      </c>
      <c r="H127" s="116"/>
      <c r="I127" s="118">
        <f>IF(Table1487453233343536331323334353738393103113[[#This Row],[Equipment Used (Dropdown)]] &lt;&gt; "", RIGHT(Table1487453233343536331323334353738393103113[[#This Row],[Equipment Used (Dropdown)]],6),0)</f>
        <v>0</v>
      </c>
      <c r="J127" s="94"/>
      <c r="K127" s="95">
        <f>Table1487453233343536331323334353738393103113[[#This Row],[Rate (Auto selects)]]*Table1487453233343536331323334353738393103113[[#This Row],[Hours Used]]</f>
        <v>0</v>
      </c>
      <c r="S127" s="33"/>
      <c r="T127" s="39"/>
      <c r="U127" s="39"/>
      <c r="V127" s="39"/>
      <c r="W127" s="39"/>
      <c r="X127" s="39"/>
      <c r="Y127" s="112">
        <f>IF(X127 &lt;&gt; "", RIGHT(Table15775311283848586881828384858788898108118[[#This Row],[Class (Dropdown)]],6),0)</f>
        <v>0</v>
      </c>
      <c r="Z127" s="108"/>
      <c r="AA127" s="107"/>
      <c r="AB127" s="111">
        <f>Table15775311283848586881828384858788898108118[[#This Row],[Rate (Auto fill)]]*Table15775311283848586881828384858788898108118[[#This Row],[Hours Groomed]]</f>
        <v>0</v>
      </c>
      <c r="AC127" s="32"/>
      <c r="AE127" s="85"/>
      <c r="AF127" s="85"/>
      <c r="AI127" s="33"/>
      <c r="AJ127" s="39"/>
      <c r="AK127" s="39"/>
      <c r="AL127" s="39"/>
      <c r="AM127" s="76"/>
      <c r="AN127" s="39"/>
      <c r="AO127" s="39"/>
      <c r="AP127" s="33"/>
      <c r="AQ127" s="77"/>
      <c r="AR127" s="39"/>
      <c r="AS127" s="39"/>
      <c r="AT127" s="76"/>
      <c r="AU127" s="39"/>
      <c r="AV127" s="78"/>
      <c r="AW127" s="33"/>
      <c r="AX127" s="77"/>
      <c r="AY127" s="39"/>
      <c r="AZ127" s="39"/>
      <c r="BA127" s="76"/>
      <c r="BB127" s="39"/>
      <c r="BC127" s="78"/>
      <c r="BD127" s="33"/>
      <c r="BE127" s="77"/>
      <c r="BF127" s="39"/>
      <c r="BG127" s="39"/>
      <c r="BH127" s="76"/>
      <c r="BI127" s="39"/>
      <c r="BJ127" s="78"/>
      <c r="BK127" s="33"/>
    </row>
    <row r="128" spans="1:63" x14ac:dyDescent="0.35">
      <c r="A128" s="77"/>
      <c r="B128" s="39"/>
      <c r="C128" s="39"/>
      <c r="D128" s="39"/>
      <c r="E128" s="39"/>
      <c r="F128" s="73"/>
      <c r="G128" s="95">
        <f>Table1487453233343536331323334353738393103113[[#This Row],[Hours Worked]]*Table1487453233343536331323334353738393103113[[#This Row],[Rate]]</f>
        <v>0</v>
      </c>
      <c r="H128" s="116"/>
      <c r="I128" s="118">
        <f>IF(Table1487453233343536331323334353738393103113[[#This Row],[Equipment Used (Dropdown)]] &lt;&gt; "", RIGHT(Table1487453233343536331323334353738393103113[[#This Row],[Equipment Used (Dropdown)]],6),0)</f>
        <v>0</v>
      </c>
      <c r="J128" s="94"/>
      <c r="K128" s="95">
        <f>Table1487453233343536331323334353738393103113[[#This Row],[Rate (Auto selects)]]*Table1487453233343536331323334353738393103113[[#This Row],[Hours Used]]</f>
        <v>0</v>
      </c>
      <c r="S128" s="33"/>
      <c r="T128" s="39"/>
      <c r="U128" s="39"/>
      <c r="V128" s="39"/>
      <c r="W128" s="39"/>
      <c r="X128" s="39"/>
      <c r="Y128" s="112">
        <f>IF(X128 &lt;&gt; "", RIGHT(Table15775311283848586881828384858788898108118[[#This Row],[Class (Dropdown)]],6),0)</f>
        <v>0</v>
      </c>
      <c r="Z128" s="108"/>
      <c r="AA128" s="107"/>
      <c r="AB128" s="111">
        <f>Table15775311283848586881828384858788898108118[[#This Row],[Rate (Auto fill)]]*Table15775311283848586881828384858788898108118[[#This Row],[Hours Groomed]]</f>
        <v>0</v>
      </c>
      <c r="AC128" s="32"/>
      <c r="AE128" s="85"/>
      <c r="AF128" s="85"/>
      <c r="AI128" s="33"/>
      <c r="AJ128" s="39"/>
      <c r="AK128" s="39"/>
      <c r="AL128" s="39"/>
      <c r="AM128" s="76"/>
      <c r="AN128" s="39"/>
      <c r="AO128" s="39"/>
      <c r="AP128" s="33"/>
      <c r="AQ128" s="77"/>
      <c r="AR128" s="39"/>
      <c r="AS128" s="39"/>
      <c r="AT128" s="76"/>
      <c r="AU128" s="39"/>
      <c r="AV128" s="78"/>
      <c r="AW128" s="33"/>
      <c r="AX128" s="77"/>
      <c r="AY128" s="39"/>
      <c r="AZ128" s="39"/>
      <c r="BA128" s="76"/>
      <c r="BB128" s="39"/>
      <c r="BC128" s="78"/>
      <c r="BD128" s="33"/>
      <c r="BE128" s="77"/>
      <c r="BF128" s="39"/>
      <c r="BG128" s="39"/>
      <c r="BH128" s="76"/>
      <c r="BI128" s="39"/>
      <c r="BJ128" s="78"/>
      <c r="BK128" s="33"/>
    </row>
    <row r="129" spans="1:63" x14ac:dyDescent="0.35">
      <c r="A129" s="77"/>
      <c r="B129" s="39"/>
      <c r="C129" s="39"/>
      <c r="D129" s="39"/>
      <c r="E129" s="39"/>
      <c r="F129" s="73"/>
      <c r="G129" s="95">
        <f>Table1487453233343536331323334353738393103113[[#This Row],[Hours Worked]]*Table1487453233343536331323334353738393103113[[#This Row],[Rate]]</f>
        <v>0</v>
      </c>
      <c r="H129" s="116"/>
      <c r="I129" s="118">
        <f>IF(Table1487453233343536331323334353738393103113[[#This Row],[Equipment Used (Dropdown)]] &lt;&gt; "", RIGHT(Table1487453233343536331323334353738393103113[[#This Row],[Equipment Used (Dropdown)]],6),0)</f>
        <v>0</v>
      </c>
      <c r="J129" s="94"/>
      <c r="K129" s="95">
        <f>Table1487453233343536331323334353738393103113[[#This Row],[Rate (Auto selects)]]*Table1487453233343536331323334353738393103113[[#This Row],[Hours Used]]</f>
        <v>0</v>
      </c>
      <c r="S129" s="33"/>
      <c r="T129" s="39"/>
      <c r="U129" s="39"/>
      <c r="V129" s="39"/>
      <c r="W129" s="39"/>
      <c r="X129" s="39"/>
      <c r="Y129" s="112">
        <f>IF(X129 &lt;&gt; "", RIGHT(Table15775311283848586881828384858788898108118[[#This Row],[Class (Dropdown)]],6),0)</f>
        <v>0</v>
      </c>
      <c r="Z129" s="108"/>
      <c r="AA129" s="107"/>
      <c r="AB129" s="111">
        <f>Table15775311283848586881828384858788898108118[[#This Row],[Rate (Auto fill)]]*Table15775311283848586881828384858788898108118[[#This Row],[Hours Groomed]]</f>
        <v>0</v>
      </c>
      <c r="AC129" s="32"/>
      <c r="AE129" s="85"/>
      <c r="AF129" s="85"/>
      <c r="AI129" s="33"/>
      <c r="AJ129" s="39"/>
      <c r="AK129" s="39"/>
      <c r="AL129" s="39"/>
      <c r="AM129" s="76"/>
      <c r="AN129" s="39"/>
      <c r="AO129" s="39"/>
      <c r="AP129" s="33"/>
      <c r="AQ129" s="77"/>
      <c r="AR129" s="39"/>
      <c r="AS129" s="39"/>
      <c r="AT129" s="76"/>
      <c r="AU129" s="39"/>
      <c r="AV129" s="78"/>
      <c r="AW129" s="33"/>
      <c r="AX129" s="77"/>
      <c r="AY129" s="39"/>
      <c r="AZ129" s="39"/>
      <c r="BA129" s="76"/>
      <c r="BB129" s="39"/>
      <c r="BC129" s="78"/>
      <c r="BD129" s="33"/>
      <c r="BE129" s="77"/>
      <c r="BF129" s="39"/>
      <c r="BG129" s="39"/>
      <c r="BH129" s="76"/>
      <c r="BI129" s="39"/>
      <c r="BJ129" s="78"/>
      <c r="BK129" s="33"/>
    </row>
    <row r="130" spans="1:63" x14ac:dyDescent="0.35">
      <c r="A130" s="77"/>
      <c r="B130" s="39"/>
      <c r="C130" s="39"/>
      <c r="D130" s="39"/>
      <c r="E130" s="39"/>
      <c r="F130" s="73"/>
      <c r="G130" s="95">
        <f>Table1487453233343536331323334353738393103113[[#This Row],[Hours Worked]]*Table1487453233343536331323334353738393103113[[#This Row],[Rate]]</f>
        <v>0</v>
      </c>
      <c r="H130" s="116"/>
      <c r="I130" s="118">
        <f>IF(Table1487453233343536331323334353738393103113[[#This Row],[Equipment Used (Dropdown)]] &lt;&gt; "", RIGHT(Table1487453233343536331323334353738393103113[[#This Row],[Equipment Used (Dropdown)]],6),0)</f>
        <v>0</v>
      </c>
      <c r="J130" s="94"/>
      <c r="K130" s="95">
        <f>Table1487453233343536331323334353738393103113[[#This Row],[Rate (Auto selects)]]*Table1487453233343536331323334353738393103113[[#This Row],[Hours Used]]</f>
        <v>0</v>
      </c>
      <c r="S130" s="33"/>
      <c r="T130" s="39"/>
      <c r="U130" s="39"/>
      <c r="V130" s="39"/>
      <c r="W130" s="39"/>
      <c r="X130" s="39"/>
      <c r="Y130" s="112">
        <f>IF(X130 &lt;&gt; "", RIGHT(Table15775311283848586881828384858788898108118[[#This Row],[Class (Dropdown)]],6),0)</f>
        <v>0</v>
      </c>
      <c r="Z130" s="108"/>
      <c r="AA130" s="107"/>
      <c r="AB130" s="111">
        <f>Table15775311283848586881828384858788898108118[[#This Row],[Rate (Auto fill)]]*Table15775311283848586881828384858788898108118[[#This Row],[Hours Groomed]]</f>
        <v>0</v>
      </c>
      <c r="AC130" s="32"/>
      <c r="AE130" s="85"/>
      <c r="AF130" s="85"/>
      <c r="AI130" s="33"/>
      <c r="AJ130" s="39"/>
      <c r="AK130" s="39"/>
      <c r="AL130" s="39"/>
      <c r="AM130" s="76"/>
      <c r="AN130" s="39"/>
      <c r="AO130" s="39"/>
      <c r="AP130" s="33"/>
      <c r="AQ130" s="77"/>
      <c r="AR130" s="39"/>
      <c r="AS130" s="39"/>
      <c r="AT130" s="76"/>
      <c r="AU130" s="39"/>
      <c r="AV130" s="78"/>
      <c r="AW130" s="33"/>
      <c r="AX130" s="77"/>
      <c r="AY130" s="39"/>
      <c r="AZ130" s="39"/>
      <c r="BA130" s="76"/>
      <c r="BB130" s="39"/>
      <c r="BC130" s="78"/>
      <c r="BD130" s="33"/>
      <c r="BE130" s="77"/>
      <c r="BF130" s="39"/>
      <c r="BG130" s="39"/>
      <c r="BH130" s="76"/>
      <c r="BI130" s="39"/>
      <c r="BJ130" s="78"/>
      <c r="BK130" s="33"/>
    </row>
    <row r="131" spans="1:63" x14ac:dyDescent="0.35">
      <c r="A131" s="77"/>
      <c r="B131" s="39"/>
      <c r="C131" s="39"/>
      <c r="D131" s="39"/>
      <c r="E131" s="39"/>
      <c r="F131" s="73"/>
      <c r="G131" s="95">
        <f>Table1487453233343536331323334353738393103113[[#This Row],[Hours Worked]]*Table1487453233343536331323334353738393103113[[#This Row],[Rate]]</f>
        <v>0</v>
      </c>
      <c r="H131" s="116"/>
      <c r="I131" s="118">
        <f>IF(Table1487453233343536331323334353738393103113[[#This Row],[Equipment Used (Dropdown)]] &lt;&gt; "", RIGHT(Table1487453233343536331323334353738393103113[[#This Row],[Equipment Used (Dropdown)]],6),0)</f>
        <v>0</v>
      </c>
      <c r="J131" s="94"/>
      <c r="K131" s="95">
        <f>Table1487453233343536331323334353738393103113[[#This Row],[Rate (Auto selects)]]*Table1487453233343536331323334353738393103113[[#This Row],[Hours Used]]</f>
        <v>0</v>
      </c>
      <c r="S131" s="33"/>
      <c r="T131" s="39"/>
      <c r="U131" s="39"/>
      <c r="V131" s="39"/>
      <c r="W131" s="39"/>
      <c r="X131" s="39"/>
      <c r="Y131" s="112">
        <f>IF(X131 &lt;&gt; "", RIGHT(Table15775311283848586881828384858788898108118[[#This Row],[Class (Dropdown)]],6),0)</f>
        <v>0</v>
      </c>
      <c r="Z131" s="108"/>
      <c r="AA131" s="107"/>
      <c r="AB131" s="111">
        <f>Table15775311283848586881828384858788898108118[[#This Row],[Rate (Auto fill)]]*Table15775311283848586881828384858788898108118[[#This Row],[Hours Groomed]]</f>
        <v>0</v>
      </c>
      <c r="AC131" s="32"/>
      <c r="AE131" s="85"/>
      <c r="AF131" s="85"/>
      <c r="AI131" s="33"/>
      <c r="AJ131" s="39"/>
      <c r="AK131" s="39"/>
      <c r="AL131" s="39"/>
      <c r="AM131" s="76"/>
      <c r="AN131" s="39"/>
      <c r="AO131" s="39"/>
      <c r="AP131" s="33"/>
      <c r="AQ131" s="77"/>
      <c r="AR131" s="39"/>
      <c r="AS131" s="39"/>
      <c r="AT131" s="76"/>
      <c r="AU131" s="39"/>
      <c r="AV131" s="78"/>
      <c r="AW131" s="33"/>
      <c r="AX131" s="77"/>
      <c r="AY131" s="39"/>
      <c r="AZ131" s="39"/>
      <c r="BA131" s="76"/>
      <c r="BB131" s="39"/>
      <c r="BC131" s="78"/>
      <c r="BD131" s="33"/>
      <c r="BE131" s="77"/>
      <c r="BF131" s="39"/>
      <c r="BG131" s="39"/>
      <c r="BH131" s="76"/>
      <c r="BI131" s="39"/>
      <c r="BJ131" s="78"/>
      <c r="BK131" s="33"/>
    </row>
    <row r="132" spans="1:63" x14ac:dyDescent="0.35">
      <c r="A132" s="77"/>
      <c r="B132" s="39"/>
      <c r="C132" s="39"/>
      <c r="D132" s="39"/>
      <c r="E132" s="39"/>
      <c r="F132" s="73"/>
      <c r="G132" s="95">
        <f>Table1487453233343536331323334353738393103113[[#This Row],[Hours Worked]]*Table1487453233343536331323334353738393103113[[#This Row],[Rate]]</f>
        <v>0</v>
      </c>
      <c r="H132" s="116"/>
      <c r="I132" s="118">
        <f>IF(Table1487453233343536331323334353738393103113[[#This Row],[Equipment Used (Dropdown)]] &lt;&gt; "", RIGHT(Table1487453233343536331323334353738393103113[[#This Row],[Equipment Used (Dropdown)]],6),0)</f>
        <v>0</v>
      </c>
      <c r="J132" s="94"/>
      <c r="K132" s="95">
        <f>Table1487453233343536331323334353738393103113[[#This Row],[Rate (Auto selects)]]*Table1487453233343536331323334353738393103113[[#This Row],[Hours Used]]</f>
        <v>0</v>
      </c>
      <c r="S132" s="33"/>
      <c r="T132" s="39"/>
      <c r="U132" s="39"/>
      <c r="V132" s="39"/>
      <c r="W132" s="39"/>
      <c r="X132" s="39"/>
      <c r="Y132" s="112">
        <f>IF(X132 &lt;&gt; "", RIGHT(Table15775311283848586881828384858788898108118[[#This Row],[Class (Dropdown)]],6),0)</f>
        <v>0</v>
      </c>
      <c r="Z132" s="108"/>
      <c r="AA132" s="107"/>
      <c r="AB132" s="111">
        <f>Table15775311283848586881828384858788898108118[[#This Row],[Rate (Auto fill)]]*Table15775311283848586881828384858788898108118[[#This Row],[Hours Groomed]]</f>
        <v>0</v>
      </c>
      <c r="AC132" s="32"/>
      <c r="AE132" s="85"/>
      <c r="AF132" s="85"/>
      <c r="AI132" s="33"/>
      <c r="AJ132" s="39"/>
      <c r="AK132" s="39"/>
      <c r="AL132" s="39"/>
      <c r="AM132" s="76"/>
      <c r="AN132" s="39"/>
      <c r="AO132" s="39"/>
      <c r="AP132" s="33"/>
      <c r="AQ132" s="77"/>
      <c r="AR132" s="39"/>
      <c r="AS132" s="39"/>
      <c r="AT132" s="76"/>
      <c r="AU132" s="39"/>
      <c r="AV132" s="78"/>
      <c r="AW132" s="33"/>
      <c r="AX132" s="77"/>
      <c r="AY132" s="39"/>
      <c r="AZ132" s="39"/>
      <c r="BA132" s="76"/>
      <c r="BB132" s="39"/>
      <c r="BC132" s="78"/>
      <c r="BD132" s="33"/>
      <c r="BE132" s="77"/>
      <c r="BF132" s="39"/>
      <c r="BG132" s="39"/>
      <c r="BH132" s="76"/>
      <c r="BI132" s="39"/>
      <c r="BJ132" s="78"/>
      <c r="BK132" s="33"/>
    </row>
    <row r="133" spans="1:63" x14ac:dyDescent="0.35">
      <c r="A133" s="77"/>
      <c r="B133" s="39"/>
      <c r="C133" s="39"/>
      <c r="D133" s="39"/>
      <c r="E133" s="39"/>
      <c r="F133" s="73"/>
      <c r="G133" s="95">
        <f>Table1487453233343536331323334353738393103113[[#This Row],[Hours Worked]]*Table1487453233343536331323334353738393103113[[#This Row],[Rate]]</f>
        <v>0</v>
      </c>
      <c r="H133" s="116"/>
      <c r="I133" s="118">
        <f>IF(Table1487453233343536331323334353738393103113[[#This Row],[Equipment Used (Dropdown)]] &lt;&gt; "", RIGHT(Table1487453233343536331323334353738393103113[[#This Row],[Equipment Used (Dropdown)]],6),0)</f>
        <v>0</v>
      </c>
      <c r="J133" s="94"/>
      <c r="K133" s="95">
        <f>Table1487453233343536331323334353738393103113[[#This Row],[Rate (Auto selects)]]*Table1487453233343536331323334353738393103113[[#This Row],[Hours Used]]</f>
        <v>0</v>
      </c>
      <c r="S133" s="33"/>
      <c r="T133" s="39"/>
      <c r="U133" s="39"/>
      <c r="V133" s="39"/>
      <c r="W133" s="39"/>
      <c r="X133" s="39"/>
      <c r="Y133" s="112">
        <f>IF(X133 &lt;&gt; "", RIGHT(Table15775311283848586881828384858788898108118[[#This Row],[Class (Dropdown)]],6),0)</f>
        <v>0</v>
      </c>
      <c r="Z133" s="108"/>
      <c r="AA133" s="107"/>
      <c r="AB133" s="111">
        <f>Table15775311283848586881828384858788898108118[[#This Row],[Rate (Auto fill)]]*Table15775311283848586881828384858788898108118[[#This Row],[Hours Groomed]]</f>
        <v>0</v>
      </c>
      <c r="AC133" s="32"/>
      <c r="AE133" s="85"/>
      <c r="AF133" s="85"/>
      <c r="AI133" s="33"/>
      <c r="AJ133" s="39"/>
      <c r="AK133" s="39"/>
      <c r="AL133" s="39"/>
      <c r="AM133" s="76"/>
      <c r="AN133" s="39"/>
      <c r="AO133" s="39"/>
      <c r="AP133" s="33"/>
      <c r="AQ133" s="77"/>
      <c r="AR133" s="39"/>
      <c r="AS133" s="39"/>
      <c r="AT133" s="76"/>
      <c r="AU133" s="39"/>
      <c r="AV133" s="78"/>
      <c r="AW133" s="33"/>
      <c r="AX133" s="77"/>
      <c r="AY133" s="39"/>
      <c r="AZ133" s="39"/>
      <c r="BA133" s="76"/>
      <c r="BB133" s="39"/>
      <c r="BC133" s="78"/>
      <c r="BD133" s="33"/>
      <c r="BE133" s="77"/>
      <c r="BF133" s="39"/>
      <c r="BG133" s="39"/>
      <c r="BH133" s="76"/>
      <c r="BI133" s="39"/>
      <c r="BJ133" s="78"/>
      <c r="BK133" s="33"/>
    </row>
    <row r="134" spans="1:63" x14ac:dyDescent="0.35">
      <c r="A134" s="77"/>
      <c r="B134" s="39"/>
      <c r="C134" s="39"/>
      <c r="D134" s="39"/>
      <c r="E134" s="39"/>
      <c r="F134" s="73"/>
      <c r="G134" s="95">
        <f>Table1487453233343536331323334353738393103113[[#This Row],[Hours Worked]]*Table1487453233343536331323334353738393103113[[#This Row],[Rate]]</f>
        <v>0</v>
      </c>
      <c r="H134" s="116"/>
      <c r="I134" s="118">
        <f>IF(Table1487453233343536331323334353738393103113[[#This Row],[Equipment Used (Dropdown)]] &lt;&gt; "", RIGHT(Table1487453233343536331323334353738393103113[[#This Row],[Equipment Used (Dropdown)]],6),0)</f>
        <v>0</v>
      </c>
      <c r="J134" s="94"/>
      <c r="K134" s="95">
        <f>Table1487453233343536331323334353738393103113[[#This Row],[Rate (Auto selects)]]*Table1487453233343536331323334353738393103113[[#This Row],[Hours Used]]</f>
        <v>0</v>
      </c>
      <c r="S134" s="33"/>
      <c r="T134" s="39"/>
      <c r="U134" s="39"/>
      <c r="V134" s="39"/>
      <c r="W134" s="39"/>
      <c r="X134" s="39"/>
      <c r="Y134" s="112">
        <f>IF(X134 &lt;&gt; "", RIGHT(Table15775311283848586881828384858788898108118[[#This Row],[Class (Dropdown)]],6),0)</f>
        <v>0</v>
      </c>
      <c r="Z134" s="108"/>
      <c r="AA134" s="107"/>
      <c r="AB134" s="111">
        <f>Table15775311283848586881828384858788898108118[[#This Row],[Rate (Auto fill)]]*Table15775311283848586881828384858788898108118[[#This Row],[Hours Groomed]]</f>
        <v>0</v>
      </c>
      <c r="AC134" s="32"/>
      <c r="AE134" s="85"/>
      <c r="AF134" s="85"/>
      <c r="AI134" s="33"/>
      <c r="AJ134" s="39"/>
      <c r="AK134" s="39"/>
      <c r="AL134" s="39"/>
      <c r="AM134" s="76"/>
      <c r="AN134" s="39"/>
      <c r="AO134" s="39"/>
      <c r="AP134" s="33"/>
      <c r="AQ134" s="77"/>
      <c r="AR134" s="39"/>
      <c r="AS134" s="39"/>
      <c r="AT134" s="76"/>
      <c r="AU134" s="39"/>
      <c r="AV134" s="78"/>
      <c r="AW134" s="33"/>
      <c r="AX134" s="77"/>
      <c r="AY134" s="39"/>
      <c r="AZ134" s="39"/>
      <c r="BA134" s="76"/>
      <c r="BB134" s="39"/>
      <c r="BC134" s="78"/>
      <c r="BD134" s="33"/>
      <c r="BE134" s="77"/>
      <c r="BF134" s="39"/>
      <c r="BG134" s="39"/>
      <c r="BH134" s="76"/>
      <c r="BI134" s="39"/>
      <c r="BJ134" s="78"/>
      <c r="BK134" s="33"/>
    </row>
    <row r="135" spans="1:63" x14ac:dyDescent="0.35">
      <c r="A135" s="77"/>
      <c r="B135" s="39"/>
      <c r="C135" s="39"/>
      <c r="D135" s="39"/>
      <c r="E135" s="39"/>
      <c r="F135" s="73"/>
      <c r="G135" s="95">
        <f>Table1487453233343536331323334353738393103113[[#This Row],[Hours Worked]]*Table1487453233343536331323334353738393103113[[#This Row],[Rate]]</f>
        <v>0</v>
      </c>
      <c r="H135" s="116"/>
      <c r="I135" s="118">
        <f>IF(Table1487453233343536331323334353738393103113[[#This Row],[Equipment Used (Dropdown)]] &lt;&gt; "", RIGHT(Table1487453233343536331323334353738393103113[[#This Row],[Equipment Used (Dropdown)]],6),0)</f>
        <v>0</v>
      </c>
      <c r="J135" s="94"/>
      <c r="K135" s="95">
        <f>Table1487453233343536331323334353738393103113[[#This Row],[Rate (Auto selects)]]*Table1487453233343536331323334353738393103113[[#This Row],[Hours Used]]</f>
        <v>0</v>
      </c>
      <c r="S135" s="33"/>
      <c r="T135" s="39"/>
      <c r="U135" s="39"/>
      <c r="V135" s="39"/>
      <c r="W135" s="39"/>
      <c r="X135" s="39"/>
      <c r="Y135" s="112">
        <f>IF(X135 &lt;&gt; "", RIGHT(Table15775311283848586881828384858788898108118[[#This Row],[Class (Dropdown)]],6),0)</f>
        <v>0</v>
      </c>
      <c r="Z135" s="108"/>
      <c r="AA135" s="107"/>
      <c r="AB135" s="111">
        <f>Table15775311283848586881828384858788898108118[[#This Row],[Rate (Auto fill)]]*Table15775311283848586881828384858788898108118[[#This Row],[Hours Groomed]]</f>
        <v>0</v>
      </c>
      <c r="AC135" s="32"/>
      <c r="AE135" s="85"/>
      <c r="AF135" s="85"/>
      <c r="AI135" s="33"/>
      <c r="AJ135" s="39"/>
      <c r="AK135" s="39"/>
      <c r="AL135" s="39"/>
      <c r="AM135" s="76"/>
      <c r="AN135" s="39"/>
      <c r="AO135" s="39"/>
      <c r="AP135" s="33"/>
      <c r="AQ135" s="77"/>
      <c r="AR135" s="39"/>
      <c r="AS135" s="39"/>
      <c r="AT135" s="76"/>
      <c r="AU135" s="39"/>
      <c r="AV135" s="78"/>
      <c r="AW135" s="33"/>
      <c r="AX135" s="77"/>
      <c r="AY135" s="39"/>
      <c r="AZ135" s="39"/>
      <c r="BA135" s="76"/>
      <c r="BB135" s="39"/>
      <c r="BC135" s="78"/>
      <c r="BD135" s="33"/>
      <c r="BE135" s="77"/>
      <c r="BF135" s="39"/>
      <c r="BG135" s="39"/>
      <c r="BH135" s="76"/>
      <c r="BI135" s="39"/>
      <c r="BJ135" s="78"/>
      <c r="BK135" s="33"/>
    </row>
    <row r="136" spans="1:63" x14ac:dyDescent="0.35">
      <c r="A136" s="77"/>
      <c r="B136" s="39"/>
      <c r="C136" s="39"/>
      <c r="D136" s="39"/>
      <c r="E136" s="39"/>
      <c r="F136" s="73"/>
      <c r="G136" s="95">
        <f>Table1487453233343536331323334353738393103113[[#This Row],[Hours Worked]]*Table1487453233343536331323334353738393103113[[#This Row],[Rate]]</f>
        <v>0</v>
      </c>
      <c r="H136" s="116"/>
      <c r="I136" s="118">
        <f>IF(Table1487453233343536331323334353738393103113[[#This Row],[Equipment Used (Dropdown)]] &lt;&gt; "", RIGHT(Table1487453233343536331323334353738393103113[[#This Row],[Equipment Used (Dropdown)]],6),0)</f>
        <v>0</v>
      </c>
      <c r="J136" s="94"/>
      <c r="K136" s="95">
        <f>Table1487453233343536331323334353738393103113[[#This Row],[Rate (Auto selects)]]*Table1487453233343536331323334353738393103113[[#This Row],[Hours Used]]</f>
        <v>0</v>
      </c>
      <c r="S136" s="33"/>
      <c r="T136" s="39"/>
      <c r="U136" s="39"/>
      <c r="V136" s="39"/>
      <c r="W136" s="39"/>
      <c r="X136" s="39"/>
      <c r="Y136" s="112">
        <f>IF(X136 &lt;&gt; "", RIGHT(Table15775311283848586881828384858788898108118[[#This Row],[Class (Dropdown)]],6),0)</f>
        <v>0</v>
      </c>
      <c r="Z136" s="108"/>
      <c r="AA136" s="107"/>
      <c r="AB136" s="111">
        <f>Table15775311283848586881828384858788898108118[[#This Row],[Rate (Auto fill)]]*Table15775311283848586881828384858788898108118[[#This Row],[Hours Groomed]]</f>
        <v>0</v>
      </c>
      <c r="AC136" s="32"/>
      <c r="AE136" s="85"/>
      <c r="AF136" s="85"/>
      <c r="AI136" s="33"/>
      <c r="AJ136" s="39"/>
      <c r="AK136" s="39"/>
      <c r="AL136" s="39"/>
      <c r="AM136" s="76"/>
      <c r="AN136" s="39"/>
      <c r="AO136" s="39"/>
      <c r="AP136" s="33"/>
      <c r="AQ136" s="77"/>
      <c r="AR136" s="39"/>
      <c r="AS136" s="39"/>
      <c r="AT136" s="76"/>
      <c r="AU136" s="39"/>
      <c r="AV136" s="78"/>
      <c r="AW136" s="33"/>
      <c r="AX136" s="77"/>
      <c r="AY136" s="39"/>
      <c r="AZ136" s="39"/>
      <c r="BA136" s="76"/>
      <c r="BB136" s="39"/>
      <c r="BC136" s="78"/>
      <c r="BD136" s="33"/>
      <c r="BE136" s="77"/>
      <c r="BF136" s="39"/>
      <c r="BG136" s="39"/>
      <c r="BH136" s="76"/>
      <c r="BI136" s="39"/>
      <c r="BJ136" s="78"/>
      <c r="BK136" s="33"/>
    </row>
    <row r="137" spans="1:63" x14ac:dyDescent="0.35">
      <c r="A137" s="77"/>
      <c r="B137" s="39"/>
      <c r="C137" s="39"/>
      <c r="D137" s="39"/>
      <c r="E137" s="39"/>
      <c r="F137" s="73"/>
      <c r="G137" s="95">
        <f>Table1487453233343536331323334353738393103113[[#This Row],[Hours Worked]]*Table1487453233343536331323334353738393103113[[#This Row],[Rate]]</f>
        <v>0</v>
      </c>
      <c r="H137" s="116"/>
      <c r="I137" s="118">
        <f>IF(Table1487453233343536331323334353738393103113[[#This Row],[Equipment Used (Dropdown)]] &lt;&gt; "", RIGHT(Table1487453233343536331323334353738393103113[[#This Row],[Equipment Used (Dropdown)]],6),0)</f>
        <v>0</v>
      </c>
      <c r="J137" s="94"/>
      <c r="K137" s="95">
        <f>Table1487453233343536331323334353738393103113[[#This Row],[Rate (Auto selects)]]*Table1487453233343536331323334353738393103113[[#This Row],[Hours Used]]</f>
        <v>0</v>
      </c>
      <c r="S137" s="33"/>
      <c r="T137" s="39"/>
      <c r="U137" s="39"/>
      <c r="V137" s="39"/>
      <c r="W137" s="39"/>
      <c r="X137" s="39"/>
      <c r="Y137" s="112">
        <f>IF(X137 &lt;&gt; "", RIGHT(Table15775311283848586881828384858788898108118[[#This Row],[Class (Dropdown)]],6),0)</f>
        <v>0</v>
      </c>
      <c r="Z137" s="108"/>
      <c r="AA137" s="107"/>
      <c r="AB137" s="111">
        <f>Table15775311283848586881828384858788898108118[[#This Row],[Rate (Auto fill)]]*Table15775311283848586881828384858788898108118[[#This Row],[Hours Groomed]]</f>
        <v>0</v>
      </c>
      <c r="AC137" s="32"/>
      <c r="AE137" s="85"/>
      <c r="AF137" s="85"/>
      <c r="AI137" s="33"/>
      <c r="AJ137" s="39"/>
      <c r="AK137" s="39"/>
      <c r="AL137" s="39"/>
      <c r="AM137" s="76"/>
      <c r="AN137" s="39"/>
      <c r="AO137" s="39"/>
      <c r="AP137" s="33"/>
      <c r="AQ137" s="77"/>
      <c r="AR137" s="39"/>
      <c r="AS137" s="39"/>
      <c r="AT137" s="76"/>
      <c r="AU137" s="39"/>
      <c r="AV137" s="78"/>
      <c r="AW137" s="33"/>
      <c r="AX137" s="77"/>
      <c r="AY137" s="39"/>
      <c r="AZ137" s="39"/>
      <c r="BA137" s="76"/>
      <c r="BB137" s="39"/>
      <c r="BC137" s="78"/>
      <c r="BD137" s="33"/>
      <c r="BE137" s="77"/>
      <c r="BF137" s="39"/>
      <c r="BG137" s="39"/>
      <c r="BH137" s="76"/>
      <c r="BI137" s="39"/>
      <c r="BJ137" s="78"/>
      <c r="BK137" s="33"/>
    </row>
    <row r="138" spans="1:63" x14ac:dyDescent="0.35">
      <c r="A138" s="77"/>
      <c r="B138" s="39"/>
      <c r="C138" s="39"/>
      <c r="D138" s="39"/>
      <c r="E138" s="39"/>
      <c r="F138" s="73"/>
      <c r="G138" s="95">
        <f>Table1487453233343536331323334353738393103113[[#This Row],[Hours Worked]]*Table1487453233343536331323334353738393103113[[#This Row],[Rate]]</f>
        <v>0</v>
      </c>
      <c r="H138" s="116"/>
      <c r="I138" s="118">
        <f>IF(Table1487453233343536331323334353738393103113[[#This Row],[Equipment Used (Dropdown)]] &lt;&gt; "", RIGHT(Table1487453233343536331323334353738393103113[[#This Row],[Equipment Used (Dropdown)]],6),0)</f>
        <v>0</v>
      </c>
      <c r="J138" s="94"/>
      <c r="K138" s="95">
        <f>Table1487453233343536331323334353738393103113[[#This Row],[Rate (Auto selects)]]*Table1487453233343536331323334353738393103113[[#This Row],[Hours Used]]</f>
        <v>0</v>
      </c>
      <c r="S138" s="33"/>
      <c r="T138" s="39"/>
      <c r="U138" s="39"/>
      <c r="V138" s="39"/>
      <c r="W138" s="39"/>
      <c r="X138" s="39"/>
      <c r="Y138" s="112">
        <f>IF(X138 &lt;&gt; "", RIGHT(Table15775311283848586881828384858788898108118[[#This Row],[Class (Dropdown)]],6),0)</f>
        <v>0</v>
      </c>
      <c r="Z138" s="108"/>
      <c r="AA138" s="107"/>
      <c r="AB138" s="111">
        <f>Table15775311283848586881828384858788898108118[[#This Row],[Rate (Auto fill)]]*Table15775311283848586881828384858788898108118[[#This Row],[Hours Groomed]]</f>
        <v>0</v>
      </c>
      <c r="AC138" s="32"/>
      <c r="AE138" s="85"/>
      <c r="AF138" s="85"/>
      <c r="AI138" s="33"/>
      <c r="AJ138" s="39"/>
      <c r="AK138" s="39"/>
      <c r="AL138" s="39"/>
      <c r="AM138" s="76"/>
      <c r="AN138" s="39"/>
      <c r="AO138" s="39"/>
      <c r="AP138" s="33"/>
      <c r="AQ138" s="77"/>
      <c r="AR138" s="39"/>
      <c r="AS138" s="39"/>
      <c r="AT138" s="76"/>
      <c r="AU138" s="39"/>
      <c r="AV138" s="78"/>
      <c r="AW138" s="33"/>
      <c r="AX138" s="77"/>
      <c r="AY138" s="39"/>
      <c r="AZ138" s="39"/>
      <c r="BA138" s="76"/>
      <c r="BB138" s="39"/>
      <c r="BC138" s="78"/>
      <c r="BD138" s="33"/>
      <c r="BE138" s="77"/>
      <c r="BF138" s="39"/>
      <c r="BG138" s="39"/>
      <c r="BH138" s="76"/>
      <c r="BI138" s="39"/>
      <c r="BJ138" s="78"/>
      <c r="BK138" s="33"/>
    </row>
    <row r="139" spans="1:63" x14ac:dyDescent="0.35">
      <c r="A139" s="77"/>
      <c r="B139" s="39"/>
      <c r="C139" s="39"/>
      <c r="D139" s="39"/>
      <c r="E139" s="39"/>
      <c r="F139" s="73"/>
      <c r="G139" s="95">
        <f>Table1487453233343536331323334353738393103113[[#This Row],[Hours Worked]]*Table1487453233343536331323334353738393103113[[#This Row],[Rate]]</f>
        <v>0</v>
      </c>
      <c r="H139" s="116"/>
      <c r="I139" s="118">
        <f>IF(Table1487453233343536331323334353738393103113[[#This Row],[Equipment Used (Dropdown)]] &lt;&gt; "", RIGHT(Table1487453233343536331323334353738393103113[[#This Row],[Equipment Used (Dropdown)]],6),0)</f>
        <v>0</v>
      </c>
      <c r="J139" s="94"/>
      <c r="K139" s="95">
        <f>Table1487453233343536331323334353738393103113[[#This Row],[Rate (Auto selects)]]*Table1487453233343536331323334353738393103113[[#This Row],[Hours Used]]</f>
        <v>0</v>
      </c>
      <c r="S139" s="33"/>
      <c r="T139" s="39"/>
      <c r="U139" s="39"/>
      <c r="V139" s="39"/>
      <c r="W139" s="39"/>
      <c r="X139" s="39"/>
      <c r="Y139" s="112">
        <f>IF(X139 &lt;&gt; "", RIGHT(Table15775311283848586881828384858788898108118[[#This Row],[Class (Dropdown)]],6),0)</f>
        <v>0</v>
      </c>
      <c r="Z139" s="108"/>
      <c r="AA139" s="107"/>
      <c r="AB139" s="111">
        <f>Table15775311283848586881828384858788898108118[[#This Row],[Rate (Auto fill)]]*Table15775311283848586881828384858788898108118[[#This Row],[Hours Groomed]]</f>
        <v>0</v>
      </c>
      <c r="AC139" s="32"/>
      <c r="AE139" s="85"/>
      <c r="AF139" s="85"/>
      <c r="AI139" s="33"/>
      <c r="AJ139" s="39"/>
      <c r="AK139" s="39"/>
      <c r="AL139" s="39"/>
      <c r="AM139" s="76"/>
      <c r="AN139" s="39"/>
      <c r="AO139" s="39"/>
      <c r="AP139" s="33"/>
      <c r="AQ139" s="77"/>
      <c r="AR139" s="39"/>
      <c r="AS139" s="39"/>
      <c r="AT139" s="76"/>
      <c r="AU139" s="39"/>
      <c r="AV139" s="78"/>
      <c r="AW139" s="33"/>
      <c r="AX139" s="77"/>
      <c r="AY139" s="39"/>
      <c r="AZ139" s="39"/>
      <c r="BA139" s="76"/>
      <c r="BB139" s="39"/>
      <c r="BC139" s="78"/>
      <c r="BD139" s="33"/>
      <c r="BE139" s="77"/>
      <c r="BF139" s="39"/>
      <c r="BG139" s="39"/>
      <c r="BH139" s="76"/>
      <c r="BI139" s="39"/>
      <c r="BJ139" s="78"/>
      <c r="BK139" s="33"/>
    </row>
    <row r="140" spans="1:63" x14ac:dyDescent="0.35">
      <c r="A140" s="77"/>
      <c r="B140" s="39"/>
      <c r="C140" s="39"/>
      <c r="D140" s="39"/>
      <c r="E140" s="39"/>
      <c r="F140" s="73"/>
      <c r="G140" s="95">
        <f>Table1487453233343536331323334353738393103113[[#This Row],[Hours Worked]]*Table1487453233343536331323334353738393103113[[#This Row],[Rate]]</f>
        <v>0</v>
      </c>
      <c r="H140" s="116"/>
      <c r="I140" s="118">
        <f>IF(Table1487453233343536331323334353738393103113[[#This Row],[Equipment Used (Dropdown)]] &lt;&gt; "", RIGHT(Table1487453233343536331323334353738393103113[[#This Row],[Equipment Used (Dropdown)]],6),0)</f>
        <v>0</v>
      </c>
      <c r="J140" s="94"/>
      <c r="K140" s="95">
        <f>Table1487453233343536331323334353738393103113[[#This Row],[Rate (Auto selects)]]*Table1487453233343536331323334353738393103113[[#This Row],[Hours Used]]</f>
        <v>0</v>
      </c>
      <c r="S140" s="33"/>
      <c r="T140" s="39"/>
      <c r="U140" s="39"/>
      <c r="V140" s="39"/>
      <c r="W140" s="39"/>
      <c r="X140" s="39"/>
      <c r="Y140" s="112">
        <f>IF(X140 &lt;&gt; "", RIGHT(Table15775311283848586881828384858788898108118[[#This Row],[Class (Dropdown)]],6),0)</f>
        <v>0</v>
      </c>
      <c r="Z140" s="108"/>
      <c r="AA140" s="107"/>
      <c r="AB140" s="111">
        <f>Table15775311283848586881828384858788898108118[[#This Row],[Rate (Auto fill)]]*Table15775311283848586881828384858788898108118[[#This Row],[Hours Groomed]]</f>
        <v>0</v>
      </c>
      <c r="AC140" s="32"/>
      <c r="AE140" s="85"/>
      <c r="AF140" s="85"/>
      <c r="AI140" s="33"/>
      <c r="AJ140" s="39"/>
      <c r="AK140" s="39"/>
      <c r="AL140" s="39"/>
      <c r="AM140" s="76"/>
      <c r="AN140" s="39"/>
      <c r="AO140" s="39"/>
      <c r="AP140" s="33"/>
      <c r="AQ140" s="77"/>
      <c r="AR140" s="39"/>
      <c r="AS140" s="39"/>
      <c r="AT140" s="76"/>
      <c r="AU140" s="39"/>
      <c r="AV140" s="78"/>
      <c r="AW140" s="33"/>
      <c r="AX140" s="77"/>
      <c r="AY140" s="39"/>
      <c r="AZ140" s="39"/>
      <c r="BA140" s="76"/>
      <c r="BB140" s="39"/>
      <c r="BC140" s="78"/>
      <c r="BD140" s="33"/>
      <c r="BE140" s="77"/>
      <c r="BF140" s="39"/>
      <c r="BG140" s="39"/>
      <c r="BH140" s="76"/>
      <c r="BI140" s="39"/>
      <c r="BJ140" s="78"/>
      <c r="BK140" s="33"/>
    </row>
    <row r="141" spans="1:63" x14ac:dyDescent="0.35">
      <c r="A141" s="77"/>
      <c r="B141" s="39"/>
      <c r="C141" s="39"/>
      <c r="D141" s="39"/>
      <c r="E141" s="39"/>
      <c r="F141" s="73"/>
      <c r="G141" s="95">
        <f>Table1487453233343536331323334353738393103113[[#This Row],[Hours Worked]]*Table1487453233343536331323334353738393103113[[#This Row],[Rate]]</f>
        <v>0</v>
      </c>
      <c r="H141" s="116"/>
      <c r="I141" s="118">
        <f>IF(Table1487453233343536331323334353738393103113[[#This Row],[Equipment Used (Dropdown)]] &lt;&gt; "", RIGHT(Table1487453233343536331323334353738393103113[[#This Row],[Equipment Used (Dropdown)]],6),0)</f>
        <v>0</v>
      </c>
      <c r="J141" s="94"/>
      <c r="K141" s="95">
        <f>Table1487453233343536331323334353738393103113[[#This Row],[Rate (Auto selects)]]*Table1487453233343536331323334353738393103113[[#This Row],[Hours Used]]</f>
        <v>0</v>
      </c>
      <c r="S141" s="33"/>
      <c r="T141" s="39"/>
      <c r="U141" s="39"/>
      <c r="V141" s="39"/>
      <c r="W141" s="39"/>
      <c r="X141" s="39"/>
      <c r="Y141" s="112">
        <f>IF(X141 &lt;&gt; "", RIGHT(Table15775311283848586881828384858788898108118[[#This Row],[Class (Dropdown)]],6),0)</f>
        <v>0</v>
      </c>
      <c r="Z141" s="108"/>
      <c r="AA141" s="107"/>
      <c r="AB141" s="111">
        <f>Table15775311283848586881828384858788898108118[[#This Row],[Rate (Auto fill)]]*Table15775311283848586881828384858788898108118[[#This Row],[Hours Groomed]]</f>
        <v>0</v>
      </c>
      <c r="AC141" s="32"/>
      <c r="AE141" s="85"/>
      <c r="AF141" s="85"/>
      <c r="AI141" s="33"/>
      <c r="AJ141" s="39"/>
      <c r="AK141" s="39"/>
      <c r="AL141" s="39"/>
      <c r="AM141" s="76"/>
      <c r="AN141" s="39"/>
      <c r="AO141" s="39"/>
      <c r="AP141" s="33"/>
      <c r="AQ141" s="77"/>
      <c r="AR141" s="39"/>
      <c r="AS141" s="39"/>
      <c r="AT141" s="76"/>
      <c r="AU141" s="39"/>
      <c r="AV141" s="78"/>
      <c r="AW141" s="33"/>
      <c r="AX141" s="77"/>
      <c r="AY141" s="39"/>
      <c r="AZ141" s="39"/>
      <c r="BA141" s="76"/>
      <c r="BB141" s="39"/>
      <c r="BC141" s="78"/>
      <c r="BD141" s="33"/>
      <c r="BE141" s="77"/>
      <c r="BF141" s="39"/>
      <c r="BG141" s="39"/>
      <c r="BH141" s="76"/>
      <c r="BI141" s="39"/>
      <c r="BJ141" s="78"/>
      <c r="BK141" s="33"/>
    </row>
    <row r="142" spans="1:63" x14ac:dyDescent="0.35">
      <c r="A142" s="77"/>
      <c r="B142" s="39"/>
      <c r="C142" s="39"/>
      <c r="D142" s="39"/>
      <c r="E142" s="39"/>
      <c r="F142" s="73"/>
      <c r="G142" s="95">
        <f>Table1487453233343536331323334353738393103113[[#This Row],[Hours Worked]]*Table1487453233343536331323334353738393103113[[#This Row],[Rate]]</f>
        <v>0</v>
      </c>
      <c r="H142" s="116"/>
      <c r="I142" s="118">
        <f>IF(Table1487453233343536331323334353738393103113[[#This Row],[Equipment Used (Dropdown)]] &lt;&gt; "", RIGHT(Table1487453233343536331323334353738393103113[[#This Row],[Equipment Used (Dropdown)]],6),0)</f>
        <v>0</v>
      </c>
      <c r="J142" s="94"/>
      <c r="K142" s="95">
        <f>Table1487453233343536331323334353738393103113[[#This Row],[Rate (Auto selects)]]*Table1487453233343536331323334353738393103113[[#This Row],[Hours Used]]</f>
        <v>0</v>
      </c>
      <c r="S142" s="33"/>
      <c r="T142" s="39"/>
      <c r="U142" s="39"/>
      <c r="V142" s="39"/>
      <c r="W142" s="39"/>
      <c r="X142" s="39"/>
      <c r="Y142" s="112">
        <f>IF(X142 &lt;&gt; "", RIGHT(Table15775311283848586881828384858788898108118[[#This Row],[Class (Dropdown)]],6),0)</f>
        <v>0</v>
      </c>
      <c r="Z142" s="108"/>
      <c r="AA142" s="107"/>
      <c r="AB142" s="111">
        <f>Table15775311283848586881828384858788898108118[[#This Row],[Rate (Auto fill)]]*Table15775311283848586881828384858788898108118[[#This Row],[Hours Groomed]]</f>
        <v>0</v>
      </c>
      <c r="AC142" s="32"/>
      <c r="AE142" s="85"/>
      <c r="AF142" s="85"/>
      <c r="AI142" s="33"/>
      <c r="AJ142" s="39"/>
      <c r="AK142" s="39"/>
      <c r="AL142" s="39"/>
      <c r="AM142" s="76"/>
      <c r="AN142" s="39"/>
      <c r="AO142" s="39"/>
      <c r="AP142" s="33"/>
      <c r="AQ142" s="77"/>
      <c r="AR142" s="39"/>
      <c r="AS142" s="39"/>
      <c r="AT142" s="76"/>
      <c r="AU142" s="39"/>
      <c r="AV142" s="78"/>
      <c r="AW142" s="33"/>
      <c r="AX142" s="77"/>
      <c r="AY142" s="39"/>
      <c r="AZ142" s="39"/>
      <c r="BA142" s="76"/>
      <c r="BB142" s="39"/>
      <c r="BC142" s="78"/>
      <c r="BD142" s="33"/>
      <c r="BE142" s="77"/>
      <c r="BF142" s="39"/>
      <c r="BG142" s="39"/>
      <c r="BH142" s="76"/>
      <c r="BI142" s="39"/>
      <c r="BJ142" s="78"/>
      <c r="BK142" s="33"/>
    </row>
    <row r="143" spans="1:63" x14ac:dyDescent="0.35">
      <c r="A143" s="77"/>
      <c r="B143" s="39"/>
      <c r="C143" s="39"/>
      <c r="D143" s="39"/>
      <c r="E143" s="39"/>
      <c r="F143" s="73"/>
      <c r="G143" s="95">
        <f>Table1487453233343536331323334353738393103113[[#This Row],[Hours Worked]]*Table1487453233343536331323334353738393103113[[#This Row],[Rate]]</f>
        <v>0</v>
      </c>
      <c r="H143" s="116"/>
      <c r="I143" s="118">
        <f>IF(Table1487453233343536331323334353738393103113[[#This Row],[Equipment Used (Dropdown)]] &lt;&gt; "", RIGHT(Table1487453233343536331323334353738393103113[[#This Row],[Equipment Used (Dropdown)]],6),0)</f>
        <v>0</v>
      </c>
      <c r="J143" s="94"/>
      <c r="K143" s="95">
        <f>Table1487453233343536331323334353738393103113[[#This Row],[Rate (Auto selects)]]*Table1487453233343536331323334353738393103113[[#This Row],[Hours Used]]</f>
        <v>0</v>
      </c>
      <c r="S143" s="33"/>
      <c r="T143" s="39"/>
      <c r="U143" s="39"/>
      <c r="V143" s="39"/>
      <c r="W143" s="39"/>
      <c r="X143" s="39"/>
      <c r="Y143" s="112">
        <f>IF(X143 &lt;&gt; "", RIGHT(Table15775311283848586881828384858788898108118[[#This Row],[Class (Dropdown)]],6),0)</f>
        <v>0</v>
      </c>
      <c r="Z143" s="108"/>
      <c r="AA143" s="107"/>
      <c r="AB143" s="111">
        <f>Table15775311283848586881828384858788898108118[[#This Row],[Rate (Auto fill)]]*Table15775311283848586881828384858788898108118[[#This Row],[Hours Groomed]]</f>
        <v>0</v>
      </c>
      <c r="AC143" s="32"/>
      <c r="AE143" s="85"/>
      <c r="AF143" s="85"/>
      <c r="AI143" s="33"/>
      <c r="AJ143" s="39"/>
      <c r="AK143" s="39"/>
      <c r="AL143" s="39"/>
      <c r="AM143" s="76"/>
      <c r="AN143" s="39"/>
      <c r="AO143" s="39"/>
      <c r="AP143" s="33"/>
      <c r="AQ143" s="77"/>
      <c r="AR143" s="39"/>
      <c r="AS143" s="39"/>
      <c r="AT143" s="76"/>
      <c r="AU143" s="39"/>
      <c r="AV143" s="78"/>
      <c r="AW143" s="33"/>
      <c r="AX143" s="77"/>
      <c r="AY143" s="39"/>
      <c r="AZ143" s="39"/>
      <c r="BA143" s="76"/>
      <c r="BB143" s="39"/>
      <c r="BC143" s="78"/>
      <c r="BD143" s="33"/>
      <c r="BE143" s="77"/>
      <c r="BF143" s="39"/>
      <c r="BG143" s="39"/>
      <c r="BH143" s="76"/>
      <c r="BI143" s="39"/>
      <c r="BJ143" s="78"/>
      <c r="BK143" s="33"/>
    </row>
    <row r="144" spans="1:63" x14ac:dyDescent="0.35">
      <c r="A144" s="77"/>
      <c r="B144" s="39"/>
      <c r="C144" s="39"/>
      <c r="D144" s="39"/>
      <c r="E144" s="39"/>
      <c r="F144" s="73"/>
      <c r="G144" s="95">
        <f>Table1487453233343536331323334353738393103113[[#This Row],[Hours Worked]]*Table1487453233343536331323334353738393103113[[#This Row],[Rate]]</f>
        <v>0</v>
      </c>
      <c r="H144" s="116"/>
      <c r="I144" s="118">
        <f>IF(Table1487453233343536331323334353738393103113[[#This Row],[Equipment Used (Dropdown)]] &lt;&gt; "", RIGHT(Table1487453233343536331323334353738393103113[[#This Row],[Equipment Used (Dropdown)]],6),0)</f>
        <v>0</v>
      </c>
      <c r="J144" s="94"/>
      <c r="K144" s="95">
        <f>Table1487453233343536331323334353738393103113[[#This Row],[Rate (Auto selects)]]*Table1487453233343536331323334353738393103113[[#This Row],[Hours Used]]</f>
        <v>0</v>
      </c>
      <c r="S144" s="33"/>
      <c r="T144" s="39"/>
      <c r="U144" s="39"/>
      <c r="V144" s="39"/>
      <c r="W144" s="39"/>
      <c r="X144" s="39"/>
      <c r="Y144" s="112">
        <f>IF(X144 &lt;&gt; "", RIGHT(Table15775311283848586881828384858788898108118[[#This Row],[Class (Dropdown)]],6),0)</f>
        <v>0</v>
      </c>
      <c r="Z144" s="108"/>
      <c r="AA144" s="107"/>
      <c r="AB144" s="111">
        <f>Table15775311283848586881828384858788898108118[[#This Row],[Rate (Auto fill)]]*Table15775311283848586881828384858788898108118[[#This Row],[Hours Groomed]]</f>
        <v>0</v>
      </c>
      <c r="AC144" s="32"/>
      <c r="AE144" s="85"/>
      <c r="AF144" s="85"/>
      <c r="AI144" s="33"/>
      <c r="AJ144" s="39"/>
      <c r="AK144" s="39"/>
      <c r="AL144" s="39"/>
      <c r="AM144" s="76"/>
      <c r="AN144" s="39"/>
      <c r="AO144" s="39"/>
      <c r="AP144" s="33"/>
      <c r="AQ144" s="77"/>
      <c r="AR144" s="39"/>
      <c r="AS144" s="39"/>
      <c r="AT144" s="76"/>
      <c r="AU144" s="39"/>
      <c r="AV144" s="78"/>
      <c r="AW144" s="33"/>
      <c r="AX144" s="77"/>
      <c r="AY144" s="39"/>
      <c r="AZ144" s="39"/>
      <c r="BA144" s="76"/>
      <c r="BB144" s="39"/>
      <c r="BC144" s="78"/>
      <c r="BD144" s="33"/>
      <c r="BE144" s="77"/>
      <c r="BF144" s="39"/>
      <c r="BG144" s="39"/>
      <c r="BH144" s="76"/>
      <c r="BI144" s="39"/>
      <c r="BJ144" s="78"/>
      <c r="BK144" s="33"/>
    </row>
    <row r="145" spans="1:63" x14ac:dyDescent="0.35">
      <c r="A145" s="77"/>
      <c r="B145" s="39"/>
      <c r="C145" s="39"/>
      <c r="D145" s="39"/>
      <c r="E145" s="39"/>
      <c r="F145" s="73"/>
      <c r="G145" s="95">
        <f>Table1487453233343536331323334353738393103113[[#This Row],[Hours Worked]]*Table1487453233343536331323334353738393103113[[#This Row],[Rate]]</f>
        <v>0</v>
      </c>
      <c r="H145" s="116"/>
      <c r="I145" s="118">
        <f>IF(Table1487453233343536331323334353738393103113[[#This Row],[Equipment Used (Dropdown)]] &lt;&gt; "", RIGHT(Table1487453233343536331323334353738393103113[[#This Row],[Equipment Used (Dropdown)]],6),0)</f>
        <v>0</v>
      </c>
      <c r="J145" s="94"/>
      <c r="K145" s="95">
        <f>Table1487453233343536331323334353738393103113[[#This Row],[Rate (Auto selects)]]*Table1487453233343536331323334353738393103113[[#This Row],[Hours Used]]</f>
        <v>0</v>
      </c>
      <c r="S145" s="33"/>
      <c r="T145" s="39"/>
      <c r="U145" s="39"/>
      <c r="V145" s="39"/>
      <c r="W145" s="39"/>
      <c r="X145" s="39"/>
      <c r="Y145" s="112">
        <f>IF(X145 &lt;&gt; "", RIGHT(Table15775311283848586881828384858788898108118[[#This Row],[Class (Dropdown)]],6),0)</f>
        <v>0</v>
      </c>
      <c r="Z145" s="108"/>
      <c r="AA145" s="107"/>
      <c r="AB145" s="111">
        <f>Table15775311283848586881828384858788898108118[[#This Row],[Rate (Auto fill)]]*Table15775311283848586881828384858788898108118[[#This Row],[Hours Groomed]]</f>
        <v>0</v>
      </c>
      <c r="AC145" s="32"/>
      <c r="AE145" s="85"/>
      <c r="AF145" s="85"/>
      <c r="AI145" s="33"/>
      <c r="AJ145" s="39"/>
      <c r="AK145" s="39"/>
      <c r="AL145" s="39"/>
      <c r="AM145" s="76"/>
      <c r="AN145" s="39"/>
      <c r="AO145" s="39"/>
      <c r="AP145" s="33"/>
      <c r="AQ145" s="77"/>
      <c r="AR145" s="39"/>
      <c r="AS145" s="39"/>
      <c r="AT145" s="76"/>
      <c r="AU145" s="39"/>
      <c r="AV145" s="78"/>
      <c r="AW145" s="33"/>
      <c r="AX145" s="77"/>
      <c r="AY145" s="39"/>
      <c r="AZ145" s="39"/>
      <c r="BA145" s="76"/>
      <c r="BB145" s="39"/>
      <c r="BC145" s="78"/>
      <c r="BD145" s="33"/>
      <c r="BE145" s="77"/>
      <c r="BF145" s="39"/>
      <c r="BG145" s="39"/>
      <c r="BH145" s="76"/>
      <c r="BI145" s="39"/>
      <c r="BJ145" s="78"/>
      <c r="BK145" s="33"/>
    </row>
    <row r="146" spans="1:63" x14ac:dyDescent="0.35">
      <c r="A146" s="77"/>
      <c r="B146" s="39"/>
      <c r="C146" s="39"/>
      <c r="D146" s="39"/>
      <c r="E146" s="39"/>
      <c r="F146" s="73"/>
      <c r="G146" s="95">
        <f>Table1487453233343536331323334353738393103113[[#This Row],[Hours Worked]]*Table1487453233343536331323334353738393103113[[#This Row],[Rate]]</f>
        <v>0</v>
      </c>
      <c r="H146" s="116"/>
      <c r="I146" s="118">
        <f>IF(Table1487453233343536331323334353738393103113[[#This Row],[Equipment Used (Dropdown)]] &lt;&gt; "", RIGHT(Table1487453233343536331323334353738393103113[[#This Row],[Equipment Used (Dropdown)]],6),0)</f>
        <v>0</v>
      </c>
      <c r="J146" s="94"/>
      <c r="K146" s="95">
        <f>Table1487453233343536331323334353738393103113[[#This Row],[Rate (Auto selects)]]*Table1487453233343536331323334353738393103113[[#This Row],[Hours Used]]</f>
        <v>0</v>
      </c>
      <c r="S146" s="33"/>
      <c r="T146" s="39"/>
      <c r="U146" s="39"/>
      <c r="V146" s="39"/>
      <c r="W146" s="39"/>
      <c r="X146" s="39"/>
      <c r="Y146" s="112">
        <f>IF(X146 &lt;&gt; "", RIGHT(Table15775311283848586881828384858788898108118[[#This Row],[Class (Dropdown)]],6),0)</f>
        <v>0</v>
      </c>
      <c r="Z146" s="108"/>
      <c r="AA146" s="107"/>
      <c r="AB146" s="111">
        <f>Table15775311283848586881828384858788898108118[[#This Row],[Rate (Auto fill)]]*Table15775311283848586881828384858788898108118[[#This Row],[Hours Groomed]]</f>
        <v>0</v>
      </c>
      <c r="AC146" s="32"/>
      <c r="AE146" s="85"/>
      <c r="AF146" s="85"/>
      <c r="AI146" s="33"/>
      <c r="AJ146" s="39"/>
      <c r="AK146" s="39"/>
      <c r="AL146" s="39"/>
      <c r="AM146" s="76"/>
      <c r="AN146" s="39"/>
      <c r="AO146" s="39"/>
      <c r="AP146" s="33"/>
      <c r="AQ146" s="77"/>
      <c r="AR146" s="39"/>
      <c r="AS146" s="39"/>
      <c r="AT146" s="76"/>
      <c r="AU146" s="39"/>
      <c r="AV146" s="78"/>
      <c r="AW146" s="33"/>
      <c r="AX146" s="77"/>
      <c r="AY146" s="39"/>
      <c r="AZ146" s="39"/>
      <c r="BA146" s="76"/>
      <c r="BB146" s="39"/>
      <c r="BC146" s="78"/>
      <c r="BD146" s="33"/>
      <c r="BE146" s="77"/>
      <c r="BF146" s="39"/>
      <c r="BG146" s="39"/>
      <c r="BH146" s="76"/>
      <c r="BI146" s="39"/>
      <c r="BJ146" s="78"/>
      <c r="BK146" s="33"/>
    </row>
    <row r="147" spans="1:63" x14ac:dyDescent="0.35">
      <c r="A147" s="77"/>
      <c r="B147" s="39"/>
      <c r="C147" s="39"/>
      <c r="D147" s="39"/>
      <c r="E147" s="39"/>
      <c r="F147" s="73"/>
      <c r="G147" s="95">
        <f>Table1487453233343536331323334353738393103113[[#This Row],[Hours Worked]]*Table1487453233343536331323334353738393103113[[#This Row],[Rate]]</f>
        <v>0</v>
      </c>
      <c r="H147" s="116"/>
      <c r="I147" s="118">
        <f>IF(Table1487453233343536331323334353738393103113[[#This Row],[Equipment Used (Dropdown)]] &lt;&gt; "", RIGHT(Table1487453233343536331323334353738393103113[[#This Row],[Equipment Used (Dropdown)]],6),0)</f>
        <v>0</v>
      </c>
      <c r="J147" s="94"/>
      <c r="K147" s="95">
        <f>Table1487453233343536331323334353738393103113[[#This Row],[Rate (Auto selects)]]*Table1487453233343536331323334353738393103113[[#This Row],[Hours Used]]</f>
        <v>0</v>
      </c>
      <c r="S147" s="33"/>
      <c r="T147" s="39"/>
      <c r="U147" s="39"/>
      <c r="V147" s="39"/>
      <c r="W147" s="39"/>
      <c r="X147" s="39"/>
      <c r="Y147" s="112">
        <f>IF(X147 &lt;&gt; "", RIGHT(Table15775311283848586881828384858788898108118[[#This Row],[Class (Dropdown)]],6),0)</f>
        <v>0</v>
      </c>
      <c r="Z147" s="108"/>
      <c r="AA147" s="107"/>
      <c r="AB147" s="111">
        <f>Table15775311283848586881828384858788898108118[[#This Row],[Rate (Auto fill)]]*Table15775311283848586881828384858788898108118[[#This Row],[Hours Groomed]]</f>
        <v>0</v>
      </c>
      <c r="AC147" s="32"/>
      <c r="AE147" s="85"/>
      <c r="AF147" s="85"/>
      <c r="AI147" s="33"/>
      <c r="AJ147" s="39"/>
      <c r="AK147" s="39"/>
      <c r="AL147" s="39"/>
      <c r="AM147" s="76"/>
      <c r="AN147" s="39"/>
      <c r="AO147" s="39"/>
      <c r="AP147" s="33"/>
      <c r="AQ147" s="77"/>
      <c r="AR147" s="39"/>
      <c r="AS147" s="39"/>
      <c r="AT147" s="76"/>
      <c r="AU147" s="39"/>
      <c r="AV147" s="78"/>
      <c r="AW147" s="33"/>
      <c r="AX147" s="77"/>
      <c r="AY147" s="39"/>
      <c r="AZ147" s="39"/>
      <c r="BA147" s="76"/>
      <c r="BB147" s="39"/>
      <c r="BC147" s="78"/>
      <c r="BD147" s="33"/>
      <c r="BE147" s="77"/>
      <c r="BF147" s="39"/>
      <c r="BG147" s="39"/>
      <c r="BH147" s="76"/>
      <c r="BI147" s="39"/>
      <c r="BJ147" s="78"/>
      <c r="BK147" s="33"/>
    </row>
    <row r="148" spans="1:63" x14ac:dyDescent="0.35">
      <c r="A148" s="77"/>
      <c r="B148" s="39"/>
      <c r="C148" s="39"/>
      <c r="D148" s="39"/>
      <c r="E148" s="39"/>
      <c r="F148" s="73"/>
      <c r="G148" s="95">
        <f>Table1487453233343536331323334353738393103113[[#This Row],[Hours Worked]]*Table1487453233343536331323334353738393103113[[#This Row],[Rate]]</f>
        <v>0</v>
      </c>
      <c r="H148" s="116"/>
      <c r="I148" s="118">
        <f>IF(Table1487453233343536331323334353738393103113[[#This Row],[Equipment Used (Dropdown)]] &lt;&gt; "", RIGHT(Table1487453233343536331323334353738393103113[[#This Row],[Equipment Used (Dropdown)]],6),0)</f>
        <v>0</v>
      </c>
      <c r="J148" s="94"/>
      <c r="K148" s="95">
        <f>Table1487453233343536331323334353738393103113[[#This Row],[Rate (Auto selects)]]*Table1487453233343536331323334353738393103113[[#This Row],[Hours Used]]</f>
        <v>0</v>
      </c>
      <c r="S148" s="33"/>
      <c r="T148" s="39"/>
      <c r="U148" s="39"/>
      <c r="V148" s="39"/>
      <c r="W148" s="39"/>
      <c r="X148" s="39"/>
      <c r="Y148" s="112">
        <f>IF(X148 &lt;&gt; "", RIGHT(Table15775311283848586881828384858788898108118[[#This Row],[Class (Dropdown)]],6),0)</f>
        <v>0</v>
      </c>
      <c r="Z148" s="108"/>
      <c r="AA148" s="107"/>
      <c r="AB148" s="111">
        <f>Table15775311283848586881828384858788898108118[[#This Row],[Rate (Auto fill)]]*Table15775311283848586881828384858788898108118[[#This Row],[Hours Groomed]]</f>
        <v>0</v>
      </c>
      <c r="AC148" s="32"/>
      <c r="AE148" s="85"/>
      <c r="AF148" s="85"/>
      <c r="AI148" s="33"/>
      <c r="AJ148" s="39"/>
      <c r="AK148" s="39"/>
      <c r="AL148" s="39"/>
      <c r="AM148" s="76"/>
      <c r="AN148" s="39"/>
      <c r="AO148" s="39"/>
      <c r="AP148" s="33"/>
      <c r="AQ148" s="77"/>
      <c r="AR148" s="39"/>
      <c r="AS148" s="39"/>
      <c r="AT148" s="76"/>
      <c r="AU148" s="39"/>
      <c r="AV148" s="78"/>
      <c r="AW148" s="33"/>
      <c r="AX148" s="77"/>
      <c r="AY148" s="39"/>
      <c r="AZ148" s="39"/>
      <c r="BA148" s="76"/>
      <c r="BB148" s="39"/>
      <c r="BC148" s="78"/>
      <c r="BD148" s="33"/>
      <c r="BE148" s="77"/>
      <c r="BF148" s="39"/>
      <c r="BG148" s="39"/>
      <c r="BH148" s="76"/>
      <c r="BI148" s="39"/>
      <c r="BJ148" s="78"/>
      <c r="BK148" s="33"/>
    </row>
    <row r="149" spans="1:63" x14ac:dyDescent="0.35">
      <c r="A149" s="77"/>
      <c r="B149" s="39"/>
      <c r="C149" s="39"/>
      <c r="D149" s="39"/>
      <c r="E149" s="39"/>
      <c r="F149" s="73"/>
      <c r="G149" s="95">
        <f>Table1487453233343536331323334353738393103113[[#This Row],[Hours Worked]]*Table1487453233343536331323334353738393103113[[#This Row],[Rate]]</f>
        <v>0</v>
      </c>
      <c r="H149" s="116"/>
      <c r="I149" s="118">
        <f>IF(Table1487453233343536331323334353738393103113[[#This Row],[Equipment Used (Dropdown)]] &lt;&gt; "", RIGHT(Table1487453233343536331323334353738393103113[[#This Row],[Equipment Used (Dropdown)]],6),0)</f>
        <v>0</v>
      </c>
      <c r="J149" s="94"/>
      <c r="K149" s="95">
        <f>Table1487453233343536331323334353738393103113[[#This Row],[Rate (Auto selects)]]*Table1487453233343536331323334353738393103113[[#This Row],[Hours Used]]</f>
        <v>0</v>
      </c>
      <c r="S149" s="33"/>
      <c r="T149" s="39"/>
      <c r="U149" s="39"/>
      <c r="V149" s="39"/>
      <c r="W149" s="39"/>
      <c r="X149" s="39"/>
      <c r="Y149" s="112">
        <f>IF(X149 &lt;&gt; "", RIGHT(Table15775311283848586881828384858788898108118[[#This Row],[Class (Dropdown)]],6),0)</f>
        <v>0</v>
      </c>
      <c r="Z149" s="108"/>
      <c r="AA149" s="107"/>
      <c r="AB149" s="111">
        <f>Table15775311283848586881828384858788898108118[[#This Row],[Rate (Auto fill)]]*Table15775311283848586881828384858788898108118[[#This Row],[Hours Groomed]]</f>
        <v>0</v>
      </c>
      <c r="AC149" s="32"/>
      <c r="AE149" s="85"/>
      <c r="AF149" s="85"/>
      <c r="AI149" s="33"/>
      <c r="AJ149" s="39"/>
      <c r="AK149" s="39"/>
      <c r="AL149" s="39"/>
      <c r="AM149" s="76"/>
      <c r="AN149" s="39"/>
      <c r="AO149" s="39"/>
      <c r="AP149" s="33"/>
      <c r="AQ149" s="77"/>
      <c r="AR149" s="39"/>
      <c r="AS149" s="39"/>
      <c r="AT149" s="76"/>
      <c r="AU149" s="39"/>
      <c r="AV149" s="78"/>
      <c r="AW149" s="33"/>
      <c r="AX149" s="77"/>
      <c r="AY149" s="39"/>
      <c r="AZ149" s="39"/>
      <c r="BA149" s="76"/>
      <c r="BB149" s="39"/>
      <c r="BC149" s="78"/>
      <c r="BD149" s="33"/>
      <c r="BE149" s="77"/>
      <c r="BF149" s="39"/>
      <c r="BG149" s="39"/>
      <c r="BH149" s="76"/>
      <c r="BI149" s="39"/>
      <c r="BJ149" s="78"/>
      <c r="BK149" s="33"/>
    </row>
    <row r="150" spans="1:63" x14ac:dyDescent="0.35">
      <c r="A150" s="77"/>
      <c r="B150" s="39"/>
      <c r="C150" s="39"/>
      <c r="D150" s="39"/>
      <c r="E150" s="39"/>
      <c r="F150" s="73"/>
      <c r="G150" s="95">
        <f>Table1487453233343536331323334353738393103113[[#This Row],[Hours Worked]]*Table1487453233343536331323334353738393103113[[#This Row],[Rate]]</f>
        <v>0</v>
      </c>
      <c r="H150" s="116"/>
      <c r="I150" s="118">
        <f>IF(Table1487453233343536331323334353738393103113[[#This Row],[Equipment Used (Dropdown)]] &lt;&gt; "", RIGHT(Table1487453233343536331323334353738393103113[[#This Row],[Equipment Used (Dropdown)]],6),0)</f>
        <v>0</v>
      </c>
      <c r="J150" s="94"/>
      <c r="K150" s="95">
        <f>Table1487453233343536331323334353738393103113[[#This Row],[Rate (Auto selects)]]*Table1487453233343536331323334353738393103113[[#This Row],[Hours Used]]</f>
        <v>0</v>
      </c>
      <c r="S150" s="33"/>
      <c r="T150" s="39"/>
      <c r="U150" s="39"/>
      <c r="V150" s="39"/>
      <c r="W150" s="39"/>
      <c r="X150" s="39"/>
      <c r="Y150" s="112">
        <f>IF(X150 &lt;&gt; "", RIGHT(Table15775311283848586881828384858788898108118[[#This Row],[Class (Dropdown)]],6),0)</f>
        <v>0</v>
      </c>
      <c r="Z150" s="108"/>
      <c r="AA150" s="107"/>
      <c r="AB150" s="111">
        <f>Table15775311283848586881828384858788898108118[[#This Row],[Rate (Auto fill)]]*Table15775311283848586881828384858788898108118[[#This Row],[Hours Groomed]]</f>
        <v>0</v>
      </c>
      <c r="AC150" s="32"/>
      <c r="AE150" s="85"/>
      <c r="AF150" s="85"/>
      <c r="AI150" s="33"/>
      <c r="AJ150" s="39"/>
      <c r="AK150" s="39"/>
      <c r="AL150" s="39"/>
      <c r="AM150" s="76"/>
      <c r="AN150" s="39"/>
      <c r="AO150" s="39"/>
      <c r="AP150" s="33"/>
      <c r="AQ150" s="77"/>
      <c r="AR150" s="39"/>
      <c r="AS150" s="39"/>
      <c r="AT150" s="76"/>
      <c r="AU150" s="39"/>
      <c r="AV150" s="78"/>
      <c r="AW150" s="33"/>
      <c r="AX150" s="77"/>
      <c r="AY150" s="39"/>
      <c r="AZ150" s="39"/>
      <c r="BA150" s="76"/>
      <c r="BB150" s="39"/>
      <c r="BC150" s="78"/>
      <c r="BD150" s="33"/>
      <c r="BE150" s="77"/>
      <c r="BF150" s="39"/>
      <c r="BG150" s="39"/>
      <c r="BH150" s="76"/>
      <c r="BI150" s="39"/>
      <c r="BJ150" s="78"/>
      <c r="BK150" s="33"/>
    </row>
    <row r="151" spans="1:63" x14ac:dyDescent="0.35">
      <c r="A151" s="77"/>
      <c r="B151" s="39"/>
      <c r="C151" s="39"/>
      <c r="D151" s="39"/>
      <c r="E151" s="39"/>
      <c r="F151" s="73"/>
      <c r="G151" s="95">
        <f>Table1487453233343536331323334353738393103113[[#This Row],[Hours Worked]]*Table1487453233343536331323334353738393103113[[#This Row],[Rate]]</f>
        <v>0</v>
      </c>
      <c r="H151" s="116"/>
      <c r="I151" s="118">
        <f>IF(Table1487453233343536331323334353738393103113[[#This Row],[Equipment Used (Dropdown)]] &lt;&gt; "", RIGHT(Table1487453233343536331323334353738393103113[[#This Row],[Equipment Used (Dropdown)]],6),0)</f>
        <v>0</v>
      </c>
      <c r="J151" s="94"/>
      <c r="K151" s="95">
        <f>Table1487453233343536331323334353738393103113[[#This Row],[Rate (Auto selects)]]*Table1487453233343536331323334353738393103113[[#This Row],[Hours Used]]</f>
        <v>0</v>
      </c>
      <c r="S151" s="33"/>
      <c r="T151" s="39"/>
      <c r="U151" s="39"/>
      <c r="V151" s="39"/>
      <c r="W151" s="39"/>
      <c r="X151" s="39"/>
      <c r="Y151" s="112">
        <f>IF(X151 &lt;&gt; "", RIGHT(Table15775311283848586881828384858788898108118[[#This Row],[Class (Dropdown)]],6),0)</f>
        <v>0</v>
      </c>
      <c r="Z151" s="108"/>
      <c r="AA151" s="107"/>
      <c r="AB151" s="111">
        <f>Table15775311283848586881828384858788898108118[[#This Row],[Rate (Auto fill)]]*Table15775311283848586881828384858788898108118[[#This Row],[Hours Groomed]]</f>
        <v>0</v>
      </c>
      <c r="AC151" s="32"/>
      <c r="AE151" s="85"/>
      <c r="AF151" s="85"/>
      <c r="AI151" s="33"/>
      <c r="AJ151" s="39"/>
      <c r="AK151" s="39"/>
      <c r="AL151" s="39"/>
      <c r="AM151" s="76"/>
      <c r="AN151" s="39"/>
      <c r="AO151" s="39"/>
      <c r="AP151" s="33"/>
      <c r="AQ151" s="77"/>
      <c r="AR151" s="39"/>
      <c r="AS151" s="39"/>
      <c r="AT151" s="76"/>
      <c r="AU151" s="39"/>
      <c r="AV151" s="78"/>
      <c r="AW151" s="33"/>
      <c r="AX151" s="77"/>
      <c r="AY151" s="39"/>
      <c r="AZ151" s="39"/>
      <c r="BA151" s="76"/>
      <c r="BB151" s="39"/>
      <c r="BC151" s="78"/>
      <c r="BD151" s="33"/>
      <c r="BE151" s="77"/>
      <c r="BF151" s="39"/>
      <c r="BG151" s="39"/>
      <c r="BH151" s="76"/>
      <c r="BI151" s="39"/>
      <c r="BJ151" s="78"/>
      <c r="BK151" s="33"/>
    </row>
    <row r="152" spans="1:63" x14ac:dyDescent="0.35">
      <c r="A152" s="77"/>
      <c r="B152" s="39"/>
      <c r="C152" s="39"/>
      <c r="D152" s="39"/>
      <c r="E152" s="39"/>
      <c r="F152" s="73"/>
      <c r="G152" s="95">
        <f>Table1487453233343536331323334353738393103113[[#This Row],[Hours Worked]]*Table1487453233343536331323334353738393103113[[#This Row],[Rate]]</f>
        <v>0</v>
      </c>
      <c r="H152" s="116"/>
      <c r="I152" s="118">
        <f>IF(Table1487453233343536331323334353738393103113[[#This Row],[Equipment Used (Dropdown)]] &lt;&gt; "", RIGHT(Table1487453233343536331323334353738393103113[[#This Row],[Equipment Used (Dropdown)]],6),0)</f>
        <v>0</v>
      </c>
      <c r="J152" s="94"/>
      <c r="K152" s="95">
        <f>Table1487453233343536331323334353738393103113[[#This Row],[Rate (Auto selects)]]*Table1487453233343536331323334353738393103113[[#This Row],[Hours Used]]</f>
        <v>0</v>
      </c>
      <c r="S152" s="33"/>
      <c r="T152" s="39"/>
      <c r="U152" s="39"/>
      <c r="V152" s="39"/>
      <c r="W152" s="39"/>
      <c r="X152" s="39"/>
      <c r="Y152" s="112">
        <f>IF(X152 &lt;&gt; "", RIGHT(Table15775311283848586881828384858788898108118[[#This Row],[Class (Dropdown)]],6),0)</f>
        <v>0</v>
      </c>
      <c r="Z152" s="108"/>
      <c r="AA152" s="107"/>
      <c r="AB152" s="111">
        <f>Table15775311283848586881828384858788898108118[[#This Row],[Rate (Auto fill)]]*Table15775311283848586881828384858788898108118[[#This Row],[Hours Groomed]]</f>
        <v>0</v>
      </c>
      <c r="AC152" s="32"/>
      <c r="AE152" s="85"/>
      <c r="AF152" s="85"/>
      <c r="AI152" s="33"/>
      <c r="AJ152" s="39"/>
      <c r="AK152" s="39"/>
      <c r="AL152" s="39"/>
      <c r="AM152" s="76"/>
      <c r="AN152" s="39"/>
      <c r="AO152" s="39"/>
      <c r="AP152" s="33"/>
      <c r="AQ152" s="77"/>
      <c r="AR152" s="39"/>
      <c r="AS152" s="39"/>
      <c r="AT152" s="76"/>
      <c r="AU152" s="39"/>
      <c r="AV152" s="78"/>
      <c r="AW152" s="33"/>
      <c r="AX152" s="77"/>
      <c r="AY152" s="39"/>
      <c r="AZ152" s="39"/>
      <c r="BA152" s="76"/>
      <c r="BB152" s="39"/>
      <c r="BC152" s="78"/>
      <c r="BD152" s="33"/>
      <c r="BE152" s="77"/>
      <c r="BF152" s="39"/>
      <c r="BG152" s="39"/>
      <c r="BH152" s="76"/>
      <c r="BI152" s="39"/>
      <c r="BJ152" s="78"/>
      <c r="BK152" s="33"/>
    </row>
    <row r="153" spans="1:63" x14ac:dyDescent="0.35">
      <c r="A153" s="77"/>
      <c r="B153" s="39"/>
      <c r="C153" s="39"/>
      <c r="D153" s="39"/>
      <c r="E153" s="39"/>
      <c r="F153" s="73"/>
      <c r="G153" s="95">
        <f>Table1487453233343536331323334353738393103113[[#This Row],[Hours Worked]]*Table1487453233343536331323334353738393103113[[#This Row],[Rate]]</f>
        <v>0</v>
      </c>
      <c r="H153" s="116"/>
      <c r="I153" s="118">
        <f>IF(Table1487453233343536331323334353738393103113[[#This Row],[Equipment Used (Dropdown)]] &lt;&gt; "", RIGHT(Table1487453233343536331323334353738393103113[[#This Row],[Equipment Used (Dropdown)]],6),0)</f>
        <v>0</v>
      </c>
      <c r="J153" s="94"/>
      <c r="K153" s="95">
        <f>Table1487453233343536331323334353738393103113[[#This Row],[Rate (Auto selects)]]*Table1487453233343536331323334353738393103113[[#This Row],[Hours Used]]</f>
        <v>0</v>
      </c>
      <c r="S153" s="33"/>
      <c r="T153" s="39"/>
      <c r="U153" s="39"/>
      <c r="V153" s="39"/>
      <c r="W153" s="39"/>
      <c r="X153" s="39"/>
      <c r="Y153" s="112">
        <f>IF(X153 &lt;&gt; "", RIGHT(Table15775311283848586881828384858788898108118[[#This Row],[Class (Dropdown)]],6),0)</f>
        <v>0</v>
      </c>
      <c r="Z153" s="108"/>
      <c r="AA153" s="107"/>
      <c r="AB153" s="111">
        <f>Table15775311283848586881828384858788898108118[[#This Row],[Rate (Auto fill)]]*Table15775311283848586881828384858788898108118[[#This Row],[Hours Groomed]]</f>
        <v>0</v>
      </c>
      <c r="AC153" s="32"/>
      <c r="AE153" s="85"/>
      <c r="AF153" s="85"/>
      <c r="AI153" s="33"/>
      <c r="AJ153" s="39"/>
      <c r="AK153" s="39"/>
      <c r="AL153" s="39"/>
      <c r="AM153" s="76"/>
      <c r="AN153" s="39"/>
      <c r="AO153" s="39"/>
      <c r="AP153" s="33"/>
      <c r="AQ153" s="77"/>
      <c r="AR153" s="39"/>
      <c r="AS153" s="39"/>
      <c r="AT153" s="76"/>
      <c r="AU153" s="39"/>
      <c r="AV153" s="78"/>
      <c r="AW153" s="33"/>
      <c r="AX153" s="77"/>
      <c r="AY153" s="39"/>
      <c r="AZ153" s="39"/>
      <c r="BA153" s="76"/>
      <c r="BB153" s="39"/>
      <c r="BC153" s="78"/>
      <c r="BD153" s="33"/>
      <c r="BE153" s="77"/>
      <c r="BF153" s="39"/>
      <c r="BG153" s="39"/>
      <c r="BH153" s="76"/>
      <c r="BI153" s="39"/>
      <c r="BJ153" s="78"/>
      <c r="BK153" s="33"/>
    </row>
    <row r="154" spans="1:63" x14ac:dyDescent="0.35">
      <c r="A154" s="77"/>
      <c r="B154" s="39"/>
      <c r="C154" s="39"/>
      <c r="D154" s="39"/>
      <c r="E154" s="39"/>
      <c r="F154" s="73"/>
      <c r="G154" s="95">
        <f>Table1487453233343536331323334353738393103113[[#This Row],[Hours Worked]]*Table1487453233343536331323334353738393103113[[#This Row],[Rate]]</f>
        <v>0</v>
      </c>
      <c r="H154" s="116"/>
      <c r="I154" s="118">
        <f>IF(Table1487453233343536331323334353738393103113[[#This Row],[Equipment Used (Dropdown)]] &lt;&gt; "", RIGHT(Table1487453233343536331323334353738393103113[[#This Row],[Equipment Used (Dropdown)]],6),0)</f>
        <v>0</v>
      </c>
      <c r="J154" s="94"/>
      <c r="K154" s="95">
        <f>Table1487453233343536331323334353738393103113[[#This Row],[Rate (Auto selects)]]*Table1487453233343536331323334353738393103113[[#This Row],[Hours Used]]</f>
        <v>0</v>
      </c>
      <c r="S154" s="33"/>
      <c r="T154" s="39"/>
      <c r="U154" s="39"/>
      <c r="V154" s="39"/>
      <c r="W154" s="39"/>
      <c r="X154" s="39"/>
      <c r="Y154" s="112">
        <f>IF(X154 &lt;&gt; "", RIGHT(Table15775311283848586881828384858788898108118[[#This Row],[Class (Dropdown)]],6),0)</f>
        <v>0</v>
      </c>
      <c r="Z154" s="108"/>
      <c r="AA154" s="107"/>
      <c r="AB154" s="111">
        <f>Table15775311283848586881828384858788898108118[[#This Row],[Rate (Auto fill)]]*Table15775311283848586881828384858788898108118[[#This Row],[Hours Groomed]]</f>
        <v>0</v>
      </c>
      <c r="AC154" s="32"/>
      <c r="AE154" s="85"/>
      <c r="AF154" s="85"/>
      <c r="AI154" s="33"/>
      <c r="AJ154" s="39"/>
      <c r="AK154" s="39"/>
      <c r="AL154" s="39"/>
      <c r="AM154" s="76"/>
      <c r="AN154" s="39"/>
      <c r="AO154" s="39"/>
      <c r="AP154" s="33"/>
      <c r="AQ154" s="77"/>
      <c r="AR154" s="39"/>
      <c r="AS154" s="39"/>
      <c r="AT154" s="76"/>
      <c r="AU154" s="39"/>
      <c r="AV154" s="78"/>
      <c r="AW154" s="33"/>
      <c r="AX154" s="77"/>
      <c r="AY154" s="39"/>
      <c r="AZ154" s="39"/>
      <c r="BA154" s="76"/>
      <c r="BB154" s="39"/>
      <c r="BC154" s="78"/>
      <c r="BD154" s="33"/>
      <c r="BE154" s="77"/>
      <c r="BF154" s="39"/>
      <c r="BG154" s="39"/>
      <c r="BH154" s="76"/>
      <c r="BI154" s="39"/>
      <c r="BJ154" s="78"/>
      <c r="BK154" s="33"/>
    </row>
    <row r="155" spans="1:63" x14ac:dyDescent="0.35">
      <c r="A155" s="77"/>
      <c r="B155" s="39"/>
      <c r="C155" s="39"/>
      <c r="D155" s="39"/>
      <c r="E155" s="39"/>
      <c r="F155" s="73"/>
      <c r="G155" s="95">
        <f>Table1487453233343536331323334353738393103113[[#This Row],[Hours Worked]]*Table1487453233343536331323334353738393103113[[#This Row],[Rate]]</f>
        <v>0</v>
      </c>
      <c r="H155" s="116"/>
      <c r="I155" s="118">
        <f>IF(Table1487453233343536331323334353738393103113[[#This Row],[Equipment Used (Dropdown)]] &lt;&gt; "", RIGHT(Table1487453233343536331323334353738393103113[[#This Row],[Equipment Used (Dropdown)]],6),0)</f>
        <v>0</v>
      </c>
      <c r="J155" s="94"/>
      <c r="K155" s="95">
        <f>Table1487453233343536331323334353738393103113[[#This Row],[Rate (Auto selects)]]*Table1487453233343536331323334353738393103113[[#This Row],[Hours Used]]</f>
        <v>0</v>
      </c>
      <c r="S155" s="33"/>
      <c r="T155" s="39"/>
      <c r="U155" s="39"/>
      <c r="V155" s="39"/>
      <c r="W155" s="39"/>
      <c r="X155" s="39"/>
      <c r="Y155" s="112">
        <f>IF(X155 &lt;&gt; "", RIGHT(Table15775311283848586881828384858788898108118[[#This Row],[Class (Dropdown)]],6),0)</f>
        <v>0</v>
      </c>
      <c r="Z155" s="108"/>
      <c r="AA155" s="107"/>
      <c r="AB155" s="111">
        <f>Table15775311283848586881828384858788898108118[[#This Row],[Rate (Auto fill)]]*Table15775311283848586881828384858788898108118[[#This Row],[Hours Groomed]]</f>
        <v>0</v>
      </c>
      <c r="AC155" s="32"/>
      <c r="AE155" s="85"/>
      <c r="AF155" s="85"/>
      <c r="AI155" s="33"/>
      <c r="AJ155" s="39"/>
      <c r="AK155" s="39"/>
      <c r="AL155" s="39"/>
      <c r="AM155" s="76"/>
      <c r="AN155" s="39"/>
      <c r="AO155" s="39"/>
      <c r="AP155" s="33"/>
      <c r="AQ155" s="77"/>
      <c r="AR155" s="39"/>
      <c r="AS155" s="39"/>
      <c r="AT155" s="76"/>
      <c r="AU155" s="39"/>
      <c r="AV155" s="78"/>
      <c r="AW155" s="33"/>
      <c r="AX155" s="77"/>
      <c r="AY155" s="39"/>
      <c r="AZ155" s="39"/>
      <c r="BA155" s="76"/>
      <c r="BB155" s="39"/>
      <c r="BC155" s="78"/>
      <c r="BD155" s="33"/>
      <c r="BE155" s="77"/>
      <c r="BF155" s="39"/>
      <c r="BG155" s="39"/>
      <c r="BH155" s="76"/>
      <c r="BI155" s="39"/>
      <c r="BJ155" s="78"/>
      <c r="BK155" s="33"/>
    </row>
    <row r="156" spans="1:63" x14ac:dyDescent="0.35">
      <c r="A156" s="77"/>
      <c r="B156" s="39"/>
      <c r="C156" s="39"/>
      <c r="D156" s="39"/>
      <c r="E156" s="39"/>
      <c r="F156" s="73"/>
      <c r="G156" s="95">
        <f>Table1487453233343536331323334353738393103113[[#This Row],[Hours Worked]]*Table1487453233343536331323334353738393103113[[#This Row],[Rate]]</f>
        <v>0</v>
      </c>
      <c r="H156" s="116"/>
      <c r="I156" s="118">
        <f>IF(Table1487453233343536331323334353738393103113[[#This Row],[Equipment Used (Dropdown)]] &lt;&gt; "", RIGHT(Table1487453233343536331323334353738393103113[[#This Row],[Equipment Used (Dropdown)]],6),0)</f>
        <v>0</v>
      </c>
      <c r="J156" s="94"/>
      <c r="K156" s="95">
        <f>Table1487453233343536331323334353738393103113[[#This Row],[Rate (Auto selects)]]*Table1487453233343536331323334353738393103113[[#This Row],[Hours Used]]</f>
        <v>0</v>
      </c>
      <c r="S156" s="33"/>
      <c r="T156" s="39"/>
      <c r="U156" s="39"/>
      <c r="V156" s="39"/>
      <c r="W156" s="39"/>
      <c r="X156" s="39"/>
      <c r="Y156" s="112">
        <f>IF(X156 &lt;&gt; "", RIGHT(Table15775311283848586881828384858788898108118[[#This Row],[Class (Dropdown)]],6),0)</f>
        <v>0</v>
      </c>
      <c r="Z156" s="108"/>
      <c r="AA156" s="107"/>
      <c r="AB156" s="111">
        <f>Table15775311283848586881828384858788898108118[[#This Row],[Rate (Auto fill)]]*Table15775311283848586881828384858788898108118[[#This Row],[Hours Groomed]]</f>
        <v>0</v>
      </c>
      <c r="AC156" s="32"/>
      <c r="AE156" s="85"/>
      <c r="AF156" s="85"/>
      <c r="AI156" s="33"/>
      <c r="AJ156" s="39"/>
      <c r="AK156" s="39"/>
      <c r="AL156" s="39"/>
      <c r="AM156" s="76"/>
      <c r="AN156" s="39"/>
      <c r="AO156" s="39"/>
      <c r="AP156" s="33"/>
      <c r="AQ156" s="77"/>
      <c r="AR156" s="39"/>
      <c r="AS156" s="39"/>
      <c r="AT156" s="76"/>
      <c r="AU156" s="39"/>
      <c r="AV156" s="78"/>
      <c r="AW156" s="33"/>
      <c r="AX156" s="77"/>
      <c r="AY156" s="39"/>
      <c r="AZ156" s="39"/>
      <c r="BA156" s="76"/>
      <c r="BB156" s="39"/>
      <c r="BC156" s="78"/>
      <c r="BD156" s="33"/>
      <c r="BE156" s="77"/>
      <c r="BF156" s="39"/>
      <c r="BG156" s="39"/>
      <c r="BH156" s="76"/>
      <c r="BI156" s="39"/>
      <c r="BJ156" s="78"/>
      <c r="BK156" s="33"/>
    </row>
    <row r="157" spans="1:63" x14ac:dyDescent="0.35">
      <c r="A157" s="77"/>
      <c r="B157" s="39"/>
      <c r="C157" s="39"/>
      <c r="D157" s="39"/>
      <c r="E157" s="39"/>
      <c r="F157" s="73"/>
      <c r="G157" s="95">
        <f>Table1487453233343536331323334353738393103113[[#This Row],[Hours Worked]]*Table1487453233343536331323334353738393103113[[#This Row],[Rate]]</f>
        <v>0</v>
      </c>
      <c r="H157" s="116"/>
      <c r="I157" s="118">
        <f>IF(Table1487453233343536331323334353738393103113[[#This Row],[Equipment Used (Dropdown)]] &lt;&gt; "", RIGHT(Table1487453233343536331323334353738393103113[[#This Row],[Equipment Used (Dropdown)]],6),0)</f>
        <v>0</v>
      </c>
      <c r="J157" s="94"/>
      <c r="K157" s="95">
        <f>Table1487453233343536331323334353738393103113[[#This Row],[Rate (Auto selects)]]*Table1487453233343536331323334353738393103113[[#This Row],[Hours Used]]</f>
        <v>0</v>
      </c>
      <c r="S157" s="33"/>
      <c r="T157" s="39"/>
      <c r="U157" s="39"/>
      <c r="V157" s="39"/>
      <c r="W157" s="39"/>
      <c r="X157" s="39"/>
      <c r="Y157" s="112">
        <f>IF(X157 &lt;&gt; "", RIGHT(Table15775311283848586881828384858788898108118[[#This Row],[Class (Dropdown)]],6),0)</f>
        <v>0</v>
      </c>
      <c r="Z157" s="108"/>
      <c r="AA157" s="107"/>
      <c r="AB157" s="111">
        <f>Table15775311283848586881828384858788898108118[[#This Row],[Rate (Auto fill)]]*Table15775311283848586881828384858788898108118[[#This Row],[Hours Groomed]]</f>
        <v>0</v>
      </c>
      <c r="AC157" s="32"/>
      <c r="AE157" s="85"/>
      <c r="AF157" s="85"/>
      <c r="AI157" s="33"/>
      <c r="AJ157" s="39"/>
      <c r="AK157" s="39"/>
      <c r="AL157" s="39"/>
      <c r="AM157" s="76"/>
      <c r="AN157" s="39"/>
      <c r="AO157" s="39"/>
      <c r="AP157" s="33"/>
      <c r="AQ157" s="77"/>
      <c r="AR157" s="39"/>
      <c r="AS157" s="39"/>
      <c r="AT157" s="76"/>
      <c r="AU157" s="39"/>
      <c r="AV157" s="78"/>
      <c r="AW157" s="33"/>
      <c r="AX157" s="77"/>
      <c r="AY157" s="39"/>
      <c r="AZ157" s="39"/>
      <c r="BA157" s="76"/>
      <c r="BB157" s="39"/>
      <c r="BC157" s="78"/>
      <c r="BD157" s="33"/>
      <c r="BE157" s="77"/>
      <c r="BF157" s="39"/>
      <c r="BG157" s="39"/>
      <c r="BH157" s="76"/>
      <c r="BI157" s="39"/>
      <c r="BJ157" s="78"/>
      <c r="BK157" s="33"/>
    </row>
    <row r="158" spans="1:63" x14ac:dyDescent="0.35">
      <c r="A158" s="77"/>
      <c r="B158" s="39"/>
      <c r="C158" s="39"/>
      <c r="D158" s="39"/>
      <c r="E158" s="39"/>
      <c r="F158" s="73"/>
      <c r="G158" s="95">
        <f>Table1487453233343536331323334353738393103113[[#This Row],[Hours Worked]]*Table1487453233343536331323334353738393103113[[#This Row],[Rate]]</f>
        <v>0</v>
      </c>
      <c r="H158" s="116"/>
      <c r="I158" s="118">
        <f>IF(Table1487453233343536331323334353738393103113[[#This Row],[Equipment Used (Dropdown)]] &lt;&gt; "", RIGHT(Table1487453233343536331323334353738393103113[[#This Row],[Equipment Used (Dropdown)]],6),0)</f>
        <v>0</v>
      </c>
      <c r="J158" s="94"/>
      <c r="K158" s="95">
        <f>Table1487453233343536331323334353738393103113[[#This Row],[Rate (Auto selects)]]*Table1487453233343536331323334353738393103113[[#This Row],[Hours Used]]</f>
        <v>0</v>
      </c>
      <c r="S158" s="33"/>
      <c r="T158" s="39"/>
      <c r="U158" s="39"/>
      <c r="V158" s="39"/>
      <c r="W158" s="39"/>
      <c r="X158" s="39"/>
      <c r="Y158" s="112">
        <f>IF(X158 &lt;&gt; "", RIGHT(Table15775311283848586881828384858788898108118[[#This Row],[Class (Dropdown)]],6),0)</f>
        <v>0</v>
      </c>
      <c r="Z158" s="108"/>
      <c r="AA158" s="107"/>
      <c r="AB158" s="111">
        <f>Table15775311283848586881828384858788898108118[[#This Row],[Rate (Auto fill)]]*Table15775311283848586881828384858788898108118[[#This Row],[Hours Groomed]]</f>
        <v>0</v>
      </c>
      <c r="AC158" s="32"/>
      <c r="AE158" s="85"/>
      <c r="AF158" s="85"/>
      <c r="AI158" s="33"/>
      <c r="AJ158" s="39"/>
      <c r="AK158" s="39"/>
      <c r="AL158" s="39"/>
      <c r="AM158" s="76"/>
      <c r="AN158" s="39"/>
      <c r="AO158" s="39"/>
      <c r="AP158" s="33"/>
      <c r="AQ158" s="77"/>
      <c r="AR158" s="39"/>
      <c r="AS158" s="39"/>
      <c r="AT158" s="76"/>
      <c r="AU158" s="39"/>
      <c r="AV158" s="78"/>
      <c r="AW158" s="33"/>
      <c r="AX158" s="77"/>
      <c r="AY158" s="39"/>
      <c r="AZ158" s="39"/>
      <c r="BA158" s="76"/>
      <c r="BB158" s="39"/>
      <c r="BC158" s="78"/>
      <c r="BD158" s="33"/>
      <c r="BE158" s="77"/>
      <c r="BF158" s="39"/>
      <c r="BG158" s="39"/>
      <c r="BH158" s="76"/>
      <c r="BI158" s="39"/>
      <c r="BJ158" s="78"/>
      <c r="BK158" s="33"/>
    </row>
    <row r="159" spans="1:63" x14ac:dyDescent="0.35">
      <c r="A159" s="77"/>
      <c r="B159" s="39"/>
      <c r="C159" s="39"/>
      <c r="D159" s="39"/>
      <c r="E159" s="39"/>
      <c r="F159" s="73"/>
      <c r="G159" s="95">
        <f>Table1487453233343536331323334353738393103113[[#This Row],[Hours Worked]]*Table1487453233343536331323334353738393103113[[#This Row],[Rate]]</f>
        <v>0</v>
      </c>
      <c r="H159" s="116"/>
      <c r="I159" s="118">
        <f>IF(Table1487453233343536331323334353738393103113[[#This Row],[Equipment Used (Dropdown)]] &lt;&gt; "", RIGHT(Table1487453233343536331323334353738393103113[[#This Row],[Equipment Used (Dropdown)]],6),0)</f>
        <v>0</v>
      </c>
      <c r="J159" s="94"/>
      <c r="K159" s="95">
        <f>Table1487453233343536331323334353738393103113[[#This Row],[Rate (Auto selects)]]*Table1487453233343536331323334353738393103113[[#This Row],[Hours Used]]</f>
        <v>0</v>
      </c>
      <c r="S159" s="33"/>
      <c r="T159" s="39"/>
      <c r="U159" s="39"/>
      <c r="V159" s="39"/>
      <c r="W159" s="39"/>
      <c r="X159" s="39"/>
      <c r="Y159" s="112">
        <f>IF(X159 &lt;&gt; "", RIGHT(Table15775311283848586881828384858788898108118[[#This Row],[Class (Dropdown)]],6),0)</f>
        <v>0</v>
      </c>
      <c r="Z159" s="108"/>
      <c r="AA159" s="107"/>
      <c r="AB159" s="111">
        <f>Table15775311283848586881828384858788898108118[[#This Row],[Rate (Auto fill)]]*Table15775311283848586881828384858788898108118[[#This Row],[Hours Groomed]]</f>
        <v>0</v>
      </c>
      <c r="AC159" s="32"/>
      <c r="AE159" s="85"/>
      <c r="AF159" s="85"/>
      <c r="AI159" s="33"/>
      <c r="AJ159" s="39"/>
      <c r="AK159" s="39"/>
      <c r="AL159" s="39"/>
      <c r="AM159" s="76"/>
      <c r="AN159" s="39"/>
      <c r="AO159" s="39"/>
      <c r="AP159" s="33"/>
      <c r="AQ159" s="77"/>
      <c r="AR159" s="39"/>
      <c r="AS159" s="39"/>
      <c r="AT159" s="76"/>
      <c r="AU159" s="39"/>
      <c r="AV159" s="78"/>
      <c r="AW159" s="33"/>
      <c r="AX159" s="77"/>
      <c r="AY159" s="39"/>
      <c r="AZ159" s="39"/>
      <c r="BA159" s="76"/>
      <c r="BB159" s="39"/>
      <c r="BC159" s="78"/>
      <c r="BD159" s="33"/>
      <c r="BE159" s="77"/>
      <c r="BF159" s="39"/>
      <c r="BG159" s="39"/>
      <c r="BH159" s="76"/>
      <c r="BI159" s="39"/>
      <c r="BJ159" s="78"/>
      <c r="BK159" s="33"/>
    </row>
    <row r="160" spans="1:63" x14ac:dyDescent="0.35">
      <c r="A160" s="77"/>
      <c r="B160" s="39"/>
      <c r="C160" s="39"/>
      <c r="D160" s="39"/>
      <c r="E160" s="39"/>
      <c r="F160" s="73"/>
      <c r="G160" s="95">
        <f>Table1487453233343536331323334353738393103113[[#This Row],[Hours Worked]]*Table1487453233343536331323334353738393103113[[#This Row],[Rate]]</f>
        <v>0</v>
      </c>
      <c r="H160" s="116"/>
      <c r="I160" s="118">
        <f>IF(Table1487453233343536331323334353738393103113[[#This Row],[Equipment Used (Dropdown)]] &lt;&gt; "", RIGHT(Table1487453233343536331323334353738393103113[[#This Row],[Equipment Used (Dropdown)]],6),0)</f>
        <v>0</v>
      </c>
      <c r="J160" s="94"/>
      <c r="K160" s="95">
        <f>Table1487453233343536331323334353738393103113[[#This Row],[Rate (Auto selects)]]*Table1487453233343536331323334353738393103113[[#This Row],[Hours Used]]</f>
        <v>0</v>
      </c>
      <c r="S160" s="33"/>
      <c r="T160" s="39"/>
      <c r="U160" s="39"/>
      <c r="V160" s="39"/>
      <c r="W160" s="39"/>
      <c r="X160" s="39"/>
      <c r="Y160" s="112">
        <f>IF(X160 &lt;&gt; "", RIGHT(Table15775311283848586881828384858788898108118[[#This Row],[Class (Dropdown)]],6),0)</f>
        <v>0</v>
      </c>
      <c r="Z160" s="108"/>
      <c r="AA160" s="107"/>
      <c r="AB160" s="111">
        <f>Table15775311283848586881828384858788898108118[[#This Row],[Rate (Auto fill)]]*Table15775311283848586881828384858788898108118[[#This Row],[Hours Groomed]]</f>
        <v>0</v>
      </c>
      <c r="AC160" s="32"/>
      <c r="AE160" s="85"/>
      <c r="AF160" s="85"/>
      <c r="AI160" s="33"/>
      <c r="AJ160" s="39"/>
      <c r="AK160" s="39"/>
      <c r="AL160" s="39"/>
      <c r="AM160" s="76"/>
      <c r="AN160" s="39"/>
      <c r="AO160" s="39"/>
      <c r="AP160" s="33"/>
      <c r="AQ160" s="77"/>
      <c r="AR160" s="39"/>
      <c r="AS160" s="39"/>
      <c r="AT160" s="76"/>
      <c r="AU160" s="39"/>
      <c r="AV160" s="78"/>
      <c r="AW160" s="33"/>
      <c r="AX160" s="77"/>
      <c r="AY160" s="39"/>
      <c r="AZ160" s="39"/>
      <c r="BA160" s="76"/>
      <c r="BB160" s="39"/>
      <c r="BC160" s="78"/>
      <c r="BD160" s="33"/>
      <c r="BE160" s="77"/>
      <c r="BF160" s="39"/>
      <c r="BG160" s="39"/>
      <c r="BH160" s="76"/>
      <c r="BI160" s="39"/>
      <c r="BJ160" s="78"/>
      <c r="BK160" s="33"/>
    </row>
    <row r="161" spans="1:63" x14ac:dyDescent="0.35">
      <c r="A161" s="77"/>
      <c r="B161" s="39"/>
      <c r="C161" s="39"/>
      <c r="D161" s="39"/>
      <c r="E161" s="39"/>
      <c r="F161" s="73"/>
      <c r="G161" s="95">
        <f>Table1487453233343536331323334353738393103113[[#This Row],[Hours Worked]]*Table1487453233343536331323334353738393103113[[#This Row],[Rate]]</f>
        <v>0</v>
      </c>
      <c r="H161" s="116"/>
      <c r="I161" s="118">
        <f>IF(Table1487453233343536331323334353738393103113[[#This Row],[Equipment Used (Dropdown)]] &lt;&gt; "", RIGHT(Table1487453233343536331323334353738393103113[[#This Row],[Equipment Used (Dropdown)]],6),0)</f>
        <v>0</v>
      </c>
      <c r="J161" s="94"/>
      <c r="K161" s="95">
        <f>Table1487453233343536331323334353738393103113[[#This Row],[Rate (Auto selects)]]*Table1487453233343536331323334353738393103113[[#This Row],[Hours Used]]</f>
        <v>0</v>
      </c>
      <c r="S161" s="33"/>
      <c r="T161" s="39"/>
      <c r="U161" s="39"/>
      <c r="V161" s="39"/>
      <c r="W161" s="39"/>
      <c r="X161" s="39"/>
      <c r="Y161" s="112">
        <f>IF(X161 &lt;&gt; "", RIGHT(Table15775311283848586881828384858788898108118[[#This Row],[Class (Dropdown)]],6),0)</f>
        <v>0</v>
      </c>
      <c r="Z161" s="108"/>
      <c r="AA161" s="107"/>
      <c r="AB161" s="111">
        <f>Table15775311283848586881828384858788898108118[[#This Row],[Rate (Auto fill)]]*Table15775311283848586881828384858788898108118[[#This Row],[Hours Groomed]]</f>
        <v>0</v>
      </c>
      <c r="AC161" s="32"/>
      <c r="AE161" s="85"/>
      <c r="AF161" s="85"/>
      <c r="AI161" s="33"/>
      <c r="AJ161" s="39"/>
      <c r="AK161" s="39"/>
      <c r="AL161" s="39"/>
      <c r="AM161" s="76"/>
      <c r="AN161" s="39"/>
      <c r="AO161" s="39"/>
      <c r="AP161" s="33"/>
      <c r="AQ161" s="77"/>
      <c r="AR161" s="39"/>
      <c r="AS161" s="39"/>
      <c r="AT161" s="76"/>
      <c r="AU161" s="39"/>
      <c r="AV161" s="78"/>
      <c r="AW161" s="33"/>
      <c r="AX161" s="77"/>
      <c r="AY161" s="39"/>
      <c r="AZ161" s="39"/>
      <c r="BA161" s="76"/>
      <c r="BB161" s="39"/>
      <c r="BC161" s="78"/>
      <c r="BD161" s="33"/>
      <c r="BE161" s="77"/>
      <c r="BF161" s="39"/>
      <c r="BG161" s="39"/>
      <c r="BH161" s="76"/>
      <c r="BI161" s="39"/>
      <c r="BJ161" s="78"/>
      <c r="BK161" s="33"/>
    </row>
    <row r="162" spans="1:63" x14ac:dyDescent="0.35">
      <c r="A162" s="77"/>
      <c r="B162" s="39"/>
      <c r="C162" s="39"/>
      <c r="D162" s="39"/>
      <c r="E162" s="39"/>
      <c r="F162" s="73"/>
      <c r="G162" s="95">
        <f>Table1487453233343536331323334353738393103113[[#This Row],[Hours Worked]]*Table1487453233343536331323334353738393103113[[#This Row],[Rate]]</f>
        <v>0</v>
      </c>
      <c r="H162" s="116"/>
      <c r="I162" s="118">
        <f>IF(Table1487453233343536331323334353738393103113[[#This Row],[Equipment Used (Dropdown)]] &lt;&gt; "", RIGHT(Table1487453233343536331323334353738393103113[[#This Row],[Equipment Used (Dropdown)]],6),0)</f>
        <v>0</v>
      </c>
      <c r="J162" s="94"/>
      <c r="K162" s="95">
        <f>Table1487453233343536331323334353738393103113[[#This Row],[Rate (Auto selects)]]*Table1487453233343536331323334353738393103113[[#This Row],[Hours Used]]</f>
        <v>0</v>
      </c>
      <c r="S162" s="33"/>
      <c r="T162" s="39"/>
      <c r="U162" s="39"/>
      <c r="V162" s="39"/>
      <c r="W162" s="39"/>
      <c r="X162" s="39"/>
      <c r="Y162" s="112">
        <f>IF(X162 &lt;&gt; "", RIGHT(Table15775311283848586881828384858788898108118[[#This Row],[Class (Dropdown)]],6),0)</f>
        <v>0</v>
      </c>
      <c r="Z162" s="108"/>
      <c r="AA162" s="107"/>
      <c r="AB162" s="111">
        <f>Table15775311283848586881828384858788898108118[[#This Row],[Rate (Auto fill)]]*Table15775311283848586881828384858788898108118[[#This Row],[Hours Groomed]]</f>
        <v>0</v>
      </c>
      <c r="AC162" s="32"/>
      <c r="AE162" s="85"/>
      <c r="AF162" s="85"/>
      <c r="AI162" s="33"/>
      <c r="AJ162" s="39"/>
      <c r="AK162" s="39"/>
      <c r="AL162" s="39"/>
      <c r="AM162" s="76"/>
      <c r="AN162" s="39"/>
      <c r="AO162" s="39"/>
      <c r="AP162" s="33"/>
      <c r="AQ162" s="77"/>
      <c r="AR162" s="39"/>
      <c r="AS162" s="39"/>
      <c r="AT162" s="76"/>
      <c r="AU162" s="39"/>
      <c r="AV162" s="78"/>
      <c r="AW162" s="33"/>
      <c r="AX162" s="77"/>
      <c r="AY162" s="39"/>
      <c r="AZ162" s="39"/>
      <c r="BA162" s="76"/>
      <c r="BB162" s="39"/>
      <c r="BC162" s="78"/>
      <c r="BD162" s="33"/>
      <c r="BE162" s="77"/>
      <c r="BF162" s="39"/>
      <c r="BG162" s="39"/>
      <c r="BH162" s="76"/>
      <c r="BI162" s="39"/>
      <c r="BJ162" s="78"/>
      <c r="BK162" s="33"/>
    </row>
    <row r="163" spans="1:63" x14ac:dyDescent="0.35">
      <c r="A163" s="77"/>
      <c r="B163" s="39"/>
      <c r="C163" s="39"/>
      <c r="D163" s="39"/>
      <c r="E163" s="39"/>
      <c r="F163" s="73"/>
      <c r="G163" s="95">
        <f>Table1487453233343536331323334353738393103113[[#This Row],[Hours Worked]]*Table1487453233343536331323334353738393103113[[#This Row],[Rate]]</f>
        <v>0</v>
      </c>
      <c r="H163" s="116"/>
      <c r="I163" s="118">
        <f>IF(Table1487453233343536331323334353738393103113[[#This Row],[Equipment Used (Dropdown)]] &lt;&gt; "", RIGHT(Table1487453233343536331323334353738393103113[[#This Row],[Equipment Used (Dropdown)]],6),0)</f>
        <v>0</v>
      </c>
      <c r="J163" s="94"/>
      <c r="K163" s="95">
        <f>Table1487453233343536331323334353738393103113[[#This Row],[Rate (Auto selects)]]*Table1487453233343536331323334353738393103113[[#This Row],[Hours Used]]</f>
        <v>0</v>
      </c>
      <c r="S163" s="33"/>
      <c r="T163" s="39"/>
      <c r="U163" s="39"/>
      <c r="V163" s="39"/>
      <c r="W163" s="39"/>
      <c r="X163" s="39"/>
      <c r="Y163" s="112">
        <f>IF(X163 &lt;&gt; "", RIGHT(Table15775311283848586881828384858788898108118[[#This Row],[Class (Dropdown)]],6),0)</f>
        <v>0</v>
      </c>
      <c r="Z163" s="108"/>
      <c r="AA163" s="107"/>
      <c r="AB163" s="111">
        <f>Table15775311283848586881828384858788898108118[[#This Row],[Rate (Auto fill)]]*Table15775311283848586881828384858788898108118[[#This Row],[Hours Groomed]]</f>
        <v>0</v>
      </c>
      <c r="AC163" s="32"/>
      <c r="AE163" s="85"/>
      <c r="AF163" s="85"/>
      <c r="AI163" s="33"/>
      <c r="AJ163" s="39"/>
      <c r="AK163" s="39"/>
      <c r="AL163" s="39"/>
      <c r="AM163" s="76"/>
      <c r="AN163" s="39"/>
      <c r="AO163" s="39"/>
      <c r="AP163" s="33"/>
      <c r="AQ163" s="77"/>
      <c r="AR163" s="39"/>
      <c r="AS163" s="39"/>
      <c r="AT163" s="76"/>
      <c r="AU163" s="39"/>
      <c r="AV163" s="78"/>
      <c r="AW163" s="33"/>
      <c r="AX163" s="77"/>
      <c r="AY163" s="39"/>
      <c r="AZ163" s="39"/>
      <c r="BA163" s="76"/>
      <c r="BB163" s="39"/>
      <c r="BC163" s="78"/>
      <c r="BD163" s="33"/>
      <c r="BE163" s="77"/>
      <c r="BF163" s="39"/>
      <c r="BG163" s="39"/>
      <c r="BH163" s="76"/>
      <c r="BI163" s="39"/>
      <c r="BJ163" s="78"/>
      <c r="BK163" s="33"/>
    </row>
    <row r="164" spans="1:63" x14ac:dyDescent="0.35">
      <c r="A164" s="77"/>
      <c r="B164" s="39"/>
      <c r="C164" s="39"/>
      <c r="D164" s="39"/>
      <c r="E164" s="39"/>
      <c r="F164" s="73"/>
      <c r="G164" s="95">
        <f>Table1487453233343536331323334353738393103113[[#This Row],[Hours Worked]]*Table1487453233343536331323334353738393103113[[#This Row],[Rate]]</f>
        <v>0</v>
      </c>
      <c r="H164" s="116"/>
      <c r="I164" s="118">
        <f>IF(Table1487453233343536331323334353738393103113[[#This Row],[Equipment Used (Dropdown)]] &lt;&gt; "", RIGHT(Table1487453233343536331323334353738393103113[[#This Row],[Equipment Used (Dropdown)]],6),0)</f>
        <v>0</v>
      </c>
      <c r="J164" s="94"/>
      <c r="K164" s="95">
        <f>Table1487453233343536331323334353738393103113[[#This Row],[Rate (Auto selects)]]*Table1487453233343536331323334353738393103113[[#This Row],[Hours Used]]</f>
        <v>0</v>
      </c>
      <c r="S164" s="33"/>
      <c r="T164" s="39"/>
      <c r="U164" s="39"/>
      <c r="V164" s="39"/>
      <c r="W164" s="39"/>
      <c r="X164" s="39"/>
      <c r="Y164" s="112">
        <f>IF(X164 &lt;&gt; "", RIGHT(Table15775311283848586881828384858788898108118[[#This Row],[Class (Dropdown)]],6),0)</f>
        <v>0</v>
      </c>
      <c r="Z164" s="108"/>
      <c r="AA164" s="107"/>
      <c r="AB164" s="111">
        <f>Table15775311283848586881828384858788898108118[[#This Row],[Rate (Auto fill)]]*Table15775311283848586881828384858788898108118[[#This Row],[Hours Groomed]]</f>
        <v>0</v>
      </c>
      <c r="AC164" s="32"/>
      <c r="AE164" s="85"/>
      <c r="AF164" s="85"/>
      <c r="AI164" s="33"/>
      <c r="AJ164" s="39"/>
      <c r="AK164" s="39"/>
      <c r="AL164" s="39"/>
      <c r="AM164" s="76"/>
      <c r="AN164" s="39"/>
      <c r="AO164" s="39"/>
      <c r="AP164" s="33"/>
      <c r="AQ164" s="77"/>
      <c r="AR164" s="39"/>
      <c r="AS164" s="39"/>
      <c r="AT164" s="76"/>
      <c r="AU164" s="39"/>
      <c r="AV164" s="78"/>
      <c r="AW164" s="33"/>
      <c r="AX164" s="77"/>
      <c r="AY164" s="39"/>
      <c r="AZ164" s="39"/>
      <c r="BA164" s="76"/>
      <c r="BB164" s="39"/>
      <c r="BC164" s="78"/>
      <c r="BD164" s="33"/>
      <c r="BE164" s="77"/>
      <c r="BF164" s="39"/>
      <c r="BG164" s="39"/>
      <c r="BH164" s="76"/>
      <c r="BI164" s="39"/>
      <c r="BJ164" s="78"/>
      <c r="BK164" s="33"/>
    </row>
    <row r="165" spans="1:63" x14ac:dyDescent="0.35">
      <c r="A165" s="77"/>
      <c r="B165" s="39"/>
      <c r="C165" s="39"/>
      <c r="D165" s="39"/>
      <c r="E165" s="39"/>
      <c r="F165" s="73"/>
      <c r="G165" s="95">
        <f>Table1487453233343536331323334353738393103113[[#This Row],[Hours Worked]]*Table1487453233343536331323334353738393103113[[#This Row],[Rate]]</f>
        <v>0</v>
      </c>
      <c r="H165" s="116"/>
      <c r="I165" s="118">
        <f>IF(Table1487453233343536331323334353738393103113[[#This Row],[Equipment Used (Dropdown)]] &lt;&gt; "", RIGHT(Table1487453233343536331323334353738393103113[[#This Row],[Equipment Used (Dropdown)]],6),0)</f>
        <v>0</v>
      </c>
      <c r="J165" s="94"/>
      <c r="K165" s="95">
        <f>Table1487453233343536331323334353738393103113[[#This Row],[Rate (Auto selects)]]*Table1487453233343536331323334353738393103113[[#This Row],[Hours Used]]</f>
        <v>0</v>
      </c>
      <c r="S165" s="33"/>
      <c r="T165" s="39"/>
      <c r="U165" s="39"/>
      <c r="V165" s="39"/>
      <c r="W165" s="39"/>
      <c r="X165" s="39"/>
      <c r="Y165" s="112">
        <f>IF(X165 &lt;&gt; "", RIGHT(Table15775311283848586881828384858788898108118[[#This Row],[Class (Dropdown)]],6),0)</f>
        <v>0</v>
      </c>
      <c r="Z165" s="108"/>
      <c r="AA165" s="107"/>
      <c r="AB165" s="111">
        <f>Table15775311283848586881828384858788898108118[[#This Row],[Rate (Auto fill)]]*Table15775311283848586881828384858788898108118[[#This Row],[Hours Groomed]]</f>
        <v>0</v>
      </c>
      <c r="AC165" s="32"/>
      <c r="AE165" s="85"/>
      <c r="AF165" s="85"/>
      <c r="AI165" s="33"/>
      <c r="AJ165" s="39"/>
      <c r="AK165" s="39"/>
      <c r="AL165" s="39"/>
      <c r="AM165" s="76"/>
      <c r="AN165" s="39"/>
      <c r="AO165" s="39"/>
      <c r="AP165" s="33"/>
      <c r="AQ165" s="77"/>
      <c r="AR165" s="39"/>
      <c r="AS165" s="39"/>
      <c r="AT165" s="76"/>
      <c r="AU165" s="39"/>
      <c r="AV165" s="78"/>
      <c r="AW165" s="33"/>
      <c r="AX165" s="77"/>
      <c r="AY165" s="39"/>
      <c r="AZ165" s="39"/>
      <c r="BA165" s="76"/>
      <c r="BB165" s="39"/>
      <c r="BC165" s="78"/>
      <c r="BD165" s="33"/>
      <c r="BE165" s="77"/>
      <c r="BF165" s="39"/>
      <c r="BG165" s="39"/>
      <c r="BH165" s="76"/>
      <c r="BI165" s="39"/>
      <c r="BJ165" s="78"/>
      <c r="BK165" s="33"/>
    </row>
    <row r="166" spans="1:63" x14ac:dyDescent="0.35">
      <c r="A166" s="77"/>
      <c r="B166" s="39"/>
      <c r="C166" s="39"/>
      <c r="D166" s="39"/>
      <c r="E166" s="39"/>
      <c r="F166" s="73"/>
      <c r="G166" s="95">
        <f>Table1487453233343536331323334353738393103113[[#This Row],[Hours Worked]]*Table1487453233343536331323334353738393103113[[#This Row],[Rate]]</f>
        <v>0</v>
      </c>
      <c r="H166" s="116"/>
      <c r="I166" s="118">
        <f>IF(Table1487453233343536331323334353738393103113[[#This Row],[Equipment Used (Dropdown)]] &lt;&gt; "", RIGHT(Table1487453233343536331323334353738393103113[[#This Row],[Equipment Used (Dropdown)]],6),0)</f>
        <v>0</v>
      </c>
      <c r="J166" s="94"/>
      <c r="K166" s="95">
        <f>Table1487453233343536331323334353738393103113[[#This Row],[Rate (Auto selects)]]*Table1487453233343536331323334353738393103113[[#This Row],[Hours Used]]</f>
        <v>0</v>
      </c>
      <c r="S166" s="33"/>
      <c r="T166" s="39"/>
      <c r="U166" s="39"/>
      <c r="V166" s="39"/>
      <c r="W166" s="39"/>
      <c r="X166" s="39"/>
      <c r="Y166" s="112">
        <f>IF(X166 &lt;&gt; "", RIGHT(Table15775311283848586881828384858788898108118[[#This Row],[Class (Dropdown)]],6),0)</f>
        <v>0</v>
      </c>
      <c r="Z166" s="108"/>
      <c r="AA166" s="107"/>
      <c r="AB166" s="111">
        <f>Table15775311283848586881828384858788898108118[[#This Row],[Rate (Auto fill)]]*Table15775311283848586881828384858788898108118[[#This Row],[Hours Groomed]]</f>
        <v>0</v>
      </c>
      <c r="AC166" s="32"/>
      <c r="AE166" s="85"/>
      <c r="AF166" s="85"/>
      <c r="AI166" s="33"/>
      <c r="AJ166" s="39"/>
      <c r="AK166" s="39"/>
      <c r="AL166" s="39"/>
      <c r="AM166" s="76"/>
      <c r="AN166" s="39"/>
      <c r="AO166" s="39"/>
      <c r="AP166" s="33"/>
      <c r="AQ166" s="77"/>
      <c r="AR166" s="39"/>
      <c r="AS166" s="39"/>
      <c r="AT166" s="76"/>
      <c r="AU166" s="39"/>
      <c r="AV166" s="78"/>
      <c r="AW166" s="33"/>
      <c r="AX166" s="77"/>
      <c r="AY166" s="39"/>
      <c r="AZ166" s="39"/>
      <c r="BA166" s="76"/>
      <c r="BB166" s="39"/>
      <c r="BC166" s="78"/>
      <c r="BD166" s="33"/>
      <c r="BE166" s="77"/>
      <c r="BF166" s="39"/>
      <c r="BG166" s="39"/>
      <c r="BH166" s="76"/>
      <c r="BI166" s="39"/>
      <c r="BJ166" s="78"/>
      <c r="BK166" s="33"/>
    </row>
    <row r="167" spans="1:63" x14ac:dyDescent="0.35">
      <c r="A167" s="77"/>
      <c r="B167" s="39"/>
      <c r="C167" s="39"/>
      <c r="D167" s="39"/>
      <c r="E167" s="39"/>
      <c r="F167" s="73"/>
      <c r="G167" s="95">
        <f>Table1487453233343536331323334353738393103113[[#This Row],[Hours Worked]]*Table1487453233343536331323334353738393103113[[#This Row],[Rate]]</f>
        <v>0</v>
      </c>
      <c r="H167" s="116"/>
      <c r="I167" s="118">
        <f>IF(Table1487453233343536331323334353738393103113[[#This Row],[Equipment Used (Dropdown)]] &lt;&gt; "", RIGHT(Table1487453233343536331323334353738393103113[[#This Row],[Equipment Used (Dropdown)]],6),0)</f>
        <v>0</v>
      </c>
      <c r="J167" s="94"/>
      <c r="K167" s="95">
        <f>Table1487453233343536331323334353738393103113[[#This Row],[Rate (Auto selects)]]*Table1487453233343536331323334353738393103113[[#This Row],[Hours Used]]</f>
        <v>0</v>
      </c>
      <c r="S167" s="33"/>
      <c r="T167" s="39"/>
      <c r="U167" s="39"/>
      <c r="V167" s="39"/>
      <c r="W167" s="39"/>
      <c r="X167" s="39"/>
      <c r="Y167" s="112">
        <f>IF(X167 &lt;&gt; "", RIGHT(Table15775311283848586881828384858788898108118[[#This Row],[Class (Dropdown)]],6),0)</f>
        <v>0</v>
      </c>
      <c r="Z167" s="108"/>
      <c r="AA167" s="107"/>
      <c r="AB167" s="111">
        <f>Table15775311283848586881828384858788898108118[[#This Row],[Rate (Auto fill)]]*Table15775311283848586881828384858788898108118[[#This Row],[Hours Groomed]]</f>
        <v>0</v>
      </c>
      <c r="AC167" s="32"/>
      <c r="AE167" s="85"/>
      <c r="AF167" s="85"/>
      <c r="AI167" s="33"/>
      <c r="AJ167" s="39"/>
      <c r="AK167" s="39"/>
      <c r="AL167" s="39"/>
      <c r="AM167" s="76"/>
      <c r="AN167" s="39"/>
      <c r="AO167" s="39"/>
      <c r="AP167" s="33"/>
      <c r="AQ167" s="77"/>
      <c r="AR167" s="39"/>
      <c r="AS167" s="39"/>
      <c r="AT167" s="76"/>
      <c r="AU167" s="39"/>
      <c r="AV167" s="78"/>
      <c r="AW167" s="33"/>
      <c r="AX167" s="77"/>
      <c r="AY167" s="39"/>
      <c r="AZ167" s="39"/>
      <c r="BA167" s="76"/>
      <c r="BB167" s="39"/>
      <c r="BC167" s="78"/>
      <c r="BD167" s="33"/>
      <c r="BE167" s="77"/>
      <c r="BF167" s="39"/>
      <c r="BG167" s="39"/>
      <c r="BH167" s="76"/>
      <c r="BI167" s="39"/>
      <c r="BJ167" s="78"/>
      <c r="BK167" s="33"/>
    </row>
    <row r="168" spans="1:63" x14ac:dyDescent="0.35">
      <c r="A168" s="77"/>
      <c r="B168" s="39"/>
      <c r="C168" s="39"/>
      <c r="D168" s="39"/>
      <c r="E168" s="39"/>
      <c r="F168" s="73"/>
      <c r="G168" s="95">
        <f>Table1487453233343536331323334353738393103113[[#This Row],[Hours Worked]]*Table1487453233343536331323334353738393103113[[#This Row],[Rate]]</f>
        <v>0</v>
      </c>
      <c r="H168" s="116"/>
      <c r="I168" s="118">
        <f>IF(Table1487453233343536331323334353738393103113[[#This Row],[Equipment Used (Dropdown)]] &lt;&gt; "", RIGHT(Table1487453233343536331323334353738393103113[[#This Row],[Equipment Used (Dropdown)]],6),0)</f>
        <v>0</v>
      </c>
      <c r="J168" s="94"/>
      <c r="K168" s="95">
        <f>Table1487453233343536331323334353738393103113[[#This Row],[Rate (Auto selects)]]*Table1487453233343536331323334353738393103113[[#This Row],[Hours Used]]</f>
        <v>0</v>
      </c>
      <c r="S168" s="33"/>
      <c r="T168" s="39"/>
      <c r="U168" s="39"/>
      <c r="V168" s="39"/>
      <c r="W168" s="39"/>
      <c r="X168" s="39"/>
      <c r="Y168" s="112">
        <f>IF(X168 &lt;&gt; "", RIGHT(Table15775311283848586881828384858788898108118[[#This Row],[Class (Dropdown)]],6),0)</f>
        <v>0</v>
      </c>
      <c r="Z168" s="108"/>
      <c r="AA168" s="107"/>
      <c r="AB168" s="111">
        <f>Table15775311283848586881828384858788898108118[[#This Row],[Rate (Auto fill)]]*Table15775311283848586881828384858788898108118[[#This Row],[Hours Groomed]]</f>
        <v>0</v>
      </c>
      <c r="AC168" s="32"/>
      <c r="AE168" s="85"/>
      <c r="AF168" s="85"/>
      <c r="AI168" s="33"/>
      <c r="AJ168" s="39"/>
      <c r="AK168" s="39"/>
      <c r="AL168" s="39"/>
      <c r="AM168" s="76"/>
      <c r="AN168" s="39"/>
      <c r="AO168" s="39"/>
      <c r="AP168" s="33"/>
      <c r="AQ168" s="77"/>
      <c r="AR168" s="39"/>
      <c r="AS168" s="39"/>
      <c r="AT168" s="76"/>
      <c r="AU168" s="39"/>
      <c r="AV168" s="78"/>
      <c r="AW168" s="33"/>
      <c r="AX168" s="77"/>
      <c r="AY168" s="39"/>
      <c r="AZ168" s="39"/>
      <c r="BA168" s="76"/>
      <c r="BB168" s="39"/>
      <c r="BC168" s="78"/>
      <c r="BD168" s="33"/>
      <c r="BE168" s="77"/>
      <c r="BF168" s="39"/>
      <c r="BG168" s="39"/>
      <c r="BH168" s="76"/>
      <c r="BI168" s="39"/>
      <c r="BJ168" s="78"/>
      <c r="BK168" s="33"/>
    </row>
    <row r="169" spans="1:63" x14ac:dyDescent="0.35">
      <c r="A169" s="77"/>
      <c r="B169" s="39"/>
      <c r="C169" s="39"/>
      <c r="D169" s="39"/>
      <c r="E169" s="39"/>
      <c r="F169" s="73"/>
      <c r="G169" s="95">
        <f>Table1487453233343536331323334353738393103113[[#This Row],[Hours Worked]]*Table1487453233343536331323334353738393103113[[#This Row],[Rate]]</f>
        <v>0</v>
      </c>
      <c r="H169" s="116"/>
      <c r="I169" s="118">
        <f>IF(Table1487453233343536331323334353738393103113[[#This Row],[Equipment Used (Dropdown)]] &lt;&gt; "", RIGHT(Table1487453233343536331323334353738393103113[[#This Row],[Equipment Used (Dropdown)]],6),0)</f>
        <v>0</v>
      </c>
      <c r="J169" s="94"/>
      <c r="K169" s="95">
        <f>Table1487453233343536331323334353738393103113[[#This Row],[Rate (Auto selects)]]*Table1487453233343536331323334353738393103113[[#This Row],[Hours Used]]</f>
        <v>0</v>
      </c>
      <c r="S169" s="33"/>
      <c r="T169" s="39"/>
      <c r="U169" s="39"/>
      <c r="V169" s="39"/>
      <c r="W169" s="39"/>
      <c r="X169" s="39"/>
      <c r="Y169" s="112">
        <f>IF(X169 &lt;&gt; "", RIGHT(Table15775311283848586881828384858788898108118[[#This Row],[Class (Dropdown)]],6),0)</f>
        <v>0</v>
      </c>
      <c r="Z169" s="108"/>
      <c r="AA169" s="107"/>
      <c r="AB169" s="111">
        <f>Table15775311283848586881828384858788898108118[[#This Row],[Rate (Auto fill)]]*Table15775311283848586881828384858788898108118[[#This Row],[Hours Groomed]]</f>
        <v>0</v>
      </c>
      <c r="AC169" s="32"/>
      <c r="AE169" s="85"/>
      <c r="AF169" s="85"/>
      <c r="AI169" s="33"/>
      <c r="AJ169" s="39"/>
      <c r="AK169" s="39"/>
      <c r="AL169" s="39"/>
      <c r="AM169" s="76"/>
      <c r="AN169" s="39"/>
      <c r="AO169" s="39"/>
      <c r="AP169" s="33"/>
      <c r="AQ169" s="77"/>
      <c r="AR169" s="39"/>
      <c r="AS169" s="39"/>
      <c r="AT169" s="76"/>
      <c r="AU169" s="39"/>
      <c r="AV169" s="78"/>
      <c r="AW169" s="33"/>
      <c r="AX169" s="77"/>
      <c r="AY169" s="39"/>
      <c r="AZ169" s="39"/>
      <c r="BA169" s="76"/>
      <c r="BB169" s="39"/>
      <c r="BC169" s="78"/>
      <c r="BD169" s="33"/>
      <c r="BE169" s="77"/>
      <c r="BF169" s="39"/>
      <c r="BG169" s="39"/>
      <c r="BH169" s="76"/>
      <c r="BI169" s="39"/>
      <c r="BJ169" s="78"/>
      <c r="BK169" s="33"/>
    </row>
    <row r="170" spans="1:63" x14ac:dyDescent="0.35">
      <c r="A170" s="77"/>
      <c r="B170" s="39"/>
      <c r="C170" s="39"/>
      <c r="D170" s="39"/>
      <c r="E170" s="39"/>
      <c r="F170" s="73"/>
      <c r="G170" s="95">
        <f>Table1487453233343536331323334353738393103113[[#This Row],[Hours Worked]]*Table1487453233343536331323334353738393103113[[#This Row],[Rate]]</f>
        <v>0</v>
      </c>
      <c r="H170" s="116"/>
      <c r="I170" s="118">
        <f>IF(Table1487453233343536331323334353738393103113[[#This Row],[Equipment Used (Dropdown)]] &lt;&gt; "", RIGHT(Table1487453233343536331323334353738393103113[[#This Row],[Equipment Used (Dropdown)]],6),0)</f>
        <v>0</v>
      </c>
      <c r="J170" s="94"/>
      <c r="K170" s="95">
        <f>Table1487453233343536331323334353738393103113[[#This Row],[Rate (Auto selects)]]*Table1487453233343536331323334353738393103113[[#This Row],[Hours Used]]</f>
        <v>0</v>
      </c>
      <c r="S170" s="33"/>
      <c r="T170" s="39"/>
      <c r="U170" s="39"/>
      <c r="V170" s="39"/>
      <c r="W170" s="39"/>
      <c r="X170" s="39"/>
      <c r="Y170" s="112">
        <f>IF(X170 &lt;&gt; "", RIGHT(Table15775311283848586881828384858788898108118[[#This Row],[Class (Dropdown)]],6),0)</f>
        <v>0</v>
      </c>
      <c r="Z170" s="108"/>
      <c r="AA170" s="107"/>
      <c r="AB170" s="111">
        <f>Table15775311283848586881828384858788898108118[[#This Row],[Rate (Auto fill)]]*Table15775311283848586881828384858788898108118[[#This Row],[Hours Groomed]]</f>
        <v>0</v>
      </c>
      <c r="AC170" s="32"/>
      <c r="AE170" s="85"/>
      <c r="AF170" s="85"/>
      <c r="AI170" s="33"/>
      <c r="AJ170" s="39"/>
      <c r="AK170" s="39"/>
      <c r="AL170" s="39"/>
      <c r="AM170" s="76"/>
      <c r="AN170" s="39"/>
      <c r="AO170" s="39"/>
      <c r="AP170" s="33"/>
      <c r="AQ170" s="77"/>
      <c r="AR170" s="39"/>
      <c r="AS170" s="39"/>
      <c r="AT170" s="76"/>
      <c r="AU170" s="39"/>
      <c r="AV170" s="78"/>
      <c r="AW170" s="33"/>
      <c r="AX170" s="77"/>
      <c r="AY170" s="39"/>
      <c r="AZ170" s="39"/>
      <c r="BA170" s="76"/>
      <c r="BB170" s="39"/>
      <c r="BC170" s="78"/>
      <c r="BD170" s="33"/>
      <c r="BE170" s="77"/>
      <c r="BF170" s="39"/>
      <c r="BG170" s="39"/>
      <c r="BH170" s="76"/>
      <c r="BI170" s="39"/>
      <c r="BJ170" s="78"/>
      <c r="BK170" s="33"/>
    </row>
    <row r="171" spans="1:63" x14ac:dyDescent="0.35">
      <c r="A171" s="77"/>
      <c r="B171" s="39"/>
      <c r="C171" s="39"/>
      <c r="D171" s="39"/>
      <c r="E171" s="39"/>
      <c r="F171" s="73"/>
      <c r="G171" s="95">
        <f>Table1487453233343536331323334353738393103113[[#This Row],[Hours Worked]]*Table1487453233343536331323334353738393103113[[#This Row],[Rate]]</f>
        <v>0</v>
      </c>
      <c r="H171" s="116"/>
      <c r="I171" s="118">
        <f>IF(Table1487453233343536331323334353738393103113[[#This Row],[Equipment Used (Dropdown)]] &lt;&gt; "", RIGHT(Table1487453233343536331323334353738393103113[[#This Row],[Equipment Used (Dropdown)]],6),0)</f>
        <v>0</v>
      </c>
      <c r="J171" s="94"/>
      <c r="K171" s="95">
        <f>Table1487453233343536331323334353738393103113[[#This Row],[Rate (Auto selects)]]*Table1487453233343536331323334353738393103113[[#This Row],[Hours Used]]</f>
        <v>0</v>
      </c>
      <c r="S171" s="33"/>
      <c r="T171" s="39"/>
      <c r="U171" s="39"/>
      <c r="V171" s="39"/>
      <c r="W171" s="39"/>
      <c r="X171" s="39"/>
      <c r="Y171" s="112">
        <f>IF(X171 &lt;&gt; "", RIGHT(Table15775311283848586881828384858788898108118[[#This Row],[Class (Dropdown)]],6),0)</f>
        <v>0</v>
      </c>
      <c r="Z171" s="108"/>
      <c r="AA171" s="107"/>
      <c r="AB171" s="111">
        <f>Table15775311283848586881828384858788898108118[[#This Row],[Rate (Auto fill)]]*Table15775311283848586881828384858788898108118[[#This Row],[Hours Groomed]]</f>
        <v>0</v>
      </c>
      <c r="AC171" s="32"/>
      <c r="AE171" s="85"/>
      <c r="AF171" s="85"/>
      <c r="AI171" s="33"/>
      <c r="AJ171" s="39"/>
      <c r="AK171" s="39"/>
      <c r="AL171" s="39"/>
      <c r="AM171" s="76"/>
      <c r="AN171" s="39"/>
      <c r="AO171" s="39"/>
      <c r="AP171" s="33"/>
      <c r="AQ171" s="77"/>
      <c r="AR171" s="39"/>
      <c r="AS171" s="39"/>
      <c r="AT171" s="76"/>
      <c r="AU171" s="39"/>
      <c r="AV171" s="78"/>
      <c r="AW171" s="33"/>
      <c r="AX171" s="77"/>
      <c r="AY171" s="39"/>
      <c r="AZ171" s="39"/>
      <c r="BA171" s="76"/>
      <c r="BB171" s="39"/>
      <c r="BC171" s="78"/>
      <c r="BD171" s="33"/>
      <c r="BE171" s="77"/>
      <c r="BF171" s="39"/>
      <c r="BG171" s="39"/>
      <c r="BH171" s="76"/>
      <c r="BI171" s="39"/>
      <c r="BJ171" s="78"/>
      <c r="BK171" s="33"/>
    </row>
    <row r="172" spans="1:63" x14ac:dyDescent="0.35">
      <c r="A172" s="77"/>
      <c r="B172" s="39"/>
      <c r="C172" s="39"/>
      <c r="D172" s="39"/>
      <c r="E172" s="39"/>
      <c r="F172" s="73"/>
      <c r="G172" s="95">
        <f>Table1487453233343536331323334353738393103113[[#This Row],[Hours Worked]]*Table1487453233343536331323334353738393103113[[#This Row],[Rate]]</f>
        <v>0</v>
      </c>
      <c r="H172" s="116"/>
      <c r="I172" s="118">
        <f>IF(Table1487453233343536331323334353738393103113[[#This Row],[Equipment Used (Dropdown)]] &lt;&gt; "", RIGHT(Table1487453233343536331323334353738393103113[[#This Row],[Equipment Used (Dropdown)]],6),0)</f>
        <v>0</v>
      </c>
      <c r="J172" s="94"/>
      <c r="K172" s="95">
        <f>Table1487453233343536331323334353738393103113[[#This Row],[Rate (Auto selects)]]*Table1487453233343536331323334353738393103113[[#This Row],[Hours Used]]</f>
        <v>0</v>
      </c>
      <c r="S172" s="33"/>
      <c r="T172" s="39"/>
      <c r="U172" s="39"/>
      <c r="V172" s="39"/>
      <c r="W172" s="39"/>
      <c r="X172" s="39"/>
      <c r="Y172" s="112">
        <f>IF(X172 &lt;&gt; "", RIGHT(Table15775311283848586881828384858788898108118[[#This Row],[Class (Dropdown)]],6),0)</f>
        <v>0</v>
      </c>
      <c r="Z172" s="108"/>
      <c r="AA172" s="107"/>
      <c r="AB172" s="111">
        <f>Table15775311283848586881828384858788898108118[[#This Row],[Rate (Auto fill)]]*Table15775311283848586881828384858788898108118[[#This Row],[Hours Groomed]]</f>
        <v>0</v>
      </c>
      <c r="AC172" s="32"/>
      <c r="AE172" s="85"/>
      <c r="AF172" s="85"/>
      <c r="AI172" s="33"/>
      <c r="AJ172" s="39"/>
      <c r="AK172" s="39"/>
      <c r="AL172" s="39"/>
      <c r="AM172" s="76"/>
      <c r="AN172" s="39"/>
      <c r="AO172" s="39"/>
      <c r="AP172" s="33"/>
      <c r="AQ172" s="77"/>
      <c r="AR172" s="39"/>
      <c r="AS172" s="39"/>
      <c r="AT172" s="76"/>
      <c r="AU172" s="39"/>
      <c r="AV172" s="78"/>
      <c r="AW172" s="33"/>
      <c r="AX172" s="77"/>
      <c r="AY172" s="39"/>
      <c r="AZ172" s="39"/>
      <c r="BA172" s="76"/>
      <c r="BB172" s="39"/>
      <c r="BC172" s="78"/>
      <c r="BD172" s="33"/>
      <c r="BE172" s="77"/>
      <c r="BF172" s="39"/>
      <c r="BG172" s="39"/>
      <c r="BH172" s="76"/>
      <c r="BI172" s="39"/>
      <c r="BJ172" s="78"/>
      <c r="BK172" s="33"/>
    </row>
    <row r="173" spans="1:63" x14ac:dyDescent="0.35">
      <c r="A173" s="77"/>
      <c r="B173" s="39"/>
      <c r="C173" s="39"/>
      <c r="D173" s="39"/>
      <c r="E173" s="39"/>
      <c r="F173" s="73"/>
      <c r="G173" s="95">
        <f>Table1487453233343536331323334353738393103113[[#This Row],[Hours Worked]]*Table1487453233343536331323334353738393103113[[#This Row],[Rate]]</f>
        <v>0</v>
      </c>
      <c r="H173" s="116"/>
      <c r="I173" s="118">
        <f>IF(Table1487453233343536331323334353738393103113[[#This Row],[Equipment Used (Dropdown)]] &lt;&gt; "", RIGHT(Table1487453233343536331323334353738393103113[[#This Row],[Equipment Used (Dropdown)]],6),0)</f>
        <v>0</v>
      </c>
      <c r="J173" s="94"/>
      <c r="K173" s="95">
        <f>Table1487453233343536331323334353738393103113[[#This Row],[Rate (Auto selects)]]*Table1487453233343536331323334353738393103113[[#This Row],[Hours Used]]</f>
        <v>0</v>
      </c>
      <c r="S173" s="33"/>
      <c r="T173" s="39"/>
      <c r="U173" s="39"/>
      <c r="V173" s="39"/>
      <c r="W173" s="39"/>
      <c r="X173" s="39"/>
      <c r="Y173" s="112">
        <f>IF(X173 &lt;&gt; "", RIGHT(Table15775311283848586881828384858788898108118[[#This Row],[Class (Dropdown)]],6),0)</f>
        <v>0</v>
      </c>
      <c r="Z173" s="108"/>
      <c r="AA173" s="107"/>
      <c r="AB173" s="111">
        <f>Table15775311283848586881828384858788898108118[[#This Row],[Rate (Auto fill)]]*Table15775311283848586881828384858788898108118[[#This Row],[Hours Groomed]]</f>
        <v>0</v>
      </c>
      <c r="AC173" s="32"/>
      <c r="AE173" s="85"/>
      <c r="AF173" s="85"/>
      <c r="AI173" s="33"/>
      <c r="AJ173" s="39"/>
      <c r="AK173" s="39"/>
      <c r="AL173" s="39"/>
      <c r="AM173" s="76"/>
      <c r="AN173" s="39"/>
      <c r="AO173" s="39"/>
      <c r="AP173" s="33"/>
      <c r="AQ173" s="77"/>
      <c r="AR173" s="39"/>
      <c r="AS173" s="39"/>
      <c r="AT173" s="76"/>
      <c r="AU173" s="39"/>
      <c r="AV173" s="78"/>
      <c r="AW173" s="33"/>
      <c r="AX173" s="77"/>
      <c r="AY173" s="39"/>
      <c r="AZ173" s="39"/>
      <c r="BA173" s="76"/>
      <c r="BB173" s="39"/>
      <c r="BC173" s="78"/>
      <c r="BD173" s="33"/>
      <c r="BE173" s="77"/>
      <c r="BF173" s="39"/>
      <c r="BG173" s="39"/>
      <c r="BH173" s="76"/>
      <c r="BI173" s="39"/>
      <c r="BJ173" s="78"/>
      <c r="BK173" s="33"/>
    </row>
    <row r="174" spans="1:63" x14ac:dyDescent="0.35">
      <c r="A174" s="77"/>
      <c r="B174" s="39"/>
      <c r="C174" s="39"/>
      <c r="D174" s="39"/>
      <c r="E174" s="39"/>
      <c r="F174" s="73"/>
      <c r="G174" s="95">
        <f>Table1487453233343536331323334353738393103113[[#This Row],[Hours Worked]]*Table1487453233343536331323334353738393103113[[#This Row],[Rate]]</f>
        <v>0</v>
      </c>
      <c r="H174" s="116"/>
      <c r="I174" s="118">
        <f>IF(Table1487453233343536331323334353738393103113[[#This Row],[Equipment Used (Dropdown)]] &lt;&gt; "", RIGHT(Table1487453233343536331323334353738393103113[[#This Row],[Equipment Used (Dropdown)]],6),0)</f>
        <v>0</v>
      </c>
      <c r="J174" s="94"/>
      <c r="K174" s="95">
        <f>Table1487453233343536331323334353738393103113[[#This Row],[Rate (Auto selects)]]*Table1487453233343536331323334353738393103113[[#This Row],[Hours Used]]</f>
        <v>0</v>
      </c>
      <c r="S174" s="33"/>
      <c r="T174" s="39"/>
      <c r="U174" s="39"/>
      <c r="V174" s="39"/>
      <c r="W174" s="39"/>
      <c r="X174" s="39"/>
      <c r="Y174" s="112">
        <f>IF(X174 &lt;&gt; "", RIGHT(Table15775311283848586881828384858788898108118[[#This Row],[Class (Dropdown)]],6),0)</f>
        <v>0</v>
      </c>
      <c r="Z174" s="108"/>
      <c r="AA174" s="107"/>
      <c r="AB174" s="111">
        <f>Table15775311283848586881828384858788898108118[[#This Row],[Rate (Auto fill)]]*Table15775311283848586881828384858788898108118[[#This Row],[Hours Groomed]]</f>
        <v>0</v>
      </c>
      <c r="AC174" s="32"/>
      <c r="AE174" s="85"/>
      <c r="AF174" s="85"/>
      <c r="AI174" s="33"/>
      <c r="AJ174" s="39"/>
      <c r="AK174" s="39"/>
      <c r="AL174" s="39"/>
      <c r="AM174" s="76"/>
      <c r="AN174" s="39"/>
      <c r="AO174" s="39"/>
      <c r="AP174" s="33"/>
      <c r="AQ174" s="77"/>
      <c r="AR174" s="39"/>
      <c r="AS174" s="39"/>
      <c r="AT174" s="76"/>
      <c r="AU174" s="39"/>
      <c r="AV174" s="78"/>
      <c r="AW174" s="33"/>
      <c r="AX174" s="77"/>
      <c r="AY174" s="39"/>
      <c r="AZ174" s="39"/>
      <c r="BA174" s="76"/>
      <c r="BB174" s="39"/>
      <c r="BC174" s="78"/>
      <c r="BD174" s="33"/>
      <c r="BE174" s="77"/>
      <c r="BF174" s="39"/>
      <c r="BG174" s="39"/>
      <c r="BH174" s="76"/>
      <c r="BI174" s="39"/>
      <c r="BJ174" s="78"/>
      <c r="BK174" s="33"/>
    </row>
    <row r="175" spans="1:63" x14ac:dyDescent="0.35">
      <c r="A175" s="77"/>
      <c r="B175" s="39"/>
      <c r="C175" s="39"/>
      <c r="D175" s="39"/>
      <c r="E175" s="39"/>
      <c r="F175" s="73"/>
      <c r="G175" s="95">
        <f>Table1487453233343536331323334353738393103113[[#This Row],[Hours Worked]]*Table1487453233343536331323334353738393103113[[#This Row],[Rate]]</f>
        <v>0</v>
      </c>
      <c r="H175" s="116"/>
      <c r="I175" s="118">
        <f>IF(Table1487453233343536331323334353738393103113[[#This Row],[Equipment Used (Dropdown)]] &lt;&gt; "", RIGHT(Table1487453233343536331323334353738393103113[[#This Row],[Equipment Used (Dropdown)]],6),0)</f>
        <v>0</v>
      </c>
      <c r="J175" s="94"/>
      <c r="K175" s="95">
        <f>Table1487453233343536331323334353738393103113[[#This Row],[Rate (Auto selects)]]*Table1487453233343536331323334353738393103113[[#This Row],[Hours Used]]</f>
        <v>0</v>
      </c>
      <c r="S175" s="33"/>
      <c r="T175" s="39"/>
      <c r="U175" s="39"/>
      <c r="V175" s="39"/>
      <c r="W175" s="39"/>
      <c r="X175" s="39"/>
      <c r="Y175" s="112">
        <f>IF(X175 &lt;&gt; "", RIGHT(Table15775311283848586881828384858788898108118[[#This Row],[Class (Dropdown)]],6),0)</f>
        <v>0</v>
      </c>
      <c r="Z175" s="108"/>
      <c r="AA175" s="107"/>
      <c r="AB175" s="111">
        <f>Table15775311283848586881828384858788898108118[[#This Row],[Rate (Auto fill)]]*Table15775311283848586881828384858788898108118[[#This Row],[Hours Groomed]]</f>
        <v>0</v>
      </c>
      <c r="AC175" s="32"/>
      <c r="AE175" s="85"/>
      <c r="AF175" s="85"/>
      <c r="AI175" s="33"/>
      <c r="AJ175" s="39"/>
      <c r="AK175" s="39"/>
      <c r="AL175" s="39"/>
      <c r="AM175" s="76"/>
      <c r="AN175" s="39"/>
      <c r="AO175" s="39"/>
      <c r="AP175" s="33"/>
      <c r="AQ175" s="77"/>
      <c r="AR175" s="39"/>
      <c r="AS175" s="39"/>
      <c r="AT175" s="76"/>
      <c r="AU175" s="39"/>
      <c r="AV175" s="78"/>
      <c r="AW175" s="33"/>
      <c r="AX175" s="77"/>
      <c r="AY175" s="39"/>
      <c r="AZ175" s="39"/>
      <c r="BA175" s="76"/>
      <c r="BB175" s="39"/>
      <c r="BC175" s="78"/>
      <c r="BD175" s="33"/>
      <c r="BE175" s="77"/>
      <c r="BF175" s="39"/>
      <c r="BG175" s="39"/>
      <c r="BH175" s="76"/>
      <c r="BI175" s="39"/>
      <c r="BJ175" s="78"/>
      <c r="BK175" s="33"/>
    </row>
    <row r="176" spans="1:63" x14ac:dyDescent="0.35">
      <c r="A176" s="77"/>
      <c r="B176" s="39"/>
      <c r="C176" s="39"/>
      <c r="D176" s="39"/>
      <c r="E176" s="39"/>
      <c r="F176" s="73"/>
      <c r="G176" s="95">
        <f>Table1487453233343536331323334353738393103113[[#This Row],[Hours Worked]]*Table1487453233343536331323334353738393103113[[#This Row],[Rate]]</f>
        <v>0</v>
      </c>
      <c r="H176" s="116"/>
      <c r="I176" s="118">
        <f>IF(Table1487453233343536331323334353738393103113[[#This Row],[Equipment Used (Dropdown)]] &lt;&gt; "", RIGHT(Table1487453233343536331323334353738393103113[[#This Row],[Equipment Used (Dropdown)]],6),0)</f>
        <v>0</v>
      </c>
      <c r="J176" s="94"/>
      <c r="K176" s="95">
        <f>Table1487453233343536331323334353738393103113[[#This Row],[Rate (Auto selects)]]*Table1487453233343536331323334353738393103113[[#This Row],[Hours Used]]</f>
        <v>0</v>
      </c>
      <c r="S176" s="33"/>
      <c r="T176" s="39"/>
      <c r="U176" s="39"/>
      <c r="V176" s="39"/>
      <c r="W176" s="39"/>
      <c r="X176" s="39"/>
      <c r="Y176" s="112">
        <f>IF(X176 &lt;&gt; "", RIGHT(Table15775311283848586881828384858788898108118[[#This Row],[Class (Dropdown)]],6),0)</f>
        <v>0</v>
      </c>
      <c r="Z176" s="108"/>
      <c r="AA176" s="107"/>
      <c r="AB176" s="111">
        <f>Table15775311283848586881828384858788898108118[[#This Row],[Rate (Auto fill)]]*Table15775311283848586881828384858788898108118[[#This Row],[Hours Groomed]]</f>
        <v>0</v>
      </c>
      <c r="AC176" s="32"/>
      <c r="AE176" s="85"/>
      <c r="AF176" s="85"/>
      <c r="AI176" s="33"/>
      <c r="AJ176" s="39"/>
      <c r="AK176" s="39"/>
      <c r="AL176" s="39"/>
      <c r="AM176" s="76"/>
      <c r="AN176" s="39"/>
      <c r="AO176" s="39"/>
      <c r="AP176" s="33"/>
      <c r="AQ176" s="77"/>
      <c r="AR176" s="39"/>
      <c r="AS176" s="39"/>
      <c r="AT176" s="76"/>
      <c r="AU176" s="39"/>
      <c r="AV176" s="78"/>
      <c r="AW176" s="33"/>
      <c r="AX176" s="77"/>
      <c r="AY176" s="39"/>
      <c r="AZ176" s="39"/>
      <c r="BA176" s="76"/>
      <c r="BB176" s="39"/>
      <c r="BC176" s="78"/>
      <c r="BD176" s="33"/>
      <c r="BE176" s="77"/>
      <c r="BF176" s="39"/>
      <c r="BG176" s="39"/>
      <c r="BH176" s="76"/>
      <c r="BI176" s="39"/>
      <c r="BJ176" s="78"/>
      <c r="BK176" s="33"/>
    </row>
    <row r="177" spans="1:63" x14ac:dyDescent="0.35">
      <c r="A177" s="77"/>
      <c r="B177" s="39"/>
      <c r="C177" s="39"/>
      <c r="D177" s="39"/>
      <c r="E177" s="39"/>
      <c r="F177" s="73"/>
      <c r="G177" s="95">
        <f>Table1487453233343536331323334353738393103113[[#This Row],[Hours Worked]]*Table1487453233343536331323334353738393103113[[#This Row],[Rate]]</f>
        <v>0</v>
      </c>
      <c r="H177" s="116"/>
      <c r="I177" s="118">
        <f>IF(Table1487453233343536331323334353738393103113[[#This Row],[Equipment Used (Dropdown)]] &lt;&gt; "", RIGHT(Table1487453233343536331323334353738393103113[[#This Row],[Equipment Used (Dropdown)]],6),0)</f>
        <v>0</v>
      </c>
      <c r="J177" s="94"/>
      <c r="K177" s="95">
        <f>Table1487453233343536331323334353738393103113[[#This Row],[Rate (Auto selects)]]*Table1487453233343536331323334353738393103113[[#This Row],[Hours Used]]</f>
        <v>0</v>
      </c>
      <c r="S177" s="33"/>
      <c r="T177" s="39"/>
      <c r="U177" s="39"/>
      <c r="V177" s="39"/>
      <c r="W177" s="39"/>
      <c r="X177" s="39"/>
      <c r="Y177" s="112">
        <f>IF(X177 &lt;&gt; "", RIGHT(Table15775311283848586881828384858788898108118[[#This Row],[Class (Dropdown)]],6),0)</f>
        <v>0</v>
      </c>
      <c r="Z177" s="108"/>
      <c r="AA177" s="107"/>
      <c r="AB177" s="111">
        <f>Table15775311283848586881828384858788898108118[[#This Row],[Rate (Auto fill)]]*Table15775311283848586881828384858788898108118[[#This Row],[Hours Groomed]]</f>
        <v>0</v>
      </c>
      <c r="AC177" s="32"/>
      <c r="AE177" s="85"/>
      <c r="AF177" s="85"/>
      <c r="AI177" s="33"/>
      <c r="AJ177" s="39"/>
      <c r="AK177" s="39"/>
      <c r="AL177" s="39"/>
      <c r="AM177" s="76"/>
      <c r="AN177" s="39"/>
      <c r="AO177" s="39"/>
      <c r="AP177" s="33"/>
      <c r="AQ177" s="77"/>
      <c r="AR177" s="39"/>
      <c r="AS177" s="39"/>
      <c r="AT177" s="76"/>
      <c r="AU177" s="39"/>
      <c r="AV177" s="78"/>
      <c r="AW177" s="33"/>
      <c r="AX177" s="77"/>
      <c r="AY177" s="39"/>
      <c r="AZ177" s="39"/>
      <c r="BA177" s="76"/>
      <c r="BB177" s="39"/>
      <c r="BC177" s="78"/>
      <c r="BD177" s="33"/>
      <c r="BE177" s="77"/>
      <c r="BF177" s="39"/>
      <c r="BG177" s="39"/>
      <c r="BH177" s="76"/>
      <c r="BI177" s="39"/>
      <c r="BJ177" s="78"/>
      <c r="BK177" s="33"/>
    </row>
    <row r="178" spans="1:63" x14ac:dyDescent="0.35">
      <c r="A178" s="77"/>
      <c r="B178" s="39"/>
      <c r="C178" s="39"/>
      <c r="D178" s="39"/>
      <c r="E178" s="39"/>
      <c r="F178" s="73"/>
      <c r="G178" s="95">
        <f>Table1487453233343536331323334353738393103113[[#This Row],[Hours Worked]]*Table1487453233343536331323334353738393103113[[#This Row],[Rate]]</f>
        <v>0</v>
      </c>
      <c r="H178" s="116"/>
      <c r="I178" s="118">
        <f>IF(Table1487453233343536331323334353738393103113[[#This Row],[Equipment Used (Dropdown)]] &lt;&gt; "", RIGHT(Table1487453233343536331323334353738393103113[[#This Row],[Equipment Used (Dropdown)]],6),0)</f>
        <v>0</v>
      </c>
      <c r="J178" s="94"/>
      <c r="K178" s="95">
        <f>Table1487453233343536331323334353738393103113[[#This Row],[Rate (Auto selects)]]*Table1487453233343536331323334353738393103113[[#This Row],[Hours Used]]</f>
        <v>0</v>
      </c>
      <c r="S178" s="33"/>
      <c r="T178" s="39"/>
      <c r="U178" s="39"/>
      <c r="V178" s="39"/>
      <c r="W178" s="39"/>
      <c r="X178" s="39"/>
      <c r="Y178" s="112">
        <f>IF(X178 &lt;&gt; "", RIGHT(Table15775311283848586881828384858788898108118[[#This Row],[Class (Dropdown)]],6),0)</f>
        <v>0</v>
      </c>
      <c r="Z178" s="108"/>
      <c r="AA178" s="107"/>
      <c r="AB178" s="111">
        <f>Table15775311283848586881828384858788898108118[[#This Row],[Rate (Auto fill)]]*Table15775311283848586881828384858788898108118[[#This Row],[Hours Groomed]]</f>
        <v>0</v>
      </c>
      <c r="AC178" s="32"/>
      <c r="AE178" s="85"/>
      <c r="AF178" s="85"/>
      <c r="AI178" s="33"/>
      <c r="AJ178" s="39"/>
      <c r="AK178" s="39"/>
      <c r="AL178" s="39"/>
      <c r="AM178" s="76"/>
      <c r="AN178" s="39"/>
      <c r="AO178" s="39"/>
      <c r="AP178" s="33"/>
      <c r="AQ178" s="77"/>
      <c r="AR178" s="39"/>
      <c r="AS178" s="39"/>
      <c r="AT178" s="76"/>
      <c r="AU178" s="39"/>
      <c r="AV178" s="78"/>
      <c r="AW178" s="33"/>
      <c r="AX178" s="77"/>
      <c r="AY178" s="39"/>
      <c r="AZ178" s="39"/>
      <c r="BA178" s="76"/>
      <c r="BB178" s="39"/>
      <c r="BC178" s="78"/>
      <c r="BD178" s="33"/>
      <c r="BE178" s="77"/>
      <c r="BF178" s="39"/>
      <c r="BG178" s="39"/>
      <c r="BH178" s="76"/>
      <c r="BI178" s="39"/>
      <c r="BJ178" s="78"/>
      <c r="BK178" s="33"/>
    </row>
    <row r="179" spans="1:63" x14ac:dyDescent="0.35">
      <c r="A179" s="77"/>
      <c r="B179" s="39"/>
      <c r="C179" s="39"/>
      <c r="D179" s="39"/>
      <c r="E179" s="39"/>
      <c r="F179" s="73"/>
      <c r="G179" s="95">
        <f>Table1487453233343536331323334353738393103113[[#This Row],[Hours Worked]]*Table1487453233343536331323334353738393103113[[#This Row],[Rate]]</f>
        <v>0</v>
      </c>
      <c r="H179" s="116"/>
      <c r="I179" s="118">
        <f>IF(Table1487453233343536331323334353738393103113[[#This Row],[Equipment Used (Dropdown)]] &lt;&gt; "", RIGHT(Table1487453233343536331323334353738393103113[[#This Row],[Equipment Used (Dropdown)]],6),0)</f>
        <v>0</v>
      </c>
      <c r="J179" s="94"/>
      <c r="K179" s="95">
        <f>Table1487453233343536331323334353738393103113[[#This Row],[Rate (Auto selects)]]*Table1487453233343536331323334353738393103113[[#This Row],[Hours Used]]</f>
        <v>0</v>
      </c>
      <c r="S179" s="33"/>
      <c r="T179" s="39"/>
      <c r="U179" s="39"/>
      <c r="V179" s="39"/>
      <c r="W179" s="39"/>
      <c r="X179" s="39"/>
      <c r="Y179" s="112">
        <f>IF(X179 &lt;&gt; "", RIGHT(Table15775311283848586881828384858788898108118[[#This Row],[Class (Dropdown)]],6),0)</f>
        <v>0</v>
      </c>
      <c r="Z179" s="108"/>
      <c r="AA179" s="107"/>
      <c r="AB179" s="111">
        <f>Table15775311283848586881828384858788898108118[[#This Row],[Rate (Auto fill)]]*Table15775311283848586881828384858788898108118[[#This Row],[Hours Groomed]]</f>
        <v>0</v>
      </c>
      <c r="AC179" s="32"/>
      <c r="AE179" s="85"/>
      <c r="AF179" s="85"/>
      <c r="AI179" s="33"/>
      <c r="AJ179" s="39"/>
      <c r="AK179" s="39"/>
      <c r="AL179" s="39"/>
      <c r="AM179" s="76"/>
      <c r="AN179" s="39"/>
      <c r="AO179" s="39"/>
      <c r="AP179" s="33"/>
      <c r="AQ179" s="77"/>
      <c r="AR179" s="39"/>
      <c r="AS179" s="39"/>
      <c r="AT179" s="76"/>
      <c r="AU179" s="39"/>
      <c r="AV179" s="78"/>
      <c r="AW179" s="33"/>
      <c r="AX179" s="77"/>
      <c r="AY179" s="39"/>
      <c r="AZ179" s="39"/>
      <c r="BA179" s="76"/>
      <c r="BB179" s="39"/>
      <c r="BC179" s="78"/>
      <c r="BD179" s="33"/>
      <c r="BE179" s="77"/>
      <c r="BF179" s="39"/>
      <c r="BG179" s="39"/>
      <c r="BH179" s="76"/>
      <c r="BI179" s="39"/>
      <c r="BJ179" s="78"/>
      <c r="BK179" s="33"/>
    </row>
    <row r="180" spans="1:63" x14ac:dyDescent="0.35">
      <c r="A180" s="77"/>
      <c r="B180" s="39"/>
      <c r="C180" s="39"/>
      <c r="D180" s="39"/>
      <c r="E180" s="39"/>
      <c r="F180" s="73"/>
      <c r="G180" s="95">
        <f>Table1487453233343536331323334353738393103113[[#This Row],[Hours Worked]]*Table1487453233343536331323334353738393103113[[#This Row],[Rate]]</f>
        <v>0</v>
      </c>
      <c r="H180" s="116"/>
      <c r="I180" s="118">
        <f>IF(Table1487453233343536331323334353738393103113[[#This Row],[Equipment Used (Dropdown)]] &lt;&gt; "", RIGHT(Table1487453233343536331323334353738393103113[[#This Row],[Equipment Used (Dropdown)]],6),0)</f>
        <v>0</v>
      </c>
      <c r="J180" s="94"/>
      <c r="K180" s="95">
        <f>Table1487453233343536331323334353738393103113[[#This Row],[Rate (Auto selects)]]*Table1487453233343536331323334353738393103113[[#This Row],[Hours Used]]</f>
        <v>0</v>
      </c>
      <c r="S180" s="33"/>
      <c r="T180" s="39"/>
      <c r="U180" s="39"/>
      <c r="V180" s="39"/>
      <c r="W180" s="39"/>
      <c r="X180" s="39"/>
      <c r="Y180" s="112">
        <f>IF(X180 &lt;&gt; "", RIGHT(Table15775311283848586881828384858788898108118[[#This Row],[Class (Dropdown)]],6),0)</f>
        <v>0</v>
      </c>
      <c r="Z180" s="108"/>
      <c r="AA180" s="107"/>
      <c r="AB180" s="111">
        <f>Table15775311283848586881828384858788898108118[[#This Row],[Rate (Auto fill)]]*Table15775311283848586881828384858788898108118[[#This Row],[Hours Groomed]]</f>
        <v>0</v>
      </c>
      <c r="AC180" s="32"/>
      <c r="AE180" s="85"/>
      <c r="AF180" s="85"/>
      <c r="AI180" s="33"/>
      <c r="AJ180" s="39"/>
      <c r="AK180" s="39"/>
      <c r="AL180" s="39"/>
      <c r="AM180" s="76"/>
      <c r="AN180" s="39"/>
      <c r="AO180" s="39"/>
      <c r="AP180" s="33"/>
      <c r="AQ180" s="77"/>
      <c r="AR180" s="39"/>
      <c r="AS180" s="39"/>
      <c r="AT180" s="76"/>
      <c r="AU180" s="39"/>
      <c r="AV180" s="78"/>
      <c r="AW180" s="33"/>
      <c r="AX180" s="77"/>
      <c r="AY180" s="39"/>
      <c r="AZ180" s="39"/>
      <c r="BA180" s="76"/>
      <c r="BB180" s="39"/>
      <c r="BC180" s="78"/>
      <c r="BD180" s="33"/>
      <c r="BE180" s="77"/>
      <c r="BF180" s="39"/>
      <c r="BG180" s="39"/>
      <c r="BH180" s="76"/>
      <c r="BI180" s="39"/>
      <c r="BJ180" s="78"/>
      <c r="BK180" s="33"/>
    </row>
    <row r="181" spans="1:63" x14ac:dyDescent="0.35">
      <c r="A181" s="77"/>
      <c r="B181" s="39"/>
      <c r="C181" s="39"/>
      <c r="D181" s="39"/>
      <c r="E181" s="39"/>
      <c r="F181" s="73"/>
      <c r="G181" s="95">
        <f>Table1487453233343536331323334353738393103113[[#This Row],[Hours Worked]]*Table1487453233343536331323334353738393103113[[#This Row],[Rate]]</f>
        <v>0</v>
      </c>
      <c r="H181" s="116"/>
      <c r="I181" s="118">
        <f>IF(Table1487453233343536331323334353738393103113[[#This Row],[Equipment Used (Dropdown)]] &lt;&gt; "", RIGHT(Table1487453233343536331323334353738393103113[[#This Row],[Equipment Used (Dropdown)]],6),0)</f>
        <v>0</v>
      </c>
      <c r="J181" s="94"/>
      <c r="K181" s="95">
        <f>Table1487453233343536331323334353738393103113[[#This Row],[Rate (Auto selects)]]*Table1487453233343536331323334353738393103113[[#This Row],[Hours Used]]</f>
        <v>0</v>
      </c>
      <c r="S181" s="33"/>
      <c r="T181" s="39"/>
      <c r="U181" s="39"/>
      <c r="V181" s="39"/>
      <c r="W181" s="39"/>
      <c r="X181" s="39"/>
      <c r="Y181" s="112">
        <f>IF(X181 &lt;&gt; "", RIGHT(Table15775311283848586881828384858788898108118[[#This Row],[Class (Dropdown)]],6),0)</f>
        <v>0</v>
      </c>
      <c r="Z181" s="108"/>
      <c r="AA181" s="107"/>
      <c r="AB181" s="111">
        <f>Table15775311283848586881828384858788898108118[[#This Row],[Rate (Auto fill)]]*Table15775311283848586881828384858788898108118[[#This Row],[Hours Groomed]]</f>
        <v>0</v>
      </c>
      <c r="AC181" s="32"/>
      <c r="AE181" s="85"/>
      <c r="AF181" s="85"/>
      <c r="AI181" s="33"/>
      <c r="AJ181" s="39"/>
      <c r="AK181" s="39"/>
      <c r="AL181" s="39"/>
      <c r="AM181" s="76"/>
      <c r="AN181" s="39"/>
      <c r="AO181" s="39"/>
      <c r="AP181" s="33"/>
      <c r="AQ181" s="77"/>
      <c r="AR181" s="39"/>
      <c r="AS181" s="39"/>
      <c r="AT181" s="76"/>
      <c r="AU181" s="39"/>
      <c r="AV181" s="78"/>
      <c r="AW181" s="33"/>
      <c r="AX181" s="77"/>
      <c r="AY181" s="39"/>
      <c r="AZ181" s="39"/>
      <c r="BA181" s="76"/>
      <c r="BB181" s="39"/>
      <c r="BC181" s="78"/>
      <c r="BD181" s="33"/>
      <c r="BE181" s="77"/>
      <c r="BF181" s="39"/>
      <c r="BG181" s="39"/>
      <c r="BH181" s="76"/>
      <c r="BI181" s="39"/>
      <c r="BJ181" s="78"/>
      <c r="BK181" s="33"/>
    </row>
    <row r="182" spans="1:63" x14ac:dyDescent="0.35">
      <c r="A182" s="77"/>
      <c r="B182" s="39"/>
      <c r="C182" s="39"/>
      <c r="D182" s="39"/>
      <c r="E182" s="39"/>
      <c r="F182" s="73"/>
      <c r="G182" s="95">
        <f>Table1487453233343536331323334353738393103113[[#This Row],[Hours Worked]]*Table1487453233343536331323334353738393103113[[#This Row],[Rate]]</f>
        <v>0</v>
      </c>
      <c r="H182" s="116"/>
      <c r="I182" s="118">
        <f>IF(Table1487453233343536331323334353738393103113[[#This Row],[Equipment Used (Dropdown)]] &lt;&gt; "", RIGHT(Table1487453233343536331323334353738393103113[[#This Row],[Equipment Used (Dropdown)]],6),0)</f>
        <v>0</v>
      </c>
      <c r="J182" s="94"/>
      <c r="K182" s="95">
        <f>Table1487453233343536331323334353738393103113[[#This Row],[Rate (Auto selects)]]*Table1487453233343536331323334353738393103113[[#This Row],[Hours Used]]</f>
        <v>0</v>
      </c>
      <c r="S182" s="33"/>
      <c r="T182" s="39"/>
      <c r="U182" s="39"/>
      <c r="V182" s="39"/>
      <c r="W182" s="39"/>
      <c r="X182" s="39"/>
      <c r="Y182" s="112">
        <f>IF(X182 &lt;&gt; "", RIGHT(Table15775311283848586881828384858788898108118[[#This Row],[Class (Dropdown)]],6),0)</f>
        <v>0</v>
      </c>
      <c r="Z182" s="108"/>
      <c r="AA182" s="107"/>
      <c r="AB182" s="111">
        <f>Table15775311283848586881828384858788898108118[[#This Row],[Rate (Auto fill)]]*Table15775311283848586881828384858788898108118[[#This Row],[Hours Groomed]]</f>
        <v>0</v>
      </c>
      <c r="AC182" s="32"/>
      <c r="AE182" s="85"/>
      <c r="AF182" s="85"/>
      <c r="AI182" s="33"/>
      <c r="AJ182" s="39"/>
      <c r="AK182" s="39"/>
      <c r="AL182" s="39"/>
      <c r="AM182" s="76"/>
      <c r="AN182" s="39"/>
      <c r="AO182" s="39"/>
      <c r="AP182" s="33"/>
      <c r="AQ182" s="77"/>
      <c r="AR182" s="39"/>
      <c r="AS182" s="39"/>
      <c r="AT182" s="76"/>
      <c r="AU182" s="39"/>
      <c r="AV182" s="78"/>
      <c r="AW182" s="33"/>
      <c r="AX182" s="77"/>
      <c r="AY182" s="39"/>
      <c r="AZ182" s="39"/>
      <c r="BA182" s="76"/>
      <c r="BB182" s="39"/>
      <c r="BC182" s="78"/>
      <c r="BD182" s="33"/>
      <c r="BE182" s="77"/>
      <c r="BF182" s="39"/>
      <c r="BG182" s="39"/>
      <c r="BH182" s="76"/>
      <c r="BI182" s="39"/>
      <c r="BJ182" s="78"/>
      <c r="BK182" s="33"/>
    </row>
    <row r="183" spans="1:63" x14ac:dyDescent="0.35">
      <c r="A183" s="77"/>
      <c r="B183" s="39"/>
      <c r="C183" s="39"/>
      <c r="D183" s="39"/>
      <c r="E183" s="39"/>
      <c r="F183" s="73"/>
      <c r="G183" s="95">
        <f>Table1487453233343536331323334353738393103113[[#This Row],[Hours Worked]]*Table1487453233343536331323334353738393103113[[#This Row],[Rate]]</f>
        <v>0</v>
      </c>
      <c r="H183" s="116"/>
      <c r="I183" s="118">
        <f>IF(Table1487453233343536331323334353738393103113[[#This Row],[Equipment Used (Dropdown)]] &lt;&gt; "", RIGHT(Table1487453233343536331323334353738393103113[[#This Row],[Equipment Used (Dropdown)]],6),0)</f>
        <v>0</v>
      </c>
      <c r="J183" s="94"/>
      <c r="K183" s="95">
        <f>Table1487453233343536331323334353738393103113[[#This Row],[Rate (Auto selects)]]*Table1487453233343536331323334353738393103113[[#This Row],[Hours Used]]</f>
        <v>0</v>
      </c>
      <c r="S183" s="33"/>
      <c r="T183" s="39"/>
      <c r="U183" s="39"/>
      <c r="V183" s="39"/>
      <c r="W183" s="39"/>
      <c r="X183" s="39"/>
      <c r="Y183" s="112">
        <f>IF(X183 &lt;&gt; "", RIGHT(Table15775311283848586881828384858788898108118[[#This Row],[Class (Dropdown)]],6),0)</f>
        <v>0</v>
      </c>
      <c r="Z183" s="108"/>
      <c r="AA183" s="107"/>
      <c r="AB183" s="111">
        <f>Table15775311283848586881828384858788898108118[[#This Row],[Rate (Auto fill)]]*Table15775311283848586881828384858788898108118[[#This Row],[Hours Groomed]]</f>
        <v>0</v>
      </c>
      <c r="AC183" s="32"/>
      <c r="AE183" s="85"/>
      <c r="AF183" s="85"/>
      <c r="AI183" s="33"/>
      <c r="AJ183" s="39"/>
      <c r="AK183" s="39"/>
      <c r="AL183" s="39"/>
      <c r="AM183" s="76"/>
      <c r="AN183" s="39"/>
      <c r="AO183" s="39"/>
      <c r="AP183" s="33"/>
      <c r="AQ183" s="77"/>
      <c r="AR183" s="39"/>
      <c r="AS183" s="39"/>
      <c r="AT183" s="76"/>
      <c r="AU183" s="39"/>
      <c r="AV183" s="78"/>
      <c r="AW183" s="33"/>
      <c r="AX183" s="77"/>
      <c r="AY183" s="39"/>
      <c r="AZ183" s="39"/>
      <c r="BA183" s="76"/>
      <c r="BB183" s="39"/>
      <c r="BC183" s="78"/>
      <c r="BD183" s="33"/>
      <c r="BE183" s="77"/>
      <c r="BF183" s="39"/>
      <c r="BG183" s="39"/>
      <c r="BH183" s="76"/>
      <c r="BI183" s="39"/>
      <c r="BJ183" s="78"/>
      <c r="BK183" s="33"/>
    </row>
    <row r="184" spans="1:63" x14ac:dyDescent="0.35">
      <c r="A184" s="77"/>
      <c r="B184" s="39"/>
      <c r="C184" s="39"/>
      <c r="D184" s="39"/>
      <c r="E184" s="39"/>
      <c r="F184" s="73"/>
      <c r="G184" s="95">
        <f>Table1487453233343536331323334353738393103113[[#This Row],[Hours Worked]]*Table1487453233343536331323334353738393103113[[#This Row],[Rate]]</f>
        <v>0</v>
      </c>
      <c r="H184" s="116"/>
      <c r="I184" s="118">
        <f>IF(Table1487453233343536331323334353738393103113[[#This Row],[Equipment Used (Dropdown)]] &lt;&gt; "", RIGHT(Table1487453233343536331323334353738393103113[[#This Row],[Equipment Used (Dropdown)]],6),0)</f>
        <v>0</v>
      </c>
      <c r="J184" s="94"/>
      <c r="K184" s="95">
        <f>Table1487453233343536331323334353738393103113[[#This Row],[Rate (Auto selects)]]*Table1487453233343536331323334353738393103113[[#This Row],[Hours Used]]</f>
        <v>0</v>
      </c>
      <c r="S184" s="33"/>
      <c r="T184" s="39"/>
      <c r="U184" s="39"/>
      <c r="V184" s="39"/>
      <c r="W184" s="39"/>
      <c r="X184" s="39"/>
      <c r="Y184" s="112">
        <f>IF(X184 &lt;&gt; "", RIGHT(Table15775311283848586881828384858788898108118[[#This Row],[Class (Dropdown)]],6),0)</f>
        <v>0</v>
      </c>
      <c r="Z184" s="108"/>
      <c r="AA184" s="107"/>
      <c r="AB184" s="111">
        <f>Table15775311283848586881828384858788898108118[[#This Row],[Rate (Auto fill)]]*Table15775311283848586881828384858788898108118[[#This Row],[Hours Groomed]]</f>
        <v>0</v>
      </c>
      <c r="AC184" s="32"/>
      <c r="AE184" s="85"/>
      <c r="AF184" s="85"/>
      <c r="AI184" s="33"/>
      <c r="AJ184" s="39"/>
      <c r="AK184" s="39"/>
      <c r="AL184" s="39"/>
      <c r="AM184" s="76"/>
      <c r="AN184" s="39"/>
      <c r="AO184" s="39"/>
      <c r="AP184" s="33"/>
      <c r="AQ184" s="77"/>
      <c r="AR184" s="39"/>
      <c r="AS184" s="39"/>
      <c r="AT184" s="76"/>
      <c r="AU184" s="39"/>
      <c r="AV184" s="78"/>
      <c r="AW184" s="33"/>
      <c r="AX184" s="77"/>
      <c r="AY184" s="39"/>
      <c r="AZ184" s="39"/>
      <c r="BA184" s="76"/>
      <c r="BB184" s="39"/>
      <c r="BC184" s="78"/>
      <c r="BD184" s="33"/>
      <c r="BE184" s="77"/>
      <c r="BF184" s="39"/>
      <c r="BG184" s="39"/>
      <c r="BH184" s="76"/>
      <c r="BI184" s="39"/>
      <c r="BJ184" s="78"/>
      <c r="BK184" s="33"/>
    </row>
    <row r="185" spans="1:63" x14ac:dyDescent="0.35">
      <c r="A185" s="77"/>
      <c r="B185" s="39"/>
      <c r="C185" s="39"/>
      <c r="D185" s="39"/>
      <c r="E185" s="39"/>
      <c r="F185" s="73"/>
      <c r="G185" s="95">
        <f>Table1487453233343536331323334353738393103113[[#This Row],[Hours Worked]]*Table1487453233343536331323334353738393103113[[#This Row],[Rate]]</f>
        <v>0</v>
      </c>
      <c r="H185" s="116"/>
      <c r="I185" s="118">
        <f>IF(Table1487453233343536331323334353738393103113[[#This Row],[Equipment Used (Dropdown)]] &lt;&gt; "", RIGHT(Table1487453233343536331323334353738393103113[[#This Row],[Equipment Used (Dropdown)]],6),0)</f>
        <v>0</v>
      </c>
      <c r="J185" s="94"/>
      <c r="K185" s="95">
        <f>Table1487453233343536331323334353738393103113[[#This Row],[Rate (Auto selects)]]*Table1487453233343536331323334353738393103113[[#This Row],[Hours Used]]</f>
        <v>0</v>
      </c>
      <c r="S185" s="33"/>
      <c r="T185" s="39"/>
      <c r="U185" s="39"/>
      <c r="V185" s="39"/>
      <c r="W185" s="39"/>
      <c r="X185" s="39"/>
      <c r="Y185" s="112">
        <f>IF(X185 &lt;&gt; "", RIGHT(Table15775311283848586881828384858788898108118[[#This Row],[Class (Dropdown)]],6),0)</f>
        <v>0</v>
      </c>
      <c r="Z185" s="108"/>
      <c r="AA185" s="107"/>
      <c r="AB185" s="111">
        <f>Table15775311283848586881828384858788898108118[[#This Row],[Rate (Auto fill)]]*Table15775311283848586881828384858788898108118[[#This Row],[Hours Groomed]]</f>
        <v>0</v>
      </c>
      <c r="AC185" s="32"/>
      <c r="AE185" s="85"/>
      <c r="AF185" s="85"/>
      <c r="AI185" s="33"/>
      <c r="AJ185" s="39"/>
      <c r="AK185" s="39"/>
      <c r="AL185" s="39"/>
      <c r="AM185" s="76"/>
      <c r="AN185" s="39"/>
      <c r="AO185" s="39"/>
      <c r="AP185" s="33"/>
      <c r="AQ185" s="77"/>
      <c r="AR185" s="39"/>
      <c r="AS185" s="39"/>
      <c r="AT185" s="76"/>
      <c r="AU185" s="39"/>
      <c r="AV185" s="78"/>
      <c r="AW185" s="33"/>
      <c r="AX185" s="77"/>
      <c r="AY185" s="39"/>
      <c r="AZ185" s="39"/>
      <c r="BA185" s="76"/>
      <c r="BB185" s="39"/>
      <c r="BC185" s="78"/>
      <c r="BD185" s="33"/>
      <c r="BE185" s="77"/>
      <c r="BF185" s="39"/>
      <c r="BG185" s="39"/>
      <c r="BH185" s="76"/>
      <c r="BI185" s="39"/>
      <c r="BJ185" s="78"/>
      <c r="BK185" s="33"/>
    </row>
    <row r="186" spans="1:63" x14ac:dyDescent="0.35">
      <c r="A186" s="77"/>
      <c r="B186" s="39"/>
      <c r="C186" s="39"/>
      <c r="D186" s="39"/>
      <c r="E186" s="39"/>
      <c r="F186" s="73"/>
      <c r="G186" s="95">
        <f>Table1487453233343536331323334353738393103113[[#This Row],[Hours Worked]]*Table1487453233343536331323334353738393103113[[#This Row],[Rate]]</f>
        <v>0</v>
      </c>
      <c r="H186" s="116"/>
      <c r="I186" s="118">
        <f>IF(Table1487453233343536331323334353738393103113[[#This Row],[Equipment Used (Dropdown)]] &lt;&gt; "", RIGHT(Table1487453233343536331323334353738393103113[[#This Row],[Equipment Used (Dropdown)]],6),0)</f>
        <v>0</v>
      </c>
      <c r="J186" s="94"/>
      <c r="K186" s="95">
        <f>Table1487453233343536331323334353738393103113[[#This Row],[Rate (Auto selects)]]*Table1487453233343536331323334353738393103113[[#This Row],[Hours Used]]</f>
        <v>0</v>
      </c>
      <c r="S186" s="33"/>
      <c r="T186" s="39"/>
      <c r="U186" s="39"/>
      <c r="V186" s="39"/>
      <c r="W186" s="39"/>
      <c r="X186" s="39"/>
      <c r="Y186" s="112">
        <f>IF(X186 &lt;&gt; "", RIGHT(Table15775311283848586881828384858788898108118[[#This Row],[Class (Dropdown)]],6),0)</f>
        <v>0</v>
      </c>
      <c r="Z186" s="108"/>
      <c r="AA186" s="107"/>
      <c r="AB186" s="111">
        <f>Table15775311283848586881828384858788898108118[[#This Row],[Rate (Auto fill)]]*Table15775311283848586881828384858788898108118[[#This Row],[Hours Groomed]]</f>
        <v>0</v>
      </c>
      <c r="AC186" s="32"/>
      <c r="AE186" s="85"/>
      <c r="AF186" s="85"/>
      <c r="AI186" s="33"/>
      <c r="AJ186" s="39"/>
      <c r="AK186" s="39"/>
      <c r="AL186" s="39"/>
      <c r="AM186" s="76"/>
      <c r="AN186" s="39"/>
      <c r="AO186" s="39"/>
      <c r="AP186" s="33"/>
      <c r="AQ186" s="77"/>
      <c r="AR186" s="39"/>
      <c r="AS186" s="39"/>
      <c r="AT186" s="76"/>
      <c r="AU186" s="39"/>
      <c r="AV186" s="78"/>
      <c r="AW186" s="33"/>
      <c r="AX186" s="77"/>
      <c r="AY186" s="39"/>
      <c r="AZ186" s="39"/>
      <c r="BA186" s="76"/>
      <c r="BB186" s="39"/>
      <c r="BC186" s="78"/>
      <c r="BD186" s="33"/>
      <c r="BE186" s="77"/>
      <c r="BF186" s="39"/>
      <c r="BG186" s="39"/>
      <c r="BH186" s="76"/>
      <c r="BI186" s="39"/>
      <c r="BJ186" s="78"/>
      <c r="BK186" s="33"/>
    </row>
    <row r="187" spans="1:63" x14ac:dyDescent="0.35">
      <c r="A187" s="77"/>
      <c r="B187" s="39"/>
      <c r="C187" s="39"/>
      <c r="D187" s="39"/>
      <c r="E187" s="39"/>
      <c r="F187" s="73"/>
      <c r="G187" s="95">
        <f>Table1487453233343536331323334353738393103113[[#This Row],[Hours Worked]]*Table1487453233343536331323334353738393103113[[#This Row],[Rate]]</f>
        <v>0</v>
      </c>
      <c r="H187" s="116"/>
      <c r="I187" s="118">
        <f>IF(Table1487453233343536331323334353738393103113[[#This Row],[Equipment Used (Dropdown)]] &lt;&gt; "", RIGHT(Table1487453233343536331323334353738393103113[[#This Row],[Equipment Used (Dropdown)]],6),0)</f>
        <v>0</v>
      </c>
      <c r="J187" s="94"/>
      <c r="K187" s="95">
        <f>Table1487453233343536331323334353738393103113[[#This Row],[Rate (Auto selects)]]*Table1487453233343536331323334353738393103113[[#This Row],[Hours Used]]</f>
        <v>0</v>
      </c>
      <c r="S187" s="33"/>
      <c r="T187" s="39"/>
      <c r="U187" s="39"/>
      <c r="V187" s="39"/>
      <c r="W187" s="39"/>
      <c r="X187" s="39"/>
      <c r="Y187" s="112">
        <f>IF(X187 &lt;&gt; "", RIGHT(Table15775311283848586881828384858788898108118[[#This Row],[Class (Dropdown)]],6),0)</f>
        <v>0</v>
      </c>
      <c r="Z187" s="108"/>
      <c r="AA187" s="107"/>
      <c r="AB187" s="111">
        <f>Table15775311283848586881828384858788898108118[[#This Row],[Rate (Auto fill)]]*Table15775311283848586881828384858788898108118[[#This Row],[Hours Groomed]]</f>
        <v>0</v>
      </c>
      <c r="AC187" s="32"/>
      <c r="AE187" s="85"/>
      <c r="AF187" s="85"/>
      <c r="AI187" s="33"/>
      <c r="AJ187" s="39"/>
      <c r="AK187" s="39"/>
      <c r="AL187" s="39"/>
      <c r="AM187" s="76"/>
      <c r="AN187" s="39"/>
      <c r="AO187" s="39"/>
      <c r="AP187" s="33"/>
      <c r="AQ187" s="77"/>
      <c r="AR187" s="39"/>
      <c r="AS187" s="39"/>
      <c r="AT187" s="76"/>
      <c r="AU187" s="39"/>
      <c r="AV187" s="78"/>
      <c r="AW187" s="33"/>
      <c r="AX187" s="77"/>
      <c r="AY187" s="39"/>
      <c r="AZ187" s="39"/>
      <c r="BA187" s="76"/>
      <c r="BB187" s="39"/>
      <c r="BC187" s="78"/>
      <c r="BD187" s="33"/>
      <c r="BE187" s="77"/>
      <c r="BF187" s="39"/>
      <c r="BG187" s="39"/>
      <c r="BH187" s="76"/>
      <c r="BI187" s="39"/>
      <c r="BJ187" s="78"/>
      <c r="BK187" s="33"/>
    </row>
    <row r="188" spans="1:63" x14ac:dyDescent="0.35">
      <c r="A188" s="77"/>
      <c r="B188" s="39"/>
      <c r="C188" s="39"/>
      <c r="D188" s="39"/>
      <c r="E188" s="39"/>
      <c r="F188" s="73"/>
      <c r="G188" s="95">
        <f>Table1487453233343536331323334353738393103113[[#This Row],[Hours Worked]]*Table1487453233343536331323334353738393103113[[#This Row],[Rate]]</f>
        <v>0</v>
      </c>
      <c r="H188" s="116"/>
      <c r="I188" s="118">
        <f>IF(Table1487453233343536331323334353738393103113[[#This Row],[Equipment Used (Dropdown)]] &lt;&gt; "", RIGHT(Table1487453233343536331323334353738393103113[[#This Row],[Equipment Used (Dropdown)]],6),0)</f>
        <v>0</v>
      </c>
      <c r="J188" s="94"/>
      <c r="K188" s="95">
        <f>Table1487453233343536331323334353738393103113[[#This Row],[Rate (Auto selects)]]*Table1487453233343536331323334353738393103113[[#This Row],[Hours Used]]</f>
        <v>0</v>
      </c>
      <c r="S188" s="33"/>
      <c r="T188" s="39"/>
      <c r="U188" s="39"/>
      <c r="V188" s="39"/>
      <c r="W188" s="39"/>
      <c r="X188" s="39"/>
      <c r="Y188" s="112">
        <f>IF(X188 &lt;&gt; "", RIGHT(Table15775311283848586881828384858788898108118[[#This Row],[Class (Dropdown)]],6),0)</f>
        <v>0</v>
      </c>
      <c r="Z188" s="108"/>
      <c r="AA188" s="107"/>
      <c r="AB188" s="111">
        <f>Table15775311283848586881828384858788898108118[[#This Row],[Rate (Auto fill)]]*Table15775311283848586881828384858788898108118[[#This Row],[Hours Groomed]]</f>
        <v>0</v>
      </c>
      <c r="AC188" s="32"/>
      <c r="AE188" s="85"/>
      <c r="AF188" s="85"/>
      <c r="AI188" s="33"/>
      <c r="AJ188" s="39"/>
      <c r="AK188" s="39"/>
      <c r="AL188" s="39"/>
      <c r="AM188" s="76"/>
      <c r="AN188" s="39"/>
      <c r="AO188" s="39"/>
      <c r="AP188" s="33"/>
      <c r="AQ188" s="77"/>
      <c r="AR188" s="39"/>
      <c r="AS188" s="39"/>
      <c r="AT188" s="76"/>
      <c r="AU188" s="39"/>
      <c r="AV188" s="78"/>
      <c r="AW188" s="33"/>
      <c r="AX188" s="77"/>
      <c r="AY188" s="39"/>
      <c r="AZ188" s="39"/>
      <c r="BA188" s="76"/>
      <c r="BB188" s="39"/>
      <c r="BC188" s="78"/>
      <c r="BD188" s="33"/>
      <c r="BE188" s="77"/>
      <c r="BF188" s="39"/>
      <c r="BG188" s="39"/>
      <c r="BH188" s="76"/>
      <c r="BI188" s="39"/>
      <c r="BJ188" s="78"/>
      <c r="BK188" s="33"/>
    </row>
    <row r="189" spans="1:63" x14ac:dyDescent="0.35">
      <c r="A189" s="77"/>
      <c r="B189" s="39"/>
      <c r="C189" s="39"/>
      <c r="D189" s="39"/>
      <c r="E189" s="39"/>
      <c r="F189" s="73"/>
      <c r="G189" s="95">
        <f>Table1487453233343536331323334353738393103113[[#This Row],[Hours Worked]]*Table1487453233343536331323334353738393103113[[#This Row],[Rate]]</f>
        <v>0</v>
      </c>
      <c r="H189" s="116"/>
      <c r="I189" s="118">
        <f>IF(Table1487453233343536331323334353738393103113[[#This Row],[Equipment Used (Dropdown)]] &lt;&gt; "", RIGHT(Table1487453233343536331323334353738393103113[[#This Row],[Equipment Used (Dropdown)]],6),0)</f>
        <v>0</v>
      </c>
      <c r="J189" s="94"/>
      <c r="K189" s="95">
        <f>Table1487453233343536331323334353738393103113[[#This Row],[Rate (Auto selects)]]*Table1487453233343536331323334353738393103113[[#This Row],[Hours Used]]</f>
        <v>0</v>
      </c>
      <c r="S189" s="33"/>
      <c r="T189" s="39"/>
      <c r="U189" s="39"/>
      <c r="V189" s="39"/>
      <c r="W189" s="39"/>
      <c r="X189" s="39"/>
      <c r="Y189" s="112">
        <f>IF(X189 &lt;&gt; "", RIGHT(Table15775311283848586881828384858788898108118[[#This Row],[Class (Dropdown)]],6),0)</f>
        <v>0</v>
      </c>
      <c r="Z189" s="108"/>
      <c r="AA189" s="107"/>
      <c r="AB189" s="111">
        <f>Table15775311283848586881828384858788898108118[[#This Row],[Rate (Auto fill)]]*Table15775311283848586881828384858788898108118[[#This Row],[Hours Groomed]]</f>
        <v>0</v>
      </c>
      <c r="AC189" s="32"/>
      <c r="AE189" s="85"/>
      <c r="AF189" s="85"/>
      <c r="AI189" s="33"/>
      <c r="AJ189" s="39"/>
      <c r="AK189" s="39"/>
      <c r="AL189" s="39"/>
      <c r="AM189" s="76"/>
      <c r="AN189" s="39"/>
      <c r="AO189" s="39"/>
      <c r="AP189" s="33"/>
      <c r="AQ189" s="77"/>
      <c r="AR189" s="39"/>
      <c r="AS189" s="39"/>
      <c r="AT189" s="76"/>
      <c r="AU189" s="39"/>
      <c r="AV189" s="78"/>
      <c r="AW189" s="33"/>
      <c r="AX189" s="77"/>
      <c r="AY189" s="39"/>
      <c r="AZ189" s="39"/>
      <c r="BA189" s="76"/>
      <c r="BB189" s="39"/>
      <c r="BC189" s="78"/>
      <c r="BD189" s="33"/>
      <c r="BE189" s="77"/>
      <c r="BF189" s="39"/>
      <c r="BG189" s="39"/>
      <c r="BH189" s="76"/>
      <c r="BI189" s="39"/>
      <c r="BJ189" s="78"/>
      <c r="BK189" s="33"/>
    </row>
    <row r="190" spans="1:63" x14ac:dyDescent="0.35">
      <c r="A190" s="77"/>
      <c r="B190" s="39"/>
      <c r="C190" s="39"/>
      <c r="D190" s="39"/>
      <c r="E190" s="39"/>
      <c r="F190" s="73"/>
      <c r="G190" s="95">
        <f>Table1487453233343536331323334353738393103113[[#This Row],[Hours Worked]]*Table1487453233343536331323334353738393103113[[#This Row],[Rate]]</f>
        <v>0</v>
      </c>
      <c r="H190" s="116"/>
      <c r="I190" s="118">
        <f>IF(Table1487453233343536331323334353738393103113[[#This Row],[Equipment Used (Dropdown)]] &lt;&gt; "", RIGHT(Table1487453233343536331323334353738393103113[[#This Row],[Equipment Used (Dropdown)]],6),0)</f>
        <v>0</v>
      </c>
      <c r="J190" s="94"/>
      <c r="K190" s="95">
        <f>Table1487453233343536331323334353738393103113[[#This Row],[Rate (Auto selects)]]*Table1487453233343536331323334353738393103113[[#This Row],[Hours Used]]</f>
        <v>0</v>
      </c>
      <c r="S190" s="33"/>
      <c r="T190" s="39"/>
      <c r="U190" s="39"/>
      <c r="V190" s="39"/>
      <c r="W190" s="39"/>
      <c r="X190" s="39"/>
      <c r="Y190" s="112">
        <f>IF(X190 &lt;&gt; "", RIGHT(Table15775311283848586881828384858788898108118[[#This Row],[Class (Dropdown)]],6),0)</f>
        <v>0</v>
      </c>
      <c r="Z190" s="108"/>
      <c r="AA190" s="107"/>
      <c r="AB190" s="111">
        <f>Table15775311283848586881828384858788898108118[[#This Row],[Rate (Auto fill)]]*Table15775311283848586881828384858788898108118[[#This Row],[Hours Groomed]]</f>
        <v>0</v>
      </c>
      <c r="AC190" s="32"/>
      <c r="AE190" s="85"/>
      <c r="AF190" s="85"/>
      <c r="AI190" s="33"/>
      <c r="AJ190" s="39"/>
      <c r="AK190" s="39"/>
      <c r="AL190" s="39"/>
      <c r="AM190" s="76"/>
      <c r="AN190" s="39"/>
      <c r="AO190" s="39"/>
      <c r="AP190" s="33"/>
      <c r="AQ190" s="77"/>
      <c r="AR190" s="39"/>
      <c r="AS190" s="39"/>
      <c r="AT190" s="76"/>
      <c r="AU190" s="39"/>
      <c r="AV190" s="78"/>
      <c r="AW190" s="33"/>
      <c r="AX190" s="77"/>
      <c r="AY190" s="39"/>
      <c r="AZ190" s="39"/>
      <c r="BA190" s="76"/>
      <c r="BB190" s="39"/>
      <c r="BC190" s="78"/>
      <c r="BD190" s="33"/>
      <c r="BE190" s="77"/>
      <c r="BF190" s="39"/>
      <c r="BG190" s="39"/>
      <c r="BH190" s="76"/>
      <c r="BI190" s="39"/>
      <c r="BJ190" s="78"/>
      <c r="BK190" s="33"/>
    </row>
    <row r="191" spans="1:63" x14ac:dyDescent="0.35">
      <c r="A191" s="77"/>
      <c r="B191" s="39"/>
      <c r="C191" s="39"/>
      <c r="D191" s="39"/>
      <c r="E191" s="39"/>
      <c r="F191" s="73"/>
      <c r="G191" s="95">
        <f>Table1487453233343536331323334353738393103113[[#This Row],[Hours Worked]]*Table1487453233343536331323334353738393103113[[#This Row],[Rate]]</f>
        <v>0</v>
      </c>
      <c r="H191" s="116"/>
      <c r="I191" s="118">
        <f>IF(Table1487453233343536331323334353738393103113[[#This Row],[Equipment Used (Dropdown)]] &lt;&gt; "", RIGHT(Table1487453233343536331323334353738393103113[[#This Row],[Equipment Used (Dropdown)]],6),0)</f>
        <v>0</v>
      </c>
      <c r="J191" s="94"/>
      <c r="K191" s="95">
        <f>Table1487453233343536331323334353738393103113[[#This Row],[Rate (Auto selects)]]*Table1487453233343536331323334353738393103113[[#This Row],[Hours Used]]</f>
        <v>0</v>
      </c>
      <c r="S191" s="33"/>
      <c r="T191" s="39"/>
      <c r="U191" s="39"/>
      <c r="V191" s="39"/>
      <c r="W191" s="39"/>
      <c r="X191" s="39"/>
      <c r="Y191" s="112">
        <f>IF(X191 &lt;&gt; "", RIGHT(Table15775311283848586881828384858788898108118[[#This Row],[Class (Dropdown)]],6),0)</f>
        <v>0</v>
      </c>
      <c r="Z191" s="108"/>
      <c r="AA191" s="107"/>
      <c r="AB191" s="111">
        <f>Table15775311283848586881828384858788898108118[[#This Row],[Rate (Auto fill)]]*Table15775311283848586881828384858788898108118[[#This Row],[Hours Groomed]]</f>
        <v>0</v>
      </c>
      <c r="AC191" s="32"/>
      <c r="AE191" s="85"/>
      <c r="AF191" s="85"/>
      <c r="AI191" s="33"/>
      <c r="AJ191" s="39"/>
      <c r="AK191" s="39"/>
      <c r="AL191" s="39"/>
      <c r="AM191" s="76"/>
      <c r="AN191" s="39"/>
      <c r="AO191" s="39"/>
      <c r="AP191" s="33"/>
      <c r="AQ191" s="77"/>
      <c r="AR191" s="39"/>
      <c r="AS191" s="39"/>
      <c r="AT191" s="76"/>
      <c r="AU191" s="39"/>
      <c r="AV191" s="78"/>
      <c r="AW191" s="33"/>
      <c r="AX191" s="77"/>
      <c r="AY191" s="39"/>
      <c r="AZ191" s="39"/>
      <c r="BA191" s="76"/>
      <c r="BB191" s="39"/>
      <c r="BC191" s="78"/>
      <c r="BD191" s="33"/>
      <c r="BE191" s="77"/>
      <c r="BF191" s="39"/>
      <c r="BG191" s="39"/>
      <c r="BH191" s="76"/>
      <c r="BI191" s="39"/>
      <c r="BJ191" s="78"/>
      <c r="BK191" s="33"/>
    </row>
    <row r="192" spans="1:63" x14ac:dyDescent="0.35">
      <c r="A192" s="77"/>
      <c r="B192" s="39"/>
      <c r="C192" s="39"/>
      <c r="D192" s="39"/>
      <c r="E192" s="39"/>
      <c r="F192" s="73"/>
      <c r="G192" s="95">
        <f>Table1487453233343536331323334353738393103113[[#This Row],[Hours Worked]]*Table1487453233343536331323334353738393103113[[#This Row],[Rate]]</f>
        <v>0</v>
      </c>
      <c r="H192" s="116"/>
      <c r="I192" s="118">
        <f>IF(Table1487453233343536331323334353738393103113[[#This Row],[Equipment Used (Dropdown)]] &lt;&gt; "", RIGHT(Table1487453233343536331323334353738393103113[[#This Row],[Equipment Used (Dropdown)]],6),0)</f>
        <v>0</v>
      </c>
      <c r="J192" s="94"/>
      <c r="K192" s="95">
        <f>Table1487453233343536331323334353738393103113[[#This Row],[Rate (Auto selects)]]*Table1487453233343536331323334353738393103113[[#This Row],[Hours Used]]</f>
        <v>0</v>
      </c>
      <c r="S192" s="33"/>
      <c r="T192" s="39"/>
      <c r="U192" s="39"/>
      <c r="V192" s="39"/>
      <c r="W192" s="39"/>
      <c r="X192" s="39"/>
      <c r="Y192" s="112">
        <f>IF(X192 &lt;&gt; "", RIGHT(Table15775311283848586881828384858788898108118[[#This Row],[Class (Dropdown)]],6),0)</f>
        <v>0</v>
      </c>
      <c r="Z192" s="108"/>
      <c r="AA192" s="107"/>
      <c r="AB192" s="111">
        <f>Table15775311283848586881828384858788898108118[[#This Row],[Rate (Auto fill)]]*Table15775311283848586881828384858788898108118[[#This Row],[Hours Groomed]]</f>
        <v>0</v>
      </c>
      <c r="AC192" s="32"/>
      <c r="AE192" s="85"/>
      <c r="AF192" s="85"/>
      <c r="AI192" s="33"/>
      <c r="AJ192" s="39"/>
      <c r="AK192" s="39"/>
      <c r="AL192" s="39"/>
      <c r="AM192" s="76"/>
      <c r="AN192" s="39"/>
      <c r="AO192" s="39"/>
      <c r="AP192" s="33"/>
      <c r="AQ192" s="77"/>
      <c r="AR192" s="39"/>
      <c r="AS192" s="39"/>
      <c r="AT192" s="76"/>
      <c r="AU192" s="39"/>
      <c r="AV192" s="78"/>
      <c r="AW192" s="33"/>
      <c r="AX192" s="77"/>
      <c r="AY192" s="39"/>
      <c r="AZ192" s="39"/>
      <c r="BA192" s="76"/>
      <c r="BB192" s="39"/>
      <c r="BC192" s="78"/>
      <c r="BD192" s="33"/>
      <c r="BE192" s="77"/>
      <c r="BF192" s="39"/>
      <c r="BG192" s="39"/>
      <c r="BH192" s="76"/>
      <c r="BI192" s="39"/>
      <c r="BJ192" s="78"/>
      <c r="BK192" s="33"/>
    </row>
    <row r="193" spans="1:63" x14ac:dyDescent="0.35">
      <c r="A193" s="77"/>
      <c r="B193" s="39"/>
      <c r="C193" s="39"/>
      <c r="D193" s="39"/>
      <c r="E193" s="39"/>
      <c r="F193" s="73"/>
      <c r="G193" s="95">
        <f>Table1487453233343536331323334353738393103113[[#This Row],[Hours Worked]]*Table1487453233343536331323334353738393103113[[#This Row],[Rate]]</f>
        <v>0</v>
      </c>
      <c r="H193" s="116"/>
      <c r="I193" s="118">
        <f>IF(Table1487453233343536331323334353738393103113[[#This Row],[Equipment Used (Dropdown)]] &lt;&gt; "", RIGHT(Table1487453233343536331323334353738393103113[[#This Row],[Equipment Used (Dropdown)]],6),0)</f>
        <v>0</v>
      </c>
      <c r="J193" s="94"/>
      <c r="K193" s="95">
        <f>Table1487453233343536331323334353738393103113[[#This Row],[Rate (Auto selects)]]*Table1487453233343536331323334353738393103113[[#This Row],[Hours Used]]</f>
        <v>0</v>
      </c>
      <c r="S193" s="33"/>
      <c r="T193" s="39"/>
      <c r="U193" s="39"/>
      <c r="V193" s="39"/>
      <c r="W193" s="39"/>
      <c r="X193" s="39"/>
      <c r="Y193" s="112">
        <f>IF(X193 &lt;&gt; "", RIGHT(Table15775311283848586881828384858788898108118[[#This Row],[Class (Dropdown)]],6),0)</f>
        <v>0</v>
      </c>
      <c r="Z193" s="108"/>
      <c r="AA193" s="107"/>
      <c r="AB193" s="111">
        <f>Table15775311283848586881828384858788898108118[[#This Row],[Rate (Auto fill)]]*Table15775311283848586881828384858788898108118[[#This Row],[Hours Groomed]]</f>
        <v>0</v>
      </c>
      <c r="AC193" s="32"/>
      <c r="AE193" s="85"/>
      <c r="AF193" s="85"/>
      <c r="AI193" s="33"/>
      <c r="AJ193" s="39"/>
      <c r="AK193" s="39"/>
      <c r="AL193" s="39"/>
      <c r="AM193" s="76"/>
      <c r="AN193" s="39"/>
      <c r="AO193" s="39"/>
      <c r="AP193" s="33"/>
      <c r="AQ193" s="77"/>
      <c r="AR193" s="39"/>
      <c r="AS193" s="39"/>
      <c r="AT193" s="76"/>
      <c r="AU193" s="39"/>
      <c r="AV193" s="78"/>
      <c r="AW193" s="33"/>
      <c r="AX193" s="77"/>
      <c r="AY193" s="39"/>
      <c r="AZ193" s="39"/>
      <c r="BA193" s="76"/>
      <c r="BB193" s="39"/>
      <c r="BC193" s="78"/>
      <c r="BD193" s="33"/>
      <c r="BE193" s="77"/>
      <c r="BF193" s="39"/>
      <c r="BG193" s="39"/>
      <c r="BH193" s="76"/>
      <c r="BI193" s="39"/>
      <c r="BJ193" s="78"/>
      <c r="BK193" s="33"/>
    </row>
    <row r="194" spans="1:63" x14ac:dyDescent="0.35">
      <c r="A194" s="77"/>
      <c r="B194" s="39"/>
      <c r="C194" s="39"/>
      <c r="D194" s="39"/>
      <c r="E194" s="39"/>
      <c r="F194" s="73"/>
      <c r="G194" s="95">
        <f>Table1487453233343536331323334353738393103113[[#This Row],[Hours Worked]]*Table1487453233343536331323334353738393103113[[#This Row],[Rate]]</f>
        <v>0</v>
      </c>
      <c r="H194" s="116"/>
      <c r="I194" s="118">
        <f>IF(Table1487453233343536331323334353738393103113[[#This Row],[Equipment Used (Dropdown)]] &lt;&gt; "", RIGHT(Table1487453233343536331323334353738393103113[[#This Row],[Equipment Used (Dropdown)]],6),0)</f>
        <v>0</v>
      </c>
      <c r="J194" s="94"/>
      <c r="K194" s="95">
        <f>Table1487453233343536331323334353738393103113[[#This Row],[Rate (Auto selects)]]*Table1487453233343536331323334353738393103113[[#This Row],[Hours Used]]</f>
        <v>0</v>
      </c>
      <c r="S194" s="33"/>
      <c r="T194" s="39"/>
      <c r="U194" s="39"/>
      <c r="V194" s="39"/>
      <c r="W194" s="39"/>
      <c r="X194" s="39"/>
      <c r="Y194" s="112">
        <f>IF(X194 &lt;&gt; "", RIGHT(Table15775311283848586881828384858788898108118[[#This Row],[Class (Dropdown)]],6),0)</f>
        <v>0</v>
      </c>
      <c r="Z194" s="108"/>
      <c r="AA194" s="107"/>
      <c r="AB194" s="111">
        <f>Table15775311283848586881828384858788898108118[[#This Row],[Rate (Auto fill)]]*Table15775311283848586881828384858788898108118[[#This Row],[Hours Groomed]]</f>
        <v>0</v>
      </c>
      <c r="AC194" s="32"/>
      <c r="AE194" s="85"/>
      <c r="AF194" s="85"/>
      <c r="AI194" s="33"/>
      <c r="AJ194" s="39"/>
      <c r="AK194" s="39"/>
      <c r="AL194" s="39"/>
      <c r="AM194" s="76"/>
      <c r="AN194" s="39"/>
      <c r="AO194" s="39"/>
      <c r="AP194" s="33"/>
      <c r="AQ194" s="77"/>
      <c r="AR194" s="39"/>
      <c r="AS194" s="39"/>
      <c r="AT194" s="76"/>
      <c r="AU194" s="39"/>
      <c r="AV194" s="78"/>
      <c r="AW194" s="33"/>
      <c r="AX194" s="77"/>
      <c r="AY194" s="39"/>
      <c r="AZ194" s="39"/>
      <c r="BA194" s="76"/>
      <c r="BB194" s="39"/>
      <c r="BC194" s="78"/>
      <c r="BD194" s="33"/>
      <c r="BE194" s="77"/>
      <c r="BF194" s="39"/>
      <c r="BG194" s="39"/>
      <c r="BH194" s="76"/>
      <c r="BI194" s="39"/>
      <c r="BJ194" s="78"/>
      <c r="BK194" s="33"/>
    </row>
    <row r="195" spans="1:63" x14ac:dyDescent="0.35">
      <c r="A195" s="77"/>
      <c r="B195" s="39"/>
      <c r="C195" s="39"/>
      <c r="D195" s="39"/>
      <c r="E195" s="39"/>
      <c r="F195" s="73"/>
      <c r="G195" s="95">
        <f>Table1487453233343536331323334353738393103113[[#This Row],[Hours Worked]]*Table1487453233343536331323334353738393103113[[#This Row],[Rate]]</f>
        <v>0</v>
      </c>
      <c r="H195" s="116"/>
      <c r="I195" s="118">
        <f>IF(Table1487453233343536331323334353738393103113[[#This Row],[Equipment Used (Dropdown)]] &lt;&gt; "", RIGHT(Table1487453233343536331323334353738393103113[[#This Row],[Equipment Used (Dropdown)]],6),0)</f>
        <v>0</v>
      </c>
      <c r="J195" s="94"/>
      <c r="K195" s="95">
        <f>Table1487453233343536331323334353738393103113[[#This Row],[Rate (Auto selects)]]*Table1487453233343536331323334353738393103113[[#This Row],[Hours Used]]</f>
        <v>0</v>
      </c>
      <c r="S195" s="33"/>
      <c r="T195" s="39"/>
      <c r="U195" s="39"/>
      <c r="V195" s="39"/>
      <c r="W195" s="39"/>
      <c r="X195" s="39"/>
      <c r="Y195" s="112">
        <f>IF(X195 &lt;&gt; "", RIGHT(Table15775311283848586881828384858788898108118[[#This Row],[Class (Dropdown)]],6),0)</f>
        <v>0</v>
      </c>
      <c r="Z195" s="108"/>
      <c r="AA195" s="107"/>
      <c r="AB195" s="111">
        <f>Table15775311283848586881828384858788898108118[[#This Row],[Rate (Auto fill)]]*Table15775311283848586881828384858788898108118[[#This Row],[Hours Groomed]]</f>
        <v>0</v>
      </c>
      <c r="AC195" s="32"/>
      <c r="AE195" s="85"/>
      <c r="AF195" s="85"/>
      <c r="AI195" s="33"/>
      <c r="AJ195" s="39"/>
      <c r="AK195" s="39"/>
      <c r="AL195" s="39"/>
      <c r="AM195" s="76"/>
      <c r="AN195" s="39"/>
      <c r="AO195" s="39"/>
      <c r="AP195" s="33"/>
      <c r="AQ195" s="77"/>
      <c r="AR195" s="39"/>
      <c r="AS195" s="39"/>
      <c r="AT195" s="76"/>
      <c r="AU195" s="39"/>
      <c r="AV195" s="78"/>
      <c r="AW195" s="33"/>
      <c r="AX195" s="77"/>
      <c r="AY195" s="39"/>
      <c r="AZ195" s="39"/>
      <c r="BA195" s="76"/>
      <c r="BB195" s="39"/>
      <c r="BC195" s="78"/>
      <c r="BD195" s="33"/>
      <c r="BE195" s="77"/>
      <c r="BF195" s="39"/>
      <c r="BG195" s="39"/>
      <c r="BH195" s="76"/>
      <c r="BI195" s="39"/>
      <c r="BJ195" s="78"/>
      <c r="BK195" s="33"/>
    </row>
    <row r="196" spans="1:63" x14ac:dyDescent="0.35">
      <c r="A196" s="77"/>
      <c r="B196" s="39"/>
      <c r="C196" s="39"/>
      <c r="D196" s="39"/>
      <c r="E196" s="39"/>
      <c r="F196" s="73"/>
      <c r="G196" s="95">
        <f>Table1487453233343536331323334353738393103113[[#This Row],[Hours Worked]]*Table1487453233343536331323334353738393103113[[#This Row],[Rate]]</f>
        <v>0</v>
      </c>
      <c r="H196" s="116"/>
      <c r="I196" s="118">
        <f>IF(Table1487453233343536331323334353738393103113[[#This Row],[Equipment Used (Dropdown)]] &lt;&gt; "", RIGHT(Table1487453233343536331323334353738393103113[[#This Row],[Equipment Used (Dropdown)]],6),0)</f>
        <v>0</v>
      </c>
      <c r="J196" s="94"/>
      <c r="K196" s="95">
        <f>Table1487453233343536331323334353738393103113[[#This Row],[Rate (Auto selects)]]*Table1487453233343536331323334353738393103113[[#This Row],[Hours Used]]</f>
        <v>0</v>
      </c>
      <c r="S196" s="33"/>
      <c r="T196" s="39"/>
      <c r="U196" s="39"/>
      <c r="V196" s="39"/>
      <c r="W196" s="39"/>
      <c r="X196" s="39"/>
      <c r="Y196" s="112">
        <f>IF(X196 &lt;&gt; "", RIGHT(Table15775311283848586881828384858788898108118[[#This Row],[Class (Dropdown)]],6),0)</f>
        <v>0</v>
      </c>
      <c r="Z196" s="108"/>
      <c r="AA196" s="107"/>
      <c r="AB196" s="111">
        <f>Table15775311283848586881828384858788898108118[[#This Row],[Rate (Auto fill)]]*Table15775311283848586881828384858788898108118[[#This Row],[Hours Groomed]]</f>
        <v>0</v>
      </c>
      <c r="AC196" s="32"/>
      <c r="AE196" s="85"/>
      <c r="AF196" s="85"/>
      <c r="AI196" s="33"/>
      <c r="AJ196" s="39"/>
      <c r="AK196" s="39"/>
      <c r="AL196" s="39"/>
      <c r="AM196" s="76"/>
      <c r="AN196" s="39"/>
      <c r="AO196" s="39"/>
      <c r="AP196" s="33"/>
      <c r="AQ196" s="77"/>
      <c r="AR196" s="39"/>
      <c r="AS196" s="39"/>
      <c r="AT196" s="76"/>
      <c r="AU196" s="39"/>
      <c r="AV196" s="78"/>
      <c r="AW196" s="33"/>
      <c r="AX196" s="77"/>
      <c r="AY196" s="39"/>
      <c r="AZ196" s="39"/>
      <c r="BA196" s="76"/>
      <c r="BB196" s="39"/>
      <c r="BC196" s="78"/>
      <c r="BD196" s="33"/>
      <c r="BE196" s="77"/>
      <c r="BF196" s="39"/>
      <c r="BG196" s="39"/>
      <c r="BH196" s="76"/>
      <c r="BI196" s="39"/>
      <c r="BJ196" s="78"/>
      <c r="BK196" s="33"/>
    </row>
    <row r="197" spans="1:63" x14ac:dyDescent="0.35">
      <c r="A197" s="77"/>
      <c r="B197" s="39"/>
      <c r="C197" s="39"/>
      <c r="D197" s="39"/>
      <c r="E197" s="39"/>
      <c r="F197" s="73"/>
      <c r="G197" s="95">
        <f>Table1487453233343536331323334353738393103113[[#This Row],[Hours Worked]]*Table1487453233343536331323334353738393103113[[#This Row],[Rate]]</f>
        <v>0</v>
      </c>
      <c r="H197" s="116"/>
      <c r="I197" s="118">
        <f>IF(Table1487453233343536331323334353738393103113[[#This Row],[Equipment Used (Dropdown)]] &lt;&gt; "", RIGHT(Table1487453233343536331323334353738393103113[[#This Row],[Equipment Used (Dropdown)]],6),0)</f>
        <v>0</v>
      </c>
      <c r="J197" s="94"/>
      <c r="K197" s="95">
        <f>Table1487453233343536331323334353738393103113[[#This Row],[Rate (Auto selects)]]*Table1487453233343536331323334353738393103113[[#This Row],[Hours Used]]</f>
        <v>0</v>
      </c>
      <c r="S197" s="33"/>
      <c r="T197" s="39"/>
      <c r="U197" s="39"/>
      <c r="V197" s="39"/>
      <c r="W197" s="39"/>
      <c r="X197" s="39"/>
      <c r="Y197" s="112">
        <f>IF(X197 &lt;&gt; "", RIGHT(Table15775311283848586881828384858788898108118[[#This Row],[Class (Dropdown)]],6),0)</f>
        <v>0</v>
      </c>
      <c r="Z197" s="108"/>
      <c r="AA197" s="107"/>
      <c r="AB197" s="111">
        <f>Table15775311283848586881828384858788898108118[[#This Row],[Rate (Auto fill)]]*Table15775311283848586881828384858788898108118[[#This Row],[Hours Groomed]]</f>
        <v>0</v>
      </c>
      <c r="AC197" s="32"/>
      <c r="AE197" s="85"/>
      <c r="AF197" s="85"/>
      <c r="AI197" s="33"/>
      <c r="AJ197" s="39"/>
      <c r="AK197" s="39"/>
      <c r="AL197" s="39"/>
      <c r="AM197" s="76"/>
      <c r="AN197" s="39"/>
      <c r="AO197" s="39"/>
      <c r="AP197" s="33"/>
      <c r="AQ197" s="77"/>
      <c r="AR197" s="39"/>
      <c r="AS197" s="39"/>
      <c r="AT197" s="76"/>
      <c r="AU197" s="39"/>
      <c r="AV197" s="78"/>
      <c r="AW197" s="33"/>
      <c r="AX197" s="77"/>
      <c r="AY197" s="39"/>
      <c r="AZ197" s="39"/>
      <c r="BA197" s="76"/>
      <c r="BB197" s="39"/>
      <c r="BC197" s="78"/>
      <c r="BD197" s="33"/>
      <c r="BE197" s="77"/>
      <c r="BF197" s="39"/>
      <c r="BG197" s="39"/>
      <c r="BH197" s="76"/>
      <c r="BI197" s="39"/>
      <c r="BJ197" s="78"/>
      <c r="BK197" s="33"/>
    </row>
    <row r="198" spans="1:63" x14ac:dyDescent="0.35">
      <c r="A198" s="77"/>
      <c r="B198" s="39"/>
      <c r="C198" s="39"/>
      <c r="D198" s="39"/>
      <c r="E198" s="39"/>
      <c r="F198" s="73"/>
      <c r="G198" s="95">
        <f>Table1487453233343536331323334353738393103113[[#This Row],[Hours Worked]]*Table1487453233343536331323334353738393103113[[#This Row],[Rate]]</f>
        <v>0</v>
      </c>
      <c r="H198" s="116"/>
      <c r="I198" s="118">
        <f>IF(Table1487453233343536331323334353738393103113[[#This Row],[Equipment Used (Dropdown)]] &lt;&gt; "", RIGHT(Table1487453233343536331323334353738393103113[[#This Row],[Equipment Used (Dropdown)]],6),0)</f>
        <v>0</v>
      </c>
      <c r="J198" s="94"/>
      <c r="K198" s="95">
        <f>Table1487453233343536331323334353738393103113[[#This Row],[Rate (Auto selects)]]*Table1487453233343536331323334353738393103113[[#This Row],[Hours Used]]</f>
        <v>0</v>
      </c>
      <c r="S198" s="33"/>
      <c r="T198" s="39"/>
      <c r="U198" s="39"/>
      <c r="V198" s="39"/>
      <c r="W198" s="39"/>
      <c r="X198" s="39"/>
      <c r="Y198" s="112">
        <f>IF(X198 &lt;&gt; "", RIGHT(Table15775311283848586881828384858788898108118[[#This Row],[Class (Dropdown)]],6),0)</f>
        <v>0</v>
      </c>
      <c r="Z198" s="108"/>
      <c r="AA198" s="107"/>
      <c r="AB198" s="111">
        <f>Table15775311283848586881828384858788898108118[[#This Row],[Rate (Auto fill)]]*Table15775311283848586881828384858788898108118[[#This Row],[Hours Groomed]]</f>
        <v>0</v>
      </c>
      <c r="AC198" s="32"/>
      <c r="AE198" s="85"/>
      <c r="AF198" s="85"/>
      <c r="AI198" s="33"/>
      <c r="AJ198" s="39"/>
      <c r="AK198" s="39"/>
      <c r="AL198" s="39"/>
      <c r="AM198" s="76"/>
      <c r="AN198" s="39"/>
      <c r="AO198" s="39"/>
      <c r="AP198" s="33"/>
      <c r="AQ198" s="77"/>
      <c r="AR198" s="39"/>
      <c r="AS198" s="39"/>
      <c r="AT198" s="76"/>
      <c r="AU198" s="39"/>
      <c r="AV198" s="78"/>
      <c r="AW198" s="33"/>
      <c r="AX198" s="77"/>
      <c r="AY198" s="39"/>
      <c r="AZ198" s="39"/>
      <c r="BA198" s="76"/>
      <c r="BB198" s="39"/>
      <c r="BC198" s="78"/>
      <c r="BD198" s="33"/>
      <c r="BE198" s="77"/>
      <c r="BF198" s="39"/>
      <c r="BG198" s="39"/>
      <c r="BH198" s="76"/>
      <c r="BI198" s="39"/>
      <c r="BJ198" s="78"/>
      <c r="BK198" s="33"/>
    </row>
    <row r="199" spans="1:63" x14ac:dyDescent="0.35">
      <c r="A199" s="77"/>
      <c r="B199" s="39"/>
      <c r="C199" s="39"/>
      <c r="D199" s="39"/>
      <c r="E199" s="39"/>
      <c r="F199" s="73"/>
      <c r="G199" s="95">
        <f>Table1487453233343536331323334353738393103113[[#This Row],[Hours Worked]]*Table1487453233343536331323334353738393103113[[#This Row],[Rate]]</f>
        <v>0</v>
      </c>
      <c r="H199" s="116"/>
      <c r="I199" s="118">
        <f>IF(Table1487453233343536331323334353738393103113[[#This Row],[Equipment Used (Dropdown)]] &lt;&gt; "", RIGHT(Table1487453233343536331323334353738393103113[[#This Row],[Equipment Used (Dropdown)]],6),0)</f>
        <v>0</v>
      </c>
      <c r="J199" s="94"/>
      <c r="K199" s="95">
        <f>Table1487453233343536331323334353738393103113[[#This Row],[Rate (Auto selects)]]*Table1487453233343536331323334353738393103113[[#This Row],[Hours Used]]</f>
        <v>0</v>
      </c>
      <c r="S199" s="33"/>
      <c r="T199" s="39"/>
      <c r="U199" s="39"/>
      <c r="V199" s="39"/>
      <c r="W199" s="39"/>
      <c r="X199" s="39"/>
      <c r="Y199" s="112">
        <f>IF(X199 &lt;&gt; "", RIGHT(Table15775311283848586881828384858788898108118[[#This Row],[Class (Dropdown)]],6),0)</f>
        <v>0</v>
      </c>
      <c r="Z199" s="108"/>
      <c r="AA199" s="107"/>
      <c r="AB199" s="111">
        <f>Table15775311283848586881828384858788898108118[[#This Row],[Rate (Auto fill)]]*Table15775311283848586881828384858788898108118[[#This Row],[Hours Groomed]]</f>
        <v>0</v>
      </c>
      <c r="AC199" s="32"/>
      <c r="AE199" s="85"/>
      <c r="AF199" s="85"/>
      <c r="AI199" s="33"/>
      <c r="AJ199" s="39"/>
      <c r="AK199" s="39"/>
      <c r="AL199" s="39"/>
      <c r="AM199" s="76"/>
      <c r="AN199" s="39"/>
      <c r="AO199" s="39"/>
      <c r="AP199" s="33"/>
      <c r="AQ199" s="77"/>
      <c r="AR199" s="39"/>
      <c r="AS199" s="39"/>
      <c r="AT199" s="76"/>
      <c r="AU199" s="39"/>
      <c r="AV199" s="78"/>
      <c r="AW199" s="33"/>
      <c r="AX199" s="77"/>
      <c r="AY199" s="39"/>
      <c r="AZ199" s="39"/>
      <c r="BA199" s="76"/>
      <c r="BB199" s="39"/>
      <c r="BC199" s="78"/>
      <c r="BD199" s="33"/>
      <c r="BE199" s="77"/>
      <c r="BF199" s="39"/>
      <c r="BG199" s="39"/>
      <c r="BH199" s="76"/>
      <c r="BI199" s="39"/>
      <c r="BJ199" s="78"/>
      <c r="BK199" s="33"/>
    </row>
    <row r="200" spans="1:63" x14ac:dyDescent="0.35">
      <c r="A200" s="77"/>
      <c r="B200" s="39"/>
      <c r="C200" s="39"/>
      <c r="D200" s="39"/>
      <c r="E200" s="39"/>
      <c r="F200" s="73"/>
      <c r="G200" s="95">
        <f>Table1487453233343536331323334353738393103113[[#This Row],[Hours Worked]]*Table1487453233343536331323334353738393103113[[#This Row],[Rate]]</f>
        <v>0</v>
      </c>
      <c r="H200" s="116"/>
      <c r="I200" s="118">
        <f>IF(Table1487453233343536331323334353738393103113[[#This Row],[Equipment Used (Dropdown)]] &lt;&gt; "", RIGHT(Table1487453233343536331323334353738393103113[[#This Row],[Equipment Used (Dropdown)]],6),0)</f>
        <v>0</v>
      </c>
      <c r="J200" s="94"/>
      <c r="K200" s="95">
        <f>Table1487453233343536331323334353738393103113[[#This Row],[Rate (Auto selects)]]*Table1487453233343536331323334353738393103113[[#This Row],[Hours Used]]</f>
        <v>0</v>
      </c>
      <c r="S200" s="33"/>
      <c r="T200" s="39"/>
      <c r="U200" s="39"/>
      <c r="V200" s="39"/>
      <c r="W200" s="39"/>
      <c r="X200" s="39"/>
      <c r="Y200" s="112">
        <f>IF(X200 &lt;&gt; "", RIGHT(Table15775311283848586881828384858788898108118[[#This Row],[Class (Dropdown)]],6),0)</f>
        <v>0</v>
      </c>
      <c r="Z200" s="108"/>
      <c r="AA200" s="107"/>
      <c r="AB200" s="111">
        <f>Table15775311283848586881828384858788898108118[[#This Row],[Rate (Auto fill)]]*Table15775311283848586881828384858788898108118[[#This Row],[Hours Groomed]]</f>
        <v>0</v>
      </c>
      <c r="AC200" s="32"/>
      <c r="AE200" s="85"/>
      <c r="AF200" s="85"/>
      <c r="AI200" s="33"/>
      <c r="AJ200" s="39"/>
      <c r="AK200" s="39"/>
      <c r="AL200" s="39"/>
      <c r="AM200" s="76"/>
      <c r="AN200" s="39"/>
      <c r="AO200" s="39"/>
      <c r="AP200" s="33"/>
      <c r="AQ200" s="77"/>
      <c r="AR200" s="39"/>
      <c r="AS200" s="39"/>
      <c r="AT200" s="76"/>
      <c r="AU200" s="39"/>
      <c r="AV200" s="78"/>
      <c r="AW200" s="33"/>
      <c r="AX200" s="77"/>
      <c r="AY200" s="39"/>
      <c r="AZ200" s="39"/>
      <c r="BA200" s="76"/>
      <c r="BB200" s="39"/>
      <c r="BC200" s="78"/>
      <c r="BD200" s="33"/>
      <c r="BE200" s="77"/>
      <c r="BF200" s="39"/>
      <c r="BG200" s="39"/>
      <c r="BH200" s="76"/>
      <c r="BI200" s="39"/>
      <c r="BJ200" s="78"/>
      <c r="BK200" s="33"/>
    </row>
    <row r="201" spans="1:63" x14ac:dyDescent="0.35">
      <c r="A201" s="77"/>
      <c r="B201" s="39"/>
      <c r="C201" s="39"/>
      <c r="D201" s="39"/>
      <c r="E201" s="39"/>
      <c r="F201" s="73"/>
      <c r="G201" s="95">
        <f>Table1487453233343536331323334353738393103113[[#This Row],[Hours Worked]]*Table1487453233343536331323334353738393103113[[#This Row],[Rate]]</f>
        <v>0</v>
      </c>
      <c r="H201" s="116"/>
      <c r="I201" s="118">
        <f>IF(Table1487453233343536331323334353738393103113[[#This Row],[Equipment Used (Dropdown)]] &lt;&gt; "", RIGHT(Table1487453233343536331323334353738393103113[[#This Row],[Equipment Used (Dropdown)]],6),0)</f>
        <v>0</v>
      </c>
      <c r="J201" s="94"/>
      <c r="K201" s="95">
        <f>Table1487453233343536331323334353738393103113[[#This Row],[Rate (Auto selects)]]*Table1487453233343536331323334353738393103113[[#This Row],[Hours Used]]</f>
        <v>0</v>
      </c>
      <c r="S201" s="33"/>
      <c r="T201" s="39"/>
      <c r="U201" s="39"/>
      <c r="V201" s="39"/>
      <c r="W201" s="39"/>
      <c r="X201" s="39"/>
      <c r="Y201" s="112">
        <f>IF(X201 &lt;&gt; "", RIGHT(Table15775311283848586881828384858788898108118[[#This Row],[Class (Dropdown)]],6),0)</f>
        <v>0</v>
      </c>
      <c r="Z201" s="108"/>
      <c r="AA201" s="107"/>
      <c r="AB201" s="111">
        <f>Table15775311283848586881828384858788898108118[[#This Row],[Rate (Auto fill)]]*Table15775311283848586881828384858788898108118[[#This Row],[Hours Groomed]]</f>
        <v>0</v>
      </c>
      <c r="AC201" s="32"/>
      <c r="AE201" s="85"/>
      <c r="AF201" s="85"/>
      <c r="AI201" s="33"/>
      <c r="AJ201" s="39"/>
      <c r="AK201" s="39"/>
      <c r="AL201" s="39"/>
      <c r="AM201" s="76"/>
      <c r="AN201" s="39"/>
      <c r="AO201" s="39"/>
      <c r="AP201" s="33"/>
      <c r="AQ201" s="77"/>
      <c r="AR201" s="39"/>
      <c r="AS201" s="39"/>
      <c r="AT201" s="76"/>
      <c r="AU201" s="39"/>
      <c r="AV201" s="78"/>
      <c r="AW201" s="33"/>
      <c r="AX201" s="77"/>
      <c r="AY201" s="39"/>
      <c r="AZ201" s="39"/>
      <c r="BA201" s="76"/>
      <c r="BB201" s="39"/>
      <c r="BC201" s="78"/>
      <c r="BD201" s="33"/>
      <c r="BE201" s="77"/>
      <c r="BF201" s="39"/>
      <c r="BG201" s="39"/>
      <c r="BH201" s="76"/>
      <c r="BI201" s="39"/>
      <c r="BJ201" s="78"/>
      <c r="BK201" s="33"/>
    </row>
    <row r="202" spans="1:63" ht="15.6" thickBot="1" x14ac:dyDescent="0.4">
      <c r="A202" s="81"/>
      <c r="B202" s="82"/>
      <c r="C202" s="82"/>
      <c r="D202" s="82"/>
      <c r="E202" s="82"/>
      <c r="F202" s="86"/>
      <c r="G202" s="95">
        <f>Table1487453233343536331323334353738393103113[[#This Row],[Hours Worked]]*Table1487453233343536331323334353738393103113[[#This Row],[Rate]]</f>
        <v>0</v>
      </c>
      <c r="H202" s="116"/>
      <c r="I202" s="118">
        <f>IF(Table1487453233343536331323334353738393103113[[#This Row],[Equipment Used (Dropdown)]] &lt;&gt; "", RIGHT(Table1487453233343536331323334353738393103113[[#This Row],[Equipment Used (Dropdown)]],6),0)</f>
        <v>0</v>
      </c>
      <c r="J202" s="94"/>
      <c r="K202" s="95">
        <f>Table1487453233343536331323334353738393103113[[#This Row],[Rate (Auto selects)]]*Table1487453233343536331323334353738393103113[[#This Row],[Hours Used]]</f>
        <v>0</v>
      </c>
      <c r="S202" s="33"/>
      <c r="T202" s="39"/>
      <c r="U202" s="39"/>
      <c r="V202" s="39"/>
      <c r="W202" s="39"/>
      <c r="X202" s="39"/>
      <c r="Y202" s="112">
        <f>IF(X202 &lt;&gt; "", RIGHT(Table15775311283848586881828384858788898108118[[#This Row],[Class (Dropdown)]],6),0)</f>
        <v>0</v>
      </c>
      <c r="Z202" s="108"/>
      <c r="AA202" s="107"/>
      <c r="AB202" s="111">
        <f>Table15775311283848586881828384858788898108118[[#This Row],[Rate (Auto fill)]]*Table15775311283848586881828384858788898108118[[#This Row],[Hours Groomed]]</f>
        <v>0</v>
      </c>
      <c r="AC202" s="32"/>
      <c r="AE202" s="85"/>
      <c r="AF202" s="85"/>
      <c r="AI202" s="33"/>
      <c r="AJ202" s="39"/>
      <c r="AK202" s="39"/>
      <c r="AL202" s="39"/>
      <c r="AM202" s="76"/>
      <c r="AN202" s="39"/>
      <c r="AO202" s="39"/>
      <c r="AP202" s="33"/>
      <c r="AQ202" s="81"/>
      <c r="AR202" s="82"/>
      <c r="AS202" s="82"/>
      <c r="AT202" s="87"/>
      <c r="AU202" s="82"/>
      <c r="AV202" s="83"/>
      <c r="AW202" s="33"/>
      <c r="AX202" s="81"/>
      <c r="AY202" s="82"/>
      <c r="AZ202" s="82"/>
      <c r="BA202" s="87"/>
      <c r="BB202" s="82"/>
      <c r="BC202" s="83"/>
      <c r="BD202" s="33"/>
      <c r="BE202" s="81"/>
      <c r="BF202" s="82"/>
      <c r="BG202" s="82"/>
      <c r="BH202" s="87"/>
      <c r="BI202" s="82"/>
      <c r="BJ202" s="83"/>
      <c r="BK202" s="33"/>
    </row>
    <row r="203" spans="1:63" x14ac:dyDescent="0.35">
      <c r="A203" s="88"/>
      <c r="B203" s="88"/>
      <c r="C203" s="88"/>
      <c r="D203" s="88"/>
      <c r="E203" s="89"/>
      <c r="F203" s="90"/>
      <c r="G203" s="90"/>
      <c r="H203" s="113"/>
      <c r="I203" s="90"/>
      <c r="J203" s="90"/>
      <c r="S203" s="88"/>
      <c r="T203" s="88"/>
      <c r="U203" s="88"/>
      <c r="V203" s="88"/>
      <c r="W203" s="90"/>
      <c r="X203" s="88"/>
      <c r="Y203" s="90"/>
      <c r="AG203" s="88"/>
      <c r="AH203" s="88"/>
      <c r="AI203" s="88"/>
      <c r="AJ203" s="88"/>
      <c r="AK203" s="88"/>
      <c r="AL203" s="88"/>
      <c r="AN203" s="88"/>
      <c r="AO203" s="88"/>
      <c r="AP203" s="88"/>
      <c r="AQ203" s="90"/>
      <c r="AR203" s="88"/>
      <c r="AS203" s="88"/>
      <c r="AU203" s="88"/>
      <c r="AV203" s="88"/>
      <c r="AW203" s="88"/>
      <c r="AX203" s="90"/>
      <c r="AY203" s="88"/>
      <c r="AZ203" s="88"/>
      <c r="BB203" s="88"/>
      <c r="BC203" s="88"/>
      <c r="BD203" s="88"/>
      <c r="BE203" s="88"/>
      <c r="BF203" s="88"/>
      <c r="BG203" s="88"/>
    </row>
    <row r="204" spans="1:63" x14ac:dyDescent="0.35">
      <c r="A204" s="88"/>
      <c r="B204" s="88"/>
      <c r="C204" s="88"/>
      <c r="D204" s="88"/>
      <c r="E204" s="89"/>
      <c r="F204" s="90"/>
      <c r="G204" s="90"/>
      <c r="H204" s="113"/>
      <c r="I204" s="90"/>
      <c r="J204" s="90"/>
      <c r="S204" s="88"/>
      <c r="T204" s="88"/>
      <c r="U204" s="88"/>
      <c r="V204" s="88"/>
      <c r="W204" s="90"/>
      <c r="X204" s="88"/>
      <c r="Y204" s="90"/>
      <c r="AG204" s="88"/>
      <c r="AH204" s="88"/>
      <c r="AI204" s="88"/>
      <c r="AJ204" s="88"/>
      <c r="AK204" s="88"/>
      <c r="AL204" s="88"/>
      <c r="AN204" s="88"/>
      <c r="AO204" s="88"/>
      <c r="AP204" s="88"/>
      <c r="AQ204" s="90"/>
      <c r="AR204" s="88"/>
      <c r="AS204" s="88"/>
      <c r="AU204" s="88"/>
      <c r="AV204" s="88"/>
      <c r="AW204" s="88"/>
      <c r="AX204" s="90"/>
      <c r="AY204" s="88"/>
      <c r="AZ204" s="88"/>
      <c r="BB204" s="88"/>
      <c r="BC204" s="88"/>
      <c r="BD204" s="88"/>
      <c r="BE204" s="88"/>
      <c r="BF204" s="88"/>
      <c r="BG204" s="88"/>
    </row>
  </sheetData>
  <mergeCells count="14">
    <mergeCell ref="M7:O7"/>
    <mergeCell ref="T6:AB6"/>
    <mergeCell ref="AD6:AH6"/>
    <mergeCell ref="AJ6:AO6"/>
    <mergeCell ref="AQ6:AV6"/>
    <mergeCell ref="AX6:BC6"/>
    <mergeCell ref="BE6:BH6"/>
    <mergeCell ref="D1:F1"/>
    <mergeCell ref="G1:H1"/>
    <mergeCell ref="J1:P1"/>
    <mergeCell ref="A3:D3"/>
    <mergeCell ref="A4:D4"/>
    <mergeCell ref="A6:E6"/>
    <mergeCell ref="H6:K6"/>
  </mergeCells>
  <dataValidations count="5">
    <dataValidation type="list" allowBlank="1" showInputMessage="1" showErrorMessage="1" sqref="X8:X202" xr:uid="{0C0C9719-53E6-439B-A992-023D7C4B7621}">
      <formula1>$Q$8:$Q$17</formula1>
    </dataValidation>
    <dataValidation allowBlank="1" showErrorMessage="1" prompt="Enter Transport expenses in this column under this heading" sqref="AQ6" xr:uid="{4B88CE00-49A9-4A3C-9505-3F32796215C4}"/>
    <dataValidation allowBlank="1" showErrorMessage="1" prompt="Enter Meal expenses in this column under this heading" sqref="AX6 BE6" xr:uid="{98E5524B-315C-4756-A3FC-75B303A8976B}"/>
    <dataValidation type="list" allowBlank="1" showInputMessage="1" showErrorMessage="1" sqref="H8:H202" xr:uid="{D3CA7F74-B491-4B23-847D-A565C81BA4EB}">
      <formula1>$M$9:$M$37</formula1>
    </dataValidation>
    <dataValidation type="list" allowBlank="1" showInputMessage="1" showErrorMessage="1" sqref="W8:W202" xr:uid="{81A35FF2-AA82-4DC3-881A-B5B04B50C2EF}">
      <formula1>$AD$8:$AD$42</formula1>
    </dataValidation>
  </dataValidations>
  <pageMargins left="0.7" right="0.7" top="0.75" bottom="0.75" header="0.3" footer="0.3"/>
  <drawing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CD21D-3729-4831-88F1-91C55755E881}">
  <dimension ref="A1:BT204"/>
  <sheetViews>
    <sheetView zoomScale="40" zoomScaleNormal="40" workbookViewId="0">
      <selection activeCell="J4" sqref="J4:P4"/>
    </sheetView>
  </sheetViews>
  <sheetFormatPr defaultColWidth="0" defaultRowHeight="15" x14ac:dyDescent="0.35"/>
  <cols>
    <col min="1" max="1" width="16.6328125" style="85" customWidth="1"/>
    <col min="2" max="2" width="19.6328125" style="85" bestFit="1" customWidth="1"/>
    <col min="3" max="3" width="11.36328125" style="85" customWidth="1"/>
    <col min="4" max="4" width="23.6328125" style="85" bestFit="1" customWidth="1"/>
    <col min="5" max="5" width="24.08984375" style="91" bestFit="1" customWidth="1"/>
    <col min="6" max="6" width="31.1796875" style="92" customWidth="1"/>
    <col min="7" max="7" width="24.08984375" style="92" customWidth="1"/>
    <col min="8" max="8" width="30.81640625" style="114" customWidth="1"/>
    <col min="9" max="9" width="24.08984375" style="92" customWidth="1"/>
    <col min="10" max="10" width="26.453125" style="92" bestFit="1" customWidth="1"/>
    <col min="11" max="11" width="31.1796875" style="33" customWidth="1"/>
    <col min="12" max="12" width="24.81640625" style="33" customWidth="1"/>
    <col min="13" max="13" width="23.1796875" style="33" customWidth="1"/>
    <col min="14" max="14" width="25.90625" style="33" bestFit="1" customWidth="1"/>
    <col min="15" max="15" width="17.453125" style="33" customWidth="1"/>
    <col min="16" max="16" width="18.81640625" style="33" customWidth="1"/>
    <col min="17" max="17" width="12.1796875" style="33" bestFit="1" customWidth="1"/>
    <col min="18" max="18" width="9.1796875" style="33" bestFit="1" customWidth="1"/>
    <col min="19" max="19" width="7.36328125" style="85" customWidth="1"/>
    <col min="20" max="20" width="20" style="85" bestFit="1" customWidth="1"/>
    <col min="21" max="21" width="16.1796875" style="85" customWidth="1"/>
    <col min="22" max="22" width="16.453125" style="85" bestFit="1" customWidth="1"/>
    <col min="23" max="23" width="17.90625" style="92" customWidth="1"/>
    <col min="24" max="24" width="17.08984375" style="85" bestFit="1" customWidth="1"/>
    <col min="25" max="25" width="15.90625" style="92" customWidth="1"/>
    <col min="26" max="26" width="15.90625" style="33" customWidth="1"/>
    <col min="27" max="27" width="13.90625" style="85" bestFit="1" customWidth="1"/>
    <col min="28" max="28" width="13.6328125" style="85" bestFit="1" customWidth="1"/>
    <col min="29" max="30" width="18.81640625" style="85" bestFit="1" customWidth="1"/>
    <col min="31" max="31" width="13.453125" style="33" bestFit="1" customWidth="1"/>
    <col min="32" max="32" width="16.1796875" style="33" bestFit="1" customWidth="1"/>
    <col min="33" max="33" width="17.1796875" style="85" customWidth="1"/>
    <col min="34" max="34" width="11.36328125" style="85" bestFit="1" customWidth="1"/>
    <col min="35" max="35" width="28.1796875" style="85" bestFit="1" customWidth="1"/>
    <col min="36" max="36" width="14.54296875" style="85" bestFit="1" customWidth="1"/>
    <col min="37" max="37" width="30.6328125" style="85" bestFit="1" customWidth="1"/>
    <col min="38" max="38" width="29.90625" style="85" bestFit="1" customWidth="1"/>
    <col min="39" max="39" width="18.90625" style="33" bestFit="1" customWidth="1"/>
    <col min="40" max="41" width="20.08984375" style="85" bestFit="1" customWidth="1"/>
    <col min="42" max="42" width="25.81640625" style="85" customWidth="1"/>
    <col min="43" max="43" width="14.54296875" style="92" bestFit="1" customWidth="1"/>
    <col min="44" max="44" width="28.1796875" style="85" customWidth="1"/>
    <col min="45" max="45" width="27.453125" style="85" customWidth="1"/>
    <col min="46" max="46" width="18.90625" style="33" bestFit="1" customWidth="1"/>
    <col min="47" max="48" width="20.08984375" style="85" bestFit="1" customWidth="1"/>
    <col min="49" max="49" width="22.81640625" style="85" customWidth="1"/>
    <col min="50" max="50" width="13.90625" style="92" bestFit="1" customWidth="1"/>
    <col min="51" max="51" width="28.1796875" style="85" customWidth="1"/>
    <col min="52" max="52" width="27.453125" style="85" customWidth="1"/>
    <col min="53" max="53" width="18.90625" style="33" bestFit="1" customWidth="1"/>
    <col min="54" max="54" width="20.08984375" style="85" bestFit="1" customWidth="1"/>
    <col min="55" max="55" width="20.81640625" style="85" customWidth="1"/>
    <col min="56" max="56" width="24.90625" style="85" customWidth="1"/>
    <col min="57" max="57" width="14.08984375" style="85" bestFit="1" customWidth="1"/>
    <col min="58" max="58" width="28.1796875" style="85" customWidth="1"/>
    <col min="59" max="59" width="27.453125" style="85" customWidth="1"/>
    <col min="60" max="60" width="18.90625" style="33" bestFit="1" customWidth="1"/>
    <col min="61" max="72" width="0" style="57" hidden="1" customWidth="1"/>
    <col min="73" max="16384" width="8.81640625" style="57" hidden="1"/>
  </cols>
  <sheetData>
    <row r="1" spans="1:63" s="33" customFormat="1" ht="86.4" customHeight="1" thickBot="1" x14ac:dyDescent="0.55000000000000004">
      <c r="D1" s="135" t="s">
        <v>46</v>
      </c>
      <c r="E1" s="136"/>
      <c r="F1" s="137"/>
      <c r="G1" s="138" t="s">
        <v>47</v>
      </c>
      <c r="H1" s="139"/>
      <c r="I1" s="58"/>
      <c r="J1" s="140" t="s">
        <v>33</v>
      </c>
      <c r="K1" s="140"/>
      <c r="L1" s="140"/>
      <c r="M1" s="140"/>
      <c r="N1" s="140"/>
      <c r="O1" s="140"/>
      <c r="P1" s="140"/>
    </row>
    <row r="2" spans="1:63" s="33" customFormat="1" ht="8.4" customHeight="1" thickBot="1" x14ac:dyDescent="0.4">
      <c r="F2" s="58"/>
      <c r="G2" s="58"/>
      <c r="H2" s="58"/>
      <c r="I2" s="58"/>
    </row>
    <row r="3" spans="1:63" ht="40.950000000000003" customHeight="1" thickBot="1" x14ac:dyDescent="0.45">
      <c r="A3" s="141" t="s">
        <v>3</v>
      </c>
      <c r="B3" s="142"/>
      <c r="C3" s="142"/>
      <c r="D3" s="143"/>
      <c r="E3" s="33"/>
      <c r="F3" s="58"/>
      <c r="G3" s="58"/>
      <c r="H3" s="58"/>
      <c r="I3" s="58"/>
      <c r="J3" s="25" t="s">
        <v>23</v>
      </c>
      <c r="K3" s="25" t="s">
        <v>24</v>
      </c>
      <c r="L3" s="25" t="s">
        <v>5</v>
      </c>
      <c r="M3" s="25" t="s">
        <v>25</v>
      </c>
      <c r="N3" s="25" t="s">
        <v>26</v>
      </c>
      <c r="O3" s="25" t="s">
        <v>27</v>
      </c>
      <c r="P3" s="25" t="s">
        <v>28</v>
      </c>
      <c r="S3" s="33"/>
      <c r="T3" s="33"/>
      <c r="U3" s="33"/>
      <c r="V3" s="33"/>
      <c r="W3" s="33"/>
      <c r="X3" s="33"/>
      <c r="Y3" s="33"/>
      <c r="AA3" s="33"/>
      <c r="AB3" s="33"/>
      <c r="AC3" s="33"/>
      <c r="AD3" s="33"/>
      <c r="AG3" s="33"/>
      <c r="AH3" s="33"/>
      <c r="AI3" s="33"/>
      <c r="AJ3" s="33"/>
      <c r="AK3" s="33"/>
      <c r="AL3" s="33"/>
      <c r="AN3" s="33"/>
      <c r="AO3" s="33"/>
      <c r="AP3" s="33"/>
      <c r="AQ3" s="33"/>
      <c r="AR3" s="33"/>
      <c r="AS3" s="33"/>
      <c r="AU3" s="33"/>
      <c r="AV3" s="33"/>
      <c r="AW3" s="33"/>
      <c r="AX3" s="33"/>
      <c r="AY3" s="33"/>
      <c r="AZ3" s="33"/>
      <c r="BB3" s="33"/>
      <c r="BC3" s="33"/>
      <c r="BD3" s="33"/>
      <c r="BE3" s="33"/>
      <c r="BF3" s="33"/>
      <c r="BG3" s="33"/>
    </row>
    <row r="4" spans="1:63" ht="35.25" customHeight="1" thickBot="1" x14ac:dyDescent="0.45">
      <c r="A4" s="144" t="s">
        <v>29</v>
      </c>
      <c r="B4" s="145"/>
      <c r="C4" s="145"/>
      <c r="D4" s="146"/>
      <c r="E4" s="59"/>
      <c r="F4" s="60"/>
      <c r="G4" s="60"/>
      <c r="H4" s="60"/>
      <c r="I4" s="60"/>
      <c r="J4" s="61">
        <f>SUM(G8:G5577)</f>
        <v>0</v>
      </c>
      <c r="K4" s="61">
        <f>SUM(Table14874532333435363[Total Equipment Usage ($)])</f>
        <v>0</v>
      </c>
      <c r="L4" s="61">
        <f>SUM(AB8:AB5577)</f>
        <v>0</v>
      </c>
      <c r="M4" s="61">
        <f>SUM(Table15374972535455565[Cost])</f>
        <v>0</v>
      </c>
      <c r="N4" s="61">
        <f>SUM(Table158754122939495969[Cost])</f>
        <v>0</v>
      </c>
      <c r="O4" s="61">
        <f>SUM(Table159755133040506070[Cost])</f>
        <v>0</v>
      </c>
      <c r="P4" s="61">
        <f>SUM(Table160756143141516171[Cost])</f>
        <v>0</v>
      </c>
      <c r="S4" s="33"/>
      <c r="T4" s="33"/>
      <c r="U4" s="33"/>
      <c r="V4" s="33"/>
      <c r="W4" s="33"/>
      <c r="X4" s="33"/>
      <c r="Y4" s="33"/>
      <c r="AA4" s="33"/>
      <c r="AB4" s="104"/>
      <c r="AC4" s="104"/>
      <c r="AD4" s="33"/>
      <c r="AG4" s="33"/>
      <c r="AH4" s="33"/>
      <c r="AI4" s="33"/>
      <c r="AJ4" s="33"/>
      <c r="AK4" s="33"/>
      <c r="AL4" s="33"/>
      <c r="AN4" s="33"/>
      <c r="AO4" s="33"/>
      <c r="AP4" s="33"/>
      <c r="AQ4" s="33"/>
      <c r="AR4" s="33"/>
      <c r="AS4" s="33"/>
      <c r="AU4" s="33"/>
      <c r="AV4" s="33"/>
      <c r="AW4" s="33"/>
      <c r="AX4" s="33"/>
      <c r="AY4" s="33"/>
      <c r="AZ4" s="33"/>
      <c r="BB4" s="33"/>
      <c r="BC4" s="33"/>
      <c r="BD4" s="33"/>
      <c r="BE4" s="33"/>
      <c r="BF4" s="33"/>
      <c r="BG4" s="33"/>
    </row>
    <row r="5" spans="1:63" s="63" customFormat="1" ht="10.199999999999999" customHeight="1" thickBot="1" x14ac:dyDescent="0.4">
      <c r="A5" s="62"/>
      <c r="B5" s="62"/>
      <c r="C5" s="62"/>
      <c r="D5" s="62"/>
      <c r="F5" s="64"/>
      <c r="G5" s="64"/>
      <c r="H5" s="64"/>
      <c r="I5" s="64"/>
      <c r="J5" s="64"/>
      <c r="M5" s="65"/>
      <c r="N5" s="65"/>
      <c r="O5" s="65"/>
      <c r="P5" s="65"/>
    </row>
    <row r="6" spans="1:63" ht="34.5" customHeight="1" thickBot="1" x14ac:dyDescent="0.4">
      <c r="A6" s="131" t="s">
        <v>44</v>
      </c>
      <c r="B6" s="132"/>
      <c r="C6" s="132"/>
      <c r="D6" s="132"/>
      <c r="E6" s="133"/>
      <c r="F6" s="103" t="s">
        <v>61</v>
      </c>
      <c r="H6" s="134" t="s">
        <v>45</v>
      </c>
      <c r="I6" s="126"/>
      <c r="J6" s="126"/>
      <c r="K6" s="126"/>
      <c r="T6" s="130" t="s">
        <v>5</v>
      </c>
      <c r="U6" s="127"/>
      <c r="V6" s="127"/>
      <c r="W6" s="127"/>
      <c r="X6" s="127"/>
      <c r="Y6" s="127"/>
      <c r="Z6" s="127"/>
      <c r="AA6" s="127"/>
      <c r="AB6" s="127"/>
      <c r="AD6" s="127" t="s">
        <v>94</v>
      </c>
      <c r="AE6" s="127"/>
      <c r="AF6" s="127"/>
      <c r="AG6" s="127"/>
      <c r="AH6" s="127"/>
      <c r="AJ6" s="127" t="s">
        <v>25</v>
      </c>
      <c r="AK6" s="127"/>
      <c r="AL6" s="127"/>
      <c r="AM6" s="127"/>
      <c r="AN6" s="127"/>
      <c r="AO6" s="127"/>
      <c r="AQ6" s="126" t="s">
        <v>26</v>
      </c>
      <c r="AR6" s="126"/>
      <c r="AS6" s="126"/>
      <c r="AT6" s="126"/>
      <c r="AU6" s="126"/>
      <c r="AV6" s="126"/>
      <c r="AX6" s="127" t="s">
        <v>87</v>
      </c>
      <c r="AY6" s="127"/>
      <c r="AZ6" s="127"/>
      <c r="BA6" s="127"/>
      <c r="BB6" s="127"/>
      <c r="BC6" s="127"/>
      <c r="BE6" s="127" t="s">
        <v>28</v>
      </c>
      <c r="BF6" s="127"/>
      <c r="BG6" s="127"/>
      <c r="BH6" s="127"/>
    </row>
    <row r="7" spans="1:63" ht="42.75" customHeight="1" x14ac:dyDescent="0.35">
      <c r="A7" s="66" t="s">
        <v>6</v>
      </c>
      <c r="B7" s="26" t="s">
        <v>30</v>
      </c>
      <c r="C7" s="26" t="s">
        <v>31</v>
      </c>
      <c r="D7" s="26" t="s">
        <v>7</v>
      </c>
      <c r="E7" s="26" t="s">
        <v>8</v>
      </c>
      <c r="F7" s="26" t="s">
        <v>9</v>
      </c>
      <c r="G7" s="93" t="s">
        <v>32</v>
      </c>
      <c r="H7" s="93" t="s">
        <v>85</v>
      </c>
      <c r="I7" s="93" t="s">
        <v>86</v>
      </c>
      <c r="J7" s="93" t="s">
        <v>22</v>
      </c>
      <c r="K7" s="93" t="s">
        <v>49</v>
      </c>
      <c r="M7" s="128" t="s">
        <v>34</v>
      </c>
      <c r="N7" s="129"/>
      <c r="O7" s="129"/>
      <c r="Q7" s="26" t="s">
        <v>41</v>
      </c>
      <c r="R7" s="26" t="s">
        <v>9</v>
      </c>
      <c r="S7" s="33"/>
      <c r="T7" s="67" t="s">
        <v>6</v>
      </c>
      <c r="U7" s="27" t="s">
        <v>38</v>
      </c>
      <c r="V7" s="27" t="s">
        <v>39</v>
      </c>
      <c r="W7" s="27" t="s">
        <v>95</v>
      </c>
      <c r="X7" s="27" t="s">
        <v>97</v>
      </c>
      <c r="Y7" s="27" t="s">
        <v>96</v>
      </c>
      <c r="Z7" s="27" t="s">
        <v>89</v>
      </c>
      <c r="AA7" s="27" t="s">
        <v>40</v>
      </c>
      <c r="AB7" s="68" t="s">
        <v>48</v>
      </c>
      <c r="AC7" s="69"/>
      <c r="AD7" s="70" t="s">
        <v>92</v>
      </c>
      <c r="AE7" s="28" t="s">
        <v>93</v>
      </c>
      <c r="AF7" s="28" t="s">
        <v>12</v>
      </c>
      <c r="AG7" s="28" t="s">
        <v>90</v>
      </c>
      <c r="AH7" s="29" t="s">
        <v>91</v>
      </c>
      <c r="AI7" s="71"/>
      <c r="AJ7" s="26" t="s">
        <v>6</v>
      </c>
      <c r="AK7" s="26" t="s">
        <v>10</v>
      </c>
      <c r="AL7" s="26" t="s">
        <v>11</v>
      </c>
      <c r="AM7" s="26" t="s">
        <v>35</v>
      </c>
      <c r="AN7" s="26" t="s">
        <v>36</v>
      </c>
      <c r="AO7" s="26" t="s">
        <v>37</v>
      </c>
      <c r="AP7" s="33"/>
      <c r="AQ7" s="30" t="s">
        <v>6</v>
      </c>
      <c r="AR7" s="27" t="s">
        <v>10</v>
      </c>
      <c r="AS7" s="27" t="s">
        <v>11</v>
      </c>
      <c r="AT7" s="27" t="s">
        <v>35</v>
      </c>
      <c r="AU7" s="27" t="s">
        <v>36</v>
      </c>
      <c r="AV7" s="31" t="s">
        <v>37</v>
      </c>
      <c r="AW7" s="33"/>
      <c r="AX7" s="30" t="s">
        <v>6</v>
      </c>
      <c r="AY7" s="27" t="s">
        <v>10</v>
      </c>
      <c r="AZ7" s="27" t="s">
        <v>53</v>
      </c>
      <c r="BA7" s="27" t="s">
        <v>35</v>
      </c>
      <c r="BB7" s="27" t="s">
        <v>36</v>
      </c>
      <c r="BC7" s="31" t="s">
        <v>37</v>
      </c>
      <c r="BD7" s="33"/>
      <c r="BE7" s="30" t="s">
        <v>6</v>
      </c>
      <c r="BF7" s="27" t="s">
        <v>43</v>
      </c>
      <c r="BG7" s="27" t="s">
        <v>42</v>
      </c>
      <c r="BH7" s="27" t="s">
        <v>35</v>
      </c>
      <c r="BI7" s="27" t="s">
        <v>36</v>
      </c>
      <c r="BJ7" s="31" t="s">
        <v>37</v>
      </c>
      <c r="BK7" s="33"/>
    </row>
    <row r="8" spans="1:63" ht="30" x14ac:dyDescent="0.35">
      <c r="A8" s="72"/>
      <c r="B8" s="39"/>
      <c r="C8" s="39"/>
      <c r="D8" s="39"/>
      <c r="E8" s="39"/>
      <c r="F8" s="73"/>
      <c r="G8" s="95">
        <f>Table1487453233343536331323334353738393103113123[[#This Row],[Hours Worked]]*Table1487453233343536331323334353738393103113123[[#This Row],[Rate]]</f>
        <v>0</v>
      </c>
      <c r="H8" s="115"/>
      <c r="I8" s="117">
        <f>IF(Table1487453233343536331323334353738393103113123[[#This Row],[Equipment Used (Dropdown)]] &lt;&gt; "", RIGHT(Table1487453233343536331323334353738393103113123[[#This Row],[Equipment Used (Dropdown)]],6),0)</f>
        <v>0</v>
      </c>
      <c r="J8" s="94"/>
      <c r="K8" s="95">
        <f>Table1487453233343536331323334353738393103113123[[#This Row],[Rate (Auto selects)]]*Table1487453233343536331323334353738393103113123[[#This Row],[Hours Used]]</f>
        <v>0</v>
      </c>
      <c r="M8" s="74" t="s">
        <v>84</v>
      </c>
      <c r="N8" s="24" t="s">
        <v>21</v>
      </c>
      <c r="O8" s="106" t="s">
        <v>9</v>
      </c>
      <c r="Q8" s="40" t="s">
        <v>136</v>
      </c>
      <c r="R8" s="61">
        <v>173</v>
      </c>
      <c r="S8" s="33"/>
      <c r="T8" s="75"/>
      <c r="U8" s="39"/>
      <c r="V8" s="39"/>
      <c r="W8" s="39"/>
      <c r="X8" s="39"/>
      <c r="Y8" s="112">
        <f>IF(X8 &lt;&gt; "", RIGHT(Table15775311283848586881828384858788898108118128[[#This Row],[Class (Dropdown)]],6),0)</f>
        <v>0</v>
      </c>
      <c r="Z8" s="108"/>
      <c r="AA8" s="107"/>
      <c r="AB8" s="111">
        <f>Table15775311283848586881828384858788898108118128[[#This Row],[Rate (Auto fill)]]*Table15775311283848586881828384858788898108118128[[#This Row],[Hours Groomed]]</f>
        <v>0</v>
      </c>
      <c r="AC8" s="32"/>
      <c r="AD8" s="73"/>
      <c r="AE8" s="39"/>
      <c r="AF8" s="39"/>
      <c r="AG8" s="39"/>
      <c r="AH8" s="78"/>
      <c r="AI8" s="33"/>
      <c r="AJ8" s="75"/>
      <c r="AK8" s="39"/>
      <c r="AL8" s="39"/>
      <c r="AM8" s="76"/>
      <c r="AN8" s="39"/>
      <c r="AO8" s="39"/>
      <c r="AP8" s="33"/>
      <c r="AQ8" s="72"/>
      <c r="AR8" s="39"/>
      <c r="AS8" s="39"/>
      <c r="AT8" s="76"/>
      <c r="AU8" s="39"/>
      <c r="AV8" s="78"/>
      <c r="AW8" s="33"/>
      <c r="AX8" s="72"/>
      <c r="AY8" s="39"/>
      <c r="AZ8" s="39"/>
      <c r="BA8" s="76"/>
      <c r="BB8" s="39"/>
      <c r="BC8" s="78"/>
      <c r="BD8" s="33"/>
      <c r="BE8" s="72"/>
      <c r="BF8" s="39"/>
      <c r="BG8" s="39"/>
      <c r="BH8" s="76"/>
      <c r="BI8" s="39"/>
      <c r="BJ8" s="78"/>
      <c r="BK8" s="33"/>
    </row>
    <row r="9" spans="1:63" ht="45.6" customHeight="1" x14ac:dyDescent="0.35">
      <c r="A9" s="77"/>
      <c r="B9" s="39"/>
      <c r="C9" s="39"/>
      <c r="D9" s="39"/>
      <c r="E9" s="39"/>
      <c r="F9" s="73"/>
      <c r="G9" s="95">
        <f>Table1487453233343536331323334353738393103113123[[#This Row],[Hours Worked]]*Table1487453233343536331323334353738393103113123[[#This Row],[Rate]]</f>
        <v>0</v>
      </c>
      <c r="H9" s="116"/>
      <c r="I9" s="117">
        <f>IF(Table1487453233343536331323334353738393103113123[[#This Row],[Equipment Used (Dropdown)]] &lt;&gt; "", RIGHT(Table1487453233343536331323334353738393103113123[[#This Row],[Equipment Used (Dropdown)]],6),0)</f>
        <v>0</v>
      </c>
      <c r="J9" s="94"/>
      <c r="K9" s="95">
        <f>Table1487453233343536331323334353738393103113123[[#This Row],[Rate (Auto selects)]]*Table1487453233343536331323334353738393103113123[[#This Row],[Hours Used]]</f>
        <v>0</v>
      </c>
      <c r="M9" s="94" t="s">
        <v>121</v>
      </c>
      <c r="N9" s="94" t="s">
        <v>58</v>
      </c>
      <c r="O9" s="107">
        <v>15.58</v>
      </c>
      <c r="Q9" s="40" t="s">
        <v>135</v>
      </c>
      <c r="R9" s="61">
        <v>131</v>
      </c>
      <c r="S9" s="33"/>
      <c r="T9" s="39"/>
      <c r="U9" s="39"/>
      <c r="V9" s="39"/>
      <c r="W9" s="39"/>
      <c r="X9" s="39"/>
      <c r="Y9" s="112">
        <f>IF(X9 &lt;&gt; "", RIGHT(Table15775311283848586881828384858788898108118128[[#This Row],[Class (Dropdown)]],6),0)</f>
        <v>0</v>
      </c>
      <c r="Z9" s="108"/>
      <c r="AA9" s="107"/>
      <c r="AB9" s="111">
        <f>Table15775311283848586881828384858788898108118128[[#This Row],[Rate (Auto fill)]]*Table15775311283848586881828384858788898108118128[[#This Row],[Hours Groomed]]</f>
        <v>0</v>
      </c>
      <c r="AC9" s="32"/>
      <c r="AD9" s="73"/>
      <c r="AE9" s="39"/>
      <c r="AF9" s="39"/>
      <c r="AG9" s="39"/>
      <c r="AH9" s="78"/>
      <c r="AI9" s="33"/>
      <c r="AJ9" s="39"/>
      <c r="AK9" s="39"/>
      <c r="AL9" s="39"/>
      <c r="AM9" s="76"/>
      <c r="AN9" s="39"/>
      <c r="AO9" s="39"/>
      <c r="AP9" s="33"/>
      <c r="AQ9" s="77"/>
      <c r="AR9" s="39"/>
      <c r="AS9" s="39"/>
      <c r="AT9" s="76"/>
      <c r="AU9" s="39"/>
      <c r="AV9" s="78"/>
      <c r="AW9" s="33"/>
      <c r="AX9" s="72"/>
      <c r="AY9" s="39"/>
      <c r="AZ9" s="39"/>
      <c r="BA9" s="76"/>
      <c r="BB9" s="39"/>
      <c r="BC9" s="78"/>
      <c r="BD9" s="33"/>
      <c r="BE9" s="77"/>
      <c r="BF9" s="39"/>
      <c r="BG9" s="39"/>
      <c r="BH9" s="76"/>
      <c r="BI9" s="39"/>
      <c r="BJ9" s="78"/>
      <c r="BK9" s="33"/>
    </row>
    <row r="10" spans="1:63" ht="44.4" customHeight="1" x14ac:dyDescent="0.35">
      <c r="A10" s="72"/>
      <c r="B10" s="39"/>
      <c r="C10" s="39"/>
      <c r="D10" s="39"/>
      <c r="E10" s="39"/>
      <c r="F10" s="73"/>
      <c r="G10" s="95">
        <f>Table1487453233343536331323334353738393103113123[[#This Row],[Hours Worked]]*Table1487453233343536331323334353738393103113123[[#This Row],[Rate]]</f>
        <v>0</v>
      </c>
      <c r="H10" s="115"/>
      <c r="I10" s="117">
        <f>IF(Table1487453233343536331323334353738393103113123[[#This Row],[Equipment Used (Dropdown)]] &lt;&gt; "", RIGHT(Table1487453233343536331323334353738393103113123[[#This Row],[Equipment Used (Dropdown)]],6),0)</f>
        <v>0</v>
      </c>
      <c r="J10" s="94"/>
      <c r="K10" s="95">
        <f>Table1487453233343536331323334353738393103113123[[#This Row],[Rate (Auto selects)]]*Table1487453233343536331323334353738393103113123[[#This Row],[Hours Used]]</f>
        <v>0</v>
      </c>
      <c r="M10" s="94" t="s">
        <v>122</v>
      </c>
      <c r="N10" s="94" t="s">
        <v>59</v>
      </c>
      <c r="O10" s="107">
        <v>11.51</v>
      </c>
      <c r="Q10" s="40" t="s">
        <v>134</v>
      </c>
      <c r="R10" s="61">
        <v>76</v>
      </c>
      <c r="S10" s="33"/>
      <c r="T10" s="39"/>
      <c r="U10" s="39"/>
      <c r="V10" s="39"/>
      <c r="W10" s="39"/>
      <c r="X10" s="39"/>
      <c r="Y10" s="112">
        <f>IF(X10 &lt;&gt; "", RIGHT(Table15775311283848586881828384858788898108118128[[#This Row],[Class (Dropdown)]],6),0)</f>
        <v>0</v>
      </c>
      <c r="Z10" s="108"/>
      <c r="AA10" s="107"/>
      <c r="AB10" s="111">
        <f>Table15775311283848586881828384858788898108118128[[#This Row],[Rate (Auto fill)]]*Table15775311283848586881828384858788898108118128[[#This Row],[Hours Groomed]]</f>
        <v>0</v>
      </c>
      <c r="AC10" s="32"/>
      <c r="AD10" s="39"/>
      <c r="AE10" s="39"/>
      <c r="AF10" s="39"/>
      <c r="AG10" s="39"/>
      <c r="AH10" s="78"/>
      <c r="AI10" s="33"/>
      <c r="AJ10" s="39"/>
      <c r="AK10" s="39"/>
      <c r="AL10" s="39"/>
      <c r="AM10" s="76"/>
      <c r="AN10" s="39"/>
      <c r="AO10" s="39"/>
      <c r="AP10" s="33"/>
      <c r="AQ10" s="77"/>
      <c r="AR10" s="39"/>
      <c r="AS10" s="39"/>
      <c r="AT10" s="76"/>
      <c r="AU10" s="39"/>
      <c r="AV10" s="78"/>
      <c r="AW10" s="33"/>
      <c r="AX10" s="72"/>
      <c r="AY10" s="39"/>
      <c r="AZ10" s="39"/>
      <c r="BA10" s="76"/>
      <c r="BB10" s="39"/>
      <c r="BC10" s="78"/>
      <c r="BD10" s="33"/>
      <c r="BE10" s="77"/>
      <c r="BF10" s="39"/>
      <c r="BG10" s="39"/>
      <c r="BH10" s="76"/>
      <c r="BI10" s="39"/>
      <c r="BJ10" s="78"/>
      <c r="BK10" s="33"/>
    </row>
    <row r="11" spans="1:63" ht="30" x14ac:dyDescent="0.35">
      <c r="A11" s="77"/>
      <c r="B11" s="39"/>
      <c r="C11" s="39"/>
      <c r="D11" s="39"/>
      <c r="E11" s="39"/>
      <c r="F11" s="73"/>
      <c r="G11" s="95">
        <f>Table1487453233343536331323334353738393103113123[[#This Row],[Hours Worked]]*Table1487453233343536331323334353738393103113123[[#This Row],[Rate]]</f>
        <v>0</v>
      </c>
      <c r="H11" s="116"/>
      <c r="I11" s="117">
        <f>IF(Table1487453233343536331323334353738393103113123[[#This Row],[Equipment Used (Dropdown)]] &lt;&gt; "", RIGHT(Table1487453233343536331323334353738393103113123[[#This Row],[Equipment Used (Dropdown)]],6),0)</f>
        <v>0</v>
      </c>
      <c r="J11" s="94"/>
      <c r="K11" s="95">
        <f>Table1487453233343536331323334353738393103113123[[#This Row],[Rate (Auto selects)]]*Table1487453233343536331323334353738393103113123[[#This Row],[Hours Used]]</f>
        <v>0</v>
      </c>
      <c r="M11" s="94" t="s">
        <v>123</v>
      </c>
      <c r="N11" s="94" t="s">
        <v>62</v>
      </c>
      <c r="O11" s="107">
        <v>2.31</v>
      </c>
      <c r="Q11" s="40" t="s">
        <v>133</v>
      </c>
      <c r="R11" s="61">
        <v>56</v>
      </c>
      <c r="S11" s="33"/>
      <c r="T11" s="39"/>
      <c r="U11" s="39"/>
      <c r="V11" s="39"/>
      <c r="W11" s="39"/>
      <c r="X11" s="39"/>
      <c r="Y11" s="112">
        <f>IF(X11 &lt;&gt; "", RIGHT(Table15775311283848586881828384858788898108118128[[#This Row],[Class (Dropdown)]],6),0)</f>
        <v>0</v>
      </c>
      <c r="Z11" s="108"/>
      <c r="AA11" s="107"/>
      <c r="AB11" s="111">
        <f>Table15775311283848586881828384858788898108118128[[#This Row],[Rate (Auto fill)]]*Table15775311283848586881828384858788898108118128[[#This Row],[Hours Groomed]]</f>
        <v>0</v>
      </c>
      <c r="AC11" s="32"/>
      <c r="AD11" s="39"/>
      <c r="AE11" s="39"/>
      <c r="AF11" s="39"/>
      <c r="AG11" s="39"/>
      <c r="AH11" s="78"/>
      <c r="AI11" s="33"/>
      <c r="AJ11" s="39"/>
      <c r="AK11" s="39"/>
      <c r="AL11" s="39"/>
      <c r="AM11" s="76"/>
      <c r="AN11" s="39"/>
      <c r="AO11" s="39"/>
      <c r="AP11" s="33"/>
      <c r="AQ11" s="77"/>
      <c r="AR11" s="39"/>
      <c r="AS11" s="39"/>
      <c r="AT11" s="76"/>
      <c r="AU11" s="39"/>
      <c r="AV11" s="78"/>
      <c r="AW11" s="33"/>
      <c r="AX11" s="77"/>
      <c r="AY11" s="39"/>
      <c r="AZ11" s="39"/>
      <c r="BA11" s="76"/>
      <c r="BB11" s="39"/>
      <c r="BC11" s="78"/>
      <c r="BD11" s="33"/>
      <c r="BE11" s="77"/>
      <c r="BF11" s="39"/>
      <c r="BG11" s="39"/>
      <c r="BH11" s="76"/>
      <c r="BI11" s="39"/>
      <c r="BJ11" s="78"/>
      <c r="BK11" s="33"/>
    </row>
    <row r="12" spans="1:63" ht="30" x14ac:dyDescent="0.35">
      <c r="A12" s="77"/>
      <c r="B12" s="39"/>
      <c r="C12" s="39"/>
      <c r="D12" s="39"/>
      <c r="E12" s="39"/>
      <c r="F12" s="73"/>
      <c r="G12" s="95">
        <f>Table1487453233343536331323334353738393103113123[[#This Row],[Hours Worked]]*Table1487453233343536331323334353738393103113123[[#This Row],[Rate]]</f>
        <v>0</v>
      </c>
      <c r="H12" s="116"/>
      <c r="I12" s="118">
        <f>IF(Table1487453233343536331323334353738393103113123[[#This Row],[Equipment Used (Dropdown)]] &lt;&gt; "", RIGHT(Table1487453233343536331323334353738393103113123[[#This Row],[Equipment Used (Dropdown)]],6),0)</f>
        <v>0</v>
      </c>
      <c r="J12" s="94"/>
      <c r="K12" s="95">
        <f>Table1487453233343536331323334353738393103113123[[#This Row],[Rate (Auto selects)]]*Table1487453233343536331323334353738393103113123[[#This Row],[Hours Used]]</f>
        <v>0</v>
      </c>
      <c r="M12" s="94" t="s">
        <v>124</v>
      </c>
      <c r="N12" s="94" t="s">
        <v>63</v>
      </c>
      <c r="O12" s="107">
        <v>1.44</v>
      </c>
      <c r="Q12" s="40" t="s">
        <v>132</v>
      </c>
      <c r="R12" s="61">
        <v>41</v>
      </c>
      <c r="S12" s="33"/>
      <c r="T12" s="39"/>
      <c r="U12" s="39"/>
      <c r="V12" s="39"/>
      <c r="W12" s="39"/>
      <c r="X12" s="39"/>
      <c r="Y12" s="112">
        <f>IF(X12 &lt;&gt; "", RIGHT(Table15775311283848586881828384858788898108118128[[#This Row],[Class (Dropdown)]],6),0)</f>
        <v>0</v>
      </c>
      <c r="Z12" s="108"/>
      <c r="AA12" s="107"/>
      <c r="AB12" s="111">
        <f>Table15775311283848586881828384858788898108118128[[#This Row],[Rate (Auto fill)]]*Table15775311283848586881828384858788898108118128[[#This Row],[Hours Groomed]]</f>
        <v>0</v>
      </c>
      <c r="AC12" s="32"/>
      <c r="AD12" s="39"/>
      <c r="AE12" s="39"/>
      <c r="AF12" s="39"/>
      <c r="AG12" s="39"/>
      <c r="AH12" s="78"/>
      <c r="AI12" s="33"/>
      <c r="AJ12" s="39"/>
      <c r="AK12" s="39"/>
      <c r="AL12" s="39"/>
      <c r="AM12" s="76"/>
      <c r="AN12" s="39"/>
      <c r="AO12" s="39"/>
      <c r="AP12" s="33"/>
      <c r="AQ12" s="77"/>
      <c r="AR12" s="39"/>
      <c r="AS12" s="39"/>
      <c r="AT12" s="76"/>
      <c r="AU12" s="39"/>
      <c r="AV12" s="78"/>
      <c r="AW12" s="33"/>
      <c r="AX12" s="77"/>
      <c r="AY12" s="39"/>
      <c r="AZ12" s="39"/>
      <c r="BA12" s="76"/>
      <c r="BB12" s="39"/>
      <c r="BC12" s="78"/>
      <c r="BD12" s="33"/>
      <c r="BE12" s="77"/>
      <c r="BF12" s="39"/>
      <c r="BG12" s="39"/>
      <c r="BH12" s="76"/>
      <c r="BI12" s="39"/>
      <c r="BJ12" s="78"/>
      <c r="BK12" s="33"/>
    </row>
    <row r="13" spans="1:63" ht="30" x14ac:dyDescent="0.35">
      <c r="A13" s="77"/>
      <c r="B13" s="39"/>
      <c r="C13" s="39"/>
      <c r="D13" s="39"/>
      <c r="E13" s="39"/>
      <c r="F13" s="73"/>
      <c r="G13" s="95">
        <f>Table1487453233343536331323334353738393103113123[[#This Row],[Hours Worked]]*Table1487453233343536331323334353738393103113123[[#This Row],[Rate]]</f>
        <v>0</v>
      </c>
      <c r="H13" s="116"/>
      <c r="I13" s="118">
        <f>IF(Table1487453233343536331323334353738393103113123[[#This Row],[Equipment Used (Dropdown)]] &lt;&gt; "", RIGHT(Table1487453233343536331323334353738393103113123[[#This Row],[Equipment Used (Dropdown)]],6),0)</f>
        <v>0</v>
      </c>
      <c r="J13" s="94"/>
      <c r="K13" s="95">
        <f>Table1487453233343536331323334353738393103113123[[#This Row],[Rate (Auto selects)]]*Table1487453233343536331323334353738393103113123[[#This Row],[Hours Used]]</f>
        <v>0</v>
      </c>
      <c r="M13" s="94" t="s">
        <v>125</v>
      </c>
      <c r="N13" s="94" t="s">
        <v>60</v>
      </c>
      <c r="O13" s="107">
        <v>1.29</v>
      </c>
      <c r="Q13" s="109" t="s">
        <v>131</v>
      </c>
      <c r="R13" s="110">
        <v>110</v>
      </c>
      <c r="S13" s="33"/>
      <c r="T13" s="39"/>
      <c r="U13" s="39"/>
      <c r="V13" s="39"/>
      <c r="W13" s="39"/>
      <c r="X13" s="39"/>
      <c r="Y13" s="112">
        <f>IF(X13 &lt;&gt; "", RIGHT(Table15775311283848586881828384858788898108118128[[#This Row],[Class (Dropdown)]],6),0)</f>
        <v>0</v>
      </c>
      <c r="Z13" s="108"/>
      <c r="AA13" s="107"/>
      <c r="AB13" s="111">
        <f>Table15775311283848586881828384858788898108118128[[#This Row],[Rate (Auto fill)]]*Table15775311283848586881828384858788898108118128[[#This Row],[Hours Groomed]]</f>
        <v>0</v>
      </c>
      <c r="AC13" s="32"/>
      <c r="AD13" s="39"/>
      <c r="AE13" s="39"/>
      <c r="AF13" s="39"/>
      <c r="AG13" s="39"/>
      <c r="AH13" s="78"/>
      <c r="AI13" s="33"/>
      <c r="AJ13" s="39"/>
      <c r="AK13" s="39"/>
      <c r="AL13" s="39"/>
      <c r="AM13" s="76"/>
      <c r="AN13" s="39"/>
      <c r="AO13" s="39"/>
      <c r="AP13" s="33"/>
      <c r="AQ13" s="77"/>
      <c r="AR13" s="39"/>
      <c r="AS13" s="39"/>
      <c r="AT13" s="76"/>
      <c r="AU13" s="39"/>
      <c r="AV13" s="78"/>
      <c r="AW13" s="33"/>
      <c r="AX13" s="77"/>
      <c r="AY13" s="39"/>
      <c r="AZ13" s="39"/>
      <c r="BA13" s="76"/>
      <c r="BB13" s="39"/>
      <c r="BC13" s="78"/>
      <c r="BD13" s="33"/>
      <c r="BE13" s="77"/>
      <c r="BF13" s="39"/>
      <c r="BG13" s="39"/>
      <c r="BH13" s="76"/>
      <c r="BI13" s="39"/>
      <c r="BJ13" s="78"/>
      <c r="BK13" s="33"/>
    </row>
    <row r="14" spans="1:63" ht="30" x14ac:dyDescent="0.35">
      <c r="A14" s="77"/>
      <c r="B14" s="39"/>
      <c r="C14" s="39"/>
      <c r="D14" s="39"/>
      <c r="E14" s="39"/>
      <c r="F14" s="73"/>
      <c r="G14" s="95">
        <f>Table1487453233343536331323334353738393103113123[[#This Row],[Hours Worked]]*Table1487453233343536331323334353738393103113123[[#This Row],[Rate]]</f>
        <v>0</v>
      </c>
      <c r="H14" s="116"/>
      <c r="I14" s="118">
        <f>IF(Table1487453233343536331323334353738393103113123[[#This Row],[Equipment Used (Dropdown)]] &lt;&gt; "", RIGHT(Table1487453233343536331323334353738393103113123[[#This Row],[Equipment Used (Dropdown)]],6),0)</f>
        <v>0</v>
      </c>
      <c r="J14" s="94"/>
      <c r="K14" s="95">
        <f>Table1487453233343536331323334353738393103113123[[#This Row],[Rate (Auto selects)]]*Table1487453233343536331323334353738393103113123[[#This Row],[Hours Used]]</f>
        <v>0</v>
      </c>
      <c r="M14" s="94" t="s">
        <v>126</v>
      </c>
      <c r="N14" s="94" t="s">
        <v>64</v>
      </c>
      <c r="O14" s="107">
        <v>4.4400000000000004</v>
      </c>
      <c r="Q14" s="109" t="s">
        <v>130</v>
      </c>
      <c r="R14" s="110">
        <v>83</v>
      </c>
      <c r="S14" s="33"/>
      <c r="T14" s="39"/>
      <c r="U14" s="39"/>
      <c r="V14" s="39"/>
      <c r="W14" s="39"/>
      <c r="X14" s="39"/>
      <c r="Y14" s="112">
        <f>IF(X14 &lt;&gt; "", RIGHT(Table15775311283848586881828384858788898108118128[[#This Row],[Class (Dropdown)]],6),0)</f>
        <v>0</v>
      </c>
      <c r="Z14" s="108"/>
      <c r="AA14" s="107"/>
      <c r="AB14" s="111">
        <f>Table15775311283848586881828384858788898108118128[[#This Row],[Rate (Auto fill)]]*Table15775311283848586881828384858788898108118128[[#This Row],[Hours Groomed]]</f>
        <v>0</v>
      </c>
      <c r="AC14" s="32"/>
      <c r="AD14" s="39"/>
      <c r="AE14" s="39"/>
      <c r="AF14" s="39"/>
      <c r="AG14" s="39"/>
      <c r="AH14" s="78"/>
      <c r="AI14" s="33"/>
      <c r="AJ14" s="39"/>
      <c r="AK14" s="39"/>
      <c r="AL14" s="39"/>
      <c r="AM14" s="76"/>
      <c r="AN14" s="39"/>
      <c r="AO14" s="39"/>
      <c r="AP14" s="33"/>
      <c r="AQ14" s="77"/>
      <c r="AR14" s="39"/>
      <c r="AS14" s="39"/>
      <c r="AT14" s="76"/>
      <c r="AU14" s="39"/>
      <c r="AV14" s="78"/>
      <c r="AW14" s="33"/>
      <c r="AX14" s="77"/>
      <c r="AY14" s="39"/>
      <c r="AZ14" s="39"/>
      <c r="BA14" s="76"/>
      <c r="BB14" s="39"/>
      <c r="BC14" s="78"/>
      <c r="BD14" s="33"/>
      <c r="BE14" s="77"/>
      <c r="BF14" s="39"/>
      <c r="BG14" s="39"/>
      <c r="BH14" s="76"/>
      <c r="BI14" s="39"/>
      <c r="BJ14" s="78"/>
      <c r="BK14" s="33"/>
    </row>
    <row r="15" spans="1:63" ht="30" x14ac:dyDescent="0.35">
      <c r="A15" s="77"/>
      <c r="B15" s="39"/>
      <c r="C15" s="39"/>
      <c r="D15" s="39"/>
      <c r="E15" s="39"/>
      <c r="F15" s="73"/>
      <c r="G15" s="95">
        <f>Table1487453233343536331323334353738393103113123[[#This Row],[Hours Worked]]*Table1487453233343536331323334353738393103113123[[#This Row],[Rate]]</f>
        <v>0</v>
      </c>
      <c r="H15" s="116"/>
      <c r="I15" s="118">
        <f>IF(Table1487453233343536331323334353738393103113123[[#This Row],[Equipment Used (Dropdown)]] &lt;&gt; "", RIGHT(Table1487453233343536331323334353738393103113123[[#This Row],[Equipment Used (Dropdown)]],6),0)</f>
        <v>0</v>
      </c>
      <c r="J15" s="94"/>
      <c r="K15" s="95">
        <f>Table1487453233343536331323334353738393103113123[[#This Row],[Rate (Auto selects)]]*Table1487453233343536331323334353738393103113123[[#This Row],[Hours Used]]</f>
        <v>0</v>
      </c>
      <c r="M15" s="94" t="s">
        <v>104</v>
      </c>
      <c r="N15" s="94" t="s">
        <v>65</v>
      </c>
      <c r="O15" s="107">
        <v>4.18</v>
      </c>
      <c r="Q15" s="109" t="s">
        <v>129</v>
      </c>
      <c r="R15" s="110">
        <v>46</v>
      </c>
      <c r="S15" s="33"/>
      <c r="T15" s="39"/>
      <c r="U15" s="39"/>
      <c r="V15" s="39"/>
      <c r="W15" s="39"/>
      <c r="X15" s="39"/>
      <c r="Y15" s="112">
        <f>IF(X15 &lt;&gt; "", RIGHT(Table15775311283848586881828384858788898108118128[[#This Row],[Class (Dropdown)]],6),0)</f>
        <v>0</v>
      </c>
      <c r="Z15" s="108"/>
      <c r="AA15" s="107"/>
      <c r="AB15" s="111">
        <f>Table15775311283848586881828384858788898108118128[[#This Row],[Rate (Auto fill)]]*Table15775311283848586881828384858788898108118128[[#This Row],[Hours Groomed]]</f>
        <v>0</v>
      </c>
      <c r="AC15" s="32"/>
      <c r="AD15" s="39"/>
      <c r="AE15" s="39"/>
      <c r="AF15" s="39"/>
      <c r="AG15" s="39"/>
      <c r="AH15" s="78"/>
      <c r="AI15" s="33"/>
      <c r="AJ15" s="39"/>
      <c r="AK15" s="39"/>
      <c r="AL15" s="39"/>
      <c r="AM15" s="76"/>
      <c r="AN15" s="39"/>
      <c r="AO15" s="39"/>
      <c r="AP15" s="33"/>
      <c r="AQ15" s="77"/>
      <c r="AR15" s="39"/>
      <c r="AS15" s="39"/>
      <c r="AT15" s="76"/>
      <c r="AU15" s="39"/>
      <c r="AV15" s="78"/>
      <c r="AW15" s="33"/>
      <c r="AX15" s="77"/>
      <c r="AY15" s="39"/>
      <c r="AZ15" s="39"/>
      <c r="BA15" s="76"/>
      <c r="BB15" s="39"/>
      <c r="BC15" s="78"/>
      <c r="BD15" s="33"/>
      <c r="BE15" s="77"/>
      <c r="BF15" s="39"/>
      <c r="BG15" s="39"/>
      <c r="BH15" s="76"/>
      <c r="BI15" s="39"/>
      <c r="BJ15" s="78"/>
      <c r="BK15" s="33"/>
    </row>
    <row r="16" spans="1:63" ht="30" x14ac:dyDescent="0.35">
      <c r="A16" s="77"/>
      <c r="B16" s="39"/>
      <c r="C16" s="39"/>
      <c r="D16" s="39"/>
      <c r="E16" s="39"/>
      <c r="F16" s="73"/>
      <c r="G16" s="95">
        <f>Table1487453233343536331323334353738393103113123[[#This Row],[Hours Worked]]*Table1487453233343536331323334353738393103113123[[#This Row],[Rate]]</f>
        <v>0</v>
      </c>
      <c r="H16" s="116"/>
      <c r="I16" s="118">
        <f>IF(Table1487453233343536331323334353738393103113123[[#This Row],[Equipment Used (Dropdown)]] &lt;&gt; "", RIGHT(Table1487453233343536331323334353738393103113123[[#This Row],[Equipment Used (Dropdown)]],6),0)</f>
        <v>0</v>
      </c>
      <c r="J16" s="94"/>
      <c r="K16" s="95">
        <f>Table1487453233343536331323334353738393103113123[[#This Row],[Rate (Auto selects)]]*Table1487453233343536331323334353738393103113123[[#This Row],[Hours Used]]</f>
        <v>0</v>
      </c>
      <c r="M16" s="94" t="s">
        <v>105</v>
      </c>
      <c r="N16" s="94" t="s">
        <v>66</v>
      </c>
      <c r="O16" s="107">
        <v>12.36</v>
      </c>
      <c r="P16" s="79"/>
      <c r="Q16" s="109" t="s">
        <v>128</v>
      </c>
      <c r="R16" s="110">
        <v>33</v>
      </c>
      <c r="S16" s="33"/>
      <c r="T16" s="39"/>
      <c r="U16" s="39"/>
      <c r="V16" s="39"/>
      <c r="W16" s="39"/>
      <c r="X16" s="39"/>
      <c r="Y16" s="112">
        <f>IF(X16 &lt;&gt; "", RIGHT(Table15775311283848586881828384858788898108118128[[#This Row],[Class (Dropdown)]],6),0)</f>
        <v>0</v>
      </c>
      <c r="Z16" s="108"/>
      <c r="AA16" s="107"/>
      <c r="AB16" s="111">
        <f>Table15775311283848586881828384858788898108118128[[#This Row],[Rate (Auto fill)]]*Table15775311283848586881828384858788898108118128[[#This Row],[Hours Groomed]]</f>
        <v>0</v>
      </c>
      <c r="AC16" s="32"/>
      <c r="AD16" s="39"/>
      <c r="AE16" s="39"/>
      <c r="AF16" s="39"/>
      <c r="AG16" s="39"/>
      <c r="AH16" s="78"/>
      <c r="AI16" s="33"/>
      <c r="AJ16" s="39"/>
      <c r="AK16" s="39"/>
      <c r="AL16" s="39"/>
      <c r="AM16" s="76"/>
      <c r="AN16" s="39"/>
      <c r="AO16" s="39"/>
      <c r="AP16" s="33"/>
      <c r="AQ16" s="77"/>
      <c r="AR16" s="39"/>
      <c r="AS16" s="39"/>
      <c r="AT16" s="76"/>
      <c r="AU16" s="39"/>
      <c r="AV16" s="78"/>
      <c r="AW16" s="33"/>
      <c r="AX16" s="77"/>
      <c r="AY16" s="39"/>
      <c r="AZ16" s="39"/>
      <c r="BA16" s="76"/>
      <c r="BB16" s="39"/>
      <c r="BC16" s="78"/>
      <c r="BD16" s="33"/>
      <c r="BE16" s="77"/>
      <c r="BF16" s="39"/>
      <c r="BG16" s="39"/>
      <c r="BH16" s="76"/>
      <c r="BI16" s="39"/>
      <c r="BJ16" s="78"/>
      <c r="BK16" s="33"/>
    </row>
    <row r="17" spans="1:63" ht="30" x14ac:dyDescent="0.35">
      <c r="A17" s="77"/>
      <c r="B17" s="39"/>
      <c r="C17" s="39"/>
      <c r="D17" s="39"/>
      <c r="E17" s="39"/>
      <c r="F17" s="73"/>
      <c r="G17" s="95">
        <f>Table1487453233343536331323334353738393103113123[[#This Row],[Hours Worked]]*Table1487453233343536331323334353738393103113123[[#This Row],[Rate]]</f>
        <v>0</v>
      </c>
      <c r="H17" s="116"/>
      <c r="I17" s="118">
        <f>IF(Table1487453233343536331323334353738393103113123[[#This Row],[Equipment Used (Dropdown)]] &lt;&gt; "", RIGHT(Table1487453233343536331323334353738393103113123[[#This Row],[Equipment Used (Dropdown)]],6),0)</f>
        <v>0</v>
      </c>
      <c r="J17" s="94"/>
      <c r="K17" s="95">
        <f>Table1487453233343536331323334353738393103113123[[#This Row],[Rate (Auto selects)]]*Table1487453233343536331323334353738393103113123[[#This Row],[Hours Used]]</f>
        <v>0</v>
      </c>
      <c r="M17" s="94" t="s">
        <v>106</v>
      </c>
      <c r="N17" s="94" t="s">
        <v>67</v>
      </c>
      <c r="O17" s="107">
        <v>6.91</v>
      </c>
      <c r="P17" s="79"/>
      <c r="Q17" s="109" t="s">
        <v>127</v>
      </c>
      <c r="R17" s="110">
        <v>28</v>
      </c>
      <c r="S17" s="33"/>
      <c r="T17" s="39" t="s">
        <v>50</v>
      </c>
      <c r="U17" s="39"/>
      <c r="V17" s="39"/>
      <c r="W17" s="39"/>
      <c r="X17" s="39"/>
      <c r="Y17" s="112">
        <f>IF(X17 &lt;&gt; "", RIGHT(Table15775311283848586881828384858788898108118128[[#This Row],[Class (Dropdown)]],6),0)</f>
        <v>0</v>
      </c>
      <c r="Z17" s="108"/>
      <c r="AA17" s="107"/>
      <c r="AB17" s="111">
        <f>Table15775311283848586881828384858788898108118128[[#This Row],[Rate (Auto fill)]]*Table15775311283848586881828384858788898108118128[[#This Row],[Hours Groomed]]</f>
        <v>0</v>
      </c>
      <c r="AC17" s="32"/>
      <c r="AD17" s="39"/>
      <c r="AE17" s="39"/>
      <c r="AF17" s="39"/>
      <c r="AG17" s="39"/>
      <c r="AH17" s="78"/>
      <c r="AI17" s="33"/>
      <c r="AJ17" s="39"/>
      <c r="AK17" s="39"/>
      <c r="AL17" s="39"/>
      <c r="AM17" s="76"/>
      <c r="AN17" s="39"/>
      <c r="AO17" s="39"/>
      <c r="AP17" s="33"/>
      <c r="AQ17" s="77"/>
      <c r="AR17" s="39"/>
      <c r="AS17" s="39"/>
      <c r="AT17" s="76"/>
      <c r="AU17" s="39"/>
      <c r="AV17" s="78"/>
      <c r="AW17" s="33"/>
      <c r="AX17" s="77"/>
      <c r="AY17" s="39"/>
      <c r="AZ17" s="39"/>
      <c r="BA17" s="76"/>
      <c r="BB17" s="39"/>
      <c r="BC17" s="78"/>
      <c r="BD17" s="33"/>
      <c r="BE17" s="77"/>
      <c r="BF17" s="39"/>
      <c r="BG17" s="39"/>
      <c r="BH17" s="76"/>
      <c r="BI17" s="39"/>
      <c r="BJ17" s="78"/>
      <c r="BK17" s="33"/>
    </row>
    <row r="18" spans="1:63" ht="30" x14ac:dyDescent="0.35">
      <c r="A18" s="77"/>
      <c r="B18" s="39"/>
      <c r="C18" s="39"/>
      <c r="D18" s="39"/>
      <c r="E18" s="39"/>
      <c r="F18" s="73"/>
      <c r="G18" s="95">
        <f>Table1487453233343536331323334353738393103113123[[#This Row],[Hours Worked]]*Table1487453233343536331323334353738393103113123[[#This Row],[Rate]]</f>
        <v>0</v>
      </c>
      <c r="H18" s="116"/>
      <c r="I18" s="118">
        <f>IF(Table1487453233343536331323334353738393103113123[[#This Row],[Equipment Used (Dropdown)]] &lt;&gt; "", RIGHT(Table1487453233343536331323334353738393103113123[[#This Row],[Equipment Used (Dropdown)]],6),0)</f>
        <v>0</v>
      </c>
      <c r="J18" s="94"/>
      <c r="K18" s="95">
        <f>Table1487453233343536331323334353738393103113123[[#This Row],[Rate (Auto selects)]]*Table1487453233343536331323334353738393103113123[[#This Row],[Hours Used]]</f>
        <v>0</v>
      </c>
      <c r="M18" s="94" t="s">
        <v>107</v>
      </c>
      <c r="N18" s="94" t="s">
        <v>54</v>
      </c>
      <c r="O18" s="107">
        <v>15.14</v>
      </c>
      <c r="P18" s="80"/>
      <c r="S18" s="33"/>
      <c r="T18" s="39"/>
      <c r="U18" s="39"/>
      <c r="V18" s="39"/>
      <c r="W18" s="39"/>
      <c r="X18" s="39"/>
      <c r="Y18" s="112">
        <f>IF(X18 &lt;&gt; "", RIGHT(Table15775311283848586881828384858788898108118128[[#This Row],[Class (Dropdown)]],6),0)</f>
        <v>0</v>
      </c>
      <c r="Z18" s="108"/>
      <c r="AA18" s="107"/>
      <c r="AB18" s="111">
        <f>Table15775311283848586881828384858788898108118128[[#This Row],[Rate (Auto fill)]]*Table15775311283848586881828384858788898108118128[[#This Row],[Hours Groomed]]</f>
        <v>0</v>
      </c>
      <c r="AC18" s="32"/>
      <c r="AD18" s="39"/>
      <c r="AE18" s="39"/>
      <c r="AF18" s="39"/>
      <c r="AG18" s="39"/>
      <c r="AH18" s="78"/>
      <c r="AI18" s="33"/>
      <c r="AJ18" s="39"/>
      <c r="AK18" s="39"/>
      <c r="AL18" s="39"/>
      <c r="AM18" s="76"/>
      <c r="AN18" s="39"/>
      <c r="AO18" s="39"/>
      <c r="AP18" s="33"/>
      <c r="AQ18" s="77"/>
      <c r="AR18" s="39"/>
      <c r="AS18" s="39"/>
      <c r="AT18" s="76"/>
      <c r="AU18" s="39"/>
      <c r="AV18" s="78"/>
      <c r="AW18" s="33"/>
      <c r="AX18" s="77"/>
      <c r="AY18" s="39"/>
      <c r="AZ18" s="39"/>
      <c r="BA18" s="76"/>
      <c r="BB18" s="39"/>
      <c r="BC18" s="78"/>
      <c r="BD18" s="33"/>
      <c r="BE18" s="77"/>
      <c r="BF18" s="39"/>
      <c r="BG18" s="39"/>
      <c r="BH18" s="76"/>
      <c r="BI18" s="39"/>
      <c r="BJ18" s="78"/>
      <c r="BK18" s="33"/>
    </row>
    <row r="19" spans="1:63" ht="33.75" customHeight="1" x14ac:dyDescent="0.35">
      <c r="A19" s="77"/>
      <c r="B19" s="39"/>
      <c r="C19" s="39"/>
      <c r="D19" s="39"/>
      <c r="E19" s="39"/>
      <c r="F19" s="73"/>
      <c r="G19" s="95">
        <f>Table1487453233343536331323334353738393103113123[[#This Row],[Hours Worked]]*Table1487453233343536331323334353738393103113123[[#This Row],[Rate]]</f>
        <v>0</v>
      </c>
      <c r="H19" s="116"/>
      <c r="I19" s="118">
        <f>IF(Table1487453233343536331323334353738393103113123[[#This Row],[Equipment Used (Dropdown)]] &lt;&gt; "", RIGHT(Table1487453233343536331323334353738393103113123[[#This Row],[Equipment Used (Dropdown)]],6),0)</f>
        <v>0</v>
      </c>
      <c r="J19" s="94"/>
      <c r="K19" s="95">
        <f>Table1487453233343536331323334353738393103113123[[#This Row],[Rate (Auto selects)]]*Table1487453233343536331323334353738393103113123[[#This Row],[Hours Used]]</f>
        <v>0</v>
      </c>
      <c r="M19" s="94" t="s">
        <v>108</v>
      </c>
      <c r="N19" s="94" t="s">
        <v>55</v>
      </c>
      <c r="O19" s="107">
        <v>20.61</v>
      </c>
      <c r="P19" s="32"/>
      <c r="S19" s="33"/>
      <c r="T19" s="39"/>
      <c r="U19" s="39"/>
      <c r="V19" s="39"/>
      <c r="W19" s="39"/>
      <c r="X19" s="39"/>
      <c r="Y19" s="112">
        <f>IF(X19 &lt;&gt; "", RIGHT(Table15775311283848586881828384858788898108118128[[#This Row],[Class (Dropdown)]],6),0)</f>
        <v>0</v>
      </c>
      <c r="Z19" s="108"/>
      <c r="AA19" s="107"/>
      <c r="AB19" s="111">
        <f>Table15775311283848586881828384858788898108118128[[#This Row],[Rate (Auto fill)]]*Table15775311283848586881828384858788898108118128[[#This Row],[Hours Groomed]]</f>
        <v>0</v>
      </c>
      <c r="AC19" s="32"/>
      <c r="AD19" s="39"/>
      <c r="AE19" s="39"/>
      <c r="AF19" s="39"/>
      <c r="AG19" s="39"/>
      <c r="AH19" s="78"/>
      <c r="AI19" s="33"/>
      <c r="AJ19" s="39"/>
      <c r="AK19" s="39"/>
      <c r="AL19" s="39"/>
      <c r="AM19" s="76"/>
      <c r="AN19" s="39"/>
      <c r="AO19" s="39"/>
      <c r="AP19" s="33"/>
      <c r="AQ19" s="77"/>
      <c r="AR19" s="39"/>
      <c r="AS19" s="39"/>
      <c r="AT19" s="76"/>
      <c r="AU19" s="39"/>
      <c r="AV19" s="78"/>
      <c r="AW19" s="33"/>
      <c r="AX19" s="77"/>
      <c r="AY19" s="39"/>
      <c r="AZ19" s="39"/>
      <c r="BA19" s="76"/>
      <c r="BB19" s="39"/>
      <c r="BC19" s="78"/>
      <c r="BD19" s="33"/>
      <c r="BE19" s="77"/>
      <c r="BF19" s="39"/>
      <c r="BG19" s="39"/>
      <c r="BH19" s="76"/>
      <c r="BI19" s="39"/>
      <c r="BJ19" s="78"/>
      <c r="BK19" s="33"/>
    </row>
    <row r="20" spans="1:63" ht="30" x14ac:dyDescent="0.35">
      <c r="A20" s="77"/>
      <c r="B20" s="39"/>
      <c r="C20" s="39"/>
      <c r="D20" s="39"/>
      <c r="E20" s="39"/>
      <c r="F20" s="73"/>
      <c r="G20" s="95">
        <f>Table1487453233343536331323334353738393103113123[[#This Row],[Hours Worked]]*Table1487453233343536331323334353738393103113123[[#This Row],[Rate]]</f>
        <v>0</v>
      </c>
      <c r="H20" s="116"/>
      <c r="I20" s="118">
        <f>IF(Table1487453233343536331323334353738393103113123[[#This Row],[Equipment Used (Dropdown)]] &lt;&gt; "", RIGHT(Table1487453233343536331323334353738393103113123[[#This Row],[Equipment Used (Dropdown)]],6),0)</f>
        <v>0</v>
      </c>
      <c r="J20" s="94"/>
      <c r="K20" s="95">
        <f>Table1487453233343536331323334353738393103113123[[#This Row],[Rate (Auto selects)]]*Table1487453233343536331323334353738393103113123[[#This Row],[Hours Used]]</f>
        <v>0</v>
      </c>
      <c r="M20" s="94" t="s">
        <v>116</v>
      </c>
      <c r="N20" s="94" t="s">
        <v>68</v>
      </c>
      <c r="O20" s="107">
        <v>29.99</v>
      </c>
      <c r="P20" s="32"/>
      <c r="S20" s="33"/>
      <c r="T20" s="39"/>
      <c r="U20" s="39"/>
      <c r="V20" s="39"/>
      <c r="W20" s="39"/>
      <c r="X20" s="39"/>
      <c r="Y20" s="112">
        <f>IF(X20 &lt;&gt; "", RIGHT(Table15775311283848586881828384858788898108118128[[#This Row],[Class (Dropdown)]],6),0)</f>
        <v>0</v>
      </c>
      <c r="Z20" s="108"/>
      <c r="AA20" s="107"/>
      <c r="AB20" s="111">
        <f>Table15775311283848586881828384858788898108118128[[#This Row],[Rate (Auto fill)]]*Table15775311283848586881828384858788898108118128[[#This Row],[Hours Groomed]]</f>
        <v>0</v>
      </c>
      <c r="AC20" s="32"/>
      <c r="AD20" s="39"/>
      <c r="AE20" s="39"/>
      <c r="AF20" s="39"/>
      <c r="AG20" s="39"/>
      <c r="AH20" s="78"/>
      <c r="AI20" s="33"/>
      <c r="AJ20" s="39"/>
      <c r="AK20" s="39"/>
      <c r="AL20" s="39"/>
      <c r="AM20" s="76"/>
      <c r="AN20" s="39"/>
      <c r="AO20" s="39"/>
      <c r="AP20" s="33"/>
      <c r="AQ20" s="77"/>
      <c r="AR20" s="39"/>
      <c r="AS20" s="39"/>
      <c r="AT20" s="76"/>
      <c r="AU20" s="39"/>
      <c r="AV20" s="78"/>
      <c r="AW20" s="33"/>
      <c r="AX20" s="77"/>
      <c r="AY20" s="39"/>
      <c r="AZ20" s="39"/>
      <c r="BA20" s="76"/>
      <c r="BB20" s="39"/>
      <c r="BC20" s="78"/>
      <c r="BD20" s="33"/>
      <c r="BE20" s="77"/>
      <c r="BF20" s="39"/>
      <c r="BG20" s="39"/>
      <c r="BH20" s="76"/>
      <c r="BI20" s="39"/>
      <c r="BJ20" s="78"/>
      <c r="BK20" s="33"/>
    </row>
    <row r="21" spans="1:63" ht="45" x14ac:dyDescent="0.35">
      <c r="A21" s="77"/>
      <c r="B21" s="39"/>
      <c r="C21" s="39"/>
      <c r="D21" s="39"/>
      <c r="E21" s="39"/>
      <c r="F21" s="73"/>
      <c r="G21" s="95">
        <f>Table1487453233343536331323334353738393103113123[[#This Row],[Hours Worked]]*Table1487453233343536331323334353738393103113123[[#This Row],[Rate]]</f>
        <v>0</v>
      </c>
      <c r="H21" s="116"/>
      <c r="I21" s="118">
        <f>IF(Table1487453233343536331323334353738393103113123[[#This Row],[Equipment Used (Dropdown)]] &lt;&gt; "", RIGHT(Table1487453233343536331323334353738393103113123[[#This Row],[Equipment Used (Dropdown)]],6),0)</f>
        <v>0</v>
      </c>
      <c r="J21" s="94"/>
      <c r="K21" s="95">
        <f>Table1487453233343536331323334353738393103113123[[#This Row],[Rate (Auto selects)]]*Table1487453233343536331323334353738393103113123[[#This Row],[Hours Used]]</f>
        <v>0</v>
      </c>
      <c r="M21" s="94" t="s">
        <v>117</v>
      </c>
      <c r="N21" s="94" t="s">
        <v>69</v>
      </c>
      <c r="O21" s="107">
        <v>17.75</v>
      </c>
      <c r="P21" s="32"/>
      <c r="S21" s="33"/>
      <c r="T21" s="39"/>
      <c r="U21" s="39"/>
      <c r="V21" s="39"/>
      <c r="W21" s="39"/>
      <c r="X21" s="39"/>
      <c r="Y21" s="112">
        <f>IF(X21 &lt;&gt; "", RIGHT(Table15775311283848586881828384858788898108118128[[#This Row],[Class (Dropdown)]],6),0)</f>
        <v>0</v>
      </c>
      <c r="Z21" s="108"/>
      <c r="AA21" s="107"/>
      <c r="AB21" s="111">
        <f>Table15775311283848586881828384858788898108118128[[#This Row],[Rate (Auto fill)]]*Table15775311283848586881828384858788898108118128[[#This Row],[Hours Groomed]]</f>
        <v>0</v>
      </c>
      <c r="AC21" s="32"/>
      <c r="AD21" s="39"/>
      <c r="AE21" s="39"/>
      <c r="AF21" s="39"/>
      <c r="AG21" s="39"/>
      <c r="AH21" s="78"/>
      <c r="AI21" s="33"/>
      <c r="AJ21" s="39"/>
      <c r="AK21" s="39"/>
      <c r="AL21" s="39"/>
      <c r="AM21" s="76"/>
      <c r="AN21" s="39"/>
      <c r="AO21" s="39"/>
      <c r="AP21" s="33"/>
      <c r="AQ21" s="77"/>
      <c r="AR21" s="39"/>
      <c r="AS21" s="39"/>
      <c r="AT21" s="76"/>
      <c r="AU21" s="39"/>
      <c r="AV21" s="78"/>
      <c r="AW21" s="33"/>
      <c r="AX21" s="77"/>
      <c r="AY21" s="39"/>
      <c r="AZ21" s="39"/>
      <c r="BA21" s="76"/>
      <c r="BB21" s="39"/>
      <c r="BC21" s="78"/>
      <c r="BD21" s="33"/>
      <c r="BE21" s="77"/>
      <c r="BF21" s="39"/>
      <c r="BG21" s="39"/>
      <c r="BH21" s="76"/>
      <c r="BI21" s="39"/>
      <c r="BJ21" s="78"/>
      <c r="BK21" s="33"/>
    </row>
    <row r="22" spans="1:63" ht="45" x14ac:dyDescent="0.35">
      <c r="A22" s="77"/>
      <c r="B22" s="39"/>
      <c r="C22" s="39"/>
      <c r="D22" s="39"/>
      <c r="E22" s="39"/>
      <c r="F22" s="73"/>
      <c r="G22" s="95">
        <f>Table1487453233343536331323334353738393103113123[[#This Row],[Hours Worked]]*Table1487453233343536331323334353738393103113123[[#This Row],[Rate]]</f>
        <v>0</v>
      </c>
      <c r="H22" s="116"/>
      <c r="I22" s="118">
        <f>IF(Table1487453233343536331323334353738393103113123[[#This Row],[Equipment Used (Dropdown)]] &lt;&gt; "", RIGHT(Table1487453233343536331323334353738393103113123[[#This Row],[Equipment Used (Dropdown)]],6),0)</f>
        <v>0</v>
      </c>
      <c r="J22" s="94"/>
      <c r="K22" s="95">
        <f>Table1487453233343536331323334353738393103113123[[#This Row],[Rate (Auto selects)]]*Table1487453233343536331323334353738393103113123[[#This Row],[Hours Used]]</f>
        <v>0</v>
      </c>
      <c r="M22" s="94" t="s">
        <v>118</v>
      </c>
      <c r="N22" s="94" t="s">
        <v>56</v>
      </c>
      <c r="O22" s="107">
        <v>40.659999999999997</v>
      </c>
      <c r="P22" s="32"/>
      <c r="S22" s="33"/>
      <c r="T22" s="39"/>
      <c r="U22" s="39"/>
      <c r="V22" s="39"/>
      <c r="W22" s="39"/>
      <c r="X22" s="39"/>
      <c r="Y22" s="112">
        <f>IF(X22 &lt;&gt; "", RIGHT(Table15775311283848586881828384858788898108118128[[#This Row],[Class (Dropdown)]],6),0)</f>
        <v>0</v>
      </c>
      <c r="Z22" s="108"/>
      <c r="AA22" s="107"/>
      <c r="AB22" s="111">
        <f>Table15775311283848586881828384858788898108118128[[#This Row],[Rate (Auto fill)]]*Table15775311283848586881828384858788898108118128[[#This Row],[Hours Groomed]]</f>
        <v>0</v>
      </c>
      <c r="AC22" s="32"/>
      <c r="AD22" s="39"/>
      <c r="AE22" s="39"/>
      <c r="AF22" s="39"/>
      <c r="AG22" s="39"/>
      <c r="AH22" s="78"/>
      <c r="AI22" s="33"/>
      <c r="AJ22" s="39"/>
      <c r="AK22" s="39"/>
      <c r="AL22" s="39"/>
      <c r="AM22" s="76"/>
      <c r="AN22" s="39"/>
      <c r="AO22" s="39"/>
      <c r="AP22" s="33"/>
      <c r="AQ22" s="77"/>
      <c r="AR22" s="39"/>
      <c r="AS22" s="39"/>
      <c r="AT22" s="76"/>
      <c r="AU22" s="39"/>
      <c r="AV22" s="78"/>
      <c r="AW22" s="33"/>
      <c r="AX22" s="77"/>
      <c r="AY22" s="39"/>
      <c r="AZ22" s="39"/>
      <c r="BA22" s="76"/>
      <c r="BB22" s="39"/>
      <c r="BC22" s="78"/>
      <c r="BD22" s="33"/>
      <c r="BE22" s="77"/>
      <c r="BF22" s="39"/>
      <c r="BG22" s="39"/>
      <c r="BH22" s="76"/>
      <c r="BI22" s="39"/>
      <c r="BJ22" s="78"/>
      <c r="BK22" s="33"/>
    </row>
    <row r="23" spans="1:63" ht="45" x14ac:dyDescent="0.35">
      <c r="A23" s="77"/>
      <c r="B23" s="39"/>
      <c r="C23" s="39"/>
      <c r="D23" s="39"/>
      <c r="E23" s="39"/>
      <c r="F23" s="73"/>
      <c r="G23" s="95">
        <f>Table1487453233343536331323334353738393103113123[[#This Row],[Hours Worked]]*Table1487453233343536331323334353738393103113123[[#This Row],[Rate]]</f>
        <v>0</v>
      </c>
      <c r="H23" s="116"/>
      <c r="I23" s="118">
        <f>IF(Table1487453233343536331323334353738393103113123[[#This Row],[Equipment Used (Dropdown)]] &lt;&gt; "", RIGHT(Table1487453233343536331323334353738393103113123[[#This Row],[Equipment Used (Dropdown)]],6),0)</f>
        <v>0</v>
      </c>
      <c r="J23" s="94"/>
      <c r="K23" s="95">
        <f>Table1487453233343536331323334353738393103113123[[#This Row],[Rate (Auto selects)]]*Table1487453233343536331323334353738393103113123[[#This Row],[Hours Used]]</f>
        <v>0</v>
      </c>
      <c r="M23" s="94" t="s">
        <v>119</v>
      </c>
      <c r="N23" s="94" t="s">
        <v>70</v>
      </c>
      <c r="O23" s="107">
        <v>69.61</v>
      </c>
      <c r="S23" s="33"/>
      <c r="T23" s="39"/>
      <c r="U23" s="39"/>
      <c r="V23" s="39"/>
      <c r="W23" s="39"/>
      <c r="X23" s="39"/>
      <c r="Y23" s="112">
        <f>IF(X23 &lt;&gt; "", RIGHT(Table15775311283848586881828384858788898108118128[[#This Row],[Class (Dropdown)]],6),0)</f>
        <v>0</v>
      </c>
      <c r="Z23" s="108"/>
      <c r="AA23" s="107"/>
      <c r="AB23" s="111">
        <f>Table15775311283848586881828384858788898108118128[[#This Row],[Rate (Auto fill)]]*Table15775311283848586881828384858788898108118128[[#This Row],[Hours Groomed]]</f>
        <v>0</v>
      </c>
      <c r="AC23" s="32"/>
      <c r="AD23" s="39"/>
      <c r="AE23" s="39"/>
      <c r="AF23" s="39"/>
      <c r="AG23" s="39"/>
      <c r="AH23" s="78"/>
      <c r="AI23" s="33"/>
      <c r="AJ23" s="39"/>
      <c r="AK23" s="39"/>
      <c r="AL23" s="39"/>
      <c r="AM23" s="76"/>
      <c r="AN23" s="39"/>
      <c r="AO23" s="39"/>
      <c r="AP23" s="33"/>
      <c r="AQ23" s="77"/>
      <c r="AR23" s="39"/>
      <c r="AS23" s="39"/>
      <c r="AT23" s="76"/>
      <c r="AU23" s="39"/>
      <c r="AV23" s="78"/>
      <c r="AW23" s="33"/>
      <c r="AX23" s="77"/>
      <c r="AY23" s="39"/>
      <c r="AZ23" s="39"/>
      <c r="BA23" s="76"/>
      <c r="BB23" s="39"/>
      <c r="BC23" s="78"/>
      <c r="BD23" s="33"/>
      <c r="BE23" s="77"/>
      <c r="BF23" s="39"/>
      <c r="BG23" s="39"/>
      <c r="BH23" s="76"/>
      <c r="BI23" s="39"/>
      <c r="BJ23" s="78"/>
      <c r="BK23" s="33"/>
    </row>
    <row r="24" spans="1:63" ht="30" x14ac:dyDescent="0.35">
      <c r="A24" s="77"/>
      <c r="B24" s="39"/>
      <c r="C24" s="39"/>
      <c r="D24" s="39"/>
      <c r="E24" s="39"/>
      <c r="F24" s="73"/>
      <c r="G24" s="95">
        <f>Table1487453233343536331323334353738393103113123[[#This Row],[Hours Worked]]*Table1487453233343536331323334353738393103113123[[#This Row],[Rate]]</f>
        <v>0</v>
      </c>
      <c r="H24" s="116"/>
      <c r="I24" s="118">
        <f>IF(Table1487453233343536331323334353738393103113123[[#This Row],[Equipment Used (Dropdown)]] &lt;&gt; "", RIGHT(Table1487453233343536331323334353738393103113123[[#This Row],[Equipment Used (Dropdown)]],6),0)</f>
        <v>0</v>
      </c>
      <c r="J24" s="94"/>
      <c r="K24" s="95">
        <f>Table1487453233343536331323334353738393103113123[[#This Row],[Rate (Auto selects)]]*Table1487453233343536331323334353738393103113123[[#This Row],[Hours Used]]</f>
        <v>0</v>
      </c>
      <c r="M24" s="94" t="s">
        <v>120</v>
      </c>
      <c r="N24" s="94" t="s">
        <v>57</v>
      </c>
      <c r="O24" s="107">
        <v>48.88</v>
      </c>
      <c r="S24" s="33"/>
      <c r="T24" s="39"/>
      <c r="U24" s="39"/>
      <c r="V24" s="39"/>
      <c r="W24" s="39"/>
      <c r="X24" s="39"/>
      <c r="Y24" s="112">
        <f>IF(X24 &lt;&gt; "", RIGHT(Table15775311283848586881828384858788898108118128[[#This Row],[Class (Dropdown)]],6),0)</f>
        <v>0</v>
      </c>
      <c r="Z24" s="108"/>
      <c r="AA24" s="107"/>
      <c r="AB24" s="111">
        <f>Table15775311283848586881828384858788898108118128[[#This Row],[Rate (Auto fill)]]*Table15775311283848586881828384858788898108118128[[#This Row],[Hours Groomed]]</f>
        <v>0</v>
      </c>
      <c r="AC24" s="32"/>
      <c r="AD24" s="39"/>
      <c r="AE24" s="39"/>
      <c r="AF24" s="39"/>
      <c r="AG24" s="39"/>
      <c r="AH24" s="78"/>
      <c r="AI24" s="33"/>
      <c r="AJ24" s="39"/>
      <c r="AK24" s="39"/>
      <c r="AL24" s="39"/>
      <c r="AM24" s="76"/>
      <c r="AN24" s="39"/>
      <c r="AO24" s="39"/>
      <c r="AP24" s="33"/>
      <c r="AQ24" s="77"/>
      <c r="AR24" s="39"/>
      <c r="AS24" s="39"/>
      <c r="AT24" s="76"/>
      <c r="AU24" s="39"/>
      <c r="AV24" s="78"/>
      <c r="AW24" s="33"/>
      <c r="AX24" s="77"/>
      <c r="AY24" s="39"/>
      <c r="AZ24" s="39"/>
      <c r="BA24" s="76"/>
      <c r="BB24" s="39"/>
      <c r="BC24" s="78"/>
      <c r="BD24" s="33"/>
      <c r="BE24" s="77"/>
      <c r="BF24" s="39"/>
      <c r="BG24" s="39"/>
      <c r="BH24" s="76"/>
      <c r="BI24" s="39"/>
      <c r="BJ24" s="78"/>
      <c r="BK24" s="33"/>
    </row>
    <row r="25" spans="1:63" ht="30" x14ac:dyDescent="0.35">
      <c r="A25" s="77"/>
      <c r="B25" s="39"/>
      <c r="C25" s="39"/>
      <c r="D25" s="39"/>
      <c r="E25" s="39"/>
      <c r="F25" s="73"/>
      <c r="G25" s="95">
        <f>Table1487453233343536331323334353738393103113123[[#This Row],[Hours Worked]]*Table1487453233343536331323334353738393103113123[[#This Row],[Rate]]</f>
        <v>0</v>
      </c>
      <c r="H25" s="116"/>
      <c r="I25" s="118">
        <f>IF(Table1487453233343536331323334353738393103113123[[#This Row],[Equipment Used (Dropdown)]] &lt;&gt; "", RIGHT(Table1487453233343536331323334353738393103113123[[#This Row],[Equipment Used (Dropdown)]],6),0)</f>
        <v>0</v>
      </c>
      <c r="J25" s="94"/>
      <c r="K25" s="95">
        <f>Table1487453233343536331323334353738393103113123[[#This Row],[Rate (Auto selects)]]*Table1487453233343536331323334353738393103113123[[#This Row],[Hours Used]]</f>
        <v>0</v>
      </c>
      <c r="M25" s="94" t="s">
        <v>109</v>
      </c>
      <c r="N25" s="94" t="s">
        <v>71</v>
      </c>
      <c r="O25" s="107">
        <v>44.14</v>
      </c>
      <c r="S25" s="33"/>
      <c r="T25" s="39"/>
      <c r="U25" s="39"/>
      <c r="V25" s="39"/>
      <c r="W25" s="39"/>
      <c r="X25" s="39"/>
      <c r="Y25" s="112">
        <f>IF(X25 &lt;&gt; "", RIGHT(Table15775311283848586881828384858788898108118128[[#This Row],[Class (Dropdown)]],6),0)</f>
        <v>0</v>
      </c>
      <c r="Z25" s="108"/>
      <c r="AA25" s="107"/>
      <c r="AB25" s="111">
        <f>Table15775311283848586881828384858788898108118128[[#This Row],[Rate (Auto fill)]]*Table15775311283848586881828384858788898108118128[[#This Row],[Hours Groomed]]</f>
        <v>0</v>
      </c>
      <c r="AC25" s="32"/>
      <c r="AD25" s="39"/>
      <c r="AE25" s="39"/>
      <c r="AF25" s="39"/>
      <c r="AG25" s="39"/>
      <c r="AH25" s="78"/>
      <c r="AI25" s="33"/>
      <c r="AJ25" s="39"/>
      <c r="AK25" s="39"/>
      <c r="AL25" s="39"/>
      <c r="AM25" s="76"/>
      <c r="AN25" s="39"/>
      <c r="AO25" s="39"/>
      <c r="AP25" s="33"/>
      <c r="AQ25" s="77"/>
      <c r="AR25" s="39"/>
      <c r="AS25" s="39"/>
      <c r="AT25" s="76"/>
      <c r="AU25" s="39"/>
      <c r="AV25" s="78"/>
      <c r="AW25" s="33"/>
      <c r="AX25" s="77"/>
      <c r="AY25" s="39"/>
      <c r="AZ25" s="39"/>
      <c r="BA25" s="76"/>
      <c r="BB25" s="39"/>
      <c r="BC25" s="78"/>
      <c r="BD25" s="33"/>
      <c r="BE25" s="77"/>
      <c r="BF25" s="39"/>
      <c r="BG25" s="39"/>
      <c r="BH25" s="76"/>
      <c r="BI25" s="39"/>
      <c r="BJ25" s="78"/>
      <c r="BK25" s="33"/>
    </row>
    <row r="26" spans="1:63" ht="30" x14ac:dyDescent="0.35">
      <c r="A26" s="77"/>
      <c r="B26" s="39"/>
      <c r="C26" s="39"/>
      <c r="D26" s="39"/>
      <c r="E26" s="39"/>
      <c r="F26" s="73"/>
      <c r="G26" s="95">
        <f>Table1487453233343536331323334353738393103113123[[#This Row],[Hours Worked]]*Table1487453233343536331323334353738393103113123[[#This Row],[Rate]]</f>
        <v>0</v>
      </c>
      <c r="H26" s="116"/>
      <c r="I26" s="118">
        <f>IF(Table1487453233343536331323334353738393103113123[[#This Row],[Equipment Used (Dropdown)]] &lt;&gt; "", RIGHT(Table1487453233343536331323334353738393103113123[[#This Row],[Equipment Used (Dropdown)]],6),0)</f>
        <v>0</v>
      </c>
      <c r="J26" s="94"/>
      <c r="K26" s="95">
        <f>Table1487453233343536331323334353738393103113123[[#This Row],[Rate (Auto selects)]]*Table1487453233343536331323334353738393103113123[[#This Row],[Hours Used]]</f>
        <v>0</v>
      </c>
      <c r="M26" s="94" t="s">
        <v>110</v>
      </c>
      <c r="N26" s="94" t="s">
        <v>72</v>
      </c>
      <c r="O26" s="107">
        <v>43.75</v>
      </c>
      <c r="S26" s="33"/>
      <c r="T26" s="39"/>
      <c r="U26" s="39"/>
      <c r="V26" s="39"/>
      <c r="W26" s="39"/>
      <c r="X26" s="39"/>
      <c r="Y26" s="112">
        <f>IF(X26 &lt;&gt; "", RIGHT(Table15775311283848586881828384858788898108118128[[#This Row],[Class (Dropdown)]],6),0)</f>
        <v>0</v>
      </c>
      <c r="Z26" s="108"/>
      <c r="AA26" s="107"/>
      <c r="AB26" s="111">
        <f>Table15775311283848586881828384858788898108118128[[#This Row],[Rate (Auto fill)]]*Table15775311283848586881828384858788898108118128[[#This Row],[Hours Groomed]]</f>
        <v>0</v>
      </c>
      <c r="AC26" s="32"/>
      <c r="AD26" s="39"/>
      <c r="AE26" s="39"/>
      <c r="AF26" s="39"/>
      <c r="AG26" s="39"/>
      <c r="AH26" s="78"/>
      <c r="AI26" s="33"/>
      <c r="AJ26" s="39"/>
      <c r="AK26" s="39"/>
      <c r="AL26" s="39"/>
      <c r="AM26" s="76"/>
      <c r="AN26" s="39"/>
      <c r="AO26" s="39"/>
      <c r="AP26" s="33"/>
      <c r="AQ26" s="77"/>
      <c r="AR26" s="39"/>
      <c r="AS26" s="39"/>
      <c r="AT26" s="76"/>
      <c r="AU26" s="39"/>
      <c r="AV26" s="78"/>
      <c r="AW26" s="33"/>
      <c r="AX26" s="77"/>
      <c r="AY26" s="39"/>
      <c r="AZ26" s="39"/>
      <c r="BA26" s="76"/>
      <c r="BB26" s="39"/>
      <c r="BC26" s="78"/>
      <c r="BD26" s="33"/>
      <c r="BE26" s="77"/>
      <c r="BF26" s="39"/>
      <c r="BG26" s="39"/>
      <c r="BH26" s="76"/>
      <c r="BI26" s="39"/>
      <c r="BJ26" s="78"/>
      <c r="BK26" s="33"/>
    </row>
    <row r="27" spans="1:63" ht="45" x14ac:dyDescent="0.35">
      <c r="A27" s="77"/>
      <c r="B27" s="39"/>
      <c r="C27" s="39"/>
      <c r="D27" s="39"/>
      <c r="E27" s="39"/>
      <c r="F27" s="73"/>
      <c r="G27" s="95">
        <f>Table1487453233343536331323334353738393103113123[[#This Row],[Hours Worked]]*Table1487453233343536331323334353738393103113123[[#This Row],[Rate]]</f>
        <v>0</v>
      </c>
      <c r="H27" s="116"/>
      <c r="I27" s="118">
        <f>IF(Table1487453233343536331323334353738393103113123[[#This Row],[Equipment Used (Dropdown)]] &lt;&gt; "", RIGHT(Table1487453233343536331323334353738393103113123[[#This Row],[Equipment Used (Dropdown)]],6),0)</f>
        <v>0</v>
      </c>
      <c r="J27" s="94"/>
      <c r="K27" s="95">
        <f>Table1487453233343536331323334353738393103113123[[#This Row],[Rate (Auto selects)]]*Table1487453233343536331323334353738393103113123[[#This Row],[Hours Used]]</f>
        <v>0</v>
      </c>
      <c r="M27" s="94" t="s">
        <v>111</v>
      </c>
      <c r="N27" s="94" t="s">
        <v>73</v>
      </c>
      <c r="O27" s="107">
        <v>18.78</v>
      </c>
      <c r="S27" s="33"/>
      <c r="T27" s="39"/>
      <c r="U27" s="39"/>
      <c r="V27" s="39"/>
      <c r="W27" s="39"/>
      <c r="X27" s="39"/>
      <c r="Y27" s="112">
        <f>IF(X27 &lt;&gt; "", RIGHT(Table15775311283848586881828384858788898108118128[[#This Row],[Class (Dropdown)]],6),0)</f>
        <v>0</v>
      </c>
      <c r="Z27" s="108"/>
      <c r="AA27" s="107"/>
      <c r="AB27" s="111">
        <f>Table15775311283848586881828384858788898108118128[[#This Row],[Rate (Auto fill)]]*Table15775311283848586881828384858788898108118128[[#This Row],[Hours Groomed]]</f>
        <v>0</v>
      </c>
      <c r="AC27" s="32"/>
      <c r="AD27" s="39"/>
      <c r="AE27" s="39"/>
      <c r="AF27" s="39"/>
      <c r="AG27" s="39"/>
      <c r="AH27" s="78"/>
      <c r="AI27" s="33"/>
      <c r="AJ27" s="39"/>
      <c r="AK27" s="39"/>
      <c r="AL27" s="39"/>
      <c r="AM27" s="76"/>
      <c r="AN27" s="39"/>
      <c r="AO27" s="39"/>
      <c r="AP27" s="33"/>
      <c r="AQ27" s="77"/>
      <c r="AR27" s="39"/>
      <c r="AS27" s="39"/>
      <c r="AT27" s="76"/>
      <c r="AU27" s="39"/>
      <c r="AV27" s="78"/>
      <c r="AW27" s="33"/>
      <c r="AX27" s="77"/>
      <c r="AY27" s="39"/>
      <c r="AZ27" s="39"/>
      <c r="BA27" s="76"/>
      <c r="BB27" s="39"/>
      <c r="BC27" s="78"/>
      <c r="BD27" s="33"/>
      <c r="BE27" s="77"/>
      <c r="BF27" s="39"/>
      <c r="BG27" s="39"/>
      <c r="BH27" s="76"/>
      <c r="BI27" s="39"/>
      <c r="BJ27" s="78"/>
      <c r="BK27" s="33"/>
    </row>
    <row r="28" spans="1:63" ht="45" x14ac:dyDescent="0.35">
      <c r="A28" s="77"/>
      <c r="B28" s="39"/>
      <c r="C28" s="39"/>
      <c r="D28" s="39"/>
      <c r="E28" s="39"/>
      <c r="F28" s="73"/>
      <c r="G28" s="95">
        <f>Table1487453233343536331323334353738393103113123[[#This Row],[Hours Worked]]*Table1487453233343536331323334353738393103113123[[#This Row],[Rate]]</f>
        <v>0</v>
      </c>
      <c r="H28" s="116"/>
      <c r="I28" s="118">
        <f>IF(Table1487453233343536331323334353738393103113123[[#This Row],[Equipment Used (Dropdown)]] &lt;&gt; "", RIGHT(Table1487453233343536331323334353738393103113123[[#This Row],[Equipment Used (Dropdown)]],6),0)</f>
        <v>0</v>
      </c>
      <c r="J28" s="94"/>
      <c r="K28" s="95">
        <f>Table1487453233343536331323334353738393103113123[[#This Row],[Rate (Auto selects)]]*Table1487453233343536331323334353738393103113123[[#This Row],[Hours Used]]</f>
        <v>0</v>
      </c>
      <c r="M28" s="94" t="s">
        <v>112</v>
      </c>
      <c r="N28" s="94" t="s">
        <v>74</v>
      </c>
      <c r="O28" s="107">
        <v>28.53</v>
      </c>
      <c r="S28" s="33"/>
      <c r="T28" s="39"/>
      <c r="U28" s="39"/>
      <c r="V28" s="39"/>
      <c r="W28" s="39"/>
      <c r="X28" s="39"/>
      <c r="Y28" s="112">
        <f>IF(X28 &lt;&gt; "", RIGHT(Table15775311283848586881828384858788898108118128[[#This Row],[Class (Dropdown)]],6),0)</f>
        <v>0</v>
      </c>
      <c r="Z28" s="108"/>
      <c r="AA28" s="107"/>
      <c r="AB28" s="111">
        <f>Table15775311283848586881828384858788898108118128[[#This Row],[Rate (Auto fill)]]*Table15775311283848586881828384858788898108118128[[#This Row],[Hours Groomed]]</f>
        <v>0</v>
      </c>
      <c r="AC28" s="32"/>
      <c r="AD28" s="39"/>
      <c r="AE28" s="39"/>
      <c r="AF28" s="39"/>
      <c r="AG28" s="39"/>
      <c r="AH28" s="78"/>
      <c r="AI28" s="33"/>
      <c r="AJ28" s="39"/>
      <c r="AK28" s="39"/>
      <c r="AL28" s="39"/>
      <c r="AM28" s="76"/>
      <c r="AN28" s="39"/>
      <c r="AO28" s="39"/>
      <c r="AP28" s="33"/>
      <c r="AQ28" s="77"/>
      <c r="AR28" s="39"/>
      <c r="AS28" s="39"/>
      <c r="AT28" s="76"/>
      <c r="AU28" s="39"/>
      <c r="AV28" s="78"/>
      <c r="AW28" s="33"/>
      <c r="AX28" s="77"/>
      <c r="AY28" s="39"/>
      <c r="AZ28" s="39"/>
      <c r="BA28" s="76"/>
      <c r="BB28" s="39"/>
      <c r="BC28" s="78"/>
      <c r="BD28" s="33"/>
      <c r="BE28" s="77"/>
      <c r="BF28" s="39"/>
      <c r="BG28" s="39"/>
      <c r="BH28" s="76"/>
      <c r="BI28" s="39"/>
      <c r="BJ28" s="78"/>
      <c r="BK28" s="33"/>
    </row>
    <row r="29" spans="1:63" ht="30" x14ac:dyDescent="0.35">
      <c r="A29" s="77"/>
      <c r="B29" s="39"/>
      <c r="C29" s="39"/>
      <c r="D29" s="39"/>
      <c r="E29" s="39"/>
      <c r="F29" s="73"/>
      <c r="G29" s="95">
        <f>Table1487453233343536331323334353738393103113123[[#This Row],[Hours Worked]]*Table1487453233343536331323334353738393103113123[[#This Row],[Rate]]</f>
        <v>0</v>
      </c>
      <c r="H29" s="116"/>
      <c r="I29" s="118">
        <f>IF(Table1487453233343536331323334353738393103113123[[#This Row],[Equipment Used (Dropdown)]] &lt;&gt; "", RIGHT(Table1487453233343536331323334353738393103113123[[#This Row],[Equipment Used (Dropdown)]],6),0)</f>
        <v>0</v>
      </c>
      <c r="J29" s="94"/>
      <c r="K29" s="95">
        <f>Table1487453233343536331323334353738393103113123[[#This Row],[Rate (Auto selects)]]*Table1487453233343536331323334353738393103113123[[#This Row],[Hours Used]]</f>
        <v>0</v>
      </c>
      <c r="M29" s="94" t="s">
        <v>113</v>
      </c>
      <c r="N29" s="94" t="s">
        <v>75</v>
      </c>
      <c r="O29" s="107">
        <v>33.35</v>
      </c>
      <c r="S29" s="33"/>
      <c r="T29" s="39"/>
      <c r="U29" s="39"/>
      <c r="V29" s="39"/>
      <c r="W29" s="39"/>
      <c r="X29" s="39"/>
      <c r="Y29" s="112">
        <f>IF(X29 &lt;&gt; "", RIGHT(Table15775311283848586881828384858788898108118128[[#This Row],[Class (Dropdown)]],6),0)</f>
        <v>0</v>
      </c>
      <c r="Z29" s="108"/>
      <c r="AA29" s="107"/>
      <c r="AB29" s="111">
        <f>Table15775311283848586881828384858788898108118128[[#This Row],[Rate (Auto fill)]]*Table15775311283848586881828384858788898108118128[[#This Row],[Hours Groomed]]</f>
        <v>0</v>
      </c>
      <c r="AC29" s="32"/>
      <c r="AD29" s="39"/>
      <c r="AE29" s="39"/>
      <c r="AF29" s="39"/>
      <c r="AG29" s="39"/>
      <c r="AH29" s="78"/>
      <c r="AI29" s="33"/>
      <c r="AJ29" s="39"/>
      <c r="AK29" s="39"/>
      <c r="AL29" s="39"/>
      <c r="AM29" s="76"/>
      <c r="AN29" s="39"/>
      <c r="AO29" s="39"/>
      <c r="AP29" s="33"/>
      <c r="AQ29" s="77"/>
      <c r="AR29" s="39"/>
      <c r="AS29" s="39"/>
      <c r="AT29" s="76"/>
      <c r="AU29" s="39"/>
      <c r="AV29" s="78"/>
      <c r="AW29" s="33"/>
      <c r="AX29" s="77"/>
      <c r="AY29" s="39"/>
      <c r="AZ29" s="39"/>
      <c r="BA29" s="76"/>
      <c r="BB29" s="39"/>
      <c r="BC29" s="78"/>
      <c r="BD29" s="33"/>
      <c r="BE29" s="77"/>
      <c r="BF29" s="39"/>
      <c r="BG29" s="39"/>
      <c r="BH29" s="76"/>
      <c r="BI29" s="39"/>
      <c r="BJ29" s="78"/>
      <c r="BK29" s="33"/>
    </row>
    <row r="30" spans="1:63" ht="30" x14ac:dyDescent="0.35">
      <c r="A30" s="77"/>
      <c r="B30" s="39"/>
      <c r="C30" s="39"/>
      <c r="D30" s="39"/>
      <c r="E30" s="39"/>
      <c r="F30" s="73"/>
      <c r="G30" s="95">
        <f>Table1487453233343536331323334353738393103113123[[#This Row],[Hours Worked]]*Table1487453233343536331323334353738393103113123[[#This Row],[Rate]]</f>
        <v>0</v>
      </c>
      <c r="H30" s="116"/>
      <c r="I30" s="118">
        <f>IF(Table1487453233343536331323334353738393103113123[[#This Row],[Equipment Used (Dropdown)]] &lt;&gt; "", RIGHT(Table1487453233343536331323334353738393103113123[[#This Row],[Equipment Used (Dropdown)]],6),0)</f>
        <v>0</v>
      </c>
      <c r="J30" s="94"/>
      <c r="K30" s="95">
        <f>Table1487453233343536331323334353738393103113123[[#This Row],[Rate (Auto selects)]]*Table1487453233343536331323334353738393103113123[[#This Row],[Hours Used]]</f>
        <v>0</v>
      </c>
      <c r="M30" s="94" t="s">
        <v>114</v>
      </c>
      <c r="N30" s="94" t="s">
        <v>76</v>
      </c>
      <c r="O30" s="107">
        <v>19</v>
      </c>
      <c r="S30" s="33"/>
      <c r="T30" s="39"/>
      <c r="U30" s="39"/>
      <c r="V30" s="39"/>
      <c r="W30" s="39"/>
      <c r="X30" s="39"/>
      <c r="Y30" s="112">
        <f>IF(X30 &lt;&gt; "", RIGHT(Table15775311283848586881828384858788898108118128[[#This Row],[Class (Dropdown)]],6),0)</f>
        <v>0</v>
      </c>
      <c r="Z30" s="108"/>
      <c r="AA30" s="107"/>
      <c r="AB30" s="111">
        <f>Table15775311283848586881828384858788898108118128[[#This Row],[Rate (Auto fill)]]*Table15775311283848586881828384858788898108118128[[#This Row],[Hours Groomed]]</f>
        <v>0</v>
      </c>
      <c r="AC30" s="32"/>
      <c r="AD30" s="39"/>
      <c r="AE30" s="39"/>
      <c r="AF30" s="39"/>
      <c r="AG30" s="39"/>
      <c r="AH30" s="78"/>
      <c r="AI30" s="33"/>
      <c r="AJ30" s="39"/>
      <c r="AK30" s="39"/>
      <c r="AL30" s="39"/>
      <c r="AM30" s="76"/>
      <c r="AN30" s="39"/>
      <c r="AO30" s="39"/>
      <c r="AP30" s="33"/>
      <c r="AQ30" s="77"/>
      <c r="AR30" s="39"/>
      <c r="AS30" s="39"/>
      <c r="AT30" s="76"/>
      <c r="AU30" s="39"/>
      <c r="AV30" s="78"/>
      <c r="AW30" s="33"/>
      <c r="AX30" s="77"/>
      <c r="AY30" s="39"/>
      <c r="AZ30" s="39"/>
      <c r="BA30" s="76"/>
      <c r="BB30" s="39"/>
      <c r="BC30" s="78"/>
      <c r="BD30" s="33"/>
      <c r="BE30" s="77"/>
      <c r="BF30" s="39"/>
      <c r="BG30" s="39"/>
      <c r="BH30" s="76"/>
      <c r="BI30" s="39"/>
      <c r="BJ30" s="78"/>
      <c r="BK30" s="33"/>
    </row>
    <row r="31" spans="1:63" x14ac:dyDescent="0.35">
      <c r="A31" s="77"/>
      <c r="B31" s="39"/>
      <c r="C31" s="39"/>
      <c r="D31" s="39"/>
      <c r="E31" s="39"/>
      <c r="F31" s="73"/>
      <c r="G31" s="95">
        <f>Table1487453233343536331323334353738393103113123[[#This Row],[Hours Worked]]*Table1487453233343536331323334353738393103113123[[#This Row],[Rate]]</f>
        <v>0</v>
      </c>
      <c r="H31" s="116"/>
      <c r="I31" s="118">
        <f>IF(Table1487453233343536331323334353738393103113123[[#This Row],[Equipment Used (Dropdown)]] &lt;&gt; "", RIGHT(Table1487453233343536331323334353738393103113123[[#This Row],[Equipment Used (Dropdown)]],6),0)</f>
        <v>0</v>
      </c>
      <c r="J31" s="94"/>
      <c r="K31" s="95">
        <f>Table1487453233343536331323334353738393103113123[[#This Row],[Rate (Auto selects)]]*Table1487453233343536331323334353738393103113123[[#This Row],[Hours Used]]</f>
        <v>0</v>
      </c>
      <c r="M31" s="94" t="s">
        <v>115</v>
      </c>
      <c r="N31" s="94" t="s">
        <v>77</v>
      </c>
      <c r="O31" s="107">
        <v>9.3800000000000008</v>
      </c>
      <c r="S31" s="33"/>
      <c r="T31" s="39"/>
      <c r="U31" s="39"/>
      <c r="V31" s="39"/>
      <c r="W31" s="39"/>
      <c r="X31" s="39"/>
      <c r="Y31" s="112">
        <f>IF(X31 &lt;&gt; "", RIGHT(Table15775311283848586881828384858788898108118128[[#This Row],[Class (Dropdown)]],6),0)</f>
        <v>0</v>
      </c>
      <c r="Z31" s="108"/>
      <c r="AA31" s="107"/>
      <c r="AB31" s="111">
        <f>Table15775311283848586881828384858788898108118128[[#This Row],[Rate (Auto fill)]]*Table15775311283848586881828384858788898108118128[[#This Row],[Hours Groomed]]</f>
        <v>0</v>
      </c>
      <c r="AC31" s="32"/>
      <c r="AD31" s="39"/>
      <c r="AE31" s="39"/>
      <c r="AF31" s="39"/>
      <c r="AG31" s="39"/>
      <c r="AH31" s="78"/>
      <c r="AI31" s="33"/>
      <c r="AJ31" s="39"/>
      <c r="AK31" s="39"/>
      <c r="AL31" s="39"/>
      <c r="AM31" s="76"/>
      <c r="AN31" s="39"/>
      <c r="AO31" s="39"/>
      <c r="AP31" s="33"/>
      <c r="AQ31" s="77"/>
      <c r="AR31" s="39"/>
      <c r="AS31" s="39"/>
      <c r="AT31" s="76"/>
      <c r="AU31" s="39"/>
      <c r="AV31" s="78"/>
      <c r="AW31" s="33"/>
      <c r="AX31" s="77"/>
      <c r="AY31" s="39"/>
      <c r="AZ31" s="39"/>
      <c r="BA31" s="76"/>
      <c r="BB31" s="39"/>
      <c r="BC31" s="78"/>
      <c r="BD31" s="33"/>
      <c r="BE31" s="77"/>
      <c r="BF31" s="39"/>
      <c r="BG31" s="39"/>
      <c r="BH31" s="76"/>
      <c r="BI31" s="39"/>
      <c r="BJ31" s="78"/>
      <c r="BK31" s="33"/>
    </row>
    <row r="32" spans="1:63" ht="30" x14ac:dyDescent="0.35">
      <c r="A32" s="77"/>
      <c r="B32" s="39"/>
      <c r="C32" s="39"/>
      <c r="D32" s="39"/>
      <c r="E32" s="39"/>
      <c r="F32" s="73"/>
      <c r="G32" s="95">
        <f>Table1487453233343536331323334353738393103113123[[#This Row],[Hours Worked]]*Table1487453233343536331323334353738393103113123[[#This Row],[Rate]]</f>
        <v>0</v>
      </c>
      <c r="H32" s="116"/>
      <c r="I32" s="118">
        <f>IF(Table1487453233343536331323334353738393103113123[[#This Row],[Equipment Used (Dropdown)]] &lt;&gt; "", RIGHT(Table1487453233343536331323334353738393103113123[[#This Row],[Equipment Used (Dropdown)]],6),0)</f>
        <v>0</v>
      </c>
      <c r="J32" s="94"/>
      <c r="K32" s="95">
        <f>Table1487453233343536331323334353738393103113123[[#This Row],[Rate (Auto selects)]]*Table1487453233343536331323334353738393103113123[[#This Row],[Hours Used]]</f>
        <v>0</v>
      </c>
      <c r="M32" s="94" t="s">
        <v>98</v>
      </c>
      <c r="N32" s="94" t="s">
        <v>78</v>
      </c>
      <c r="O32" s="107">
        <v>57</v>
      </c>
      <c r="S32" s="33"/>
      <c r="T32" s="39"/>
      <c r="U32" s="39"/>
      <c r="V32" s="39"/>
      <c r="W32" s="39"/>
      <c r="X32" s="39"/>
      <c r="Y32" s="112">
        <f>IF(X32 &lt;&gt; "", RIGHT(Table15775311283848586881828384858788898108118128[[#This Row],[Class (Dropdown)]],6),0)</f>
        <v>0</v>
      </c>
      <c r="Z32" s="108"/>
      <c r="AA32" s="107"/>
      <c r="AB32" s="111">
        <f>Table15775311283848586881828384858788898108118128[[#This Row],[Rate (Auto fill)]]*Table15775311283848586881828384858788898108118128[[#This Row],[Hours Groomed]]</f>
        <v>0</v>
      </c>
      <c r="AC32" s="32"/>
      <c r="AD32" s="39"/>
      <c r="AE32" s="39"/>
      <c r="AF32" s="39"/>
      <c r="AG32" s="39"/>
      <c r="AH32" s="78"/>
      <c r="AI32" s="33"/>
      <c r="AJ32" s="39"/>
      <c r="AK32" s="39"/>
      <c r="AL32" s="39"/>
      <c r="AM32" s="76"/>
      <c r="AN32" s="39"/>
      <c r="AO32" s="39"/>
      <c r="AP32" s="33"/>
      <c r="AQ32" s="77"/>
      <c r="AR32" s="39"/>
      <c r="AS32" s="39"/>
      <c r="AT32" s="76"/>
      <c r="AU32" s="39"/>
      <c r="AV32" s="78"/>
      <c r="AW32" s="33"/>
      <c r="AX32" s="77"/>
      <c r="AY32" s="39"/>
      <c r="AZ32" s="39"/>
      <c r="BA32" s="76"/>
      <c r="BB32" s="39"/>
      <c r="BC32" s="78"/>
      <c r="BD32" s="33"/>
      <c r="BE32" s="77"/>
      <c r="BF32" s="39"/>
      <c r="BG32" s="39"/>
      <c r="BH32" s="76"/>
      <c r="BI32" s="39"/>
      <c r="BJ32" s="78"/>
      <c r="BK32" s="33"/>
    </row>
    <row r="33" spans="1:63" ht="30" x14ac:dyDescent="0.35">
      <c r="A33" s="77"/>
      <c r="B33" s="39"/>
      <c r="C33" s="39"/>
      <c r="D33" s="39"/>
      <c r="E33" s="39"/>
      <c r="F33" s="73"/>
      <c r="G33" s="95">
        <f>Table1487453233343536331323334353738393103113123[[#This Row],[Hours Worked]]*Table1487453233343536331323334353738393103113123[[#This Row],[Rate]]</f>
        <v>0</v>
      </c>
      <c r="H33" s="116"/>
      <c r="I33" s="118">
        <f>IF(Table1487453233343536331323334353738393103113123[[#This Row],[Equipment Used (Dropdown)]] &lt;&gt; "", RIGHT(Table1487453233343536331323334353738393103113123[[#This Row],[Equipment Used (Dropdown)]],6),0)</f>
        <v>0</v>
      </c>
      <c r="J33" s="94"/>
      <c r="K33" s="95">
        <f>Table1487453233343536331323334353738393103113123[[#This Row],[Rate (Auto selects)]]*Table1487453233343536331323334353738393103113123[[#This Row],[Hours Used]]</f>
        <v>0</v>
      </c>
      <c r="M33" s="94" t="s">
        <v>99</v>
      </c>
      <c r="N33" s="94" t="s">
        <v>79</v>
      </c>
      <c r="O33" s="107">
        <v>112.35</v>
      </c>
      <c r="S33" s="33"/>
      <c r="T33" s="39"/>
      <c r="U33" s="39"/>
      <c r="V33" s="39"/>
      <c r="W33" s="39"/>
      <c r="X33" s="39"/>
      <c r="Y33" s="112">
        <f>IF(X33 &lt;&gt; "", RIGHT(Table15775311283848586881828384858788898108118128[[#This Row],[Class (Dropdown)]],6),0)</f>
        <v>0</v>
      </c>
      <c r="Z33" s="108"/>
      <c r="AA33" s="107"/>
      <c r="AB33" s="111">
        <f>Table15775311283848586881828384858788898108118128[[#This Row],[Rate (Auto fill)]]*Table15775311283848586881828384858788898108118128[[#This Row],[Hours Groomed]]</f>
        <v>0</v>
      </c>
      <c r="AC33" s="32"/>
      <c r="AD33" s="39"/>
      <c r="AE33" s="39"/>
      <c r="AF33" s="39"/>
      <c r="AG33" s="39"/>
      <c r="AH33" s="78"/>
      <c r="AI33" s="33"/>
      <c r="AJ33" s="39"/>
      <c r="AK33" s="39"/>
      <c r="AL33" s="39"/>
      <c r="AM33" s="76"/>
      <c r="AN33" s="39"/>
      <c r="AO33" s="39"/>
      <c r="AP33" s="33"/>
      <c r="AQ33" s="77"/>
      <c r="AR33" s="39"/>
      <c r="AS33" s="39"/>
      <c r="AT33" s="76"/>
      <c r="AU33" s="39"/>
      <c r="AV33" s="78"/>
      <c r="AW33" s="33"/>
      <c r="AX33" s="77"/>
      <c r="AY33" s="39"/>
      <c r="AZ33" s="39"/>
      <c r="BA33" s="76"/>
      <c r="BB33" s="39"/>
      <c r="BC33" s="78"/>
      <c r="BD33" s="33"/>
      <c r="BE33" s="77"/>
      <c r="BF33" s="39"/>
      <c r="BG33" s="39"/>
      <c r="BH33" s="76"/>
      <c r="BI33" s="39"/>
      <c r="BJ33" s="78"/>
      <c r="BK33" s="33"/>
    </row>
    <row r="34" spans="1:63" ht="30" x14ac:dyDescent="0.35">
      <c r="A34" s="77"/>
      <c r="B34" s="39"/>
      <c r="C34" s="39"/>
      <c r="D34" s="39"/>
      <c r="E34" s="39"/>
      <c r="F34" s="73"/>
      <c r="G34" s="95">
        <f>Table1487453233343536331323334353738393103113123[[#This Row],[Hours Worked]]*Table1487453233343536331323334353738393103113123[[#This Row],[Rate]]</f>
        <v>0</v>
      </c>
      <c r="H34" s="116"/>
      <c r="I34" s="118">
        <f>IF(Table1487453233343536331323334353738393103113123[[#This Row],[Equipment Used (Dropdown)]] &lt;&gt; "", RIGHT(Table1487453233343536331323334353738393103113123[[#This Row],[Equipment Used (Dropdown)]],6),0)</f>
        <v>0</v>
      </c>
      <c r="J34" s="94"/>
      <c r="K34" s="95">
        <f>Table1487453233343536331323334353738393103113123[[#This Row],[Rate (Auto selects)]]*Table1487453233343536331323334353738393103113123[[#This Row],[Hours Used]]</f>
        <v>0</v>
      </c>
      <c r="M34" s="94" t="s">
        <v>100</v>
      </c>
      <c r="N34" s="94" t="s">
        <v>80</v>
      </c>
      <c r="O34" s="107">
        <v>46.38</v>
      </c>
      <c r="S34" s="33"/>
      <c r="T34" s="39"/>
      <c r="U34" s="39"/>
      <c r="V34" s="39"/>
      <c r="W34" s="39"/>
      <c r="X34" s="39"/>
      <c r="Y34" s="112">
        <f>IF(X34 &lt;&gt; "", RIGHT(Table15775311283848586881828384858788898108118128[[#This Row],[Class (Dropdown)]],6),0)</f>
        <v>0</v>
      </c>
      <c r="Z34" s="108"/>
      <c r="AA34" s="107"/>
      <c r="AB34" s="111">
        <f>Table15775311283848586881828384858788898108118128[[#This Row],[Rate (Auto fill)]]*Table15775311283848586881828384858788898108118128[[#This Row],[Hours Groomed]]</f>
        <v>0</v>
      </c>
      <c r="AC34" s="32"/>
      <c r="AD34" s="39"/>
      <c r="AE34" s="39"/>
      <c r="AF34" s="39"/>
      <c r="AG34" s="39"/>
      <c r="AH34" s="78"/>
      <c r="AI34" s="33"/>
      <c r="AJ34" s="39"/>
      <c r="AK34" s="39"/>
      <c r="AL34" s="39"/>
      <c r="AM34" s="76"/>
      <c r="AN34" s="39"/>
      <c r="AO34" s="39"/>
      <c r="AP34" s="33"/>
      <c r="AQ34" s="77"/>
      <c r="AR34" s="39"/>
      <c r="AS34" s="39"/>
      <c r="AT34" s="76"/>
      <c r="AU34" s="39"/>
      <c r="AV34" s="78"/>
      <c r="AW34" s="33"/>
      <c r="AX34" s="77"/>
      <c r="AY34" s="39"/>
      <c r="AZ34" s="39"/>
      <c r="BA34" s="76"/>
      <c r="BB34" s="39"/>
      <c r="BC34" s="78"/>
      <c r="BD34" s="33"/>
      <c r="BE34" s="77"/>
      <c r="BF34" s="39"/>
      <c r="BG34" s="39"/>
      <c r="BH34" s="76"/>
      <c r="BI34" s="39"/>
      <c r="BJ34" s="78"/>
      <c r="BK34" s="33"/>
    </row>
    <row r="35" spans="1:63" ht="30" x14ac:dyDescent="0.35">
      <c r="A35" s="77"/>
      <c r="B35" s="39"/>
      <c r="C35" s="39"/>
      <c r="D35" s="39"/>
      <c r="E35" s="39"/>
      <c r="F35" s="73"/>
      <c r="G35" s="95">
        <f>Table1487453233343536331323334353738393103113123[[#This Row],[Hours Worked]]*Table1487453233343536331323334353738393103113123[[#This Row],[Rate]]</f>
        <v>0</v>
      </c>
      <c r="H35" s="116"/>
      <c r="I35" s="118">
        <f>IF(Table1487453233343536331323334353738393103113123[[#This Row],[Equipment Used (Dropdown)]] &lt;&gt; "", RIGHT(Table1487453233343536331323334353738393103113123[[#This Row],[Equipment Used (Dropdown)]],6),0)</f>
        <v>0</v>
      </c>
      <c r="J35" s="94"/>
      <c r="K35" s="95">
        <f>Table1487453233343536331323334353738393103113123[[#This Row],[Rate (Auto selects)]]*Table1487453233343536331323334353738393103113123[[#This Row],[Hours Used]]</f>
        <v>0</v>
      </c>
      <c r="M35" s="94" t="s">
        <v>101</v>
      </c>
      <c r="N35" s="94" t="s">
        <v>81</v>
      </c>
      <c r="O35" s="107">
        <v>111.43</v>
      </c>
      <c r="S35" s="33"/>
      <c r="T35" s="39"/>
      <c r="U35" s="39"/>
      <c r="V35" s="39"/>
      <c r="W35" s="39"/>
      <c r="X35" s="39"/>
      <c r="Y35" s="112">
        <f>IF(X35 &lt;&gt; "", RIGHT(Table15775311283848586881828384858788898108118128[[#This Row],[Class (Dropdown)]],6),0)</f>
        <v>0</v>
      </c>
      <c r="Z35" s="108"/>
      <c r="AA35" s="107"/>
      <c r="AB35" s="111">
        <f>Table15775311283848586881828384858788898108118128[[#This Row],[Rate (Auto fill)]]*Table15775311283848586881828384858788898108118128[[#This Row],[Hours Groomed]]</f>
        <v>0</v>
      </c>
      <c r="AC35" s="32"/>
      <c r="AD35" s="39"/>
      <c r="AE35" s="39"/>
      <c r="AF35" s="39"/>
      <c r="AG35" s="39"/>
      <c r="AH35" s="78"/>
      <c r="AI35" s="33"/>
      <c r="AJ35" s="39"/>
      <c r="AK35" s="39"/>
      <c r="AL35" s="39"/>
      <c r="AM35" s="76"/>
      <c r="AN35" s="39"/>
      <c r="AO35" s="39"/>
      <c r="AP35" s="33"/>
      <c r="AQ35" s="77"/>
      <c r="AR35" s="39"/>
      <c r="AS35" s="39"/>
      <c r="AT35" s="76"/>
      <c r="AU35" s="39"/>
      <c r="AV35" s="78"/>
      <c r="AW35" s="33"/>
      <c r="AX35" s="77"/>
      <c r="AY35" s="39"/>
      <c r="AZ35" s="39"/>
      <c r="BA35" s="76"/>
      <c r="BB35" s="39"/>
      <c r="BC35" s="78"/>
      <c r="BD35" s="33"/>
      <c r="BE35" s="77"/>
      <c r="BF35" s="39"/>
      <c r="BG35" s="39"/>
      <c r="BH35" s="76"/>
      <c r="BI35" s="39"/>
      <c r="BJ35" s="78"/>
      <c r="BK35" s="33"/>
    </row>
    <row r="36" spans="1:63" ht="30" x14ac:dyDescent="0.35">
      <c r="A36" s="77"/>
      <c r="B36" s="39"/>
      <c r="C36" s="39"/>
      <c r="D36" s="39"/>
      <c r="E36" s="39"/>
      <c r="F36" s="73"/>
      <c r="G36" s="95">
        <f>Table1487453233343536331323334353738393103113123[[#This Row],[Hours Worked]]*Table1487453233343536331323334353738393103113123[[#This Row],[Rate]]</f>
        <v>0</v>
      </c>
      <c r="H36" s="116"/>
      <c r="I36" s="118">
        <f>IF(Table1487453233343536331323334353738393103113123[[#This Row],[Equipment Used (Dropdown)]] &lt;&gt; "", RIGHT(Table1487453233343536331323334353738393103113123[[#This Row],[Equipment Used (Dropdown)]],6),0)</f>
        <v>0</v>
      </c>
      <c r="J36" s="94"/>
      <c r="K36" s="95">
        <f>Table1487453233343536331323334353738393103113123[[#This Row],[Rate (Auto selects)]]*Table1487453233343536331323334353738393103113123[[#This Row],[Hours Used]]</f>
        <v>0</v>
      </c>
      <c r="M36" s="94" t="s">
        <v>102</v>
      </c>
      <c r="N36" s="94" t="s">
        <v>82</v>
      </c>
      <c r="O36" s="107">
        <v>55.85</v>
      </c>
      <c r="S36" s="33"/>
      <c r="T36" s="39"/>
      <c r="U36" s="39"/>
      <c r="V36" s="39"/>
      <c r="W36" s="39"/>
      <c r="X36" s="39"/>
      <c r="Y36" s="112">
        <f>IF(X36 &lt;&gt; "", RIGHT(Table15775311283848586881828384858788898108118128[[#This Row],[Class (Dropdown)]],6),0)</f>
        <v>0</v>
      </c>
      <c r="Z36" s="108"/>
      <c r="AA36" s="107"/>
      <c r="AB36" s="111">
        <f>Table15775311283848586881828384858788898108118128[[#This Row],[Rate (Auto fill)]]*Table15775311283848586881828384858788898108118128[[#This Row],[Hours Groomed]]</f>
        <v>0</v>
      </c>
      <c r="AC36" s="32"/>
      <c r="AD36" s="39"/>
      <c r="AE36" s="39"/>
      <c r="AF36" s="39"/>
      <c r="AG36" s="39"/>
      <c r="AH36" s="78"/>
      <c r="AI36" s="33"/>
      <c r="AJ36" s="39"/>
      <c r="AK36" s="39"/>
      <c r="AL36" s="39"/>
      <c r="AM36" s="76"/>
      <c r="AN36" s="39"/>
      <c r="AO36" s="39"/>
      <c r="AP36" s="33"/>
      <c r="AQ36" s="77"/>
      <c r="AR36" s="39"/>
      <c r="AS36" s="39"/>
      <c r="AT36" s="76"/>
      <c r="AU36" s="39"/>
      <c r="AV36" s="78"/>
      <c r="AW36" s="33"/>
      <c r="AX36" s="77"/>
      <c r="AY36" s="39"/>
      <c r="AZ36" s="39"/>
      <c r="BA36" s="76"/>
      <c r="BB36" s="39"/>
      <c r="BC36" s="78"/>
      <c r="BD36" s="33"/>
      <c r="BE36" s="77"/>
      <c r="BF36" s="39"/>
      <c r="BG36" s="39"/>
      <c r="BH36" s="76"/>
      <c r="BI36" s="39"/>
      <c r="BJ36" s="78"/>
      <c r="BK36" s="33"/>
    </row>
    <row r="37" spans="1:63" ht="30" x14ac:dyDescent="0.35">
      <c r="A37" s="77"/>
      <c r="B37" s="39"/>
      <c r="C37" s="39"/>
      <c r="D37" s="39"/>
      <c r="E37" s="39"/>
      <c r="F37" s="73"/>
      <c r="G37" s="95">
        <f>Table1487453233343536331323334353738393103113123[[#This Row],[Hours Worked]]*Table1487453233343536331323334353738393103113123[[#This Row],[Rate]]</f>
        <v>0</v>
      </c>
      <c r="H37" s="116"/>
      <c r="I37" s="118">
        <f>IF(Table1487453233343536331323334353738393103113123[[#This Row],[Equipment Used (Dropdown)]] &lt;&gt; "", RIGHT(Table1487453233343536331323334353738393103113123[[#This Row],[Equipment Used (Dropdown)]],6),0)</f>
        <v>0</v>
      </c>
      <c r="J37" s="94"/>
      <c r="K37" s="95">
        <f>Table1487453233343536331323334353738393103113123[[#This Row],[Rate (Auto selects)]]*Table1487453233343536331323334353738393103113123[[#This Row],[Hours Used]]</f>
        <v>0</v>
      </c>
      <c r="M37" s="94" t="s">
        <v>103</v>
      </c>
      <c r="N37" s="94" t="s">
        <v>83</v>
      </c>
      <c r="O37" s="107">
        <v>68.040000000000006</v>
      </c>
      <c r="S37" s="33"/>
      <c r="T37" s="39"/>
      <c r="U37" s="39"/>
      <c r="V37" s="39"/>
      <c r="W37" s="39"/>
      <c r="X37" s="39"/>
      <c r="Y37" s="112">
        <f>IF(X37 &lt;&gt; "", RIGHT(Table15775311283848586881828384858788898108118128[[#This Row],[Class (Dropdown)]],6),0)</f>
        <v>0</v>
      </c>
      <c r="Z37" s="108"/>
      <c r="AA37" s="107"/>
      <c r="AB37" s="111">
        <f>Table15775311283848586881828384858788898108118128[[#This Row],[Rate (Auto fill)]]*Table15775311283848586881828384858788898108118128[[#This Row],[Hours Groomed]]</f>
        <v>0</v>
      </c>
      <c r="AC37" s="32"/>
      <c r="AD37" s="39"/>
      <c r="AE37" s="39"/>
      <c r="AF37" s="39"/>
      <c r="AG37" s="39"/>
      <c r="AH37" s="78"/>
      <c r="AI37" s="33"/>
      <c r="AJ37" s="39"/>
      <c r="AK37" s="39"/>
      <c r="AL37" s="39"/>
      <c r="AM37" s="76"/>
      <c r="AN37" s="39"/>
      <c r="AO37" s="39"/>
      <c r="AP37" s="33"/>
      <c r="AQ37" s="77"/>
      <c r="AR37" s="39"/>
      <c r="AS37" s="39"/>
      <c r="AT37" s="76"/>
      <c r="AU37" s="39"/>
      <c r="AV37" s="78"/>
      <c r="AW37" s="33"/>
      <c r="AX37" s="77"/>
      <c r="AY37" s="39"/>
      <c r="AZ37" s="39"/>
      <c r="BA37" s="76"/>
      <c r="BB37" s="39"/>
      <c r="BC37" s="78"/>
      <c r="BD37" s="33"/>
      <c r="BE37" s="77"/>
      <c r="BF37" s="39"/>
      <c r="BG37" s="39"/>
      <c r="BH37" s="76"/>
      <c r="BI37" s="39"/>
      <c r="BJ37" s="78"/>
      <c r="BK37" s="33"/>
    </row>
    <row r="38" spans="1:63" x14ac:dyDescent="0.35">
      <c r="A38" s="77"/>
      <c r="B38" s="39"/>
      <c r="C38" s="39"/>
      <c r="D38" s="39"/>
      <c r="E38" s="39"/>
      <c r="F38" s="73"/>
      <c r="G38" s="95">
        <f>Table1487453233343536331323334353738393103113123[[#This Row],[Hours Worked]]*Table1487453233343536331323334353738393103113123[[#This Row],[Rate]]</f>
        <v>0</v>
      </c>
      <c r="H38" s="116"/>
      <c r="I38" s="118">
        <f>IF(Table1487453233343536331323334353738393103113123[[#This Row],[Equipment Used (Dropdown)]] &lt;&gt; "", RIGHT(Table1487453233343536331323334353738393103113123[[#This Row],[Equipment Used (Dropdown)]],6),0)</f>
        <v>0</v>
      </c>
      <c r="J38" s="94"/>
      <c r="K38" s="95">
        <f>Table1487453233343536331323334353738393103113123[[#This Row],[Rate (Auto selects)]]*Table1487453233343536331323334353738393103113123[[#This Row],[Hours Used]]</f>
        <v>0</v>
      </c>
      <c r="S38" s="33"/>
      <c r="T38" s="39"/>
      <c r="U38" s="39"/>
      <c r="V38" s="39"/>
      <c r="W38" s="39"/>
      <c r="X38" s="39"/>
      <c r="Y38" s="112">
        <f>IF(X38 &lt;&gt; "", RIGHT(Table15775311283848586881828384858788898108118128[[#This Row],[Class (Dropdown)]],6),0)</f>
        <v>0</v>
      </c>
      <c r="Z38" s="108"/>
      <c r="AA38" s="107"/>
      <c r="AB38" s="111">
        <f>Table15775311283848586881828384858788898108118128[[#This Row],[Rate (Auto fill)]]*Table15775311283848586881828384858788898108118128[[#This Row],[Hours Groomed]]</f>
        <v>0</v>
      </c>
      <c r="AC38" s="32"/>
      <c r="AD38" s="39"/>
      <c r="AE38" s="39"/>
      <c r="AF38" s="39"/>
      <c r="AG38" s="39"/>
      <c r="AH38" s="78"/>
      <c r="AI38" s="33"/>
      <c r="AJ38" s="39"/>
      <c r="AK38" s="39"/>
      <c r="AL38" s="39"/>
      <c r="AM38" s="76"/>
      <c r="AN38" s="39"/>
      <c r="AO38" s="39"/>
      <c r="AP38" s="33"/>
      <c r="AQ38" s="77"/>
      <c r="AR38" s="39"/>
      <c r="AS38" s="39"/>
      <c r="AT38" s="76"/>
      <c r="AU38" s="39"/>
      <c r="AV38" s="78"/>
      <c r="AW38" s="33"/>
      <c r="AX38" s="77"/>
      <c r="AY38" s="39"/>
      <c r="AZ38" s="39"/>
      <c r="BA38" s="76"/>
      <c r="BB38" s="39"/>
      <c r="BC38" s="78"/>
      <c r="BD38" s="33"/>
      <c r="BE38" s="77"/>
      <c r="BF38" s="39"/>
      <c r="BG38" s="39"/>
      <c r="BH38" s="76"/>
      <c r="BI38" s="39"/>
      <c r="BJ38" s="78"/>
      <c r="BK38" s="33"/>
    </row>
    <row r="39" spans="1:63" x14ac:dyDescent="0.35">
      <c r="A39" s="77"/>
      <c r="B39" s="39"/>
      <c r="C39" s="39"/>
      <c r="D39" s="39"/>
      <c r="E39" s="39"/>
      <c r="F39" s="73"/>
      <c r="G39" s="95">
        <f>Table1487453233343536331323334353738393103113123[[#This Row],[Hours Worked]]*Table1487453233343536331323334353738393103113123[[#This Row],[Rate]]</f>
        <v>0</v>
      </c>
      <c r="H39" s="116"/>
      <c r="I39" s="118">
        <f>IF(Table1487453233343536331323334353738393103113123[[#This Row],[Equipment Used (Dropdown)]] &lt;&gt; "", RIGHT(Table1487453233343536331323334353738393103113123[[#This Row],[Equipment Used (Dropdown)]],6),0)</f>
        <v>0</v>
      </c>
      <c r="J39" s="94"/>
      <c r="K39" s="95">
        <f>Table1487453233343536331323334353738393103113123[[#This Row],[Rate (Auto selects)]]*Table1487453233343536331323334353738393103113123[[#This Row],[Hours Used]]</f>
        <v>0</v>
      </c>
      <c r="S39" s="33"/>
      <c r="T39" s="39"/>
      <c r="U39" s="39"/>
      <c r="V39" s="39"/>
      <c r="W39" s="39"/>
      <c r="X39" s="39"/>
      <c r="Y39" s="112">
        <f>IF(X39 &lt;&gt; "", RIGHT(Table15775311283848586881828384858788898108118128[[#This Row],[Class (Dropdown)]],6),0)</f>
        <v>0</v>
      </c>
      <c r="Z39" s="108"/>
      <c r="AA39" s="107"/>
      <c r="AB39" s="111">
        <f>Table15775311283848586881828384858788898108118128[[#This Row],[Rate (Auto fill)]]*Table15775311283848586881828384858788898108118128[[#This Row],[Hours Groomed]]</f>
        <v>0</v>
      </c>
      <c r="AC39" s="32"/>
      <c r="AD39" s="39"/>
      <c r="AE39" s="39"/>
      <c r="AF39" s="39"/>
      <c r="AG39" s="39"/>
      <c r="AH39" s="78"/>
      <c r="AI39" s="33"/>
      <c r="AJ39" s="39"/>
      <c r="AK39" s="39"/>
      <c r="AL39" s="39"/>
      <c r="AM39" s="76"/>
      <c r="AN39" s="39"/>
      <c r="AO39" s="39"/>
      <c r="AP39" s="33"/>
      <c r="AQ39" s="77"/>
      <c r="AR39" s="39"/>
      <c r="AS39" s="39"/>
      <c r="AT39" s="76"/>
      <c r="AU39" s="39"/>
      <c r="AV39" s="78"/>
      <c r="AW39" s="33"/>
      <c r="AX39" s="77"/>
      <c r="AY39" s="39"/>
      <c r="AZ39" s="39"/>
      <c r="BA39" s="76"/>
      <c r="BB39" s="39"/>
      <c r="BC39" s="78"/>
      <c r="BD39" s="33"/>
      <c r="BE39" s="77"/>
      <c r="BF39" s="39"/>
      <c r="BG39" s="39"/>
      <c r="BH39" s="76"/>
      <c r="BI39" s="39"/>
      <c r="BJ39" s="78"/>
      <c r="BK39" s="33"/>
    </row>
    <row r="40" spans="1:63" x14ac:dyDescent="0.35">
      <c r="A40" s="77"/>
      <c r="B40" s="39"/>
      <c r="C40" s="39"/>
      <c r="D40" s="39"/>
      <c r="E40" s="39"/>
      <c r="F40" s="73"/>
      <c r="G40" s="95">
        <f>Table1487453233343536331323334353738393103113123[[#This Row],[Hours Worked]]*Table1487453233343536331323334353738393103113123[[#This Row],[Rate]]</f>
        <v>0</v>
      </c>
      <c r="H40" s="116"/>
      <c r="I40" s="118">
        <f>IF(Table1487453233343536331323334353738393103113123[[#This Row],[Equipment Used (Dropdown)]] &lt;&gt; "", RIGHT(Table1487453233343536331323334353738393103113123[[#This Row],[Equipment Used (Dropdown)]],6),0)</f>
        <v>0</v>
      </c>
      <c r="J40" s="94"/>
      <c r="K40" s="95">
        <f>Table1487453233343536331323334353738393103113123[[#This Row],[Rate (Auto selects)]]*Table1487453233343536331323334353738393103113123[[#This Row],[Hours Used]]</f>
        <v>0</v>
      </c>
      <c r="S40" s="33"/>
      <c r="T40" s="39"/>
      <c r="U40" s="39"/>
      <c r="V40" s="39"/>
      <c r="W40" s="39"/>
      <c r="X40" s="39"/>
      <c r="Y40" s="112">
        <f>IF(X40 &lt;&gt; "", RIGHT(Table15775311283848586881828384858788898108118128[[#This Row],[Class (Dropdown)]],6),0)</f>
        <v>0</v>
      </c>
      <c r="Z40" s="108"/>
      <c r="AA40" s="107"/>
      <c r="AB40" s="111">
        <f>Table15775311283848586881828384858788898108118128[[#This Row],[Rate (Auto fill)]]*Table15775311283848586881828384858788898108118128[[#This Row],[Hours Groomed]]</f>
        <v>0</v>
      </c>
      <c r="AC40" s="32"/>
      <c r="AD40" s="39"/>
      <c r="AE40" s="39"/>
      <c r="AF40" s="39"/>
      <c r="AG40" s="39"/>
      <c r="AH40" s="78"/>
      <c r="AI40" s="33"/>
      <c r="AJ40" s="39"/>
      <c r="AK40" s="39"/>
      <c r="AL40" s="39"/>
      <c r="AM40" s="76"/>
      <c r="AN40" s="39"/>
      <c r="AO40" s="39"/>
      <c r="AP40" s="33"/>
      <c r="AQ40" s="77"/>
      <c r="AR40" s="39"/>
      <c r="AS40" s="39"/>
      <c r="AT40" s="76"/>
      <c r="AU40" s="39"/>
      <c r="AV40" s="78"/>
      <c r="AW40" s="33"/>
      <c r="AX40" s="77"/>
      <c r="AY40" s="39"/>
      <c r="AZ40" s="39"/>
      <c r="BA40" s="76"/>
      <c r="BB40" s="39"/>
      <c r="BC40" s="78"/>
      <c r="BD40" s="33"/>
      <c r="BE40" s="77"/>
      <c r="BF40" s="39"/>
      <c r="BG40" s="39"/>
      <c r="BH40" s="76"/>
      <c r="BI40" s="39"/>
      <c r="BJ40" s="78"/>
      <c r="BK40" s="33"/>
    </row>
    <row r="41" spans="1:63" x14ac:dyDescent="0.35">
      <c r="A41" s="77"/>
      <c r="B41" s="39"/>
      <c r="C41" s="39"/>
      <c r="D41" s="39"/>
      <c r="E41" s="39"/>
      <c r="F41" s="73"/>
      <c r="G41" s="95">
        <f>Table1487453233343536331323334353738393103113123[[#This Row],[Hours Worked]]*Table1487453233343536331323334353738393103113123[[#This Row],[Rate]]</f>
        <v>0</v>
      </c>
      <c r="H41" s="116"/>
      <c r="I41" s="118">
        <f>IF(Table1487453233343536331323334353738393103113123[[#This Row],[Equipment Used (Dropdown)]] &lt;&gt; "", RIGHT(Table1487453233343536331323334353738393103113123[[#This Row],[Equipment Used (Dropdown)]],6),0)</f>
        <v>0</v>
      </c>
      <c r="J41" s="94"/>
      <c r="K41" s="95">
        <f>Table1487453233343536331323334353738393103113123[[#This Row],[Rate (Auto selects)]]*Table1487453233343536331323334353738393103113123[[#This Row],[Hours Used]]</f>
        <v>0</v>
      </c>
      <c r="S41" s="33"/>
      <c r="T41" s="39"/>
      <c r="U41" s="39"/>
      <c r="V41" s="39"/>
      <c r="W41" s="39"/>
      <c r="X41" s="39"/>
      <c r="Y41" s="112">
        <f>IF(X41 &lt;&gt; "", RIGHT(Table15775311283848586881828384858788898108118128[[#This Row],[Class (Dropdown)]],6),0)</f>
        <v>0</v>
      </c>
      <c r="Z41" s="108"/>
      <c r="AA41" s="107"/>
      <c r="AB41" s="111">
        <f>Table15775311283848586881828384858788898108118128[[#This Row],[Rate (Auto fill)]]*Table15775311283848586881828384858788898108118128[[#This Row],[Hours Groomed]]</f>
        <v>0</v>
      </c>
      <c r="AC41" s="32"/>
      <c r="AD41" s="39"/>
      <c r="AE41" s="39"/>
      <c r="AF41" s="39"/>
      <c r="AG41" s="39"/>
      <c r="AH41" s="78"/>
      <c r="AI41" s="33"/>
      <c r="AJ41" s="39"/>
      <c r="AK41" s="39"/>
      <c r="AL41" s="39"/>
      <c r="AM41" s="76"/>
      <c r="AN41" s="39"/>
      <c r="AO41" s="39"/>
      <c r="AP41" s="33"/>
      <c r="AQ41" s="77"/>
      <c r="AR41" s="39"/>
      <c r="AS41" s="39"/>
      <c r="AT41" s="76"/>
      <c r="AU41" s="39"/>
      <c r="AV41" s="78"/>
      <c r="AW41" s="33"/>
      <c r="AX41" s="77"/>
      <c r="AY41" s="39"/>
      <c r="AZ41" s="39"/>
      <c r="BA41" s="76"/>
      <c r="BB41" s="39"/>
      <c r="BC41" s="78"/>
      <c r="BD41" s="33"/>
      <c r="BE41" s="77"/>
      <c r="BF41" s="39"/>
      <c r="BG41" s="39"/>
      <c r="BH41" s="76"/>
      <c r="BI41" s="39"/>
      <c r="BJ41" s="78"/>
      <c r="BK41" s="33"/>
    </row>
    <row r="42" spans="1:63" ht="15.6" thickBot="1" x14ac:dyDescent="0.4">
      <c r="A42" s="77"/>
      <c r="B42" s="39"/>
      <c r="C42" s="39"/>
      <c r="D42" s="39"/>
      <c r="E42" s="39"/>
      <c r="F42" s="73"/>
      <c r="G42" s="95">
        <f>Table1487453233343536331323334353738393103113123[[#This Row],[Hours Worked]]*Table1487453233343536331323334353738393103113123[[#This Row],[Rate]]</f>
        <v>0</v>
      </c>
      <c r="H42" s="116"/>
      <c r="I42" s="118">
        <f>IF(Table1487453233343536331323334353738393103113123[[#This Row],[Equipment Used (Dropdown)]] &lt;&gt; "", RIGHT(Table1487453233343536331323334353738393103113123[[#This Row],[Equipment Used (Dropdown)]],6),0)</f>
        <v>0</v>
      </c>
      <c r="J42" s="94"/>
      <c r="K42" s="95">
        <f>Table1487453233343536331323334353738393103113123[[#This Row],[Rate (Auto selects)]]*Table1487453233343536331323334353738393103113123[[#This Row],[Hours Used]]</f>
        <v>0</v>
      </c>
      <c r="S42" s="33"/>
      <c r="T42" s="39"/>
      <c r="U42" s="39"/>
      <c r="V42" s="39"/>
      <c r="W42" s="39"/>
      <c r="X42" s="39"/>
      <c r="Y42" s="112">
        <f>IF(X42 &lt;&gt; "", RIGHT(Table15775311283848586881828384858788898108118128[[#This Row],[Class (Dropdown)]],6),0)</f>
        <v>0</v>
      </c>
      <c r="Z42" s="108"/>
      <c r="AA42" s="107"/>
      <c r="AB42" s="111">
        <f>Table15775311283848586881828384858788898108118128[[#This Row],[Rate (Auto fill)]]*Table15775311283848586881828384858788898108118128[[#This Row],[Hours Groomed]]</f>
        <v>0</v>
      </c>
      <c r="AC42" s="32"/>
      <c r="AD42" s="39"/>
      <c r="AE42" s="82"/>
      <c r="AF42" s="82"/>
      <c r="AG42" s="82"/>
      <c r="AH42" s="83"/>
      <c r="AI42" s="33"/>
      <c r="AJ42" s="39"/>
      <c r="AK42" s="39"/>
      <c r="AL42" s="39"/>
      <c r="AM42" s="76"/>
      <c r="AN42" s="39"/>
      <c r="AO42" s="39"/>
      <c r="AP42" s="33"/>
      <c r="AQ42" s="77"/>
      <c r="AR42" s="39"/>
      <c r="AS42" s="39"/>
      <c r="AT42" s="76"/>
      <c r="AU42" s="39"/>
      <c r="AV42" s="78"/>
      <c r="AW42" s="33"/>
      <c r="AX42" s="77"/>
      <c r="AY42" s="39"/>
      <c r="AZ42" s="39"/>
      <c r="BA42" s="76"/>
      <c r="BB42" s="39"/>
      <c r="BC42" s="78"/>
      <c r="BD42" s="33"/>
      <c r="BE42" s="77"/>
      <c r="BF42" s="39"/>
      <c r="BG42" s="39"/>
      <c r="BH42" s="76"/>
      <c r="BI42" s="39"/>
      <c r="BJ42" s="78"/>
      <c r="BK42" s="33"/>
    </row>
    <row r="43" spans="1:63" x14ac:dyDescent="0.35">
      <c r="A43" s="77"/>
      <c r="B43" s="39"/>
      <c r="C43" s="39"/>
      <c r="D43" s="39"/>
      <c r="E43" s="39"/>
      <c r="F43" s="73"/>
      <c r="G43" s="95">
        <f>Table1487453233343536331323334353738393103113123[[#This Row],[Hours Worked]]*Table1487453233343536331323334353738393103113123[[#This Row],[Rate]]</f>
        <v>0</v>
      </c>
      <c r="H43" s="116"/>
      <c r="I43" s="118">
        <f>IF(Table1487453233343536331323334353738393103113123[[#This Row],[Equipment Used (Dropdown)]] &lt;&gt; "", RIGHT(Table1487453233343536331323334353738393103113123[[#This Row],[Equipment Used (Dropdown)]],6),0)</f>
        <v>0</v>
      </c>
      <c r="J43" s="94"/>
      <c r="K43" s="95">
        <f>Table1487453233343536331323334353738393103113123[[#This Row],[Rate (Auto selects)]]*Table1487453233343536331323334353738393103113123[[#This Row],[Hours Used]]</f>
        <v>0</v>
      </c>
      <c r="S43" s="33"/>
      <c r="T43" s="39"/>
      <c r="U43" s="39"/>
      <c r="V43" s="39"/>
      <c r="W43" s="39"/>
      <c r="X43" s="39"/>
      <c r="Y43" s="112">
        <f>IF(X43 &lt;&gt; "", RIGHT(Table15775311283848586881828384858788898108118128[[#This Row],[Class (Dropdown)]],6),0)</f>
        <v>0</v>
      </c>
      <c r="Z43" s="108"/>
      <c r="AA43" s="107"/>
      <c r="AB43" s="111">
        <f>Table15775311283848586881828384858788898108118128[[#This Row],[Rate (Auto fill)]]*Table15775311283848586881828384858788898108118128[[#This Row],[Hours Groomed]]</f>
        <v>0</v>
      </c>
      <c r="AC43" s="32"/>
      <c r="AD43" s="84"/>
      <c r="AE43" s="85"/>
      <c r="AF43" s="85"/>
      <c r="AI43" s="33"/>
      <c r="AJ43" s="39"/>
      <c r="AK43" s="39"/>
      <c r="AL43" s="39"/>
      <c r="AM43" s="76"/>
      <c r="AN43" s="39"/>
      <c r="AO43" s="39"/>
      <c r="AP43" s="33"/>
      <c r="AQ43" s="77"/>
      <c r="AR43" s="39"/>
      <c r="AS43" s="39"/>
      <c r="AT43" s="76"/>
      <c r="AU43" s="39"/>
      <c r="AV43" s="78"/>
      <c r="AW43" s="33"/>
      <c r="AX43" s="77"/>
      <c r="AY43" s="39"/>
      <c r="AZ43" s="39"/>
      <c r="BA43" s="76"/>
      <c r="BB43" s="39"/>
      <c r="BC43" s="78"/>
      <c r="BD43" s="33"/>
      <c r="BE43" s="77"/>
      <c r="BF43" s="39"/>
      <c r="BG43" s="39"/>
      <c r="BH43" s="76"/>
      <c r="BI43" s="39"/>
      <c r="BJ43" s="78"/>
      <c r="BK43" s="33"/>
    </row>
    <row r="44" spans="1:63" x14ac:dyDescent="0.35">
      <c r="A44" s="77"/>
      <c r="B44" s="39"/>
      <c r="C44" s="39"/>
      <c r="D44" s="39"/>
      <c r="E44" s="39"/>
      <c r="F44" s="73"/>
      <c r="G44" s="95">
        <f>Table1487453233343536331323334353738393103113123[[#This Row],[Hours Worked]]*Table1487453233343536331323334353738393103113123[[#This Row],[Rate]]</f>
        <v>0</v>
      </c>
      <c r="H44" s="116"/>
      <c r="I44" s="118">
        <f>IF(Table1487453233343536331323334353738393103113123[[#This Row],[Equipment Used (Dropdown)]] &lt;&gt; "", RIGHT(Table1487453233343536331323334353738393103113123[[#This Row],[Equipment Used (Dropdown)]],6),0)</f>
        <v>0</v>
      </c>
      <c r="J44" s="94"/>
      <c r="K44" s="95">
        <f>Table1487453233343536331323334353738393103113123[[#This Row],[Rate (Auto selects)]]*Table1487453233343536331323334353738393103113123[[#This Row],[Hours Used]]</f>
        <v>0</v>
      </c>
      <c r="S44" s="33"/>
      <c r="T44" s="39"/>
      <c r="U44" s="39"/>
      <c r="V44" s="39"/>
      <c r="W44" s="39"/>
      <c r="X44" s="39"/>
      <c r="Y44" s="112">
        <f>IF(X44 &lt;&gt; "", RIGHT(Table15775311283848586881828384858788898108118128[[#This Row],[Class (Dropdown)]],6),0)</f>
        <v>0</v>
      </c>
      <c r="Z44" s="108"/>
      <c r="AA44" s="107"/>
      <c r="AB44" s="111">
        <f>Table15775311283848586881828384858788898108118128[[#This Row],[Rate (Auto fill)]]*Table15775311283848586881828384858788898108118128[[#This Row],[Hours Groomed]]</f>
        <v>0</v>
      </c>
      <c r="AC44" s="32"/>
      <c r="AD44" s="84"/>
      <c r="AE44" s="85"/>
      <c r="AF44" s="85"/>
      <c r="AI44" s="33"/>
      <c r="AJ44" s="39"/>
      <c r="AK44" s="39"/>
      <c r="AL44" s="39"/>
      <c r="AM44" s="76"/>
      <c r="AN44" s="39"/>
      <c r="AO44" s="39"/>
      <c r="AP44" s="33"/>
      <c r="AQ44" s="77"/>
      <c r="AR44" s="39"/>
      <c r="AS44" s="39"/>
      <c r="AT44" s="76"/>
      <c r="AU44" s="39"/>
      <c r="AV44" s="78"/>
      <c r="AW44" s="33"/>
      <c r="AX44" s="77"/>
      <c r="AY44" s="39"/>
      <c r="AZ44" s="39"/>
      <c r="BA44" s="76"/>
      <c r="BB44" s="39"/>
      <c r="BC44" s="78"/>
      <c r="BD44" s="33"/>
      <c r="BE44" s="77"/>
      <c r="BF44" s="39"/>
      <c r="BG44" s="39"/>
      <c r="BH44" s="76"/>
      <c r="BI44" s="39"/>
      <c r="BJ44" s="78"/>
      <c r="BK44" s="33"/>
    </row>
    <row r="45" spans="1:63" x14ac:dyDescent="0.35">
      <c r="A45" s="77"/>
      <c r="B45" s="39"/>
      <c r="C45" s="39"/>
      <c r="D45" s="39"/>
      <c r="E45" s="39"/>
      <c r="F45" s="73"/>
      <c r="G45" s="95">
        <f>Table1487453233343536331323334353738393103113123[[#This Row],[Hours Worked]]*Table1487453233343536331323334353738393103113123[[#This Row],[Rate]]</f>
        <v>0</v>
      </c>
      <c r="H45" s="116"/>
      <c r="I45" s="118">
        <f>IF(Table1487453233343536331323334353738393103113123[[#This Row],[Equipment Used (Dropdown)]] &lt;&gt; "", RIGHT(Table1487453233343536331323334353738393103113123[[#This Row],[Equipment Used (Dropdown)]],6),0)</f>
        <v>0</v>
      </c>
      <c r="J45" s="94"/>
      <c r="K45" s="95">
        <f>Table1487453233343536331323334353738393103113123[[#This Row],[Rate (Auto selects)]]*Table1487453233343536331323334353738393103113123[[#This Row],[Hours Used]]</f>
        <v>0</v>
      </c>
      <c r="S45" s="33"/>
      <c r="T45" s="39"/>
      <c r="U45" s="39"/>
      <c r="V45" s="39"/>
      <c r="W45" s="39"/>
      <c r="X45" s="39"/>
      <c r="Y45" s="112">
        <f>IF(X45 &lt;&gt; "", RIGHT(Table15775311283848586881828384858788898108118128[[#This Row],[Class (Dropdown)]],6),0)</f>
        <v>0</v>
      </c>
      <c r="Z45" s="108"/>
      <c r="AA45" s="107"/>
      <c r="AB45" s="111">
        <f>Table15775311283848586881828384858788898108118128[[#This Row],[Rate (Auto fill)]]*Table15775311283848586881828384858788898108118128[[#This Row],[Hours Groomed]]</f>
        <v>0</v>
      </c>
      <c r="AC45" s="32"/>
      <c r="AD45" s="84"/>
      <c r="AE45" s="85"/>
      <c r="AF45" s="85"/>
      <c r="AI45" s="33"/>
      <c r="AJ45" s="39"/>
      <c r="AK45" s="39"/>
      <c r="AL45" s="39"/>
      <c r="AM45" s="76"/>
      <c r="AN45" s="39"/>
      <c r="AO45" s="39"/>
      <c r="AP45" s="33"/>
      <c r="AQ45" s="77"/>
      <c r="AR45" s="39"/>
      <c r="AS45" s="39"/>
      <c r="AT45" s="76"/>
      <c r="AU45" s="39"/>
      <c r="AV45" s="78"/>
      <c r="AW45" s="33"/>
      <c r="AX45" s="77"/>
      <c r="AY45" s="39"/>
      <c r="AZ45" s="39"/>
      <c r="BA45" s="76"/>
      <c r="BB45" s="39"/>
      <c r="BC45" s="78"/>
      <c r="BD45" s="33"/>
      <c r="BE45" s="77"/>
      <c r="BF45" s="39"/>
      <c r="BG45" s="39"/>
      <c r="BH45" s="76"/>
      <c r="BI45" s="39"/>
      <c r="BJ45" s="78"/>
      <c r="BK45" s="33"/>
    </row>
    <row r="46" spans="1:63" x14ac:dyDescent="0.35">
      <c r="A46" s="77"/>
      <c r="B46" s="39"/>
      <c r="C46" s="39"/>
      <c r="D46" s="39"/>
      <c r="E46" s="39"/>
      <c r="F46" s="73"/>
      <c r="G46" s="95">
        <f>Table1487453233343536331323334353738393103113123[[#This Row],[Hours Worked]]*Table1487453233343536331323334353738393103113123[[#This Row],[Rate]]</f>
        <v>0</v>
      </c>
      <c r="H46" s="116"/>
      <c r="I46" s="118">
        <f>IF(Table1487453233343536331323334353738393103113123[[#This Row],[Equipment Used (Dropdown)]] &lt;&gt; "", RIGHT(Table1487453233343536331323334353738393103113123[[#This Row],[Equipment Used (Dropdown)]],6),0)</f>
        <v>0</v>
      </c>
      <c r="J46" s="94"/>
      <c r="K46" s="95">
        <f>Table1487453233343536331323334353738393103113123[[#This Row],[Rate (Auto selects)]]*Table1487453233343536331323334353738393103113123[[#This Row],[Hours Used]]</f>
        <v>0</v>
      </c>
      <c r="S46" s="33"/>
      <c r="T46" s="39"/>
      <c r="U46" s="39"/>
      <c r="V46" s="39"/>
      <c r="W46" s="39"/>
      <c r="X46" s="39"/>
      <c r="Y46" s="112">
        <f>IF(X46 &lt;&gt; "", RIGHT(Table15775311283848586881828384858788898108118128[[#This Row],[Class (Dropdown)]],6),0)</f>
        <v>0</v>
      </c>
      <c r="Z46" s="108"/>
      <c r="AA46" s="107"/>
      <c r="AB46" s="111">
        <f>Table15775311283848586881828384858788898108118128[[#This Row],[Rate (Auto fill)]]*Table15775311283848586881828384858788898108118128[[#This Row],[Hours Groomed]]</f>
        <v>0</v>
      </c>
      <c r="AC46" s="32"/>
      <c r="AD46" s="84"/>
      <c r="AE46" s="85"/>
      <c r="AF46" s="85"/>
      <c r="AI46" s="33"/>
      <c r="AJ46" s="39"/>
      <c r="AK46" s="39"/>
      <c r="AL46" s="39"/>
      <c r="AM46" s="76"/>
      <c r="AN46" s="39"/>
      <c r="AO46" s="39"/>
      <c r="AP46" s="33"/>
      <c r="AQ46" s="77"/>
      <c r="AR46" s="39"/>
      <c r="AS46" s="39"/>
      <c r="AT46" s="76"/>
      <c r="AU46" s="39"/>
      <c r="AV46" s="78"/>
      <c r="AW46" s="33"/>
      <c r="AX46" s="77"/>
      <c r="AY46" s="39"/>
      <c r="AZ46" s="39"/>
      <c r="BA46" s="76"/>
      <c r="BB46" s="39"/>
      <c r="BC46" s="78"/>
      <c r="BD46" s="33"/>
      <c r="BE46" s="77"/>
      <c r="BF46" s="39"/>
      <c r="BG46" s="39"/>
      <c r="BH46" s="76"/>
      <c r="BI46" s="39"/>
      <c r="BJ46" s="78"/>
      <c r="BK46" s="33"/>
    </row>
    <row r="47" spans="1:63" x14ac:dyDescent="0.35">
      <c r="A47" s="77"/>
      <c r="B47" s="39"/>
      <c r="C47" s="39"/>
      <c r="D47" s="39"/>
      <c r="E47" s="39"/>
      <c r="F47" s="73"/>
      <c r="G47" s="95">
        <f>Table1487453233343536331323334353738393103113123[[#This Row],[Hours Worked]]*Table1487453233343536331323334353738393103113123[[#This Row],[Rate]]</f>
        <v>0</v>
      </c>
      <c r="H47" s="116"/>
      <c r="I47" s="118">
        <f>IF(Table1487453233343536331323334353738393103113123[[#This Row],[Equipment Used (Dropdown)]] &lt;&gt; "", RIGHT(Table1487453233343536331323334353738393103113123[[#This Row],[Equipment Used (Dropdown)]],6),0)</f>
        <v>0</v>
      </c>
      <c r="J47" s="94"/>
      <c r="K47" s="95">
        <f>Table1487453233343536331323334353738393103113123[[#This Row],[Rate (Auto selects)]]*Table1487453233343536331323334353738393103113123[[#This Row],[Hours Used]]</f>
        <v>0</v>
      </c>
      <c r="S47" s="33"/>
      <c r="T47" s="39"/>
      <c r="U47" s="39"/>
      <c r="V47" s="39"/>
      <c r="W47" s="39"/>
      <c r="X47" s="39"/>
      <c r="Y47" s="112">
        <f>IF(X47 &lt;&gt; "", RIGHT(Table15775311283848586881828384858788898108118128[[#This Row],[Class (Dropdown)]],6),0)</f>
        <v>0</v>
      </c>
      <c r="Z47" s="108"/>
      <c r="AA47" s="107"/>
      <c r="AB47" s="111">
        <f>Table15775311283848586881828384858788898108118128[[#This Row],[Rate (Auto fill)]]*Table15775311283848586881828384858788898108118128[[#This Row],[Hours Groomed]]</f>
        <v>0</v>
      </c>
      <c r="AC47" s="32"/>
      <c r="AD47" s="84"/>
      <c r="AE47" s="85"/>
      <c r="AF47" s="85"/>
      <c r="AI47" s="33"/>
      <c r="AJ47" s="39"/>
      <c r="AK47" s="39"/>
      <c r="AL47" s="39"/>
      <c r="AM47" s="76"/>
      <c r="AN47" s="39"/>
      <c r="AO47" s="39"/>
      <c r="AP47" s="33"/>
      <c r="AQ47" s="77"/>
      <c r="AR47" s="39"/>
      <c r="AS47" s="39"/>
      <c r="AT47" s="76"/>
      <c r="AU47" s="39"/>
      <c r="AV47" s="78"/>
      <c r="AW47" s="33"/>
      <c r="AX47" s="77"/>
      <c r="AY47" s="39"/>
      <c r="AZ47" s="39"/>
      <c r="BA47" s="76"/>
      <c r="BB47" s="39"/>
      <c r="BC47" s="78"/>
      <c r="BD47" s="33"/>
      <c r="BE47" s="77"/>
      <c r="BF47" s="39"/>
      <c r="BG47" s="39"/>
      <c r="BH47" s="76"/>
      <c r="BI47" s="39"/>
      <c r="BJ47" s="78"/>
      <c r="BK47" s="33"/>
    </row>
    <row r="48" spans="1:63" x14ac:dyDescent="0.35">
      <c r="A48" s="77"/>
      <c r="B48" s="39"/>
      <c r="C48" s="39"/>
      <c r="D48" s="39"/>
      <c r="E48" s="39"/>
      <c r="F48" s="73"/>
      <c r="G48" s="95">
        <f>Table1487453233343536331323334353738393103113123[[#This Row],[Hours Worked]]*Table1487453233343536331323334353738393103113123[[#This Row],[Rate]]</f>
        <v>0</v>
      </c>
      <c r="H48" s="116"/>
      <c r="I48" s="118">
        <f>IF(Table1487453233343536331323334353738393103113123[[#This Row],[Equipment Used (Dropdown)]] &lt;&gt; "", RIGHT(Table1487453233343536331323334353738393103113123[[#This Row],[Equipment Used (Dropdown)]],6),0)</f>
        <v>0</v>
      </c>
      <c r="J48" s="94"/>
      <c r="K48" s="95">
        <f>Table1487453233343536331323334353738393103113123[[#This Row],[Rate (Auto selects)]]*Table1487453233343536331323334353738393103113123[[#This Row],[Hours Used]]</f>
        <v>0</v>
      </c>
      <c r="S48" s="33"/>
      <c r="T48" s="39"/>
      <c r="U48" s="39"/>
      <c r="V48" s="39"/>
      <c r="W48" s="39"/>
      <c r="X48" s="39"/>
      <c r="Y48" s="112">
        <f>IF(X48 &lt;&gt; "", RIGHT(Table15775311283848586881828384858788898108118128[[#This Row],[Class (Dropdown)]],6),0)</f>
        <v>0</v>
      </c>
      <c r="Z48" s="108"/>
      <c r="AA48" s="107"/>
      <c r="AB48" s="111">
        <f>Table15775311283848586881828384858788898108118128[[#This Row],[Rate (Auto fill)]]*Table15775311283848586881828384858788898108118128[[#This Row],[Hours Groomed]]</f>
        <v>0</v>
      </c>
      <c r="AC48" s="32"/>
      <c r="AD48" s="84"/>
      <c r="AE48" s="85"/>
      <c r="AF48" s="85"/>
      <c r="AI48" s="33"/>
      <c r="AJ48" s="39"/>
      <c r="AK48" s="39"/>
      <c r="AL48" s="39"/>
      <c r="AM48" s="76"/>
      <c r="AN48" s="39"/>
      <c r="AO48" s="39"/>
      <c r="AP48" s="33"/>
      <c r="AQ48" s="77"/>
      <c r="AR48" s="39"/>
      <c r="AS48" s="39"/>
      <c r="AT48" s="76"/>
      <c r="AU48" s="39"/>
      <c r="AV48" s="78"/>
      <c r="AW48" s="33"/>
      <c r="AX48" s="77"/>
      <c r="AY48" s="39"/>
      <c r="AZ48" s="39"/>
      <c r="BA48" s="76"/>
      <c r="BB48" s="39"/>
      <c r="BC48" s="78"/>
      <c r="BD48" s="33"/>
      <c r="BE48" s="77"/>
      <c r="BF48" s="39"/>
      <c r="BG48" s="39"/>
      <c r="BH48" s="76"/>
      <c r="BI48" s="39"/>
      <c r="BJ48" s="78"/>
      <c r="BK48" s="33"/>
    </row>
    <row r="49" spans="1:63" x14ac:dyDescent="0.35">
      <c r="A49" s="77"/>
      <c r="B49" s="39"/>
      <c r="C49" s="39"/>
      <c r="D49" s="39"/>
      <c r="E49" s="39"/>
      <c r="F49" s="73"/>
      <c r="G49" s="95">
        <f>Table1487453233343536331323334353738393103113123[[#This Row],[Hours Worked]]*Table1487453233343536331323334353738393103113123[[#This Row],[Rate]]</f>
        <v>0</v>
      </c>
      <c r="H49" s="116"/>
      <c r="I49" s="118">
        <f>IF(Table1487453233343536331323334353738393103113123[[#This Row],[Equipment Used (Dropdown)]] &lt;&gt; "", RIGHT(Table1487453233343536331323334353738393103113123[[#This Row],[Equipment Used (Dropdown)]],6),0)</f>
        <v>0</v>
      </c>
      <c r="J49" s="94"/>
      <c r="K49" s="95">
        <f>Table1487453233343536331323334353738393103113123[[#This Row],[Rate (Auto selects)]]*Table1487453233343536331323334353738393103113123[[#This Row],[Hours Used]]</f>
        <v>0</v>
      </c>
      <c r="S49" s="33"/>
      <c r="T49" s="39"/>
      <c r="U49" s="39"/>
      <c r="V49" s="39"/>
      <c r="W49" s="39"/>
      <c r="X49" s="39"/>
      <c r="Y49" s="112">
        <f>IF(X49 &lt;&gt; "", RIGHT(Table15775311283848586881828384858788898108118128[[#This Row],[Class (Dropdown)]],6),0)</f>
        <v>0</v>
      </c>
      <c r="Z49" s="108"/>
      <c r="AA49" s="107"/>
      <c r="AB49" s="111">
        <f>Table15775311283848586881828384858788898108118128[[#This Row],[Rate (Auto fill)]]*Table15775311283848586881828384858788898108118128[[#This Row],[Hours Groomed]]</f>
        <v>0</v>
      </c>
      <c r="AC49" s="32"/>
      <c r="AD49" s="84"/>
      <c r="AE49" s="85"/>
      <c r="AF49" s="85"/>
      <c r="AI49" s="33"/>
      <c r="AJ49" s="39"/>
      <c r="AK49" s="39"/>
      <c r="AL49" s="39"/>
      <c r="AM49" s="76"/>
      <c r="AN49" s="39"/>
      <c r="AO49" s="39"/>
      <c r="AP49" s="33"/>
      <c r="AQ49" s="77"/>
      <c r="AR49" s="39"/>
      <c r="AS49" s="39"/>
      <c r="AT49" s="76"/>
      <c r="AU49" s="39"/>
      <c r="AV49" s="78"/>
      <c r="AW49" s="33"/>
      <c r="AX49" s="77"/>
      <c r="AY49" s="39"/>
      <c r="AZ49" s="39"/>
      <c r="BA49" s="76"/>
      <c r="BB49" s="39"/>
      <c r="BC49" s="78"/>
      <c r="BD49" s="33"/>
      <c r="BE49" s="77"/>
      <c r="BF49" s="39"/>
      <c r="BG49" s="39"/>
      <c r="BH49" s="76"/>
      <c r="BI49" s="39"/>
      <c r="BJ49" s="78"/>
      <c r="BK49" s="33"/>
    </row>
    <row r="50" spans="1:63" x14ac:dyDescent="0.35">
      <c r="A50" s="77"/>
      <c r="B50" s="39"/>
      <c r="C50" s="39"/>
      <c r="D50" s="39"/>
      <c r="E50" s="39"/>
      <c r="F50" s="73"/>
      <c r="G50" s="95">
        <f>Table1487453233343536331323334353738393103113123[[#This Row],[Hours Worked]]*Table1487453233343536331323334353738393103113123[[#This Row],[Rate]]</f>
        <v>0</v>
      </c>
      <c r="H50" s="116"/>
      <c r="I50" s="118">
        <f>IF(Table1487453233343536331323334353738393103113123[[#This Row],[Equipment Used (Dropdown)]] &lt;&gt; "", RIGHT(Table1487453233343536331323334353738393103113123[[#This Row],[Equipment Used (Dropdown)]],6),0)</f>
        <v>0</v>
      </c>
      <c r="J50" s="94"/>
      <c r="K50" s="95">
        <f>Table1487453233343536331323334353738393103113123[[#This Row],[Rate (Auto selects)]]*Table1487453233343536331323334353738393103113123[[#This Row],[Hours Used]]</f>
        <v>0</v>
      </c>
      <c r="S50" s="33"/>
      <c r="T50" s="39"/>
      <c r="U50" s="39"/>
      <c r="V50" s="39"/>
      <c r="W50" s="39"/>
      <c r="X50" s="39"/>
      <c r="Y50" s="112">
        <f>IF(X50 &lt;&gt; "", RIGHT(Table15775311283848586881828384858788898108118128[[#This Row],[Class (Dropdown)]],6),0)</f>
        <v>0</v>
      </c>
      <c r="Z50" s="108"/>
      <c r="AA50" s="107"/>
      <c r="AB50" s="111">
        <f>Table15775311283848586881828384858788898108118128[[#This Row],[Rate (Auto fill)]]*Table15775311283848586881828384858788898108118128[[#This Row],[Hours Groomed]]</f>
        <v>0</v>
      </c>
      <c r="AC50" s="32"/>
      <c r="AD50" s="84"/>
      <c r="AE50" s="85"/>
      <c r="AF50" s="85"/>
      <c r="AI50" s="33"/>
      <c r="AJ50" s="39"/>
      <c r="AK50" s="39"/>
      <c r="AL50" s="39"/>
      <c r="AM50" s="76"/>
      <c r="AN50" s="39"/>
      <c r="AO50" s="39"/>
      <c r="AP50" s="33"/>
      <c r="AQ50" s="77"/>
      <c r="AR50" s="39"/>
      <c r="AS50" s="39"/>
      <c r="AT50" s="76"/>
      <c r="AU50" s="39"/>
      <c r="AV50" s="78"/>
      <c r="AW50" s="33"/>
      <c r="AX50" s="77"/>
      <c r="AY50" s="39"/>
      <c r="AZ50" s="39"/>
      <c r="BA50" s="76"/>
      <c r="BB50" s="39"/>
      <c r="BC50" s="78"/>
      <c r="BD50" s="33"/>
      <c r="BE50" s="77"/>
      <c r="BF50" s="39"/>
      <c r="BG50" s="39"/>
      <c r="BH50" s="76"/>
      <c r="BI50" s="39"/>
      <c r="BJ50" s="78"/>
      <c r="BK50" s="33"/>
    </row>
    <row r="51" spans="1:63" x14ac:dyDescent="0.35">
      <c r="A51" s="77"/>
      <c r="B51" s="39"/>
      <c r="C51" s="39"/>
      <c r="D51" s="39"/>
      <c r="E51" s="39"/>
      <c r="F51" s="73"/>
      <c r="G51" s="95">
        <f>Table1487453233343536331323334353738393103113123[[#This Row],[Hours Worked]]*Table1487453233343536331323334353738393103113123[[#This Row],[Rate]]</f>
        <v>0</v>
      </c>
      <c r="H51" s="116"/>
      <c r="I51" s="118">
        <f>IF(Table1487453233343536331323334353738393103113123[[#This Row],[Equipment Used (Dropdown)]] &lt;&gt; "", RIGHT(Table1487453233343536331323334353738393103113123[[#This Row],[Equipment Used (Dropdown)]],6),0)</f>
        <v>0</v>
      </c>
      <c r="J51" s="94"/>
      <c r="K51" s="95">
        <f>Table1487453233343536331323334353738393103113123[[#This Row],[Rate (Auto selects)]]*Table1487453233343536331323334353738393103113123[[#This Row],[Hours Used]]</f>
        <v>0</v>
      </c>
      <c r="S51" s="33"/>
      <c r="T51" s="39"/>
      <c r="U51" s="39"/>
      <c r="V51" s="39"/>
      <c r="W51" s="39"/>
      <c r="X51" s="39"/>
      <c r="Y51" s="112">
        <f>IF(X51 &lt;&gt; "", RIGHT(Table15775311283848586881828384858788898108118128[[#This Row],[Class (Dropdown)]],6),0)</f>
        <v>0</v>
      </c>
      <c r="Z51" s="108"/>
      <c r="AA51" s="107"/>
      <c r="AB51" s="111">
        <f>Table15775311283848586881828384858788898108118128[[#This Row],[Rate (Auto fill)]]*Table15775311283848586881828384858788898108118128[[#This Row],[Hours Groomed]]</f>
        <v>0</v>
      </c>
      <c r="AC51" s="32"/>
      <c r="AD51" s="84"/>
      <c r="AE51" s="85"/>
      <c r="AF51" s="85"/>
      <c r="AI51" s="33"/>
      <c r="AJ51" s="39"/>
      <c r="AK51" s="39"/>
      <c r="AL51" s="39"/>
      <c r="AM51" s="76"/>
      <c r="AN51" s="39"/>
      <c r="AO51" s="39"/>
      <c r="AP51" s="33"/>
      <c r="AQ51" s="77"/>
      <c r="AR51" s="39"/>
      <c r="AS51" s="39"/>
      <c r="AT51" s="76"/>
      <c r="AU51" s="39"/>
      <c r="AV51" s="78"/>
      <c r="AW51" s="33"/>
      <c r="AX51" s="77"/>
      <c r="AY51" s="39"/>
      <c r="AZ51" s="39"/>
      <c r="BA51" s="76"/>
      <c r="BB51" s="39"/>
      <c r="BC51" s="78"/>
      <c r="BD51" s="33"/>
      <c r="BE51" s="77"/>
      <c r="BF51" s="39"/>
      <c r="BG51" s="39"/>
      <c r="BH51" s="76"/>
      <c r="BI51" s="39"/>
      <c r="BJ51" s="78"/>
      <c r="BK51" s="33"/>
    </row>
    <row r="52" spans="1:63" x14ac:dyDescent="0.35">
      <c r="A52" s="77"/>
      <c r="B52" s="39"/>
      <c r="C52" s="39"/>
      <c r="D52" s="39"/>
      <c r="E52" s="39"/>
      <c r="F52" s="73"/>
      <c r="G52" s="95">
        <f>Table1487453233343536331323334353738393103113123[[#This Row],[Hours Worked]]*Table1487453233343536331323334353738393103113123[[#This Row],[Rate]]</f>
        <v>0</v>
      </c>
      <c r="H52" s="116"/>
      <c r="I52" s="118">
        <f>IF(Table1487453233343536331323334353738393103113123[[#This Row],[Equipment Used (Dropdown)]] &lt;&gt; "", RIGHT(Table1487453233343536331323334353738393103113123[[#This Row],[Equipment Used (Dropdown)]],6),0)</f>
        <v>0</v>
      </c>
      <c r="J52" s="94"/>
      <c r="K52" s="95">
        <f>Table1487453233343536331323334353738393103113123[[#This Row],[Rate (Auto selects)]]*Table1487453233343536331323334353738393103113123[[#This Row],[Hours Used]]</f>
        <v>0</v>
      </c>
      <c r="S52" s="33"/>
      <c r="T52" s="39"/>
      <c r="U52" s="39"/>
      <c r="V52" s="39"/>
      <c r="W52" s="39"/>
      <c r="X52" s="39"/>
      <c r="Y52" s="112">
        <f>IF(X52 &lt;&gt; "", RIGHT(Table15775311283848586881828384858788898108118128[[#This Row],[Class (Dropdown)]],6),0)</f>
        <v>0</v>
      </c>
      <c r="Z52" s="108"/>
      <c r="AA52" s="107"/>
      <c r="AB52" s="111">
        <f>Table15775311283848586881828384858788898108118128[[#This Row],[Rate (Auto fill)]]*Table15775311283848586881828384858788898108118128[[#This Row],[Hours Groomed]]</f>
        <v>0</v>
      </c>
      <c r="AC52" s="32"/>
      <c r="AD52" s="84"/>
      <c r="AE52" s="85"/>
      <c r="AF52" s="85"/>
      <c r="AI52" s="33"/>
      <c r="AJ52" s="39"/>
      <c r="AK52" s="39"/>
      <c r="AL52" s="39"/>
      <c r="AM52" s="76"/>
      <c r="AN52" s="39"/>
      <c r="AO52" s="39"/>
      <c r="AP52" s="33"/>
      <c r="AQ52" s="77"/>
      <c r="AR52" s="39"/>
      <c r="AS52" s="39"/>
      <c r="AT52" s="76"/>
      <c r="AU52" s="39"/>
      <c r="AV52" s="78"/>
      <c r="AW52" s="33"/>
      <c r="AX52" s="77"/>
      <c r="AY52" s="39"/>
      <c r="AZ52" s="39"/>
      <c r="BA52" s="76"/>
      <c r="BB52" s="39"/>
      <c r="BC52" s="78"/>
      <c r="BD52" s="33"/>
      <c r="BE52" s="77"/>
      <c r="BF52" s="39"/>
      <c r="BG52" s="39"/>
      <c r="BH52" s="76"/>
      <c r="BI52" s="39"/>
      <c r="BJ52" s="78"/>
      <c r="BK52" s="33"/>
    </row>
    <row r="53" spans="1:63" x14ac:dyDescent="0.35">
      <c r="A53" s="77"/>
      <c r="B53" s="39"/>
      <c r="C53" s="39"/>
      <c r="D53" s="39"/>
      <c r="E53" s="39"/>
      <c r="F53" s="73"/>
      <c r="G53" s="95">
        <f>Table1487453233343536331323334353738393103113123[[#This Row],[Hours Worked]]*Table1487453233343536331323334353738393103113123[[#This Row],[Rate]]</f>
        <v>0</v>
      </c>
      <c r="H53" s="116"/>
      <c r="I53" s="118">
        <f>IF(Table1487453233343536331323334353738393103113123[[#This Row],[Equipment Used (Dropdown)]] &lt;&gt; "", RIGHT(Table1487453233343536331323334353738393103113123[[#This Row],[Equipment Used (Dropdown)]],6),0)</f>
        <v>0</v>
      </c>
      <c r="J53" s="94"/>
      <c r="K53" s="95">
        <f>Table1487453233343536331323334353738393103113123[[#This Row],[Rate (Auto selects)]]*Table1487453233343536331323334353738393103113123[[#This Row],[Hours Used]]</f>
        <v>0</v>
      </c>
      <c r="S53" s="33"/>
      <c r="T53" s="39"/>
      <c r="U53" s="39"/>
      <c r="V53" s="39"/>
      <c r="W53" s="39"/>
      <c r="X53" s="39"/>
      <c r="Y53" s="112">
        <f>IF(X53 &lt;&gt; "", RIGHT(Table15775311283848586881828384858788898108118128[[#This Row],[Class (Dropdown)]],6),0)</f>
        <v>0</v>
      </c>
      <c r="Z53" s="108"/>
      <c r="AA53" s="107"/>
      <c r="AB53" s="111">
        <f>Table15775311283848586881828384858788898108118128[[#This Row],[Rate (Auto fill)]]*Table15775311283848586881828384858788898108118128[[#This Row],[Hours Groomed]]</f>
        <v>0</v>
      </c>
      <c r="AC53" s="32"/>
      <c r="AD53" s="84"/>
      <c r="AE53" s="85"/>
      <c r="AF53" s="85"/>
      <c r="AI53" s="33"/>
      <c r="AJ53" s="39"/>
      <c r="AK53" s="39"/>
      <c r="AL53" s="39"/>
      <c r="AM53" s="76"/>
      <c r="AN53" s="39"/>
      <c r="AO53" s="39"/>
      <c r="AP53" s="33"/>
      <c r="AQ53" s="77"/>
      <c r="AR53" s="39"/>
      <c r="AS53" s="39"/>
      <c r="AT53" s="76"/>
      <c r="AU53" s="39"/>
      <c r="AV53" s="78"/>
      <c r="AW53" s="33"/>
      <c r="AX53" s="77"/>
      <c r="AY53" s="39"/>
      <c r="AZ53" s="39"/>
      <c r="BA53" s="76"/>
      <c r="BB53" s="39"/>
      <c r="BC53" s="78"/>
      <c r="BD53" s="33"/>
      <c r="BE53" s="77"/>
      <c r="BF53" s="39"/>
      <c r="BG53" s="39"/>
      <c r="BH53" s="76"/>
      <c r="BI53" s="39"/>
      <c r="BJ53" s="78"/>
      <c r="BK53" s="33"/>
    </row>
    <row r="54" spans="1:63" x14ac:dyDescent="0.35">
      <c r="A54" s="77"/>
      <c r="B54" s="39"/>
      <c r="C54" s="39"/>
      <c r="D54" s="39"/>
      <c r="E54" s="39"/>
      <c r="F54" s="73"/>
      <c r="G54" s="95">
        <f>Table1487453233343536331323334353738393103113123[[#This Row],[Hours Worked]]*Table1487453233343536331323334353738393103113123[[#This Row],[Rate]]</f>
        <v>0</v>
      </c>
      <c r="H54" s="116"/>
      <c r="I54" s="118">
        <f>IF(Table1487453233343536331323334353738393103113123[[#This Row],[Equipment Used (Dropdown)]] &lt;&gt; "", RIGHT(Table1487453233343536331323334353738393103113123[[#This Row],[Equipment Used (Dropdown)]],6),0)</f>
        <v>0</v>
      </c>
      <c r="J54" s="94"/>
      <c r="K54" s="95">
        <f>Table1487453233343536331323334353738393103113123[[#This Row],[Rate (Auto selects)]]*Table1487453233343536331323334353738393103113123[[#This Row],[Hours Used]]</f>
        <v>0</v>
      </c>
      <c r="S54" s="33"/>
      <c r="T54" s="39"/>
      <c r="U54" s="39"/>
      <c r="V54" s="39"/>
      <c r="W54" s="39"/>
      <c r="X54" s="39"/>
      <c r="Y54" s="112">
        <f>IF(X54 &lt;&gt; "", RIGHT(Table15775311283848586881828384858788898108118128[[#This Row],[Class (Dropdown)]],6),0)</f>
        <v>0</v>
      </c>
      <c r="Z54" s="108"/>
      <c r="AA54" s="107"/>
      <c r="AB54" s="111">
        <f>Table15775311283848586881828384858788898108118128[[#This Row],[Rate (Auto fill)]]*Table15775311283848586881828384858788898108118128[[#This Row],[Hours Groomed]]</f>
        <v>0</v>
      </c>
      <c r="AC54" s="32"/>
      <c r="AD54" s="84"/>
      <c r="AE54" s="85"/>
      <c r="AF54" s="85"/>
      <c r="AI54" s="33"/>
      <c r="AJ54" s="39"/>
      <c r="AK54" s="39"/>
      <c r="AL54" s="39"/>
      <c r="AM54" s="76"/>
      <c r="AN54" s="39"/>
      <c r="AO54" s="39"/>
      <c r="AP54" s="33"/>
      <c r="AQ54" s="77"/>
      <c r="AR54" s="39"/>
      <c r="AS54" s="39"/>
      <c r="AT54" s="76"/>
      <c r="AU54" s="39"/>
      <c r="AV54" s="78"/>
      <c r="AW54" s="33"/>
      <c r="AX54" s="77"/>
      <c r="AY54" s="39"/>
      <c r="AZ54" s="39"/>
      <c r="BA54" s="76"/>
      <c r="BB54" s="39"/>
      <c r="BC54" s="78"/>
      <c r="BD54" s="33"/>
      <c r="BE54" s="77"/>
      <c r="BF54" s="39"/>
      <c r="BG54" s="39"/>
      <c r="BH54" s="76"/>
      <c r="BI54" s="39"/>
      <c r="BJ54" s="78"/>
      <c r="BK54" s="33"/>
    </row>
    <row r="55" spans="1:63" x14ac:dyDescent="0.35">
      <c r="A55" s="77"/>
      <c r="B55" s="39"/>
      <c r="C55" s="39"/>
      <c r="D55" s="39"/>
      <c r="E55" s="39"/>
      <c r="F55" s="73"/>
      <c r="G55" s="95">
        <f>Table1487453233343536331323334353738393103113123[[#This Row],[Hours Worked]]*Table1487453233343536331323334353738393103113123[[#This Row],[Rate]]</f>
        <v>0</v>
      </c>
      <c r="H55" s="116"/>
      <c r="I55" s="118">
        <f>IF(Table1487453233343536331323334353738393103113123[[#This Row],[Equipment Used (Dropdown)]] &lt;&gt; "", RIGHT(Table1487453233343536331323334353738393103113123[[#This Row],[Equipment Used (Dropdown)]],6),0)</f>
        <v>0</v>
      </c>
      <c r="J55" s="94"/>
      <c r="K55" s="95">
        <f>Table1487453233343536331323334353738393103113123[[#This Row],[Rate (Auto selects)]]*Table1487453233343536331323334353738393103113123[[#This Row],[Hours Used]]</f>
        <v>0</v>
      </c>
      <c r="S55" s="33"/>
      <c r="T55" s="39"/>
      <c r="U55" s="39"/>
      <c r="V55" s="39"/>
      <c r="W55" s="39"/>
      <c r="X55" s="39"/>
      <c r="Y55" s="112">
        <f>IF(X55 &lt;&gt; "", RIGHT(Table15775311283848586881828384858788898108118128[[#This Row],[Class (Dropdown)]],6),0)</f>
        <v>0</v>
      </c>
      <c r="Z55" s="108"/>
      <c r="AA55" s="107"/>
      <c r="AB55" s="111">
        <f>Table15775311283848586881828384858788898108118128[[#This Row],[Rate (Auto fill)]]*Table15775311283848586881828384858788898108118128[[#This Row],[Hours Groomed]]</f>
        <v>0</v>
      </c>
      <c r="AC55" s="32"/>
      <c r="AD55" s="84"/>
      <c r="AE55" s="85"/>
      <c r="AF55" s="85"/>
      <c r="AI55" s="33"/>
      <c r="AJ55" s="39"/>
      <c r="AK55" s="39"/>
      <c r="AL55" s="39"/>
      <c r="AM55" s="76"/>
      <c r="AN55" s="39"/>
      <c r="AO55" s="39"/>
      <c r="AP55" s="33"/>
      <c r="AQ55" s="77"/>
      <c r="AR55" s="39"/>
      <c r="AS55" s="39"/>
      <c r="AT55" s="76"/>
      <c r="AU55" s="39"/>
      <c r="AV55" s="78"/>
      <c r="AW55" s="33"/>
      <c r="AX55" s="77"/>
      <c r="AY55" s="39"/>
      <c r="AZ55" s="39"/>
      <c r="BA55" s="76"/>
      <c r="BB55" s="39"/>
      <c r="BC55" s="78"/>
      <c r="BD55" s="33"/>
      <c r="BE55" s="77"/>
      <c r="BF55" s="39"/>
      <c r="BG55" s="39"/>
      <c r="BH55" s="76"/>
      <c r="BI55" s="39"/>
      <c r="BJ55" s="78"/>
      <c r="BK55" s="33"/>
    </row>
    <row r="56" spans="1:63" x14ac:dyDescent="0.35">
      <c r="A56" s="77"/>
      <c r="B56" s="39"/>
      <c r="C56" s="39"/>
      <c r="D56" s="39"/>
      <c r="E56" s="39"/>
      <c r="F56" s="73"/>
      <c r="G56" s="95">
        <f>Table1487453233343536331323334353738393103113123[[#This Row],[Hours Worked]]*Table1487453233343536331323334353738393103113123[[#This Row],[Rate]]</f>
        <v>0</v>
      </c>
      <c r="H56" s="116"/>
      <c r="I56" s="118">
        <f>IF(Table1487453233343536331323334353738393103113123[[#This Row],[Equipment Used (Dropdown)]] &lt;&gt; "", RIGHT(Table1487453233343536331323334353738393103113123[[#This Row],[Equipment Used (Dropdown)]],6),0)</f>
        <v>0</v>
      </c>
      <c r="J56" s="94"/>
      <c r="K56" s="95">
        <f>Table1487453233343536331323334353738393103113123[[#This Row],[Rate (Auto selects)]]*Table1487453233343536331323334353738393103113123[[#This Row],[Hours Used]]</f>
        <v>0</v>
      </c>
      <c r="S56" s="33"/>
      <c r="T56" s="39"/>
      <c r="U56" s="39"/>
      <c r="V56" s="39"/>
      <c r="W56" s="39"/>
      <c r="X56" s="39"/>
      <c r="Y56" s="112">
        <f>IF(X56 &lt;&gt; "", RIGHT(Table15775311283848586881828384858788898108118128[[#This Row],[Class (Dropdown)]],6),0)</f>
        <v>0</v>
      </c>
      <c r="Z56" s="108"/>
      <c r="AA56" s="107"/>
      <c r="AB56" s="111">
        <f>Table15775311283848586881828384858788898108118128[[#This Row],[Rate (Auto fill)]]*Table15775311283848586881828384858788898108118128[[#This Row],[Hours Groomed]]</f>
        <v>0</v>
      </c>
      <c r="AC56" s="32"/>
      <c r="AD56" s="84"/>
      <c r="AE56" s="85"/>
      <c r="AF56" s="85"/>
      <c r="AI56" s="33"/>
      <c r="AJ56" s="39"/>
      <c r="AK56" s="39"/>
      <c r="AL56" s="39"/>
      <c r="AM56" s="76"/>
      <c r="AN56" s="39"/>
      <c r="AO56" s="39"/>
      <c r="AP56" s="33"/>
      <c r="AQ56" s="77"/>
      <c r="AR56" s="39"/>
      <c r="AS56" s="39"/>
      <c r="AT56" s="76"/>
      <c r="AU56" s="39"/>
      <c r="AV56" s="78"/>
      <c r="AW56" s="33"/>
      <c r="AX56" s="77"/>
      <c r="AY56" s="39"/>
      <c r="AZ56" s="39"/>
      <c r="BA56" s="76"/>
      <c r="BB56" s="39"/>
      <c r="BC56" s="78"/>
      <c r="BD56" s="33"/>
      <c r="BE56" s="77"/>
      <c r="BF56" s="39"/>
      <c r="BG56" s="39"/>
      <c r="BH56" s="76"/>
      <c r="BI56" s="39"/>
      <c r="BJ56" s="78"/>
      <c r="BK56" s="33"/>
    </row>
    <row r="57" spans="1:63" x14ac:dyDescent="0.35">
      <c r="A57" s="77"/>
      <c r="B57" s="39"/>
      <c r="C57" s="39"/>
      <c r="D57" s="39"/>
      <c r="E57" s="39"/>
      <c r="F57" s="73"/>
      <c r="G57" s="95">
        <f>Table1487453233343536331323334353738393103113123[[#This Row],[Hours Worked]]*Table1487453233343536331323334353738393103113123[[#This Row],[Rate]]</f>
        <v>0</v>
      </c>
      <c r="H57" s="116"/>
      <c r="I57" s="118">
        <f>IF(Table1487453233343536331323334353738393103113123[[#This Row],[Equipment Used (Dropdown)]] &lt;&gt; "", RIGHT(Table1487453233343536331323334353738393103113123[[#This Row],[Equipment Used (Dropdown)]],6),0)</f>
        <v>0</v>
      </c>
      <c r="J57" s="94"/>
      <c r="K57" s="95">
        <f>Table1487453233343536331323334353738393103113123[[#This Row],[Rate (Auto selects)]]*Table1487453233343536331323334353738393103113123[[#This Row],[Hours Used]]</f>
        <v>0</v>
      </c>
      <c r="S57" s="33"/>
      <c r="T57" s="39"/>
      <c r="U57" s="39"/>
      <c r="V57" s="39"/>
      <c r="W57" s="39"/>
      <c r="X57" s="39"/>
      <c r="Y57" s="112">
        <f>IF(X57 &lt;&gt; "", RIGHT(Table15775311283848586881828384858788898108118128[[#This Row],[Class (Dropdown)]],6),0)</f>
        <v>0</v>
      </c>
      <c r="Z57" s="108"/>
      <c r="AA57" s="107"/>
      <c r="AB57" s="111">
        <f>Table15775311283848586881828384858788898108118128[[#This Row],[Rate (Auto fill)]]*Table15775311283848586881828384858788898108118128[[#This Row],[Hours Groomed]]</f>
        <v>0</v>
      </c>
      <c r="AC57" s="32"/>
      <c r="AD57" s="84"/>
      <c r="AE57" s="85"/>
      <c r="AF57" s="85"/>
      <c r="AI57" s="33"/>
      <c r="AJ57" s="39"/>
      <c r="AK57" s="39"/>
      <c r="AL57" s="39"/>
      <c r="AM57" s="76"/>
      <c r="AN57" s="39"/>
      <c r="AO57" s="39"/>
      <c r="AP57" s="33"/>
      <c r="AQ57" s="77"/>
      <c r="AR57" s="39"/>
      <c r="AS57" s="39"/>
      <c r="AT57" s="76"/>
      <c r="AU57" s="39"/>
      <c r="AV57" s="78"/>
      <c r="AW57" s="33"/>
      <c r="AX57" s="77"/>
      <c r="AY57" s="39"/>
      <c r="AZ57" s="39"/>
      <c r="BA57" s="76"/>
      <c r="BB57" s="39"/>
      <c r="BC57" s="78"/>
      <c r="BD57" s="33"/>
      <c r="BE57" s="77"/>
      <c r="BF57" s="39"/>
      <c r="BG57" s="39"/>
      <c r="BH57" s="76"/>
      <c r="BI57" s="39"/>
      <c r="BJ57" s="78"/>
      <c r="BK57" s="33"/>
    </row>
    <row r="58" spans="1:63" x14ac:dyDescent="0.35">
      <c r="A58" s="77"/>
      <c r="B58" s="39"/>
      <c r="C58" s="39"/>
      <c r="D58" s="39"/>
      <c r="E58" s="39"/>
      <c r="F58" s="73"/>
      <c r="G58" s="95">
        <f>Table1487453233343536331323334353738393103113123[[#This Row],[Hours Worked]]*Table1487453233343536331323334353738393103113123[[#This Row],[Rate]]</f>
        <v>0</v>
      </c>
      <c r="H58" s="116"/>
      <c r="I58" s="118">
        <f>IF(Table1487453233343536331323334353738393103113123[[#This Row],[Equipment Used (Dropdown)]] &lt;&gt; "", RIGHT(Table1487453233343536331323334353738393103113123[[#This Row],[Equipment Used (Dropdown)]],6),0)</f>
        <v>0</v>
      </c>
      <c r="J58" s="94"/>
      <c r="K58" s="95">
        <f>Table1487453233343536331323334353738393103113123[[#This Row],[Rate (Auto selects)]]*Table1487453233343536331323334353738393103113123[[#This Row],[Hours Used]]</f>
        <v>0</v>
      </c>
      <c r="S58" s="33"/>
      <c r="T58" s="39"/>
      <c r="U58" s="39"/>
      <c r="V58" s="39"/>
      <c r="W58" s="39"/>
      <c r="X58" s="39"/>
      <c r="Y58" s="112">
        <f>IF(X58 &lt;&gt; "", RIGHT(Table15775311283848586881828384858788898108118128[[#This Row],[Class (Dropdown)]],6),0)</f>
        <v>0</v>
      </c>
      <c r="Z58" s="108"/>
      <c r="AA58" s="107"/>
      <c r="AB58" s="111">
        <f>Table15775311283848586881828384858788898108118128[[#This Row],[Rate (Auto fill)]]*Table15775311283848586881828384858788898108118128[[#This Row],[Hours Groomed]]</f>
        <v>0</v>
      </c>
      <c r="AC58" s="32"/>
      <c r="AD58" s="84"/>
      <c r="AE58" s="85"/>
      <c r="AF58" s="85"/>
      <c r="AI58" s="33"/>
      <c r="AJ58" s="39"/>
      <c r="AK58" s="39"/>
      <c r="AL58" s="39"/>
      <c r="AM58" s="76"/>
      <c r="AN58" s="39"/>
      <c r="AO58" s="39"/>
      <c r="AP58" s="33"/>
      <c r="AQ58" s="77"/>
      <c r="AR58" s="39"/>
      <c r="AS58" s="39"/>
      <c r="AT58" s="76"/>
      <c r="AU58" s="39"/>
      <c r="AV58" s="78"/>
      <c r="AW58" s="33"/>
      <c r="AX58" s="77"/>
      <c r="AY58" s="39"/>
      <c r="AZ58" s="39"/>
      <c r="BA58" s="76"/>
      <c r="BB58" s="39"/>
      <c r="BC58" s="78"/>
      <c r="BD58" s="33"/>
      <c r="BE58" s="77"/>
      <c r="BF58" s="39"/>
      <c r="BG58" s="39"/>
      <c r="BH58" s="76"/>
      <c r="BI58" s="39"/>
      <c r="BJ58" s="78"/>
      <c r="BK58" s="33"/>
    </row>
    <row r="59" spans="1:63" x14ac:dyDescent="0.35">
      <c r="A59" s="77"/>
      <c r="B59" s="39"/>
      <c r="C59" s="39"/>
      <c r="D59" s="39"/>
      <c r="E59" s="39"/>
      <c r="F59" s="73"/>
      <c r="G59" s="95">
        <f>Table1487453233343536331323334353738393103113123[[#This Row],[Hours Worked]]*Table1487453233343536331323334353738393103113123[[#This Row],[Rate]]</f>
        <v>0</v>
      </c>
      <c r="H59" s="116"/>
      <c r="I59" s="118">
        <f>IF(Table1487453233343536331323334353738393103113123[[#This Row],[Equipment Used (Dropdown)]] &lt;&gt; "", RIGHT(Table1487453233343536331323334353738393103113123[[#This Row],[Equipment Used (Dropdown)]],6),0)</f>
        <v>0</v>
      </c>
      <c r="J59" s="94"/>
      <c r="K59" s="95">
        <f>Table1487453233343536331323334353738393103113123[[#This Row],[Rate (Auto selects)]]*Table1487453233343536331323334353738393103113123[[#This Row],[Hours Used]]</f>
        <v>0</v>
      </c>
      <c r="S59" s="33"/>
      <c r="T59" s="39"/>
      <c r="U59" s="39"/>
      <c r="V59" s="39"/>
      <c r="W59" s="39"/>
      <c r="X59" s="39"/>
      <c r="Y59" s="112">
        <f>IF(X59 &lt;&gt; "", RIGHT(Table15775311283848586881828384858788898108118128[[#This Row],[Class (Dropdown)]],6),0)</f>
        <v>0</v>
      </c>
      <c r="Z59" s="108"/>
      <c r="AA59" s="107"/>
      <c r="AB59" s="111">
        <f>Table15775311283848586881828384858788898108118128[[#This Row],[Rate (Auto fill)]]*Table15775311283848586881828384858788898108118128[[#This Row],[Hours Groomed]]</f>
        <v>0</v>
      </c>
      <c r="AC59" s="32"/>
      <c r="AD59" s="84"/>
      <c r="AE59" s="85"/>
      <c r="AF59" s="85"/>
      <c r="AI59" s="33"/>
      <c r="AJ59" s="39"/>
      <c r="AK59" s="39"/>
      <c r="AL59" s="39"/>
      <c r="AM59" s="76"/>
      <c r="AN59" s="39"/>
      <c r="AO59" s="39"/>
      <c r="AP59" s="33"/>
      <c r="AQ59" s="77"/>
      <c r="AR59" s="39"/>
      <c r="AS59" s="39"/>
      <c r="AT59" s="76"/>
      <c r="AU59" s="39"/>
      <c r="AV59" s="78"/>
      <c r="AW59" s="33"/>
      <c r="AX59" s="77"/>
      <c r="AY59" s="39"/>
      <c r="AZ59" s="39"/>
      <c r="BA59" s="76"/>
      <c r="BB59" s="39"/>
      <c r="BC59" s="78"/>
      <c r="BD59" s="33"/>
      <c r="BE59" s="77"/>
      <c r="BF59" s="39"/>
      <c r="BG59" s="39"/>
      <c r="BH59" s="76"/>
      <c r="BI59" s="39"/>
      <c r="BJ59" s="78"/>
      <c r="BK59" s="33"/>
    </row>
    <row r="60" spans="1:63" x14ac:dyDescent="0.35">
      <c r="A60" s="77"/>
      <c r="B60" s="39"/>
      <c r="C60" s="39"/>
      <c r="D60" s="39"/>
      <c r="E60" s="39"/>
      <c r="F60" s="73"/>
      <c r="G60" s="95">
        <f>Table1487453233343536331323334353738393103113123[[#This Row],[Hours Worked]]*Table1487453233343536331323334353738393103113123[[#This Row],[Rate]]</f>
        <v>0</v>
      </c>
      <c r="H60" s="116"/>
      <c r="I60" s="118">
        <f>IF(Table1487453233343536331323334353738393103113123[[#This Row],[Equipment Used (Dropdown)]] &lt;&gt; "", RIGHT(Table1487453233343536331323334353738393103113123[[#This Row],[Equipment Used (Dropdown)]],6),0)</f>
        <v>0</v>
      </c>
      <c r="J60" s="94"/>
      <c r="K60" s="95">
        <f>Table1487453233343536331323334353738393103113123[[#This Row],[Rate (Auto selects)]]*Table1487453233343536331323334353738393103113123[[#This Row],[Hours Used]]</f>
        <v>0</v>
      </c>
      <c r="S60" s="33"/>
      <c r="T60" s="39"/>
      <c r="U60" s="39"/>
      <c r="V60" s="39"/>
      <c r="W60" s="39"/>
      <c r="X60" s="39"/>
      <c r="Y60" s="112">
        <f>IF(X60 &lt;&gt; "", RIGHT(Table15775311283848586881828384858788898108118128[[#This Row],[Class (Dropdown)]],6),0)</f>
        <v>0</v>
      </c>
      <c r="Z60" s="108"/>
      <c r="AA60" s="107"/>
      <c r="AB60" s="111">
        <f>Table15775311283848586881828384858788898108118128[[#This Row],[Rate (Auto fill)]]*Table15775311283848586881828384858788898108118128[[#This Row],[Hours Groomed]]</f>
        <v>0</v>
      </c>
      <c r="AC60" s="32"/>
      <c r="AD60" s="84"/>
      <c r="AE60" s="85"/>
      <c r="AF60" s="85"/>
      <c r="AI60" s="33"/>
      <c r="AJ60" s="39"/>
      <c r="AK60" s="39"/>
      <c r="AL60" s="39"/>
      <c r="AM60" s="76"/>
      <c r="AN60" s="39"/>
      <c r="AO60" s="39"/>
      <c r="AP60" s="33"/>
      <c r="AQ60" s="77"/>
      <c r="AR60" s="39"/>
      <c r="AS60" s="39"/>
      <c r="AT60" s="76"/>
      <c r="AU60" s="39"/>
      <c r="AV60" s="78"/>
      <c r="AW60" s="33"/>
      <c r="AX60" s="77"/>
      <c r="AY60" s="39"/>
      <c r="AZ60" s="39"/>
      <c r="BA60" s="76"/>
      <c r="BB60" s="39"/>
      <c r="BC60" s="78"/>
      <c r="BD60" s="33"/>
      <c r="BE60" s="77"/>
      <c r="BF60" s="39"/>
      <c r="BG60" s="39"/>
      <c r="BH60" s="76"/>
      <c r="BI60" s="39"/>
      <c r="BJ60" s="78"/>
      <c r="BK60" s="33"/>
    </row>
    <row r="61" spans="1:63" x14ac:dyDescent="0.35">
      <c r="A61" s="77"/>
      <c r="B61" s="39"/>
      <c r="C61" s="39"/>
      <c r="D61" s="39"/>
      <c r="E61" s="39"/>
      <c r="F61" s="73"/>
      <c r="G61" s="95">
        <f>Table1487453233343536331323334353738393103113123[[#This Row],[Hours Worked]]*Table1487453233343536331323334353738393103113123[[#This Row],[Rate]]</f>
        <v>0</v>
      </c>
      <c r="H61" s="116"/>
      <c r="I61" s="118">
        <f>IF(Table1487453233343536331323334353738393103113123[[#This Row],[Equipment Used (Dropdown)]] &lt;&gt; "", RIGHT(Table1487453233343536331323334353738393103113123[[#This Row],[Equipment Used (Dropdown)]],6),0)</f>
        <v>0</v>
      </c>
      <c r="J61" s="94"/>
      <c r="K61" s="95">
        <f>Table1487453233343536331323334353738393103113123[[#This Row],[Rate (Auto selects)]]*Table1487453233343536331323334353738393103113123[[#This Row],[Hours Used]]</f>
        <v>0</v>
      </c>
      <c r="S61" s="33"/>
      <c r="T61" s="39"/>
      <c r="U61" s="39"/>
      <c r="V61" s="39"/>
      <c r="W61" s="39"/>
      <c r="X61" s="39"/>
      <c r="Y61" s="112">
        <f>IF(X61 &lt;&gt; "", RIGHT(Table15775311283848586881828384858788898108118128[[#This Row],[Class (Dropdown)]],6),0)</f>
        <v>0</v>
      </c>
      <c r="Z61" s="108"/>
      <c r="AA61" s="107"/>
      <c r="AB61" s="111">
        <f>Table15775311283848586881828384858788898108118128[[#This Row],[Rate (Auto fill)]]*Table15775311283848586881828384858788898108118128[[#This Row],[Hours Groomed]]</f>
        <v>0</v>
      </c>
      <c r="AC61" s="32"/>
      <c r="AD61" s="84"/>
      <c r="AE61" s="85"/>
      <c r="AF61" s="85"/>
      <c r="AI61" s="33"/>
      <c r="AJ61" s="39"/>
      <c r="AK61" s="39"/>
      <c r="AL61" s="39"/>
      <c r="AM61" s="76"/>
      <c r="AN61" s="39"/>
      <c r="AO61" s="39"/>
      <c r="AP61" s="33"/>
      <c r="AQ61" s="77"/>
      <c r="AR61" s="39"/>
      <c r="AS61" s="39"/>
      <c r="AT61" s="76"/>
      <c r="AU61" s="39"/>
      <c r="AV61" s="78"/>
      <c r="AW61" s="33"/>
      <c r="AX61" s="77"/>
      <c r="AY61" s="39"/>
      <c r="AZ61" s="39"/>
      <c r="BA61" s="76"/>
      <c r="BB61" s="39"/>
      <c r="BC61" s="78"/>
      <c r="BD61" s="33"/>
      <c r="BE61" s="77"/>
      <c r="BF61" s="39"/>
      <c r="BG61" s="39"/>
      <c r="BH61" s="76"/>
      <c r="BI61" s="39"/>
      <c r="BJ61" s="78"/>
      <c r="BK61" s="33"/>
    </row>
    <row r="62" spans="1:63" x14ac:dyDescent="0.35">
      <c r="A62" s="77"/>
      <c r="B62" s="39"/>
      <c r="C62" s="39"/>
      <c r="D62" s="39"/>
      <c r="E62" s="39"/>
      <c r="F62" s="73"/>
      <c r="G62" s="95">
        <f>Table1487453233343536331323334353738393103113123[[#This Row],[Hours Worked]]*Table1487453233343536331323334353738393103113123[[#This Row],[Rate]]</f>
        <v>0</v>
      </c>
      <c r="H62" s="116"/>
      <c r="I62" s="118">
        <f>IF(Table1487453233343536331323334353738393103113123[[#This Row],[Equipment Used (Dropdown)]] &lt;&gt; "", RIGHT(Table1487453233343536331323334353738393103113123[[#This Row],[Equipment Used (Dropdown)]],6),0)</f>
        <v>0</v>
      </c>
      <c r="J62" s="94"/>
      <c r="K62" s="95">
        <f>Table1487453233343536331323334353738393103113123[[#This Row],[Rate (Auto selects)]]*Table1487453233343536331323334353738393103113123[[#This Row],[Hours Used]]</f>
        <v>0</v>
      </c>
      <c r="S62" s="33"/>
      <c r="T62" s="39"/>
      <c r="U62" s="39"/>
      <c r="V62" s="39"/>
      <c r="W62" s="39"/>
      <c r="X62" s="39"/>
      <c r="Y62" s="112">
        <f>IF(X62 &lt;&gt; "", RIGHT(Table15775311283848586881828384858788898108118128[[#This Row],[Class (Dropdown)]],6),0)</f>
        <v>0</v>
      </c>
      <c r="Z62" s="108"/>
      <c r="AA62" s="107"/>
      <c r="AB62" s="111">
        <f>Table15775311283848586881828384858788898108118128[[#This Row],[Rate (Auto fill)]]*Table15775311283848586881828384858788898108118128[[#This Row],[Hours Groomed]]</f>
        <v>0</v>
      </c>
      <c r="AC62" s="32"/>
      <c r="AD62" s="84"/>
      <c r="AE62" s="85"/>
      <c r="AF62" s="85"/>
      <c r="AI62" s="33"/>
      <c r="AJ62" s="39"/>
      <c r="AK62" s="39"/>
      <c r="AL62" s="39"/>
      <c r="AM62" s="76"/>
      <c r="AN62" s="39"/>
      <c r="AO62" s="39"/>
      <c r="AP62" s="33"/>
      <c r="AQ62" s="77"/>
      <c r="AR62" s="39"/>
      <c r="AS62" s="39"/>
      <c r="AT62" s="76"/>
      <c r="AU62" s="39"/>
      <c r="AV62" s="78"/>
      <c r="AW62" s="33"/>
      <c r="AX62" s="77"/>
      <c r="AY62" s="39"/>
      <c r="AZ62" s="39"/>
      <c r="BA62" s="76"/>
      <c r="BB62" s="39"/>
      <c r="BC62" s="78"/>
      <c r="BD62" s="33"/>
      <c r="BE62" s="77"/>
      <c r="BF62" s="39"/>
      <c r="BG62" s="39"/>
      <c r="BH62" s="76"/>
      <c r="BI62" s="39"/>
      <c r="BJ62" s="78"/>
      <c r="BK62" s="33"/>
    </row>
    <row r="63" spans="1:63" x14ac:dyDescent="0.35">
      <c r="A63" s="77"/>
      <c r="B63" s="39"/>
      <c r="C63" s="39"/>
      <c r="D63" s="39"/>
      <c r="E63" s="39"/>
      <c r="F63" s="73"/>
      <c r="G63" s="95">
        <f>Table1487453233343536331323334353738393103113123[[#This Row],[Hours Worked]]*Table1487453233343536331323334353738393103113123[[#This Row],[Rate]]</f>
        <v>0</v>
      </c>
      <c r="H63" s="116"/>
      <c r="I63" s="118">
        <f>IF(Table1487453233343536331323334353738393103113123[[#This Row],[Equipment Used (Dropdown)]] &lt;&gt; "", RIGHT(Table1487453233343536331323334353738393103113123[[#This Row],[Equipment Used (Dropdown)]],6),0)</f>
        <v>0</v>
      </c>
      <c r="J63" s="94"/>
      <c r="K63" s="95">
        <f>Table1487453233343536331323334353738393103113123[[#This Row],[Rate (Auto selects)]]*Table1487453233343536331323334353738393103113123[[#This Row],[Hours Used]]</f>
        <v>0</v>
      </c>
      <c r="S63" s="33"/>
      <c r="T63" s="39"/>
      <c r="U63" s="39"/>
      <c r="V63" s="39"/>
      <c r="W63" s="39"/>
      <c r="X63" s="39"/>
      <c r="Y63" s="112">
        <f>IF(X63 &lt;&gt; "", RIGHT(Table15775311283848586881828384858788898108118128[[#This Row],[Class (Dropdown)]],6),0)</f>
        <v>0</v>
      </c>
      <c r="Z63" s="108"/>
      <c r="AA63" s="107"/>
      <c r="AB63" s="111">
        <f>Table15775311283848586881828384858788898108118128[[#This Row],[Rate (Auto fill)]]*Table15775311283848586881828384858788898108118128[[#This Row],[Hours Groomed]]</f>
        <v>0</v>
      </c>
      <c r="AC63" s="32"/>
      <c r="AD63" s="84"/>
      <c r="AE63" s="85"/>
      <c r="AF63" s="85"/>
      <c r="AI63" s="33"/>
      <c r="AJ63" s="39"/>
      <c r="AK63" s="39"/>
      <c r="AL63" s="39"/>
      <c r="AM63" s="76"/>
      <c r="AN63" s="39"/>
      <c r="AO63" s="39"/>
      <c r="AP63" s="33"/>
      <c r="AQ63" s="77"/>
      <c r="AR63" s="39"/>
      <c r="AS63" s="39"/>
      <c r="AT63" s="76"/>
      <c r="AU63" s="39"/>
      <c r="AV63" s="78"/>
      <c r="AW63" s="33"/>
      <c r="AX63" s="77"/>
      <c r="AY63" s="39"/>
      <c r="AZ63" s="39"/>
      <c r="BA63" s="76"/>
      <c r="BB63" s="39"/>
      <c r="BC63" s="78"/>
      <c r="BD63" s="33"/>
      <c r="BE63" s="77"/>
      <c r="BF63" s="39"/>
      <c r="BG63" s="39"/>
      <c r="BH63" s="76"/>
      <c r="BI63" s="39"/>
      <c r="BJ63" s="78"/>
      <c r="BK63" s="33"/>
    </row>
    <row r="64" spans="1:63" x14ac:dyDescent="0.35">
      <c r="A64" s="77"/>
      <c r="B64" s="39"/>
      <c r="C64" s="39"/>
      <c r="D64" s="39"/>
      <c r="E64" s="39"/>
      <c r="F64" s="73"/>
      <c r="G64" s="95">
        <f>Table1487453233343536331323334353738393103113123[[#This Row],[Hours Worked]]*Table1487453233343536331323334353738393103113123[[#This Row],[Rate]]</f>
        <v>0</v>
      </c>
      <c r="H64" s="116"/>
      <c r="I64" s="118">
        <f>IF(Table1487453233343536331323334353738393103113123[[#This Row],[Equipment Used (Dropdown)]] &lt;&gt; "", RIGHT(Table1487453233343536331323334353738393103113123[[#This Row],[Equipment Used (Dropdown)]],6),0)</f>
        <v>0</v>
      </c>
      <c r="J64" s="94"/>
      <c r="K64" s="95">
        <f>Table1487453233343536331323334353738393103113123[[#This Row],[Rate (Auto selects)]]*Table1487453233343536331323334353738393103113123[[#This Row],[Hours Used]]</f>
        <v>0</v>
      </c>
      <c r="S64" s="33"/>
      <c r="T64" s="39"/>
      <c r="U64" s="39"/>
      <c r="V64" s="39"/>
      <c r="W64" s="39"/>
      <c r="X64" s="39"/>
      <c r="Y64" s="112">
        <f>IF(X64 &lt;&gt; "", RIGHT(Table15775311283848586881828384858788898108118128[[#This Row],[Class (Dropdown)]],6),0)</f>
        <v>0</v>
      </c>
      <c r="Z64" s="108"/>
      <c r="AA64" s="107"/>
      <c r="AB64" s="111">
        <f>Table15775311283848586881828384858788898108118128[[#This Row],[Rate (Auto fill)]]*Table15775311283848586881828384858788898108118128[[#This Row],[Hours Groomed]]</f>
        <v>0</v>
      </c>
      <c r="AC64" s="32"/>
      <c r="AD64" s="84"/>
      <c r="AE64" s="85"/>
      <c r="AF64" s="85"/>
      <c r="AI64" s="33"/>
      <c r="AJ64" s="39"/>
      <c r="AK64" s="39"/>
      <c r="AL64" s="39"/>
      <c r="AM64" s="76"/>
      <c r="AN64" s="39"/>
      <c r="AO64" s="39"/>
      <c r="AP64" s="33"/>
      <c r="AQ64" s="77"/>
      <c r="AR64" s="39"/>
      <c r="AS64" s="39"/>
      <c r="AT64" s="76"/>
      <c r="AU64" s="39"/>
      <c r="AV64" s="78"/>
      <c r="AW64" s="33"/>
      <c r="AX64" s="77"/>
      <c r="AY64" s="39"/>
      <c r="AZ64" s="39"/>
      <c r="BA64" s="76"/>
      <c r="BB64" s="39"/>
      <c r="BC64" s="78"/>
      <c r="BD64" s="33"/>
      <c r="BE64" s="77"/>
      <c r="BF64" s="39"/>
      <c r="BG64" s="39"/>
      <c r="BH64" s="76"/>
      <c r="BI64" s="39"/>
      <c r="BJ64" s="78"/>
      <c r="BK64" s="33"/>
    </row>
    <row r="65" spans="1:63" x14ac:dyDescent="0.35">
      <c r="A65" s="77"/>
      <c r="B65" s="39"/>
      <c r="C65" s="39"/>
      <c r="D65" s="39"/>
      <c r="E65" s="39"/>
      <c r="F65" s="73"/>
      <c r="G65" s="95">
        <f>Table1487453233343536331323334353738393103113123[[#This Row],[Hours Worked]]*Table1487453233343536331323334353738393103113123[[#This Row],[Rate]]</f>
        <v>0</v>
      </c>
      <c r="H65" s="116"/>
      <c r="I65" s="118">
        <f>IF(Table1487453233343536331323334353738393103113123[[#This Row],[Equipment Used (Dropdown)]] &lt;&gt; "", RIGHT(Table1487453233343536331323334353738393103113123[[#This Row],[Equipment Used (Dropdown)]],6),0)</f>
        <v>0</v>
      </c>
      <c r="J65" s="94"/>
      <c r="K65" s="95">
        <f>Table1487453233343536331323334353738393103113123[[#This Row],[Rate (Auto selects)]]*Table1487453233343536331323334353738393103113123[[#This Row],[Hours Used]]</f>
        <v>0</v>
      </c>
      <c r="S65" s="33"/>
      <c r="T65" s="39"/>
      <c r="U65" s="39"/>
      <c r="V65" s="39"/>
      <c r="W65" s="39"/>
      <c r="X65" s="39"/>
      <c r="Y65" s="112">
        <f>IF(X65 &lt;&gt; "", RIGHT(Table15775311283848586881828384858788898108118128[[#This Row],[Class (Dropdown)]],6),0)</f>
        <v>0</v>
      </c>
      <c r="Z65" s="108"/>
      <c r="AA65" s="107"/>
      <c r="AB65" s="111">
        <f>Table15775311283848586881828384858788898108118128[[#This Row],[Rate (Auto fill)]]*Table15775311283848586881828384858788898108118128[[#This Row],[Hours Groomed]]</f>
        <v>0</v>
      </c>
      <c r="AC65" s="32"/>
      <c r="AD65" s="84"/>
      <c r="AE65" s="85"/>
      <c r="AF65" s="85"/>
      <c r="AI65" s="33"/>
      <c r="AJ65" s="39"/>
      <c r="AK65" s="39"/>
      <c r="AL65" s="39"/>
      <c r="AM65" s="76"/>
      <c r="AN65" s="39"/>
      <c r="AO65" s="39"/>
      <c r="AP65" s="33"/>
      <c r="AQ65" s="77"/>
      <c r="AR65" s="39"/>
      <c r="AS65" s="39"/>
      <c r="AT65" s="76"/>
      <c r="AU65" s="39"/>
      <c r="AV65" s="78"/>
      <c r="AW65" s="33"/>
      <c r="AX65" s="77"/>
      <c r="AY65" s="39"/>
      <c r="AZ65" s="39"/>
      <c r="BA65" s="76"/>
      <c r="BB65" s="39"/>
      <c r="BC65" s="78"/>
      <c r="BD65" s="33"/>
      <c r="BE65" s="77"/>
      <c r="BF65" s="39"/>
      <c r="BG65" s="39"/>
      <c r="BH65" s="76"/>
      <c r="BI65" s="39"/>
      <c r="BJ65" s="78"/>
      <c r="BK65" s="33"/>
    </row>
    <row r="66" spans="1:63" x14ac:dyDescent="0.35">
      <c r="A66" s="77"/>
      <c r="B66" s="39"/>
      <c r="C66" s="39"/>
      <c r="D66" s="39"/>
      <c r="E66" s="39"/>
      <c r="F66" s="73"/>
      <c r="G66" s="95">
        <f>Table1487453233343536331323334353738393103113123[[#This Row],[Hours Worked]]*Table1487453233343536331323334353738393103113123[[#This Row],[Rate]]</f>
        <v>0</v>
      </c>
      <c r="H66" s="116"/>
      <c r="I66" s="118">
        <f>IF(Table1487453233343536331323334353738393103113123[[#This Row],[Equipment Used (Dropdown)]] &lt;&gt; "", RIGHT(Table1487453233343536331323334353738393103113123[[#This Row],[Equipment Used (Dropdown)]],6),0)</f>
        <v>0</v>
      </c>
      <c r="J66" s="94"/>
      <c r="K66" s="95">
        <f>Table1487453233343536331323334353738393103113123[[#This Row],[Rate (Auto selects)]]*Table1487453233343536331323334353738393103113123[[#This Row],[Hours Used]]</f>
        <v>0</v>
      </c>
      <c r="S66" s="33"/>
      <c r="T66" s="39"/>
      <c r="U66" s="39"/>
      <c r="V66" s="39"/>
      <c r="W66" s="39"/>
      <c r="X66" s="39"/>
      <c r="Y66" s="112">
        <f>IF(X66 &lt;&gt; "", RIGHT(Table15775311283848586881828384858788898108118128[[#This Row],[Class (Dropdown)]],6),0)</f>
        <v>0</v>
      </c>
      <c r="Z66" s="108"/>
      <c r="AA66" s="107"/>
      <c r="AB66" s="111">
        <f>Table15775311283848586881828384858788898108118128[[#This Row],[Rate (Auto fill)]]*Table15775311283848586881828384858788898108118128[[#This Row],[Hours Groomed]]</f>
        <v>0</v>
      </c>
      <c r="AC66" s="32"/>
      <c r="AD66" s="84"/>
      <c r="AE66" s="85"/>
      <c r="AF66" s="85"/>
      <c r="AI66" s="33"/>
      <c r="AJ66" s="39"/>
      <c r="AK66" s="39"/>
      <c r="AL66" s="39"/>
      <c r="AM66" s="76"/>
      <c r="AN66" s="39"/>
      <c r="AO66" s="39"/>
      <c r="AP66" s="33"/>
      <c r="AQ66" s="77"/>
      <c r="AR66" s="39"/>
      <c r="AS66" s="39"/>
      <c r="AT66" s="76"/>
      <c r="AU66" s="39"/>
      <c r="AV66" s="78"/>
      <c r="AW66" s="33"/>
      <c r="AX66" s="77"/>
      <c r="AY66" s="39"/>
      <c r="AZ66" s="39"/>
      <c r="BA66" s="76"/>
      <c r="BB66" s="39"/>
      <c r="BC66" s="78"/>
      <c r="BD66" s="33"/>
      <c r="BE66" s="77"/>
      <c r="BF66" s="39"/>
      <c r="BG66" s="39"/>
      <c r="BH66" s="76"/>
      <c r="BI66" s="39"/>
      <c r="BJ66" s="78"/>
      <c r="BK66" s="33"/>
    </row>
    <row r="67" spans="1:63" x14ac:dyDescent="0.35">
      <c r="A67" s="77"/>
      <c r="B67" s="39"/>
      <c r="C67" s="39"/>
      <c r="D67" s="39"/>
      <c r="E67" s="39"/>
      <c r="F67" s="73"/>
      <c r="G67" s="95">
        <f>Table1487453233343536331323334353738393103113123[[#This Row],[Hours Worked]]*Table1487453233343536331323334353738393103113123[[#This Row],[Rate]]</f>
        <v>0</v>
      </c>
      <c r="H67" s="116"/>
      <c r="I67" s="118">
        <f>IF(Table1487453233343536331323334353738393103113123[[#This Row],[Equipment Used (Dropdown)]] &lt;&gt; "", RIGHT(Table1487453233343536331323334353738393103113123[[#This Row],[Equipment Used (Dropdown)]],6),0)</f>
        <v>0</v>
      </c>
      <c r="J67" s="94"/>
      <c r="K67" s="95">
        <f>Table1487453233343536331323334353738393103113123[[#This Row],[Rate (Auto selects)]]*Table1487453233343536331323334353738393103113123[[#This Row],[Hours Used]]</f>
        <v>0</v>
      </c>
      <c r="S67" s="33"/>
      <c r="T67" s="39"/>
      <c r="U67" s="39"/>
      <c r="V67" s="39"/>
      <c r="W67" s="39"/>
      <c r="X67" s="39"/>
      <c r="Y67" s="112">
        <f>IF(X67 &lt;&gt; "", RIGHT(Table15775311283848586881828384858788898108118128[[#This Row],[Class (Dropdown)]],6),0)</f>
        <v>0</v>
      </c>
      <c r="Z67" s="108"/>
      <c r="AA67" s="107"/>
      <c r="AB67" s="111">
        <f>Table15775311283848586881828384858788898108118128[[#This Row],[Rate (Auto fill)]]*Table15775311283848586881828384858788898108118128[[#This Row],[Hours Groomed]]</f>
        <v>0</v>
      </c>
      <c r="AC67" s="32"/>
      <c r="AD67" s="84"/>
      <c r="AE67" s="85"/>
      <c r="AF67" s="85"/>
      <c r="AI67" s="33"/>
      <c r="AJ67" s="39"/>
      <c r="AK67" s="39"/>
      <c r="AL67" s="39"/>
      <c r="AM67" s="76"/>
      <c r="AN67" s="39"/>
      <c r="AO67" s="39"/>
      <c r="AP67" s="33"/>
      <c r="AQ67" s="77"/>
      <c r="AR67" s="39"/>
      <c r="AS67" s="39"/>
      <c r="AT67" s="76"/>
      <c r="AU67" s="39"/>
      <c r="AV67" s="78"/>
      <c r="AW67" s="33"/>
      <c r="AX67" s="77"/>
      <c r="AY67" s="39"/>
      <c r="AZ67" s="39"/>
      <c r="BA67" s="76"/>
      <c r="BB67" s="39"/>
      <c r="BC67" s="78"/>
      <c r="BD67" s="33"/>
      <c r="BE67" s="77"/>
      <c r="BF67" s="39"/>
      <c r="BG67" s="39"/>
      <c r="BH67" s="76"/>
      <c r="BI67" s="39"/>
      <c r="BJ67" s="78"/>
      <c r="BK67" s="33"/>
    </row>
    <row r="68" spans="1:63" x14ac:dyDescent="0.35">
      <c r="A68" s="77"/>
      <c r="B68" s="39"/>
      <c r="C68" s="39"/>
      <c r="D68" s="39"/>
      <c r="E68" s="39"/>
      <c r="F68" s="73"/>
      <c r="G68" s="95">
        <f>Table1487453233343536331323334353738393103113123[[#This Row],[Hours Worked]]*Table1487453233343536331323334353738393103113123[[#This Row],[Rate]]</f>
        <v>0</v>
      </c>
      <c r="H68" s="116"/>
      <c r="I68" s="118">
        <f>IF(Table1487453233343536331323334353738393103113123[[#This Row],[Equipment Used (Dropdown)]] &lt;&gt; "", RIGHT(Table1487453233343536331323334353738393103113123[[#This Row],[Equipment Used (Dropdown)]],6),0)</f>
        <v>0</v>
      </c>
      <c r="J68" s="94"/>
      <c r="K68" s="95">
        <f>Table1487453233343536331323334353738393103113123[[#This Row],[Rate (Auto selects)]]*Table1487453233343536331323334353738393103113123[[#This Row],[Hours Used]]</f>
        <v>0</v>
      </c>
      <c r="S68" s="33"/>
      <c r="T68" s="39"/>
      <c r="U68" s="39"/>
      <c r="V68" s="39"/>
      <c r="W68" s="39"/>
      <c r="X68" s="39"/>
      <c r="Y68" s="112">
        <f>IF(X68 &lt;&gt; "", RIGHT(Table15775311283848586881828384858788898108118128[[#This Row],[Class (Dropdown)]],6),0)</f>
        <v>0</v>
      </c>
      <c r="Z68" s="108"/>
      <c r="AA68" s="107"/>
      <c r="AB68" s="111">
        <f>Table15775311283848586881828384858788898108118128[[#This Row],[Rate (Auto fill)]]*Table15775311283848586881828384858788898108118128[[#This Row],[Hours Groomed]]</f>
        <v>0</v>
      </c>
      <c r="AC68" s="32"/>
      <c r="AD68" s="84"/>
      <c r="AE68" s="85"/>
      <c r="AF68" s="85"/>
      <c r="AI68" s="33"/>
      <c r="AJ68" s="39"/>
      <c r="AK68" s="39"/>
      <c r="AL68" s="39"/>
      <c r="AM68" s="76"/>
      <c r="AN68" s="39"/>
      <c r="AO68" s="39"/>
      <c r="AP68" s="33"/>
      <c r="AQ68" s="77"/>
      <c r="AR68" s="39"/>
      <c r="AS68" s="39"/>
      <c r="AT68" s="76"/>
      <c r="AU68" s="39"/>
      <c r="AV68" s="78"/>
      <c r="AW68" s="33"/>
      <c r="AX68" s="77"/>
      <c r="AY68" s="39"/>
      <c r="AZ68" s="39"/>
      <c r="BA68" s="76"/>
      <c r="BB68" s="39"/>
      <c r="BC68" s="78"/>
      <c r="BD68" s="33"/>
      <c r="BE68" s="77"/>
      <c r="BF68" s="39"/>
      <c r="BG68" s="39"/>
      <c r="BH68" s="76"/>
      <c r="BI68" s="39"/>
      <c r="BJ68" s="78"/>
      <c r="BK68" s="33"/>
    </row>
    <row r="69" spans="1:63" x14ac:dyDescent="0.35">
      <c r="A69" s="77"/>
      <c r="B69" s="39"/>
      <c r="C69" s="39"/>
      <c r="D69" s="39"/>
      <c r="E69" s="39"/>
      <c r="F69" s="73"/>
      <c r="G69" s="95">
        <f>Table1487453233343536331323334353738393103113123[[#This Row],[Hours Worked]]*Table1487453233343536331323334353738393103113123[[#This Row],[Rate]]</f>
        <v>0</v>
      </c>
      <c r="H69" s="116"/>
      <c r="I69" s="118">
        <f>IF(Table1487453233343536331323334353738393103113123[[#This Row],[Equipment Used (Dropdown)]] &lt;&gt; "", RIGHT(Table1487453233343536331323334353738393103113123[[#This Row],[Equipment Used (Dropdown)]],6),0)</f>
        <v>0</v>
      </c>
      <c r="J69" s="94"/>
      <c r="K69" s="95">
        <f>Table1487453233343536331323334353738393103113123[[#This Row],[Rate (Auto selects)]]*Table1487453233343536331323334353738393103113123[[#This Row],[Hours Used]]</f>
        <v>0</v>
      </c>
      <c r="S69" s="33"/>
      <c r="T69" s="39"/>
      <c r="U69" s="39"/>
      <c r="V69" s="39"/>
      <c r="W69" s="39"/>
      <c r="X69" s="39"/>
      <c r="Y69" s="112">
        <f>IF(X69 &lt;&gt; "", RIGHT(Table15775311283848586881828384858788898108118128[[#This Row],[Class (Dropdown)]],6),0)</f>
        <v>0</v>
      </c>
      <c r="Z69" s="108"/>
      <c r="AA69" s="107"/>
      <c r="AB69" s="111">
        <f>Table15775311283848586881828384858788898108118128[[#This Row],[Rate (Auto fill)]]*Table15775311283848586881828384858788898108118128[[#This Row],[Hours Groomed]]</f>
        <v>0</v>
      </c>
      <c r="AC69" s="32"/>
      <c r="AD69" s="84"/>
      <c r="AE69" s="85"/>
      <c r="AF69" s="85"/>
      <c r="AI69" s="33"/>
      <c r="AJ69" s="39"/>
      <c r="AK69" s="39"/>
      <c r="AL69" s="39"/>
      <c r="AM69" s="76"/>
      <c r="AN69" s="39"/>
      <c r="AO69" s="39"/>
      <c r="AP69" s="33"/>
      <c r="AQ69" s="77"/>
      <c r="AR69" s="39"/>
      <c r="AS69" s="39"/>
      <c r="AT69" s="76"/>
      <c r="AU69" s="39"/>
      <c r="AV69" s="78"/>
      <c r="AW69" s="33"/>
      <c r="AX69" s="77"/>
      <c r="AY69" s="39"/>
      <c r="AZ69" s="39"/>
      <c r="BA69" s="76"/>
      <c r="BB69" s="39"/>
      <c r="BC69" s="78"/>
      <c r="BD69" s="33"/>
      <c r="BE69" s="77"/>
      <c r="BF69" s="39"/>
      <c r="BG69" s="39"/>
      <c r="BH69" s="76"/>
      <c r="BI69" s="39"/>
      <c r="BJ69" s="78"/>
      <c r="BK69" s="33"/>
    </row>
    <row r="70" spans="1:63" x14ac:dyDescent="0.35">
      <c r="A70" s="77"/>
      <c r="B70" s="39"/>
      <c r="C70" s="39"/>
      <c r="D70" s="39"/>
      <c r="E70" s="39"/>
      <c r="F70" s="73"/>
      <c r="G70" s="95">
        <f>Table1487453233343536331323334353738393103113123[[#This Row],[Hours Worked]]*Table1487453233343536331323334353738393103113123[[#This Row],[Rate]]</f>
        <v>0</v>
      </c>
      <c r="H70" s="116"/>
      <c r="I70" s="118">
        <f>IF(Table1487453233343536331323334353738393103113123[[#This Row],[Equipment Used (Dropdown)]] &lt;&gt; "", RIGHT(Table1487453233343536331323334353738393103113123[[#This Row],[Equipment Used (Dropdown)]],6),0)</f>
        <v>0</v>
      </c>
      <c r="J70" s="94"/>
      <c r="K70" s="95">
        <f>Table1487453233343536331323334353738393103113123[[#This Row],[Rate (Auto selects)]]*Table1487453233343536331323334353738393103113123[[#This Row],[Hours Used]]</f>
        <v>0</v>
      </c>
      <c r="S70" s="33"/>
      <c r="T70" s="39"/>
      <c r="U70" s="39"/>
      <c r="V70" s="39"/>
      <c r="W70" s="39"/>
      <c r="X70" s="39"/>
      <c r="Y70" s="112">
        <f>IF(X70 &lt;&gt; "", RIGHT(Table15775311283848586881828384858788898108118128[[#This Row],[Class (Dropdown)]],6),0)</f>
        <v>0</v>
      </c>
      <c r="Z70" s="108"/>
      <c r="AA70" s="107"/>
      <c r="AB70" s="111">
        <f>Table15775311283848586881828384858788898108118128[[#This Row],[Rate (Auto fill)]]*Table15775311283848586881828384858788898108118128[[#This Row],[Hours Groomed]]</f>
        <v>0</v>
      </c>
      <c r="AC70" s="32"/>
      <c r="AD70" s="84"/>
      <c r="AE70" s="85"/>
      <c r="AF70" s="85"/>
      <c r="AI70" s="33"/>
      <c r="AJ70" s="39"/>
      <c r="AK70" s="39"/>
      <c r="AL70" s="39"/>
      <c r="AM70" s="76"/>
      <c r="AN70" s="39"/>
      <c r="AO70" s="39"/>
      <c r="AP70" s="33"/>
      <c r="AQ70" s="77"/>
      <c r="AR70" s="39"/>
      <c r="AS70" s="39"/>
      <c r="AT70" s="76"/>
      <c r="AU70" s="39"/>
      <c r="AV70" s="78"/>
      <c r="AW70" s="33"/>
      <c r="AX70" s="77"/>
      <c r="AY70" s="39"/>
      <c r="AZ70" s="39"/>
      <c r="BA70" s="76"/>
      <c r="BB70" s="39"/>
      <c r="BC70" s="78"/>
      <c r="BD70" s="33"/>
      <c r="BE70" s="77"/>
      <c r="BF70" s="39"/>
      <c r="BG70" s="39"/>
      <c r="BH70" s="76"/>
      <c r="BI70" s="39"/>
      <c r="BJ70" s="78"/>
      <c r="BK70" s="33"/>
    </row>
    <row r="71" spans="1:63" x14ac:dyDescent="0.35">
      <c r="A71" s="77"/>
      <c r="B71" s="39"/>
      <c r="C71" s="39"/>
      <c r="D71" s="39"/>
      <c r="E71" s="39"/>
      <c r="F71" s="73"/>
      <c r="G71" s="95">
        <f>Table1487453233343536331323334353738393103113123[[#This Row],[Hours Worked]]*Table1487453233343536331323334353738393103113123[[#This Row],[Rate]]</f>
        <v>0</v>
      </c>
      <c r="H71" s="116"/>
      <c r="I71" s="118">
        <f>IF(Table1487453233343536331323334353738393103113123[[#This Row],[Equipment Used (Dropdown)]] &lt;&gt; "", RIGHT(Table1487453233343536331323334353738393103113123[[#This Row],[Equipment Used (Dropdown)]],6),0)</f>
        <v>0</v>
      </c>
      <c r="J71" s="94"/>
      <c r="K71" s="95">
        <f>Table1487453233343536331323334353738393103113123[[#This Row],[Rate (Auto selects)]]*Table1487453233343536331323334353738393103113123[[#This Row],[Hours Used]]</f>
        <v>0</v>
      </c>
      <c r="S71" s="33"/>
      <c r="T71" s="39"/>
      <c r="U71" s="39"/>
      <c r="V71" s="39"/>
      <c r="W71" s="39"/>
      <c r="X71" s="39"/>
      <c r="Y71" s="112">
        <f>IF(X71 &lt;&gt; "", RIGHT(Table15775311283848586881828384858788898108118128[[#This Row],[Class (Dropdown)]],6),0)</f>
        <v>0</v>
      </c>
      <c r="Z71" s="108"/>
      <c r="AA71" s="107"/>
      <c r="AB71" s="111">
        <f>Table15775311283848586881828384858788898108118128[[#This Row],[Rate (Auto fill)]]*Table15775311283848586881828384858788898108118128[[#This Row],[Hours Groomed]]</f>
        <v>0</v>
      </c>
      <c r="AC71" s="32"/>
      <c r="AD71" s="84"/>
      <c r="AE71" s="85"/>
      <c r="AF71" s="85"/>
      <c r="AI71" s="33"/>
      <c r="AJ71" s="39"/>
      <c r="AK71" s="39"/>
      <c r="AL71" s="39"/>
      <c r="AM71" s="76"/>
      <c r="AN71" s="39"/>
      <c r="AO71" s="39"/>
      <c r="AP71" s="33"/>
      <c r="AQ71" s="77"/>
      <c r="AR71" s="39"/>
      <c r="AS71" s="39"/>
      <c r="AT71" s="76"/>
      <c r="AU71" s="39"/>
      <c r="AV71" s="78"/>
      <c r="AW71" s="33"/>
      <c r="AX71" s="77"/>
      <c r="AY71" s="39"/>
      <c r="AZ71" s="39"/>
      <c r="BA71" s="76"/>
      <c r="BB71" s="39"/>
      <c r="BC71" s="78"/>
      <c r="BD71" s="33"/>
      <c r="BE71" s="77"/>
      <c r="BF71" s="39"/>
      <c r="BG71" s="39"/>
      <c r="BH71" s="76"/>
      <c r="BI71" s="39"/>
      <c r="BJ71" s="78"/>
      <c r="BK71" s="33"/>
    </row>
    <row r="72" spans="1:63" x14ac:dyDescent="0.35">
      <c r="A72" s="77"/>
      <c r="B72" s="39"/>
      <c r="C72" s="39"/>
      <c r="D72" s="39"/>
      <c r="E72" s="39"/>
      <c r="F72" s="73"/>
      <c r="G72" s="95">
        <f>Table1487453233343536331323334353738393103113123[[#This Row],[Hours Worked]]*Table1487453233343536331323334353738393103113123[[#This Row],[Rate]]</f>
        <v>0</v>
      </c>
      <c r="H72" s="116"/>
      <c r="I72" s="118">
        <f>IF(Table1487453233343536331323334353738393103113123[[#This Row],[Equipment Used (Dropdown)]] &lt;&gt; "", RIGHT(Table1487453233343536331323334353738393103113123[[#This Row],[Equipment Used (Dropdown)]],6),0)</f>
        <v>0</v>
      </c>
      <c r="J72" s="94"/>
      <c r="K72" s="95">
        <f>Table1487453233343536331323334353738393103113123[[#This Row],[Rate (Auto selects)]]*Table1487453233343536331323334353738393103113123[[#This Row],[Hours Used]]</f>
        <v>0</v>
      </c>
      <c r="S72" s="33"/>
      <c r="T72" s="39"/>
      <c r="U72" s="39"/>
      <c r="V72" s="39"/>
      <c r="W72" s="39"/>
      <c r="X72" s="39"/>
      <c r="Y72" s="112">
        <f>IF(X72 &lt;&gt; "", RIGHT(Table15775311283848586881828384858788898108118128[[#This Row],[Class (Dropdown)]],6),0)</f>
        <v>0</v>
      </c>
      <c r="Z72" s="108"/>
      <c r="AA72" s="107"/>
      <c r="AB72" s="111">
        <f>Table15775311283848586881828384858788898108118128[[#This Row],[Rate (Auto fill)]]*Table15775311283848586881828384858788898108118128[[#This Row],[Hours Groomed]]</f>
        <v>0</v>
      </c>
      <c r="AC72" s="32"/>
      <c r="AD72" s="84"/>
      <c r="AE72" s="85"/>
      <c r="AF72" s="85"/>
      <c r="AI72" s="33"/>
      <c r="AJ72" s="39"/>
      <c r="AK72" s="39"/>
      <c r="AL72" s="39"/>
      <c r="AM72" s="76"/>
      <c r="AN72" s="39"/>
      <c r="AO72" s="39"/>
      <c r="AP72" s="33"/>
      <c r="AQ72" s="77"/>
      <c r="AR72" s="39"/>
      <c r="AS72" s="39"/>
      <c r="AT72" s="76"/>
      <c r="AU72" s="39"/>
      <c r="AV72" s="78"/>
      <c r="AW72" s="33"/>
      <c r="AX72" s="77"/>
      <c r="AY72" s="39"/>
      <c r="AZ72" s="39"/>
      <c r="BA72" s="76"/>
      <c r="BB72" s="39"/>
      <c r="BC72" s="78"/>
      <c r="BD72" s="33"/>
      <c r="BE72" s="77"/>
      <c r="BF72" s="39"/>
      <c r="BG72" s="39"/>
      <c r="BH72" s="76"/>
      <c r="BI72" s="39"/>
      <c r="BJ72" s="78"/>
      <c r="BK72" s="33"/>
    </row>
    <row r="73" spans="1:63" x14ac:dyDescent="0.35">
      <c r="A73" s="77"/>
      <c r="B73" s="39"/>
      <c r="C73" s="39"/>
      <c r="D73" s="39"/>
      <c r="E73" s="39"/>
      <c r="F73" s="73"/>
      <c r="G73" s="95">
        <f>Table1487453233343536331323334353738393103113123[[#This Row],[Hours Worked]]*Table1487453233343536331323334353738393103113123[[#This Row],[Rate]]</f>
        <v>0</v>
      </c>
      <c r="H73" s="116"/>
      <c r="I73" s="118">
        <f>IF(Table1487453233343536331323334353738393103113123[[#This Row],[Equipment Used (Dropdown)]] &lt;&gt; "", RIGHT(Table1487453233343536331323334353738393103113123[[#This Row],[Equipment Used (Dropdown)]],6),0)</f>
        <v>0</v>
      </c>
      <c r="J73" s="94"/>
      <c r="K73" s="95">
        <f>Table1487453233343536331323334353738393103113123[[#This Row],[Rate (Auto selects)]]*Table1487453233343536331323334353738393103113123[[#This Row],[Hours Used]]</f>
        <v>0</v>
      </c>
      <c r="S73" s="33"/>
      <c r="T73" s="39"/>
      <c r="U73" s="39"/>
      <c r="V73" s="39"/>
      <c r="W73" s="39"/>
      <c r="X73" s="39"/>
      <c r="Y73" s="112">
        <f>IF(X73 &lt;&gt; "", RIGHT(Table15775311283848586881828384858788898108118128[[#This Row],[Class (Dropdown)]],6),0)</f>
        <v>0</v>
      </c>
      <c r="Z73" s="108"/>
      <c r="AA73" s="107"/>
      <c r="AB73" s="111">
        <f>Table15775311283848586881828384858788898108118128[[#This Row],[Rate (Auto fill)]]*Table15775311283848586881828384858788898108118128[[#This Row],[Hours Groomed]]</f>
        <v>0</v>
      </c>
      <c r="AC73" s="32"/>
      <c r="AD73" s="84"/>
      <c r="AE73" s="85"/>
      <c r="AF73" s="85"/>
      <c r="AI73" s="33"/>
      <c r="AJ73" s="39"/>
      <c r="AK73" s="39"/>
      <c r="AL73" s="39"/>
      <c r="AM73" s="76"/>
      <c r="AN73" s="39"/>
      <c r="AO73" s="39"/>
      <c r="AP73" s="33"/>
      <c r="AQ73" s="77"/>
      <c r="AR73" s="39"/>
      <c r="AS73" s="39"/>
      <c r="AT73" s="76"/>
      <c r="AU73" s="39"/>
      <c r="AV73" s="78"/>
      <c r="AW73" s="33"/>
      <c r="AX73" s="77"/>
      <c r="AY73" s="39"/>
      <c r="AZ73" s="39"/>
      <c r="BA73" s="76"/>
      <c r="BB73" s="39"/>
      <c r="BC73" s="78"/>
      <c r="BD73" s="33"/>
      <c r="BE73" s="77"/>
      <c r="BF73" s="39"/>
      <c r="BG73" s="39"/>
      <c r="BH73" s="76"/>
      <c r="BI73" s="39"/>
      <c r="BJ73" s="78"/>
      <c r="BK73" s="33"/>
    </row>
    <row r="74" spans="1:63" x14ac:dyDescent="0.35">
      <c r="A74" s="77"/>
      <c r="B74" s="39"/>
      <c r="C74" s="39"/>
      <c r="D74" s="39"/>
      <c r="E74" s="39"/>
      <c r="F74" s="73"/>
      <c r="G74" s="95">
        <f>Table1487453233343536331323334353738393103113123[[#This Row],[Hours Worked]]*Table1487453233343536331323334353738393103113123[[#This Row],[Rate]]</f>
        <v>0</v>
      </c>
      <c r="H74" s="116"/>
      <c r="I74" s="118">
        <f>IF(Table1487453233343536331323334353738393103113123[[#This Row],[Equipment Used (Dropdown)]] &lt;&gt; "", RIGHT(Table1487453233343536331323334353738393103113123[[#This Row],[Equipment Used (Dropdown)]],6),0)</f>
        <v>0</v>
      </c>
      <c r="J74" s="94"/>
      <c r="K74" s="95">
        <f>Table1487453233343536331323334353738393103113123[[#This Row],[Rate (Auto selects)]]*Table1487453233343536331323334353738393103113123[[#This Row],[Hours Used]]</f>
        <v>0</v>
      </c>
      <c r="S74" s="33"/>
      <c r="T74" s="39"/>
      <c r="U74" s="39"/>
      <c r="V74" s="39"/>
      <c r="W74" s="39"/>
      <c r="X74" s="39"/>
      <c r="Y74" s="112">
        <f>IF(X74 &lt;&gt; "", RIGHT(Table15775311283848586881828384858788898108118128[[#This Row],[Class (Dropdown)]],6),0)</f>
        <v>0</v>
      </c>
      <c r="Z74" s="108"/>
      <c r="AA74" s="107"/>
      <c r="AB74" s="111">
        <f>Table15775311283848586881828384858788898108118128[[#This Row],[Rate (Auto fill)]]*Table15775311283848586881828384858788898108118128[[#This Row],[Hours Groomed]]</f>
        <v>0</v>
      </c>
      <c r="AC74" s="32"/>
      <c r="AD74" s="84"/>
      <c r="AE74" s="85"/>
      <c r="AF74" s="85"/>
      <c r="AI74" s="33"/>
      <c r="AJ74" s="39"/>
      <c r="AK74" s="39"/>
      <c r="AL74" s="39"/>
      <c r="AM74" s="76"/>
      <c r="AN74" s="39"/>
      <c r="AO74" s="39"/>
      <c r="AP74" s="33"/>
      <c r="AQ74" s="77"/>
      <c r="AR74" s="39"/>
      <c r="AS74" s="39"/>
      <c r="AT74" s="76"/>
      <c r="AU74" s="39"/>
      <c r="AV74" s="78"/>
      <c r="AW74" s="33"/>
      <c r="AX74" s="77"/>
      <c r="AY74" s="39"/>
      <c r="AZ74" s="39"/>
      <c r="BA74" s="76"/>
      <c r="BB74" s="39"/>
      <c r="BC74" s="78"/>
      <c r="BD74" s="33"/>
      <c r="BE74" s="77"/>
      <c r="BF74" s="39"/>
      <c r="BG74" s="39"/>
      <c r="BH74" s="76"/>
      <c r="BI74" s="39"/>
      <c r="BJ74" s="78"/>
      <c r="BK74" s="33"/>
    </row>
    <row r="75" spans="1:63" x14ac:dyDescent="0.35">
      <c r="A75" s="77"/>
      <c r="B75" s="39"/>
      <c r="C75" s="39"/>
      <c r="D75" s="39"/>
      <c r="E75" s="39"/>
      <c r="F75" s="73"/>
      <c r="G75" s="95">
        <f>Table1487453233343536331323334353738393103113123[[#This Row],[Hours Worked]]*Table1487453233343536331323334353738393103113123[[#This Row],[Rate]]</f>
        <v>0</v>
      </c>
      <c r="H75" s="116"/>
      <c r="I75" s="118">
        <f>IF(Table1487453233343536331323334353738393103113123[[#This Row],[Equipment Used (Dropdown)]] &lt;&gt; "", RIGHT(Table1487453233343536331323334353738393103113123[[#This Row],[Equipment Used (Dropdown)]],6),0)</f>
        <v>0</v>
      </c>
      <c r="J75" s="94"/>
      <c r="K75" s="95">
        <f>Table1487453233343536331323334353738393103113123[[#This Row],[Rate (Auto selects)]]*Table1487453233343536331323334353738393103113123[[#This Row],[Hours Used]]</f>
        <v>0</v>
      </c>
      <c r="S75" s="33"/>
      <c r="T75" s="39"/>
      <c r="U75" s="39"/>
      <c r="V75" s="39"/>
      <c r="W75" s="39"/>
      <c r="X75" s="39"/>
      <c r="Y75" s="112">
        <f>IF(X75 &lt;&gt; "", RIGHT(Table15775311283848586881828384858788898108118128[[#This Row],[Class (Dropdown)]],6),0)</f>
        <v>0</v>
      </c>
      <c r="Z75" s="108"/>
      <c r="AA75" s="107"/>
      <c r="AB75" s="111">
        <f>Table15775311283848586881828384858788898108118128[[#This Row],[Rate (Auto fill)]]*Table15775311283848586881828384858788898108118128[[#This Row],[Hours Groomed]]</f>
        <v>0</v>
      </c>
      <c r="AC75" s="32"/>
      <c r="AD75" s="84"/>
      <c r="AE75" s="85"/>
      <c r="AF75" s="85"/>
      <c r="AI75" s="33"/>
      <c r="AJ75" s="39"/>
      <c r="AK75" s="39"/>
      <c r="AL75" s="39"/>
      <c r="AM75" s="76"/>
      <c r="AN75" s="39"/>
      <c r="AO75" s="39"/>
      <c r="AP75" s="33"/>
      <c r="AQ75" s="77"/>
      <c r="AR75" s="39"/>
      <c r="AS75" s="39"/>
      <c r="AT75" s="76"/>
      <c r="AU75" s="39"/>
      <c r="AV75" s="78"/>
      <c r="AW75" s="33"/>
      <c r="AX75" s="77"/>
      <c r="AY75" s="39"/>
      <c r="AZ75" s="39"/>
      <c r="BA75" s="76"/>
      <c r="BB75" s="39"/>
      <c r="BC75" s="78"/>
      <c r="BD75" s="33"/>
      <c r="BE75" s="77"/>
      <c r="BF75" s="39"/>
      <c r="BG75" s="39"/>
      <c r="BH75" s="76"/>
      <c r="BI75" s="39"/>
      <c r="BJ75" s="78"/>
      <c r="BK75" s="33"/>
    </row>
    <row r="76" spans="1:63" x14ac:dyDescent="0.35">
      <c r="A76" s="77"/>
      <c r="B76" s="39"/>
      <c r="C76" s="39"/>
      <c r="D76" s="39"/>
      <c r="E76" s="39"/>
      <c r="F76" s="73"/>
      <c r="G76" s="95">
        <f>Table1487453233343536331323334353738393103113123[[#This Row],[Hours Worked]]*Table1487453233343536331323334353738393103113123[[#This Row],[Rate]]</f>
        <v>0</v>
      </c>
      <c r="H76" s="116"/>
      <c r="I76" s="118">
        <f>IF(Table1487453233343536331323334353738393103113123[[#This Row],[Equipment Used (Dropdown)]] &lt;&gt; "", RIGHT(Table1487453233343536331323334353738393103113123[[#This Row],[Equipment Used (Dropdown)]],6),0)</f>
        <v>0</v>
      </c>
      <c r="J76" s="94"/>
      <c r="K76" s="95">
        <f>Table1487453233343536331323334353738393103113123[[#This Row],[Rate (Auto selects)]]*Table1487453233343536331323334353738393103113123[[#This Row],[Hours Used]]</f>
        <v>0</v>
      </c>
      <c r="S76" s="33"/>
      <c r="T76" s="39"/>
      <c r="U76" s="39"/>
      <c r="V76" s="39"/>
      <c r="W76" s="39"/>
      <c r="X76" s="39"/>
      <c r="Y76" s="112">
        <f>IF(X76 &lt;&gt; "", RIGHT(Table15775311283848586881828384858788898108118128[[#This Row],[Class (Dropdown)]],6),0)</f>
        <v>0</v>
      </c>
      <c r="Z76" s="108"/>
      <c r="AA76" s="107"/>
      <c r="AB76" s="111">
        <f>Table15775311283848586881828384858788898108118128[[#This Row],[Rate (Auto fill)]]*Table15775311283848586881828384858788898108118128[[#This Row],[Hours Groomed]]</f>
        <v>0</v>
      </c>
      <c r="AC76" s="32"/>
      <c r="AD76" s="84"/>
      <c r="AE76" s="85"/>
      <c r="AF76" s="85"/>
      <c r="AI76" s="33"/>
      <c r="AJ76" s="39"/>
      <c r="AK76" s="39"/>
      <c r="AL76" s="39"/>
      <c r="AM76" s="76"/>
      <c r="AN76" s="39"/>
      <c r="AO76" s="39"/>
      <c r="AP76" s="33"/>
      <c r="AQ76" s="77"/>
      <c r="AR76" s="39"/>
      <c r="AS76" s="39"/>
      <c r="AT76" s="76"/>
      <c r="AU76" s="39"/>
      <c r="AV76" s="78"/>
      <c r="AW76" s="33"/>
      <c r="AX76" s="77"/>
      <c r="AY76" s="39"/>
      <c r="AZ76" s="39"/>
      <c r="BA76" s="76"/>
      <c r="BB76" s="39"/>
      <c r="BC76" s="78"/>
      <c r="BD76" s="33"/>
      <c r="BE76" s="77"/>
      <c r="BF76" s="39"/>
      <c r="BG76" s="39"/>
      <c r="BH76" s="76"/>
      <c r="BI76" s="39"/>
      <c r="BJ76" s="78"/>
      <c r="BK76" s="33"/>
    </row>
    <row r="77" spans="1:63" x14ac:dyDescent="0.35">
      <c r="A77" s="77"/>
      <c r="B77" s="39"/>
      <c r="C77" s="39"/>
      <c r="D77" s="39"/>
      <c r="E77" s="39"/>
      <c r="F77" s="73"/>
      <c r="G77" s="95">
        <f>Table1487453233343536331323334353738393103113123[[#This Row],[Hours Worked]]*Table1487453233343536331323334353738393103113123[[#This Row],[Rate]]</f>
        <v>0</v>
      </c>
      <c r="H77" s="116"/>
      <c r="I77" s="118">
        <f>IF(Table1487453233343536331323334353738393103113123[[#This Row],[Equipment Used (Dropdown)]] &lt;&gt; "", RIGHT(Table1487453233343536331323334353738393103113123[[#This Row],[Equipment Used (Dropdown)]],6),0)</f>
        <v>0</v>
      </c>
      <c r="J77" s="94"/>
      <c r="K77" s="95">
        <f>Table1487453233343536331323334353738393103113123[[#This Row],[Rate (Auto selects)]]*Table1487453233343536331323334353738393103113123[[#This Row],[Hours Used]]</f>
        <v>0</v>
      </c>
      <c r="S77" s="33"/>
      <c r="T77" s="39"/>
      <c r="U77" s="39"/>
      <c r="V77" s="39"/>
      <c r="W77" s="39"/>
      <c r="X77" s="39"/>
      <c r="Y77" s="112">
        <f>IF(X77 &lt;&gt; "", RIGHT(Table15775311283848586881828384858788898108118128[[#This Row],[Class (Dropdown)]],6),0)</f>
        <v>0</v>
      </c>
      <c r="Z77" s="108"/>
      <c r="AA77" s="107"/>
      <c r="AB77" s="111">
        <f>Table15775311283848586881828384858788898108118128[[#This Row],[Rate (Auto fill)]]*Table15775311283848586881828384858788898108118128[[#This Row],[Hours Groomed]]</f>
        <v>0</v>
      </c>
      <c r="AC77" s="32"/>
      <c r="AD77" s="84"/>
      <c r="AE77" s="85"/>
      <c r="AF77" s="85"/>
      <c r="AI77" s="33"/>
      <c r="AJ77" s="39"/>
      <c r="AK77" s="39"/>
      <c r="AL77" s="39"/>
      <c r="AM77" s="76"/>
      <c r="AN77" s="39"/>
      <c r="AO77" s="39"/>
      <c r="AP77" s="33"/>
      <c r="AQ77" s="77"/>
      <c r="AR77" s="39"/>
      <c r="AS77" s="39"/>
      <c r="AT77" s="76"/>
      <c r="AU77" s="39"/>
      <c r="AV77" s="78"/>
      <c r="AW77" s="33"/>
      <c r="AX77" s="77"/>
      <c r="AY77" s="39"/>
      <c r="AZ77" s="39"/>
      <c r="BA77" s="76"/>
      <c r="BB77" s="39"/>
      <c r="BC77" s="78"/>
      <c r="BD77" s="33"/>
      <c r="BE77" s="77"/>
      <c r="BF77" s="39"/>
      <c r="BG77" s="39"/>
      <c r="BH77" s="76"/>
      <c r="BI77" s="39"/>
      <c r="BJ77" s="78"/>
      <c r="BK77" s="33"/>
    </row>
    <row r="78" spans="1:63" x14ac:dyDescent="0.35">
      <c r="A78" s="77"/>
      <c r="B78" s="39"/>
      <c r="C78" s="39"/>
      <c r="D78" s="39"/>
      <c r="E78" s="39"/>
      <c r="F78" s="73"/>
      <c r="G78" s="95">
        <f>Table1487453233343536331323334353738393103113123[[#This Row],[Hours Worked]]*Table1487453233343536331323334353738393103113123[[#This Row],[Rate]]</f>
        <v>0</v>
      </c>
      <c r="H78" s="116"/>
      <c r="I78" s="118">
        <f>IF(Table1487453233343536331323334353738393103113123[[#This Row],[Equipment Used (Dropdown)]] &lt;&gt; "", RIGHT(Table1487453233343536331323334353738393103113123[[#This Row],[Equipment Used (Dropdown)]],6),0)</f>
        <v>0</v>
      </c>
      <c r="J78" s="94"/>
      <c r="K78" s="95">
        <f>Table1487453233343536331323334353738393103113123[[#This Row],[Rate (Auto selects)]]*Table1487453233343536331323334353738393103113123[[#This Row],[Hours Used]]</f>
        <v>0</v>
      </c>
      <c r="S78" s="33"/>
      <c r="T78" s="39"/>
      <c r="U78" s="39"/>
      <c r="V78" s="39"/>
      <c r="W78" s="39"/>
      <c r="X78" s="39"/>
      <c r="Y78" s="112">
        <f>IF(X78 &lt;&gt; "", RIGHT(Table15775311283848586881828384858788898108118128[[#This Row],[Class (Dropdown)]],6),0)</f>
        <v>0</v>
      </c>
      <c r="Z78" s="108"/>
      <c r="AA78" s="107"/>
      <c r="AB78" s="111">
        <f>Table15775311283848586881828384858788898108118128[[#This Row],[Rate (Auto fill)]]*Table15775311283848586881828384858788898108118128[[#This Row],[Hours Groomed]]</f>
        <v>0</v>
      </c>
      <c r="AC78" s="32"/>
      <c r="AD78" s="84"/>
      <c r="AE78" s="85"/>
      <c r="AF78" s="85"/>
      <c r="AI78" s="33"/>
      <c r="AJ78" s="39"/>
      <c r="AK78" s="39"/>
      <c r="AL78" s="39"/>
      <c r="AM78" s="76"/>
      <c r="AN78" s="39"/>
      <c r="AO78" s="39"/>
      <c r="AP78" s="33"/>
      <c r="AQ78" s="77"/>
      <c r="AR78" s="39"/>
      <c r="AS78" s="39"/>
      <c r="AT78" s="76"/>
      <c r="AU78" s="39"/>
      <c r="AV78" s="78"/>
      <c r="AW78" s="33"/>
      <c r="AX78" s="77"/>
      <c r="AY78" s="39"/>
      <c r="AZ78" s="39"/>
      <c r="BA78" s="76"/>
      <c r="BB78" s="39"/>
      <c r="BC78" s="78"/>
      <c r="BD78" s="33"/>
      <c r="BE78" s="77"/>
      <c r="BF78" s="39"/>
      <c r="BG78" s="39"/>
      <c r="BH78" s="76"/>
      <c r="BI78" s="39"/>
      <c r="BJ78" s="78"/>
      <c r="BK78" s="33"/>
    </row>
    <row r="79" spans="1:63" x14ac:dyDescent="0.35">
      <c r="A79" s="77"/>
      <c r="B79" s="39"/>
      <c r="C79" s="39"/>
      <c r="D79" s="39"/>
      <c r="E79" s="39"/>
      <c r="F79" s="73"/>
      <c r="G79" s="95">
        <f>Table1487453233343536331323334353738393103113123[[#This Row],[Hours Worked]]*Table1487453233343536331323334353738393103113123[[#This Row],[Rate]]</f>
        <v>0</v>
      </c>
      <c r="H79" s="116"/>
      <c r="I79" s="118">
        <f>IF(Table1487453233343536331323334353738393103113123[[#This Row],[Equipment Used (Dropdown)]] &lt;&gt; "", RIGHT(Table1487453233343536331323334353738393103113123[[#This Row],[Equipment Used (Dropdown)]],6),0)</f>
        <v>0</v>
      </c>
      <c r="J79" s="94"/>
      <c r="K79" s="95">
        <f>Table1487453233343536331323334353738393103113123[[#This Row],[Rate (Auto selects)]]*Table1487453233343536331323334353738393103113123[[#This Row],[Hours Used]]</f>
        <v>0</v>
      </c>
      <c r="S79" s="33"/>
      <c r="T79" s="39"/>
      <c r="U79" s="39"/>
      <c r="V79" s="39"/>
      <c r="W79" s="39"/>
      <c r="X79" s="39"/>
      <c r="Y79" s="112">
        <f>IF(X79 &lt;&gt; "", RIGHT(Table15775311283848586881828384858788898108118128[[#This Row],[Class (Dropdown)]],6),0)</f>
        <v>0</v>
      </c>
      <c r="Z79" s="108"/>
      <c r="AA79" s="107"/>
      <c r="AB79" s="111">
        <f>Table15775311283848586881828384858788898108118128[[#This Row],[Rate (Auto fill)]]*Table15775311283848586881828384858788898108118128[[#This Row],[Hours Groomed]]</f>
        <v>0</v>
      </c>
      <c r="AC79" s="32"/>
      <c r="AD79" s="84"/>
      <c r="AE79" s="85"/>
      <c r="AF79" s="85"/>
      <c r="AI79" s="33"/>
      <c r="AJ79" s="39"/>
      <c r="AK79" s="39"/>
      <c r="AL79" s="39"/>
      <c r="AM79" s="76"/>
      <c r="AN79" s="39"/>
      <c r="AO79" s="39"/>
      <c r="AP79" s="33"/>
      <c r="AQ79" s="77"/>
      <c r="AR79" s="39"/>
      <c r="AS79" s="39"/>
      <c r="AT79" s="76"/>
      <c r="AU79" s="39"/>
      <c r="AV79" s="78"/>
      <c r="AW79" s="33"/>
      <c r="AX79" s="77"/>
      <c r="AY79" s="39"/>
      <c r="AZ79" s="39"/>
      <c r="BA79" s="76"/>
      <c r="BB79" s="39"/>
      <c r="BC79" s="78"/>
      <c r="BD79" s="33"/>
      <c r="BE79" s="77"/>
      <c r="BF79" s="39"/>
      <c r="BG79" s="39"/>
      <c r="BH79" s="76"/>
      <c r="BI79" s="39"/>
      <c r="BJ79" s="78"/>
      <c r="BK79" s="33"/>
    </row>
    <row r="80" spans="1:63" x14ac:dyDescent="0.35">
      <c r="A80" s="77"/>
      <c r="B80" s="39"/>
      <c r="C80" s="39"/>
      <c r="D80" s="39"/>
      <c r="E80" s="39"/>
      <c r="F80" s="73"/>
      <c r="G80" s="95">
        <f>Table1487453233343536331323334353738393103113123[[#This Row],[Hours Worked]]*Table1487453233343536331323334353738393103113123[[#This Row],[Rate]]</f>
        <v>0</v>
      </c>
      <c r="H80" s="116"/>
      <c r="I80" s="118">
        <f>IF(Table1487453233343536331323334353738393103113123[[#This Row],[Equipment Used (Dropdown)]] &lt;&gt; "", RIGHT(Table1487453233343536331323334353738393103113123[[#This Row],[Equipment Used (Dropdown)]],6),0)</f>
        <v>0</v>
      </c>
      <c r="J80" s="94"/>
      <c r="K80" s="95">
        <f>Table1487453233343536331323334353738393103113123[[#This Row],[Rate (Auto selects)]]*Table1487453233343536331323334353738393103113123[[#This Row],[Hours Used]]</f>
        <v>0</v>
      </c>
      <c r="S80" s="33"/>
      <c r="T80" s="39"/>
      <c r="U80" s="39"/>
      <c r="V80" s="39"/>
      <c r="W80" s="39"/>
      <c r="X80" s="39"/>
      <c r="Y80" s="112">
        <f>IF(X80 &lt;&gt; "", RIGHT(Table15775311283848586881828384858788898108118128[[#This Row],[Class (Dropdown)]],6),0)</f>
        <v>0</v>
      </c>
      <c r="Z80" s="108"/>
      <c r="AA80" s="107"/>
      <c r="AB80" s="111">
        <f>Table15775311283848586881828384858788898108118128[[#This Row],[Rate (Auto fill)]]*Table15775311283848586881828384858788898108118128[[#This Row],[Hours Groomed]]</f>
        <v>0</v>
      </c>
      <c r="AC80" s="32"/>
      <c r="AD80" s="84"/>
      <c r="AE80" s="85"/>
      <c r="AF80" s="85"/>
      <c r="AI80" s="33"/>
      <c r="AJ80" s="39"/>
      <c r="AK80" s="39"/>
      <c r="AL80" s="39"/>
      <c r="AM80" s="76"/>
      <c r="AN80" s="39"/>
      <c r="AO80" s="39"/>
      <c r="AP80" s="33"/>
      <c r="AQ80" s="77"/>
      <c r="AR80" s="39"/>
      <c r="AS80" s="39"/>
      <c r="AT80" s="76"/>
      <c r="AU80" s="39"/>
      <c r="AV80" s="78"/>
      <c r="AW80" s="33"/>
      <c r="AX80" s="77"/>
      <c r="AY80" s="39"/>
      <c r="AZ80" s="39"/>
      <c r="BA80" s="76"/>
      <c r="BB80" s="39"/>
      <c r="BC80" s="78"/>
      <c r="BD80" s="33"/>
      <c r="BE80" s="77"/>
      <c r="BF80" s="39"/>
      <c r="BG80" s="39"/>
      <c r="BH80" s="76"/>
      <c r="BI80" s="39"/>
      <c r="BJ80" s="78"/>
      <c r="BK80" s="33"/>
    </row>
    <row r="81" spans="1:63" x14ac:dyDescent="0.35">
      <c r="A81" s="77"/>
      <c r="B81" s="39"/>
      <c r="C81" s="39"/>
      <c r="D81" s="39"/>
      <c r="E81" s="39"/>
      <c r="F81" s="73"/>
      <c r="G81" s="95">
        <f>Table1487453233343536331323334353738393103113123[[#This Row],[Hours Worked]]*Table1487453233343536331323334353738393103113123[[#This Row],[Rate]]</f>
        <v>0</v>
      </c>
      <c r="H81" s="116"/>
      <c r="I81" s="118">
        <f>IF(Table1487453233343536331323334353738393103113123[[#This Row],[Equipment Used (Dropdown)]] &lt;&gt; "", RIGHT(Table1487453233343536331323334353738393103113123[[#This Row],[Equipment Used (Dropdown)]],6),0)</f>
        <v>0</v>
      </c>
      <c r="J81" s="94"/>
      <c r="K81" s="95">
        <f>Table1487453233343536331323334353738393103113123[[#This Row],[Rate (Auto selects)]]*Table1487453233343536331323334353738393103113123[[#This Row],[Hours Used]]</f>
        <v>0</v>
      </c>
      <c r="S81" s="33"/>
      <c r="T81" s="39"/>
      <c r="U81" s="39"/>
      <c r="V81" s="39"/>
      <c r="W81" s="39"/>
      <c r="X81" s="39"/>
      <c r="Y81" s="112">
        <f>IF(X81 &lt;&gt; "", RIGHT(Table15775311283848586881828384858788898108118128[[#This Row],[Class (Dropdown)]],6),0)</f>
        <v>0</v>
      </c>
      <c r="Z81" s="108"/>
      <c r="AA81" s="107"/>
      <c r="AB81" s="111">
        <f>Table15775311283848586881828384858788898108118128[[#This Row],[Rate (Auto fill)]]*Table15775311283848586881828384858788898108118128[[#This Row],[Hours Groomed]]</f>
        <v>0</v>
      </c>
      <c r="AC81" s="32"/>
      <c r="AD81" s="84"/>
      <c r="AE81" s="85"/>
      <c r="AF81" s="85"/>
      <c r="AI81" s="33"/>
      <c r="AJ81" s="39"/>
      <c r="AK81" s="39"/>
      <c r="AL81" s="39"/>
      <c r="AM81" s="76"/>
      <c r="AN81" s="39"/>
      <c r="AO81" s="39"/>
      <c r="AP81" s="33"/>
      <c r="AQ81" s="77"/>
      <c r="AR81" s="39"/>
      <c r="AS81" s="39"/>
      <c r="AT81" s="76"/>
      <c r="AU81" s="39"/>
      <c r="AV81" s="78"/>
      <c r="AW81" s="33"/>
      <c r="AX81" s="77"/>
      <c r="AY81" s="39"/>
      <c r="AZ81" s="39"/>
      <c r="BA81" s="76"/>
      <c r="BB81" s="39"/>
      <c r="BC81" s="78"/>
      <c r="BD81" s="33"/>
      <c r="BE81" s="77"/>
      <c r="BF81" s="39"/>
      <c r="BG81" s="39"/>
      <c r="BH81" s="76"/>
      <c r="BI81" s="39"/>
      <c r="BJ81" s="78"/>
      <c r="BK81" s="33"/>
    </row>
    <row r="82" spans="1:63" x14ac:dyDescent="0.35">
      <c r="A82" s="77"/>
      <c r="B82" s="39"/>
      <c r="C82" s="39"/>
      <c r="D82" s="39"/>
      <c r="E82" s="39"/>
      <c r="F82" s="73"/>
      <c r="G82" s="95">
        <f>Table1487453233343536331323334353738393103113123[[#This Row],[Hours Worked]]*Table1487453233343536331323334353738393103113123[[#This Row],[Rate]]</f>
        <v>0</v>
      </c>
      <c r="H82" s="116"/>
      <c r="I82" s="118">
        <f>IF(Table1487453233343536331323334353738393103113123[[#This Row],[Equipment Used (Dropdown)]] &lt;&gt; "", RIGHT(Table1487453233343536331323334353738393103113123[[#This Row],[Equipment Used (Dropdown)]],6),0)</f>
        <v>0</v>
      </c>
      <c r="J82" s="94"/>
      <c r="K82" s="95">
        <f>Table1487453233343536331323334353738393103113123[[#This Row],[Rate (Auto selects)]]*Table1487453233343536331323334353738393103113123[[#This Row],[Hours Used]]</f>
        <v>0</v>
      </c>
      <c r="S82" s="33"/>
      <c r="T82" s="39"/>
      <c r="U82" s="39"/>
      <c r="V82" s="39"/>
      <c r="W82" s="39"/>
      <c r="X82" s="39"/>
      <c r="Y82" s="112">
        <f>IF(X82 &lt;&gt; "", RIGHT(Table15775311283848586881828384858788898108118128[[#This Row],[Class (Dropdown)]],6),0)</f>
        <v>0</v>
      </c>
      <c r="Z82" s="108"/>
      <c r="AA82" s="107"/>
      <c r="AB82" s="111">
        <f>Table15775311283848586881828384858788898108118128[[#This Row],[Rate (Auto fill)]]*Table15775311283848586881828384858788898108118128[[#This Row],[Hours Groomed]]</f>
        <v>0</v>
      </c>
      <c r="AC82" s="32"/>
      <c r="AD82" s="84"/>
      <c r="AE82" s="85"/>
      <c r="AF82" s="85"/>
      <c r="AI82" s="33"/>
      <c r="AJ82" s="39"/>
      <c r="AK82" s="39"/>
      <c r="AL82" s="39"/>
      <c r="AM82" s="76"/>
      <c r="AN82" s="39"/>
      <c r="AO82" s="39"/>
      <c r="AP82" s="33"/>
      <c r="AQ82" s="77"/>
      <c r="AR82" s="39"/>
      <c r="AS82" s="39"/>
      <c r="AT82" s="76"/>
      <c r="AU82" s="39"/>
      <c r="AV82" s="78"/>
      <c r="AW82" s="33"/>
      <c r="AX82" s="77"/>
      <c r="AY82" s="39"/>
      <c r="AZ82" s="39"/>
      <c r="BA82" s="76"/>
      <c r="BB82" s="39"/>
      <c r="BC82" s="78"/>
      <c r="BD82" s="33"/>
      <c r="BE82" s="77"/>
      <c r="BF82" s="39"/>
      <c r="BG82" s="39"/>
      <c r="BH82" s="76"/>
      <c r="BI82" s="39"/>
      <c r="BJ82" s="78"/>
      <c r="BK82" s="33"/>
    </row>
    <row r="83" spans="1:63" x14ac:dyDescent="0.35">
      <c r="A83" s="77"/>
      <c r="B83" s="39"/>
      <c r="C83" s="39"/>
      <c r="D83" s="39"/>
      <c r="E83" s="39"/>
      <c r="F83" s="73"/>
      <c r="G83" s="95">
        <f>Table1487453233343536331323334353738393103113123[[#This Row],[Hours Worked]]*Table1487453233343536331323334353738393103113123[[#This Row],[Rate]]</f>
        <v>0</v>
      </c>
      <c r="H83" s="116"/>
      <c r="I83" s="118">
        <f>IF(Table1487453233343536331323334353738393103113123[[#This Row],[Equipment Used (Dropdown)]] &lt;&gt; "", RIGHT(Table1487453233343536331323334353738393103113123[[#This Row],[Equipment Used (Dropdown)]],6),0)</f>
        <v>0</v>
      </c>
      <c r="J83" s="94"/>
      <c r="K83" s="95">
        <f>Table1487453233343536331323334353738393103113123[[#This Row],[Rate (Auto selects)]]*Table1487453233343536331323334353738393103113123[[#This Row],[Hours Used]]</f>
        <v>0</v>
      </c>
      <c r="S83" s="33"/>
      <c r="T83" s="39"/>
      <c r="U83" s="39"/>
      <c r="V83" s="39"/>
      <c r="W83" s="39"/>
      <c r="X83" s="39"/>
      <c r="Y83" s="112">
        <f>IF(X83 &lt;&gt; "", RIGHT(Table15775311283848586881828384858788898108118128[[#This Row],[Class (Dropdown)]],6),0)</f>
        <v>0</v>
      </c>
      <c r="Z83" s="108"/>
      <c r="AA83" s="107"/>
      <c r="AB83" s="111">
        <f>Table15775311283848586881828384858788898108118128[[#This Row],[Rate (Auto fill)]]*Table15775311283848586881828384858788898108118128[[#This Row],[Hours Groomed]]</f>
        <v>0</v>
      </c>
      <c r="AC83" s="32"/>
      <c r="AD83" s="84"/>
      <c r="AE83" s="85"/>
      <c r="AF83" s="85"/>
      <c r="AI83" s="33"/>
      <c r="AJ83" s="39"/>
      <c r="AK83" s="39"/>
      <c r="AL83" s="39"/>
      <c r="AM83" s="76"/>
      <c r="AN83" s="39"/>
      <c r="AO83" s="39"/>
      <c r="AP83" s="33"/>
      <c r="AQ83" s="77"/>
      <c r="AR83" s="39"/>
      <c r="AS83" s="39"/>
      <c r="AT83" s="76"/>
      <c r="AU83" s="39"/>
      <c r="AV83" s="78"/>
      <c r="AW83" s="33"/>
      <c r="AX83" s="77"/>
      <c r="AY83" s="39"/>
      <c r="AZ83" s="39"/>
      <c r="BA83" s="76"/>
      <c r="BB83" s="39"/>
      <c r="BC83" s="78"/>
      <c r="BD83" s="33"/>
      <c r="BE83" s="77"/>
      <c r="BF83" s="39"/>
      <c r="BG83" s="39"/>
      <c r="BH83" s="76"/>
      <c r="BI83" s="39"/>
      <c r="BJ83" s="78"/>
      <c r="BK83" s="33"/>
    </row>
    <row r="84" spans="1:63" x14ac:dyDescent="0.35">
      <c r="A84" s="77"/>
      <c r="B84" s="39"/>
      <c r="C84" s="39"/>
      <c r="D84" s="39"/>
      <c r="E84" s="39"/>
      <c r="F84" s="73"/>
      <c r="G84" s="95">
        <f>Table1487453233343536331323334353738393103113123[[#This Row],[Hours Worked]]*Table1487453233343536331323334353738393103113123[[#This Row],[Rate]]</f>
        <v>0</v>
      </c>
      <c r="H84" s="116"/>
      <c r="I84" s="118">
        <f>IF(Table1487453233343536331323334353738393103113123[[#This Row],[Equipment Used (Dropdown)]] &lt;&gt; "", RIGHT(Table1487453233343536331323334353738393103113123[[#This Row],[Equipment Used (Dropdown)]],6),0)</f>
        <v>0</v>
      </c>
      <c r="J84" s="94"/>
      <c r="K84" s="95">
        <f>Table1487453233343536331323334353738393103113123[[#This Row],[Rate (Auto selects)]]*Table1487453233343536331323334353738393103113123[[#This Row],[Hours Used]]</f>
        <v>0</v>
      </c>
      <c r="S84" s="33"/>
      <c r="T84" s="39"/>
      <c r="U84" s="39"/>
      <c r="V84" s="39"/>
      <c r="W84" s="39"/>
      <c r="X84" s="39"/>
      <c r="Y84" s="112">
        <f>IF(X84 &lt;&gt; "", RIGHT(Table15775311283848586881828384858788898108118128[[#This Row],[Class (Dropdown)]],6),0)</f>
        <v>0</v>
      </c>
      <c r="Z84" s="108"/>
      <c r="AA84" s="107"/>
      <c r="AB84" s="111">
        <f>Table15775311283848586881828384858788898108118128[[#This Row],[Rate (Auto fill)]]*Table15775311283848586881828384858788898108118128[[#This Row],[Hours Groomed]]</f>
        <v>0</v>
      </c>
      <c r="AC84" s="32"/>
      <c r="AD84" s="84"/>
      <c r="AE84" s="85"/>
      <c r="AF84" s="85"/>
      <c r="AI84" s="33"/>
      <c r="AJ84" s="39"/>
      <c r="AK84" s="39"/>
      <c r="AL84" s="39"/>
      <c r="AM84" s="76"/>
      <c r="AN84" s="39"/>
      <c r="AO84" s="39"/>
      <c r="AP84" s="33"/>
      <c r="AQ84" s="77"/>
      <c r="AR84" s="39"/>
      <c r="AS84" s="39"/>
      <c r="AT84" s="76"/>
      <c r="AU84" s="39"/>
      <c r="AV84" s="78"/>
      <c r="AW84" s="33"/>
      <c r="AX84" s="77"/>
      <c r="AY84" s="39"/>
      <c r="AZ84" s="39"/>
      <c r="BA84" s="76"/>
      <c r="BB84" s="39"/>
      <c r="BC84" s="78"/>
      <c r="BD84" s="33"/>
      <c r="BE84" s="77"/>
      <c r="BF84" s="39"/>
      <c r="BG84" s="39"/>
      <c r="BH84" s="76"/>
      <c r="BI84" s="39"/>
      <c r="BJ84" s="78"/>
      <c r="BK84" s="33"/>
    </row>
    <row r="85" spans="1:63" x14ac:dyDescent="0.35">
      <c r="A85" s="77"/>
      <c r="B85" s="39"/>
      <c r="C85" s="39"/>
      <c r="D85" s="39"/>
      <c r="E85" s="39"/>
      <c r="F85" s="73"/>
      <c r="G85" s="95">
        <f>Table1487453233343536331323334353738393103113123[[#This Row],[Hours Worked]]*Table1487453233343536331323334353738393103113123[[#This Row],[Rate]]</f>
        <v>0</v>
      </c>
      <c r="H85" s="116"/>
      <c r="I85" s="118">
        <f>IF(Table1487453233343536331323334353738393103113123[[#This Row],[Equipment Used (Dropdown)]] &lt;&gt; "", RIGHT(Table1487453233343536331323334353738393103113123[[#This Row],[Equipment Used (Dropdown)]],6),0)</f>
        <v>0</v>
      </c>
      <c r="J85" s="94"/>
      <c r="K85" s="95">
        <f>Table1487453233343536331323334353738393103113123[[#This Row],[Rate (Auto selects)]]*Table1487453233343536331323334353738393103113123[[#This Row],[Hours Used]]</f>
        <v>0</v>
      </c>
      <c r="S85" s="33"/>
      <c r="T85" s="39"/>
      <c r="U85" s="39"/>
      <c r="V85" s="39"/>
      <c r="W85" s="39"/>
      <c r="X85" s="39"/>
      <c r="Y85" s="112">
        <f>IF(X85 &lt;&gt; "", RIGHT(Table15775311283848586881828384858788898108118128[[#This Row],[Class (Dropdown)]],6),0)</f>
        <v>0</v>
      </c>
      <c r="Z85" s="108"/>
      <c r="AA85" s="107"/>
      <c r="AB85" s="111">
        <f>Table15775311283848586881828384858788898108118128[[#This Row],[Rate (Auto fill)]]*Table15775311283848586881828384858788898108118128[[#This Row],[Hours Groomed]]</f>
        <v>0</v>
      </c>
      <c r="AC85" s="32"/>
      <c r="AD85" s="84"/>
      <c r="AE85" s="85"/>
      <c r="AF85" s="85"/>
      <c r="AI85" s="33"/>
      <c r="AJ85" s="39"/>
      <c r="AK85" s="39"/>
      <c r="AL85" s="39"/>
      <c r="AM85" s="76"/>
      <c r="AN85" s="39"/>
      <c r="AO85" s="39"/>
      <c r="AP85" s="33"/>
      <c r="AQ85" s="77"/>
      <c r="AR85" s="39"/>
      <c r="AS85" s="39"/>
      <c r="AT85" s="76"/>
      <c r="AU85" s="39"/>
      <c r="AV85" s="78"/>
      <c r="AW85" s="33"/>
      <c r="AX85" s="77"/>
      <c r="AY85" s="39"/>
      <c r="AZ85" s="39"/>
      <c r="BA85" s="76"/>
      <c r="BB85" s="39"/>
      <c r="BC85" s="78"/>
      <c r="BD85" s="33"/>
      <c r="BE85" s="77"/>
      <c r="BF85" s="39"/>
      <c r="BG85" s="39"/>
      <c r="BH85" s="76"/>
      <c r="BI85" s="39"/>
      <c r="BJ85" s="78"/>
      <c r="BK85" s="33"/>
    </row>
    <row r="86" spans="1:63" x14ac:dyDescent="0.35">
      <c r="A86" s="77"/>
      <c r="B86" s="39"/>
      <c r="C86" s="39"/>
      <c r="D86" s="39"/>
      <c r="E86" s="39"/>
      <c r="F86" s="73"/>
      <c r="G86" s="95">
        <f>Table1487453233343536331323334353738393103113123[[#This Row],[Hours Worked]]*Table1487453233343536331323334353738393103113123[[#This Row],[Rate]]</f>
        <v>0</v>
      </c>
      <c r="H86" s="116"/>
      <c r="I86" s="118">
        <f>IF(Table1487453233343536331323334353738393103113123[[#This Row],[Equipment Used (Dropdown)]] &lt;&gt; "", RIGHT(Table1487453233343536331323334353738393103113123[[#This Row],[Equipment Used (Dropdown)]],6),0)</f>
        <v>0</v>
      </c>
      <c r="J86" s="94"/>
      <c r="K86" s="95">
        <f>Table1487453233343536331323334353738393103113123[[#This Row],[Rate (Auto selects)]]*Table1487453233343536331323334353738393103113123[[#This Row],[Hours Used]]</f>
        <v>0</v>
      </c>
      <c r="S86" s="33"/>
      <c r="T86" s="39"/>
      <c r="U86" s="39"/>
      <c r="V86" s="39"/>
      <c r="W86" s="39"/>
      <c r="X86" s="39"/>
      <c r="Y86" s="112">
        <f>IF(X86 &lt;&gt; "", RIGHT(Table15775311283848586881828384858788898108118128[[#This Row],[Class (Dropdown)]],6),0)</f>
        <v>0</v>
      </c>
      <c r="Z86" s="108"/>
      <c r="AA86" s="107"/>
      <c r="AB86" s="111">
        <f>Table15775311283848586881828384858788898108118128[[#This Row],[Rate (Auto fill)]]*Table15775311283848586881828384858788898108118128[[#This Row],[Hours Groomed]]</f>
        <v>0</v>
      </c>
      <c r="AC86" s="32"/>
      <c r="AD86" s="84"/>
      <c r="AE86" s="85"/>
      <c r="AF86" s="85"/>
      <c r="AI86" s="33"/>
      <c r="AJ86" s="39"/>
      <c r="AK86" s="39"/>
      <c r="AL86" s="39"/>
      <c r="AM86" s="76"/>
      <c r="AN86" s="39"/>
      <c r="AO86" s="39"/>
      <c r="AP86" s="33"/>
      <c r="AQ86" s="77"/>
      <c r="AR86" s="39"/>
      <c r="AS86" s="39"/>
      <c r="AT86" s="76"/>
      <c r="AU86" s="39"/>
      <c r="AV86" s="78"/>
      <c r="AW86" s="33"/>
      <c r="AX86" s="77"/>
      <c r="AY86" s="39"/>
      <c r="AZ86" s="39"/>
      <c r="BA86" s="76"/>
      <c r="BB86" s="39"/>
      <c r="BC86" s="78"/>
      <c r="BD86" s="33"/>
      <c r="BE86" s="77"/>
      <c r="BF86" s="39"/>
      <c r="BG86" s="39"/>
      <c r="BH86" s="76"/>
      <c r="BI86" s="39"/>
      <c r="BJ86" s="78"/>
      <c r="BK86" s="33"/>
    </row>
    <row r="87" spans="1:63" x14ac:dyDescent="0.35">
      <c r="A87" s="77"/>
      <c r="B87" s="39"/>
      <c r="C87" s="39"/>
      <c r="D87" s="39"/>
      <c r="E87" s="39"/>
      <c r="F87" s="73"/>
      <c r="G87" s="95">
        <f>Table1487453233343536331323334353738393103113123[[#This Row],[Hours Worked]]*Table1487453233343536331323334353738393103113123[[#This Row],[Rate]]</f>
        <v>0</v>
      </c>
      <c r="H87" s="116"/>
      <c r="I87" s="118">
        <f>IF(Table1487453233343536331323334353738393103113123[[#This Row],[Equipment Used (Dropdown)]] &lt;&gt; "", RIGHT(Table1487453233343536331323334353738393103113123[[#This Row],[Equipment Used (Dropdown)]],6),0)</f>
        <v>0</v>
      </c>
      <c r="J87" s="94"/>
      <c r="K87" s="95">
        <f>Table1487453233343536331323334353738393103113123[[#This Row],[Rate (Auto selects)]]*Table1487453233343536331323334353738393103113123[[#This Row],[Hours Used]]</f>
        <v>0</v>
      </c>
      <c r="S87" s="33"/>
      <c r="T87" s="39"/>
      <c r="U87" s="39"/>
      <c r="V87" s="39"/>
      <c r="W87" s="39"/>
      <c r="X87" s="39"/>
      <c r="Y87" s="112">
        <f>IF(X87 &lt;&gt; "", RIGHT(Table15775311283848586881828384858788898108118128[[#This Row],[Class (Dropdown)]],6),0)</f>
        <v>0</v>
      </c>
      <c r="Z87" s="108"/>
      <c r="AA87" s="107"/>
      <c r="AB87" s="111">
        <f>Table15775311283848586881828384858788898108118128[[#This Row],[Rate (Auto fill)]]*Table15775311283848586881828384858788898108118128[[#This Row],[Hours Groomed]]</f>
        <v>0</v>
      </c>
      <c r="AC87" s="32"/>
      <c r="AD87" s="84"/>
      <c r="AE87" s="85"/>
      <c r="AF87" s="85"/>
      <c r="AI87" s="33"/>
      <c r="AJ87" s="39"/>
      <c r="AK87" s="39"/>
      <c r="AL87" s="39"/>
      <c r="AM87" s="76"/>
      <c r="AN87" s="39"/>
      <c r="AO87" s="39"/>
      <c r="AP87" s="33"/>
      <c r="AQ87" s="77"/>
      <c r="AR87" s="39"/>
      <c r="AS87" s="39"/>
      <c r="AT87" s="76"/>
      <c r="AU87" s="39"/>
      <c r="AV87" s="78"/>
      <c r="AW87" s="33"/>
      <c r="AX87" s="77"/>
      <c r="AY87" s="39"/>
      <c r="AZ87" s="39"/>
      <c r="BA87" s="76"/>
      <c r="BB87" s="39"/>
      <c r="BC87" s="78"/>
      <c r="BD87" s="33"/>
      <c r="BE87" s="77"/>
      <c r="BF87" s="39"/>
      <c r="BG87" s="39"/>
      <c r="BH87" s="76"/>
      <c r="BI87" s="39"/>
      <c r="BJ87" s="78"/>
      <c r="BK87" s="33"/>
    </row>
    <row r="88" spans="1:63" x14ac:dyDescent="0.35">
      <c r="A88" s="77"/>
      <c r="B88" s="39"/>
      <c r="C88" s="39"/>
      <c r="D88" s="39"/>
      <c r="E88" s="39"/>
      <c r="F88" s="73"/>
      <c r="G88" s="95">
        <f>Table1487453233343536331323334353738393103113123[[#This Row],[Hours Worked]]*Table1487453233343536331323334353738393103113123[[#This Row],[Rate]]</f>
        <v>0</v>
      </c>
      <c r="H88" s="116"/>
      <c r="I88" s="118">
        <f>IF(Table1487453233343536331323334353738393103113123[[#This Row],[Equipment Used (Dropdown)]] &lt;&gt; "", RIGHT(Table1487453233343536331323334353738393103113123[[#This Row],[Equipment Used (Dropdown)]],6),0)</f>
        <v>0</v>
      </c>
      <c r="J88" s="94"/>
      <c r="K88" s="95">
        <f>Table1487453233343536331323334353738393103113123[[#This Row],[Rate (Auto selects)]]*Table1487453233343536331323334353738393103113123[[#This Row],[Hours Used]]</f>
        <v>0</v>
      </c>
      <c r="S88" s="33"/>
      <c r="T88" s="39"/>
      <c r="U88" s="39"/>
      <c r="V88" s="39"/>
      <c r="W88" s="39"/>
      <c r="X88" s="39"/>
      <c r="Y88" s="112">
        <f>IF(X88 &lt;&gt; "", RIGHT(Table15775311283848586881828384858788898108118128[[#This Row],[Class (Dropdown)]],6),0)</f>
        <v>0</v>
      </c>
      <c r="Z88" s="108"/>
      <c r="AA88" s="107"/>
      <c r="AB88" s="111">
        <f>Table15775311283848586881828384858788898108118128[[#This Row],[Rate (Auto fill)]]*Table15775311283848586881828384858788898108118128[[#This Row],[Hours Groomed]]</f>
        <v>0</v>
      </c>
      <c r="AC88" s="32"/>
      <c r="AD88" s="84"/>
      <c r="AE88" s="85"/>
      <c r="AF88" s="85"/>
      <c r="AI88" s="33"/>
      <c r="AJ88" s="39"/>
      <c r="AK88" s="39"/>
      <c r="AL88" s="39"/>
      <c r="AM88" s="76"/>
      <c r="AN88" s="39"/>
      <c r="AO88" s="39"/>
      <c r="AP88" s="33"/>
      <c r="AQ88" s="77"/>
      <c r="AR88" s="39"/>
      <c r="AS88" s="39"/>
      <c r="AT88" s="76"/>
      <c r="AU88" s="39"/>
      <c r="AV88" s="78"/>
      <c r="AW88" s="33"/>
      <c r="AX88" s="77"/>
      <c r="AY88" s="39"/>
      <c r="AZ88" s="39"/>
      <c r="BA88" s="76"/>
      <c r="BB88" s="39"/>
      <c r="BC88" s="78"/>
      <c r="BD88" s="33"/>
      <c r="BE88" s="77"/>
      <c r="BF88" s="39"/>
      <c r="BG88" s="39"/>
      <c r="BH88" s="76"/>
      <c r="BI88" s="39"/>
      <c r="BJ88" s="78"/>
      <c r="BK88" s="33"/>
    </row>
    <row r="89" spans="1:63" x14ac:dyDescent="0.35">
      <c r="A89" s="77"/>
      <c r="B89" s="39"/>
      <c r="C89" s="39"/>
      <c r="D89" s="39"/>
      <c r="E89" s="39"/>
      <c r="F89" s="73"/>
      <c r="G89" s="95">
        <f>Table1487453233343536331323334353738393103113123[[#This Row],[Hours Worked]]*Table1487453233343536331323334353738393103113123[[#This Row],[Rate]]</f>
        <v>0</v>
      </c>
      <c r="H89" s="116"/>
      <c r="I89" s="118">
        <f>IF(Table1487453233343536331323334353738393103113123[[#This Row],[Equipment Used (Dropdown)]] &lt;&gt; "", RIGHT(Table1487453233343536331323334353738393103113123[[#This Row],[Equipment Used (Dropdown)]],6),0)</f>
        <v>0</v>
      </c>
      <c r="J89" s="94"/>
      <c r="K89" s="95">
        <f>Table1487453233343536331323334353738393103113123[[#This Row],[Rate (Auto selects)]]*Table1487453233343536331323334353738393103113123[[#This Row],[Hours Used]]</f>
        <v>0</v>
      </c>
      <c r="S89" s="33"/>
      <c r="T89" s="39"/>
      <c r="U89" s="39"/>
      <c r="V89" s="39"/>
      <c r="W89" s="39"/>
      <c r="X89" s="39"/>
      <c r="Y89" s="112">
        <f>IF(X89 &lt;&gt; "", RIGHT(Table15775311283848586881828384858788898108118128[[#This Row],[Class (Dropdown)]],6),0)</f>
        <v>0</v>
      </c>
      <c r="Z89" s="108"/>
      <c r="AA89" s="107"/>
      <c r="AB89" s="111">
        <f>Table15775311283848586881828384858788898108118128[[#This Row],[Rate (Auto fill)]]*Table15775311283848586881828384858788898108118128[[#This Row],[Hours Groomed]]</f>
        <v>0</v>
      </c>
      <c r="AC89" s="32"/>
      <c r="AD89" s="84"/>
      <c r="AE89" s="85"/>
      <c r="AF89" s="85"/>
      <c r="AI89" s="33"/>
      <c r="AJ89" s="39"/>
      <c r="AK89" s="39"/>
      <c r="AL89" s="39"/>
      <c r="AM89" s="76"/>
      <c r="AN89" s="39"/>
      <c r="AO89" s="39"/>
      <c r="AP89" s="33"/>
      <c r="AQ89" s="77"/>
      <c r="AR89" s="39"/>
      <c r="AS89" s="39"/>
      <c r="AT89" s="76"/>
      <c r="AU89" s="39"/>
      <c r="AV89" s="78"/>
      <c r="AW89" s="33"/>
      <c r="AX89" s="77"/>
      <c r="AY89" s="39"/>
      <c r="AZ89" s="39"/>
      <c r="BA89" s="76"/>
      <c r="BB89" s="39"/>
      <c r="BC89" s="78"/>
      <c r="BD89" s="33"/>
      <c r="BE89" s="77"/>
      <c r="BF89" s="39"/>
      <c r="BG89" s="39"/>
      <c r="BH89" s="76"/>
      <c r="BI89" s="39"/>
      <c r="BJ89" s="78"/>
      <c r="BK89" s="33"/>
    </row>
    <row r="90" spans="1:63" x14ac:dyDescent="0.35">
      <c r="A90" s="77"/>
      <c r="B90" s="39"/>
      <c r="C90" s="39"/>
      <c r="D90" s="39"/>
      <c r="E90" s="39"/>
      <c r="F90" s="73"/>
      <c r="G90" s="95">
        <f>Table1487453233343536331323334353738393103113123[[#This Row],[Hours Worked]]*Table1487453233343536331323334353738393103113123[[#This Row],[Rate]]</f>
        <v>0</v>
      </c>
      <c r="H90" s="116"/>
      <c r="I90" s="118">
        <f>IF(Table1487453233343536331323334353738393103113123[[#This Row],[Equipment Used (Dropdown)]] &lt;&gt; "", RIGHT(Table1487453233343536331323334353738393103113123[[#This Row],[Equipment Used (Dropdown)]],6),0)</f>
        <v>0</v>
      </c>
      <c r="J90" s="94"/>
      <c r="K90" s="95">
        <f>Table1487453233343536331323334353738393103113123[[#This Row],[Rate (Auto selects)]]*Table1487453233343536331323334353738393103113123[[#This Row],[Hours Used]]</f>
        <v>0</v>
      </c>
      <c r="S90" s="33"/>
      <c r="T90" s="39"/>
      <c r="U90" s="39"/>
      <c r="V90" s="39"/>
      <c r="W90" s="39"/>
      <c r="X90" s="39"/>
      <c r="Y90" s="112">
        <f>IF(X90 &lt;&gt; "", RIGHT(Table15775311283848586881828384858788898108118128[[#This Row],[Class (Dropdown)]],6),0)</f>
        <v>0</v>
      </c>
      <c r="Z90" s="108"/>
      <c r="AA90" s="107"/>
      <c r="AB90" s="111">
        <f>Table15775311283848586881828384858788898108118128[[#This Row],[Rate (Auto fill)]]*Table15775311283848586881828384858788898108118128[[#This Row],[Hours Groomed]]</f>
        <v>0</v>
      </c>
      <c r="AC90" s="32"/>
      <c r="AD90" s="84"/>
      <c r="AE90" s="85"/>
      <c r="AF90" s="85"/>
      <c r="AI90" s="33"/>
      <c r="AJ90" s="39"/>
      <c r="AK90" s="39"/>
      <c r="AL90" s="39"/>
      <c r="AM90" s="76"/>
      <c r="AN90" s="39"/>
      <c r="AO90" s="39"/>
      <c r="AP90" s="33"/>
      <c r="AQ90" s="77"/>
      <c r="AR90" s="39"/>
      <c r="AS90" s="39"/>
      <c r="AT90" s="76"/>
      <c r="AU90" s="39"/>
      <c r="AV90" s="78"/>
      <c r="AW90" s="33"/>
      <c r="AX90" s="77"/>
      <c r="AY90" s="39"/>
      <c r="AZ90" s="39"/>
      <c r="BA90" s="76"/>
      <c r="BB90" s="39"/>
      <c r="BC90" s="78"/>
      <c r="BD90" s="33"/>
      <c r="BE90" s="77"/>
      <c r="BF90" s="39"/>
      <c r="BG90" s="39"/>
      <c r="BH90" s="76"/>
      <c r="BI90" s="39"/>
      <c r="BJ90" s="78"/>
      <c r="BK90" s="33"/>
    </row>
    <row r="91" spans="1:63" x14ac:dyDescent="0.35">
      <c r="A91" s="77"/>
      <c r="B91" s="39"/>
      <c r="C91" s="39"/>
      <c r="D91" s="39"/>
      <c r="E91" s="39"/>
      <c r="F91" s="73"/>
      <c r="G91" s="95">
        <f>Table1487453233343536331323334353738393103113123[[#This Row],[Hours Worked]]*Table1487453233343536331323334353738393103113123[[#This Row],[Rate]]</f>
        <v>0</v>
      </c>
      <c r="H91" s="116"/>
      <c r="I91" s="118">
        <f>IF(Table1487453233343536331323334353738393103113123[[#This Row],[Equipment Used (Dropdown)]] &lt;&gt; "", RIGHT(Table1487453233343536331323334353738393103113123[[#This Row],[Equipment Used (Dropdown)]],6),0)</f>
        <v>0</v>
      </c>
      <c r="J91" s="94"/>
      <c r="K91" s="95">
        <f>Table1487453233343536331323334353738393103113123[[#This Row],[Rate (Auto selects)]]*Table1487453233343536331323334353738393103113123[[#This Row],[Hours Used]]</f>
        <v>0</v>
      </c>
      <c r="S91" s="33"/>
      <c r="T91" s="39"/>
      <c r="U91" s="39"/>
      <c r="V91" s="39"/>
      <c r="W91" s="39"/>
      <c r="X91" s="39"/>
      <c r="Y91" s="112">
        <f>IF(X91 &lt;&gt; "", RIGHT(Table15775311283848586881828384858788898108118128[[#This Row],[Class (Dropdown)]],6),0)</f>
        <v>0</v>
      </c>
      <c r="Z91" s="108"/>
      <c r="AA91" s="107"/>
      <c r="AB91" s="111">
        <f>Table15775311283848586881828384858788898108118128[[#This Row],[Rate (Auto fill)]]*Table15775311283848586881828384858788898108118128[[#This Row],[Hours Groomed]]</f>
        <v>0</v>
      </c>
      <c r="AC91" s="32"/>
      <c r="AD91" s="84"/>
      <c r="AE91" s="85"/>
      <c r="AF91" s="85"/>
      <c r="AI91" s="33"/>
      <c r="AJ91" s="39"/>
      <c r="AK91" s="39"/>
      <c r="AL91" s="39"/>
      <c r="AM91" s="76"/>
      <c r="AN91" s="39"/>
      <c r="AO91" s="39"/>
      <c r="AP91" s="33"/>
      <c r="AQ91" s="77"/>
      <c r="AR91" s="39"/>
      <c r="AS91" s="39"/>
      <c r="AT91" s="76"/>
      <c r="AU91" s="39"/>
      <c r="AV91" s="78"/>
      <c r="AW91" s="33"/>
      <c r="AX91" s="77"/>
      <c r="AY91" s="39"/>
      <c r="AZ91" s="39"/>
      <c r="BA91" s="76"/>
      <c r="BB91" s="39"/>
      <c r="BC91" s="78"/>
      <c r="BD91" s="33"/>
      <c r="BE91" s="77"/>
      <c r="BF91" s="39"/>
      <c r="BG91" s="39"/>
      <c r="BH91" s="76"/>
      <c r="BI91" s="39"/>
      <c r="BJ91" s="78"/>
      <c r="BK91" s="33"/>
    </row>
    <row r="92" spans="1:63" x14ac:dyDescent="0.35">
      <c r="A92" s="77"/>
      <c r="B92" s="39"/>
      <c r="C92" s="39"/>
      <c r="D92" s="39"/>
      <c r="E92" s="39"/>
      <c r="F92" s="73"/>
      <c r="G92" s="95">
        <f>Table1487453233343536331323334353738393103113123[[#This Row],[Hours Worked]]*Table1487453233343536331323334353738393103113123[[#This Row],[Rate]]</f>
        <v>0</v>
      </c>
      <c r="H92" s="116"/>
      <c r="I92" s="118">
        <f>IF(Table1487453233343536331323334353738393103113123[[#This Row],[Equipment Used (Dropdown)]] &lt;&gt; "", RIGHT(Table1487453233343536331323334353738393103113123[[#This Row],[Equipment Used (Dropdown)]],6),0)</f>
        <v>0</v>
      </c>
      <c r="J92" s="94"/>
      <c r="K92" s="95">
        <f>Table1487453233343536331323334353738393103113123[[#This Row],[Rate (Auto selects)]]*Table1487453233343536331323334353738393103113123[[#This Row],[Hours Used]]</f>
        <v>0</v>
      </c>
      <c r="S92" s="33"/>
      <c r="T92" s="39"/>
      <c r="U92" s="39"/>
      <c r="V92" s="39"/>
      <c r="W92" s="39"/>
      <c r="X92" s="39"/>
      <c r="Y92" s="112">
        <f>IF(X92 &lt;&gt; "", RIGHT(Table15775311283848586881828384858788898108118128[[#This Row],[Class (Dropdown)]],6),0)</f>
        <v>0</v>
      </c>
      <c r="Z92" s="108"/>
      <c r="AA92" s="107"/>
      <c r="AB92" s="111">
        <f>Table15775311283848586881828384858788898108118128[[#This Row],[Rate (Auto fill)]]*Table15775311283848586881828384858788898108118128[[#This Row],[Hours Groomed]]</f>
        <v>0</v>
      </c>
      <c r="AC92" s="32"/>
      <c r="AD92" s="84"/>
      <c r="AE92" s="85"/>
      <c r="AF92" s="85"/>
      <c r="AI92" s="33"/>
      <c r="AJ92" s="39"/>
      <c r="AK92" s="39"/>
      <c r="AL92" s="39"/>
      <c r="AM92" s="76"/>
      <c r="AN92" s="39"/>
      <c r="AO92" s="39"/>
      <c r="AP92" s="33"/>
      <c r="AQ92" s="77"/>
      <c r="AR92" s="39"/>
      <c r="AS92" s="39"/>
      <c r="AT92" s="76"/>
      <c r="AU92" s="39"/>
      <c r="AV92" s="78"/>
      <c r="AW92" s="33"/>
      <c r="AX92" s="77"/>
      <c r="AY92" s="39"/>
      <c r="AZ92" s="39"/>
      <c r="BA92" s="76"/>
      <c r="BB92" s="39"/>
      <c r="BC92" s="78"/>
      <c r="BD92" s="33"/>
      <c r="BE92" s="77"/>
      <c r="BF92" s="39"/>
      <c r="BG92" s="39"/>
      <c r="BH92" s="76"/>
      <c r="BI92" s="39"/>
      <c r="BJ92" s="78"/>
      <c r="BK92" s="33"/>
    </row>
    <row r="93" spans="1:63" x14ac:dyDescent="0.35">
      <c r="A93" s="77"/>
      <c r="B93" s="39"/>
      <c r="C93" s="39"/>
      <c r="D93" s="39"/>
      <c r="E93" s="39"/>
      <c r="F93" s="73"/>
      <c r="G93" s="95">
        <f>Table1487453233343536331323334353738393103113123[[#This Row],[Hours Worked]]*Table1487453233343536331323334353738393103113123[[#This Row],[Rate]]</f>
        <v>0</v>
      </c>
      <c r="H93" s="116"/>
      <c r="I93" s="118">
        <f>IF(Table1487453233343536331323334353738393103113123[[#This Row],[Equipment Used (Dropdown)]] &lt;&gt; "", RIGHT(Table1487453233343536331323334353738393103113123[[#This Row],[Equipment Used (Dropdown)]],6),0)</f>
        <v>0</v>
      </c>
      <c r="J93" s="94"/>
      <c r="K93" s="95">
        <f>Table1487453233343536331323334353738393103113123[[#This Row],[Rate (Auto selects)]]*Table1487453233343536331323334353738393103113123[[#This Row],[Hours Used]]</f>
        <v>0</v>
      </c>
      <c r="S93" s="33"/>
      <c r="T93" s="39"/>
      <c r="U93" s="39"/>
      <c r="V93" s="39"/>
      <c r="W93" s="39"/>
      <c r="X93" s="39"/>
      <c r="Y93" s="112">
        <f>IF(X93 &lt;&gt; "", RIGHT(Table15775311283848586881828384858788898108118128[[#This Row],[Class (Dropdown)]],6),0)</f>
        <v>0</v>
      </c>
      <c r="Z93" s="108"/>
      <c r="AA93" s="107"/>
      <c r="AB93" s="111">
        <f>Table15775311283848586881828384858788898108118128[[#This Row],[Rate (Auto fill)]]*Table15775311283848586881828384858788898108118128[[#This Row],[Hours Groomed]]</f>
        <v>0</v>
      </c>
      <c r="AC93" s="32"/>
      <c r="AD93" s="84"/>
      <c r="AE93" s="85"/>
      <c r="AF93" s="85"/>
      <c r="AI93" s="33"/>
      <c r="AJ93" s="39"/>
      <c r="AK93" s="39"/>
      <c r="AL93" s="39"/>
      <c r="AM93" s="76"/>
      <c r="AN93" s="39"/>
      <c r="AO93" s="39"/>
      <c r="AP93" s="33"/>
      <c r="AQ93" s="77"/>
      <c r="AR93" s="39"/>
      <c r="AS93" s="39"/>
      <c r="AT93" s="76"/>
      <c r="AU93" s="39"/>
      <c r="AV93" s="78"/>
      <c r="AW93" s="33"/>
      <c r="AX93" s="77"/>
      <c r="AY93" s="39"/>
      <c r="AZ93" s="39"/>
      <c r="BA93" s="76"/>
      <c r="BB93" s="39"/>
      <c r="BC93" s="78"/>
      <c r="BD93" s="33"/>
      <c r="BE93" s="77"/>
      <c r="BF93" s="39"/>
      <c r="BG93" s="39"/>
      <c r="BH93" s="76"/>
      <c r="BI93" s="39"/>
      <c r="BJ93" s="78"/>
      <c r="BK93" s="33"/>
    </row>
    <row r="94" spans="1:63" x14ac:dyDescent="0.35">
      <c r="A94" s="77"/>
      <c r="B94" s="39"/>
      <c r="C94" s="39"/>
      <c r="D94" s="39"/>
      <c r="E94" s="39"/>
      <c r="F94" s="73"/>
      <c r="G94" s="95">
        <f>Table1487453233343536331323334353738393103113123[[#This Row],[Hours Worked]]*Table1487453233343536331323334353738393103113123[[#This Row],[Rate]]</f>
        <v>0</v>
      </c>
      <c r="H94" s="116"/>
      <c r="I94" s="118">
        <f>IF(Table1487453233343536331323334353738393103113123[[#This Row],[Equipment Used (Dropdown)]] &lt;&gt; "", RIGHT(Table1487453233343536331323334353738393103113123[[#This Row],[Equipment Used (Dropdown)]],6),0)</f>
        <v>0</v>
      </c>
      <c r="J94" s="94"/>
      <c r="K94" s="95">
        <f>Table1487453233343536331323334353738393103113123[[#This Row],[Rate (Auto selects)]]*Table1487453233343536331323334353738393103113123[[#This Row],[Hours Used]]</f>
        <v>0</v>
      </c>
      <c r="S94" s="33"/>
      <c r="T94" s="39"/>
      <c r="U94" s="39"/>
      <c r="V94" s="39"/>
      <c r="W94" s="39"/>
      <c r="X94" s="39"/>
      <c r="Y94" s="112">
        <f>IF(X94 &lt;&gt; "", RIGHT(Table15775311283848586881828384858788898108118128[[#This Row],[Class (Dropdown)]],6),0)</f>
        <v>0</v>
      </c>
      <c r="Z94" s="108"/>
      <c r="AA94" s="107"/>
      <c r="AB94" s="111">
        <f>Table15775311283848586881828384858788898108118128[[#This Row],[Rate (Auto fill)]]*Table15775311283848586881828384858788898108118128[[#This Row],[Hours Groomed]]</f>
        <v>0</v>
      </c>
      <c r="AC94" s="32"/>
      <c r="AD94" s="84"/>
      <c r="AE94" s="85"/>
      <c r="AF94" s="85"/>
      <c r="AI94" s="33"/>
      <c r="AJ94" s="39"/>
      <c r="AK94" s="39"/>
      <c r="AL94" s="39"/>
      <c r="AM94" s="76"/>
      <c r="AN94" s="39"/>
      <c r="AO94" s="39"/>
      <c r="AP94" s="33"/>
      <c r="AQ94" s="77"/>
      <c r="AR94" s="39"/>
      <c r="AS94" s="39"/>
      <c r="AT94" s="76"/>
      <c r="AU94" s="39"/>
      <c r="AV94" s="78"/>
      <c r="AW94" s="33"/>
      <c r="AX94" s="77"/>
      <c r="AY94" s="39"/>
      <c r="AZ94" s="39"/>
      <c r="BA94" s="76"/>
      <c r="BB94" s="39"/>
      <c r="BC94" s="78"/>
      <c r="BD94" s="33"/>
      <c r="BE94" s="77"/>
      <c r="BF94" s="39"/>
      <c r="BG94" s="39"/>
      <c r="BH94" s="76"/>
      <c r="BI94" s="39"/>
      <c r="BJ94" s="78"/>
      <c r="BK94" s="33"/>
    </row>
    <row r="95" spans="1:63" x14ac:dyDescent="0.35">
      <c r="A95" s="77"/>
      <c r="B95" s="39"/>
      <c r="C95" s="39"/>
      <c r="D95" s="39"/>
      <c r="E95" s="39"/>
      <c r="F95" s="73"/>
      <c r="G95" s="95">
        <f>Table1487453233343536331323334353738393103113123[[#This Row],[Hours Worked]]*Table1487453233343536331323334353738393103113123[[#This Row],[Rate]]</f>
        <v>0</v>
      </c>
      <c r="H95" s="116"/>
      <c r="I95" s="118">
        <f>IF(Table1487453233343536331323334353738393103113123[[#This Row],[Equipment Used (Dropdown)]] &lt;&gt; "", RIGHT(Table1487453233343536331323334353738393103113123[[#This Row],[Equipment Used (Dropdown)]],6),0)</f>
        <v>0</v>
      </c>
      <c r="J95" s="94"/>
      <c r="K95" s="95">
        <f>Table1487453233343536331323334353738393103113123[[#This Row],[Rate (Auto selects)]]*Table1487453233343536331323334353738393103113123[[#This Row],[Hours Used]]</f>
        <v>0</v>
      </c>
      <c r="S95" s="33"/>
      <c r="T95" s="39"/>
      <c r="U95" s="39"/>
      <c r="V95" s="39"/>
      <c r="W95" s="39"/>
      <c r="X95" s="39"/>
      <c r="Y95" s="112">
        <f>IF(X95 &lt;&gt; "", RIGHT(Table15775311283848586881828384858788898108118128[[#This Row],[Class (Dropdown)]],6),0)</f>
        <v>0</v>
      </c>
      <c r="Z95" s="108"/>
      <c r="AA95" s="107"/>
      <c r="AB95" s="111">
        <f>Table15775311283848586881828384858788898108118128[[#This Row],[Rate (Auto fill)]]*Table15775311283848586881828384858788898108118128[[#This Row],[Hours Groomed]]</f>
        <v>0</v>
      </c>
      <c r="AC95" s="32"/>
      <c r="AD95" s="84"/>
      <c r="AE95" s="85"/>
      <c r="AF95" s="85"/>
      <c r="AI95" s="33"/>
      <c r="AJ95" s="39"/>
      <c r="AK95" s="39"/>
      <c r="AL95" s="39"/>
      <c r="AM95" s="76"/>
      <c r="AN95" s="39"/>
      <c r="AO95" s="39"/>
      <c r="AP95" s="33"/>
      <c r="AQ95" s="77"/>
      <c r="AR95" s="39"/>
      <c r="AS95" s="39"/>
      <c r="AT95" s="76"/>
      <c r="AU95" s="39"/>
      <c r="AV95" s="78"/>
      <c r="AW95" s="33"/>
      <c r="AX95" s="77"/>
      <c r="AY95" s="39"/>
      <c r="AZ95" s="39"/>
      <c r="BA95" s="76"/>
      <c r="BB95" s="39"/>
      <c r="BC95" s="78"/>
      <c r="BD95" s="33"/>
      <c r="BE95" s="77"/>
      <c r="BF95" s="39"/>
      <c r="BG95" s="39"/>
      <c r="BH95" s="76"/>
      <c r="BI95" s="39"/>
      <c r="BJ95" s="78"/>
      <c r="BK95" s="33"/>
    </row>
    <row r="96" spans="1:63" x14ac:dyDescent="0.35">
      <c r="A96" s="77"/>
      <c r="B96" s="39"/>
      <c r="C96" s="39"/>
      <c r="D96" s="39"/>
      <c r="E96" s="39"/>
      <c r="F96" s="73"/>
      <c r="G96" s="95">
        <f>Table1487453233343536331323334353738393103113123[[#This Row],[Hours Worked]]*Table1487453233343536331323334353738393103113123[[#This Row],[Rate]]</f>
        <v>0</v>
      </c>
      <c r="H96" s="116"/>
      <c r="I96" s="118">
        <f>IF(Table1487453233343536331323334353738393103113123[[#This Row],[Equipment Used (Dropdown)]] &lt;&gt; "", RIGHT(Table1487453233343536331323334353738393103113123[[#This Row],[Equipment Used (Dropdown)]],6),0)</f>
        <v>0</v>
      </c>
      <c r="J96" s="94"/>
      <c r="K96" s="95">
        <f>Table1487453233343536331323334353738393103113123[[#This Row],[Rate (Auto selects)]]*Table1487453233343536331323334353738393103113123[[#This Row],[Hours Used]]</f>
        <v>0</v>
      </c>
      <c r="S96" s="33"/>
      <c r="T96" s="39"/>
      <c r="U96" s="39"/>
      <c r="V96" s="39"/>
      <c r="W96" s="39"/>
      <c r="X96" s="39"/>
      <c r="Y96" s="112">
        <f>IF(X96 &lt;&gt; "", RIGHT(Table15775311283848586881828384858788898108118128[[#This Row],[Class (Dropdown)]],6),0)</f>
        <v>0</v>
      </c>
      <c r="Z96" s="108"/>
      <c r="AA96" s="107"/>
      <c r="AB96" s="111">
        <f>Table15775311283848586881828384858788898108118128[[#This Row],[Rate (Auto fill)]]*Table15775311283848586881828384858788898108118128[[#This Row],[Hours Groomed]]</f>
        <v>0</v>
      </c>
      <c r="AC96" s="32"/>
      <c r="AD96" s="84"/>
      <c r="AE96" s="85"/>
      <c r="AF96" s="85"/>
      <c r="AI96" s="33"/>
      <c r="AJ96" s="39"/>
      <c r="AK96" s="39"/>
      <c r="AL96" s="39"/>
      <c r="AM96" s="76"/>
      <c r="AN96" s="39"/>
      <c r="AO96" s="39"/>
      <c r="AP96" s="33"/>
      <c r="AQ96" s="77"/>
      <c r="AR96" s="39"/>
      <c r="AS96" s="39"/>
      <c r="AT96" s="76"/>
      <c r="AU96" s="39"/>
      <c r="AV96" s="78"/>
      <c r="AW96" s="33"/>
      <c r="AX96" s="77"/>
      <c r="AY96" s="39"/>
      <c r="AZ96" s="39"/>
      <c r="BA96" s="76"/>
      <c r="BB96" s="39"/>
      <c r="BC96" s="78"/>
      <c r="BD96" s="33"/>
      <c r="BE96" s="77"/>
      <c r="BF96" s="39"/>
      <c r="BG96" s="39"/>
      <c r="BH96" s="76"/>
      <c r="BI96" s="39"/>
      <c r="BJ96" s="78"/>
      <c r="BK96" s="33"/>
    </row>
    <row r="97" spans="1:63" x14ac:dyDescent="0.35">
      <c r="A97" s="77"/>
      <c r="B97" s="39"/>
      <c r="C97" s="39"/>
      <c r="D97" s="39"/>
      <c r="E97" s="39"/>
      <c r="F97" s="73"/>
      <c r="G97" s="95">
        <f>Table1487453233343536331323334353738393103113123[[#This Row],[Hours Worked]]*Table1487453233343536331323334353738393103113123[[#This Row],[Rate]]</f>
        <v>0</v>
      </c>
      <c r="H97" s="116"/>
      <c r="I97" s="118">
        <f>IF(Table1487453233343536331323334353738393103113123[[#This Row],[Equipment Used (Dropdown)]] &lt;&gt; "", RIGHT(Table1487453233343536331323334353738393103113123[[#This Row],[Equipment Used (Dropdown)]],6),0)</f>
        <v>0</v>
      </c>
      <c r="J97" s="94"/>
      <c r="K97" s="95">
        <f>Table1487453233343536331323334353738393103113123[[#This Row],[Rate (Auto selects)]]*Table1487453233343536331323334353738393103113123[[#This Row],[Hours Used]]</f>
        <v>0</v>
      </c>
      <c r="S97" s="33"/>
      <c r="T97" s="39"/>
      <c r="U97" s="39"/>
      <c r="V97" s="39"/>
      <c r="W97" s="39"/>
      <c r="X97" s="39"/>
      <c r="Y97" s="112">
        <f>IF(X97 &lt;&gt; "", RIGHT(Table15775311283848586881828384858788898108118128[[#This Row],[Class (Dropdown)]],6),0)</f>
        <v>0</v>
      </c>
      <c r="Z97" s="108"/>
      <c r="AA97" s="107"/>
      <c r="AB97" s="111">
        <f>Table15775311283848586881828384858788898108118128[[#This Row],[Rate (Auto fill)]]*Table15775311283848586881828384858788898108118128[[#This Row],[Hours Groomed]]</f>
        <v>0</v>
      </c>
      <c r="AC97" s="32"/>
      <c r="AD97" s="84"/>
      <c r="AE97" s="85"/>
      <c r="AF97" s="85"/>
      <c r="AI97" s="33"/>
      <c r="AJ97" s="39"/>
      <c r="AK97" s="39"/>
      <c r="AL97" s="39"/>
      <c r="AM97" s="76"/>
      <c r="AN97" s="39"/>
      <c r="AO97" s="39"/>
      <c r="AP97" s="33"/>
      <c r="AQ97" s="77"/>
      <c r="AR97" s="39"/>
      <c r="AS97" s="39"/>
      <c r="AT97" s="76"/>
      <c r="AU97" s="39"/>
      <c r="AV97" s="78"/>
      <c r="AW97" s="33"/>
      <c r="AX97" s="77"/>
      <c r="AY97" s="39"/>
      <c r="AZ97" s="39"/>
      <c r="BA97" s="76"/>
      <c r="BB97" s="39"/>
      <c r="BC97" s="78"/>
      <c r="BD97" s="33"/>
      <c r="BE97" s="77"/>
      <c r="BF97" s="39"/>
      <c r="BG97" s="39"/>
      <c r="BH97" s="76"/>
      <c r="BI97" s="39"/>
      <c r="BJ97" s="78"/>
      <c r="BK97" s="33"/>
    </row>
    <row r="98" spans="1:63" x14ac:dyDescent="0.35">
      <c r="A98" s="77"/>
      <c r="B98" s="39"/>
      <c r="C98" s="39"/>
      <c r="D98" s="39"/>
      <c r="E98" s="39"/>
      <c r="F98" s="73"/>
      <c r="G98" s="95">
        <f>Table1487453233343536331323334353738393103113123[[#This Row],[Hours Worked]]*Table1487453233343536331323334353738393103113123[[#This Row],[Rate]]</f>
        <v>0</v>
      </c>
      <c r="H98" s="116"/>
      <c r="I98" s="118">
        <f>IF(Table1487453233343536331323334353738393103113123[[#This Row],[Equipment Used (Dropdown)]] &lt;&gt; "", RIGHT(Table1487453233343536331323334353738393103113123[[#This Row],[Equipment Used (Dropdown)]],6),0)</f>
        <v>0</v>
      </c>
      <c r="J98" s="94"/>
      <c r="K98" s="95">
        <f>Table1487453233343536331323334353738393103113123[[#This Row],[Rate (Auto selects)]]*Table1487453233343536331323334353738393103113123[[#This Row],[Hours Used]]</f>
        <v>0</v>
      </c>
      <c r="S98" s="33"/>
      <c r="T98" s="39"/>
      <c r="U98" s="39"/>
      <c r="V98" s="39"/>
      <c r="W98" s="39"/>
      <c r="X98" s="39"/>
      <c r="Y98" s="112">
        <f>IF(X98 &lt;&gt; "", RIGHT(Table15775311283848586881828384858788898108118128[[#This Row],[Class (Dropdown)]],6),0)</f>
        <v>0</v>
      </c>
      <c r="Z98" s="108"/>
      <c r="AA98" s="107"/>
      <c r="AB98" s="111">
        <f>Table15775311283848586881828384858788898108118128[[#This Row],[Rate (Auto fill)]]*Table15775311283848586881828384858788898108118128[[#This Row],[Hours Groomed]]</f>
        <v>0</v>
      </c>
      <c r="AC98" s="32"/>
      <c r="AD98" s="84"/>
      <c r="AE98" s="85"/>
      <c r="AF98" s="85"/>
      <c r="AI98" s="33"/>
      <c r="AJ98" s="39"/>
      <c r="AK98" s="39"/>
      <c r="AL98" s="39"/>
      <c r="AM98" s="76"/>
      <c r="AN98" s="39"/>
      <c r="AO98" s="39"/>
      <c r="AP98" s="33"/>
      <c r="AQ98" s="77"/>
      <c r="AR98" s="39"/>
      <c r="AS98" s="39"/>
      <c r="AT98" s="76"/>
      <c r="AU98" s="39"/>
      <c r="AV98" s="78"/>
      <c r="AW98" s="33"/>
      <c r="AX98" s="77"/>
      <c r="AY98" s="39"/>
      <c r="AZ98" s="39"/>
      <c r="BA98" s="76"/>
      <c r="BB98" s="39"/>
      <c r="BC98" s="78"/>
      <c r="BD98" s="33"/>
      <c r="BE98" s="77"/>
      <c r="BF98" s="39"/>
      <c r="BG98" s="39"/>
      <c r="BH98" s="76"/>
      <c r="BI98" s="39"/>
      <c r="BJ98" s="78"/>
      <c r="BK98" s="33"/>
    </row>
    <row r="99" spans="1:63" x14ac:dyDescent="0.35">
      <c r="A99" s="77"/>
      <c r="B99" s="39"/>
      <c r="C99" s="39"/>
      <c r="D99" s="39"/>
      <c r="E99" s="39"/>
      <c r="F99" s="73"/>
      <c r="G99" s="95">
        <f>Table1487453233343536331323334353738393103113123[[#This Row],[Hours Worked]]*Table1487453233343536331323334353738393103113123[[#This Row],[Rate]]</f>
        <v>0</v>
      </c>
      <c r="H99" s="116"/>
      <c r="I99" s="118">
        <f>IF(Table1487453233343536331323334353738393103113123[[#This Row],[Equipment Used (Dropdown)]] &lt;&gt; "", RIGHT(Table1487453233343536331323334353738393103113123[[#This Row],[Equipment Used (Dropdown)]],6),0)</f>
        <v>0</v>
      </c>
      <c r="J99" s="94"/>
      <c r="K99" s="95">
        <f>Table1487453233343536331323334353738393103113123[[#This Row],[Rate (Auto selects)]]*Table1487453233343536331323334353738393103113123[[#This Row],[Hours Used]]</f>
        <v>0</v>
      </c>
      <c r="S99" s="33"/>
      <c r="T99" s="39"/>
      <c r="U99" s="39"/>
      <c r="V99" s="39"/>
      <c r="W99" s="39"/>
      <c r="X99" s="39"/>
      <c r="Y99" s="112">
        <f>IF(X99 &lt;&gt; "", RIGHT(Table15775311283848586881828384858788898108118128[[#This Row],[Class (Dropdown)]],6),0)</f>
        <v>0</v>
      </c>
      <c r="Z99" s="108"/>
      <c r="AA99" s="107"/>
      <c r="AB99" s="111">
        <f>Table15775311283848586881828384858788898108118128[[#This Row],[Rate (Auto fill)]]*Table15775311283848586881828384858788898108118128[[#This Row],[Hours Groomed]]</f>
        <v>0</v>
      </c>
      <c r="AC99" s="32"/>
      <c r="AD99" s="84"/>
      <c r="AE99" s="85"/>
      <c r="AF99" s="85"/>
      <c r="AI99" s="33"/>
      <c r="AJ99" s="39"/>
      <c r="AK99" s="39"/>
      <c r="AL99" s="39"/>
      <c r="AM99" s="76"/>
      <c r="AN99" s="39"/>
      <c r="AO99" s="39"/>
      <c r="AP99" s="33"/>
      <c r="AQ99" s="77"/>
      <c r="AR99" s="39"/>
      <c r="AS99" s="39"/>
      <c r="AT99" s="76"/>
      <c r="AU99" s="39"/>
      <c r="AV99" s="78"/>
      <c r="AW99" s="33"/>
      <c r="AX99" s="77"/>
      <c r="AY99" s="39"/>
      <c r="AZ99" s="39"/>
      <c r="BA99" s="76"/>
      <c r="BB99" s="39"/>
      <c r="BC99" s="78"/>
      <c r="BD99" s="33"/>
      <c r="BE99" s="77"/>
      <c r="BF99" s="39"/>
      <c r="BG99" s="39"/>
      <c r="BH99" s="76"/>
      <c r="BI99" s="39"/>
      <c r="BJ99" s="78"/>
      <c r="BK99" s="33"/>
    </row>
    <row r="100" spans="1:63" x14ac:dyDescent="0.35">
      <c r="A100" s="77"/>
      <c r="B100" s="39"/>
      <c r="C100" s="39"/>
      <c r="D100" s="39"/>
      <c r="E100" s="39"/>
      <c r="F100" s="73"/>
      <c r="G100" s="95">
        <f>Table1487453233343536331323334353738393103113123[[#This Row],[Hours Worked]]*Table1487453233343536331323334353738393103113123[[#This Row],[Rate]]</f>
        <v>0</v>
      </c>
      <c r="H100" s="116"/>
      <c r="I100" s="118">
        <f>IF(Table1487453233343536331323334353738393103113123[[#This Row],[Equipment Used (Dropdown)]] &lt;&gt; "", RIGHT(Table1487453233343536331323334353738393103113123[[#This Row],[Equipment Used (Dropdown)]],6),0)</f>
        <v>0</v>
      </c>
      <c r="J100" s="94"/>
      <c r="K100" s="95">
        <f>Table1487453233343536331323334353738393103113123[[#This Row],[Rate (Auto selects)]]*Table1487453233343536331323334353738393103113123[[#This Row],[Hours Used]]</f>
        <v>0</v>
      </c>
      <c r="S100" s="33"/>
      <c r="T100" s="39"/>
      <c r="U100" s="39"/>
      <c r="V100" s="39"/>
      <c r="W100" s="39"/>
      <c r="X100" s="39"/>
      <c r="Y100" s="112">
        <f>IF(X100 &lt;&gt; "", RIGHT(Table15775311283848586881828384858788898108118128[[#This Row],[Class (Dropdown)]],6),0)</f>
        <v>0</v>
      </c>
      <c r="Z100" s="108"/>
      <c r="AA100" s="107"/>
      <c r="AB100" s="111">
        <f>Table15775311283848586881828384858788898108118128[[#This Row],[Rate (Auto fill)]]*Table15775311283848586881828384858788898108118128[[#This Row],[Hours Groomed]]</f>
        <v>0</v>
      </c>
      <c r="AC100" s="32"/>
      <c r="AD100" s="84"/>
      <c r="AE100" s="85"/>
      <c r="AF100" s="85"/>
      <c r="AI100" s="33"/>
      <c r="AJ100" s="39"/>
      <c r="AK100" s="39"/>
      <c r="AL100" s="39"/>
      <c r="AM100" s="76"/>
      <c r="AN100" s="39"/>
      <c r="AO100" s="39"/>
      <c r="AP100" s="33"/>
      <c r="AQ100" s="77"/>
      <c r="AR100" s="39"/>
      <c r="AS100" s="39"/>
      <c r="AT100" s="76"/>
      <c r="AU100" s="39"/>
      <c r="AV100" s="78"/>
      <c r="AW100" s="33"/>
      <c r="AX100" s="77"/>
      <c r="AY100" s="39"/>
      <c r="AZ100" s="39"/>
      <c r="BA100" s="76"/>
      <c r="BB100" s="39"/>
      <c r="BC100" s="78"/>
      <c r="BD100" s="33"/>
      <c r="BE100" s="77"/>
      <c r="BF100" s="39"/>
      <c r="BG100" s="39"/>
      <c r="BH100" s="76"/>
      <c r="BI100" s="39"/>
      <c r="BJ100" s="78"/>
      <c r="BK100" s="33"/>
    </row>
    <row r="101" spans="1:63" x14ac:dyDescent="0.35">
      <c r="A101" s="77"/>
      <c r="B101" s="39"/>
      <c r="C101" s="39"/>
      <c r="D101" s="39"/>
      <c r="E101" s="39"/>
      <c r="F101" s="73"/>
      <c r="G101" s="95">
        <f>Table1487453233343536331323334353738393103113123[[#This Row],[Hours Worked]]*Table1487453233343536331323334353738393103113123[[#This Row],[Rate]]</f>
        <v>0</v>
      </c>
      <c r="H101" s="116"/>
      <c r="I101" s="118">
        <f>IF(Table1487453233343536331323334353738393103113123[[#This Row],[Equipment Used (Dropdown)]] &lt;&gt; "", RIGHT(Table1487453233343536331323334353738393103113123[[#This Row],[Equipment Used (Dropdown)]],6),0)</f>
        <v>0</v>
      </c>
      <c r="J101" s="94"/>
      <c r="K101" s="95">
        <f>Table1487453233343536331323334353738393103113123[[#This Row],[Rate (Auto selects)]]*Table1487453233343536331323334353738393103113123[[#This Row],[Hours Used]]</f>
        <v>0</v>
      </c>
      <c r="S101" s="33"/>
      <c r="T101" s="39"/>
      <c r="U101" s="39"/>
      <c r="V101" s="39"/>
      <c r="W101" s="39"/>
      <c r="X101" s="39"/>
      <c r="Y101" s="112">
        <f>IF(X101 &lt;&gt; "", RIGHT(Table15775311283848586881828384858788898108118128[[#This Row],[Class (Dropdown)]],6),0)</f>
        <v>0</v>
      </c>
      <c r="Z101" s="108"/>
      <c r="AA101" s="107"/>
      <c r="AB101" s="111">
        <f>Table15775311283848586881828384858788898108118128[[#This Row],[Rate (Auto fill)]]*Table15775311283848586881828384858788898108118128[[#This Row],[Hours Groomed]]</f>
        <v>0</v>
      </c>
      <c r="AC101" s="32"/>
      <c r="AD101" s="84"/>
      <c r="AE101" s="85"/>
      <c r="AF101" s="85"/>
      <c r="AI101" s="33"/>
      <c r="AJ101" s="39"/>
      <c r="AK101" s="39"/>
      <c r="AL101" s="39"/>
      <c r="AM101" s="76"/>
      <c r="AN101" s="39"/>
      <c r="AO101" s="39"/>
      <c r="AP101" s="33"/>
      <c r="AQ101" s="77"/>
      <c r="AR101" s="39"/>
      <c r="AS101" s="39"/>
      <c r="AT101" s="76"/>
      <c r="AU101" s="39"/>
      <c r="AV101" s="78"/>
      <c r="AW101" s="33"/>
      <c r="AX101" s="77"/>
      <c r="AY101" s="39"/>
      <c r="AZ101" s="39"/>
      <c r="BA101" s="76"/>
      <c r="BB101" s="39"/>
      <c r="BC101" s="78"/>
      <c r="BD101" s="33"/>
      <c r="BE101" s="77"/>
      <c r="BF101" s="39"/>
      <c r="BG101" s="39"/>
      <c r="BH101" s="76"/>
      <c r="BI101" s="39"/>
      <c r="BJ101" s="78"/>
      <c r="BK101" s="33"/>
    </row>
    <row r="102" spans="1:63" x14ac:dyDescent="0.35">
      <c r="A102" s="77"/>
      <c r="B102" s="39"/>
      <c r="C102" s="39"/>
      <c r="D102" s="39"/>
      <c r="E102" s="39"/>
      <c r="F102" s="73"/>
      <c r="G102" s="95">
        <f>Table1487453233343536331323334353738393103113123[[#This Row],[Hours Worked]]*Table1487453233343536331323334353738393103113123[[#This Row],[Rate]]</f>
        <v>0</v>
      </c>
      <c r="H102" s="116"/>
      <c r="I102" s="118">
        <f>IF(Table1487453233343536331323334353738393103113123[[#This Row],[Equipment Used (Dropdown)]] &lt;&gt; "", RIGHT(Table1487453233343536331323334353738393103113123[[#This Row],[Equipment Used (Dropdown)]],6),0)</f>
        <v>0</v>
      </c>
      <c r="J102" s="94"/>
      <c r="K102" s="95">
        <f>Table1487453233343536331323334353738393103113123[[#This Row],[Rate (Auto selects)]]*Table1487453233343536331323334353738393103113123[[#This Row],[Hours Used]]</f>
        <v>0</v>
      </c>
      <c r="S102" s="33"/>
      <c r="T102" s="39"/>
      <c r="U102" s="39"/>
      <c r="V102" s="39"/>
      <c r="W102" s="39"/>
      <c r="X102" s="39"/>
      <c r="Y102" s="112">
        <f>IF(X102 &lt;&gt; "", RIGHT(Table15775311283848586881828384858788898108118128[[#This Row],[Class (Dropdown)]],6),0)</f>
        <v>0</v>
      </c>
      <c r="Z102" s="108"/>
      <c r="AA102" s="107"/>
      <c r="AB102" s="111">
        <f>Table15775311283848586881828384858788898108118128[[#This Row],[Rate (Auto fill)]]*Table15775311283848586881828384858788898108118128[[#This Row],[Hours Groomed]]</f>
        <v>0</v>
      </c>
      <c r="AC102" s="32"/>
      <c r="AD102" s="84"/>
      <c r="AE102" s="85"/>
      <c r="AF102" s="85"/>
      <c r="AI102" s="33"/>
      <c r="AJ102" s="39"/>
      <c r="AK102" s="39"/>
      <c r="AL102" s="39"/>
      <c r="AM102" s="76"/>
      <c r="AN102" s="39"/>
      <c r="AO102" s="39"/>
      <c r="AP102" s="33"/>
      <c r="AQ102" s="77"/>
      <c r="AR102" s="39"/>
      <c r="AS102" s="39"/>
      <c r="AT102" s="76"/>
      <c r="AU102" s="39"/>
      <c r="AV102" s="78"/>
      <c r="AW102" s="33"/>
      <c r="AX102" s="77"/>
      <c r="AY102" s="39"/>
      <c r="AZ102" s="39"/>
      <c r="BA102" s="76"/>
      <c r="BB102" s="39"/>
      <c r="BC102" s="78"/>
      <c r="BD102" s="33"/>
      <c r="BE102" s="77"/>
      <c r="BF102" s="39"/>
      <c r="BG102" s="39"/>
      <c r="BH102" s="76"/>
      <c r="BI102" s="39"/>
      <c r="BJ102" s="78"/>
      <c r="BK102" s="33"/>
    </row>
    <row r="103" spans="1:63" x14ac:dyDescent="0.35">
      <c r="A103" s="77"/>
      <c r="B103" s="39"/>
      <c r="C103" s="39"/>
      <c r="D103" s="39"/>
      <c r="E103" s="39"/>
      <c r="F103" s="73"/>
      <c r="G103" s="95">
        <f>Table1487453233343536331323334353738393103113123[[#This Row],[Hours Worked]]*Table1487453233343536331323334353738393103113123[[#This Row],[Rate]]</f>
        <v>0</v>
      </c>
      <c r="H103" s="116"/>
      <c r="I103" s="118">
        <f>IF(Table1487453233343536331323334353738393103113123[[#This Row],[Equipment Used (Dropdown)]] &lt;&gt; "", RIGHT(Table1487453233343536331323334353738393103113123[[#This Row],[Equipment Used (Dropdown)]],6),0)</f>
        <v>0</v>
      </c>
      <c r="J103" s="94"/>
      <c r="K103" s="95">
        <f>Table1487453233343536331323334353738393103113123[[#This Row],[Rate (Auto selects)]]*Table1487453233343536331323334353738393103113123[[#This Row],[Hours Used]]</f>
        <v>0</v>
      </c>
      <c r="S103" s="33"/>
      <c r="T103" s="39"/>
      <c r="U103" s="39"/>
      <c r="V103" s="39"/>
      <c r="W103" s="39"/>
      <c r="X103" s="39"/>
      <c r="Y103" s="112">
        <f>IF(X103 &lt;&gt; "", RIGHT(Table15775311283848586881828384858788898108118128[[#This Row],[Class (Dropdown)]],6),0)</f>
        <v>0</v>
      </c>
      <c r="Z103" s="108"/>
      <c r="AA103" s="107"/>
      <c r="AB103" s="111">
        <f>Table15775311283848586881828384858788898108118128[[#This Row],[Rate (Auto fill)]]*Table15775311283848586881828384858788898108118128[[#This Row],[Hours Groomed]]</f>
        <v>0</v>
      </c>
      <c r="AC103" s="32"/>
      <c r="AD103" s="84"/>
      <c r="AE103" s="85"/>
      <c r="AF103" s="85"/>
      <c r="AI103" s="33"/>
      <c r="AJ103" s="39"/>
      <c r="AK103" s="39"/>
      <c r="AL103" s="39"/>
      <c r="AM103" s="76"/>
      <c r="AN103" s="39"/>
      <c r="AO103" s="39"/>
      <c r="AP103" s="33"/>
      <c r="AQ103" s="77"/>
      <c r="AR103" s="39"/>
      <c r="AS103" s="39"/>
      <c r="AT103" s="76"/>
      <c r="AU103" s="39"/>
      <c r="AV103" s="78"/>
      <c r="AW103" s="33"/>
      <c r="AX103" s="77"/>
      <c r="AY103" s="39"/>
      <c r="AZ103" s="39"/>
      <c r="BA103" s="76"/>
      <c r="BB103" s="39"/>
      <c r="BC103" s="78"/>
      <c r="BD103" s="33"/>
      <c r="BE103" s="77"/>
      <c r="BF103" s="39"/>
      <c r="BG103" s="39"/>
      <c r="BH103" s="76"/>
      <c r="BI103" s="39"/>
      <c r="BJ103" s="78"/>
      <c r="BK103" s="33"/>
    </row>
    <row r="104" spans="1:63" x14ac:dyDescent="0.35">
      <c r="A104" s="77"/>
      <c r="B104" s="39"/>
      <c r="C104" s="39"/>
      <c r="D104" s="39"/>
      <c r="E104" s="39"/>
      <c r="F104" s="73"/>
      <c r="G104" s="95">
        <f>Table1487453233343536331323334353738393103113123[[#This Row],[Hours Worked]]*Table1487453233343536331323334353738393103113123[[#This Row],[Rate]]</f>
        <v>0</v>
      </c>
      <c r="H104" s="116"/>
      <c r="I104" s="118">
        <f>IF(Table1487453233343536331323334353738393103113123[[#This Row],[Equipment Used (Dropdown)]] &lt;&gt; "", RIGHT(Table1487453233343536331323334353738393103113123[[#This Row],[Equipment Used (Dropdown)]],6),0)</f>
        <v>0</v>
      </c>
      <c r="J104" s="94"/>
      <c r="K104" s="95">
        <f>Table1487453233343536331323334353738393103113123[[#This Row],[Rate (Auto selects)]]*Table1487453233343536331323334353738393103113123[[#This Row],[Hours Used]]</f>
        <v>0</v>
      </c>
      <c r="S104" s="33"/>
      <c r="T104" s="39"/>
      <c r="U104" s="39"/>
      <c r="V104" s="39"/>
      <c r="W104" s="39"/>
      <c r="X104" s="39"/>
      <c r="Y104" s="112">
        <f>IF(X104 &lt;&gt; "", RIGHT(Table15775311283848586881828384858788898108118128[[#This Row],[Class (Dropdown)]],6),0)</f>
        <v>0</v>
      </c>
      <c r="Z104" s="108"/>
      <c r="AA104" s="107"/>
      <c r="AB104" s="111">
        <f>Table15775311283848586881828384858788898108118128[[#This Row],[Rate (Auto fill)]]*Table15775311283848586881828384858788898108118128[[#This Row],[Hours Groomed]]</f>
        <v>0</v>
      </c>
      <c r="AC104" s="32"/>
      <c r="AE104" s="85"/>
      <c r="AF104" s="85"/>
      <c r="AI104" s="33"/>
      <c r="AJ104" s="39"/>
      <c r="AK104" s="39"/>
      <c r="AL104" s="39"/>
      <c r="AM104" s="76"/>
      <c r="AN104" s="39"/>
      <c r="AO104" s="39"/>
      <c r="AP104" s="33"/>
      <c r="AQ104" s="77"/>
      <c r="AR104" s="39"/>
      <c r="AS104" s="39"/>
      <c r="AT104" s="76"/>
      <c r="AU104" s="39"/>
      <c r="AV104" s="78"/>
      <c r="AW104" s="33"/>
      <c r="AX104" s="77"/>
      <c r="AY104" s="39"/>
      <c r="AZ104" s="39"/>
      <c r="BA104" s="76"/>
      <c r="BB104" s="39"/>
      <c r="BC104" s="78"/>
      <c r="BD104" s="33"/>
      <c r="BE104" s="77"/>
      <c r="BF104" s="39"/>
      <c r="BG104" s="39"/>
      <c r="BH104" s="76"/>
      <c r="BI104" s="39"/>
      <c r="BJ104" s="78"/>
      <c r="BK104" s="33"/>
    </row>
    <row r="105" spans="1:63" x14ac:dyDescent="0.35">
      <c r="A105" s="77"/>
      <c r="B105" s="39"/>
      <c r="C105" s="39"/>
      <c r="D105" s="39"/>
      <c r="E105" s="39"/>
      <c r="F105" s="73"/>
      <c r="G105" s="95">
        <f>Table1487453233343536331323334353738393103113123[[#This Row],[Hours Worked]]*Table1487453233343536331323334353738393103113123[[#This Row],[Rate]]</f>
        <v>0</v>
      </c>
      <c r="H105" s="116"/>
      <c r="I105" s="118">
        <f>IF(Table1487453233343536331323334353738393103113123[[#This Row],[Equipment Used (Dropdown)]] &lt;&gt; "", RIGHT(Table1487453233343536331323334353738393103113123[[#This Row],[Equipment Used (Dropdown)]],6),0)</f>
        <v>0</v>
      </c>
      <c r="J105" s="94"/>
      <c r="K105" s="95">
        <f>Table1487453233343536331323334353738393103113123[[#This Row],[Rate (Auto selects)]]*Table1487453233343536331323334353738393103113123[[#This Row],[Hours Used]]</f>
        <v>0</v>
      </c>
      <c r="S105" s="33"/>
      <c r="T105" s="39"/>
      <c r="U105" s="39"/>
      <c r="V105" s="39"/>
      <c r="W105" s="39"/>
      <c r="X105" s="39"/>
      <c r="Y105" s="112">
        <f>IF(X105 &lt;&gt; "", RIGHT(Table15775311283848586881828384858788898108118128[[#This Row],[Class (Dropdown)]],6),0)</f>
        <v>0</v>
      </c>
      <c r="Z105" s="108"/>
      <c r="AA105" s="107"/>
      <c r="AB105" s="111">
        <f>Table15775311283848586881828384858788898108118128[[#This Row],[Rate (Auto fill)]]*Table15775311283848586881828384858788898108118128[[#This Row],[Hours Groomed]]</f>
        <v>0</v>
      </c>
      <c r="AC105" s="32"/>
      <c r="AE105" s="85"/>
      <c r="AF105" s="85"/>
      <c r="AI105" s="33"/>
      <c r="AJ105" s="39"/>
      <c r="AK105" s="39"/>
      <c r="AL105" s="39"/>
      <c r="AM105" s="76"/>
      <c r="AN105" s="39"/>
      <c r="AO105" s="39"/>
      <c r="AP105" s="33"/>
      <c r="AQ105" s="77"/>
      <c r="AR105" s="39"/>
      <c r="AS105" s="39"/>
      <c r="AT105" s="76"/>
      <c r="AU105" s="39"/>
      <c r="AV105" s="78"/>
      <c r="AW105" s="33"/>
      <c r="AX105" s="77"/>
      <c r="AY105" s="39"/>
      <c r="AZ105" s="39"/>
      <c r="BA105" s="76"/>
      <c r="BB105" s="39"/>
      <c r="BC105" s="78"/>
      <c r="BD105" s="33"/>
      <c r="BE105" s="77"/>
      <c r="BF105" s="39"/>
      <c r="BG105" s="39"/>
      <c r="BH105" s="76"/>
      <c r="BI105" s="39"/>
      <c r="BJ105" s="78"/>
      <c r="BK105" s="33"/>
    </row>
    <row r="106" spans="1:63" x14ac:dyDescent="0.35">
      <c r="A106" s="77"/>
      <c r="B106" s="39"/>
      <c r="C106" s="39"/>
      <c r="D106" s="39"/>
      <c r="E106" s="39"/>
      <c r="F106" s="73"/>
      <c r="G106" s="95">
        <f>Table1487453233343536331323334353738393103113123[[#This Row],[Hours Worked]]*Table1487453233343536331323334353738393103113123[[#This Row],[Rate]]</f>
        <v>0</v>
      </c>
      <c r="H106" s="116"/>
      <c r="I106" s="118">
        <f>IF(Table1487453233343536331323334353738393103113123[[#This Row],[Equipment Used (Dropdown)]] &lt;&gt; "", RIGHT(Table1487453233343536331323334353738393103113123[[#This Row],[Equipment Used (Dropdown)]],6),0)</f>
        <v>0</v>
      </c>
      <c r="J106" s="94"/>
      <c r="K106" s="95">
        <f>Table1487453233343536331323334353738393103113123[[#This Row],[Rate (Auto selects)]]*Table1487453233343536331323334353738393103113123[[#This Row],[Hours Used]]</f>
        <v>0</v>
      </c>
      <c r="S106" s="33"/>
      <c r="T106" s="39"/>
      <c r="U106" s="39"/>
      <c r="V106" s="39"/>
      <c r="W106" s="39"/>
      <c r="X106" s="39"/>
      <c r="Y106" s="112">
        <f>IF(X106 &lt;&gt; "", RIGHT(Table15775311283848586881828384858788898108118128[[#This Row],[Class (Dropdown)]],6),0)</f>
        <v>0</v>
      </c>
      <c r="Z106" s="108"/>
      <c r="AA106" s="107"/>
      <c r="AB106" s="111">
        <f>Table15775311283848586881828384858788898108118128[[#This Row],[Rate (Auto fill)]]*Table15775311283848586881828384858788898108118128[[#This Row],[Hours Groomed]]</f>
        <v>0</v>
      </c>
      <c r="AC106" s="32"/>
      <c r="AE106" s="85"/>
      <c r="AF106" s="85"/>
      <c r="AI106" s="33"/>
      <c r="AJ106" s="39"/>
      <c r="AK106" s="39"/>
      <c r="AL106" s="39"/>
      <c r="AM106" s="76"/>
      <c r="AN106" s="39"/>
      <c r="AO106" s="39"/>
      <c r="AP106" s="33"/>
      <c r="AQ106" s="77"/>
      <c r="AR106" s="39"/>
      <c r="AS106" s="39"/>
      <c r="AT106" s="76"/>
      <c r="AU106" s="39"/>
      <c r="AV106" s="78"/>
      <c r="AW106" s="33"/>
      <c r="AX106" s="77"/>
      <c r="AY106" s="39"/>
      <c r="AZ106" s="39"/>
      <c r="BA106" s="76"/>
      <c r="BB106" s="39"/>
      <c r="BC106" s="78"/>
      <c r="BD106" s="33"/>
      <c r="BE106" s="77"/>
      <c r="BF106" s="39"/>
      <c r="BG106" s="39"/>
      <c r="BH106" s="76"/>
      <c r="BI106" s="39"/>
      <c r="BJ106" s="78"/>
      <c r="BK106" s="33"/>
    </row>
    <row r="107" spans="1:63" x14ac:dyDescent="0.35">
      <c r="A107" s="77"/>
      <c r="B107" s="39"/>
      <c r="C107" s="39"/>
      <c r="D107" s="39"/>
      <c r="E107" s="39"/>
      <c r="F107" s="73"/>
      <c r="G107" s="95">
        <f>Table1487453233343536331323334353738393103113123[[#This Row],[Hours Worked]]*Table1487453233343536331323334353738393103113123[[#This Row],[Rate]]</f>
        <v>0</v>
      </c>
      <c r="H107" s="116"/>
      <c r="I107" s="118">
        <f>IF(Table1487453233343536331323334353738393103113123[[#This Row],[Equipment Used (Dropdown)]] &lt;&gt; "", RIGHT(Table1487453233343536331323334353738393103113123[[#This Row],[Equipment Used (Dropdown)]],6),0)</f>
        <v>0</v>
      </c>
      <c r="J107" s="94"/>
      <c r="K107" s="95">
        <f>Table1487453233343536331323334353738393103113123[[#This Row],[Rate (Auto selects)]]*Table1487453233343536331323334353738393103113123[[#This Row],[Hours Used]]</f>
        <v>0</v>
      </c>
      <c r="S107" s="33"/>
      <c r="T107" s="39"/>
      <c r="U107" s="39"/>
      <c r="V107" s="39"/>
      <c r="W107" s="39"/>
      <c r="X107" s="39"/>
      <c r="Y107" s="112">
        <f>IF(X107 &lt;&gt; "", RIGHT(Table15775311283848586881828384858788898108118128[[#This Row],[Class (Dropdown)]],6),0)</f>
        <v>0</v>
      </c>
      <c r="Z107" s="108"/>
      <c r="AA107" s="107"/>
      <c r="AB107" s="111">
        <f>Table15775311283848586881828384858788898108118128[[#This Row],[Rate (Auto fill)]]*Table15775311283848586881828384858788898108118128[[#This Row],[Hours Groomed]]</f>
        <v>0</v>
      </c>
      <c r="AC107" s="32"/>
      <c r="AE107" s="85"/>
      <c r="AF107" s="85"/>
      <c r="AI107" s="33"/>
      <c r="AJ107" s="39"/>
      <c r="AK107" s="39"/>
      <c r="AL107" s="39"/>
      <c r="AM107" s="76"/>
      <c r="AN107" s="39"/>
      <c r="AO107" s="39"/>
      <c r="AP107" s="33"/>
      <c r="AQ107" s="77"/>
      <c r="AR107" s="39"/>
      <c r="AS107" s="39"/>
      <c r="AT107" s="76"/>
      <c r="AU107" s="39"/>
      <c r="AV107" s="78"/>
      <c r="AW107" s="33"/>
      <c r="AX107" s="77"/>
      <c r="AY107" s="39"/>
      <c r="AZ107" s="39"/>
      <c r="BA107" s="76"/>
      <c r="BB107" s="39"/>
      <c r="BC107" s="78"/>
      <c r="BD107" s="33"/>
      <c r="BE107" s="77"/>
      <c r="BF107" s="39"/>
      <c r="BG107" s="39"/>
      <c r="BH107" s="76"/>
      <c r="BI107" s="39"/>
      <c r="BJ107" s="78"/>
      <c r="BK107" s="33"/>
    </row>
    <row r="108" spans="1:63" x14ac:dyDescent="0.35">
      <c r="A108" s="77"/>
      <c r="B108" s="39"/>
      <c r="C108" s="39"/>
      <c r="D108" s="39"/>
      <c r="E108" s="39"/>
      <c r="F108" s="73"/>
      <c r="G108" s="95">
        <f>Table1487453233343536331323334353738393103113123[[#This Row],[Hours Worked]]*Table1487453233343536331323334353738393103113123[[#This Row],[Rate]]</f>
        <v>0</v>
      </c>
      <c r="H108" s="116"/>
      <c r="I108" s="118">
        <f>IF(Table1487453233343536331323334353738393103113123[[#This Row],[Equipment Used (Dropdown)]] &lt;&gt; "", RIGHT(Table1487453233343536331323334353738393103113123[[#This Row],[Equipment Used (Dropdown)]],6),0)</f>
        <v>0</v>
      </c>
      <c r="J108" s="94"/>
      <c r="K108" s="95">
        <f>Table1487453233343536331323334353738393103113123[[#This Row],[Rate (Auto selects)]]*Table1487453233343536331323334353738393103113123[[#This Row],[Hours Used]]</f>
        <v>0</v>
      </c>
      <c r="S108" s="33"/>
      <c r="T108" s="39"/>
      <c r="U108" s="39"/>
      <c r="V108" s="39"/>
      <c r="W108" s="39"/>
      <c r="X108" s="39"/>
      <c r="Y108" s="112">
        <f>IF(X108 &lt;&gt; "", RIGHT(Table15775311283848586881828384858788898108118128[[#This Row],[Class (Dropdown)]],6),0)</f>
        <v>0</v>
      </c>
      <c r="Z108" s="108"/>
      <c r="AA108" s="107"/>
      <c r="AB108" s="111">
        <f>Table15775311283848586881828384858788898108118128[[#This Row],[Rate (Auto fill)]]*Table15775311283848586881828384858788898108118128[[#This Row],[Hours Groomed]]</f>
        <v>0</v>
      </c>
      <c r="AC108" s="32"/>
      <c r="AE108" s="85"/>
      <c r="AF108" s="85"/>
      <c r="AI108" s="33"/>
      <c r="AJ108" s="39"/>
      <c r="AK108" s="39"/>
      <c r="AL108" s="39"/>
      <c r="AM108" s="76"/>
      <c r="AN108" s="39"/>
      <c r="AO108" s="39"/>
      <c r="AP108" s="33"/>
      <c r="AQ108" s="77"/>
      <c r="AR108" s="39"/>
      <c r="AS108" s="39"/>
      <c r="AT108" s="76"/>
      <c r="AU108" s="39"/>
      <c r="AV108" s="78"/>
      <c r="AW108" s="33"/>
      <c r="AX108" s="77"/>
      <c r="AY108" s="39"/>
      <c r="AZ108" s="39"/>
      <c r="BA108" s="76"/>
      <c r="BB108" s="39"/>
      <c r="BC108" s="78"/>
      <c r="BD108" s="33"/>
      <c r="BE108" s="77"/>
      <c r="BF108" s="39"/>
      <c r="BG108" s="39"/>
      <c r="BH108" s="76"/>
      <c r="BI108" s="39"/>
      <c r="BJ108" s="78"/>
      <c r="BK108" s="33"/>
    </row>
    <row r="109" spans="1:63" x14ac:dyDescent="0.35">
      <c r="A109" s="77"/>
      <c r="B109" s="39"/>
      <c r="C109" s="39"/>
      <c r="D109" s="39"/>
      <c r="E109" s="39"/>
      <c r="F109" s="73"/>
      <c r="G109" s="95">
        <f>Table1487453233343536331323334353738393103113123[[#This Row],[Hours Worked]]*Table1487453233343536331323334353738393103113123[[#This Row],[Rate]]</f>
        <v>0</v>
      </c>
      <c r="H109" s="116"/>
      <c r="I109" s="118">
        <f>IF(Table1487453233343536331323334353738393103113123[[#This Row],[Equipment Used (Dropdown)]] &lt;&gt; "", RIGHT(Table1487453233343536331323334353738393103113123[[#This Row],[Equipment Used (Dropdown)]],6),0)</f>
        <v>0</v>
      </c>
      <c r="J109" s="94"/>
      <c r="K109" s="95">
        <f>Table1487453233343536331323334353738393103113123[[#This Row],[Rate (Auto selects)]]*Table1487453233343536331323334353738393103113123[[#This Row],[Hours Used]]</f>
        <v>0</v>
      </c>
      <c r="S109" s="33"/>
      <c r="T109" s="39"/>
      <c r="U109" s="39"/>
      <c r="V109" s="39"/>
      <c r="W109" s="39"/>
      <c r="X109" s="39"/>
      <c r="Y109" s="112">
        <f>IF(X109 &lt;&gt; "", RIGHT(Table15775311283848586881828384858788898108118128[[#This Row],[Class (Dropdown)]],6),0)</f>
        <v>0</v>
      </c>
      <c r="Z109" s="108"/>
      <c r="AA109" s="107"/>
      <c r="AB109" s="111">
        <f>Table15775311283848586881828384858788898108118128[[#This Row],[Rate (Auto fill)]]*Table15775311283848586881828384858788898108118128[[#This Row],[Hours Groomed]]</f>
        <v>0</v>
      </c>
      <c r="AC109" s="32"/>
      <c r="AE109" s="85"/>
      <c r="AF109" s="85"/>
      <c r="AI109" s="33"/>
      <c r="AJ109" s="39"/>
      <c r="AK109" s="39"/>
      <c r="AL109" s="39"/>
      <c r="AM109" s="76"/>
      <c r="AN109" s="39"/>
      <c r="AO109" s="39"/>
      <c r="AP109" s="33"/>
      <c r="AQ109" s="77"/>
      <c r="AR109" s="39"/>
      <c r="AS109" s="39"/>
      <c r="AT109" s="76"/>
      <c r="AU109" s="39"/>
      <c r="AV109" s="78"/>
      <c r="AW109" s="33"/>
      <c r="AX109" s="77"/>
      <c r="AY109" s="39"/>
      <c r="AZ109" s="39"/>
      <c r="BA109" s="76"/>
      <c r="BB109" s="39"/>
      <c r="BC109" s="78"/>
      <c r="BD109" s="33"/>
      <c r="BE109" s="77"/>
      <c r="BF109" s="39"/>
      <c r="BG109" s="39"/>
      <c r="BH109" s="76"/>
      <c r="BI109" s="39"/>
      <c r="BJ109" s="78"/>
      <c r="BK109" s="33"/>
    </row>
    <row r="110" spans="1:63" x14ac:dyDescent="0.35">
      <c r="A110" s="77"/>
      <c r="B110" s="39"/>
      <c r="C110" s="39"/>
      <c r="D110" s="39"/>
      <c r="E110" s="39"/>
      <c r="F110" s="73"/>
      <c r="G110" s="95">
        <f>Table1487453233343536331323334353738393103113123[[#This Row],[Hours Worked]]*Table1487453233343536331323334353738393103113123[[#This Row],[Rate]]</f>
        <v>0</v>
      </c>
      <c r="H110" s="116"/>
      <c r="I110" s="118">
        <f>IF(Table1487453233343536331323334353738393103113123[[#This Row],[Equipment Used (Dropdown)]] &lt;&gt; "", RIGHT(Table1487453233343536331323334353738393103113123[[#This Row],[Equipment Used (Dropdown)]],6),0)</f>
        <v>0</v>
      </c>
      <c r="J110" s="94"/>
      <c r="K110" s="95">
        <f>Table1487453233343536331323334353738393103113123[[#This Row],[Rate (Auto selects)]]*Table1487453233343536331323334353738393103113123[[#This Row],[Hours Used]]</f>
        <v>0</v>
      </c>
      <c r="S110" s="33"/>
      <c r="T110" s="39"/>
      <c r="U110" s="39"/>
      <c r="V110" s="39"/>
      <c r="W110" s="39"/>
      <c r="X110" s="39"/>
      <c r="Y110" s="112">
        <f>IF(X110 &lt;&gt; "", RIGHT(Table15775311283848586881828384858788898108118128[[#This Row],[Class (Dropdown)]],6),0)</f>
        <v>0</v>
      </c>
      <c r="Z110" s="108"/>
      <c r="AA110" s="107"/>
      <c r="AB110" s="111">
        <f>Table15775311283848586881828384858788898108118128[[#This Row],[Rate (Auto fill)]]*Table15775311283848586881828384858788898108118128[[#This Row],[Hours Groomed]]</f>
        <v>0</v>
      </c>
      <c r="AC110" s="32"/>
      <c r="AE110" s="85"/>
      <c r="AF110" s="85"/>
      <c r="AI110" s="33"/>
      <c r="AJ110" s="39"/>
      <c r="AK110" s="39"/>
      <c r="AL110" s="39"/>
      <c r="AM110" s="76"/>
      <c r="AN110" s="39"/>
      <c r="AO110" s="39"/>
      <c r="AP110" s="33"/>
      <c r="AQ110" s="77"/>
      <c r="AR110" s="39"/>
      <c r="AS110" s="39"/>
      <c r="AT110" s="76"/>
      <c r="AU110" s="39"/>
      <c r="AV110" s="78"/>
      <c r="AW110" s="33"/>
      <c r="AX110" s="77"/>
      <c r="AY110" s="39"/>
      <c r="AZ110" s="39"/>
      <c r="BA110" s="76"/>
      <c r="BB110" s="39"/>
      <c r="BC110" s="78"/>
      <c r="BD110" s="33"/>
      <c r="BE110" s="77"/>
      <c r="BF110" s="39"/>
      <c r="BG110" s="39"/>
      <c r="BH110" s="76"/>
      <c r="BI110" s="39"/>
      <c r="BJ110" s="78"/>
      <c r="BK110" s="33"/>
    </row>
    <row r="111" spans="1:63" x14ac:dyDescent="0.35">
      <c r="A111" s="77"/>
      <c r="B111" s="39"/>
      <c r="C111" s="39"/>
      <c r="D111" s="39"/>
      <c r="E111" s="39"/>
      <c r="F111" s="73"/>
      <c r="G111" s="95">
        <f>Table1487453233343536331323334353738393103113123[[#This Row],[Hours Worked]]*Table1487453233343536331323334353738393103113123[[#This Row],[Rate]]</f>
        <v>0</v>
      </c>
      <c r="H111" s="116"/>
      <c r="I111" s="118">
        <f>IF(Table1487453233343536331323334353738393103113123[[#This Row],[Equipment Used (Dropdown)]] &lt;&gt; "", RIGHT(Table1487453233343536331323334353738393103113123[[#This Row],[Equipment Used (Dropdown)]],6),0)</f>
        <v>0</v>
      </c>
      <c r="J111" s="94"/>
      <c r="K111" s="95">
        <f>Table1487453233343536331323334353738393103113123[[#This Row],[Rate (Auto selects)]]*Table1487453233343536331323334353738393103113123[[#This Row],[Hours Used]]</f>
        <v>0</v>
      </c>
      <c r="S111" s="33"/>
      <c r="T111" s="39"/>
      <c r="U111" s="39"/>
      <c r="V111" s="39"/>
      <c r="W111" s="39"/>
      <c r="X111" s="39"/>
      <c r="Y111" s="112">
        <f>IF(X111 &lt;&gt; "", RIGHT(Table15775311283848586881828384858788898108118128[[#This Row],[Class (Dropdown)]],6),0)</f>
        <v>0</v>
      </c>
      <c r="Z111" s="108"/>
      <c r="AA111" s="107"/>
      <c r="AB111" s="111">
        <f>Table15775311283848586881828384858788898108118128[[#This Row],[Rate (Auto fill)]]*Table15775311283848586881828384858788898108118128[[#This Row],[Hours Groomed]]</f>
        <v>0</v>
      </c>
      <c r="AC111" s="32"/>
      <c r="AE111" s="85"/>
      <c r="AF111" s="85"/>
      <c r="AI111" s="33"/>
      <c r="AJ111" s="39"/>
      <c r="AK111" s="39"/>
      <c r="AL111" s="39"/>
      <c r="AM111" s="76"/>
      <c r="AN111" s="39"/>
      <c r="AO111" s="39"/>
      <c r="AP111" s="33"/>
      <c r="AQ111" s="77"/>
      <c r="AR111" s="39"/>
      <c r="AS111" s="39"/>
      <c r="AT111" s="76"/>
      <c r="AU111" s="39"/>
      <c r="AV111" s="78"/>
      <c r="AW111" s="33"/>
      <c r="AX111" s="77"/>
      <c r="AY111" s="39"/>
      <c r="AZ111" s="39"/>
      <c r="BA111" s="76"/>
      <c r="BB111" s="39"/>
      <c r="BC111" s="78"/>
      <c r="BD111" s="33"/>
      <c r="BE111" s="77"/>
      <c r="BF111" s="39"/>
      <c r="BG111" s="39"/>
      <c r="BH111" s="76"/>
      <c r="BI111" s="39"/>
      <c r="BJ111" s="78"/>
      <c r="BK111" s="33"/>
    </row>
    <row r="112" spans="1:63" x14ac:dyDescent="0.35">
      <c r="A112" s="77"/>
      <c r="B112" s="39"/>
      <c r="C112" s="39"/>
      <c r="D112" s="39"/>
      <c r="E112" s="39"/>
      <c r="F112" s="73"/>
      <c r="G112" s="95">
        <f>Table1487453233343536331323334353738393103113123[[#This Row],[Hours Worked]]*Table1487453233343536331323334353738393103113123[[#This Row],[Rate]]</f>
        <v>0</v>
      </c>
      <c r="H112" s="116"/>
      <c r="I112" s="118">
        <f>IF(Table1487453233343536331323334353738393103113123[[#This Row],[Equipment Used (Dropdown)]] &lt;&gt; "", RIGHT(Table1487453233343536331323334353738393103113123[[#This Row],[Equipment Used (Dropdown)]],6),0)</f>
        <v>0</v>
      </c>
      <c r="J112" s="94"/>
      <c r="K112" s="95">
        <f>Table1487453233343536331323334353738393103113123[[#This Row],[Rate (Auto selects)]]*Table1487453233343536331323334353738393103113123[[#This Row],[Hours Used]]</f>
        <v>0</v>
      </c>
      <c r="S112" s="33"/>
      <c r="T112" s="39"/>
      <c r="U112" s="39"/>
      <c r="V112" s="39"/>
      <c r="W112" s="39"/>
      <c r="X112" s="39"/>
      <c r="Y112" s="112">
        <f>IF(X112 &lt;&gt; "", RIGHT(Table15775311283848586881828384858788898108118128[[#This Row],[Class (Dropdown)]],6),0)</f>
        <v>0</v>
      </c>
      <c r="Z112" s="108"/>
      <c r="AA112" s="107"/>
      <c r="AB112" s="111">
        <f>Table15775311283848586881828384858788898108118128[[#This Row],[Rate (Auto fill)]]*Table15775311283848586881828384858788898108118128[[#This Row],[Hours Groomed]]</f>
        <v>0</v>
      </c>
      <c r="AC112" s="32"/>
      <c r="AE112" s="85"/>
      <c r="AF112" s="85"/>
      <c r="AI112" s="33"/>
      <c r="AJ112" s="39"/>
      <c r="AK112" s="39"/>
      <c r="AL112" s="39"/>
      <c r="AM112" s="76"/>
      <c r="AN112" s="39"/>
      <c r="AO112" s="39"/>
      <c r="AP112" s="33"/>
      <c r="AQ112" s="77"/>
      <c r="AR112" s="39"/>
      <c r="AS112" s="39"/>
      <c r="AT112" s="76"/>
      <c r="AU112" s="39"/>
      <c r="AV112" s="78"/>
      <c r="AW112" s="33"/>
      <c r="AX112" s="77"/>
      <c r="AY112" s="39"/>
      <c r="AZ112" s="39"/>
      <c r="BA112" s="76"/>
      <c r="BB112" s="39"/>
      <c r="BC112" s="78"/>
      <c r="BD112" s="33"/>
      <c r="BE112" s="77"/>
      <c r="BF112" s="39"/>
      <c r="BG112" s="39"/>
      <c r="BH112" s="76"/>
      <c r="BI112" s="39"/>
      <c r="BJ112" s="78"/>
      <c r="BK112" s="33"/>
    </row>
    <row r="113" spans="1:63" x14ac:dyDescent="0.35">
      <c r="A113" s="77"/>
      <c r="B113" s="39"/>
      <c r="C113" s="39"/>
      <c r="D113" s="39"/>
      <c r="E113" s="39"/>
      <c r="F113" s="73"/>
      <c r="G113" s="95">
        <f>Table1487453233343536331323334353738393103113123[[#This Row],[Hours Worked]]*Table1487453233343536331323334353738393103113123[[#This Row],[Rate]]</f>
        <v>0</v>
      </c>
      <c r="H113" s="116"/>
      <c r="I113" s="118">
        <f>IF(Table1487453233343536331323334353738393103113123[[#This Row],[Equipment Used (Dropdown)]] &lt;&gt; "", RIGHT(Table1487453233343536331323334353738393103113123[[#This Row],[Equipment Used (Dropdown)]],6),0)</f>
        <v>0</v>
      </c>
      <c r="J113" s="94"/>
      <c r="K113" s="95">
        <f>Table1487453233343536331323334353738393103113123[[#This Row],[Rate (Auto selects)]]*Table1487453233343536331323334353738393103113123[[#This Row],[Hours Used]]</f>
        <v>0</v>
      </c>
      <c r="S113" s="33"/>
      <c r="T113" s="39"/>
      <c r="U113" s="39"/>
      <c r="V113" s="39"/>
      <c r="W113" s="39"/>
      <c r="X113" s="39"/>
      <c r="Y113" s="112">
        <f>IF(X113 &lt;&gt; "", RIGHT(Table15775311283848586881828384858788898108118128[[#This Row],[Class (Dropdown)]],6),0)</f>
        <v>0</v>
      </c>
      <c r="Z113" s="108"/>
      <c r="AA113" s="107"/>
      <c r="AB113" s="111">
        <f>Table15775311283848586881828384858788898108118128[[#This Row],[Rate (Auto fill)]]*Table15775311283848586881828384858788898108118128[[#This Row],[Hours Groomed]]</f>
        <v>0</v>
      </c>
      <c r="AC113" s="32"/>
      <c r="AE113" s="85"/>
      <c r="AF113" s="85"/>
      <c r="AI113" s="33"/>
      <c r="AJ113" s="39"/>
      <c r="AK113" s="39"/>
      <c r="AL113" s="39"/>
      <c r="AM113" s="76"/>
      <c r="AN113" s="39"/>
      <c r="AO113" s="39"/>
      <c r="AP113" s="33"/>
      <c r="AQ113" s="77"/>
      <c r="AR113" s="39"/>
      <c r="AS113" s="39"/>
      <c r="AT113" s="76"/>
      <c r="AU113" s="39"/>
      <c r="AV113" s="78"/>
      <c r="AW113" s="33"/>
      <c r="AX113" s="77"/>
      <c r="AY113" s="39"/>
      <c r="AZ113" s="39"/>
      <c r="BA113" s="76"/>
      <c r="BB113" s="39"/>
      <c r="BC113" s="78"/>
      <c r="BD113" s="33"/>
      <c r="BE113" s="77"/>
      <c r="BF113" s="39"/>
      <c r="BG113" s="39"/>
      <c r="BH113" s="76"/>
      <c r="BI113" s="39"/>
      <c r="BJ113" s="78"/>
      <c r="BK113" s="33"/>
    </row>
    <row r="114" spans="1:63" x14ac:dyDescent="0.35">
      <c r="A114" s="77"/>
      <c r="B114" s="39"/>
      <c r="C114" s="39"/>
      <c r="D114" s="39"/>
      <c r="E114" s="39"/>
      <c r="F114" s="73"/>
      <c r="G114" s="95">
        <f>Table1487453233343536331323334353738393103113123[[#This Row],[Hours Worked]]*Table1487453233343536331323334353738393103113123[[#This Row],[Rate]]</f>
        <v>0</v>
      </c>
      <c r="H114" s="116"/>
      <c r="I114" s="118">
        <f>IF(Table1487453233343536331323334353738393103113123[[#This Row],[Equipment Used (Dropdown)]] &lt;&gt; "", RIGHT(Table1487453233343536331323334353738393103113123[[#This Row],[Equipment Used (Dropdown)]],6),0)</f>
        <v>0</v>
      </c>
      <c r="J114" s="94"/>
      <c r="K114" s="95">
        <f>Table1487453233343536331323334353738393103113123[[#This Row],[Rate (Auto selects)]]*Table1487453233343536331323334353738393103113123[[#This Row],[Hours Used]]</f>
        <v>0</v>
      </c>
      <c r="S114" s="33"/>
      <c r="T114" s="39"/>
      <c r="U114" s="39"/>
      <c r="V114" s="39"/>
      <c r="W114" s="39"/>
      <c r="X114" s="39"/>
      <c r="Y114" s="112">
        <f>IF(X114 &lt;&gt; "", RIGHT(Table15775311283848586881828384858788898108118128[[#This Row],[Class (Dropdown)]],6),0)</f>
        <v>0</v>
      </c>
      <c r="Z114" s="108"/>
      <c r="AA114" s="107"/>
      <c r="AB114" s="111">
        <f>Table15775311283848586881828384858788898108118128[[#This Row],[Rate (Auto fill)]]*Table15775311283848586881828384858788898108118128[[#This Row],[Hours Groomed]]</f>
        <v>0</v>
      </c>
      <c r="AC114" s="32"/>
      <c r="AE114" s="85"/>
      <c r="AF114" s="85"/>
      <c r="AI114" s="33"/>
      <c r="AJ114" s="39"/>
      <c r="AK114" s="39"/>
      <c r="AL114" s="39"/>
      <c r="AM114" s="76"/>
      <c r="AN114" s="39"/>
      <c r="AO114" s="39"/>
      <c r="AP114" s="33"/>
      <c r="AQ114" s="77"/>
      <c r="AR114" s="39"/>
      <c r="AS114" s="39"/>
      <c r="AT114" s="76"/>
      <c r="AU114" s="39"/>
      <c r="AV114" s="78"/>
      <c r="AW114" s="33"/>
      <c r="AX114" s="77"/>
      <c r="AY114" s="39"/>
      <c r="AZ114" s="39"/>
      <c r="BA114" s="76"/>
      <c r="BB114" s="39"/>
      <c r="BC114" s="78"/>
      <c r="BD114" s="33"/>
      <c r="BE114" s="77"/>
      <c r="BF114" s="39"/>
      <c r="BG114" s="39"/>
      <c r="BH114" s="76"/>
      <c r="BI114" s="39"/>
      <c r="BJ114" s="78"/>
      <c r="BK114" s="33"/>
    </row>
    <row r="115" spans="1:63" x14ac:dyDescent="0.35">
      <c r="A115" s="77"/>
      <c r="B115" s="39"/>
      <c r="C115" s="39"/>
      <c r="D115" s="39"/>
      <c r="E115" s="39"/>
      <c r="F115" s="73"/>
      <c r="G115" s="95">
        <f>Table1487453233343536331323334353738393103113123[[#This Row],[Hours Worked]]*Table1487453233343536331323334353738393103113123[[#This Row],[Rate]]</f>
        <v>0</v>
      </c>
      <c r="H115" s="116"/>
      <c r="I115" s="118">
        <f>IF(Table1487453233343536331323334353738393103113123[[#This Row],[Equipment Used (Dropdown)]] &lt;&gt; "", RIGHT(Table1487453233343536331323334353738393103113123[[#This Row],[Equipment Used (Dropdown)]],6),0)</f>
        <v>0</v>
      </c>
      <c r="J115" s="94"/>
      <c r="K115" s="95">
        <f>Table1487453233343536331323334353738393103113123[[#This Row],[Rate (Auto selects)]]*Table1487453233343536331323334353738393103113123[[#This Row],[Hours Used]]</f>
        <v>0</v>
      </c>
      <c r="S115" s="33"/>
      <c r="T115" s="39"/>
      <c r="U115" s="39"/>
      <c r="V115" s="39"/>
      <c r="W115" s="39"/>
      <c r="X115" s="39"/>
      <c r="Y115" s="112">
        <f>IF(X115 &lt;&gt; "", RIGHT(Table15775311283848586881828384858788898108118128[[#This Row],[Class (Dropdown)]],6),0)</f>
        <v>0</v>
      </c>
      <c r="Z115" s="108"/>
      <c r="AA115" s="107"/>
      <c r="AB115" s="111">
        <f>Table15775311283848586881828384858788898108118128[[#This Row],[Rate (Auto fill)]]*Table15775311283848586881828384858788898108118128[[#This Row],[Hours Groomed]]</f>
        <v>0</v>
      </c>
      <c r="AC115" s="32"/>
      <c r="AE115" s="85"/>
      <c r="AF115" s="85"/>
      <c r="AI115" s="33"/>
      <c r="AJ115" s="39"/>
      <c r="AK115" s="39"/>
      <c r="AL115" s="39"/>
      <c r="AM115" s="76"/>
      <c r="AN115" s="39"/>
      <c r="AO115" s="39"/>
      <c r="AP115" s="33"/>
      <c r="AQ115" s="77"/>
      <c r="AR115" s="39"/>
      <c r="AS115" s="39"/>
      <c r="AT115" s="76"/>
      <c r="AU115" s="39"/>
      <c r="AV115" s="78"/>
      <c r="AW115" s="33"/>
      <c r="AX115" s="77"/>
      <c r="AY115" s="39"/>
      <c r="AZ115" s="39"/>
      <c r="BA115" s="76"/>
      <c r="BB115" s="39"/>
      <c r="BC115" s="78"/>
      <c r="BD115" s="33"/>
      <c r="BE115" s="77"/>
      <c r="BF115" s="39"/>
      <c r="BG115" s="39"/>
      <c r="BH115" s="76"/>
      <c r="BI115" s="39"/>
      <c r="BJ115" s="78"/>
      <c r="BK115" s="33"/>
    </row>
    <row r="116" spans="1:63" x14ac:dyDescent="0.35">
      <c r="A116" s="77"/>
      <c r="B116" s="39"/>
      <c r="C116" s="39"/>
      <c r="D116" s="39"/>
      <c r="E116" s="39"/>
      <c r="F116" s="73"/>
      <c r="G116" s="95">
        <f>Table1487453233343536331323334353738393103113123[[#This Row],[Hours Worked]]*Table1487453233343536331323334353738393103113123[[#This Row],[Rate]]</f>
        <v>0</v>
      </c>
      <c r="H116" s="116"/>
      <c r="I116" s="118">
        <f>IF(Table1487453233343536331323334353738393103113123[[#This Row],[Equipment Used (Dropdown)]] &lt;&gt; "", RIGHT(Table1487453233343536331323334353738393103113123[[#This Row],[Equipment Used (Dropdown)]],6),0)</f>
        <v>0</v>
      </c>
      <c r="J116" s="94"/>
      <c r="K116" s="95">
        <f>Table1487453233343536331323334353738393103113123[[#This Row],[Rate (Auto selects)]]*Table1487453233343536331323334353738393103113123[[#This Row],[Hours Used]]</f>
        <v>0</v>
      </c>
      <c r="S116" s="33"/>
      <c r="T116" s="39"/>
      <c r="U116" s="39"/>
      <c r="V116" s="39"/>
      <c r="W116" s="39"/>
      <c r="X116" s="39"/>
      <c r="Y116" s="112">
        <f>IF(X116 &lt;&gt; "", RIGHT(Table15775311283848586881828384858788898108118128[[#This Row],[Class (Dropdown)]],6),0)</f>
        <v>0</v>
      </c>
      <c r="Z116" s="108"/>
      <c r="AA116" s="107"/>
      <c r="AB116" s="111">
        <f>Table15775311283848586881828384858788898108118128[[#This Row],[Rate (Auto fill)]]*Table15775311283848586881828384858788898108118128[[#This Row],[Hours Groomed]]</f>
        <v>0</v>
      </c>
      <c r="AC116" s="32"/>
      <c r="AE116" s="85"/>
      <c r="AF116" s="85"/>
      <c r="AI116" s="33"/>
      <c r="AJ116" s="39"/>
      <c r="AK116" s="39"/>
      <c r="AL116" s="39"/>
      <c r="AM116" s="76"/>
      <c r="AN116" s="39"/>
      <c r="AO116" s="39"/>
      <c r="AP116" s="33"/>
      <c r="AQ116" s="77"/>
      <c r="AR116" s="39"/>
      <c r="AS116" s="39"/>
      <c r="AT116" s="76"/>
      <c r="AU116" s="39"/>
      <c r="AV116" s="78"/>
      <c r="AW116" s="33"/>
      <c r="AX116" s="77"/>
      <c r="AY116" s="39"/>
      <c r="AZ116" s="39"/>
      <c r="BA116" s="76"/>
      <c r="BB116" s="39"/>
      <c r="BC116" s="78"/>
      <c r="BD116" s="33"/>
      <c r="BE116" s="77"/>
      <c r="BF116" s="39"/>
      <c r="BG116" s="39"/>
      <c r="BH116" s="76"/>
      <c r="BI116" s="39"/>
      <c r="BJ116" s="78"/>
      <c r="BK116" s="33"/>
    </row>
    <row r="117" spans="1:63" x14ac:dyDescent="0.35">
      <c r="A117" s="77"/>
      <c r="B117" s="39"/>
      <c r="C117" s="39"/>
      <c r="D117" s="39"/>
      <c r="E117" s="39"/>
      <c r="F117" s="73"/>
      <c r="G117" s="95">
        <f>Table1487453233343536331323334353738393103113123[[#This Row],[Hours Worked]]*Table1487453233343536331323334353738393103113123[[#This Row],[Rate]]</f>
        <v>0</v>
      </c>
      <c r="H117" s="116"/>
      <c r="I117" s="118">
        <f>IF(Table1487453233343536331323334353738393103113123[[#This Row],[Equipment Used (Dropdown)]] &lt;&gt; "", RIGHT(Table1487453233343536331323334353738393103113123[[#This Row],[Equipment Used (Dropdown)]],6),0)</f>
        <v>0</v>
      </c>
      <c r="J117" s="94"/>
      <c r="K117" s="95">
        <f>Table1487453233343536331323334353738393103113123[[#This Row],[Rate (Auto selects)]]*Table1487453233343536331323334353738393103113123[[#This Row],[Hours Used]]</f>
        <v>0</v>
      </c>
      <c r="S117" s="33"/>
      <c r="T117" s="39"/>
      <c r="U117" s="39"/>
      <c r="V117" s="39"/>
      <c r="W117" s="39"/>
      <c r="X117" s="39"/>
      <c r="Y117" s="112">
        <f>IF(X117 &lt;&gt; "", RIGHT(Table15775311283848586881828384858788898108118128[[#This Row],[Class (Dropdown)]],6),0)</f>
        <v>0</v>
      </c>
      <c r="Z117" s="108"/>
      <c r="AA117" s="107"/>
      <c r="AB117" s="111">
        <f>Table15775311283848586881828384858788898108118128[[#This Row],[Rate (Auto fill)]]*Table15775311283848586881828384858788898108118128[[#This Row],[Hours Groomed]]</f>
        <v>0</v>
      </c>
      <c r="AC117" s="32"/>
      <c r="AE117" s="85"/>
      <c r="AF117" s="85"/>
      <c r="AI117" s="33"/>
      <c r="AJ117" s="39"/>
      <c r="AK117" s="39"/>
      <c r="AL117" s="39"/>
      <c r="AM117" s="76"/>
      <c r="AN117" s="39"/>
      <c r="AO117" s="39"/>
      <c r="AP117" s="33"/>
      <c r="AQ117" s="77"/>
      <c r="AR117" s="39"/>
      <c r="AS117" s="39"/>
      <c r="AT117" s="76"/>
      <c r="AU117" s="39"/>
      <c r="AV117" s="78"/>
      <c r="AW117" s="33"/>
      <c r="AX117" s="77"/>
      <c r="AY117" s="39"/>
      <c r="AZ117" s="39"/>
      <c r="BA117" s="76"/>
      <c r="BB117" s="39"/>
      <c r="BC117" s="78"/>
      <c r="BD117" s="33"/>
      <c r="BE117" s="77"/>
      <c r="BF117" s="39"/>
      <c r="BG117" s="39"/>
      <c r="BH117" s="76"/>
      <c r="BI117" s="39"/>
      <c r="BJ117" s="78"/>
      <c r="BK117" s="33"/>
    </row>
    <row r="118" spans="1:63" x14ac:dyDescent="0.35">
      <c r="A118" s="77"/>
      <c r="B118" s="39"/>
      <c r="C118" s="39"/>
      <c r="D118" s="39"/>
      <c r="E118" s="39"/>
      <c r="F118" s="73"/>
      <c r="G118" s="95">
        <f>Table1487453233343536331323334353738393103113123[[#This Row],[Hours Worked]]*Table1487453233343536331323334353738393103113123[[#This Row],[Rate]]</f>
        <v>0</v>
      </c>
      <c r="H118" s="116"/>
      <c r="I118" s="118">
        <f>IF(Table1487453233343536331323334353738393103113123[[#This Row],[Equipment Used (Dropdown)]] &lt;&gt; "", RIGHT(Table1487453233343536331323334353738393103113123[[#This Row],[Equipment Used (Dropdown)]],6),0)</f>
        <v>0</v>
      </c>
      <c r="J118" s="94"/>
      <c r="K118" s="95">
        <f>Table1487453233343536331323334353738393103113123[[#This Row],[Rate (Auto selects)]]*Table1487453233343536331323334353738393103113123[[#This Row],[Hours Used]]</f>
        <v>0</v>
      </c>
      <c r="S118" s="33"/>
      <c r="T118" s="39"/>
      <c r="U118" s="39"/>
      <c r="V118" s="39"/>
      <c r="W118" s="39"/>
      <c r="X118" s="39"/>
      <c r="Y118" s="112">
        <f>IF(X118 &lt;&gt; "", RIGHT(Table15775311283848586881828384858788898108118128[[#This Row],[Class (Dropdown)]],6),0)</f>
        <v>0</v>
      </c>
      <c r="Z118" s="108"/>
      <c r="AA118" s="107"/>
      <c r="AB118" s="111">
        <f>Table15775311283848586881828384858788898108118128[[#This Row],[Rate (Auto fill)]]*Table15775311283848586881828384858788898108118128[[#This Row],[Hours Groomed]]</f>
        <v>0</v>
      </c>
      <c r="AC118" s="32"/>
      <c r="AE118" s="85"/>
      <c r="AF118" s="85"/>
      <c r="AI118" s="33"/>
      <c r="AJ118" s="39"/>
      <c r="AK118" s="39"/>
      <c r="AL118" s="39"/>
      <c r="AM118" s="76"/>
      <c r="AN118" s="39"/>
      <c r="AO118" s="39"/>
      <c r="AP118" s="33"/>
      <c r="AQ118" s="77"/>
      <c r="AR118" s="39"/>
      <c r="AS118" s="39"/>
      <c r="AT118" s="76"/>
      <c r="AU118" s="39"/>
      <c r="AV118" s="78"/>
      <c r="AW118" s="33"/>
      <c r="AX118" s="77"/>
      <c r="AY118" s="39"/>
      <c r="AZ118" s="39"/>
      <c r="BA118" s="76"/>
      <c r="BB118" s="39"/>
      <c r="BC118" s="78"/>
      <c r="BD118" s="33"/>
      <c r="BE118" s="77"/>
      <c r="BF118" s="39"/>
      <c r="BG118" s="39"/>
      <c r="BH118" s="76"/>
      <c r="BI118" s="39"/>
      <c r="BJ118" s="78"/>
      <c r="BK118" s="33"/>
    </row>
    <row r="119" spans="1:63" x14ac:dyDescent="0.35">
      <c r="A119" s="77"/>
      <c r="B119" s="39"/>
      <c r="C119" s="39"/>
      <c r="D119" s="39"/>
      <c r="E119" s="39"/>
      <c r="F119" s="73"/>
      <c r="G119" s="95">
        <f>Table1487453233343536331323334353738393103113123[[#This Row],[Hours Worked]]*Table1487453233343536331323334353738393103113123[[#This Row],[Rate]]</f>
        <v>0</v>
      </c>
      <c r="H119" s="116"/>
      <c r="I119" s="118">
        <f>IF(Table1487453233343536331323334353738393103113123[[#This Row],[Equipment Used (Dropdown)]] &lt;&gt; "", RIGHT(Table1487453233343536331323334353738393103113123[[#This Row],[Equipment Used (Dropdown)]],6),0)</f>
        <v>0</v>
      </c>
      <c r="J119" s="94"/>
      <c r="K119" s="95">
        <f>Table1487453233343536331323334353738393103113123[[#This Row],[Rate (Auto selects)]]*Table1487453233343536331323334353738393103113123[[#This Row],[Hours Used]]</f>
        <v>0</v>
      </c>
      <c r="S119" s="33"/>
      <c r="T119" s="39"/>
      <c r="U119" s="39"/>
      <c r="V119" s="39"/>
      <c r="W119" s="39"/>
      <c r="X119" s="39"/>
      <c r="Y119" s="112">
        <f>IF(X119 &lt;&gt; "", RIGHT(Table15775311283848586881828384858788898108118128[[#This Row],[Class (Dropdown)]],6),0)</f>
        <v>0</v>
      </c>
      <c r="Z119" s="108"/>
      <c r="AA119" s="107"/>
      <c r="AB119" s="111">
        <f>Table15775311283848586881828384858788898108118128[[#This Row],[Rate (Auto fill)]]*Table15775311283848586881828384858788898108118128[[#This Row],[Hours Groomed]]</f>
        <v>0</v>
      </c>
      <c r="AC119" s="32"/>
      <c r="AE119" s="85"/>
      <c r="AF119" s="85"/>
      <c r="AI119" s="33"/>
      <c r="AJ119" s="39"/>
      <c r="AK119" s="39"/>
      <c r="AL119" s="39"/>
      <c r="AM119" s="76"/>
      <c r="AN119" s="39"/>
      <c r="AO119" s="39"/>
      <c r="AP119" s="33"/>
      <c r="AQ119" s="77"/>
      <c r="AR119" s="39"/>
      <c r="AS119" s="39"/>
      <c r="AT119" s="76"/>
      <c r="AU119" s="39"/>
      <c r="AV119" s="78"/>
      <c r="AW119" s="33"/>
      <c r="AX119" s="77"/>
      <c r="AY119" s="39"/>
      <c r="AZ119" s="39"/>
      <c r="BA119" s="76"/>
      <c r="BB119" s="39"/>
      <c r="BC119" s="78"/>
      <c r="BD119" s="33"/>
      <c r="BE119" s="77"/>
      <c r="BF119" s="39"/>
      <c r="BG119" s="39"/>
      <c r="BH119" s="76"/>
      <c r="BI119" s="39"/>
      <c r="BJ119" s="78"/>
      <c r="BK119" s="33"/>
    </row>
    <row r="120" spans="1:63" x14ac:dyDescent="0.35">
      <c r="A120" s="77"/>
      <c r="B120" s="39"/>
      <c r="C120" s="39"/>
      <c r="D120" s="39"/>
      <c r="E120" s="39"/>
      <c r="F120" s="73"/>
      <c r="G120" s="95">
        <f>Table1487453233343536331323334353738393103113123[[#This Row],[Hours Worked]]*Table1487453233343536331323334353738393103113123[[#This Row],[Rate]]</f>
        <v>0</v>
      </c>
      <c r="H120" s="116"/>
      <c r="I120" s="118">
        <f>IF(Table1487453233343536331323334353738393103113123[[#This Row],[Equipment Used (Dropdown)]] &lt;&gt; "", RIGHT(Table1487453233343536331323334353738393103113123[[#This Row],[Equipment Used (Dropdown)]],6),0)</f>
        <v>0</v>
      </c>
      <c r="J120" s="94"/>
      <c r="K120" s="95">
        <f>Table1487453233343536331323334353738393103113123[[#This Row],[Rate (Auto selects)]]*Table1487453233343536331323334353738393103113123[[#This Row],[Hours Used]]</f>
        <v>0</v>
      </c>
      <c r="S120" s="33"/>
      <c r="T120" s="39"/>
      <c r="U120" s="39"/>
      <c r="V120" s="39"/>
      <c r="W120" s="39"/>
      <c r="X120" s="39"/>
      <c r="Y120" s="112">
        <f>IF(X120 &lt;&gt; "", RIGHT(Table15775311283848586881828384858788898108118128[[#This Row],[Class (Dropdown)]],6),0)</f>
        <v>0</v>
      </c>
      <c r="Z120" s="108"/>
      <c r="AA120" s="107"/>
      <c r="AB120" s="111">
        <f>Table15775311283848586881828384858788898108118128[[#This Row],[Rate (Auto fill)]]*Table15775311283848586881828384858788898108118128[[#This Row],[Hours Groomed]]</f>
        <v>0</v>
      </c>
      <c r="AC120" s="32"/>
      <c r="AE120" s="85"/>
      <c r="AF120" s="85"/>
      <c r="AI120" s="33"/>
      <c r="AJ120" s="39"/>
      <c r="AK120" s="39"/>
      <c r="AL120" s="39"/>
      <c r="AM120" s="76"/>
      <c r="AN120" s="39"/>
      <c r="AO120" s="39"/>
      <c r="AP120" s="33"/>
      <c r="AQ120" s="77"/>
      <c r="AR120" s="39"/>
      <c r="AS120" s="39"/>
      <c r="AT120" s="76"/>
      <c r="AU120" s="39"/>
      <c r="AV120" s="78"/>
      <c r="AW120" s="33"/>
      <c r="AX120" s="77"/>
      <c r="AY120" s="39"/>
      <c r="AZ120" s="39"/>
      <c r="BA120" s="76"/>
      <c r="BB120" s="39"/>
      <c r="BC120" s="78"/>
      <c r="BD120" s="33"/>
      <c r="BE120" s="77"/>
      <c r="BF120" s="39"/>
      <c r="BG120" s="39"/>
      <c r="BH120" s="76"/>
      <c r="BI120" s="39"/>
      <c r="BJ120" s="78"/>
      <c r="BK120" s="33"/>
    </row>
    <row r="121" spans="1:63" x14ac:dyDescent="0.35">
      <c r="A121" s="77"/>
      <c r="B121" s="39"/>
      <c r="C121" s="39"/>
      <c r="D121" s="39"/>
      <c r="E121" s="39"/>
      <c r="F121" s="73"/>
      <c r="G121" s="95">
        <f>Table1487453233343536331323334353738393103113123[[#This Row],[Hours Worked]]*Table1487453233343536331323334353738393103113123[[#This Row],[Rate]]</f>
        <v>0</v>
      </c>
      <c r="H121" s="116"/>
      <c r="I121" s="118">
        <f>IF(Table1487453233343536331323334353738393103113123[[#This Row],[Equipment Used (Dropdown)]] &lt;&gt; "", RIGHT(Table1487453233343536331323334353738393103113123[[#This Row],[Equipment Used (Dropdown)]],6),0)</f>
        <v>0</v>
      </c>
      <c r="J121" s="94"/>
      <c r="K121" s="95">
        <f>Table1487453233343536331323334353738393103113123[[#This Row],[Rate (Auto selects)]]*Table1487453233343536331323334353738393103113123[[#This Row],[Hours Used]]</f>
        <v>0</v>
      </c>
      <c r="S121" s="33"/>
      <c r="T121" s="39"/>
      <c r="U121" s="39"/>
      <c r="V121" s="39"/>
      <c r="W121" s="39"/>
      <c r="X121" s="39"/>
      <c r="Y121" s="112">
        <f>IF(X121 &lt;&gt; "", RIGHT(Table15775311283848586881828384858788898108118128[[#This Row],[Class (Dropdown)]],6),0)</f>
        <v>0</v>
      </c>
      <c r="Z121" s="108"/>
      <c r="AA121" s="107"/>
      <c r="AB121" s="111">
        <f>Table15775311283848586881828384858788898108118128[[#This Row],[Rate (Auto fill)]]*Table15775311283848586881828384858788898108118128[[#This Row],[Hours Groomed]]</f>
        <v>0</v>
      </c>
      <c r="AC121" s="32"/>
      <c r="AE121" s="85"/>
      <c r="AF121" s="85"/>
      <c r="AI121" s="33"/>
      <c r="AJ121" s="39"/>
      <c r="AK121" s="39"/>
      <c r="AL121" s="39"/>
      <c r="AM121" s="76"/>
      <c r="AN121" s="39"/>
      <c r="AO121" s="39"/>
      <c r="AP121" s="33"/>
      <c r="AQ121" s="77"/>
      <c r="AR121" s="39"/>
      <c r="AS121" s="39"/>
      <c r="AT121" s="76"/>
      <c r="AU121" s="39"/>
      <c r="AV121" s="78"/>
      <c r="AW121" s="33"/>
      <c r="AX121" s="77"/>
      <c r="AY121" s="39"/>
      <c r="AZ121" s="39"/>
      <c r="BA121" s="76"/>
      <c r="BB121" s="39"/>
      <c r="BC121" s="78"/>
      <c r="BD121" s="33"/>
      <c r="BE121" s="77"/>
      <c r="BF121" s="39"/>
      <c r="BG121" s="39"/>
      <c r="BH121" s="76"/>
      <c r="BI121" s="39"/>
      <c r="BJ121" s="78"/>
      <c r="BK121" s="33"/>
    </row>
    <row r="122" spans="1:63" x14ac:dyDescent="0.35">
      <c r="A122" s="77"/>
      <c r="B122" s="39"/>
      <c r="C122" s="39"/>
      <c r="D122" s="39"/>
      <c r="E122" s="39"/>
      <c r="F122" s="73"/>
      <c r="G122" s="95">
        <f>Table1487453233343536331323334353738393103113123[[#This Row],[Hours Worked]]*Table1487453233343536331323334353738393103113123[[#This Row],[Rate]]</f>
        <v>0</v>
      </c>
      <c r="H122" s="116"/>
      <c r="I122" s="118">
        <f>IF(Table1487453233343536331323334353738393103113123[[#This Row],[Equipment Used (Dropdown)]] &lt;&gt; "", RIGHT(Table1487453233343536331323334353738393103113123[[#This Row],[Equipment Used (Dropdown)]],6),0)</f>
        <v>0</v>
      </c>
      <c r="J122" s="94"/>
      <c r="K122" s="95">
        <f>Table1487453233343536331323334353738393103113123[[#This Row],[Rate (Auto selects)]]*Table1487453233343536331323334353738393103113123[[#This Row],[Hours Used]]</f>
        <v>0</v>
      </c>
      <c r="S122" s="33"/>
      <c r="T122" s="39"/>
      <c r="U122" s="39"/>
      <c r="V122" s="39"/>
      <c r="W122" s="39"/>
      <c r="X122" s="39"/>
      <c r="Y122" s="112">
        <f>IF(X122 &lt;&gt; "", RIGHT(Table15775311283848586881828384858788898108118128[[#This Row],[Class (Dropdown)]],6),0)</f>
        <v>0</v>
      </c>
      <c r="Z122" s="108"/>
      <c r="AA122" s="107"/>
      <c r="AB122" s="111">
        <f>Table15775311283848586881828384858788898108118128[[#This Row],[Rate (Auto fill)]]*Table15775311283848586881828384858788898108118128[[#This Row],[Hours Groomed]]</f>
        <v>0</v>
      </c>
      <c r="AC122" s="32"/>
      <c r="AE122" s="85"/>
      <c r="AF122" s="85"/>
      <c r="AI122" s="33"/>
      <c r="AJ122" s="39"/>
      <c r="AK122" s="39"/>
      <c r="AL122" s="39"/>
      <c r="AM122" s="76"/>
      <c r="AN122" s="39"/>
      <c r="AO122" s="39"/>
      <c r="AP122" s="33"/>
      <c r="AQ122" s="77"/>
      <c r="AR122" s="39"/>
      <c r="AS122" s="39"/>
      <c r="AT122" s="76"/>
      <c r="AU122" s="39"/>
      <c r="AV122" s="78"/>
      <c r="AW122" s="33"/>
      <c r="AX122" s="77"/>
      <c r="AY122" s="39"/>
      <c r="AZ122" s="39"/>
      <c r="BA122" s="76"/>
      <c r="BB122" s="39"/>
      <c r="BC122" s="78"/>
      <c r="BD122" s="33"/>
      <c r="BE122" s="77"/>
      <c r="BF122" s="39"/>
      <c r="BG122" s="39"/>
      <c r="BH122" s="76"/>
      <c r="BI122" s="39"/>
      <c r="BJ122" s="78"/>
      <c r="BK122" s="33"/>
    </row>
    <row r="123" spans="1:63" x14ac:dyDescent="0.35">
      <c r="A123" s="77"/>
      <c r="B123" s="39"/>
      <c r="C123" s="39"/>
      <c r="D123" s="39"/>
      <c r="E123" s="39"/>
      <c r="F123" s="73"/>
      <c r="G123" s="95">
        <f>Table1487453233343536331323334353738393103113123[[#This Row],[Hours Worked]]*Table1487453233343536331323334353738393103113123[[#This Row],[Rate]]</f>
        <v>0</v>
      </c>
      <c r="H123" s="116"/>
      <c r="I123" s="118">
        <f>IF(Table1487453233343536331323334353738393103113123[[#This Row],[Equipment Used (Dropdown)]] &lt;&gt; "", RIGHT(Table1487453233343536331323334353738393103113123[[#This Row],[Equipment Used (Dropdown)]],6),0)</f>
        <v>0</v>
      </c>
      <c r="J123" s="94"/>
      <c r="K123" s="95">
        <f>Table1487453233343536331323334353738393103113123[[#This Row],[Rate (Auto selects)]]*Table1487453233343536331323334353738393103113123[[#This Row],[Hours Used]]</f>
        <v>0</v>
      </c>
      <c r="S123" s="33"/>
      <c r="T123" s="39"/>
      <c r="U123" s="39"/>
      <c r="V123" s="39"/>
      <c r="W123" s="39"/>
      <c r="X123" s="39"/>
      <c r="Y123" s="112">
        <f>IF(X123 &lt;&gt; "", RIGHT(Table15775311283848586881828384858788898108118128[[#This Row],[Class (Dropdown)]],6),0)</f>
        <v>0</v>
      </c>
      <c r="Z123" s="108"/>
      <c r="AA123" s="107"/>
      <c r="AB123" s="111">
        <f>Table15775311283848586881828384858788898108118128[[#This Row],[Rate (Auto fill)]]*Table15775311283848586881828384858788898108118128[[#This Row],[Hours Groomed]]</f>
        <v>0</v>
      </c>
      <c r="AC123" s="32"/>
      <c r="AE123" s="85"/>
      <c r="AF123" s="85"/>
      <c r="AI123" s="33"/>
      <c r="AJ123" s="39"/>
      <c r="AK123" s="39"/>
      <c r="AL123" s="39"/>
      <c r="AM123" s="76"/>
      <c r="AN123" s="39"/>
      <c r="AO123" s="39"/>
      <c r="AP123" s="33"/>
      <c r="AQ123" s="77"/>
      <c r="AR123" s="39"/>
      <c r="AS123" s="39"/>
      <c r="AT123" s="76"/>
      <c r="AU123" s="39"/>
      <c r="AV123" s="78"/>
      <c r="AW123" s="33"/>
      <c r="AX123" s="77"/>
      <c r="AY123" s="39"/>
      <c r="AZ123" s="39"/>
      <c r="BA123" s="76"/>
      <c r="BB123" s="39"/>
      <c r="BC123" s="78"/>
      <c r="BD123" s="33"/>
      <c r="BE123" s="77"/>
      <c r="BF123" s="39"/>
      <c r="BG123" s="39"/>
      <c r="BH123" s="76"/>
      <c r="BI123" s="39"/>
      <c r="BJ123" s="78"/>
      <c r="BK123" s="33"/>
    </row>
    <row r="124" spans="1:63" x14ac:dyDescent="0.35">
      <c r="A124" s="77"/>
      <c r="B124" s="39"/>
      <c r="C124" s="39"/>
      <c r="D124" s="39"/>
      <c r="E124" s="39"/>
      <c r="F124" s="73"/>
      <c r="G124" s="95">
        <f>Table1487453233343536331323334353738393103113123[[#This Row],[Hours Worked]]*Table1487453233343536331323334353738393103113123[[#This Row],[Rate]]</f>
        <v>0</v>
      </c>
      <c r="H124" s="116"/>
      <c r="I124" s="118">
        <f>IF(Table1487453233343536331323334353738393103113123[[#This Row],[Equipment Used (Dropdown)]] &lt;&gt; "", RIGHT(Table1487453233343536331323334353738393103113123[[#This Row],[Equipment Used (Dropdown)]],6),0)</f>
        <v>0</v>
      </c>
      <c r="J124" s="94"/>
      <c r="K124" s="95">
        <f>Table1487453233343536331323334353738393103113123[[#This Row],[Rate (Auto selects)]]*Table1487453233343536331323334353738393103113123[[#This Row],[Hours Used]]</f>
        <v>0</v>
      </c>
      <c r="S124" s="33"/>
      <c r="T124" s="39"/>
      <c r="U124" s="39"/>
      <c r="V124" s="39"/>
      <c r="W124" s="39"/>
      <c r="X124" s="39"/>
      <c r="Y124" s="112">
        <f>IF(X124 &lt;&gt; "", RIGHT(Table15775311283848586881828384858788898108118128[[#This Row],[Class (Dropdown)]],6),0)</f>
        <v>0</v>
      </c>
      <c r="Z124" s="108"/>
      <c r="AA124" s="107"/>
      <c r="AB124" s="111">
        <f>Table15775311283848586881828384858788898108118128[[#This Row],[Rate (Auto fill)]]*Table15775311283848586881828384858788898108118128[[#This Row],[Hours Groomed]]</f>
        <v>0</v>
      </c>
      <c r="AC124" s="32"/>
      <c r="AE124" s="85"/>
      <c r="AF124" s="85"/>
      <c r="AI124" s="33"/>
      <c r="AJ124" s="39"/>
      <c r="AK124" s="39"/>
      <c r="AL124" s="39"/>
      <c r="AM124" s="76"/>
      <c r="AN124" s="39"/>
      <c r="AO124" s="39"/>
      <c r="AP124" s="33"/>
      <c r="AQ124" s="77"/>
      <c r="AR124" s="39"/>
      <c r="AS124" s="39"/>
      <c r="AT124" s="76"/>
      <c r="AU124" s="39"/>
      <c r="AV124" s="78"/>
      <c r="AW124" s="33"/>
      <c r="AX124" s="77"/>
      <c r="AY124" s="39"/>
      <c r="AZ124" s="39"/>
      <c r="BA124" s="76"/>
      <c r="BB124" s="39"/>
      <c r="BC124" s="78"/>
      <c r="BD124" s="33"/>
      <c r="BE124" s="77"/>
      <c r="BF124" s="39"/>
      <c r="BG124" s="39"/>
      <c r="BH124" s="76"/>
      <c r="BI124" s="39"/>
      <c r="BJ124" s="78"/>
      <c r="BK124" s="33"/>
    </row>
    <row r="125" spans="1:63" x14ac:dyDescent="0.35">
      <c r="A125" s="77"/>
      <c r="B125" s="39"/>
      <c r="C125" s="39"/>
      <c r="D125" s="39"/>
      <c r="E125" s="39"/>
      <c r="F125" s="73"/>
      <c r="G125" s="95">
        <f>Table1487453233343536331323334353738393103113123[[#This Row],[Hours Worked]]*Table1487453233343536331323334353738393103113123[[#This Row],[Rate]]</f>
        <v>0</v>
      </c>
      <c r="H125" s="116"/>
      <c r="I125" s="118">
        <f>IF(Table1487453233343536331323334353738393103113123[[#This Row],[Equipment Used (Dropdown)]] &lt;&gt; "", RIGHT(Table1487453233343536331323334353738393103113123[[#This Row],[Equipment Used (Dropdown)]],6),0)</f>
        <v>0</v>
      </c>
      <c r="J125" s="94"/>
      <c r="K125" s="95">
        <f>Table1487453233343536331323334353738393103113123[[#This Row],[Rate (Auto selects)]]*Table1487453233343536331323334353738393103113123[[#This Row],[Hours Used]]</f>
        <v>0</v>
      </c>
      <c r="S125" s="33"/>
      <c r="T125" s="39"/>
      <c r="U125" s="39"/>
      <c r="V125" s="39"/>
      <c r="W125" s="39"/>
      <c r="X125" s="39"/>
      <c r="Y125" s="112">
        <f>IF(X125 &lt;&gt; "", RIGHT(Table15775311283848586881828384858788898108118128[[#This Row],[Class (Dropdown)]],6),0)</f>
        <v>0</v>
      </c>
      <c r="Z125" s="108"/>
      <c r="AA125" s="107"/>
      <c r="AB125" s="111">
        <f>Table15775311283848586881828384858788898108118128[[#This Row],[Rate (Auto fill)]]*Table15775311283848586881828384858788898108118128[[#This Row],[Hours Groomed]]</f>
        <v>0</v>
      </c>
      <c r="AC125" s="32"/>
      <c r="AE125" s="85"/>
      <c r="AF125" s="85"/>
      <c r="AI125" s="33"/>
      <c r="AJ125" s="39"/>
      <c r="AK125" s="39"/>
      <c r="AL125" s="39"/>
      <c r="AM125" s="76"/>
      <c r="AN125" s="39"/>
      <c r="AO125" s="39"/>
      <c r="AP125" s="33"/>
      <c r="AQ125" s="77"/>
      <c r="AR125" s="39"/>
      <c r="AS125" s="39"/>
      <c r="AT125" s="76"/>
      <c r="AU125" s="39"/>
      <c r="AV125" s="78"/>
      <c r="AW125" s="33"/>
      <c r="AX125" s="77"/>
      <c r="AY125" s="39"/>
      <c r="AZ125" s="39"/>
      <c r="BA125" s="76"/>
      <c r="BB125" s="39"/>
      <c r="BC125" s="78"/>
      <c r="BD125" s="33"/>
      <c r="BE125" s="77"/>
      <c r="BF125" s="39"/>
      <c r="BG125" s="39"/>
      <c r="BH125" s="76"/>
      <c r="BI125" s="39"/>
      <c r="BJ125" s="78"/>
      <c r="BK125" s="33"/>
    </row>
    <row r="126" spans="1:63" x14ac:dyDescent="0.35">
      <c r="A126" s="77"/>
      <c r="B126" s="39"/>
      <c r="C126" s="39"/>
      <c r="D126" s="39"/>
      <c r="E126" s="39"/>
      <c r="F126" s="73"/>
      <c r="G126" s="95">
        <f>Table1487453233343536331323334353738393103113123[[#This Row],[Hours Worked]]*Table1487453233343536331323334353738393103113123[[#This Row],[Rate]]</f>
        <v>0</v>
      </c>
      <c r="H126" s="116"/>
      <c r="I126" s="118">
        <f>IF(Table1487453233343536331323334353738393103113123[[#This Row],[Equipment Used (Dropdown)]] &lt;&gt; "", RIGHT(Table1487453233343536331323334353738393103113123[[#This Row],[Equipment Used (Dropdown)]],6),0)</f>
        <v>0</v>
      </c>
      <c r="J126" s="94"/>
      <c r="K126" s="95">
        <f>Table1487453233343536331323334353738393103113123[[#This Row],[Rate (Auto selects)]]*Table1487453233343536331323334353738393103113123[[#This Row],[Hours Used]]</f>
        <v>0</v>
      </c>
      <c r="S126" s="33"/>
      <c r="T126" s="39"/>
      <c r="U126" s="39"/>
      <c r="V126" s="39"/>
      <c r="W126" s="39"/>
      <c r="X126" s="39"/>
      <c r="Y126" s="112">
        <f>IF(X126 &lt;&gt; "", RIGHT(Table15775311283848586881828384858788898108118128[[#This Row],[Class (Dropdown)]],6),0)</f>
        <v>0</v>
      </c>
      <c r="Z126" s="108"/>
      <c r="AA126" s="107"/>
      <c r="AB126" s="111">
        <f>Table15775311283848586881828384858788898108118128[[#This Row],[Rate (Auto fill)]]*Table15775311283848586881828384858788898108118128[[#This Row],[Hours Groomed]]</f>
        <v>0</v>
      </c>
      <c r="AC126" s="32"/>
      <c r="AE126" s="85"/>
      <c r="AF126" s="85"/>
      <c r="AI126" s="33"/>
      <c r="AJ126" s="39"/>
      <c r="AK126" s="39"/>
      <c r="AL126" s="39"/>
      <c r="AM126" s="76"/>
      <c r="AN126" s="39"/>
      <c r="AO126" s="39"/>
      <c r="AP126" s="33"/>
      <c r="AQ126" s="77"/>
      <c r="AR126" s="39"/>
      <c r="AS126" s="39"/>
      <c r="AT126" s="76"/>
      <c r="AU126" s="39"/>
      <c r="AV126" s="78"/>
      <c r="AW126" s="33"/>
      <c r="AX126" s="77"/>
      <c r="AY126" s="39"/>
      <c r="AZ126" s="39"/>
      <c r="BA126" s="76"/>
      <c r="BB126" s="39"/>
      <c r="BC126" s="78"/>
      <c r="BD126" s="33"/>
      <c r="BE126" s="77"/>
      <c r="BF126" s="39"/>
      <c r="BG126" s="39"/>
      <c r="BH126" s="76"/>
      <c r="BI126" s="39"/>
      <c r="BJ126" s="78"/>
      <c r="BK126" s="33"/>
    </row>
    <row r="127" spans="1:63" x14ac:dyDescent="0.35">
      <c r="A127" s="77"/>
      <c r="B127" s="39"/>
      <c r="C127" s="39"/>
      <c r="D127" s="39"/>
      <c r="E127" s="39"/>
      <c r="F127" s="73"/>
      <c r="G127" s="95">
        <f>Table1487453233343536331323334353738393103113123[[#This Row],[Hours Worked]]*Table1487453233343536331323334353738393103113123[[#This Row],[Rate]]</f>
        <v>0</v>
      </c>
      <c r="H127" s="116"/>
      <c r="I127" s="118">
        <f>IF(Table1487453233343536331323334353738393103113123[[#This Row],[Equipment Used (Dropdown)]] &lt;&gt; "", RIGHT(Table1487453233343536331323334353738393103113123[[#This Row],[Equipment Used (Dropdown)]],6),0)</f>
        <v>0</v>
      </c>
      <c r="J127" s="94"/>
      <c r="K127" s="95">
        <f>Table1487453233343536331323334353738393103113123[[#This Row],[Rate (Auto selects)]]*Table1487453233343536331323334353738393103113123[[#This Row],[Hours Used]]</f>
        <v>0</v>
      </c>
      <c r="S127" s="33"/>
      <c r="T127" s="39"/>
      <c r="U127" s="39"/>
      <c r="V127" s="39"/>
      <c r="W127" s="39"/>
      <c r="X127" s="39"/>
      <c r="Y127" s="112">
        <f>IF(X127 &lt;&gt; "", RIGHT(Table15775311283848586881828384858788898108118128[[#This Row],[Class (Dropdown)]],6),0)</f>
        <v>0</v>
      </c>
      <c r="Z127" s="108"/>
      <c r="AA127" s="107"/>
      <c r="AB127" s="111">
        <f>Table15775311283848586881828384858788898108118128[[#This Row],[Rate (Auto fill)]]*Table15775311283848586881828384858788898108118128[[#This Row],[Hours Groomed]]</f>
        <v>0</v>
      </c>
      <c r="AC127" s="32"/>
      <c r="AE127" s="85"/>
      <c r="AF127" s="85"/>
      <c r="AI127" s="33"/>
      <c r="AJ127" s="39"/>
      <c r="AK127" s="39"/>
      <c r="AL127" s="39"/>
      <c r="AM127" s="76"/>
      <c r="AN127" s="39"/>
      <c r="AO127" s="39"/>
      <c r="AP127" s="33"/>
      <c r="AQ127" s="77"/>
      <c r="AR127" s="39"/>
      <c r="AS127" s="39"/>
      <c r="AT127" s="76"/>
      <c r="AU127" s="39"/>
      <c r="AV127" s="78"/>
      <c r="AW127" s="33"/>
      <c r="AX127" s="77"/>
      <c r="AY127" s="39"/>
      <c r="AZ127" s="39"/>
      <c r="BA127" s="76"/>
      <c r="BB127" s="39"/>
      <c r="BC127" s="78"/>
      <c r="BD127" s="33"/>
      <c r="BE127" s="77"/>
      <c r="BF127" s="39"/>
      <c r="BG127" s="39"/>
      <c r="BH127" s="76"/>
      <c r="BI127" s="39"/>
      <c r="BJ127" s="78"/>
      <c r="BK127" s="33"/>
    </row>
    <row r="128" spans="1:63" x14ac:dyDescent="0.35">
      <c r="A128" s="77"/>
      <c r="B128" s="39"/>
      <c r="C128" s="39"/>
      <c r="D128" s="39"/>
      <c r="E128" s="39"/>
      <c r="F128" s="73"/>
      <c r="G128" s="95">
        <f>Table1487453233343536331323334353738393103113123[[#This Row],[Hours Worked]]*Table1487453233343536331323334353738393103113123[[#This Row],[Rate]]</f>
        <v>0</v>
      </c>
      <c r="H128" s="116"/>
      <c r="I128" s="118">
        <f>IF(Table1487453233343536331323334353738393103113123[[#This Row],[Equipment Used (Dropdown)]] &lt;&gt; "", RIGHT(Table1487453233343536331323334353738393103113123[[#This Row],[Equipment Used (Dropdown)]],6),0)</f>
        <v>0</v>
      </c>
      <c r="J128" s="94"/>
      <c r="K128" s="95">
        <f>Table1487453233343536331323334353738393103113123[[#This Row],[Rate (Auto selects)]]*Table1487453233343536331323334353738393103113123[[#This Row],[Hours Used]]</f>
        <v>0</v>
      </c>
      <c r="S128" s="33"/>
      <c r="T128" s="39"/>
      <c r="U128" s="39"/>
      <c r="V128" s="39"/>
      <c r="W128" s="39"/>
      <c r="X128" s="39"/>
      <c r="Y128" s="112">
        <f>IF(X128 &lt;&gt; "", RIGHT(Table15775311283848586881828384858788898108118128[[#This Row],[Class (Dropdown)]],6),0)</f>
        <v>0</v>
      </c>
      <c r="Z128" s="108"/>
      <c r="AA128" s="107"/>
      <c r="AB128" s="111">
        <f>Table15775311283848586881828384858788898108118128[[#This Row],[Rate (Auto fill)]]*Table15775311283848586881828384858788898108118128[[#This Row],[Hours Groomed]]</f>
        <v>0</v>
      </c>
      <c r="AC128" s="32"/>
      <c r="AE128" s="85"/>
      <c r="AF128" s="85"/>
      <c r="AI128" s="33"/>
      <c r="AJ128" s="39"/>
      <c r="AK128" s="39"/>
      <c r="AL128" s="39"/>
      <c r="AM128" s="76"/>
      <c r="AN128" s="39"/>
      <c r="AO128" s="39"/>
      <c r="AP128" s="33"/>
      <c r="AQ128" s="77"/>
      <c r="AR128" s="39"/>
      <c r="AS128" s="39"/>
      <c r="AT128" s="76"/>
      <c r="AU128" s="39"/>
      <c r="AV128" s="78"/>
      <c r="AW128" s="33"/>
      <c r="AX128" s="77"/>
      <c r="AY128" s="39"/>
      <c r="AZ128" s="39"/>
      <c r="BA128" s="76"/>
      <c r="BB128" s="39"/>
      <c r="BC128" s="78"/>
      <c r="BD128" s="33"/>
      <c r="BE128" s="77"/>
      <c r="BF128" s="39"/>
      <c r="BG128" s="39"/>
      <c r="BH128" s="76"/>
      <c r="BI128" s="39"/>
      <c r="BJ128" s="78"/>
      <c r="BK128" s="33"/>
    </row>
    <row r="129" spans="1:63" x14ac:dyDescent="0.35">
      <c r="A129" s="77"/>
      <c r="B129" s="39"/>
      <c r="C129" s="39"/>
      <c r="D129" s="39"/>
      <c r="E129" s="39"/>
      <c r="F129" s="73"/>
      <c r="G129" s="95">
        <f>Table1487453233343536331323334353738393103113123[[#This Row],[Hours Worked]]*Table1487453233343536331323334353738393103113123[[#This Row],[Rate]]</f>
        <v>0</v>
      </c>
      <c r="H129" s="116"/>
      <c r="I129" s="118">
        <f>IF(Table1487453233343536331323334353738393103113123[[#This Row],[Equipment Used (Dropdown)]] &lt;&gt; "", RIGHT(Table1487453233343536331323334353738393103113123[[#This Row],[Equipment Used (Dropdown)]],6),0)</f>
        <v>0</v>
      </c>
      <c r="J129" s="94"/>
      <c r="K129" s="95">
        <f>Table1487453233343536331323334353738393103113123[[#This Row],[Rate (Auto selects)]]*Table1487453233343536331323334353738393103113123[[#This Row],[Hours Used]]</f>
        <v>0</v>
      </c>
      <c r="S129" s="33"/>
      <c r="T129" s="39"/>
      <c r="U129" s="39"/>
      <c r="V129" s="39"/>
      <c r="W129" s="39"/>
      <c r="X129" s="39"/>
      <c r="Y129" s="112">
        <f>IF(X129 &lt;&gt; "", RIGHT(Table15775311283848586881828384858788898108118128[[#This Row],[Class (Dropdown)]],6),0)</f>
        <v>0</v>
      </c>
      <c r="Z129" s="108"/>
      <c r="AA129" s="107"/>
      <c r="AB129" s="111">
        <f>Table15775311283848586881828384858788898108118128[[#This Row],[Rate (Auto fill)]]*Table15775311283848586881828384858788898108118128[[#This Row],[Hours Groomed]]</f>
        <v>0</v>
      </c>
      <c r="AC129" s="32"/>
      <c r="AE129" s="85"/>
      <c r="AF129" s="85"/>
      <c r="AI129" s="33"/>
      <c r="AJ129" s="39"/>
      <c r="AK129" s="39"/>
      <c r="AL129" s="39"/>
      <c r="AM129" s="76"/>
      <c r="AN129" s="39"/>
      <c r="AO129" s="39"/>
      <c r="AP129" s="33"/>
      <c r="AQ129" s="77"/>
      <c r="AR129" s="39"/>
      <c r="AS129" s="39"/>
      <c r="AT129" s="76"/>
      <c r="AU129" s="39"/>
      <c r="AV129" s="78"/>
      <c r="AW129" s="33"/>
      <c r="AX129" s="77"/>
      <c r="AY129" s="39"/>
      <c r="AZ129" s="39"/>
      <c r="BA129" s="76"/>
      <c r="BB129" s="39"/>
      <c r="BC129" s="78"/>
      <c r="BD129" s="33"/>
      <c r="BE129" s="77"/>
      <c r="BF129" s="39"/>
      <c r="BG129" s="39"/>
      <c r="BH129" s="76"/>
      <c r="BI129" s="39"/>
      <c r="BJ129" s="78"/>
      <c r="BK129" s="33"/>
    </row>
    <row r="130" spans="1:63" x14ac:dyDescent="0.35">
      <c r="A130" s="77"/>
      <c r="B130" s="39"/>
      <c r="C130" s="39"/>
      <c r="D130" s="39"/>
      <c r="E130" s="39"/>
      <c r="F130" s="73"/>
      <c r="G130" s="95">
        <f>Table1487453233343536331323334353738393103113123[[#This Row],[Hours Worked]]*Table1487453233343536331323334353738393103113123[[#This Row],[Rate]]</f>
        <v>0</v>
      </c>
      <c r="H130" s="116"/>
      <c r="I130" s="118">
        <f>IF(Table1487453233343536331323334353738393103113123[[#This Row],[Equipment Used (Dropdown)]] &lt;&gt; "", RIGHT(Table1487453233343536331323334353738393103113123[[#This Row],[Equipment Used (Dropdown)]],6),0)</f>
        <v>0</v>
      </c>
      <c r="J130" s="94"/>
      <c r="K130" s="95">
        <f>Table1487453233343536331323334353738393103113123[[#This Row],[Rate (Auto selects)]]*Table1487453233343536331323334353738393103113123[[#This Row],[Hours Used]]</f>
        <v>0</v>
      </c>
      <c r="S130" s="33"/>
      <c r="T130" s="39"/>
      <c r="U130" s="39"/>
      <c r="V130" s="39"/>
      <c r="W130" s="39"/>
      <c r="X130" s="39"/>
      <c r="Y130" s="112">
        <f>IF(X130 &lt;&gt; "", RIGHT(Table15775311283848586881828384858788898108118128[[#This Row],[Class (Dropdown)]],6),0)</f>
        <v>0</v>
      </c>
      <c r="Z130" s="108"/>
      <c r="AA130" s="107"/>
      <c r="AB130" s="111">
        <f>Table15775311283848586881828384858788898108118128[[#This Row],[Rate (Auto fill)]]*Table15775311283848586881828384858788898108118128[[#This Row],[Hours Groomed]]</f>
        <v>0</v>
      </c>
      <c r="AC130" s="32"/>
      <c r="AE130" s="85"/>
      <c r="AF130" s="85"/>
      <c r="AI130" s="33"/>
      <c r="AJ130" s="39"/>
      <c r="AK130" s="39"/>
      <c r="AL130" s="39"/>
      <c r="AM130" s="76"/>
      <c r="AN130" s="39"/>
      <c r="AO130" s="39"/>
      <c r="AP130" s="33"/>
      <c r="AQ130" s="77"/>
      <c r="AR130" s="39"/>
      <c r="AS130" s="39"/>
      <c r="AT130" s="76"/>
      <c r="AU130" s="39"/>
      <c r="AV130" s="78"/>
      <c r="AW130" s="33"/>
      <c r="AX130" s="77"/>
      <c r="AY130" s="39"/>
      <c r="AZ130" s="39"/>
      <c r="BA130" s="76"/>
      <c r="BB130" s="39"/>
      <c r="BC130" s="78"/>
      <c r="BD130" s="33"/>
      <c r="BE130" s="77"/>
      <c r="BF130" s="39"/>
      <c r="BG130" s="39"/>
      <c r="BH130" s="76"/>
      <c r="BI130" s="39"/>
      <c r="BJ130" s="78"/>
      <c r="BK130" s="33"/>
    </row>
    <row r="131" spans="1:63" x14ac:dyDescent="0.35">
      <c r="A131" s="77"/>
      <c r="B131" s="39"/>
      <c r="C131" s="39"/>
      <c r="D131" s="39"/>
      <c r="E131" s="39"/>
      <c r="F131" s="73"/>
      <c r="G131" s="95">
        <f>Table1487453233343536331323334353738393103113123[[#This Row],[Hours Worked]]*Table1487453233343536331323334353738393103113123[[#This Row],[Rate]]</f>
        <v>0</v>
      </c>
      <c r="H131" s="116"/>
      <c r="I131" s="118">
        <f>IF(Table1487453233343536331323334353738393103113123[[#This Row],[Equipment Used (Dropdown)]] &lt;&gt; "", RIGHT(Table1487453233343536331323334353738393103113123[[#This Row],[Equipment Used (Dropdown)]],6),0)</f>
        <v>0</v>
      </c>
      <c r="J131" s="94"/>
      <c r="K131" s="95">
        <f>Table1487453233343536331323334353738393103113123[[#This Row],[Rate (Auto selects)]]*Table1487453233343536331323334353738393103113123[[#This Row],[Hours Used]]</f>
        <v>0</v>
      </c>
      <c r="S131" s="33"/>
      <c r="T131" s="39"/>
      <c r="U131" s="39"/>
      <c r="V131" s="39"/>
      <c r="W131" s="39"/>
      <c r="X131" s="39"/>
      <c r="Y131" s="112">
        <f>IF(X131 &lt;&gt; "", RIGHT(Table15775311283848586881828384858788898108118128[[#This Row],[Class (Dropdown)]],6),0)</f>
        <v>0</v>
      </c>
      <c r="Z131" s="108"/>
      <c r="AA131" s="107"/>
      <c r="AB131" s="111">
        <f>Table15775311283848586881828384858788898108118128[[#This Row],[Rate (Auto fill)]]*Table15775311283848586881828384858788898108118128[[#This Row],[Hours Groomed]]</f>
        <v>0</v>
      </c>
      <c r="AC131" s="32"/>
      <c r="AE131" s="85"/>
      <c r="AF131" s="85"/>
      <c r="AI131" s="33"/>
      <c r="AJ131" s="39"/>
      <c r="AK131" s="39"/>
      <c r="AL131" s="39"/>
      <c r="AM131" s="76"/>
      <c r="AN131" s="39"/>
      <c r="AO131" s="39"/>
      <c r="AP131" s="33"/>
      <c r="AQ131" s="77"/>
      <c r="AR131" s="39"/>
      <c r="AS131" s="39"/>
      <c r="AT131" s="76"/>
      <c r="AU131" s="39"/>
      <c r="AV131" s="78"/>
      <c r="AW131" s="33"/>
      <c r="AX131" s="77"/>
      <c r="AY131" s="39"/>
      <c r="AZ131" s="39"/>
      <c r="BA131" s="76"/>
      <c r="BB131" s="39"/>
      <c r="BC131" s="78"/>
      <c r="BD131" s="33"/>
      <c r="BE131" s="77"/>
      <c r="BF131" s="39"/>
      <c r="BG131" s="39"/>
      <c r="BH131" s="76"/>
      <c r="BI131" s="39"/>
      <c r="BJ131" s="78"/>
      <c r="BK131" s="33"/>
    </row>
    <row r="132" spans="1:63" x14ac:dyDescent="0.35">
      <c r="A132" s="77"/>
      <c r="B132" s="39"/>
      <c r="C132" s="39"/>
      <c r="D132" s="39"/>
      <c r="E132" s="39"/>
      <c r="F132" s="73"/>
      <c r="G132" s="95">
        <f>Table1487453233343536331323334353738393103113123[[#This Row],[Hours Worked]]*Table1487453233343536331323334353738393103113123[[#This Row],[Rate]]</f>
        <v>0</v>
      </c>
      <c r="H132" s="116"/>
      <c r="I132" s="118">
        <f>IF(Table1487453233343536331323334353738393103113123[[#This Row],[Equipment Used (Dropdown)]] &lt;&gt; "", RIGHT(Table1487453233343536331323334353738393103113123[[#This Row],[Equipment Used (Dropdown)]],6),0)</f>
        <v>0</v>
      </c>
      <c r="J132" s="94"/>
      <c r="K132" s="95">
        <f>Table1487453233343536331323334353738393103113123[[#This Row],[Rate (Auto selects)]]*Table1487453233343536331323334353738393103113123[[#This Row],[Hours Used]]</f>
        <v>0</v>
      </c>
      <c r="S132" s="33"/>
      <c r="T132" s="39"/>
      <c r="U132" s="39"/>
      <c r="V132" s="39"/>
      <c r="W132" s="39"/>
      <c r="X132" s="39"/>
      <c r="Y132" s="112">
        <f>IF(X132 &lt;&gt; "", RIGHT(Table15775311283848586881828384858788898108118128[[#This Row],[Class (Dropdown)]],6),0)</f>
        <v>0</v>
      </c>
      <c r="Z132" s="108"/>
      <c r="AA132" s="107"/>
      <c r="AB132" s="111">
        <f>Table15775311283848586881828384858788898108118128[[#This Row],[Rate (Auto fill)]]*Table15775311283848586881828384858788898108118128[[#This Row],[Hours Groomed]]</f>
        <v>0</v>
      </c>
      <c r="AC132" s="32"/>
      <c r="AE132" s="85"/>
      <c r="AF132" s="85"/>
      <c r="AI132" s="33"/>
      <c r="AJ132" s="39"/>
      <c r="AK132" s="39"/>
      <c r="AL132" s="39"/>
      <c r="AM132" s="76"/>
      <c r="AN132" s="39"/>
      <c r="AO132" s="39"/>
      <c r="AP132" s="33"/>
      <c r="AQ132" s="77"/>
      <c r="AR132" s="39"/>
      <c r="AS132" s="39"/>
      <c r="AT132" s="76"/>
      <c r="AU132" s="39"/>
      <c r="AV132" s="78"/>
      <c r="AW132" s="33"/>
      <c r="AX132" s="77"/>
      <c r="AY132" s="39"/>
      <c r="AZ132" s="39"/>
      <c r="BA132" s="76"/>
      <c r="BB132" s="39"/>
      <c r="BC132" s="78"/>
      <c r="BD132" s="33"/>
      <c r="BE132" s="77"/>
      <c r="BF132" s="39"/>
      <c r="BG132" s="39"/>
      <c r="BH132" s="76"/>
      <c r="BI132" s="39"/>
      <c r="BJ132" s="78"/>
      <c r="BK132" s="33"/>
    </row>
    <row r="133" spans="1:63" x14ac:dyDescent="0.35">
      <c r="A133" s="77"/>
      <c r="B133" s="39"/>
      <c r="C133" s="39"/>
      <c r="D133" s="39"/>
      <c r="E133" s="39"/>
      <c r="F133" s="73"/>
      <c r="G133" s="95">
        <f>Table1487453233343536331323334353738393103113123[[#This Row],[Hours Worked]]*Table1487453233343536331323334353738393103113123[[#This Row],[Rate]]</f>
        <v>0</v>
      </c>
      <c r="H133" s="116"/>
      <c r="I133" s="118">
        <f>IF(Table1487453233343536331323334353738393103113123[[#This Row],[Equipment Used (Dropdown)]] &lt;&gt; "", RIGHT(Table1487453233343536331323334353738393103113123[[#This Row],[Equipment Used (Dropdown)]],6),0)</f>
        <v>0</v>
      </c>
      <c r="J133" s="94"/>
      <c r="K133" s="95">
        <f>Table1487453233343536331323334353738393103113123[[#This Row],[Rate (Auto selects)]]*Table1487453233343536331323334353738393103113123[[#This Row],[Hours Used]]</f>
        <v>0</v>
      </c>
      <c r="S133" s="33"/>
      <c r="T133" s="39"/>
      <c r="U133" s="39"/>
      <c r="V133" s="39"/>
      <c r="W133" s="39"/>
      <c r="X133" s="39"/>
      <c r="Y133" s="112">
        <f>IF(X133 &lt;&gt; "", RIGHT(Table15775311283848586881828384858788898108118128[[#This Row],[Class (Dropdown)]],6),0)</f>
        <v>0</v>
      </c>
      <c r="Z133" s="108"/>
      <c r="AA133" s="107"/>
      <c r="AB133" s="111">
        <f>Table15775311283848586881828384858788898108118128[[#This Row],[Rate (Auto fill)]]*Table15775311283848586881828384858788898108118128[[#This Row],[Hours Groomed]]</f>
        <v>0</v>
      </c>
      <c r="AC133" s="32"/>
      <c r="AE133" s="85"/>
      <c r="AF133" s="85"/>
      <c r="AI133" s="33"/>
      <c r="AJ133" s="39"/>
      <c r="AK133" s="39"/>
      <c r="AL133" s="39"/>
      <c r="AM133" s="76"/>
      <c r="AN133" s="39"/>
      <c r="AO133" s="39"/>
      <c r="AP133" s="33"/>
      <c r="AQ133" s="77"/>
      <c r="AR133" s="39"/>
      <c r="AS133" s="39"/>
      <c r="AT133" s="76"/>
      <c r="AU133" s="39"/>
      <c r="AV133" s="78"/>
      <c r="AW133" s="33"/>
      <c r="AX133" s="77"/>
      <c r="AY133" s="39"/>
      <c r="AZ133" s="39"/>
      <c r="BA133" s="76"/>
      <c r="BB133" s="39"/>
      <c r="BC133" s="78"/>
      <c r="BD133" s="33"/>
      <c r="BE133" s="77"/>
      <c r="BF133" s="39"/>
      <c r="BG133" s="39"/>
      <c r="BH133" s="76"/>
      <c r="BI133" s="39"/>
      <c r="BJ133" s="78"/>
      <c r="BK133" s="33"/>
    </row>
    <row r="134" spans="1:63" x14ac:dyDescent="0.35">
      <c r="A134" s="77"/>
      <c r="B134" s="39"/>
      <c r="C134" s="39"/>
      <c r="D134" s="39"/>
      <c r="E134" s="39"/>
      <c r="F134" s="73"/>
      <c r="G134" s="95">
        <f>Table1487453233343536331323334353738393103113123[[#This Row],[Hours Worked]]*Table1487453233343536331323334353738393103113123[[#This Row],[Rate]]</f>
        <v>0</v>
      </c>
      <c r="H134" s="116"/>
      <c r="I134" s="118">
        <f>IF(Table1487453233343536331323334353738393103113123[[#This Row],[Equipment Used (Dropdown)]] &lt;&gt; "", RIGHT(Table1487453233343536331323334353738393103113123[[#This Row],[Equipment Used (Dropdown)]],6),0)</f>
        <v>0</v>
      </c>
      <c r="J134" s="94"/>
      <c r="K134" s="95">
        <f>Table1487453233343536331323334353738393103113123[[#This Row],[Rate (Auto selects)]]*Table1487453233343536331323334353738393103113123[[#This Row],[Hours Used]]</f>
        <v>0</v>
      </c>
      <c r="S134" s="33"/>
      <c r="T134" s="39"/>
      <c r="U134" s="39"/>
      <c r="V134" s="39"/>
      <c r="W134" s="39"/>
      <c r="X134" s="39"/>
      <c r="Y134" s="112">
        <f>IF(X134 &lt;&gt; "", RIGHT(Table15775311283848586881828384858788898108118128[[#This Row],[Class (Dropdown)]],6),0)</f>
        <v>0</v>
      </c>
      <c r="Z134" s="108"/>
      <c r="AA134" s="107"/>
      <c r="AB134" s="111">
        <f>Table15775311283848586881828384858788898108118128[[#This Row],[Rate (Auto fill)]]*Table15775311283848586881828384858788898108118128[[#This Row],[Hours Groomed]]</f>
        <v>0</v>
      </c>
      <c r="AC134" s="32"/>
      <c r="AE134" s="85"/>
      <c r="AF134" s="85"/>
      <c r="AI134" s="33"/>
      <c r="AJ134" s="39"/>
      <c r="AK134" s="39"/>
      <c r="AL134" s="39"/>
      <c r="AM134" s="76"/>
      <c r="AN134" s="39"/>
      <c r="AO134" s="39"/>
      <c r="AP134" s="33"/>
      <c r="AQ134" s="77"/>
      <c r="AR134" s="39"/>
      <c r="AS134" s="39"/>
      <c r="AT134" s="76"/>
      <c r="AU134" s="39"/>
      <c r="AV134" s="78"/>
      <c r="AW134" s="33"/>
      <c r="AX134" s="77"/>
      <c r="AY134" s="39"/>
      <c r="AZ134" s="39"/>
      <c r="BA134" s="76"/>
      <c r="BB134" s="39"/>
      <c r="BC134" s="78"/>
      <c r="BD134" s="33"/>
      <c r="BE134" s="77"/>
      <c r="BF134" s="39"/>
      <c r="BG134" s="39"/>
      <c r="BH134" s="76"/>
      <c r="BI134" s="39"/>
      <c r="BJ134" s="78"/>
      <c r="BK134" s="33"/>
    </row>
    <row r="135" spans="1:63" x14ac:dyDescent="0.35">
      <c r="A135" s="77"/>
      <c r="B135" s="39"/>
      <c r="C135" s="39"/>
      <c r="D135" s="39"/>
      <c r="E135" s="39"/>
      <c r="F135" s="73"/>
      <c r="G135" s="95">
        <f>Table1487453233343536331323334353738393103113123[[#This Row],[Hours Worked]]*Table1487453233343536331323334353738393103113123[[#This Row],[Rate]]</f>
        <v>0</v>
      </c>
      <c r="H135" s="116"/>
      <c r="I135" s="118">
        <f>IF(Table1487453233343536331323334353738393103113123[[#This Row],[Equipment Used (Dropdown)]] &lt;&gt; "", RIGHT(Table1487453233343536331323334353738393103113123[[#This Row],[Equipment Used (Dropdown)]],6),0)</f>
        <v>0</v>
      </c>
      <c r="J135" s="94"/>
      <c r="K135" s="95">
        <f>Table1487453233343536331323334353738393103113123[[#This Row],[Rate (Auto selects)]]*Table1487453233343536331323334353738393103113123[[#This Row],[Hours Used]]</f>
        <v>0</v>
      </c>
      <c r="S135" s="33"/>
      <c r="T135" s="39"/>
      <c r="U135" s="39"/>
      <c r="V135" s="39"/>
      <c r="W135" s="39"/>
      <c r="X135" s="39"/>
      <c r="Y135" s="112">
        <f>IF(X135 &lt;&gt; "", RIGHT(Table15775311283848586881828384858788898108118128[[#This Row],[Class (Dropdown)]],6),0)</f>
        <v>0</v>
      </c>
      <c r="Z135" s="108"/>
      <c r="AA135" s="107"/>
      <c r="AB135" s="111">
        <f>Table15775311283848586881828384858788898108118128[[#This Row],[Rate (Auto fill)]]*Table15775311283848586881828384858788898108118128[[#This Row],[Hours Groomed]]</f>
        <v>0</v>
      </c>
      <c r="AC135" s="32"/>
      <c r="AE135" s="85"/>
      <c r="AF135" s="85"/>
      <c r="AI135" s="33"/>
      <c r="AJ135" s="39"/>
      <c r="AK135" s="39"/>
      <c r="AL135" s="39"/>
      <c r="AM135" s="76"/>
      <c r="AN135" s="39"/>
      <c r="AO135" s="39"/>
      <c r="AP135" s="33"/>
      <c r="AQ135" s="77"/>
      <c r="AR135" s="39"/>
      <c r="AS135" s="39"/>
      <c r="AT135" s="76"/>
      <c r="AU135" s="39"/>
      <c r="AV135" s="78"/>
      <c r="AW135" s="33"/>
      <c r="AX135" s="77"/>
      <c r="AY135" s="39"/>
      <c r="AZ135" s="39"/>
      <c r="BA135" s="76"/>
      <c r="BB135" s="39"/>
      <c r="BC135" s="78"/>
      <c r="BD135" s="33"/>
      <c r="BE135" s="77"/>
      <c r="BF135" s="39"/>
      <c r="BG135" s="39"/>
      <c r="BH135" s="76"/>
      <c r="BI135" s="39"/>
      <c r="BJ135" s="78"/>
      <c r="BK135" s="33"/>
    </row>
    <row r="136" spans="1:63" x14ac:dyDescent="0.35">
      <c r="A136" s="77"/>
      <c r="B136" s="39"/>
      <c r="C136" s="39"/>
      <c r="D136" s="39"/>
      <c r="E136" s="39"/>
      <c r="F136" s="73"/>
      <c r="G136" s="95">
        <f>Table1487453233343536331323334353738393103113123[[#This Row],[Hours Worked]]*Table1487453233343536331323334353738393103113123[[#This Row],[Rate]]</f>
        <v>0</v>
      </c>
      <c r="H136" s="116"/>
      <c r="I136" s="118">
        <f>IF(Table1487453233343536331323334353738393103113123[[#This Row],[Equipment Used (Dropdown)]] &lt;&gt; "", RIGHT(Table1487453233343536331323334353738393103113123[[#This Row],[Equipment Used (Dropdown)]],6),0)</f>
        <v>0</v>
      </c>
      <c r="J136" s="94"/>
      <c r="K136" s="95">
        <f>Table1487453233343536331323334353738393103113123[[#This Row],[Rate (Auto selects)]]*Table1487453233343536331323334353738393103113123[[#This Row],[Hours Used]]</f>
        <v>0</v>
      </c>
      <c r="S136" s="33"/>
      <c r="T136" s="39"/>
      <c r="U136" s="39"/>
      <c r="V136" s="39"/>
      <c r="W136" s="39"/>
      <c r="X136" s="39"/>
      <c r="Y136" s="112">
        <f>IF(X136 &lt;&gt; "", RIGHT(Table15775311283848586881828384858788898108118128[[#This Row],[Class (Dropdown)]],6),0)</f>
        <v>0</v>
      </c>
      <c r="Z136" s="108"/>
      <c r="AA136" s="107"/>
      <c r="AB136" s="111">
        <f>Table15775311283848586881828384858788898108118128[[#This Row],[Rate (Auto fill)]]*Table15775311283848586881828384858788898108118128[[#This Row],[Hours Groomed]]</f>
        <v>0</v>
      </c>
      <c r="AC136" s="32"/>
      <c r="AE136" s="85"/>
      <c r="AF136" s="85"/>
      <c r="AI136" s="33"/>
      <c r="AJ136" s="39"/>
      <c r="AK136" s="39"/>
      <c r="AL136" s="39"/>
      <c r="AM136" s="76"/>
      <c r="AN136" s="39"/>
      <c r="AO136" s="39"/>
      <c r="AP136" s="33"/>
      <c r="AQ136" s="77"/>
      <c r="AR136" s="39"/>
      <c r="AS136" s="39"/>
      <c r="AT136" s="76"/>
      <c r="AU136" s="39"/>
      <c r="AV136" s="78"/>
      <c r="AW136" s="33"/>
      <c r="AX136" s="77"/>
      <c r="AY136" s="39"/>
      <c r="AZ136" s="39"/>
      <c r="BA136" s="76"/>
      <c r="BB136" s="39"/>
      <c r="BC136" s="78"/>
      <c r="BD136" s="33"/>
      <c r="BE136" s="77"/>
      <c r="BF136" s="39"/>
      <c r="BG136" s="39"/>
      <c r="BH136" s="76"/>
      <c r="BI136" s="39"/>
      <c r="BJ136" s="78"/>
      <c r="BK136" s="33"/>
    </row>
    <row r="137" spans="1:63" x14ac:dyDescent="0.35">
      <c r="A137" s="77"/>
      <c r="B137" s="39"/>
      <c r="C137" s="39"/>
      <c r="D137" s="39"/>
      <c r="E137" s="39"/>
      <c r="F137" s="73"/>
      <c r="G137" s="95">
        <f>Table1487453233343536331323334353738393103113123[[#This Row],[Hours Worked]]*Table1487453233343536331323334353738393103113123[[#This Row],[Rate]]</f>
        <v>0</v>
      </c>
      <c r="H137" s="116"/>
      <c r="I137" s="118">
        <f>IF(Table1487453233343536331323334353738393103113123[[#This Row],[Equipment Used (Dropdown)]] &lt;&gt; "", RIGHT(Table1487453233343536331323334353738393103113123[[#This Row],[Equipment Used (Dropdown)]],6),0)</f>
        <v>0</v>
      </c>
      <c r="J137" s="94"/>
      <c r="K137" s="95">
        <f>Table1487453233343536331323334353738393103113123[[#This Row],[Rate (Auto selects)]]*Table1487453233343536331323334353738393103113123[[#This Row],[Hours Used]]</f>
        <v>0</v>
      </c>
      <c r="S137" s="33"/>
      <c r="T137" s="39"/>
      <c r="U137" s="39"/>
      <c r="V137" s="39"/>
      <c r="W137" s="39"/>
      <c r="X137" s="39"/>
      <c r="Y137" s="112">
        <f>IF(X137 &lt;&gt; "", RIGHT(Table15775311283848586881828384858788898108118128[[#This Row],[Class (Dropdown)]],6),0)</f>
        <v>0</v>
      </c>
      <c r="Z137" s="108"/>
      <c r="AA137" s="107"/>
      <c r="AB137" s="111">
        <f>Table15775311283848586881828384858788898108118128[[#This Row],[Rate (Auto fill)]]*Table15775311283848586881828384858788898108118128[[#This Row],[Hours Groomed]]</f>
        <v>0</v>
      </c>
      <c r="AC137" s="32"/>
      <c r="AE137" s="85"/>
      <c r="AF137" s="85"/>
      <c r="AI137" s="33"/>
      <c r="AJ137" s="39"/>
      <c r="AK137" s="39"/>
      <c r="AL137" s="39"/>
      <c r="AM137" s="76"/>
      <c r="AN137" s="39"/>
      <c r="AO137" s="39"/>
      <c r="AP137" s="33"/>
      <c r="AQ137" s="77"/>
      <c r="AR137" s="39"/>
      <c r="AS137" s="39"/>
      <c r="AT137" s="76"/>
      <c r="AU137" s="39"/>
      <c r="AV137" s="78"/>
      <c r="AW137" s="33"/>
      <c r="AX137" s="77"/>
      <c r="AY137" s="39"/>
      <c r="AZ137" s="39"/>
      <c r="BA137" s="76"/>
      <c r="BB137" s="39"/>
      <c r="BC137" s="78"/>
      <c r="BD137" s="33"/>
      <c r="BE137" s="77"/>
      <c r="BF137" s="39"/>
      <c r="BG137" s="39"/>
      <c r="BH137" s="76"/>
      <c r="BI137" s="39"/>
      <c r="BJ137" s="78"/>
      <c r="BK137" s="33"/>
    </row>
    <row r="138" spans="1:63" x14ac:dyDescent="0.35">
      <c r="A138" s="77"/>
      <c r="B138" s="39"/>
      <c r="C138" s="39"/>
      <c r="D138" s="39"/>
      <c r="E138" s="39"/>
      <c r="F138" s="73"/>
      <c r="G138" s="95">
        <f>Table1487453233343536331323334353738393103113123[[#This Row],[Hours Worked]]*Table1487453233343536331323334353738393103113123[[#This Row],[Rate]]</f>
        <v>0</v>
      </c>
      <c r="H138" s="116"/>
      <c r="I138" s="118">
        <f>IF(Table1487453233343536331323334353738393103113123[[#This Row],[Equipment Used (Dropdown)]] &lt;&gt; "", RIGHT(Table1487453233343536331323334353738393103113123[[#This Row],[Equipment Used (Dropdown)]],6),0)</f>
        <v>0</v>
      </c>
      <c r="J138" s="94"/>
      <c r="K138" s="95">
        <f>Table1487453233343536331323334353738393103113123[[#This Row],[Rate (Auto selects)]]*Table1487453233343536331323334353738393103113123[[#This Row],[Hours Used]]</f>
        <v>0</v>
      </c>
      <c r="S138" s="33"/>
      <c r="T138" s="39"/>
      <c r="U138" s="39"/>
      <c r="V138" s="39"/>
      <c r="W138" s="39"/>
      <c r="X138" s="39"/>
      <c r="Y138" s="112">
        <f>IF(X138 &lt;&gt; "", RIGHT(Table15775311283848586881828384858788898108118128[[#This Row],[Class (Dropdown)]],6),0)</f>
        <v>0</v>
      </c>
      <c r="Z138" s="108"/>
      <c r="AA138" s="107"/>
      <c r="AB138" s="111">
        <f>Table15775311283848586881828384858788898108118128[[#This Row],[Rate (Auto fill)]]*Table15775311283848586881828384858788898108118128[[#This Row],[Hours Groomed]]</f>
        <v>0</v>
      </c>
      <c r="AC138" s="32"/>
      <c r="AE138" s="85"/>
      <c r="AF138" s="85"/>
      <c r="AI138" s="33"/>
      <c r="AJ138" s="39"/>
      <c r="AK138" s="39"/>
      <c r="AL138" s="39"/>
      <c r="AM138" s="76"/>
      <c r="AN138" s="39"/>
      <c r="AO138" s="39"/>
      <c r="AP138" s="33"/>
      <c r="AQ138" s="77"/>
      <c r="AR138" s="39"/>
      <c r="AS138" s="39"/>
      <c r="AT138" s="76"/>
      <c r="AU138" s="39"/>
      <c r="AV138" s="78"/>
      <c r="AW138" s="33"/>
      <c r="AX138" s="77"/>
      <c r="AY138" s="39"/>
      <c r="AZ138" s="39"/>
      <c r="BA138" s="76"/>
      <c r="BB138" s="39"/>
      <c r="BC138" s="78"/>
      <c r="BD138" s="33"/>
      <c r="BE138" s="77"/>
      <c r="BF138" s="39"/>
      <c r="BG138" s="39"/>
      <c r="BH138" s="76"/>
      <c r="BI138" s="39"/>
      <c r="BJ138" s="78"/>
      <c r="BK138" s="33"/>
    </row>
    <row r="139" spans="1:63" x14ac:dyDescent="0.35">
      <c r="A139" s="77"/>
      <c r="B139" s="39"/>
      <c r="C139" s="39"/>
      <c r="D139" s="39"/>
      <c r="E139" s="39"/>
      <c r="F139" s="73"/>
      <c r="G139" s="95">
        <f>Table1487453233343536331323334353738393103113123[[#This Row],[Hours Worked]]*Table1487453233343536331323334353738393103113123[[#This Row],[Rate]]</f>
        <v>0</v>
      </c>
      <c r="H139" s="116"/>
      <c r="I139" s="118">
        <f>IF(Table1487453233343536331323334353738393103113123[[#This Row],[Equipment Used (Dropdown)]] &lt;&gt; "", RIGHT(Table1487453233343536331323334353738393103113123[[#This Row],[Equipment Used (Dropdown)]],6),0)</f>
        <v>0</v>
      </c>
      <c r="J139" s="94"/>
      <c r="K139" s="95">
        <f>Table1487453233343536331323334353738393103113123[[#This Row],[Rate (Auto selects)]]*Table1487453233343536331323334353738393103113123[[#This Row],[Hours Used]]</f>
        <v>0</v>
      </c>
      <c r="S139" s="33"/>
      <c r="T139" s="39"/>
      <c r="U139" s="39"/>
      <c r="V139" s="39"/>
      <c r="W139" s="39"/>
      <c r="X139" s="39"/>
      <c r="Y139" s="112">
        <f>IF(X139 &lt;&gt; "", RIGHT(Table15775311283848586881828384858788898108118128[[#This Row],[Class (Dropdown)]],6),0)</f>
        <v>0</v>
      </c>
      <c r="Z139" s="108"/>
      <c r="AA139" s="107"/>
      <c r="AB139" s="111">
        <f>Table15775311283848586881828384858788898108118128[[#This Row],[Rate (Auto fill)]]*Table15775311283848586881828384858788898108118128[[#This Row],[Hours Groomed]]</f>
        <v>0</v>
      </c>
      <c r="AC139" s="32"/>
      <c r="AE139" s="85"/>
      <c r="AF139" s="85"/>
      <c r="AI139" s="33"/>
      <c r="AJ139" s="39"/>
      <c r="AK139" s="39"/>
      <c r="AL139" s="39"/>
      <c r="AM139" s="76"/>
      <c r="AN139" s="39"/>
      <c r="AO139" s="39"/>
      <c r="AP139" s="33"/>
      <c r="AQ139" s="77"/>
      <c r="AR139" s="39"/>
      <c r="AS139" s="39"/>
      <c r="AT139" s="76"/>
      <c r="AU139" s="39"/>
      <c r="AV139" s="78"/>
      <c r="AW139" s="33"/>
      <c r="AX139" s="77"/>
      <c r="AY139" s="39"/>
      <c r="AZ139" s="39"/>
      <c r="BA139" s="76"/>
      <c r="BB139" s="39"/>
      <c r="BC139" s="78"/>
      <c r="BD139" s="33"/>
      <c r="BE139" s="77"/>
      <c r="BF139" s="39"/>
      <c r="BG139" s="39"/>
      <c r="BH139" s="76"/>
      <c r="BI139" s="39"/>
      <c r="BJ139" s="78"/>
      <c r="BK139" s="33"/>
    </row>
    <row r="140" spans="1:63" x14ac:dyDescent="0.35">
      <c r="A140" s="77"/>
      <c r="B140" s="39"/>
      <c r="C140" s="39"/>
      <c r="D140" s="39"/>
      <c r="E140" s="39"/>
      <c r="F140" s="73"/>
      <c r="G140" s="95">
        <f>Table1487453233343536331323334353738393103113123[[#This Row],[Hours Worked]]*Table1487453233343536331323334353738393103113123[[#This Row],[Rate]]</f>
        <v>0</v>
      </c>
      <c r="H140" s="116"/>
      <c r="I140" s="118">
        <f>IF(Table1487453233343536331323334353738393103113123[[#This Row],[Equipment Used (Dropdown)]] &lt;&gt; "", RIGHT(Table1487453233343536331323334353738393103113123[[#This Row],[Equipment Used (Dropdown)]],6),0)</f>
        <v>0</v>
      </c>
      <c r="J140" s="94"/>
      <c r="K140" s="95">
        <f>Table1487453233343536331323334353738393103113123[[#This Row],[Rate (Auto selects)]]*Table1487453233343536331323334353738393103113123[[#This Row],[Hours Used]]</f>
        <v>0</v>
      </c>
      <c r="S140" s="33"/>
      <c r="T140" s="39"/>
      <c r="U140" s="39"/>
      <c r="V140" s="39"/>
      <c r="W140" s="39"/>
      <c r="X140" s="39"/>
      <c r="Y140" s="112">
        <f>IF(X140 &lt;&gt; "", RIGHT(Table15775311283848586881828384858788898108118128[[#This Row],[Class (Dropdown)]],6),0)</f>
        <v>0</v>
      </c>
      <c r="Z140" s="108"/>
      <c r="AA140" s="107"/>
      <c r="AB140" s="111">
        <f>Table15775311283848586881828384858788898108118128[[#This Row],[Rate (Auto fill)]]*Table15775311283848586881828384858788898108118128[[#This Row],[Hours Groomed]]</f>
        <v>0</v>
      </c>
      <c r="AC140" s="32"/>
      <c r="AE140" s="85"/>
      <c r="AF140" s="85"/>
      <c r="AI140" s="33"/>
      <c r="AJ140" s="39"/>
      <c r="AK140" s="39"/>
      <c r="AL140" s="39"/>
      <c r="AM140" s="76"/>
      <c r="AN140" s="39"/>
      <c r="AO140" s="39"/>
      <c r="AP140" s="33"/>
      <c r="AQ140" s="77"/>
      <c r="AR140" s="39"/>
      <c r="AS140" s="39"/>
      <c r="AT140" s="76"/>
      <c r="AU140" s="39"/>
      <c r="AV140" s="78"/>
      <c r="AW140" s="33"/>
      <c r="AX140" s="77"/>
      <c r="AY140" s="39"/>
      <c r="AZ140" s="39"/>
      <c r="BA140" s="76"/>
      <c r="BB140" s="39"/>
      <c r="BC140" s="78"/>
      <c r="BD140" s="33"/>
      <c r="BE140" s="77"/>
      <c r="BF140" s="39"/>
      <c r="BG140" s="39"/>
      <c r="BH140" s="76"/>
      <c r="BI140" s="39"/>
      <c r="BJ140" s="78"/>
      <c r="BK140" s="33"/>
    </row>
    <row r="141" spans="1:63" x14ac:dyDescent="0.35">
      <c r="A141" s="77"/>
      <c r="B141" s="39"/>
      <c r="C141" s="39"/>
      <c r="D141" s="39"/>
      <c r="E141" s="39"/>
      <c r="F141" s="73"/>
      <c r="G141" s="95">
        <f>Table1487453233343536331323334353738393103113123[[#This Row],[Hours Worked]]*Table1487453233343536331323334353738393103113123[[#This Row],[Rate]]</f>
        <v>0</v>
      </c>
      <c r="H141" s="116"/>
      <c r="I141" s="118">
        <f>IF(Table1487453233343536331323334353738393103113123[[#This Row],[Equipment Used (Dropdown)]] &lt;&gt; "", RIGHT(Table1487453233343536331323334353738393103113123[[#This Row],[Equipment Used (Dropdown)]],6),0)</f>
        <v>0</v>
      </c>
      <c r="J141" s="94"/>
      <c r="K141" s="95">
        <f>Table1487453233343536331323334353738393103113123[[#This Row],[Rate (Auto selects)]]*Table1487453233343536331323334353738393103113123[[#This Row],[Hours Used]]</f>
        <v>0</v>
      </c>
      <c r="S141" s="33"/>
      <c r="T141" s="39"/>
      <c r="U141" s="39"/>
      <c r="V141" s="39"/>
      <c r="W141" s="39"/>
      <c r="X141" s="39"/>
      <c r="Y141" s="112">
        <f>IF(X141 &lt;&gt; "", RIGHT(Table15775311283848586881828384858788898108118128[[#This Row],[Class (Dropdown)]],6),0)</f>
        <v>0</v>
      </c>
      <c r="Z141" s="108"/>
      <c r="AA141" s="107"/>
      <c r="AB141" s="111">
        <f>Table15775311283848586881828384858788898108118128[[#This Row],[Rate (Auto fill)]]*Table15775311283848586881828384858788898108118128[[#This Row],[Hours Groomed]]</f>
        <v>0</v>
      </c>
      <c r="AC141" s="32"/>
      <c r="AE141" s="85"/>
      <c r="AF141" s="85"/>
      <c r="AI141" s="33"/>
      <c r="AJ141" s="39"/>
      <c r="AK141" s="39"/>
      <c r="AL141" s="39"/>
      <c r="AM141" s="76"/>
      <c r="AN141" s="39"/>
      <c r="AO141" s="39"/>
      <c r="AP141" s="33"/>
      <c r="AQ141" s="77"/>
      <c r="AR141" s="39"/>
      <c r="AS141" s="39"/>
      <c r="AT141" s="76"/>
      <c r="AU141" s="39"/>
      <c r="AV141" s="78"/>
      <c r="AW141" s="33"/>
      <c r="AX141" s="77"/>
      <c r="AY141" s="39"/>
      <c r="AZ141" s="39"/>
      <c r="BA141" s="76"/>
      <c r="BB141" s="39"/>
      <c r="BC141" s="78"/>
      <c r="BD141" s="33"/>
      <c r="BE141" s="77"/>
      <c r="BF141" s="39"/>
      <c r="BG141" s="39"/>
      <c r="BH141" s="76"/>
      <c r="BI141" s="39"/>
      <c r="BJ141" s="78"/>
      <c r="BK141" s="33"/>
    </row>
    <row r="142" spans="1:63" x14ac:dyDescent="0.35">
      <c r="A142" s="77"/>
      <c r="B142" s="39"/>
      <c r="C142" s="39"/>
      <c r="D142" s="39"/>
      <c r="E142" s="39"/>
      <c r="F142" s="73"/>
      <c r="G142" s="95">
        <f>Table1487453233343536331323334353738393103113123[[#This Row],[Hours Worked]]*Table1487453233343536331323334353738393103113123[[#This Row],[Rate]]</f>
        <v>0</v>
      </c>
      <c r="H142" s="116"/>
      <c r="I142" s="118">
        <f>IF(Table1487453233343536331323334353738393103113123[[#This Row],[Equipment Used (Dropdown)]] &lt;&gt; "", RIGHT(Table1487453233343536331323334353738393103113123[[#This Row],[Equipment Used (Dropdown)]],6),0)</f>
        <v>0</v>
      </c>
      <c r="J142" s="94"/>
      <c r="K142" s="95">
        <f>Table1487453233343536331323334353738393103113123[[#This Row],[Rate (Auto selects)]]*Table1487453233343536331323334353738393103113123[[#This Row],[Hours Used]]</f>
        <v>0</v>
      </c>
      <c r="S142" s="33"/>
      <c r="T142" s="39"/>
      <c r="U142" s="39"/>
      <c r="V142" s="39"/>
      <c r="W142" s="39"/>
      <c r="X142" s="39"/>
      <c r="Y142" s="112">
        <f>IF(X142 &lt;&gt; "", RIGHT(Table15775311283848586881828384858788898108118128[[#This Row],[Class (Dropdown)]],6),0)</f>
        <v>0</v>
      </c>
      <c r="Z142" s="108"/>
      <c r="AA142" s="107"/>
      <c r="AB142" s="111">
        <f>Table15775311283848586881828384858788898108118128[[#This Row],[Rate (Auto fill)]]*Table15775311283848586881828384858788898108118128[[#This Row],[Hours Groomed]]</f>
        <v>0</v>
      </c>
      <c r="AC142" s="32"/>
      <c r="AE142" s="85"/>
      <c r="AF142" s="85"/>
      <c r="AI142" s="33"/>
      <c r="AJ142" s="39"/>
      <c r="AK142" s="39"/>
      <c r="AL142" s="39"/>
      <c r="AM142" s="76"/>
      <c r="AN142" s="39"/>
      <c r="AO142" s="39"/>
      <c r="AP142" s="33"/>
      <c r="AQ142" s="77"/>
      <c r="AR142" s="39"/>
      <c r="AS142" s="39"/>
      <c r="AT142" s="76"/>
      <c r="AU142" s="39"/>
      <c r="AV142" s="78"/>
      <c r="AW142" s="33"/>
      <c r="AX142" s="77"/>
      <c r="AY142" s="39"/>
      <c r="AZ142" s="39"/>
      <c r="BA142" s="76"/>
      <c r="BB142" s="39"/>
      <c r="BC142" s="78"/>
      <c r="BD142" s="33"/>
      <c r="BE142" s="77"/>
      <c r="BF142" s="39"/>
      <c r="BG142" s="39"/>
      <c r="BH142" s="76"/>
      <c r="BI142" s="39"/>
      <c r="BJ142" s="78"/>
      <c r="BK142" s="33"/>
    </row>
    <row r="143" spans="1:63" x14ac:dyDescent="0.35">
      <c r="A143" s="77"/>
      <c r="B143" s="39"/>
      <c r="C143" s="39"/>
      <c r="D143" s="39"/>
      <c r="E143" s="39"/>
      <c r="F143" s="73"/>
      <c r="G143" s="95">
        <f>Table1487453233343536331323334353738393103113123[[#This Row],[Hours Worked]]*Table1487453233343536331323334353738393103113123[[#This Row],[Rate]]</f>
        <v>0</v>
      </c>
      <c r="H143" s="116"/>
      <c r="I143" s="118">
        <f>IF(Table1487453233343536331323334353738393103113123[[#This Row],[Equipment Used (Dropdown)]] &lt;&gt; "", RIGHT(Table1487453233343536331323334353738393103113123[[#This Row],[Equipment Used (Dropdown)]],6),0)</f>
        <v>0</v>
      </c>
      <c r="J143" s="94"/>
      <c r="K143" s="95">
        <f>Table1487453233343536331323334353738393103113123[[#This Row],[Rate (Auto selects)]]*Table1487453233343536331323334353738393103113123[[#This Row],[Hours Used]]</f>
        <v>0</v>
      </c>
      <c r="S143" s="33"/>
      <c r="T143" s="39"/>
      <c r="U143" s="39"/>
      <c r="V143" s="39"/>
      <c r="W143" s="39"/>
      <c r="X143" s="39"/>
      <c r="Y143" s="112">
        <f>IF(X143 &lt;&gt; "", RIGHT(Table15775311283848586881828384858788898108118128[[#This Row],[Class (Dropdown)]],6),0)</f>
        <v>0</v>
      </c>
      <c r="Z143" s="108"/>
      <c r="AA143" s="107"/>
      <c r="AB143" s="111">
        <f>Table15775311283848586881828384858788898108118128[[#This Row],[Rate (Auto fill)]]*Table15775311283848586881828384858788898108118128[[#This Row],[Hours Groomed]]</f>
        <v>0</v>
      </c>
      <c r="AC143" s="32"/>
      <c r="AE143" s="85"/>
      <c r="AF143" s="85"/>
      <c r="AI143" s="33"/>
      <c r="AJ143" s="39"/>
      <c r="AK143" s="39"/>
      <c r="AL143" s="39"/>
      <c r="AM143" s="76"/>
      <c r="AN143" s="39"/>
      <c r="AO143" s="39"/>
      <c r="AP143" s="33"/>
      <c r="AQ143" s="77"/>
      <c r="AR143" s="39"/>
      <c r="AS143" s="39"/>
      <c r="AT143" s="76"/>
      <c r="AU143" s="39"/>
      <c r="AV143" s="78"/>
      <c r="AW143" s="33"/>
      <c r="AX143" s="77"/>
      <c r="AY143" s="39"/>
      <c r="AZ143" s="39"/>
      <c r="BA143" s="76"/>
      <c r="BB143" s="39"/>
      <c r="BC143" s="78"/>
      <c r="BD143" s="33"/>
      <c r="BE143" s="77"/>
      <c r="BF143" s="39"/>
      <c r="BG143" s="39"/>
      <c r="BH143" s="76"/>
      <c r="BI143" s="39"/>
      <c r="BJ143" s="78"/>
      <c r="BK143" s="33"/>
    </row>
    <row r="144" spans="1:63" x14ac:dyDescent="0.35">
      <c r="A144" s="77"/>
      <c r="B144" s="39"/>
      <c r="C144" s="39"/>
      <c r="D144" s="39"/>
      <c r="E144" s="39"/>
      <c r="F144" s="73"/>
      <c r="G144" s="95">
        <f>Table1487453233343536331323334353738393103113123[[#This Row],[Hours Worked]]*Table1487453233343536331323334353738393103113123[[#This Row],[Rate]]</f>
        <v>0</v>
      </c>
      <c r="H144" s="116"/>
      <c r="I144" s="118">
        <f>IF(Table1487453233343536331323334353738393103113123[[#This Row],[Equipment Used (Dropdown)]] &lt;&gt; "", RIGHT(Table1487453233343536331323334353738393103113123[[#This Row],[Equipment Used (Dropdown)]],6),0)</f>
        <v>0</v>
      </c>
      <c r="J144" s="94"/>
      <c r="K144" s="95">
        <f>Table1487453233343536331323334353738393103113123[[#This Row],[Rate (Auto selects)]]*Table1487453233343536331323334353738393103113123[[#This Row],[Hours Used]]</f>
        <v>0</v>
      </c>
      <c r="S144" s="33"/>
      <c r="T144" s="39"/>
      <c r="U144" s="39"/>
      <c r="V144" s="39"/>
      <c r="W144" s="39"/>
      <c r="X144" s="39"/>
      <c r="Y144" s="112">
        <f>IF(X144 &lt;&gt; "", RIGHT(Table15775311283848586881828384858788898108118128[[#This Row],[Class (Dropdown)]],6),0)</f>
        <v>0</v>
      </c>
      <c r="Z144" s="108"/>
      <c r="AA144" s="107"/>
      <c r="AB144" s="111">
        <f>Table15775311283848586881828384858788898108118128[[#This Row],[Rate (Auto fill)]]*Table15775311283848586881828384858788898108118128[[#This Row],[Hours Groomed]]</f>
        <v>0</v>
      </c>
      <c r="AC144" s="32"/>
      <c r="AE144" s="85"/>
      <c r="AF144" s="85"/>
      <c r="AI144" s="33"/>
      <c r="AJ144" s="39"/>
      <c r="AK144" s="39"/>
      <c r="AL144" s="39"/>
      <c r="AM144" s="76"/>
      <c r="AN144" s="39"/>
      <c r="AO144" s="39"/>
      <c r="AP144" s="33"/>
      <c r="AQ144" s="77"/>
      <c r="AR144" s="39"/>
      <c r="AS144" s="39"/>
      <c r="AT144" s="76"/>
      <c r="AU144" s="39"/>
      <c r="AV144" s="78"/>
      <c r="AW144" s="33"/>
      <c r="AX144" s="77"/>
      <c r="AY144" s="39"/>
      <c r="AZ144" s="39"/>
      <c r="BA144" s="76"/>
      <c r="BB144" s="39"/>
      <c r="BC144" s="78"/>
      <c r="BD144" s="33"/>
      <c r="BE144" s="77"/>
      <c r="BF144" s="39"/>
      <c r="BG144" s="39"/>
      <c r="BH144" s="76"/>
      <c r="BI144" s="39"/>
      <c r="BJ144" s="78"/>
      <c r="BK144" s="33"/>
    </row>
    <row r="145" spans="1:63" x14ac:dyDescent="0.35">
      <c r="A145" s="77"/>
      <c r="B145" s="39"/>
      <c r="C145" s="39"/>
      <c r="D145" s="39"/>
      <c r="E145" s="39"/>
      <c r="F145" s="73"/>
      <c r="G145" s="95">
        <f>Table1487453233343536331323334353738393103113123[[#This Row],[Hours Worked]]*Table1487453233343536331323334353738393103113123[[#This Row],[Rate]]</f>
        <v>0</v>
      </c>
      <c r="H145" s="116"/>
      <c r="I145" s="118">
        <f>IF(Table1487453233343536331323334353738393103113123[[#This Row],[Equipment Used (Dropdown)]] &lt;&gt; "", RIGHT(Table1487453233343536331323334353738393103113123[[#This Row],[Equipment Used (Dropdown)]],6),0)</f>
        <v>0</v>
      </c>
      <c r="J145" s="94"/>
      <c r="K145" s="95">
        <f>Table1487453233343536331323334353738393103113123[[#This Row],[Rate (Auto selects)]]*Table1487453233343536331323334353738393103113123[[#This Row],[Hours Used]]</f>
        <v>0</v>
      </c>
      <c r="S145" s="33"/>
      <c r="T145" s="39"/>
      <c r="U145" s="39"/>
      <c r="V145" s="39"/>
      <c r="W145" s="39"/>
      <c r="X145" s="39"/>
      <c r="Y145" s="112">
        <f>IF(X145 &lt;&gt; "", RIGHT(Table15775311283848586881828384858788898108118128[[#This Row],[Class (Dropdown)]],6),0)</f>
        <v>0</v>
      </c>
      <c r="Z145" s="108"/>
      <c r="AA145" s="107"/>
      <c r="AB145" s="111">
        <f>Table15775311283848586881828384858788898108118128[[#This Row],[Rate (Auto fill)]]*Table15775311283848586881828384858788898108118128[[#This Row],[Hours Groomed]]</f>
        <v>0</v>
      </c>
      <c r="AC145" s="32"/>
      <c r="AE145" s="85"/>
      <c r="AF145" s="85"/>
      <c r="AI145" s="33"/>
      <c r="AJ145" s="39"/>
      <c r="AK145" s="39"/>
      <c r="AL145" s="39"/>
      <c r="AM145" s="76"/>
      <c r="AN145" s="39"/>
      <c r="AO145" s="39"/>
      <c r="AP145" s="33"/>
      <c r="AQ145" s="77"/>
      <c r="AR145" s="39"/>
      <c r="AS145" s="39"/>
      <c r="AT145" s="76"/>
      <c r="AU145" s="39"/>
      <c r="AV145" s="78"/>
      <c r="AW145" s="33"/>
      <c r="AX145" s="77"/>
      <c r="AY145" s="39"/>
      <c r="AZ145" s="39"/>
      <c r="BA145" s="76"/>
      <c r="BB145" s="39"/>
      <c r="BC145" s="78"/>
      <c r="BD145" s="33"/>
      <c r="BE145" s="77"/>
      <c r="BF145" s="39"/>
      <c r="BG145" s="39"/>
      <c r="BH145" s="76"/>
      <c r="BI145" s="39"/>
      <c r="BJ145" s="78"/>
      <c r="BK145" s="33"/>
    </row>
    <row r="146" spans="1:63" x14ac:dyDescent="0.35">
      <c r="A146" s="77"/>
      <c r="B146" s="39"/>
      <c r="C146" s="39"/>
      <c r="D146" s="39"/>
      <c r="E146" s="39"/>
      <c r="F146" s="73"/>
      <c r="G146" s="95">
        <f>Table1487453233343536331323334353738393103113123[[#This Row],[Hours Worked]]*Table1487453233343536331323334353738393103113123[[#This Row],[Rate]]</f>
        <v>0</v>
      </c>
      <c r="H146" s="116"/>
      <c r="I146" s="118">
        <f>IF(Table1487453233343536331323334353738393103113123[[#This Row],[Equipment Used (Dropdown)]] &lt;&gt; "", RIGHT(Table1487453233343536331323334353738393103113123[[#This Row],[Equipment Used (Dropdown)]],6),0)</f>
        <v>0</v>
      </c>
      <c r="J146" s="94"/>
      <c r="K146" s="95">
        <f>Table1487453233343536331323334353738393103113123[[#This Row],[Rate (Auto selects)]]*Table1487453233343536331323334353738393103113123[[#This Row],[Hours Used]]</f>
        <v>0</v>
      </c>
      <c r="S146" s="33"/>
      <c r="T146" s="39"/>
      <c r="U146" s="39"/>
      <c r="V146" s="39"/>
      <c r="W146" s="39"/>
      <c r="X146" s="39"/>
      <c r="Y146" s="112">
        <f>IF(X146 &lt;&gt; "", RIGHT(Table15775311283848586881828384858788898108118128[[#This Row],[Class (Dropdown)]],6),0)</f>
        <v>0</v>
      </c>
      <c r="Z146" s="108"/>
      <c r="AA146" s="107"/>
      <c r="AB146" s="111">
        <f>Table15775311283848586881828384858788898108118128[[#This Row],[Rate (Auto fill)]]*Table15775311283848586881828384858788898108118128[[#This Row],[Hours Groomed]]</f>
        <v>0</v>
      </c>
      <c r="AC146" s="32"/>
      <c r="AE146" s="85"/>
      <c r="AF146" s="85"/>
      <c r="AI146" s="33"/>
      <c r="AJ146" s="39"/>
      <c r="AK146" s="39"/>
      <c r="AL146" s="39"/>
      <c r="AM146" s="76"/>
      <c r="AN146" s="39"/>
      <c r="AO146" s="39"/>
      <c r="AP146" s="33"/>
      <c r="AQ146" s="77"/>
      <c r="AR146" s="39"/>
      <c r="AS146" s="39"/>
      <c r="AT146" s="76"/>
      <c r="AU146" s="39"/>
      <c r="AV146" s="78"/>
      <c r="AW146" s="33"/>
      <c r="AX146" s="77"/>
      <c r="AY146" s="39"/>
      <c r="AZ146" s="39"/>
      <c r="BA146" s="76"/>
      <c r="BB146" s="39"/>
      <c r="BC146" s="78"/>
      <c r="BD146" s="33"/>
      <c r="BE146" s="77"/>
      <c r="BF146" s="39"/>
      <c r="BG146" s="39"/>
      <c r="BH146" s="76"/>
      <c r="BI146" s="39"/>
      <c r="BJ146" s="78"/>
      <c r="BK146" s="33"/>
    </row>
    <row r="147" spans="1:63" x14ac:dyDescent="0.35">
      <c r="A147" s="77"/>
      <c r="B147" s="39"/>
      <c r="C147" s="39"/>
      <c r="D147" s="39"/>
      <c r="E147" s="39"/>
      <c r="F147" s="73"/>
      <c r="G147" s="95">
        <f>Table1487453233343536331323334353738393103113123[[#This Row],[Hours Worked]]*Table1487453233343536331323334353738393103113123[[#This Row],[Rate]]</f>
        <v>0</v>
      </c>
      <c r="H147" s="116"/>
      <c r="I147" s="118">
        <f>IF(Table1487453233343536331323334353738393103113123[[#This Row],[Equipment Used (Dropdown)]] &lt;&gt; "", RIGHT(Table1487453233343536331323334353738393103113123[[#This Row],[Equipment Used (Dropdown)]],6),0)</f>
        <v>0</v>
      </c>
      <c r="J147" s="94"/>
      <c r="K147" s="95">
        <f>Table1487453233343536331323334353738393103113123[[#This Row],[Rate (Auto selects)]]*Table1487453233343536331323334353738393103113123[[#This Row],[Hours Used]]</f>
        <v>0</v>
      </c>
      <c r="S147" s="33"/>
      <c r="T147" s="39"/>
      <c r="U147" s="39"/>
      <c r="V147" s="39"/>
      <c r="W147" s="39"/>
      <c r="X147" s="39"/>
      <c r="Y147" s="112">
        <f>IF(X147 &lt;&gt; "", RIGHT(Table15775311283848586881828384858788898108118128[[#This Row],[Class (Dropdown)]],6),0)</f>
        <v>0</v>
      </c>
      <c r="Z147" s="108"/>
      <c r="AA147" s="107"/>
      <c r="AB147" s="111">
        <f>Table15775311283848586881828384858788898108118128[[#This Row],[Rate (Auto fill)]]*Table15775311283848586881828384858788898108118128[[#This Row],[Hours Groomed]]</f>
        <v>0</v>
      </c>
      <c r="AC147" s="32"/>
      <c r="AE147" s="85"/>
      <c r="AF147" s="85"/>
      <c r="AI147" s="33"/>
      <c r="AJ147" s="39"/>
      <c r="AK147" s="39"/>
      <c r="AL147" s="39"/>
      <c r="AM147" s="76"/>
      <c r="AN147" s="39"/>
      <c r="AO147" s="39"/>
      <c r="AP147" s="33"/>
      <c r="AQ147" s="77"/>
      <c r="AR147" s="39"/>
      <c r="AS147" s="39"/>
      <c r="AT147" s="76"/>
      <c r="AU147" s="39"/>
      <c r="AV147" s="78"/>
      <c r="AW147" s="33"/>
      <c r="AX147" s="77"/>
      <c r="AY147" s="39"/>
      <c r="AZ147" s="39"/>
      <c r="BA147" s="76"/>
      <c r="BB147" s="39"/>
      <c r="BC147" s="78"/>
      <c r="BD147" s="33"/>
      <c r="BE147" s="77"/>
      <c r="BF147" s="39"/>
      <c r="BG147" s="39"/>
      <c r="BH147" s="76"/>
      <c r="BI147" s="39"/>
      <c r="BJ147" s="78"/>
      <c r="BK147" s="33"/>
    </row>
    <row r="148" spans="1:63" x14ac:dyDescent="0.35">
      <c r="A148" s="77"/>
      <c r="B148" s="39"/>
      <c r="C148" s="39"/>
      <c r="D148" s="39"/>
      <c r="E148" s="39"/>
      <c r="F148" s="73"/>
      <c r="G148" s="95">
        <f>Table1487453233343536331323334353738393103113123[[#This Row],[Hours Worked]]*Table1487453233343536331323334353738393103113123[[#This Row],[Rate]]</f>
        <v>0</v>
      </c>
      <c r="H148" s="116"/>
      <c r="I148" s="118">
        <f>IF(Table1487453233343536331323334353738393103113123[[#This Row],[Equipment Used (Dropdown)]] &lt;&gt; "", RIGHT(Table1487453233343536331323334353738393103113123[[#This Row],[Equipment Used (Dropdown)]],6),0)</f>
        <v>0</v>
      </c>
      <c r="J148" s="94"/>
      <c r="K148" s="95">
        <f>Table1487453233343536331323334353738393103113123[[#This Row],[Rate (Auto selects)]]*Table1487453233343536331323334353738393103113123[[#This Row],[Hours Used]]</f>
        <v>0</v>
      </c>
      <c r="S148" s="33"/>
      <c r="T148" s="39"/>
      <c r="U148" s="39"/>
      <c r="V148" s="39"/>
      <c r="W148" s="39"/>
      <c r="X148" s="39"/>
      <c r="Y148" s="112">
        <f>IF(X148 &lt;&gt; "", RIGHT(Table15775311283848586881828384858788898108118128[[#This Row],[Class (Dropdown)]],6),0)</f>
        <v>0</v>
      </c>
      <c r="Z148" s="108"/>
      <c r="AA148" s="107"/>
      <c r="AB148" s="111">
        <f>Table15775311283848586881828384858788898108118128[[#This Row],[Rate (Auto fill)]]*Table15775311283848586881828384858788898108118128[[#This Row],[Hours Groomed]]</f>
        <v>0</v>
      </c>
      <c r="AC148" s="32"/>
      <c r="AE148" s="85"/>
      <c r="AF148" s="85"/>
      <c r="AI148" s="33"/>
      <c r="AJ148" s="39"/>
      <c r="AK148" s="39"/>
      <c r="AL148" s="39"/>
      <c r="AM148" s="76"/>
      <c r="AN148" s="39"/>
      <c r="AO148" s="39"/>
      <c r="AP148" s="33"/>
      <c r="AQ148" s="77"/>
      <c r="AR148" s="39"/>
      <c r="AS148" s="39"/>
      <c r="AT148" s="76"/>
      <c r="AU148" s="39"/>
      <c r="AV148" s="78"/>
      <c r="AW148" s="33"/>
      <c r="AX148" s="77"/>
      <c r="AY148" s="39"/>
      <c r="AZ148" s="39"/>
      <c r="BA148" s="76"/>
      <c r="BB148" s="39"/>
      <c r="BC148" s="78"/>
      <c r="BD148" s="33"/>
      <c r="BE148" s="77"/>
      <c r="BF148" s="39"/>
      <c r="BG148" s="39"/>
      <c r="BH148" s="76"/>
      <c r="BI148" s="39"/>
      <c r="BJ148" s="78"/>
      <c r="BK148" s="33"/>
    </row>
    <row r="149" spans="1:63" x14ac:dyDescent="0.35">
      <c r="A149" s="77"/>
      <c r="B149" s="39"/>
      <c r="C149" s="39"/>
      <c r="D149" s="39"/>
      <c r="E149" s="39"/>
      <c r="F149" s="73"/>
      <c r="G149" s="95">
        <f>Table1487453233343536331323334353738393103113123[[#This Row],[Hours Worked]]*Table1487453233343536331323334353738393103113123[[#This Row],[Rate]]</f>
        <v>0</v>
      </c>
      <c r="H149" s="116"/>
      <c r="I149" s="118">
        <f>IF(Table1487453233343536331323334353738393103113123[[#This Row],[Equipment Used (Dropdown)]] &lt;&gt; "", RIGHT(Table1487453233343536331323334353738393103113123[[#This Row],[Equipment Used (Dropdown)]],6),0)</f>
        <v>0</v>
      </c>
      <c r="J149" s="94"/>
      <c r="K149" s="95">
        <f>Table1487453233343536331323334353738393103113123[[#This Row],[Rate (Auto selects)]]*Table1487453233343536331323334353738393103113123[[#This Row],[Hours Used]]</f>
        <v>0</v>
      </c>
      <c r="S149" s="33"/>
      <c r="T149" s="39"/>
      <c r="U149" s="39"/>
      <c r="V149" s="39"/>
      <c r="W149" s="39"/>
      <c r="X149" s="39"/>
      <c r="Y149" s="112">
        <f>IF(X149 &lt;&gt; "", RIGHT(Table15775311283848586881828384858788898108118128[[#This Row],[Class (Dropdown)]],6),0)</f>
        <v>0</v>
      </c>
      <c r="Z149" s="108"/>
      <c r="AA149" s="107"/>
      <c r="AB149" s="111">
        <f>Table15775311283848586881828384858788898108118128[[#This Row],[Rate (Auto fill)]]*Table15775311283848586881828384858788898108118128[[#This Row],[Hours Groomed]]</f>
        <v>0</v>
      </c>
      <c r="AC149" s="32"/>
      <c r="AE149" s="85"/>
      <c r="AF149" s="85"/>
      <c r="AI149" s="33"/>
      <c r="AJ149" s="39"/>
      <c r="AK149" s="39"/>
      <c r="AL149" s="39"/>
      <c r="AM149" s="76"/>
      <c r="AN149" s="39"/>
      <c r="AO149" s="39"/>
      <c r="AP149" s="33"/>
      <c r="AQ149" s="77"/>
      <c r="AR149" s="39"/>
      <c r="AS149" s="39"/>
      <c r="AT149" s="76"/>
      <c r="AU149" s="39"/>
      <c r="AV149" s="78"/>
      <c r="AW149" s="33"/>
      <c r="AX149" s="77"/>
      <c r="AY149" s="39"/>
      <c r="AZ149" s="39"/>
      <c r="BA149" s="76"/>
      <c r="BB149" s="39"/>
      <c r="BC149" s="78"/>
      <c r="BD149" s="33"/>
      <c r="BE149" s="77"/>
      <c r="BF149" s="39"/>
      <c r="BG149" s="39"/>
      <c r="BH149" s="76"/>
      <c r="BI149" s="39"/>
      <c r="BJ149" s="78"/>
      <c r="BK149" s="33"/>
    </row>
    <row r="150" spans="1:63" x14ac:dyDescent="0.35">
      <c r="A150" s="77"/>
      <c r="B150" s="39"/>
      <c r="C150" s="39"/>
      <c r="D150" s="39"/>
      <c r="E150" s="39"/>
      <c r="F150" s="73"/>
      <c r="G150" s="95">
        <f>Table1487453233343536331323334353738393103113123[[#This Row],[Hours Worked]]*Table1487453233343536331323334353738393103113123[[#This Row],[Rate]]</f>
        <v>0</v>
      </c>
      <c r="H150" s="116"/>
      <c r="I150" s="118">
        <f>IF(Table1487453233343536331323334353738393103113123[[#This Row],[Equipment Used (Dropdown)]] &lt;&gt; "", RIGHT(Table1487453233343536331323334353738393103113123[[#This Row],[Equipment Used (Dropdown)]],6),0)</f>
        <v>0</v>
      </c>
      <c r="J150" s="94"/>
      <c r="K150" s="95">
        <f>Table1487453233343536331323334353738393103113123[[#This Row],[Rate (Auto selects)]]*Table1487453233343536331323334353738393103113123[[#This Row],[Hours Used]]</f>
        <v>0</v>
      </c>
      <c r="S150" s="33"/>
      <c r="T150" s="39"/>
      <c r="U150" s="39"/>
      <c r="V150" s="39"/>
      <c r="W150" s="39"/>
      <c r="X150" s="39"/>
      <c r="Y150" s="112">
        <f>IF(X150 &lt;&gt; "", RIGHT(Table15775311283848586881828384858788898108118128[[#This Row],[Class (Dropdown)]],6),0)</f>
        <v>0</v>
      </c>
      <c r="Z150" s="108"/>
      <c r="AA150" s="107"/>
      <c r="AB150" s="111">
        <f>Table15775311283848586881828384858788898108118128[[#This Row],[Rate (Auto fill)]]*Table15775311283848586881828384858788898108118128[[#This Row],[Hours Groomed]]</f>
        <v>0</v>
      </c>
      <c r="AC150" s="32"/>
      <c r="AE150" s="85"/>
      <c r="AF150" s="85"/>
      <c r="AI150" s="33"/>
      <c r="AJ150" s="39"/>
      <c r="AK150" s="39"/>
      <c r="AL150" s="39"/>
      <c r="AM150" s="76"/>
      <c r="AN150" s="39"/>
      <c r="AO150" s="39"/>
      <c r="AP150" s="33"/>
      <c r="AQ150" s="77"/>
      <c r="AR150" s="39"/>
      <c r="AS150" s="39"/>
      <c r="AT150" s="76"/>
      <c r="AU150" s="39"/>
      <c r="AV150" s="78"/>
      <c r="AW150" s="33"/>
      <c r="AX150" s="77"/>
      <c r="AY150" s="39"/>
      <c r="AZ150" s="39"/>
      <c r="BA150" s="76"/>
      <c r="BB150" s="39"/>
      <c r="BC150" s="78"/>
      <c r="BD150" s="33"/>
      <c r="BE150" s="77"/>
      <c r="BF150" s="39"/>
      <c r="BG150" s="39"/>
      <c r="BH150" s="76"/>
      <c r="BI150" s="39"/>
      <c r="BJ150" s="78"/>
      <c r="BK150" s="33"/>
    </row>
    <row r="151" spans="1:63" x14ac:dyDescent="0.35">
      <c r="A151" s="77"/>
      <c r="B151" s="39"/>
      <c r="C151" s="39"/>
      <c r="D151" s="39"/>
      <c r="E151" s="39"/>
      <c r="F151" s="73"/>
      <c r="G151" s="95">
        <f>Table1487453233343536331323334353738393103113123[[#This Row],[Hours Worked]]*Table1487453233343536331323334353738393103113123[[#This Row],[Rate]]</f>
        <v>0</v>
      </c>
      <c r="H151" s="116"/>
      <c r="I151" s="118">
        <f>IF(Table1487453233343536331323334353738393103113123[[#This Row],[Equipment Used (Dropdown)]] &lt;&gt; "", RIGHT(Table1487453233343536331323334353738393103113123[[#This Row],[Equipment Used (Dropdown)]],6),0)</f>
        <v>0</v>
      </c>
      <c r="J151" s="94"/>
      <c r="K151" s="95">
        <f>Table1487453233343536331323334353738393103113123[[#This Row],[Rate (Auto selects)]]*Table1487453233343536331323334353738393103113123[[#This Row],[Hours Used]]</f>
        <v>0</v>
      </c>
      <c r="S151" s="33"/>
      <c r="T151" s="39"/>
      <c r="U151" s="39"/>
      <c r="V151" s="39"/>
      <c r="W151" s="39"/>
      <c r="X151" s="39"/>
      <c r="Y151" s="112">
        <f>IF(X151 &lt;&gt; "", RIGHT(Table15775311283848586881828384858788898108118128[[#This Row],[Class (Dropdown)]],6),0)</f>
        <v>0</v>
      </c>
      <c r="Z151" s="108"/>
      <c r="AA151" s="107"/>
      <c r="AB151" s="111">
        <f>Table15775311283848586881828384858788898108118128[[#This Row],[Rate (Auto fill)]]*Table15775311283848586881828384858788898108118128[[#This Row],[Hours Groomed]]</f>
        <v>0</v>
      </c>
      <c r="AC151" s="32"/>
      <c r="AE151" s="85"/>
      <c r="AF151" s="85"/>
      <c r="AI151" s="33"/>
      <c r="AJ151" s="39"/>
      <c r="AK151" s="39"/>
      <c r="AL151" s="39"/>
      <c r="AM151" s="76"/>
      <c r="AN151" s="39"/>
      <c r="AO151" s="39"/>
      <c r="AP151" s="33"/>
      <c r="AQ151" s="77"/>
      <c r="AR151" s="39"/>
      <c r="AS151" s="39"/>
      <c r="AT151" s="76"/>
      <c r="AU151" s="39"/>
      <c r="AV151" s="78"/>
      <c r="AW151" s="33"/>
      <c r="AX151" s="77"/>
      <c r="AY151" s="39"/>
      <c r="AZ151" s="39"/>
      <c r="BA151" s="76"/>
      <c r="BB151" s="39"/>
      <c r="BC151" s="78"/>
      <c r="BD151" s="33"/>
      <c r="BE151" s="77"/>
      <c r="BF151" s="39"/>
      <c r="BG151" s="39"/>
      <c r="BH151" s="76"/>
      <c r="BI151" s="39"/>
      <c r="BJ151" s="78"/>
      <c r="BK151" s="33"/>
    </row>
    <row r="152" spans="1:63" x14ac:dyDescent="0.35">
      <c r="A152" s="77"/>
      <c r="B152" s="39"/>
      <c r="C152" s="39"/>
      <c r="D152" s="39"/>
      <c r="E152" s="39"/>
      <c r="F152" s="73"/>
      <c r="G152" s="95">
        <f>Table1487453233343536331323334353738393103113123[[#This Row],[Hours Worked]]*Table1487453233343536331323334353738393103113123[[#This Row],[Rate]]</f>
        <v>0</v>
      </c>
      <c r="H152" s="116"/>
      <c r="I152" s="118">
        <f>IF(Table1487453233343536331323334353738393103113123[[#This Row],[Equipment Used (Dropdown)]] &lt;&gt; "", RIGHT(Table1487453233343536331323334353738393103113123[[#This Row],[Equipment Used (Dropdown)]],6),0)</f>
        <v>0</v>
      </c>
      <c r="J152" s="94"/>
      <c r="K152" s="95">
        <f>Table1487453233343536331323334353738393103113123[[#This Row],[Rate (Auto selects)]]*Table1487453233343536331323334353738393103113123[[#This Row],[Hours Used]]</f>
        <v>0</v>
      </c>
      <c r="S152" s="33"/>
      <c r="T152" s="39"/>
      <c r="U152" s="39"/>
      <c r="V152" s="39"/>
      <c r="W152" s="39"/>
      <c r="X152" s="39"/>
      <c r="Y152" s="112">
        <f>IF(X152 &lt;&gt; "", RIGHT(Table15775311283848586881828384858788898108118128[[#This Row],[Class (Dropdown)]],6),0)</f>
        <v>0</v>
      </c>
      <c r="Z152" s="108"/>
      <c r="AA152" s="107"/>
      <c r="AB152" s="111">
        <f>Table15775311283848586881828384858788898108118128[[#This Row],[Rate (Auto fill)]]*Table15775311283848586881828384858788898108118128[[#This Row],[Hours Groomed]]</f>
        <v>0</v>
      </c>
      <c r="AC152" s="32"/>
      <c r="AE152" s="85"/>
      <c r="AF152" s="85"/>
      <c r="AI152" s="33"/>
      <c r="AJ152" s="39"/>
      <c r="AK152" s="39"/>
      <c r="AL152" s="39"/>
      <c r="AM152" s="76"/>
      <c r="AN152" s="39"/>
      <c r="AO152" s="39"/>
      <c r="AP152" s="33"/>
      <c r="AQ152" s="77"/>
      <c r="AR152" s="39"/>
      <c r="AS152" s="39"/>
      <c r="AT152" s="76"/>
      <c r="AU152" s="39"/>
      <c r="AV152" s="78"/>
      <c r="AW152" s="33"/>
      <c r="AX152" s="77"/>
      <c r="AY152" s="39"/>
      <c r="AZ152" s="39"/>
      <c r="BA152" s="76"/>
      <c r="BB152" s="39"/>
      <c r="BC152" s="78"/>
      <c r="BD152" s="33"/>
      <c r="BE152" s="77"/>
      <c r="BF152" s="39"/>
      <c r="BG152" s="39"/>
      <c r="BH152" s="76"/>
      <c r="BI152" s="39"/>
      <c r="BJ152" s="78"/>
      <c r="BK152" s="33"/>
    </row>
    <row r="153" spans="1:63" x14ac:dyDescent="0.35">
      <c r="A153" s="77"/>
      <c r="B153" s="39"/>
      <c r="C153" s="39"/>
      <c r="D153" s="39"/>
      <c r="E153" s="39"/>
      <c r="F153" s="73"/>
      <c r="G153" s="95">
        <f>Table1487453233343536331323334353738393103113123[[#This Row],[Hours Worked]]*Table1487453233343536331323334353738393103113123[[#This Row],[Rate]]</f>
        <v>0</v>
      </c>
      <c r="H153" s="116"/>
      <c r="I153" s="118">
        <f>IF(Table1487453233343536331323334353738393103113123[[#This Row],[Equipment Used (Dropdown)]] &lt;&gt; "", RIGHT(Table1487453233343536331323334353738393103113123[[#This Row],[Equipment Used (Dropdown)]],6),0)</f>
        <v>0</v>
      </c>
      <c r="J153" s="94"/>
      <c r="K153" s="95">
        <f>Table1487453233343536331323334353738393103113123[[#This Row],[Rate (Auto selects)]]*Table1487453233343536331323334353738393103113123[[#This Row],[Hours Used]]</f>
        <v>0</v>
      </c>
      <c r="S153" s="33"/>
      <c r="T153" s="39"/>
      <c r="U153" s="39"/>
      <c r="V153" s="39"/>
      <c r="W153" s="39"/>
      <c r="X153" s="39"/>
      <c r="Y153" s="112">
        <f>IF(X153 &lt;&gt; "", RIGHT(Table15775311283848586881828384858788898108118128[[#This Row],[Class (Dropdown)]],6),0)</f>
        <v>0</v>
      </c>
      <c r="Z153" s="108"/>
      <c r="AA153" s="107"/>
      <c r="AB153" s="111">
        <f>Table15775311283848586881828384858788898108118128[[#This Row],[Rate (Auto fill)]]*Table15775311283848586881828384858788898108118128[[#This Row],[Hours Groomed]]</f>
        <v>0</v>
      </c>
      <c r="AC153" s="32"/>
      <c r="AE153" s="85"/>
      <c r="AF153" s="85"/>
      <c r="AI153" s="33"/>
      <c r="AJ153" s="39"/>
      <c r="AK153" s="39"/>
      <c r="AL153" s="39"/>
      <c r="AM153" s="76"/>
      <c r="AN153" s="39"/>
      <c r="AO153" s="39"/>
      <c r="AP153" s="33"/>
      <c r="AQ153" s="77"/>
      <c r="AR153" s="39"/>
      <c r="AS153" s="39"/>
      <c r="AT153" s="76"/>
      <c r="AU153" s="39"/>
      <c r="AV153" s="78"/>
      <c r="AW153" s="33"/>
      <c r="AX153" s="77"/>
      <c r="AY153" s="39"/>
      <c r="AZ153" s="39"/>
      <c r="BA153" s="76"/>
      <c r="BB153" s="39"/>
      <c r="BC153" s="78"/>
      <c r="BD153" s="33"/>
      <c r="BE153" s="77"/>
      <c r="BF153" s="39"/>
      <c r="BG153" s="39"/>
      <c r="BH153" s="76"/>
      <c r="BI153" s="39"/>
      <c r="BJ153" s="78"/>
      <c r="BK153" s="33"/>
    </row>
    <row r="154" spans="1:63" x14ac:dyDescent="0.35">
      <c r="A154" s="77"/>
      <c r="B154" s="39"/>
      <c r="C154" s="39"/>
      <c r="D154" s="39"/>
      <c r="E154" s="39"/>
      <c r="F154" s="73"/>
      <c r="G154" s="95">
        <f>Table1487453233343536331323334353738393103113123[[#This Row],[Hours Worked]]*Table1487453233343536331323334353738393103113123[[#This Row],[Rate]]</f>
        <v>0</v>
      </c>
      <c r="H154" s="116"/>
      <c r="I154" s="118">
        <f>IF(Table1487453233343536331323334353738393103113123[[#This Row],[Equipment Used (Dropdown)]] &lt;&gt; "", RIGHT(Table1487453233343536331323334353738393103113123[[#This Row],[Equipment Used (Dropdown)]],6),0)</f>
        <v>0</v>
      </c>
      <c r="J154" s="94"/>
      <c r="K154" s="95">
        <f>Table1487453233343536331323334353738393103113123[[#This Row],[Rate (Auto selects)]]*Table1487453233343536331323334353738393103113123[[#This Row],[Hours Used]]</f>
        <v>0</v>
      </c>
      <c r="S154" s="33"/>
      <c r="T154" s="39"/>
      <c r="U154" s="39"/>
      <c r="V154" s="39"/>
      <c r="W154" s="39"/>
      <c r="X154" s="39"/>
      <c r="Y154" s="112">
        <f>IF(X154 &lt;&gt; "", RIGHT(Table15775311283848586881828384858788898108118128[[#This Row],[Class (Dropdown)]],6),0)</f>
        <v>0</v>
      </c>
      <c r="Z154" s="108"/>
      <c r="AA154" s="107"/>
      <c r="AB154" s="111">
        <f>Table15775311283848586881828384858788898108118128[[#This Row],[Rate (Auto fill)]]*Table15775311283848586881828384858788898108118128[[#This Row],[Hours Groomed]]</f>
        <v>0</v>
      </c>
      <c r="AC154" s="32"/>
      <c r="AE154" s="85"/>
      <c r="AF154" s="85"/>
      <c r="AI154" s="33"/>
      <c r="AJ154" s="39"/>
      <c r="AK154" s="39"/>
      <c r="AL154" s="39"/>
      <c r="AM154" s="76"/>
      <c r="AN154" s="39"/>
      <c r="AO154" s="39"/>
      <c r="AP154" s="33"/>
      <c r="AQ154" s="77"/>
      <c r="AR154" s="39"/>
      <c r="AS154" s="39"/>
      <c r="AT154" s="76"/>
      <c r="AU154" s="39"/>
      <c r="AV154" s="78"/>
      <c r="AW154" s="33"/>
      <c r="AX154" s="77"/>
      <c r="AY154" s="39"/>
      <c r="AZ154" s="39"/>
      <c r="BA154" s="76"/>
      <c r="BB154" s="39"/>
      <c r="BC154" s="78"/>
      <c r="BD154" s="33"/>
      <c r="BE154" s="77"/>
      <c r="BF154" s="39"/>
      <c r="BG154" s="39"/>
      <c r="BH154" s="76"/>
      <c r="BI154" s="39"/>
      <c r="BJ154" s="78"/>
      <c r="BK154" s="33"/>
    </row>
    <row r="155" spans="1:63" x14ac:dyDescent="0.35">
      <c r="A155" s="77"/>
      <c r="B155" s="39"/>
      <c r="C155" s="39"/>
      <c r="D155" s="39"/>
      <c r="E155" s="39"/>
      <c r="F155" s="73"/>
      <c r="G155" s="95">
        <f>Table1487453233343536331323334353738393103113123[[#This Row],[Hours Worked]]*Table1487453233343536331323334353738393103113123[[#This Row],[Rate]]</f>
        <v>0</v>
      </c>
      <c r="H155" s="116"/>
      <c r="I155" s="118">
        <f>IF(Table1487453233343536331323334353738393103113123[[#This Row],[Equipment Used (Dropdown)]] &lt;&gt; "", RIGHT(Table1487453233343536331323334353738393103113123[[#This Row],[Equipment Used (Dropdown)]],6),0)</f>
        <v>0</v>
      </c>
      <c r="J155" s="94"/>
      <c r="K155" s="95">
        <f>Table1487453233343536331323334353738393103113123[[#This Row],[Rate (Auto selects)]]*Table1487453233343536331323334353738393103113123[[#This Row],[Hours Used]]</f>
        <v>0</v>
      </c>
      <c r="S155" s="33"/>
      <c r="T155" s="39"/>
      <c r="U155" s="39"/>
      <c r="V155" s="39"/>
      <c r="W155" s="39"/>
      <c r="X155" s="39"/>
      <c r="Y155" s="112">
        <f>IF(X155 &lt;&gt; "", RIGHT(Table15775311283848586881828384858788898108118128[[#This Row],[Class (Dropdown)]],6),0)</f>
        <v>0</v>
      </c>
      <c r="Z155" s="108"/>
      <c r="AA155" s="107"/>
      <c r="AB155" s="111">
        <f>Table15775311283848586881828384858788898108118128[[#This Row],[Rate (Auto fill)]]*Table15775311283848586881828384858788898108118128[[#This Row],[Hours Groomed]]</f>
        <v>0</v>
      </c>
      <c r="AC155" s="32"/>
      <c r="AE155" s="85"/>
      <c r="AF155" s="85"/>
      <c r="AI155" s="33"/>
      <c r="AJ155" s="39"/>
      <c r="AK155" s="39"/>
      <c r="AL155" s="39"/>
      <c r="AM155" s="76"/>
      <c r="AN155" s="39"/>
      <c r="AO155" s="39"/>
      <c r="AP155" s="33"/>
      <c r="AQ155" s="77"/>
      <c r="AR155" s="39"/>
      <c r="AS155" s="39"/>
      <c r="AT155" s="76"/>
      <c r="AU155" s="39"/>
      <c r="AV155" s="78"/>
      <c r="AW155" s="33"/>
      <c r="AX155" s="77"/>
      <c r="AY155" s="39"/>
      <c r="AZ155" s="39"/>
      <c r="BA155" s="76"/>
      <c r="BB155" s="39"/>
      <c r="BC155" s="78"/>
      <c r="BD155" s="33"/>
      <c r="BE155" s="77"/>
      <c r="BF155" s="39"/>
      <c r="BG155" s="39"/>
      <c r="BH155" s="76"/>
      <c r="BI155" s="39"/>
      <c r="BJ155" s="78"/>
      <c r="BK155" s="33"/>
    </row>
    <row r="156" spans="1:63" x14ac:dyDescent="0.35">
      <c r="A156" s="77"/>
      <c r="B156" s="39"/>
      <c r="C156" s="39"/>
      <c r="D156" s="39"/>
      <c r="E156" s="39"/>
      <c r="F156" s="73"/>
      <c r="G156" s="95">
        <f>Table1487453233343536331323334353738393103113123[[#This Row],[Hours Worked]]*Table1487453233343536331323334353738393103113123[[#This Row],[Rate]]</f>
        <v>0</v>
      </c>
      <c r="H156" s="116"/>
      <c r="I156" s="118">
        <f>IF(Table1487453233343536331323334353738393103113123[[#This Row],[Equipment Used (Dropdown)]] &lt;&gt; "", RIGHT(Table1487453233343536331323334353738393103113123[[#This Row],[Equipment Used (Dropdown)]],6),0)</f>
        <v>0</v>
      </c>
      <c r="J156" s="94"/>
      <c r="K156" s="95">
        <f>Table1487453233343536331323334353738393103113123[[#This Row],[Rate (Auto selects)]]*Table1487453233343536331323334353738393103113123[[#This Row],[Hours Used]]</f>
        <v>0</v>
      </c>
      <c r="S156" s="33"/>
      <c r="T156" s="39"/>
      <c r="U156" s="39"/>
      <c r="V156" s="39"/>
      <c r="W156" s="39"/>
      <c r="X156" s="39"/>
      <c r="Y156" s="112">
        <f>IF(X156 &lt;&gt; "", RIGHT(Table15775311283848586881828384858788898108118128[[#This Row],[Class (Dropdown)]],6),0)</f>
        <v>0</v>
      </c>
      <c r="Z156" s="108"/>
      <c r="AA156" s="107"/>
      <c r="AB156" s="111">
        <f>Table15775311283848586881828384858788898108118128[[#This Row],[Rate (Auto fill)]]*Table15775311283848586881828384858788898108118128[[#This Row],[Hours Groomed]]</f>
        <v>0</v>
      </c>
      <c r="AC156" s="32"/>
      <c r="AE156" s="85"/>
      <c r="AF156" s="85"/>
      <c r="AI156" s="33"/>
      <c r="AJ156" s="39"/>
      <c r="AK156" s="39"/>
      <c r="AL156" s="39"/>
      <c r="AM156" s="76"/>
      <c r="AN156" s="39"/>
      <c r="AO156" s="39"/>
      <c r="AP156" s="33"/>
      <c r="AQ156" s="77"/>
      <c r="AR156" s="39"/>
      <c r="AS156" s="39"/>
      <c r="AT156" s="76"/>
      <c r="AU156" s="39"/>
      <c r="AV156" s="78"/>
      <c r="AW156" s="33"/>
      <c r="AX156" s="77"/>
      <c r="AY156" s="39"/>
      <c r="AZ156" s="39"/>
      <c r="BA156" s="76"/>
      <c r="BB156" s="39"/>
      <c r="BC156" s="78"/>
      <c r="BD156" s="33"/>
      <c r="BE156" s="77"/>
      <c r="BF156" s="39"/>
      <c r="BG156" s="39"/>
      <c r="BH156" s="76"/>
      <c r="BI156" s="39"/>
      <c r="BJ156" s="78"/>
      <c r="BK156" s="33"/>
    </row>
    <row r="157" spans="1:63" x14ac:dyDescent="0.35">
      <c r="A157" s="77"/>
      <c r="B157" s="39"/>
      <c r="C157" s="39"/>
      <c r="D157" s="39"/>
      <c r="E157" s="39"/>
      <c r="F157" s="73"/>
      <c r="G157" s="95">
        <f>Table1487453233343536331323334353738393103113123[[#This Row],[Hours Worked]]*Table1487453233343536331323334353738393103113123[[#This Row],[Rate]]</f>
        <v>0</v>
      </c>
      <c r="H157" s="116"/>
      <c r="I157" s="118">
        <f>IF(Table1487453233343536331323334353738393103113123[[#This Row],[Equipment Used (Dropdown)]] &lt;&gt; "", RIGHT(Table1487453233343536331323334353738393103113123[[#This Row],[Equipment Used (Dropdown)]],6),0)</f>
        <v>0</v>
      </c>
      <c r="J157" s="94"/>
      <c r="K157" s="95">
        <f>Table1487453233343536331323334353738393103113123[[#This Row],[Rate (Auto selects)]]*Table1487453233343536331323334353738393103113123[[#This Row],[Hours Used]]</f>
        <v>0</v>
      </c>
      <c r="S157" s="33"/>
      <c r="T157" s="39"/>
      <c r="U157" s="39"/>
      <c r="V157" s="39"/>
      <c r="W157" s="39"/>
      <c r="X157" s="39"/>
      <c r="Y157" s="112">
        <f>IF(X157 &lt;&gt; "", RIGHT(Table15775311283848586881828384858788898108118128[[#This Row],[Class (Dropdown)]],6),0)</f>
        <v>0</v>
      </c>
      <c r="Z157" s="108"/>
      <c r="AA157" s="107"/>
      <c r="AB157" s="111">
        <f>Table15775311283848586881828384858788898108118128[[#This Row],[Rate (Auto fill)]]*Table15775311283848586881828384858788898108118128[[#This Row],[Hours Groomed]]</f>
        <v>0</v>
      </c>
      <c r="AC157" s="32"/>
      <c r="AE157" s="85"/>
      <c r="AF157" s="85"/>
      <c r="AI157" s="33"/>
      <c r="AJ157" s="39"/>
      <c r="AK157" s="39"/>
      <c r="AL157" s="39"/>
      <c r="AM157" s="76"/>
      <c r="AN157" s="39"/>
      <c r="AO157" s="39"/>
      <c r="AP157" s="33"/>
      <c r="AQ157" s="77"/>
      <c r="AR157" s="39"/>
      <c r="AS157" s="39"/>
      <c r="AT157" s="76"/>
      <c r="AU157" s="39"/>
      <c r="AV157" s="78"/>
      <c r="AW157" s="33"/>
      <c r="AX157" s="77"/>
      <c r="AY157" s="39"/>
      <c r="AZ157" s="39"/>
      <c r="BA157" s="76"/>
      <c r="BB157" s="39"/>
      <c r="BC157" s="78"/>
      <c r="BD157" s="33"/>
      <c r="BE157" s="77"/>
      <c r="BF157" s="39"/>
      <c r="BG157" s="39"/>
      <c r="BH157" s="76"/>
      <c r="BI157" s="39"/>
      <c r="BJ157" s="78"/>
      <c r="BK157" s="33"/>
    </row>
    <row r="158" spans="1:63" x14ac:dyDescent="0.35">
      <c r="A158" s="77"/>
      <c r="B158" s="39"/>
      <c r="C158" s="39"/>
      <c r="D158" s="39"/>
      <c r="E158" s="39"/>
      <c r="F158" s="73"/>
      <c r="G158" s="95">
        <f>Table1487453233343536331323334353738393103113123[[#This Row],[Hours Worked]]*Table1487453233343536331323334353738393103113123[[#This Row],[Rate]]</f>
        <v>0</v>
      </c>
      <c r="H158" s="116"/>
      <c r="I158" s="118">
        <f>IF(Table1487453233343536331323334353738393103113123[[#This Row],[Equipment Used (Dropdown)]] &lt;&gt; "", RIGHT(Table1487453233343536331323334353738393103113123[[#This Row],[Equipment Used (Dropdown)]],6),0)</f>
        <v>0</v>
      </c>
      <c r="J158" s="94"/>
      <c r="K158" s="95">
        <f>Table1487453233343536331323334353738393103113123[[#This Row],[Rate (Auto selects)]]*Table1487453233343536331323334353738393103113123[[#This Row],[Hours Used]]</f>
        <v>0</v>
      </c>
      <c r="S158" s="33"/>
      <c r="T158" s="39"/>
      <c r="U158" s="39"/>
      <c r="V158" s="39"/>
      <c r="W158" s="39"/>
      <c r="X158" s="39"/>
      <c r="Y158" s="112">
        <f>IF(X158 &lt;&gt; "", RIGHT(Table15775311283848586881828384858788898108118128[[#This Row],[Class (Dropdown)]],6),0)</f>
        <v>0</v>
      </c>
      <c r="Z158" s="108"/>
      <c r="AA158" s="107"/>
      <c r="AB158" s="111">
        <f>Table15775311283848586881828384858788898108118128[[#This Row],[Rate (Auto fill)]]*Table15775311283848586881828384858788898108118128[[#This Row],[Hours Groomed]]</f>
        <v>0</v>
      </c>
      <c r="AC158" s="32"/>
      <c r="AE158" s="85"/>
      <c r="AF158" s="85"/>
      <c r="AI158" s="33"/>
      <c r="AJ158" s="39"/>
      <c r="AK158" s="39"/>
      <c r="AL158" s="39"/>
      <c r="AM158" s="76"/>
      <c r="AN158" s="39"/>
      <c r="AO158" s="39"/>
      <c r="AP158" s="33"/>
      <c r="AQ158" s="77"/>
      <c r="AR158" s="39"/>
      <c r="AS158" s="39"/>
      <c r="AT158" s="76"/>
      <c r="AU158" s="39"/>
      <c r="AV158" s="78"/>
      <c r="AW158" s="33"/>
      <c r="AX158" s="77"/>
      <c r="AY158" s="39"/>
      <c r="AZ158" s="39"/>
      <c r="BA158" s="76"/>
      <c r="BB158" s="39"/>
      <c r="BC158" s="78"/>
      <c r="BD158" s="33"/>
      <c r="BE158" s="77"/>
      <c r="BF158" s="39"/>
      <c r="BG158" s="39"/>
      <c r="BH158" s="76"/>
      <c r="BI158" s="39"/>
      <c r="BJ158" s="78"/>
      <c r="BK158" s="33"/>
    </row>
    <row r="159" spans="1:63" x14ac:dyDescent="0.35">
      <c r="A159" s="77"/>
      <c r="B159" s="39"/>
      <c r="C159" s="39"/>
      <c r="D159" s="39"/>
      <c r="E159" s="39"/>
      <c r="F159" s="73"/>
      <c r="G159" s="95">
        <f>Table1487453233343536331323334353738393103113123[[#This Row],[Hours Worked]]*Table1487453233343536331323334353738393103113123[[#This Row],[Rate]]</f>
        <v>0</v>
      </c>
      <c r="H159" s="116"/>
      <c r="I159" s="118">
        <f>IF(Table1487453233343536331323334353738393103113123[[#This Row],[Equipment Used (Dropdown)]] &lt;&gt; "", RIGHT(Table1487453233343536331323334353738393103113123[[#This Row],[Equipment Used (Dropdown)]],6),0)</f>
        <v>0</v>
      </c>
      <c r="J159" s="94"/>
      <c r="K159" s="95">
        <f>Table1487453233343536331323334353738393103113123[[#This Row],[Rate (Auto selects)]]*Table1487453233343536331323334353738393103113123[[#This Row],[Hours Used]]</f>
        <v>0</v>
      </c>
      <c r="S159" s="33"/>
      <c r="T159" s="39"/>
      <c r="U159" s="39"/>
      <c r="V159" s="39"/>
      <c r="W159" s="39"/>
      <c r="X159" s="39"/>
      <c r="Y159" s="112">
        <f>IF(X159 &lt;&gt; "", RIGHT(Table15775311283848586881828384858788898108118128[[#This Row],[Class (Dropdown)]],6),0)</f>
        <v>0</v>
      </c>
      <c r="Z159" s="108"/>
      <c r="AA159" s="107"/>
      <c r="AB159" s="111">
        <f>Table15775311283848586881828384858788898108118128[[#This Row],[Rate (Auto fill)]]*Table15775311283848586881828384858788898108118128[[#This Row],[Hours Groomed]]</f>
        <v>0</v>
      </c>
      <c r="AC159" s="32"/>
      <c r="AE159" s="85"/>
      <c r="AF159" s="85"/>
      <c r="AI159" s="33"/>
      <c r="AJ159" s="39"/>
      <c r="AK159" s="39"/>
      <c r="AL159" s="39"/>
      <c r="AM159" s="76"/>
      <c r="AN159" s="39"/>
      <c r="AO159" s="39"/>
      <c r="AP159" s="33"/>
      <c r="AQ159" s="77"/>
      <c r="AR159" s="39"/>
      <c r="AS159" s="39"/>
      <c r="AT159" s="76"/>
      <c r="AU159" s="39"/>
      <c r="AV159" s="78"/>
      <c r="AW159" s="33"/>
      <c r="AX159" s="77"/>
      <c r="AY159" s="39"/>
      <c r="AZ159" s="39"/>
      <c r="BA159" s="76"/>
      <c r="BB159" s="39"/>
      <c r="BC159" s="78"/>
      <c r="BD159" s="33"/>
      <c r="BE159" s="77"/>
      <c r="BF159" s="39"/>
      <c r="BG159" s="39"/>
      <c r="BH159" s="76"/>
      <c r="BI159" s="39"/>
      <c r="BJ159" s="78"/>
      <c r="BK159" s="33"/>
    </row>
    <row r="160" spans="1:63" x14ac:dyDescent="0.35">
      <c r="A160" s="77"/>
      <c r="B160" s="39"/>
      <c r="C160" s="39"/>
      <c r="D160" s="39"/>
      <c r="E160" s="39"/>
      <c r="F160" s="73"/>
      <c r="G160" s="95">
        <f>Table1487453233343536331323334353738393103113123[[#This Row],[Hours Worked]]*Table1487453233343536331323334353738393103113123[[#This Row],[Rate]]</f>
        <v>0</v>
      </c>
      <c r="H160" s="116"/>
      <c r="I160" s="118">
        <f>IF(Table1487453233343536331323334353738393103113123[[#This Row],[Equipment Used (Dropdown)]] &lt;&gt; "", RIGHT(Table1487453233343536331323334353738393103113123[[#This Row],[Equipment Used (Dropdown)]],6),0)</f>
        <v>0</v>
      </c>
      <c r="J160" s="94"/>
      <c r="K160" s="95">
        <f>Table1487453233343536331323334353738393103113123[[#This Row],[Rate (Auto selects)]]*Table1487453233343536331323334353738393103113123[[#This Row],[Hours Used]]</f>
        <v>0</v>
      </c>
      <c r="S160" s="33"/>
      <c r="T160" s="39"/>
      <c r="U160" s="39"/>
      <c r="V160" s="39"/>
      <c r="W160" s="39"/>
      <c r="X160" s="39"/>
      <c r="Y160" s="112">
        <f>IF(X160 &lt;&gt; "", RIGHT(Table15775311283848586881828384858788898108118128[[#This Row],[Class (Dropdown)]],6),0)</f>
        <v>0</v>
      </c>
      <c r="Z160" s="108"/>
      <c r="AA160" s="107"/>
      <c r="AB160" s="111">
        <f>Table15775311283848586881828384858788898108118128[[#This Row],[Rate (Auto fill)]]*Table15775311283848586881828384858788898108118128[[#This Row],[Hours Groomed]]</f>
        <v>0</v>
      </c>
      <c r="AC160" s="32"/>
      <c r="AE160" s="85"/>
      <c r="AF160" s="85"/>
      <c r="AI160" s="33"/>
      <c r="AJ160" s="39"/>
      <c r="AK160" s="39"/>
      <c r="AL160" s="39"/>
      <c r="AM160" s="76"/>
      <c r="AN160" s="39"/>
      <c r="AO160" s="39"/>
      <c r="AP160" s="33"/>
      <c r="AQ160" s="77"/>
      <c r="AR160" s="39"/>
      <c r="AS160" s="39"/>
      <c r="AT160" s="76"/>
      <c r="AU160" s="39"/>
      <c r="AV160" s="78"/>
      <c r="AW160" s="33"/>
      <c r="AX160" s="77"/>
      <c r="AY160" s="39"/>
      <c r="AZ160" s="39"/>
      <c r="BA160" s="76"/>
      <c r="BB160" s="39"/>
      <c r="BC160" s="78"/>
      <c r="BD160" s="33"/>
      <c r="BE160" s="77"/>
      <c r="BF160" s="39"/>
      <c r="BG160" s="39"/>
      <c r="BH160" s="76"/>
      <c r="BI160" s="39"/>
      <c r="BJ160" s="78"/>
      <c r="BK160" s="33"/>
    </row>
    <row r="161" spans="1:63" x14ac:dyDescent="0.35">
      <c r="A161" s="77"/>
      <c r="B161" s="39"/>
      <c r="C161" s="39"/>
      <c r="D161" s="39"/>
      <c r="E161" s="39"/>
      <c r="F161" s="73"/>
      <c r="G161" s="95">
        <f>Table1487453233343536331323334353738393103113123[[#This Row],[Hours Worked]]*Table1487453233343536331323334353738393103113123[[#This Row],[Rate]]</f>
        <v>0</v>
      </c>
      <c r="H161" s="116"/>
      <c r="I161" s="118">
        <f>IF(Table1487453233343536331323334353738393103113123[[#This Row],[Equipment Used (Dropdown)]] &lt;&gt; "", RIGHT(Table1487453233343536331323334353738393103113123[[#This Row],[Equipment Used (Dropdown)]],6),0)</f>
        <v>0</v>
      </c>
      <c r="J161" s="94"/>
      <c r="K161" s="95">
        <f>Table1487453233343536331323334353738393103113123[[#This Row],[Rate (Auto selects)]]*Table1487453233343536331323334353738393103113123[[#This Row],[Hours Used]]</f>
        <v>0</v>
      </c>
      <c r="S161" s="33"/>
      <c r="T161" s="39"/>
      <c r="U161" s="39"/>
      <c r="V161" s="39"/>
      <c r="W161" s="39"/>
      <c r="X161" s="39"/>
      <c r="Y161" s="112">
        <f>IF(X161 &lt;&gt; "", RIGHT(Table15775311283848586881828384858788898108118128[[#This Row],[Class (Dropdown)]],6),0)</f>
        <v>0</v>
      </c>
      <c r="Z161" s="108"/>
      <c r="AA161" s="107"/>
      <c r="AB161" s="111">
        <f>Table15775311283848586881828384858788898108118128[[#This Row],[Rate (Auto fill)]]*Table15775311283848586881828384858788898108118128[[#This Row],[Hours Groomed]]</f>
        <v>0</v>
      </c>
      <c r="AC161" s="32"/>
      <c r="AE161" s="85"/>
      <c r="AF161" s="85"/>
      <c r="AI161" s="33"/>
      <c r="AJ161" s="39"/>
      <c r="AK161" s="39"/>
      <c r="AL161" s="39"/>
      <c r="AM161" s="76"/>
      <c r="AN161" s="39"/>
      <c r="AO161" s="39"/>
      <c r="AP161" s="33"/>
      <c r="AQ161" s="77"/>
      <c r="AR161" s="39"/>
      <c r="AS161" s="39"/>
      <c r="AT161" s="76"/>
      <c r="AU161" s="39"/>
      <c r="AV161" s="78"/>
      <c r="AW161" s="33"/>
      <c r="AX161" s="77"/>
      <c r="AY161" s="39"/>
      <c r="AZ161" s="39"/>
      <c r="BA161" s="76"/>
      <c r="BB161" s="39"/>
      <c r="BC161" s="78"/>
      <c r="BD161" s="33"/>
      <c r="BE161" s="77"/>
      <c r="BF161" s="39"/>
      <c r="BG161" s="39"/>
      <c r="BH161" s="76"/>
      <c r="BI161" s="39"/>
      <c r="BJ161" s="78"/>
      <c r="BK161" s="33"/>
    </row>
    <row r="162" spans="1:63" x14ac:dyDescent="0.35">
      <c r="A162" s="77"/>
      <c r="B162" s="39"/>
      <c r="C162" s="39"/>
      <c r="D162" s="39"/>
      <c r="E162" s="39"/>
      <c r="F162" s="73"/>
      <c r="G162" s="95">
        <f>Table1487453233343536331323334353738393103113123[[#This Row],[Hours Worked]]*Table1487453233343536331323334353738393103113123[[#This Row],[Rate]]</f>
        <v>0</v>
      </c>
      <c r="H162" s="116"/>
      <c r="I162" s="118">
        <f>IF(Table1487453233343536331323334353738393103113123[[#This Row],[Equipment Used (Dropdown)]] &lt;&gt; "", RIGHT(Table1487453233343536331323334353738393103113123[[#This Row],[Equipment Used (Dropdown)]],6),0)</f>
        <v>0</v>
      </c>
      <c r="J162" s="94"/>
      <c r="K162" s="95">
        <f>Table1487453233343536331323334353738393103113123[[#This Row],[Rate (Auto selects)]]*Table1487453233343536331323334353738393103113123[[#This Row],[Hours Used]]</f>
        <v>0</v>
      </c>
      <c r="S162" s="33"/>
      <c r="T162" s="39"/>
      <c r="U162" s="39"/>
      <c r="V162" s="39"/>
      <c r="W162" s="39"/>
      <c r="X162" s="39"/>
      <c r="Y162" s="112">
        <f>IF(X162 &lt;&gt; "", RIGHT(Table15775311283848586881828384858788898108118128[[#This Row],[Class (Dropdown)]],6),0)</f>
        <v>0</v>
      </c>
      <c r="Z162" s="108"/>
      <c r="AA162" s="107"/>
      <c r="AB162" s="111">
        <f>Table15775311283848586881828384858788898108118128[[#This Row],[Rate (Auto fill)]]*Table15775311283848586881828384858788898108118128[[#This Row],[Hours Groomed]]</f>
        <v>0</v>
      </c>
      <c r="AC162" s="32"/>
      <c r="AE162" s="85"/>
      <c r="AF162" s="85"/>
      <c r="AI162" s="33"/>
      <c r="AJ162" s="39"/>
      <c r="AK162" s="39"/>
      <c r="AL162" s="39"/>
      <c r="AM162" s="76"/>
      <c r="AN162" s="39"/>
      <c r="AO162" s="39"/>
      <c r="AP162" s="33"/>
      <c r="AQ162" s="77"/>
      <c r="AR162" s="39"/>
      <c r="AS162" s="39"/>
      <c r="AT162" s="76"/>
      <c r="AU162" s="39"/>
      <c r="AV162" s="78"/>
      <c r="AW162" s="33"/>
      <c r="AX162" s="77"/>
      <c r="AY162" s="39"/>
      <c r="AZ162" s="39"/>
      <c r="BA162" s="76"/>
      <c r="BB162" s="39"/>
      <c r="BC162" s="78"/>
      <c r="BD162" s="33"/>
      <c r="BE162" s="77"/>
      <c r="BF162" s="39"/>
      <c r="BG162" s="39"/>
      <c r="BH162" s="76"/>
      <c r="BI162" s="39"/>
      <c r="BJ162" s="78"/>
      <c r="BK162" s="33"/>
    </row>
    <row r="163" spans="1:63" x14ac:dyDescent="0.35">
      <c r="A163" s="77"/>
      <c r="B163" s="39"/>
      <c r="C163" s="39"/>
      <c r="D163" s="39"/>
      <c r="E163" s="39"/>
      <c r="F163" s="73"/>
      <c r="G163" s="95">
        <f>Table1487453233343536331323334353738393103113123[[#This Row],[Hours Worked]]*Table1487453233343536331323334353738393103113123[[#This Row],[Rate]]</f>
        <v>0</v>
      </c>
      <c r="H163" s="116"/>
      <c r="I163" s="118">
        <f>IF(Table1487453233343536331323334353738393103113123[[#This Row],[Equipment Used (Dropdown)]] &lt;&gt; "", RIGHT(Table1487453233343536331323334353738393103113123[[#This Row],[Equipment Used (Dropdown)]],6),0)</f>
        <v>0</v>
      </c>
      <c r="J163" s="94"/>
      <c r="K163" s="95">
        <f>Table1487453233343536331323334353738393103113123[[#This Row],[Rate (Auto selects)]]*Table1487453233343536331323334353738393103113123[[#This Row],[Hours Used]]</f>
        <v>0</v>
      </c>
      <c r="S163" s="33"/>
      <c r="T163" s="39"/>
      <c r="U163" s="39"/>
      <c r="V163" s="39"/>
      <c r="W163" s="39"/>
      <c r="X163" s="39"/>
      <c r="Y163" s="112">
        <f>IF(X163 &lt;&gt; "", RIGHT(Table15775311283848586881828384858788898108118128[[#This Row],[Class (Dropdown)]],6),0)</f>
        <v>0</v>
      </c>
      <c r="Z163" s="108"/>
      <c r="AA163" s="107"/>
      <c r="AB163" s="111">
        <f>Table15775311283848586881828384858788898108118128[[#This Row],[Rate (Auto fill)]]*Table15775311283848586881828384858788898108118128[[#This Row],[Hours Groomed]]</f>
        <v>0</v>
      </c>
      <c r="AC163" s="32"/>
      <c r="AE163" s="85"/>
      <c r="AF163" s="85"/>
      <c r="AI163" s="33"/>
      <c r="AJ163" s="39"/>
      <c r="AK163" s="39"/>
      <c r="AL163" s="39"/>
      <c r="AM163" s="76"/>
      <c r="AN163" s="39"/>
      <c r="AO163" s="39"/>
      <c r="AP163" s="33"/>
      <c r="AQ163" s="77"/>
      <c r="AR163" s="39"/>
      <c r="AS163" s="39"/>
      <c r="AT163" s="76"/>
      <c r="AU163" s="39"/>
      <c r="AV163" s="78"/>
      <c r="AW163" s="33"/>
      <c r="AX163" s="77"/>
      <c r="AY163" s="39"/>
      <c r="AZ163" s="39"/>
      <c r="BA163" s="76"/>
      <c r="BB163" s="39"/>
      <c r="BC163" s="78"/>
      <c r="BD163" s="33"/>
      <c r="BE163" s="77"/>
      <c r="BF163" s="39"/>
      <c r="BG163" s="39"/>
      <c r="BH163" s="76"/>
      <c r="BI163" s="39"/>
      <c r="BJ163" s="78"/>
      <c r="BK163" s="33"/>
    </row>
    <row r="164" spans="1:63" x14ac:dyDescent="0.35">
      <c r="A164" s="77"/>
      <c r="B164" s="39"/>
      <c r="C164" s="39"/>
      <c r="D164" s="39"/>
      <c r="E164" s="39"/>
      <c r="F164" s="73"/>
      <c r="G164" s="95">
        <f>Table1487453233343536331323334353738393103113123[[#This Row],[Hours Worked]]*Table1487453233343536331323334353738393103113123[[#This Row],[Rate]]</f>
        <v>0</v>
      </c>
      <c r="H164" s="116"/>
      <c r="I164" s="118">
        <f>IF(Table1487453233343536331323334353738393103113123[[#This Row],[Equipment Used (Dropdown)]] &lt;&gt; "", RIGHT(Table1487453233343536331323334353738393103113123[[#This Row],[Equipment Used (Dropdown)]],6),0)</f>
        <v>0</v>
      </c>
      <c r="J164" s="94"/>
      <c r="K164" s="95">
        <f>Table1487453233343536331323334353738393103113123[[#This Row],[Rate (Auto selects)]]*Table1487453233343536331323334353738393103113123[[#This Row],[Hours Used]]</f>
        <v>0</v>
      </c>
      <c r="S164" s="33"/>
      <c r="T164" s="39"/>
      <c r="U164" s="39"/>
      <c r="V164" s="39"/>
      <c r="W164" s="39"/>
      <c r="X164" s="39"/>
      <c r="Y164" s="112">
        <f>IF(X164 &lt;&gt; "", RIGHT(Table15775311283848586881828384858788898108118128[[#This Row],[Class (Dropdown)]],6),0)</f>
        <v>0</v>
      </c>
      <c r="Z164" s="108"/>
      <c r="AA164" s="107"/>
      <c r="AB164" s="111">
        <f>Table15775311283848586881828384858788898108118128[[#This Row],[Rate (Auto fill)]]*Table15775311283848586881828384858788898108118128[[#This Row],[Hours Groomed]]</f>
        <v>0</v>
      </c>
      <c r="AC164" s="32"/>
      <c r="AE164" s="85"/>
      <c r="AF164" s="85"/>
      <c r="AI164" s="33"/>
      <c r="AJ164" s="39"/>
      <c r="AK164" s="39"/>
      <c r="AL164" s="39"/>
      <c r="AM164" s="76"/>
      <c r="AN164" s="39"/>
      <c r="AO164" s="39"/>
      <c r="AP164" s="33"/>
      <c r="AQ164" s="77"/>
      <c r="AR164" s="39"/>
      <c r="AS164" s="39"/>
      <c r="AT164" s="76"/>
      <c r="AU164" s="39"/>
      <c r="AV164" s="78"/>
      <c r="AW164" s="33"/>
      <c r="AX164" s="77"/>
      <c r="AY164" s="39"/>
      <c r="AZ164" s="39"/>
      <c r="BA164" s="76"/>
      <c r="BB164" s="39"/>
      <c r="BC164" s="78"/>
      <c r="BD164" s="33"/>
      <c r="BE164" s="77"/>
      <c r="BF164" s="39"/>
      <c r="BG164" s="39"/>
      <c r="BH164" s="76"/>
      <c r="BI164" s="39"/>
      <c r="BJ164" s="78"/>
      <c r="BK164" s="33"/>
    </row>
    <row r="165" spans="1:63" x14ac:dyDescent="0.35">
      <c r="A165" s="77"/>
      <c r="B165" s="39"/>
      <c r="C165" s="39"/>
      <c r="D165" s="39"/>
      <c r="E165" s="39"/>
      <c r="F165" s="73"/>
      <c r="G165" s="95">
        <f>Table1487453233343536331323334353738393103113123[[#This Row],[Hours Worked]]*Table1487453233343536331323334353738393103113123[[#This Row],[Rate]]</f>
        <v>0</v>
      </c>
      <c r="H165" s="116"/>
      <c r="I165" s="118">
        <f>IF(Table1487453233343536331323334353738393103113123[[#This Row],[Equipment Used (Dropdown)]] &lt;&gt; "", RIGHT(Table1487453233343536331323334353738393103113123[[#This Row],[Equipment Used (Dropdown)]],6),0)</f>
        <v>0</v>
      </c>
      <c r="J165" s="94"/>
      <c r="K165" s="95">
        <f>Table1487453233343536331323334353738393103113123[[#This Row],[Rate (Auto selects)]]*Table1487453233343536331323334353738393103113123[[#This Row],[Hours Used]]</f>
        <v>0</v>
      </c>
      <c r="S165" s="33"/>
      <c r="T165" s="39"/>
      <c r="U165" s="39"/>
      <c r="V165" s="39"/>
      <c r="W165" s="39"/>
      <c r="X165" s="39"/>
      <c r="Y165" s="112">
        <f>IF(X165 &lt;&gt; "", RIGHT(Table15775311283848586881828384858788898108118128[[#This Row],[Class (Dropdown)]],6),0)</f>
        <v>0</v>
      </c>
      <c r="Z165" s="108"/>
      <c r="AA165" s="107"/>
      <c r="AB165" s="111">
        <f>Table15775311283848586881828384858788898108118128[[#This Row],[Rate (Auto fill)]]*Table15775311283848586881828384858788898108118128[[#This Row],[Hours Groomed]]</f>
        <v>0</v>
      </c>
      <c r="AC165" s="32"/>
      <c r="AE165" s="85"/>
      <c r="AF165" s="85"/>
      <c r="AI165" s="33"/>
      <c r="AJ165" s="39"/>
      <c r="AK165" s="39"/>
      <c r="AL165" s="39"/>
      <c r="AM165" s="76"/>
      <c r="AN165" s="39"/>
      <c r="AO165" s="39"/>
      <c r="AP165" s="33"/>
      <c r="AQ165" s="77"/>
      <c r="AR165" s="39"/>
      <c r="AS165" s="39"/>
      <c r="AT165" s="76"/>
      <c r="AU165" s="39"/>
      <c r="AV165" s="78"/>
      <c r="AW165" s="33"/>
      <c r="AX165" s="77"/>
      <c r="AY165" s="39"/>
      <c r="AZ165" s="39"/>
      <c r="BA165" s="76"/>
      <c r="BB165" s="39"/>
      <c r="BC165" s="78"/>
      <c r="BD165" s="33"/>
      <c r="BE165" s="77"/>
      <c r="BF165" s="39"/>
      <c r="BG165" s="39"/>
      <c r="BH165" s="76"/>
      <c r="BI165" s="39"/>
      <c r="BJ165" s="78"/>
      <c r="BK165" s="33"/>
    </row>
    <row r="166" spans="1:63" x14ac:dyDescent="0.35">
      <c r="A166" s="77"/>
      <c r="B166" s="39"/>
      <c r="C166" s="39"/>
      <c r="D166" s="39"/>
      <c r="E166" s="39"/>
      <c r="F166" s="73"/>
      <c r="G166" s="95">
        <f>Table1487453233343536331323334353738393103113123[[#This Row],[Hours Worked]]*Table1487453233343536331323334353738393103113123[[#This Row],[Rate]]</f>
        <v>0</v>
      </c>
      <c r="H166" s="116"/>
      <c r="I166" s="118">
        <f>IF(Table1487453233343536331323334353738393103113123[[#This Row],[Equipment Used (Dropdown)]] &lt;&gt; "", RIGHT(Table1487453233343536331323334353738393103113123[[#This Row],[Equipment Used (Dropdown)]],6),0)</f>
        <v>0</v>
      </c>
      <c r="J166" s="94"/>
      <c r="K166" s="95">
        <f>Table1487453233343536331323334353738393103113123[[#This Row],[Rate (Auto selects)]]*Table1487453233343536331323334353738393103113123[[#This Row],[Hours Used]]</f>
        <v>0</v>
      </c>
      <c r="S166" s="33"/>
      <c r="T166" s="39"/>
      <c r="U166" s="39"/>
      <c r="V166" s="39"/>
      <c r="W166" s="39"/>
      <c r="X166" s="39"/>
      <c r="Y166" s="112">
        <f>IF(X166 &lt;&gt; "", RIGHT(Table15775311283848586881828384858788898108118128[[#This Row],[Class (Dropdown)]],6),0)</f>
        <v>0</v>
      </c>
      <c r="Z166" s="108"/>
      <c r="AA166" s="107"/>
      <c r="AB166" s="111">
        <f>Table15775311283848586881828384858788898108118128[[#This Row],[Rate (Auto fill)]]*Table15775311283848586881828384858788898108118128[[#This Row],[Hours Groomed]]</f>
        <v>0</v>
      </c>
      <c r="AC166" s="32"/>
      <c r="AE166" s="85"/>
      <c r="AF166" s="85"/>
      <c r="AI166" s="33"/>
      <c r="AJ166" s="39"/>
      <c r="AK166" s="39"/>
      <c r="AL166" s="39"/>
      <c r="AM166" s="76"/>
      <c r="AN166" s="39"/>
      <c r="AO166" s="39"/>
      <c r="AP166" s="33"/>
      <c r="AQ166" s="77"/>
      <c r="AR166" s="39"/>
      <c r="AS166" s="39"/>
      <c r="AT166" s="76"/>
      <c r="AU166" s="39"/>
      <c r="AV166" s="78"/>
      <c r="AW166" s="33"/>
      <c r="AX166" s="77"/>
      <c r="AY166" s="39"/>
      <c r="AZ166" s="39"/>
      <c r="BA166" s="76"/>
      <c r="BB166" s="39"/>
      <c r="BC166" s="78"/>
      <c r="BD166" s="33"/>
      <c r="BE166" s="77"/>
      <c r="BF166" s="39"/>
      <c r="BG166" s="39"/>
      <c r="BH166" s="76"/>
      <c r="BI166" s="39"/>
      <c r="BJ166" s="78"/>
      <c r="BK166" s="33"/>
    </row>
    <row r="167" spans="1:63" x14ac:dyDescent="0.35">
      <c r="A167" s="77"/>
      <c r="B167" s="39"/>
      <c r="C167" s="39"/>
      <c r="D167" s="39"/>
      <c r="E167" s="39"/>
      <c r="F167" s="73"/>
      <c r="G167" s="95">
        <f>Table1487453233343536331323334353738393103113123[[#This Row],[Hours Worked]]*Table1487453233343536331323334353738393103113123[[#This Row],[Rate]]</f>
        <v>0</v>
      </c>
      <c r="H167" s="116"/>
      <c r="I167" s="118">
        <f>IF(Table1487453233343536331323334353738393103113123[[#This Row],[Equipment Used (Dropdown)]] &lt;&gt; "", RIGHT(Table1487453233343536331323334353738393103113123[[#This Row],[Equipment Used (Dropdown)]],6),0)</f>
        <v>0</v>
      </c>
      <c r="J167" s="94"/>
      <c r="K167" s="95">
        <f>Table1487453233343536331323334353738393103113123[[#This Row],[Rate (Auto selects)]]*Table1487453233343536331323334353738393103113123[[#This Row],[Hours Used]]</f>
        <v>0</v>
      </c>
      <c r="S167" s="33"/>
      <c r="T167" s="39"/>
      <c r="U167" s="39"/>
      <c r="V167" s="39"/>
      <c r="W167" s="39"/>
      <c r="X167" s="39"/>
      <c r="Y167" s="112">
        <f>IF(X167 &lt;&gt; "", RIGHT(Table15775311283848586881828384858788898108118128[[#This Row],[Class (Dropdown)]],6),0)</f>
        <v>0</v>
      </c>
      <c r="Z167" s="108"/>
      <c r="AA167" s="107"/>
      <c r="AB167" s="111">
        <f>Table15775311283848586881828384858788898108118128[[#This Row],[Rate (Auto fill)]]*Table15775311283848586881828384858788898108118128[[#This Row],[Hours Groomed]]</f>
        <v>0</v>
      </c>
      <c r="AC167" s="32"/>
      <c r="AE167" s="85"/>
      <c r="AF167" s="85"/>
      <c r="AI167" s="33"/>
      <c r="AJ167" s="39"/>
      <c r="AK167" s="39"/>
      <c r="AL167" s="39"/>
      <c r="AM167" s="76"/>
      <c r="AN167" s="39"/>
      <c r="AO167" s="39"/>
      <c r="AP167" s="33"/>
      <c r="AQ167" s="77"/>
      <c r="AR167" s="39"/>
      <c r="AS167" s="39"/>
      <c r="AT167" s="76"/>
      <c r="AU167" s="39"/>
      <c r="AV167" s="78"/>
      <c r="AW167" s="33"/>
      <c r="AX167" s="77"/>
      <c r="AY167" s="39"/>
      <c r="AZ167" s="39"/>
      <c r="BA167" s="76"/>
      <c r="BB167" s="39"/>
      <c r="BC167" s="78"/>
      <c r="BD167" s="33"/>
      <c r="BE167" s="77"/>
      <c r="BF167" s="39"/>
      <c r="BG167" s="39"/>
      <c r="BH167" s="76"/>
      <c r="BI167" s="39"/>
      <c r="BJ167" s="78"/>
      <c r="BK167" s="33"/>
    </row>
    <row r="168" spans="1:63" x14ac:dyDescent="0.35">
      <c r="A168" s="77"/>
      <c r="B168" s="39"/>
      <c r="C168" s="39"/>
      <c r="D168" s="39"/>
      <c r="E168" s="39"/>
      <c r="F168" s="73"/>
      <c r="G168" s="95">
        <f>Table1487453233343536331323334353738393103113123[[#This Row],[Hours Worked]]*Table1487453233343536331323334353738393103113123[[#This Row],[Rate]]</f>
        <v>0</v>
      </c>
      <c r="H168" s="116"/>
      <c r="I168" s="118">
        <f>IF(Table1487453233343536331323334353738393103113123[[#This Row],[Equipment Used (Dropdown)]] &lt;&gt; "", RIGHT(Table1487453233343536331323334353738393103113123[[#This Row],[Equipment Used (Dropdown)]],6),0)</f>
        <v>0</v>
      </c>
      <c r="J168" s="94"/>
      <c r="K168" s="95">
        <f>Table1487453233343536331323334353738393103113123[[#This Row],[Rate (Auto selects)]]*Table1487453233343536331323334353738393103113123[[#This Row],[Hours Used]]</f>
        <v>0</v>
      </c>
      <c r="S168" s="33"/>
      <c r="T168" s="39"/>
      <c r="U168" s="39"/>
      <c r="V168" s="39"/>
      <c r="W168" s="39"/>
      <c r="X168" s="39"/>
      <c r="Y168" s="112">
        <f>IF(X168 &lt;&gt; "", RIGHT(Table15775311283848586881828384858788898108118128[[#This Row],[Class (Dropdown)]],6),0)</f>
        <v>0</v>
      </c>
      <c r="Z168" s="108"/>
      <c r="AA168" s="107"/>
      <c r="AB168" s="111">
        <f>Table15775311283848586881828384858788898108118128[[#This Row],[Rate (Auto fill)]]*Table15775311283848586881828384858788898108118128[[#This Row],[Hours Groomed]]</f>
        <v>0</v>
      </c>
      <c r="AC168" s="32"/>
      <c r="AE168" s="85"/>
      <c r="AF168" s="85"/>
      <c r="AI168" s="33"/>
      <c r="AJ168" s="39"/>
      <c r="AK168" s="39"/>
      <c r="AL168" s="39"/>
      <c r="AM168" s="76"/>
      <c r="AN168" s="39"/>
      <c r="AO168" s="39"/>
      <c r="AP168" s="33"/>
      <c r="AQ168" s="77"/>
      <c r="AR168" s="39"/>
      <c r="AS168" s="39"/>
      <c r="AT168" s="76"/>
      <c r="AU168" s="39"/>
      <c r="AV168" s="78"/>
      <c r="AW168" s="33"/>
      <c r="AX168" s="77"/>
      <c r="AY168" s="39"/>
      <c r="AZ168" s="39"/>
      <c r="BA168" s="76"/>
      <c r="BB168" s="39"/>
      <c r="BC168" s="78"/>
      <c r="BD168" s="33"/>
      <c r="BE168" s="77"/>
      <c r="BF168" s="39"/>
      <c r="BG168" s="39"/>
      <c r="BH168" s="76"/>
      <c r="BI168" s="39"/>
      <c r="BJ168" s="78"/>
      <c r="BK168" s="33"/>
    </row>
    <row r="169" spans="1:63" x14ac:dyDescent="0.35">
      <c r="A169" s="77"/>
      <c r="B169" s="39"/>
      <c r="C169" s="39"/>
      <c r="D169" s="39"/>
      <c r="E169" s="39"/>
      <c r="F169" s="73"/>
      <c r="G169" s="95">
        <f>Table1487453233343536331323334353738393103113123[[#This Row],[Hours Worked]]*Table1487453233343536331323334353738393103113123[[#This Row],[Rate]]</f>
        <v>0</v>
      </c>
      <c r="H169" s="116"/>
      <c r="I169" s="118">
        <f>IF(Table1487453233343536331323334353738393103113123[[#This Row],[Equipment Used (Dropdown)]] &lt;&gt; "", RIGHT(Table1487453233343536331323334353738393103113123[[#This Row],[Equipment Used (Dropdown)]],6),0)</f>
        <v>0</v>
      </c>
      <c r="J169" s="94"/>
      <c r="K169" s="95">
        <f>Table1487453233343536331323334353738393103113123[[#This Row],[Rate (Auto selects)]]*Table1487453233343536331323334353738393103113123[[#This Row],[Hours Used]]</f>
        <v>0</v>
      </c>
      <c r="S169" s="33"/>
      <c r="T169" s="39"/>
      <c r="U169" s="39"/>
      <c r="V169" s="39"/>
      <c r="W169" s="39"/>
      <c r="X169" s="39"/>
      <c r="Y169" s="112">
        <f>IF(X169 &lt;&gt; "", RIGHT(Table15775311283848586881828384858788898108118128[[#This Row],[Class (Dropdown)]],6),0)</f>
        <v>0</v>
      </c>
      <c r="Z169" s="108"/>
      <c r="AA169" s="107"/>
      <c r="AB169" s="111">
        <f>Table15775311283848586881828384858788898108118128[[#This Row],[Rate (Auto fill)]]*Table15775311283848586881828384858788898108118128[[#This Row],[Hours Groomed]]</f>
        <v>0</v>
      </c>
      <c r="AC169" s="32"/>
      <c r="AE169" s="85"/>
      <c r="AF169" s="85"/>
      <c r="AI169" s="33"/>
      <c r="AJ169" s="39"/>
      <c r="AK169" s="39"/>
      <c r="AL169" s="39"/>
      <c r="AM169" s="76"/>
      <c r="AN169" s="39"/>
      <c r="AO169" s="39"/>
      <c r="AP169" s="33"/>
      <c r="AQ169" s="77"/>
      <c r="AR169" s="39"/>
      <c r="AS169" s="39"/>
      <c r="AT169" s="76"/>
      <c r="AU169" s="39"/>
      <c r="AV169" s="78"/>
      <c r="AW169" s="33"/>
      <c r="AX169" s="77"/>
      <c r="AY169" s="39"/>
      <c r="AZ169" s="39"/>
      <c r="BA169" s="76"/>
      <c r="BB169" s="39"/>
      <c r="BC169" s="78"/>
      <c r="BD169" s="33"/>
      <c r="BE169" s="77"/>
      <c r="BF169" s="39"/>
      <c r="BG169" s="39"/>
      <c r="BH169" s="76"/>
      <c r="BI169" s="39"/>
      <c r="BJ169" s="78"/>
      <c r="BK169" s="33"/>
    </row>
    <row r="170" spans="1:63" x14ac:dyDescent="0.35">
      <c r="A170" s="77"/>
      <c r="B170" s="39"/>
      <c r="C170" s="39"/>
      <c r="D170" s="39"/>
      <c r="E170" s="39"/>
      <c r="F170" s="73"/>
      <c r="G170" s="95">
        <f>Table1487453233343536331323334353738393103113123[[#This Row],[Hours Worked]]*Table1487453233343536331323334353738393103113123[[#This Row],[Rate]]</f>
        <v>0</v>
      </c>
      <c r="H170" s="116"/>
      <c r="I170" s="118">
        <f>IF(Table1487453233343536331323334353738393103113123[[#This Row],[Equipment Used (Dropdown)]] &lt;&gt; "", RIGHT(Table1487453233343536331323334353738393103113123[[#This Row],[Equipment Used (Dropdown)]],6),0)</f>
        <v>0</v>
      </c>
      <c r="J170" s="94"/>
      <c r="K170" s="95">
        <f>Table1487453233343536331323334353738393103113123[[#This Row],[Rate (Auto selects)]]*Table1487453233343536331323334353738393103113123[[#This Row],[Hours Used]]</f>
        <v>0</v>
      </c>
      <c r="S170" s="33"/>
      <c r="T170" s="39"/>
      <c r="U170" s="39"/>
      <c r="V170" s="39"/>
      <c r="W170" s="39"/>
      <c r="X170" s="39"/>
      <c r="Y170" s="112">
        <f>IF(X170 &lt;&gt; "", RIGHT(Table15775311283848586881828384858788898108118128[[#This Row],[Class (Dropdown)]],6),0)</f>
        <v>0</v>
      </c>
      <c r="Z170" s="108"/>
      <c r="AA170" s="107"/>
      <c r="AB170" s="111">
        <f>Table15775311283848586881828384858788898108118128[[#This Row],[Rate (Auto fill)]]*Table15775311283848586881828384858788898108118128[[#This Row],[Hours Groomed]]</f>
        <v>0</v>
      </c>
      <c r="AC170" s="32"/>
      <c r="AE170" s="85"/>
      <c r="AF170" s="85"/>
      <c r="AI170" s="33"/>
      <c r="AJ170" s="39"/>
      <c r="AK170" s="39"/>
      <c r="AL170" s="39"/>
      <c r="AM170" s="76"/>
      <c r="AN170" s="39"/>
      <c r="AO170" s="39"/>
      <c r="AP170" s="33"/>
      <c r="AQ170" s="77"/>
      <c r="AR170" s="39"/>
      <c r="AS170" s="39"/>
      <c r="AT170" s="76"/>
      <c r="AU170" s="39"/>
      <c r="AV170" s="78"/>
      <c r="AW170" s="33"/>
      <c r="AX170" s="77"/>
      <c r="AY170" s="39"/>
      <c r="AZ170" s="39"/>
      <c r="BA170" s="76"/>
      <c r="BB170" s="39"/>
      <c r="BC170" s="78"/>
      <c r="BD170" s="33"/>
      <c r="BE170" s="77"/>
      <c r="BF170" s="39"/>
      <c r="BG170" s="39"/>
      <c r="BH170" s="76"/>
      <c r="BI170" s="39"/>
      <c r="BJ170" s="78"/>
      <c r="BK170" s="33"/>
    </row>
    <row r="171" spans="1:63" x14ac:dyDescent="0.35">
      <c r="A171" s="77"/>
      <c r="B171" s="39"/>
      <c r="C171" s="39"/>
      <c r="D171" s="39"/>
      <c r="E171" s="39"/>
      <c r="F171" s="73"/>
      <c r="G171" s="95">
        <f>Table1487453233343536331323334353738393103113123[[#This Row],[Hours Worked]]*Table1487453233343536331323334353738393103113123[[#This Row],[Rate]]</f>
        <v>0</v>
      </c>
      <c r="H171" s="116"/>
      <c r="I171" s="118">
        <f>IF(Table1487453233343536331323334353738393103113123[[#This Row],[Equipment Used (Dropdown)]] &lt;&gt; "", RIGHT(Table1487453233343536331323334353738393103113123[[#This Row],[Equipment Used (Dropdown)]],6),0)</f>
        <v>0</v>
      </c>
      <c r="J171" s="94"/>
      <c r="K171" s="95">
        <f>Table1487453233343536331323334353738393103113123[[#This Row],[Rate (Auto selects)]]*Table1487453233343536331323334353738393103113123[[#This Row],[Hours Used]]</f>
        <v>0</v>
      </c>
      <c r="S171" s="33"/>
      <c r="T171" s="39"/>
      <c r="U171" s="39"/>
      <c r="V171" s="39"/>
      <c r="W171" s="39"/>
      <c r="X171" s="39"/>
      <c r="Y171" s="112">
        <f>IF(X171 &lt;&gt; "", RIGHT(Table15775311283848586881828384858788898108118128[[#This Row],[Class (Dropdown)]],6),0)</f>
        <v>0</v>
      </c>
      <c r="Z171" s="108"/>
      <c r="AA171" s="107"/>
      <c r="AB171" s="111">
        <f>Table15775311283848586881828384858788898108118128[[#This Row],[Rate (Auto fill)]]*Table15775311283848586881828384858788898108118128[[#This Row],[Hours Groomed]]</f>
        <v>0</v>
      </c>
      <c r="AC171" s="32"/>
      <c r="AE171" s="85"/>
      <c r="AF171" s="85"/>
      <c r="AI171" s="33"/>
      <c r="AJ171" s="39"/>
      <c r="AK171" s="39"/>
      <c r="AL171" s="39"/>
      <c r="AM171" s="76"/>
      <c r="AN171" s="39"/>
      <c r="AO171" s="39"/>
      <c r="AP171" s="33"/>
      <c r="AQ171" s="77"/>
      <c r="AR171" s="39"/>
      <c r="AS171" s="39"/>
      <c r="AT171" s="76"/>
      <c r="AU171" s="39"/>
      <c r="AV171" s="78"/>
      <c r="AW171" s="33"/>
      <c r="AX171" s="77"/>
      <c r="AY171" s="39"/>
      <c r="AZ171" s="39"/>
      <c r="BA171" s="76"/>
      <c r="BB171" s="39"/>
      <c r="BC171" s="78"/>
      <c r="BD171" s="33"/>
      <c r="BE171" s="77"/>
      <c r="BF171" s="39"/>
      <c r="BG171" s="39"/>
      <c r="BH171" s="76"/>
      <c r="BI171" s="39"/>
      <c r="BJ171" s="78"/>
      <c r="BK171" s="33"/>
    </row>
    <row r="172" spans="1:63" x14ac:dyDescent="0.35">
      <c r="A172" s="77"/>
      <c r="B172" s="39"/>
      <c r="C172" s="39"/>
      <c r="D172" s="39"/>
      <c r="E172" s="39"/>
      <c r="F172" s="73"/>
      <c r="G172" s="95">
        <f>Table1487453233343536331323334353738393103113123[[#This Row],[Hours Worked]]*Table1487453233343536331323334353738393103113123[[#This Row],[Rate]]</f>
        <v>0</v>
      </c>
      <c r="H172" s="116"/>
      <c r="I172" s="118">
        <f>IF(Table1487453233343536331323334353738393103113123[[#This Row],[Equipment Used (Dropdown)]] &lt;&gt; "", RIGHT(Table1487453233343536331323334353738393103113123[[#This Row],[Equipment Used (Dropdown)]],6),0)</f>
        <v>0</v>
      </c>
      <c r="J172" s="94"/>
      <c r="K172" s="95">
        <f>Table1487453233343536331323334353738393103113123[[#This Row],[Rate (Auto selects)]]*Table1487453233343536331323334353738393103113123[[#This Row],[Hours Used]]</f>
        <v>0</v>
      </c>
      <c r="S172" s="33"/>
      <c r="T172" s="39"/>
      <c r="U172" s="39"/>
      <c r="V172" s="39"/>
      <c r="W172" s="39"/>
      <c r="X172" s="39"/>
      <c r="Y172" s="112">
        <f>IF(X172 &lt;&gt; "", RIGHT(Table15775311283848586881828384858788898108118128[[#This Row],[Class (Dropdown)]],6),0)</f>
        <v>0</v>
      </c>
      <c r="Z172" s="108"/>
      <c r="AA172" s="107"/>
      <c r="AB172" s="111">
        <f>Table15775311283848586881828384858788898108118128[[#This Row],[Rate (Auto fill)]]*Table15775311283848586881828384858788898108118128[[#This Row],[Hours Groomed]]</f>
        <v>0</v>
      </c>
      <c r="AC172" s="32"/>
      <c r="AE172" s="85"/>
      <c r="AF172" s="85"/>
      <c r="AI172" s="33"/>
      <c r="AJ172" s="39"/>
      <c r="AK172" s="39"/>
      <c r="AL172" s="39"/>
      <c r="AM172" s="76"/>
      <c r="AN172" s="39"/>
      <c r="AO172" s="39"/>
      <c r="AP172" s="33"/>
      <c r="AQ172" s="77"/>
      <c r="AR172" s="39"/>
      <c r="AS172" s="39"/>
      <c r="AT172" s="76"/>
      <c r="AU172" s="39"/>
      <c r="AV172" s="78"/>
      <c r="AW172" s="33"/>
      <c r="AX172" s="77"/>
      <c r="AY172" s="39"/>
      <c r="AZ172" s="39"/>
      <c r="BA172" s="76"/>
      <c r="BB172" s="39"/>
      <c r="BC172" s="78"/>
      <c r="BD172" s="33"/>
      <c r="BE172" s="77"/>
      <c r="BF172" s="39"/>
      <c r="BG172" s="39"/>
      <c r="BH172" s="76"/>
      <c r="BI172" s="39"/>
      <c r="BJ172" s="78"/>
      <c r="BK172" s="33"/>
    </row>
    <row r="173" spans="1:63" x14ac:dyDescent="0.35">
      <c r="A173" s="77"/>
      <c r="B173" s="39"/>
      <c r="C173" s="39"/>
      <c r="D173" s="39"/>
      <c r="E173" s="39"/>
      <c r="F173" s="73"/>
      <c r="G173" s="95">
        <f>Table1487453233343536331323334353738393103113123[[#This Row],[Hours Worked]]*Table1487453233343536331323334353738393103113123[[#This Row],[Rate]]</f>
        <v>0</v>
      </c>
      <c r="H173" s="116"/>
      <c r="I173" s="118">
        <f>IF(Table1487453233343536331323334353738393103113123[[#This Row],[Equipment Used (Dropdown)]] &lt;&gt; "", RIGHT(Table1487453233343536331323334353738393103113123[[#This Row],[Equipment Used (Dropdown)]],6),0)</f>
        <v>0</v>
      </c>
      <c r="J173" s="94"/>
      <c r="K173" s="95">
        <f>Table1487453233343536331323334353738393103113123[[#This Row],[Rate (Auto selects)]]*Table1487453233343536331323334353738393103113123[[#This Row],[Hours Used]]</f>
        <v>0</v>
      </c>
      <c r="S173" s="33"/>
      <c r="T173" s="39"/>
      <c r="U173" s="39"/>
      <c r="V173" s="39"/>
      <c r="W173" s="39"/>
      <c r="X173" s="39"/>
      <c r="Y173" s="112">
        <f>IF(X173 &lt;&gt; "", RIGHT(Table15775311283848586881828384858788898108118128[[#This Row],[Class (Dropdown)]],6),0)</f>
        <v>0</v>
      </c>
      <c r="Z173" s="108"/>
      <c r="AA173" s="107"/>
      <c r="AB173" s="111">
        <f>Table15775311283848586881828384858788898108118128[[#This Row],[Rate (Auto fill)]]*Table15775311283848586881828384858788898108118128[[#This Row],[Hours Groomed]]</f>
        <v>0</v>
      </c>
      <c r="AC173" s="32"/>
      <c r="AE173" s="85"/>
      <c r="AF173" s="85"/>
      <c r="AI173" s="33"/>
      <c r="AJ173" s="39"/>
      <c r="AK173" s="39"/>
      <c r="AL173" s="39"/>
      <c r="AM173" s="76"/>
      <c r="AN173" s="39"/>
      <c r="AO173" s="39"/>
      <c r="AP173" s="33"/>
      <c r="AQ173" s="77"/>
      <c r="AR173" s="39"/>
      <c r="AS173" s="39"/>
      <c r="AT173" s="76"/>
      <c r="AU173" s="39"/>
      <c r="AV173" s="78"/>
      <c r="AW173" s="33"/>
      <c r="AX173" s="77"/>
      <c r="AY173" s="39"/>
      <c r="AZ173" s="39"/>
      <c r="BA173" s="76"/>
      <c r="BB173" s="39"/>
      <c r="BC173" s="78"/>
      <c r="BD173" s="33"/>
      <c r="BE173" s="77"/>
      <c r="BF173" s="39"/>
      <c r="BG173" s="39"/>
      <c r="BH173" s="76"/>
      <c r="BI173" s="39"/>
      <c r="BJ173" s="78"/>
      <c r="BK173" s="33"/>
    </row>
    <row r="174" spans="1:63" x14ac:dyDescent="0.35">
      <c r="A174" s="77"/>
      <c r="B174" s="39"/>
      <c r="C174" s="39"/>
      <c r="D174" s="39"/>
      <c r="E174" s="39"/>
      <c r="F174" s="73"/>
      <c r="G174" s="95">
        <f>Table1487453233343536331323334353738393103113123[[#This Row],[Hours Worked]]*Table1487453233343536331323334353738393103113123[[#This Row],[Rate]]</f>
        <v>0</v>
      </c>
      <c r="H174" s="116"/>
      <c r="I174" s="118">
        <f>IF(Table1487453233343536331323334353738393103113123[[#This Row],[Equipment Used (Dropdown)]] &lt;&gt; "", RIGHT(Table1487453233343536331323334353738393103113123[[#This Row],[Equipment Used (Dropdown)]],6),0)</f>
        <v>0</v>
      </c>
      <c r="J174" s="94"/>
      <c r="K174" s="95">
        <f>Table1487453233343536331323334353738393103113123[[#This Row],[Rate (Auto selects)]]*Table1487453233343536331323334353738393103113123[[#This Row],[Hours Used]]</f>
        <v>0</v>
      </c>
      <c r="S174" s="33"/>
      <c r="T174" s="39"/>
      <c r="U174" s="39"/>
      <c r="V174" s="39"/>
      <c r="W174" s="39"/>
      <c r="X174" s="39"/>
      <c r="Y174" s="112">
        <f>IF(X174 &lt;&gt; "", RIGHT(Table15775311283848586881828384858788898108118128[[#This Row],[Class (Dropdown)]],6),0)</f>
        <v>0</v>
      </c>
      <c r="Z174" s="108"/>
      <c r="AA174" s="107"/>
      <c r="AB174" s="111">
        <f>Table15775311283848586881828384858788898108118128[[#This Row],[Rate (Auto fill)]]*Table15775311283848586881828384858788898108118128[[#This Row],[Hours Groomed]]</f>
        <v>0</v>
      </c>
      <c r="AC174" s="32"/>
      <c r="AE174" s="85"/>
      <c r="AF174" s="85"/>
      <c r="AI174" s="33"/>
      <c r="AJ174" s="39"/>
      <c r="AK174" s="39"/>
      <c r="AL174" s="39"/>
      <c r="AM174" s="76"/>
      <c r="AN174" s="39"/>
      <c r="AO174" s="39"/>
      <c r="AP174" s="33"/>
      <c r="AQ174" s="77"/>
      <c r="AR174" s="39"/>
      <c r="AS174" s="39"/>
      <c r="AT174" s="76"/>
      <c r="AU174" s="39"/>
      <c r="AV174" s="78"/>
      <c r="AW174" s="33"/>
      <c r="AX174" s="77"/>
      <c r="AY174" s="39"/>
      <c r="AZ174" s="39"/>
      <c r="BA174" s="76"/>
      <c r="BB174" s="39"/>
      <c r="BC174" s="78"/>
      <c r="BD174" s="33"/>
      <c r="BE174" s="77"/>
      <c r="BF174" s="39"/>
      <c r="BG174" s="39"/>
      <c r="BH174" s="76"/>
      <c r="BI174" s="39"/>
      <c r="BJ174" s="78"/>
      <c r="BK174" s="33"/>
    </row>
    <row r="175" spans="1:63" x14ac:dyDescent="0.35">
      <c r="A175" s="77"/>
      <c r="B175" s="39"/>
      <c r="C175" s="39"/>
      <c r="D175" s="39"/>
      <c r="E175" s="39"/>
      <c r="F175" s="73"/>
      <c r="G175" s="95">
        <f>Table1487453233343536331323334353738393103113123[[#This Row],[Hours Worked]]*Table1487453233343536331323334353738393103113123[[#This Row],[Rate]]</f>
        <v>0</v>
      </c>
      <c r="H175" s="116"/>
      <c r="I175" s="118">
        <f>IF(Table1487453233343536331323334353738393103113123[[#This Row],[Equipment Used (Dropdown)]] &lt;&gt; "", RIGHT(Table1487453233343536331323334353738393103113123[[#This Row],[Equipment Used (Dropdown)]],6),0)</f>
        <v>0</v>
      </c>
      <c r="J175" s="94"/>
      <c r="K175" s="95">
        <f>Table1487453233343536331323334353738393103113123[[#This Row],[Rate (Auto selects)]]*Table1487453233343536331323334353738393103113123[[#This Row],[Hours Used]]</f>
        <v>0</v>
      </c>
      <c r="S175" s="33"/>
      <c r="T175" s="39"/>
      <c r="U175" s="39"/>
      <c r="V175" s="39"/>
      <c r="W175" s="39"/>
      <c r="X175" s="39"/>
      <c r="Y175" s="112">
        <f>IF(X175 &lt;&gt; "", RIGHT(Table15775311283848586881828384858788898108118128[[#This Row],[Class (Dropdown)]],6),0)</f>
        <v>0</v>
      </c>
      <c r="Z175" s="108"/>
      <c r="AA175" s="107"/>
      <c r="AB175" s="111">
        <f>Table15775311283848586881828384858788898108118128[[#This Row],[Rate (Auto fill)]]*Table15775311283848586881828384858788898108118128[[#This Row],[Hours Groomed]]</f>
        <v>0</v>
      </c>
      <c r="AC175" s="32"/>
      <c r="AE175" s="85"/>
      <c r="AF175" s="85"/>
      <c r="AI175" s="33"/>
      <c r="AJ175" s="39"/>
      <c r="AK175" s="39"/>
      <c r="AL175" s="39"/>
      <c r="AM175" s="76"/>
      <c r="AN175" s="39"/>
      <c r="AO175" s="39"/>
      <c r="AP175" s="33"/>
      <c r="AQ175" s="77"/>
      <c r="AR175" s="39"/>
      <c r="AS175" s="39"/>
      <c r="AT175" s="76"/>
      <c r="AU175" s="39"/>
      <c r="AV175" s="78"/>
      <c r="AW175" s="33"/>
      <c r="AX175" s="77"/>
      <c r="AY175" s="39"/>
      <c r="AZ175" s="39"/>
      <c r="BA175" s="76"/>
      <c r="BB175" s="39"/>
      <c r="BC175" s="78"/>
      <c r="BD175" s="33"/>
      <c r="BE175" s="77"/>
      <c r="BF175" s="39"/>
      <c r="BG175" s="39"/>
      <c r="BH175" s="76"/>
      <c r="BI175" s="39"/>
      <c r="BJ175" s="78"/>
      <c r="BK175" s="33"/>
    </row>
    <row r="176" spans="1:63" x14ac:dyDescent="0.35">
      <c r="A176" s="77"/>
      <c r="B176" s="39"/>
      <c r="C176" s="39"/>
      <c r="D176" s="39"/>
      <c r="E176" s="39"/>
      <c r="F176" s="73"/>
      <c r="G176" s="95">
        <f>Table1487453233343536331323334353738393103113123[[#This Row],[Hours Worked]]*Table1487453233343536331323334353738393103113123[[#This Row],[Rate]]</f>
        <v>0</v>
      </c>
      <c r="H176" s="116"/>
      <c r="I176" s="118">
        <f>IF(Table1487453233343536331323334353738393103113123[[#This Row],[Equipment Used (Dropdown)]] &lt;&gt; "", RIGHT(Table1487453233343536331323334353738393103113123[[#This Row],[Equipment Used (Dropdown)]],6),0)</f>
        <v>0</v>
      </c>
      <c r="J176" s="94"/>
      <c r="K176" s="95">
        <f>Table1487453233343536331323334353738393103113123[[#This Row],[Rate (Auto selects)]]*Table1487453233343536331323334353738393103113123[[#This Row],[Hours Used]]</f>
        <v>0</v>
      </c>
      <c r="S176" s="33"/>
      <c r="T176" s="39"/>
      <c r="U176" s="39"/>
      <c r="V176" s="39"/>
      <c r="W176" s="39"/>
      <c r="X176" s="39"/>
      <c r="Y176" s="112">
        <f>IF(X176 &lt;&gt; "", RIGHT(Table15775311283848586881828384858788898108118128[[#This Row],[Class (Dropdown)]],6),0)</f>
        <v>0</v>
      </c>
      <c r="Z176" s="108"/>
      <c r="AA176" s="107"/>
      <c r="AB176" s="111">
        <f>Table15775311283848586881828384858788898108118128[[#This Row],[Rate (Auto fill)]]*Table15775311283848586881828384858788898108118128[[#This Row],[Hours Groomed]]</f>
        <v>0</v>
      </c>
      <c r="AC176" s="32"/>
      <c r="AE176" s="85"/>
      <c r="AF176" s="85"/>
      <c r="AI176" s="33"/>
      <c r="AJ176" s="39"/>
      <c r="AK176" s="39"/>
      <c r="AL176" s="39"/>
      <c r="AM176" s="76"/>
      <c r="AN176" s="39"/>
      <c r="AO176" s="39"/>
      <c r="AP176" s="33"/>
      <c r="AQ176" s="77"/>
      <c r="AR176" s="39"/>
      <c r="AS176" s="39"/>
      <c r="AT176" s="76"/>
      <c r="AU176" s="39"/>
      <c r="AV176" s="78"/>
      <c r="AW176" s="33"/>
      <c r="AX176" s="77"/>
      <c r="AY176" s="39"/>
      <c r="AZ176" s="39"/>
      <c r="BA176" s="76"/>
      <c r="BB176" s="39"/>
      <c r="BC176" s="78"/>
      <c r="BD176" s="33"/>
      <c r="BE176" s="77"/>
      <c r="BF176" s="39"/>
      <c r="BG176" s="39"/>
      <c r="BH176" s="76"/>
      <c r="BI176" s="39"/>
      <c r="BJ176" s="78"/>
      <c r="BK176" s="33"/>
    </row>
    <row r="177" spans="1:63" x14ac:dyDescent="0.35">
      <c r="A177" s="77"/>
      <c r="B177" s="39"/>
      <c r="C177" s="39"/>
      <c r="D177" s="39"/>
      <c r="E177" s="39"/>
      <c r="F177" s="73"/>
      <c r="G177" s="95">
        <f>Table1487453233343536331323334353738393103113123[[#This Row],[Hours Worked]]*Table1487453233343536331323334353738393103113123[[#This Row],[Rate]]</f>
        <v>0</v>
      </c>
      <c r="H177" s="116"/>
      <c r="I177" s="118">
        <f>IF(Table1487453233343536331323334353738393103113123[[#This Row],[Equipment Used (Dropdown)]] &lt;&gt; "", RIGHT(Table1487453233343536331323334353738393103113123[[#This Row],[Equipment Used (Dropdown)]],6),0)</f>
        <v>0</v>
      </c>
      <c r="J177" s="94"/>
      <c r="K177" s="95">
        <f>Table1487453233343536331323334353738393103113123[[#This Row],[Rate (Auto selects)]]*Table1487453233343536331323334353738393103113123[[#This Row],[Hours Used]]</f>
        <v>0</v>
      </c>
      <c r="S177" s="33"/>
      <c r="T177" s="39"/>
      <c r="U177" s="39"/>
      <c r="V177" s="39"/>
      <c r="W177" s="39"/>
      <c r="X177" s="39"/>
      <c r="Y177" s="112">
        <f>IF(X177 &lt;&gt; "", RIGHT(Table15775311283848586881828384858788898108118128[[#This Row],[Class (Dropdown)]],6),0)</f>
        <v>0</v>
      </c>
      <c r="Z177" s="108"/>
      <c r="AA177" s="107"/>
      <c r="AB177" s="111">
        <f>Table15775311283848586881828384858788898108118128[[#This Row],[Rate (Auto fill)]]*Table15775311283848586881828384858788898108118128[[#This Row],[Hours Groomed]]</f>
        <v>0</v>
      </c>
      <c r="AC177" s="32"/>
      <c r="AE177" s="85"/>
      <c r="AF177" s="85"/>
      <c r="AI177" s="33"/>
      <c r="AJ177" s="39"/>
      <c r="AK177" s="39"/>
      <c r="AL177" s="39"/>
      <c r="AM177" s="76"/>
      <c r="AN177" s="39"/>
      <c r="AO177" s="39"/>
      <c r="AP177" s="33"/>
      <c r="AQ177" s="77"/>
      <c r="AR177" s="39"/>
      <c r="AS177" s="39"/>
      <c r="AT177" s="76"/>
      <c r="AU177" s="39"/>
      <c r="AV177" s="78"/>
      <c r="AW177" s="33"/>
      <c r="AX177" s="77"/>
      <c r="AY177" s="39"/>
      <c r="AZ177" s="39"/>
      <c r="BA177" s="76"/>
      <c r="BB177" s="39"/>
      <c r="BC177" s="78"/>
      <c r="BD177" s="33"/>
      <c r="BE177" s="77"/>
      <c r="BF177" s="39"/>
      <c r="BG177" s="39"/>
      <c r="BH177" s="76"/>
      <c r="BI177" s="39"/>
      <c r="BJ177" s="78"/>
      <c r="BK177" s="33"/>
    </row>
    <row r="178" spans="1:63" x14ac:dyDescent="0.35">
      <c r="A178" s="77"/>
      <c r="B178" s="39"/>
      <c r="C178" s="39"/>
      <c r="D178" s="39"/>
      <c r="E178" s="39"/>
      <c r="F178" s="73"/>
      <c r="G178" s="95">
        <f>Table1487453233343536331323334353738393103113123[[#This Row],[Hours Worked]]*Table1487453233343536331323334353738393103113123[[#This Row],[Rate]]</f>
        <v>0</v>
      </c>
      <c r="H178" s="116"/>
      <c r="I178" s="118">
        <f>IF(Table1487453233343536331323334353738393103113123[[#This Row],[Equipment Used (Dropdown)]] &lt;&gt; "", RIGHT(Table1487453233343536331323334353738393103113123[[#This Row],[Equipment Used (Dropdown)]],6),0)</f>
        <v>0</v>
      </c>
      <c r="J178" s="94"/>
      <c r="K178" s="95">
        <f>Table1487453233343536331323334353738393103113123[[#This Row],[Rate (Auto selects)]]*Table1487453233343536331323334353738393103113123[[#This Row],[Hours Used]]</f>
        <v>0</v>
      </c>
      <c r="S178" s="33"/>
      <c r="T178" s="39"/>
      <c r="U178" s="39"/>
      <c r="V178" s="39"/>
      <c r="W178" s="39"/>
      <c r="X178" s="39"/>
      <c r="Y178" s="112">
        <f>IF(X178 &lt;&gt; "", RIGHT(Table15775311283848586881828384858788898108118128[[#This Row],[Class (Dropdown)]],6),0)</f>
        <v>0</v>
      </c>
      <c r="Z178" s="108"/>
      <c r="AA178" s="107"/>
      <c r="AB178" s="111">
        <f>Table15775311283848586881828384858788898108118128[[#This Row],[Rate (Auto fill)]]*Table15775311283848586881828384858788898108118128[[#This Row],[Hours Groomed]]</f>
        <v>0</v>
      </c>
      <c r="AC178" s="32"/>
      <c r="AE178" s="85"/>
      <c r="AF178" s="85"/>
      <c r="AI178" s="33"/>
      <c r="AJ178" s="39"/>
      <c r="AK178" s="39"/>
      <c r="AL178" s="39"/>
      <c r="AM178" s="76"/>
      <c r="AN178" s="39"/>
      <c r="AO178" s="39"/>
      <c r="AP178" s="33"/>
      <c r="AQ178" s="77"/>
      <c r="AR178" s="39"/>
      <c r="AS178" s="39"/>
      <c r="AT178" s="76"/>
      <c r="AU178" s="39"/>
      <c r="AV178" s="78"/>
      <c r="AW178" s="33"/>
      <c r="AX178" s="77"/>
      <c r="AY178" s="39"/>
      <c r="AZ178" s="39"/>
      <c r="BA178" s="76"/>
      <c r="BB178" s="39"/>
      <c r="BC178" s="78"/>
      <c r="BD178" s="33"/>
      <c r="BE178" s="77"/>
      <c r="BF178" s="39"/>
      <c r="BG178" s="39"/>
      <c r="BH178" s="76"/>
      <c r="BI178" s="39"/>
      <c r="BJ178" s="78"/>
      <c r="BK178" s="33"/>
    </row>
    <row r="179" spans="1:63" x14ac:dyDescent="0.35">
      <c r="A179" s="77"/>
      <c r="B179" s="39"/>
      <c r="C179" s="39"/>
      <c r="D179" s="39"/>
      <c r="E179" s="39"/>
      <c r="F179" s="73"/>
      <c r="G179" s="95">
        <f>Table1487453233343536331323334353738393103113123[[#This Row],[Hours Worked]]*Table1487453233343536331323334353738393103113123[[#This Row],[Rate]]</f>
        <v>0</v>
      </c>
      <c r="H179" s="116"/>
      <c r="I179" s="118">
        <f>IF(Table1487453233343536331323334353738393103113123[[#This Row],[Equipment Used (Dropdown)]] &lt;&gt; "", RIGHT(Table1487453233343536331323334353738393103113123[[#This Row],[Equipment Used (Dropdown)]],6),0)</f>
        <v>0</v>
      </c>
      <c r="J179" s="94"/>
      <c r="K179" s="95">
        <f>Table1487453233343536331323334353738393103113123[[#This Row],[Rate (Auto selects)]]*Table1487453233343536331323334353738393103113123[[#This Row],[Hours Used]]</f>
        <v>0</v>
      </c>
      <c r="S179" s="33"/>
      <c r="T179" s="39"/>
      <c r="U179" s="39"/>
      <c r="V179" s="39"/>
      <c r="W179" s="39"/>
      <c r="X179" s="39"/>
      <c r="Y179" s="112">
        <f>IF(X179 &lt;&gt; "", RIGHT(Table15775311283848586881828384858788898108118128[[#This Row],[Class (Dropdown)]],6),0)</f>
        <v>0</v>
      </c>
      <c r="Z179" s="108"/>
      <c r="AA179" s="107"/>
      <c r="AB179" s="111">
        <f>Table15775311283848586881828384858788898108118128[[#This Row],[Rate (Auto fill)]]*Table15775311283848586881828384858788898108118128[[#This Row],[Hours Groomed]]</f>
        <v>0</v>
      </c>
      <c r="AC179" s="32"/>
      <c r="AE179" s="85"/>
      <c r="AF179" s="85"/>
      <c r="AI179" s="33"/>
      <c r="AJ179" s="39"/>
      <c r="AK179" s="39"/>
      <c r="AL179" s="39"/>
      <c r="AM179" s="76"/>
      <c r="AN179" s="39"/>
      <c r="AO179" s="39"/>
      <c r="AP179" s="33"/>
      <c r="AQ179" s="77"/>
      <c r="AR179" s="39"/>
      <c r="AS179" s="39"/>
      <c r="AT179" s="76"/>
      <c r="AU179" s="39"/>
      <c r="AV179" s="78"/>
      <c r="AW179" s="33"/>
      <c r="AX179" s="77"/>
      <c r="AY179" s="39"/>
      <c r="AZ179" s="39"/>
      <c r="BA179" s="76"/>
      <c r="BB179" s="39"/>
      <c r="BC179" s="78"/>
      <c r="BD179" s="33"/>
      <c r="BE179" s="77"/>
      <c r="BF179" s="39"/>
      <c r="BG179" s="39"/>
      <c r="BH179" s="76"/>
      <c r="BI179" s="39"/>
      <c r="BJ179" s="78"/>
      <c r="BK179" s="33"/>
    </row>
    <row r="180" spans="1:63" x14ac:dyDescent="0.35">
      <c r="A180" s="77"/>
      <c r="B180" s="39"/>
      <c r="C180" s="39"/>
      <c r="D180" s="39"/>
      <c r="E180" s="39"/>
      <c r="F180" s="73"/>
      <c r="G180" s="95">
        <f>Table1487453233343536331323334353738393103113123[[#This Row],[Hours Worked]]*Table1487453233343536331323334353738393103113123[[#This Row],[Rate]]</f>
        <v>0</v>
      </c>
      <c r="H180" s="116"/>
      <c r="I180" s="118">
        <f>IF(Table1487453233343536331323334353738393103113123[[#This Row],[Equipment Used (Dropdown)]] &lt;&gt; "", RIGHT(Table1487453233343536331323334353738393103113123[[#This Row],[Equipment Used (Dropdown)]],6),0)</f>
        <v>0</v>
      </c>
      <c r="J180" s="94"/>
      <c r="K180" s="95">
        <f>Table1487453233343536331323334353738393103113123[[#This Row],[Rate (Auto selects)]]*Table1487453233343536331323334353738393103113123[[#This Row],[Hours Used]]</f>
        <v>0</v>
      </c>
      <c r="S180" s="33"/>
      <c r="T180" s="39"/>
      <c r="U180" s="39"/>
      <c r="V180" s="39"/>
      <c r="W180" s="39"/>
      <c r="X180" s="39"/>
      <c r="Y180" s="112">
        <f>IF(X180 &lt;&gt; "", RIGHT(Table15775311283848586881828384858788898108118128[[#This Row],[Class (Dropdown)]],6),0)</f>
        <v>0</v>
      </c>
      <c r="Z180" s="108"/>
      <c r="AA180" s="107"/>
      <c r="AB180" s="111">
        <f>Table15775311283848586881828384858788898108118128[[#This Row],[Rate (Auto fill)]]*Table15775311283848586881828384858788898108118128[[#This Row],[Hours Groomed]]</f>
        <v>0</v>
      </c>
      <c r="AC180" s="32"/>
      <c r="AE180" s="85"/>
      <c r="AF180" s="85"/>
      <c r="AI180" s="33"/>
      <c r="AJ180" s="39"/>
      <c r="AK180" s="39"/>
      <c r="AL180" s="39"/>
      <c r="AM180" s="76"/>
      <c r="AN180" s="39"/>
      <c r="AO180" s="39"/>
      <c r="AP180" s="33"/>
      <c r="AQ180" s="77"/>
      <c r="AR180" s="39"/>
      <c r="AS180" s="39"/>
      <c r="AT180" s="76"/>
      <c r="AU180" s="39"/>
      <c r="AV180" s="78"/>
      <c r="AW180" s="33"/>
      <c r="AX180" s="77"/>
      <c r="AY180" s="39"/>
      <c r="AZ180" s="39"/>
      <c r="BA180" s="76"/>
      <c r="BB180" s="39"/>
      <c r="BC180" s="78"/>
      <c r="BD180" s="33"/>
      <c r="BE180" s="77"/>
      <c r="BF180" s="39"/>
      <c r="BG180" s="39"/>
      <c r="BH180" s="76"/>
      <c r="BI180" s="39"/>
      <c r="BJ180" s="78"/>
      <c r="BK180" s="33"/>
    </row>
    <row r="181" spans="1:63" x14ac:dyDescent="0.35">
      <c r="A181" s="77"/>
      <c r="B181" s="39"/>
      <c r="C181" s="39"/>
      <c r="D181" s="39"/>
      <c r="E181" s="39"/>
      <c r="F181" s="73"/>
      <c r="G181" s="95">
        <f>Table1487453233343536331323334353738393103113123[[#This Row],[Hours Worked]]*Table1487453233343536331323334353738393103113123[[#This Row],[Rate]]</f>
        <v>0</v>
      </c>
      <c r="H181" s="116"/>
      <c r="I181" s="118">
        <f>IF(Table1487453233343536331323334353738393103113123[[#This Row],[Equipment Used (Dropdown)]] &lt;&gt; "", RIGHT(Table1487453233343536331323334353738393103113123[[#This Row],[Equipment Used (Dropdown)]],6),0)</f>
        <v>0</v>
      </c>
      <c r="J181" s="94"/>
      <c r="K181" s="95">
        <f>Table1487453233343536331323334353738393103113123[[#This Row],[Rate (Auto selects)]]*Table1487453233343536331323334353738393103113123[[#This Row],[Hours Used]]</f>
        <v>0</v>
      </c>
      <c r="S181" s="33"/>
      <c r="T181" s="39"/>
      <c r="U181" s="39"/>
      <c r="V181" s="39"/>
      <c r="W181" s="39"/>
      <c r="X181" s="39"/>
      <c r="Y181" s="112">
        <f>IF(X181 &lt;&gt; "", RIGHT(Table15775311283848586881828384858788898108118128[[#This Row],[Class (Dropdown)]],6),0)</f>
        <v>0</v>
      </c>
      <c r="Z181" s="108"/>
      <c r="AA181" s="107"/>
      <c r="AB181" s="111">
        <f>Table15775311283848586881828384858788898108118128[[#This Row],[Rate (Auto fill)]]*Table15775311283848586881828384858788898108118128[[#This Row],[Hours Groomed]]</f>
        <v>0</v>
      </c>
      <c r="AC181" s="32"/>
      <c r="AE181" s="85"/>
      <c r="AF181" s="85"/>
      <c r="AI181" s="33"/>
      <c r="AJ181" s="39"/>
      <c r="AK181" s="39"/>
      <c r="AL181" s="39"/>
      <c r="AM181" s="76"/>
      <c r="AN181" s="39"/>
      <c r="AO181" s="39"/>
      <c r="AP181" s="33"/>
      <c r="AQ181" s="77"/>
      <c r="AR181" s="39"/>
      <c r="AS181" s="39"/>
      <c r="AT181" s="76"/>
      <c r="AU181" s="39"/>
      <c r="AV181" s="78"/>
      <c r="AW181" s="33"/>
      <c r="AX181" s="77"/>
      <c r="AY181" s="39"/>
      <c r="AZ181" s="39"/>
      <c r="BA181" s="76"/>
      <c r="BB181" s="39"/>
      <c r="BC181" s="78"/>
      <c r="BD181" s="33"/>
      <c r="BE181" s="77"/>
      <c r="BF181" s="39"/>
      <c r="BG181" s="39"/>
      <c r="BH181" s="76"/>
      <c r="BI181" s="39"/>
      <c r="BJ181" s="78"/>
      <c r="BK181" s="33"/>
    </row>
    <row r="182" spans="1:63" x14ac:dyDescent="0.35">
      <c r="A182" s="77"/>
      <c r="B182" s="39"/>
      <c r="C182" s="39"/>
      <c r="D182" s="39"/>
      <c r="E182" s="39"/>
      <c r="F182" s="73"/>
      <c r="G182" s="95">
        <f>Table1487453233343536331323334353738393103113123[[#This Row],[Hours Worked]]*Table1487453233343536331323334353738393103113123[[#This Row],[Rate]]</f>
        <v>0</v>
      </c>
      <c r="H182" s="116"/>
      <c r="I182" s="118">
        <f>IF(Table1487453233343536331323334353738393103113123[[#This Row],[Equipment Used (Dropdown)]] &lt;&gt; "", RIGHT(Table1487453233343536331323334353738393103113123[[#This Row],[Equipment Used (Dropdown)]],6),0)</f>
        <v>0</v>
      </c>
      <c r="J182" s="94"/>
      <c r="K182" s="95">
        <f>Table1487453233343536331323334353738393103113123[[#This Row],[Rate (Auto selects)]]*Table1487453233343536331323334353738393103113123[[#This Row],[Hours Used]]</f>
        <v>0</v>
      </c>
      <c r="S182" s="33"/>
      <c r="T182" s="39"/>
      <c r="U182" s="39"/>
      <c r="V182" s="39"/>
      <c r="W182" s="39"/>
      <c r="X182" s="39"/>
      <c r="Y182" s="112">
        <f>IF(X182 &lt;&gt; "", RIGHT(Table15775311283848586881828384858788898108118128[[#This Row],[Class (Dropdown)]],6),0)</f>
        <v>0</v>
      </c>
      <c r="Z182" s="108"/>
      <c r="AA182" s="107"/>
      <c r="AB182" s="111">
        <f>Table15775311283848586881828384858788898108118128[[#This Row],[Rate (Auto fill)]]*Table15775311283848586881828384858788898108118128[[#This Row],[Hours Groomed]]</f>
        <v>0</v>
      </c>
      <c r="AC182" s="32"/>
      <c r="AE182" s="85"/>
      <c r="AF182" s="85"/>
      <c r="AI182" s="33"/>
      <c r="AJ182" s="39"/>
      <c r="AK182" s="39"/>
      <c r="AL182" s="39"/>
      <c r="AM182" s="76"/>
      <c r="AN182" s="39"/>
      <c r="AO182" s="39"/>
      <c r="AP182" s="33"/>
      <c r="AQ182" s="77"/>
      <c r="AR182" s="39"/>
      <c r="AS182" s="39"/>
      <c r="AT182" s="76"/>
      <c r="AU182" s="39"/>
      <c r="AV182" s="78"/>
      <c r="AW182" s="33"/>
      <c r="AX182" s="77"/>
      <c r="AY182" s="39"/>
      <c r="AZ182" s="39"/>
      <c r="BA182" s="76"/>
      <c r="BB182" s="39"/>
      <c r="BC182" s="78"/>
      <c r="BD182" s="33"/>
      <c r="BE182" s="77"/>
      <c r="BF182" s="39"/>
      <c r="BG182" s="39"/>
      <c r="BH182" s="76"/>
      <c r="BI182" s="39"/>
      <c r="BJ182" s="78"/>
      <c r="BK182" s="33"/>
    </row>
    <row r="183" spans="1:63" x14ac:dyDescent="0.35">
      <c r="A183" s="77"/>
      <c r="B183" s="39"/>
      <c r="C183" s="39"/>
      <c r="D183" s="39"/>
      <c r="E183" s="39"/>
      <c r="F183" s="73"/>
      <c r="G183" s="95">
        <f>Table1487453233343536331323334353738393103113123[[#This Row],[Hours Worked]]*Table1487453233343536331323334353738393103113123[[#This Row],[Rate]]</f>
        <v>0</v>
      </c>
      <c r="H183" s="116"/>
      <c r="I183" s="118">
        <f>IF(Table1487453233343536331323334353738393103113123[[#This Row],[Equipment Used (Dropdown)]] &lt;&gt; "", RIGHT(Table1487453233343536331323334353738393103113123[[#This Row],[Equipment Used (Dropdown)]],6),0)</f>
        <v>0</v>
      </c>
      <c r="J183" s="94"/>
      <c r="K183" s="95">
        <f>Table1487453233343536331323334353738393103113123[[#This Row],[Rate (Auto selects)]]*Table1487453233343536331323334353738393103113123[[#This Row],[Hours Used]]</f>
        <v>0</v>
      </c>
      <c r="S183" s="33"/>
      <c r="T183" s="39"/>
      <c r="U183" s="39"/>
      <c r="V183" s="39"/>
      <c r="W183" s="39"/>
      <c r="X183" s="39"/>
      <c r="Y183" s="112">
        <f>IF(X183 &lt;&gt; "", RIGHT(Table15775311283848586881828384858788898108118128[[#This Row],[Class (Dropdown)]],6),0)</f>
        <v>0</v>
      </c>
      <c r="Z183" s="108"/>
      <c r="AA183" s="107"/>
      <c r="AB183" s="111">
        <f>Table15775311283848586881828384858788898108118128[[#This Row],[Rate (Auto fill)]]*Table15775311283848586881828384858788898108118128[[#This Row],[Hours Groomed]]</f>
        <v>0</v>
      </c>
      <c r="AC183" s="32"/>
      <c r="AE183" s="85"/>
      <c r="AF183" s="85"/>
      <c r="AI183" s="33"/>
      <c r="AJ183" s="39"/>
      <c r="AK183" s="39"/>
      <c r="AL183" s="39"/>
      <c r="AM183" s="76"/>
      <c r="AN183" s="39"/>
      <c r="AO183" s="39"/>
      <c r="AP183" s="33"/>
      <c r="AQ183" s="77"/>
      <c r="AR183" s="39"/>
      <c r="AS183" s="39"/>
      <c r="AT183" s="76"/>
      <c r="AU183" s="39"/>
      <c r="AV183" s="78"/>
      <c r="AW183" s="33"/>
      <c r="AX183" s="77"/>
      <c r="AY183" s="39"/>
      <c r="AZ183" s="39"/>
      <c r="BA183" s="76"/>
      <c r="BB183" s="39"/>
      <c r="BC183" s="78"/>
      <c r="BD183" s="33"/>
      <c r="BE183" s="77"/>
      <c r="BF183" s="39"/>
      <c r="BG183" s="39"/>
      <c r="BH183" s="76"/>
      <c r="BI183" s="39"/>
      <c r="BJ183" s="78"/>
      <c r="BK183" s="33"/>
    </row>
    <row r="184" spans="1:63" x14ac:dyDescent="0.35">
      <c r="A184" s="77"/>
      <c r="B184" s="39"/>
      <c r="C184" s="39"/>
      <c r="D184" s="39"/>
      <c r="E184" s="39"/>
      <c r="F184" s="73"/>
      <c r="G184" s="95">
        <f>Table1487453233343536331323334353738393103113123[[#This Row],[Hours Worked]]*Table1487453233343536331323334353738393103113123[[#This Row],[Rate]]</f>
        <v>0</v>
      </c>
      <c r="H184" s="116"/>
      <c r="I184" s="118">
        <f>IF(Table1487453233343536331323334353738393103113123[[#This Row],[Equipment Used (Dropdown)]] &lt;&gt; "", RIGHT(Table1487453233343536331323334353738393103113123[[#This Row],[Equipment Used (Dropdown)]],6),0)</f>
        <v>0</v>
      </c>
      <c r="J184" s="94"/>
      <c r="K184" s="95">
        <f>Table1487453233343536331323334353738393103113123[[#This Row],[Rate (Auto selects)]]*Table1487453233343536331323334353738393103113123[[#This Row],[Hours Used]]</f>
        <v>0</v>
      </c>
      <c r="S184" s="33"/>
      <c r="T184" s="39"/>
      <c r="U184" s="39"/>
      <c r="V184" s="39"/>
      <c r="W184" s="39"/>
      <c r="X184" s="39"/>
      <c r="Y184" s="112">
        <f>IF(X184 &lt;&gt; "", RIGHT(Table15775311283848586881828384858788898108118128[[#This Row],[Class (Dropdown)]],6),0)</f>
        <v>0</v>
      </c>
      <c r="Z184" s="108"/>
      <c r="AA184" s="107"/>
      <c r="AB184" s="111">
        <f>Table15775311283848586881828384858788898108118128[[#This Row],[Rate (Auto fill)]]*Table15775311283848586881828384858788898108118128[[#This Row],[Hours Groomed]]</f>
        <v>0</v>
      </c>
      <c r="AC184" s="32"/>
      <c r="AE184" s="85"/>
      <c r="AF184" s="85"/>
      <c r="AI184" s="33"/>
      <c r="AJ184" s="39"/>
      <c r="AK184" s="39"/>
      <c r="AL184" s="39"/>
      <c r="AM184" s="76"/>
      <c r="AN184" s="39"/>
      <c r="AO184" s="39"/>
      <c r="AP184" s="33"/>
      <c r="AQ184" s="77"/>
      <c r="AR184" s="39"/>
      <c r="AS184" s="39"/>
      <c r="AT184" s="76"/>
      <c r="AU184" s="39"/>
      <c r="AV184" s="78"/>
      <c r="AW184" s="33"/>
      <c r="AX184" s="77"/>
      <c r="AY184" s="39"/>
      <c r="AZ184" s="39"/>
      <c r="BA184" s="76"/>
      <c r="BB184" s="39"/>
      <c r="BC184" s="78"/>
      <c r="BD184" s="33"/>
      <c r="BE184" s="77"/>
      <c r="BF184" s="39"/>
      <c r="BG184" s="39"/>
      <c r="BH184" s="76"/>
      <c r="BI184" s="39"/>
      <c r="BJ184" s="78"/>
      <c r="BK184" s="33"/>
    </row>
    <row r="185" spans="1:63" x14ac:dyDescent="0.35">
      <c r="A185" s="77"/>
      <c r="B185" s="39"/>
      <c r="C185" s="39"/>
      <c r="D185" s="39"/>
      <c r="E185" s="39"/>
      <c r="F185" s="73"/>
      <c r="G185" s="95">
        <f>Table1487453233343536331323334353738393103113123[[#This Row],[Hours Worked]]*Table1487453233343536331323334353738393103113123[[#This Row],[Rate]]</f>
        <v>0</v>
      </c>
      <c r="H185" s="116"/>
      <c r="I185" s="118">
        <f>IF(Table1487453233343536331323334353738393103113123[[#This Row],[Equipment Used (Dropdown)]] &lt;&gt; "", RIGHT(Table1487453233343536331323334353738393103113123[[#This Row],[Equipment Used (Dropdown)]],6),0)</f>
        <v>0</v>
      </c>
      <c r="J185" s="94"/>
      <c r="K185" s="95">
        <f>Table1487453233343536331323334353738393103113123[[#This Row],[Rate (Auto selects)]]*Table1487453233343536331323334353738393103113123[[#This Row],[Hours Used]]</f>
        <v>0</v>
      </c>
      <c r="S185" s="33"/>
      <c r="T185" s="39"/>
      <c r="U185" s="39"/>
      <c r="V185" s="39"/>
      <c r="W185" s="39"/>
      <c r="X185" s="39"/>
      <c r="Y185" s="112">
        <f>IF(X185 &lt;&gt; "", RIGHT(Table15775311283848586881828384858788898108118128[[#This Row],[Class (Dropdown)]],6),0)</f>
        <v>0</v>
      </c>
      <c r="Z185" s="108"/>
      <c r="AA185" s="107"/>
      <c r="AB185" s="111">
        <f>Table15775311283848586881828384858788898108118128[[#This Row],[Rate (Auto fill)]]*Table15775311283848586881828384858788898108118128[[#This Row],[Hours Groomed]]</f>
        <v>0</v>
      </c>
      <c r="AC185" s="32"/>
      <c r="AE185" s="85"/>
      <c r="AF185" s="85"/>
      <c r="AI185" s="33"/>
      <c r="AJ185" s="39"/>
      <c r="AK185" s="39"/>
      <c r="AL185" s="39"/>
      <c r="AM185" s="76"/>
      <c r="AN185" s="39"/>
      <c r="AO185" s="39"/>
      <c r="AP185" s="33"/>
      <c r="AQ185" s="77"/>
      <c r="AR185" s="39"/>
      <c r="AS185" s="39"/>
      <c r="AT185" s="76"/>
      <c r="AU185" s="39"/>
      <c r="AV185" s="78"/>
      <c r="AW185" s="33"/>
      <c r="AX185" s="77"/>
      <c r="AY185" s="39"/>
      <c r="AZ185" s="39"/>
      <c r="BA185" s="76"/>
      <c r="BB185" s="39"/>
      <c r="BC185" s="78"/>
      <c r="BD185" s="33"/>
      <c r="BE185" s="77"/>
      <c r="BF185" s="39"/>
      <c r="BG185" s="39"/>
      <c r="BH185" s="76"/>
      <c r="BI185" s="39"/>
      <c r="BJ185" s="78"/>
      <c r="BK185" s="33"/>
    </row>
    <row r="186" spans="1:63" x14ac:dyDescent="0.35">
      <c r="A186" s="77"/>
      <c r="B186" s="39"/>
      <c r="C186" s="39"/>
      <c r="D186" s="39"/>
      <c r="E186" s="39"/>
      <c r="F186" s="73"/>
      <c r="G186" s="95">
        <f>Table1487453233343536331323334353738393103113123[[#This Row],[Hours Worked]]*Table1487453233343536331323334353738393103113123[[#This Row],[Rate]]</f>
        <v>0</v>
      </c>
      <c r="H186" s="116"/>
      <c r="I186" s="118">
        <f>IF(Table1487453233343536331323334353738393103113123[[#This Row],[Equipment Used (Dropdown)]] &lt;&gt; "", RIGHT(Table1487453233343536331323334353738393103113123[[#This Row],[Equipment Used (Dropdown)]],6),0)</f>
        <v>0</v>
      </c>
      <c r="J186" s="94"/>
      <c r="K186" s="95">
        <f>Table1487453233343536331323334353738393103113123[[#This Row],[Rate (Auto selects)]]*Table1487453233343536331323334353738393103113123[[#This Row],[Hours Used]]</f>
        <v>0</v>
      </c>
      <c r="S186" s="33"/>
      <c r="T186" s="39"/>
      <c r="U186" s="39"/>
      <c r="V186" s="39"/>
      <c r="W186" s="39"/>
      <c r="X186" s="39"/>
      <c r="Y186" s="112">
        <f>IF(X186 &lt;&gt; "", RIGHT(Table15775311283848586881828384858788898108118128[[#This Row],[Class (Dropdown)]],6),0)</f>
        <v>0</v>
      </c>
      <c r="Z186" s="108"/>
      <c r="AA186" s="107"/>
      <c r="AB186" s="111">
        <f>Table15775311283848586881828384858788898108118128[[#This Row],[Rate (Auto fill)]]*Table15775311283848586881828384858788898108118128[[#This Row],[Hours Groomed]]</f>
        <v>0</v>
      </c>
      <c r="AC186" s="32"/>
      <c r="AE186" s="85"/>
      <c r="AF186" s="85"/>
      <c r="AI186" s="33"/>
      <c r="AJ186" s="39"/>
      <c r="AK186" s="39"/>
      <c r="AL186" s="39"/>
      <c r="AM186" s="76"/>
      <c r="AN186" s="39"/>
      <c r="AO186" s="39"/>
      <c r="AP186" s="33"/>
      <c r="AQ186" s="77"/>
      <c r="AR186" s="39"/>
      <c r="AS186" s="39"/>
      <c r="AT186" s="76"/>
      <c r="AU186" s="39"/>
      <c r="AV186" s="78"/>
      <c r="AW186" s="33"/>
      <c r="AX186" s="77"/>
      <c r="AY186" s="39"/>
      <c r="AZ186" s="39"/>
      <c r="BA186" s="76"/>
      <c r="BB186" s="39"/>
      <c r="BC186" s="78"/>
      <c r="BD186" s="33"/>
      <c r="BE186" s="77"/>
      <c r="BF186" s="39"/>
      <c r="BG186" s="39"/>
      <c r="BH186" s="76"/>
      <c r="BI186" s="39"/>
      <c r="BJ186" s="78"/>
      <c r="BK186" s="33"/>
    </row>
    <row r="187" spans="1:63" x14ac:dyDescent="0.35">
      <c r="A187" s="77"/>
      <c r="B187" s="39"/>
      <c r="C187" s="39"/>
      <c r="D187" s="39"/>
      <c r="E187" s="39"/>
      <c r="F187" s="73"/>
      <c r="G187" s="95">
        <f>Table1487453233343536331323334353738393103113123[[#This Row],[Hours Worked]]*Table1487453233343536331323334353738393103113123[[#This Row],[Rate]]</f>
        <v>0</v>
      </c>
      <c r="H187" s="116"/>
      <c r="I187" s="118">
        <f>IF(Table1487453233343536331323334353738393103113123[[#This Row],[Equipment Used (Dropdown)]] &lt;&gt; "", RIGHT(Table1487453233343536331323334353738393103113123[[#This Row],[Equipment Used (Dropdown)]],6),0)</f>
        <v>0</v>
      </c>
      <c r="J187" s="94"/>
      <c r="K187" s="95">
        <f>Table1487453233343536331323334353738393103113123[[#This Row],[Rate (Auto selects)]]*Table1487453233343536331323334353738393103113123[[#This Row],[Hours Used]]</f>
        <v>0</v>
      </c>
      <c r="S187" s="33"/>
      <c r="T187" s="39"/>
      <c r="U187" s="39"/>
      <c r="V187" s="39"/>
      <c r="W187" s="39"/>
      <c r="X187" s="39"/>
      <c r="Y187" s="112">
        <f>IF(X187 &lt;&gt; "", RIGHT(Table15775311283848586881828384858788898108118128[[#This Row],[Class (Dropdown)]],6),0)</f>
        <v>0</v>
      </c>
      <c r="Z187" s="108"/>
      <c r="AA187" s="107"/>
      <c r="AB187" s="111">
        <f>Table15775311283848586881828384858788898108118128[[#This Row],[Rate (Auto fill)]]*Table15775311283848586881828384858788898108118128[[#This Row],[Hours Groomed]]</f>
        <v>0</v>
      </c>
      <c r="AC187" s="32"/>
      <c r="AE187" s="85"/>
      <c r="AF187" s="85"/>
      <c r="AI187" s="33"/>
      <c r="AJ187" s="39"/>
      <c r="AK187" s="39"/>
      <c r="AL187" s="39"/>
      <c r="AM187" s="76"/>
      <c r="AN187" s="39"/>
      <c r="AO187" s="39"/>
      <c r="AP187" s="33"/>
      <c r="AQ187" s="77"/>
      <c r="AR187" s="39"/>
      <c r="AS187" s="39"/>
      <c r="AT187" s="76"/>
      <c r="AU187" s="39"/>
      <c r="AV187" s="78"/>
      <c r="AW187" s="33"/>
      <c r="AX187" s="77"/>
      <c r="AY187" s="39"/>
      <c r="AZ187" s="39"/>
      <c r="BA187" s="76"/>
      <c r="BB187" s="39"/>
      <c r="BC187" s="78"/>
      <c r="BD187" s="33"/>
      <c r="BE187" s="77"/>
      <c r="BF187" s="39"/>
      <c r="BG187" s="39"/>
      <c r="BH187" s="76"/>
      <c r="BI187" s="39"/>
      <c r="BJ187" s="78"/>
      <c r="BK187" s="33"/>
    </row>
    <row r="188" spans="1:63" x14ac:dyDescent="0.35">
      <c r="A188" s="77"/>
      <c r="B188" s="39"/>
      <c r="C188" s="39"/>
      <c r="D188" s="39"/>
      <c r="E188" s="39"/>
      <c r="F188" s="73"/>
      <c r="G188" s="95">
        <f>Table1487453233343536331323334353738393103113123[[#This Row],[Hours Worked]]*Table1487453233343536331323334353738393103113123[[#This Row],[Rate]]</f>
        <v>0</v>
      </c>
      <c r="H188" s="116"/>
      <c r="I188" s="118">
        <f>IF(Table1487453233343536331323334353738393103113123[[#This Row],[Equipment Used (Dropdown)]] &lt;&gt; "", RIGHT(Table1487453233343536331323334353738393103113123[[#This Row],[Equipment Used (Dropdown)]],6),0)</f>
        <v>0</v>
      </c>
      <c r="J188" s="94"/>
      <c r="K188" s="95">
        <f>Table1487453233343536331323334353738393103113123[[#This Row],[Rate (Auto selects)]]*Table1487453233343536331323334353738393103113123[[#This Row],[Hours Used]]</f>
        <v>0</v>
      </c>
      <c r="S188" s="33"/>
      <c r="T188" s="39"/>
      <c r="U188" s="39"/>
      <c r="V188" s="39"/>
      <c r="W188" s="39"/>
      <c r="X188" s="39"/>
      <c r="Y188" s="112">
        <f>IF(X188 &lt;&gt; "", RIGHT(Table15775311283848586881828384858788898108118128[[#This Row],[Class (Dropdown)]],6),0)</f>
        <v>0</v>
      </c>
      <c r="Z188" s="108"/>
      <c r="AA188" s="107"/>
      <c r="AB188" s="111">
        <f>Table15775311283848586881828384858788898108118128[[#This Row],[Rate (Auto fill)]]*Table15775311283848586881828384858788898108118128[[#This Row],[Hours Groomed]]</f>
        <v>0</v>
      </c>
      <c r="AC188" s="32"/>
      <c r="AE188" s="85"/>
      <c r="AF188" s="85"/>
      <c r="AI188" s="33"/>
      <c r="AJ188" s="39"/>
      <c r="AK188" s="39"/>
      <c r="AL188" s="39"/>
      <c r="AM188" s="76"/>
      <c r="AN188" s="39"/>
      <c r="AO188" s="39"/>
      <c r="AP188" s="33"/>
      <c r="AQ188" s="77"/>
      <c r="AR188" s="39"/>
      <c r="AS188" s="39"/>
      <c r="AT188" s="76"/>
      <c r="AU188" s="39"/>
      <c r="AV188" s="78"/>
      <c r="AW188" s="33"/>
      <c r="AX188" s="77"/>
      <c r="AY188" s="39"/>
      <c r="AZ188" s="39"/>
      <c r="BA188" s="76"/>
      <c r="BB188" s="39"/>
      <c r="BC188" s="78"/>
      <c r="BD188" s="33"/>
      <c r="BE188" s="77"/>
      <c r="BF188" s="39"/>
      <c r="BG188" s="39"/>
      <c r="BH188" s="76"/>
      <c r="BI188" s="39"/>
      <c r="BJ188" s="78"/>
      <c r="BK188" s="33"/>
    </row>
    <row r="189" spans="1:63" x14ac:dyDescent="0.35">
      <c r="A189" s="77"/>
      <c r="B189" s="39"/>
      <c r="C189" s="39"/>
      <c r="D189" s="39"/>
      <c r="E189" s="39"/>
      <c r="F189" s="73"/>
      <c r="G189" s="95">
        <f>Table1487453233343536331323334353738393103113123[[#This Row],[Hours Worked]]*Table1487453233343536331323334353738393103113123[[#This Row],[Rate]]</f>
        <v>0</v>
      </c>
      <c r="H189" s="116"/>
      <c r="I189" s="118">
        <f>IF(Table1487453233343536331323334353738393103113123[[#This Row],[Equipment Used (Dropdown)]] &lt;&gt; "", RIGHT(Table1487453233343536331323334353738393103113123[[#This Row],[Equipment Used (Dropdown)]],6),0)</f>
        <v>0</v>
      </c>
      <c r="J189" s="94"/>
      <c r="K189" s="95">
        <f>Table1487453233343536331323334353738393103113123[[#This Row],[Rate (Auto selects)]]*Table1487453233343536331323334353738393103113123[[#This Row],[Hours Used]]</f>
        <v>0</v>
      </c>
      <c r="S189" s="33"/>
      <c r="T189" s="39"/>
      <c r="U189" s="39"/>
      <c r="V189" s="39"/>
      <c r="W189" s="39"/>
      <c r="X189" s="39"/>
      <c r="Y189" s="112">
        <f>IF(X189 &lt;&gt; "", RIGHT(Table15775311283848586881828384858788898108118128[[#This Row],[Class (Dropdown)]],6),0)</f>
        <v>0</v>
      </c>
      <c r="Z189" s="108"/>
      <c r="AA189" s="107"/>
      <c r="AB189" s="111">
        <f>Table15775311283848586881828384858788898108118128[[#This Row],[Rate (Auto fill)]]*Table15775311283848586881828384858788898108118128[[#This Row],[Hours Groomed]]</f>
        <v>0</v>
      </c>
      <c r="AC189" s="32"/>
      <c r="AE189" s="85"/>
      <c r="AF189" s="85"/>
      <c r="AI189" s="33"/>
      <c r="AJ189" s="39"/>
      <c r="AK189" s="39"/>
      <c r="AL189" s="39"/>
      <c r="AM189" s="76"/>
      <c r="AN189" s="39"/>
      <c r="AO189" s="39"/>
      <c r="AP189" s="33"/>
      <c r="AQ189" s="77"/>
      <c r="AR189" s="39"/>
      <c r="AS189" s="39"/>
      <c r="AT189" s="76"/>
      <c r="AU189" s="39"/>
      <c r="AV189" s="78"/>
      <c r="AW189" s="33"/>
      <c r="AX189" s="77"/>
      <c r="AY189" s="39"/>
      <c r="AZ189" s="39"/>
      <c r="BA189" s="76"/>
      <c r="BB189" s="39"/>
      <c r="BC189" s="78"/>
      <c r="BD189" s="33"/>
      <c r="BE189" s="77"/>
      <c r="BF189" s="39"/>
      <c r="BG189" s="39"/>
      <c r="BH189" s="76"/>
      <c r="BI189" s="39"/>
      <c r="BJ189" s="78"/>
      <c r="BK189" s="33"/>
    </row>
    <row r="190" spans="1:63" x14ac:dyDescent="0.35">
      <c r="A190" s="77"/>
      <c r="B190" s="39"/>
      <c r="C190" s="39"/>
      <c r="D190" s="39"/>
      <c r="E190" s="39"/>
      <c r="F190" s="73"/>
      <c r="G190" s="95">
        <f>Table1487453233343536331323334353738393103113123[[#This Row],[Hours Worked]]*Table1487453233343536331323334353738393103113123[[#This Row],[Rate]]</f>
        <v>0</v>
      </c>
      <c r="H190" s="116"/>
      <c r="I190" s="118">
        <f>IF(Table1487453233343536331323334353738393103113123[[#This Row],[Equipment Used (Dropdown)]] &lt;&gt; "", RIGHT(Table1487453233343536331323334353738393103113123[[#This Row],[Equipment Used (Dropdown)]],6),0)</f>
        <v>0</v>
      </c>
      <c r="J190" s="94"/>
      <c r="K190" s="95">
        <f>Table1487453233343536331323334353738393103113123[[#This Row],[Rate (Auto selects)]]*Table1487453233343536331323334353738393103113123[[#This Row],[Hours Used]]</f>
        <v>0</v>
      </c>
      <c r="S190" s="33"/>
      <c r="T190" s="39"/>
      <c r="U190" s="39"/>
      <c r="V190" s="39"/>
      <c r="W190" s="39"/>
      <c r="X190" s="39"/>
      <c r="Y190" s="112">
        <f>IF(X190 &lt;&gt; "", RIGHT(Table15775311283848586881828384858788898108118128[[#This Row],[Class (Dropdown)]],6),0)</f>
        <v>0</v>
      </c>
      <c r="Z190" s="108"/>
      <c r="AA190" s="107"/>
      <c r="AB190" s="111">
        <f>Table15775311283848586881828384858788898108118128[[#This Row],[Rate (Auto fill)]]*Table15775311283848586881828384858788898108118128[[#This Row],[Hours Groomed]]</f>
        <v>0</v>
      </c>
      <c r="AC190" s="32"/>
      <c r="AE190" s="85"/>
      <c r="AF190" s="85"/>
      <c r="AI190" s="33"/>
      <c r="AJ190" s="39"/>
      <c r="AK190" s="39"/>
      <c r="AL190" s="39"/>
      <c r="AM190" s="76"/>
      <c r="AN190" s="39"/>
      <c r="AO190" s="39"/>
      <c r="AP190" s="33"/>
      <c r="AQ190" s="77"/>
      <c r="AR190" s="39"/>
      <c r="AS190" s="39"/>
      <c r="AT190" s="76"/>
      <c r="AU190" s="39"/>
      <c r="AV190" s="78"/>
      <c r="AW190" s="33"/>
      <c r="AX190" s="77"/>
      <c r="AY190" s="39"/>
      <c r="AZ190" s="39"/>
      <c r="BA190" s="76"/>
      <c r="BB190" s="39"/>
      <c r="BC190" s="78"/>
      <c r="BD190" s="33"/>
      <c r="BE190" s="77"/>
      <c r="BF190" s="39"/>
      <c r="BG190" s="39"/>
      <c r="BH190" s="76"/>
      <c r="BI190" s="39"/>
      <c r="BJ190" s="78"/>
      <c r="BK190" s="33"/>
    </row>
    <row r="191" spans="1:63" x14ac:dyDescent="0.35">
      <c r="A191" s="77"/>
      <c r="B191" s="39"/>
      <c r="C191" s="39"/>
      <c r="D191" s="39"/>
      <c r="E191" s="39"/>
      <c r="F191" s="73"/>
      <c r="G191" s="95">
        <f>Table1487453233343536331323334353738393103113123[[#This Row],[Hours Worked]]*Table1487453233343536331323334353738393103113123[[#This Row],[Rate]]</f>
        <v>0</v>
      </c>
      <c r="H191" s="116"/>
      <c r="I191" s="118">
        <f>IF(Table1487453233343536331323334353738393103113123[[#This Row],[Equipment Used (Dropdown)]] &lt;&gt; "", RIGHT(Table1487453233343536331323334353738393103113123[[#This Row],[Equipment Used (Dropdown)]],6),0)</f>
        <v>0</v>
      </c>
      <c r="J191" s="94"/>
      <c r="K191" s="95">
        <f>Table1487453233343536331323334353738393103113123[[#This Row],[Rate (Auto selects)]]*Table1487453233343536331323334353738393103113123[[#This Row],[Hours Used]]</f>
        <v>0</v>
      </c>
      <c r="S191" s="33"/>
      <c r="T191" s="39"/>
      <c r="U191" s="39"/>
      <c r="V191" s="39"/>
      <c r="W191" s="39"/>
      <c r="X191" s="39"/>
      <c r="Y191" s="112">
        <f>IF(X191 &lt;&gt; "", RIGHT(Table15775311283848586881828384858788898108118128[[#This Row],[Class (Dropdown)]],6),0)</f>
        <v>0</v>
      </c>
      <c r="Z191" s="108"/>
      <c r="AA191" s="107"/>
      <c r="AB191" s="111">
        <f>Table15775311283848586881828384858788898108118128[[#This Row],[Rate (Auto fill)]]*Table15775311283848586881828384858788898108118128[[#This Row],[Hours Groomed]]</f>
        <v>0</v>
      </c>
      <c r="AC191" s="32"/>
      <c r="AE191" s="85"/>
      <c r="AF191" s="85"/>
      <c r="AI191" s="33"/>
      <c r="AJ191" s="39"/>
      <c r="AK191" s="39"/>
      <c r="AL191" s="39"/>
      <c r="AM191" s="76"/>
      <c r="AN191" s="39"/>
      <c r="AO191" s="39"/>
      <c r="AP191" s="33"/>
      <c r="AQ191" s="77"/>
      <c r="AR191" s="39"/>
      <c r="AS191" s="39"/>
      <c r="AT191" s="76"/>
      <c r="AU191" s="39"/>
      <c r="AV191" s="78"/>
      <c r="AW191" s="33"/>
      <c r="AX191" s="77"/>
      <c r="AY191" s="39"/>
      <c r="AZ191" s="39"/>
      <c r="BA191" s="76"/>
      <c r="BB191" s="39"/>
      <c r="BC191" s="78"/>
      <c r="BD191" s="33"/>
      <c r="BE191" s="77"/>
      <c r="BF191" s="39"/>
      <c r="BG191" s="39"/>
      <c r="BH191" s="76"/>
      <c r="BI191" s="39"/>
      <c r="BJ191" s="78"/>
      <c r="BK191" s="33"/>
    </row>
    <row r="192" spans="1:63" x14ac:dyDescent="0.35">
      <c r="A192" s="77"/>
      <c r="B192" s="39"/>
      <c r="C192" s="39"/>
      <c r="D192" s="39"/>
      <c r="E192" s="39"/>
      <c r="F192" s="73"/>
      <c r="G192" s="95">
        <f>Table1487453233343536331323334353738393103113123[[#This Row],[Hours Worked]]*Table1487453233343536331323334353738393103113123[[#This Row],[Rate]]</f>
        <v>0</v>
      </c>
      <c r="H192" s="116"/>
      <c r="I192" s="118">
        <f>IF(Table1487453233343536331323334353738393103113123[[#This Row],[Equipment Used (Dropdown)]] &lt;&gt; "", RIGHT(Table1487453233343536331323334353738393103113123[[#This Row],[Equipment Used (Dropdown)]],6),0)</f>
        <v>0</v>
      </c>
      <c r="J192" s="94"/>
      <c r="K192" s="95">
        <f>Table1487453233343536331323334353738393103113123[[#This Row],[Rate (Auto selects)]]*Table1487453233343536331323334353738393103113123[[#This Row],[Hours Used]]</f>
        <v>0</v>
      </c>
      <c r="S192" s="33"/>
      <c r="T192" s="39"/>
      <c r="U192" s="39"/>
      <c r="V192" s="39"/>
      <c r="W192" s="39"/>
      <c r="X192" s="39"/>
      <c r="Y192" s="112">
        <f>IF(X192 &lt;&gt; "", RIGHT(Table15775311283848586881828384858788898108118128[[#This Row],[Class (Dropdown)]],6),0)</f>
        <v>0</v>
      </c>
      <c r="Z192" s="108"/>
      <c r="AA192" s="107"/>
      <c r="AB192" s="111">
        <f>Table15775311283848586881828384858788898108118128[[#This Row],[Rate (Auto fill)]]*Table15775311283848586881828384858788898108118128[[#This Row],[Hours Groomed]]</f>
        <v>0</v>
      </c>
      <c r="AC192" s="32"/>
      <c r="AE192" s="85"/>
      <c r="AF192" s="85"/>
      <c r="AI192" s="33"/>
      <c r="AJ192" s="39"/>
      <c r="AK192" s="39"/>
      <c r="AL192" s="39"/>
      <c r="AM192" s="76"/>
      <c r="AN192" s="39"/>
      <c r="AO192" s="39"/>
      <c r="AP192" s="33"/>
      <c r="AQ192" s="77"/>
      <c r="AR192" s="39"/>
      <c r="AS192" s="39"/>
      <c r="AT192" s="76"/>
      <c r="AU192" s="39"/>
      <c r="AV192" s="78"/>
      <c r="AW192" s="33"/>
      <c r="AX192" s="77"/>
      <c r="AY192" s="39"/>
      <c r="AZ192" s="39"/>
      <c r="BA192" s="76"/>
      <c r="BB192" s="39"/>
      <c r="BC192" s="78"/>
      <c r="BD192" s="33"/>
      <c r="BE192" s="77"/>
      <c r="BF192" s="39"/>
      <c r="BG192" s="39"/>
      <c r="BH192" s="76"/>
      <c r="BI192" s="39"/>
      <c r="BJ192" s="78"/>
      <c r="BK192" s="33"/>
    </row>
    <row r="193" spans="1:63" x14ac:dyDescent="0.35">
      <c r="A193" s="77"/>
      <c r="B193" s="39"/>
      <c r="C193" s="39"/>
      <c r="D193" s="39"/>
      <c r="E193" s="39"/>
      <c r="F193" s="73"/>
      <c r="G193" s="95">
        <f>Table1487453233343536331323334353738393103113123[[#This Row],[Hours Worked]]*Table1487453233343536331323334353738393103113123[[#This Row],[Rate]]</f>
        <v>0</v>
      </c>
      <c r="H193" s="116"/>
      <c r="I193" s="118">
        <f>IF(Table1487453233343536331323334353738393103113123[[#This Row],[Equipment Used (Dropdown)]] &lt;&gt; "", RIGHT(Table1487453233343536331323334353738393103113123[[#This Row],[Equipment Used (Dropdown)]],6),0)</f>
        <v>0</v>
      </c>
      <c r="J193" s="94"/>
      <c r="K193" s="95">
        <f>Table1487453233343536331323334353738393103113123[[#This Row],[Rate (Auto selects)]]*Table1487453233343536331323334353738393103113123[[#This Row],[Hours Used]]</f>
        <v>0</v>
      </c>
      <c r="S193" s="33"/>
      <c r="T193" s="39"/>
      <c r="U193" s="39"/>
      <c r="V193" s="39"/>
      <c r="W193" s="39"/>
      <c r="X193" s="39"/>
      <c r="Y193" s="112">
        <f>IF(X193 &lt;&gt; "", RIGHT(Table15775311283848586881828384858788898108118128[[#This Row],[Class (Dropdown)]],6),0)</f>
        <v>0</v>
      </c>
      <c r="Z193" s="108"/>
      <c r="AA193" s="107"/>
      <c r="AB193" s="111">
        <f>Table15775311283848586881828384858788898108118128[[#This Row],[Rate (Auto fill)]]*Table15775311283848586881828384858788898108118128[[#This Row],[Hours Groomed]]</f>
        <v>0</v>
      </c>
      <c r="AC193" s="32"/>
      <c r="AE193" s="85"/>
      <c r="AF193" s="85"/>
      <c r="AI193" s="33"/>
      <c r="AJ193" s="39"/>
      <c r="AK193" s="39"/>
      <c r="AL193" s="39"/>
      <c r="AM193" s="76"/>
      <c r="AN193" s="39"/>
      <c r="AO193" s="39"/>
      <c r="AP193" s="33"/>
      <c r="AQ193" s="77"/>
      <c r="AR193" s="39"/>
      <c r="AS193" s="39"/>
      <c r="AT193" s="76"/>
      <c r="AU193" s="39"/>
      <c r="AV193" s="78"/>
      <c r="AW193" s="33"/>
      <c r="AX193" s="77"/>
      <c r="AY193" s="39"/>
      <c r="AZ193" s="39"/>
      <c r="BA193" s="76"/>
      <c r="BB193" s="39"/>
      <c r="BC193" s="78"/>
      <c r="BD193" s="33"/>
      <c r="BE193" s="77"/>
      <c r="BF193" s="39"/>
      <c r="BG193" s="39"/>
      <c r="BH193" s="76"/>
      <c r="BI193" s="39"/>
      <c r="BJ193" s="78"/>
      <c r="BK193" s="33"/>
    </row>
    <row r="194" spans="1:63" x14ac:dyDescent="0.35">
      <c r="A194" s="77"/>
      <c r="B194" s="39"/>
      <c r="C194" s="39"/>
      <c r="D194" s="39"/>
      <c r="E194" s="39"/>
      <c r="F194" s="73"/>
      <c r="G194" s="95">
        <f>Table1487453233343536331323334353738393103113123[[#This Row],[Hours Worked]]*Table1487453233343536331323334353738393103113123[[#This Row],[Rate]]</f>
        <v>0</v>
      </c>
      <c r="H194" s="116"/>
      <c r="I194" s="118">
        <f>IF(Table1487453233343536331323334353738393103113123[[#This Row],[Equipment Used (Dropdown)]] &lt;&gt; "", RIGHT(Table1487453233343536331323334353738393103113123[[#This Row],[Equipment Used (Dropdown)]],6),0)</f>
        <v>0</v>
      </c>
      <c r="J194" s="94"/>
      <c r="K194" s="95">
        <f>Table1487453233343536331323334353738393103113123[[#This Row],[Rate (Auto selects)]]*Table1487453233343536331323334353738393103113123[[#This Row],[Hours Used]]</f>
        <v>0</v>
      </c>
      <c r="S194" s="33"/>
      <c r="T194" s="39"/>
      <c r="U194" s="39"/>
      <c r="V194" s="39"/>
      <c r="W194" s="39"/>
      <c r="X194" s="39"/>
      <c r="Y194" s="112">
        <f>IF(X194 &lt;&gt; "", RIGHT(Table15775311283848586881828384858788898108118128[[#This Row],[Class (Dropdown)]],6),0)</f>
        <v>0</v>
      </c>
      <c r="Z194" s="108"/>
      <c r="AA194" s="107"/>
      <c r="AB194" s="111">
        <f>Table15775311283848586881828384858788898108118128[[#This Row],[Rate (Auto fill)]]*Table15775311283848586881828384858788898108118128[[#This Row],[Hours Groomed]]</f>
        <v>0</v>
      </c>
      <c r="AC194" s="32"/>
      <c r="AE194" s="85"/>
      <c r="AF194" s="85"/>
      <c r="AI194" s="33"/>
      <c r="AJ194" s="39"/>
      <c r="AK194" s="39"/>
      <c r="AL194" s="39"/>
      <c r="AM194" s="76"/>
      <c r="AN194" s="39"/>
      <c r="AO194" s="39"/>
      <c r="AP194" s="33"/>
      <c r="AQ194" s="77"/>
      <c r="AR194" s="39"/>
      <c r="AS194" s="39"/>
      <c r="AT194" s="76"/>
      <c r="AU194" s="39"/>
      <c r="AV194" s="78"/>
      <c r="AW194" s="33"/>
      <c r="AX194" s="77"/>
      <c r="AY194" s="39"/>
      <c r="AZ194" s="39"/>
      <c r="BA194" s="76"/>
      <c r="BB194" s="39"/>
      <c r="BC194" s="78"/>
      <c r="BD194" s="33"/>
      <c r="BE194" s="77"/>
      <c r="BF194" s="39"/>
      <c r="BG194" s="39"/>
      <c r="BH194" s="76"/>
      <c r="BI194" s="39"/>
      <c r="BJ194" s="78"/>
      <c r="BK194" s="33"/>
    </row>
    <row r="195" spans="1:63" x14ac:dyDescent="0.35">
      <c r="A195" s="77"/>
      <c r="B195" s="39"/>
      <c r="C195" s="39"/>
      <c r="D195" s="39"/>
      <c r="E195" s="39"/>
      <c r="F195" s="73"/>
      <c r="G195" s="95">
        <f>Table1487453233343536331323334353738393103113123[[#This Row],[Hours Worked]]*Table1487453233343536331323334353738393103113123[[#This Row],[Rate]]</f>
        <v>0</v>
      </c>
      <c r="H195" s="116"/>
      <c r="I195" s="118">
        <f>IF(Table1487453233343536331323334353738393103113123[[#This Row],[Equipment Used (Dropdown)]] &lt;&gt; "", RIGHT(Table1487453233343536331323334353738393103113123[[#This Row],[Equipment Used (Dropdown)]],6),0)</f>
        <v>0</v>
      </c>
      <c r="J195" s="94"/>
      <c r="K195" s="95">
        <f>Table1487453233343536331323334353738393103113123[[#This Row],[Rate (Auto selects)]]*Table1487453233343536331323334353738393103113123[[#This Row],[Hours Used]]</f>
        <v>0</v>
      </c>
      <c r="S195" s="33"/>
      <c r="T195" s="39"/>
      <c r="U195" s="39"/>
      <c r="V195" s="39"/>
      <c r="W195" s="39"/>
      <c r="X195" s="39"/>
      <c r="Y195" s="112">
        <f>IF(X195 &lt;&gt; "", RIGHT(Table15775311283848586881828384858788898108118128[[#This Row],[Class (Dropdown)]],6),0)</f>
        <v>0</v>
      </c>
      <c r="Z195" s="108"/>
      <c r="AA195" s="107"/>
      <c r="AB195" s="111">
        <f>Table15775311283848586881828384858788898108118128[[#This Row],[Rate (Auto fill)]]*Table15775311283848586881828384858788898108118128[[#This Row],[Hours Groomed]]</f>
        <v>0</v>
      </c>
      <c r="AC195" s="32"/>
      <c r="AE195" s="85"/>
      <c r="AF195" s="85"/>
      <c r="AI195" s="33"/>
      <c r="AJ195" s="39"/>
      <c r="AK195" s="39"/>
      <c r="AL195" s="39"/>
      <c r="AM195" s="76"/>
      <c r="AN195" s="39"/>
      <c r="AO195" s="39"/>
      <c r="AP195" s="33"/>
      <c r="AQ195" s="77"/>
      <c r="AR195" s="39"/>
      <c r="AS195" s="39"/>
      <c r="AT195" s="76"/>
      <c r="AU195" s="39"/>
      <c r="AV195" s="78"/>
      <c r="AW195" s="33"/>
      <c r="AX195" s="77"/>
      <c r="AY195" s="39"/>
      <c r="AZ195" s="39"/>
      <c r="BA195" s="76"/>
      <c r="BB195" s="39"/>
      <c r="BC195" s="78"/>
      <c r="BD195" s="33"/>
      <c r="BE195" s="77"/>
      <c r="BF195" s="39"/>
      <c r="BG195" s="39"/>
      <c r="BH195" s="76"/>
      <c r="BI195" s="39"/>
      <c r="BJ195" s="78"/>
      <c r="BK195" s="33"/>
    </row>
    <row r="196" spans="1:63" x14ac:dyDescent="0.35">
      <c r="A196" s="77"/>
      <c r="B196" s="39"/>
      <c r="C196" s="39"/>
      <c r="D196" s="39"/>
      <c r="E196" s="39"/>
      <c r="F196" s="73"/>
      <c r="G196" s="95">
        <f>Table1487453233343536331323334353738393103113123[[#This Row],[Hours Worked]]*Table1487453233343536331323334353738393103113123[[#This Row],[Rate]]</f>
        <v>0</v>
      </c>
      <c r="H196" s="116"/>
      <c r="I196" s="118">
        <f>IF(Table1487453233343536331323334353738393103113123[[#This Row],[Equipment Used (Dropdown)]] &lt;&gt; "", RIGHT(Table1487453233343536331323334353738393103113123[[#This Row],[Equipment Used (Dropdown)]],6),0)</f>
        <v>0</v>
      </c>
      <c r="J196" s="94"/>
      <c r="K196" s="95">
        <f>Table1487453233343536331323334353738393103113123[[#This Row],[Rate (Auto selects)]]*Table1487453233343536331323334353738393103113123[[#This Row],[Hours Used]]</f>
        <v>0</v>
      </c>
      <c r="S196" s="33"/>
      <c r="T196" s="39"/>
      <c r="U196" s="39"/>
      <c r="V196" s="39"/>
      <c r="W196" s="39"/>
      <c r="X196" s="39"/>
      <c r="Y196" s="112">
        <f>IF(X196 &lt;&gt; "", RIGHT(Table15775311283848586881828384858788898108118128[[#This Row],[Class (Dropdown)]],6),0)</f>
        <v>0</v>
      </c>
      <c r="Z196" s="108"/>
      <c r="AA196" s="107"/>
      <c r="AB196" s="111">
        <f>Table15775311283848586881828384858788898108118128[[#This Row],[Rate (Auto fill)]]*Table15775311283848586881828384858788898108118128[[#This Row],[Hours Groomed]]</f>
        <v>0</v>
      </c>
      <c r="AC196" s="32"/>
      <c r="AE196" s="85"/>
      <c r="AF196" s="85"/>
      <c r="AI196" s="33"/>
      <c r="AJ196" s="39"/>
      <c r="AK196" s="39"/>
      <c r="AL196" s="39"/>
      <c r="AM196" s="76"/>
      <c r="AN196" s="39"/>
      <c r="AO196" s="39"/>
      <c r="AP196" s="33"/>
      <c r="AQ196" s="77"/>
      <c r="AR196" s="39"/>
      <c r="AS196" s="39"/>
      <c r="AT196" s="76"/>
      <c r="AU196" s="39"/>
      <c r="AV196" s="78"/>
      <c r="AW196" s="33"/>
      <c r="AX196" s="77"/>
      <c r="AY196" s="39"/>
      <c r="AZ196" s="39"/>
      <c r="BA196" s="76"/>
      <c r="BB196" s="39"/>
      <c r="BC196" s="78"/>
      <c r="BD196" s="33"/>
      <c r="BE196" s="77"/>
      <c r="BF196" s="39"/>
      <c r="BG196" s="39"/>
      <c r="BH196" s="76"/>
      <c r="BI196" s="39"/>
      <c r="BJ196" s="78"/>
      <c r="BK196" s="33"/>
    </row>
    <row r="197" spans="1:63" x14ac:dyDescent="0.35">
      <c r="A197" s="77"/>
      <c r="B197" s="39"/>
      <c r="C197" s="39"/>
      <c r="D197" s="39"/>
      <c r="E197" s="39"/>
      <c r="F197" s="73"/>
      <c r="G197" s="95">
        <f>Table1487453233343536331323334353738393103113123[[#This Row],[Hours Worked]]*Table1487453233343536331323334353738393103113123[[#This Row],[Rate]]</f>
        <v>0</v>
      </c>
      <c r="H197" s="116"/>
      <c r="I197" s="118">
        <f>IF(Table1487453233343536331323334353738393103113123[[#This Row],[Equipment Used (Dropdown)]] &lt;&gt; "", RIGHT(Table1487453233343536331323334353738393103113123[[#This Row],[Equipment Used (Dropdown)]],6),0)</f>
        <v>0</v>
      </c>
      <c r="J197" s="94"/>
      <c r="K197" s="95">
        <f>Table1487453233343536331323334353738393103113123[[#This Row],[Rate (Auto selects)]]*Table1487453233343536331323334353738393103113123[[#This Row],[Hours Used]]</f>
        <v>0</v>
      </c>
      <c r="S197" s="33"/>
      <c r="T197" s="39"/>
      <c r="U197" s="39"/>
      <c r="V197" s="39"/>
      <c r="W197" s="39"/>
      <c r="X197" s="39"/>
      <c r="Y197" s="112">
        <f>IF(X197 &lt;&gt; "", RIGHT(Table15775311283848586881828384858788898108118128[[#This Row],[Class (Dropdown)]],6),0)</f>
        <v>0</v>
      </c>
      <c r="Z197" s="108"/>
      <c r="AA197" s="107"/>
      <c r="AB197" s="111">
        <f>Table15775311283848586881828384858788898108118128[[#This Row],[Rate (Auto fill)]]*Table15775311283848586881828384858788898108118128[[#This Row],[Hours Groomed]]</f>
        <v>0</v>
      </c>
      <c r="AC197" s="32"/>
      <c r="AE197" s="85"/>
      <c r="AF197" s="85"/>
      <c r="AI197" s="33"/>
      <c r="AJ197" s="39"/>
      <c r="AK197" s="39"/>
      <c r="AL197" s="39"/>
      <c r="AM197" s="76"/>
      <c r="AN197" s="39"/>
      <c r="AO197" s="39"/>
      <c r="AP197" s="33"/>
      <c r="AQ197" s="77"/>
      <c r="AR197" s="39"/>
      <c r="AS197" s="39"/>
      <c r="AT197" s="76"/>
      <c r="AU197" s="39"/>
      <c r="AV197" s="78"/>
      <c r="AW197" s="33"/>
      <c r="AX197" s="77"/>
      <c r="AY197" s="39"/>
      <c r="AZ197" s="39"/>
      <c r="BA197" s="76"/>
      <c r="BB197" s="39"/>
      <c r="BC197" s="78"/>
      <c r="BD197" s="33"/>
      <c r="BE197" s="77"/>
      <c r="BF197" s="39"/>
      <c r="BG197" s="39"/>
      <c r="BH197" s="76"/>
      <c r="BI197" s="39"/>
      <c r="BJ197" s="78"/>
      <c r="BK197" s="33"/>
    </row>
    <row r="198" spans="1:63" x14ac:dyDescent="0.35">
      <c r="A198" s="77"/>
      <c r="B198" s="39"/>
      <c r="C198" s="39"/>
      <c r="D198" s="39"/>
      <c r="E198" s="39"/>
      <c r="F198" s="73"/>
      <c r="G198" s="95">
        <f>Table1487453233343536331323334353738393103113123[[#This Row],[Hours Worked]]*Table1487453233343536331323334353738393103113123[[#This Row],[Rate]]</f>
        <v>0</v>
      </c>
      <c r="H198" s="116"/>
      <c r="I198" s="118">
        <f>IF(Table1487453233343536331323334353738393103113123[[#This Row],[Equipment Used (Dropdown)]] &lt;&gt; "", RIGHT(Table1487453233343536331323334353738393103113123[[#This Row],[Equipment Used (Dropdown)]],6),0)</f>
        <v>0</v>
      </c>
      <c r="J198" s="94"/>
      <c r="K198" s="95">
        <f>Table1487453233343536331323334353738393103113123[[#This Row],[Rate (Auto selects)]]*Table1487453233343536331323334353738393103113123[[#This Row],[Hours Used]]</f>
        <v>0</v>
      </c>
      <c r="S198" s="33"/>
      <c r="T198" s="39"/>
      <c r="U198" s="39"/>
      <c r="V198" s="39"/>
      <c r="W198" s="39"/>
      <c r="X198" s="39"/>
      <c r="Y198" s="112">
        <f>IF(X198 &lt;&gt; "", RIGHT(Table15775311283848586881828384858788898108118128[[#This Row],[Class (Dropdown)]],6),0)</f>
        <v>0</v>
      </c>
      <c r="Z198" s="108"/>
      <c r="AA198" s="107"/>
      <c r="AB198" s="111">
        <f>Table15775311283848586881828384858788898108118128[[#This Row],[Rate (Auto fill)]]*Table15775311283848586881828384858788898108118128[[#This Row],[Hours Groomed]]</f>
        <v>0</v>
      </c>
      <c r="AC198" s="32"/>
      <c r="AE198" s="85"/>
      <c r="AF198" s="85"/>
      <c r="AI198" s="33"/>
      <c r="AJ198" s="39"/>
      <c r="AK198" s="39"/>
      <c r="AL198" s="39"/>
      <c r="AM198" s="76"/>
      <c r="AN198" s="39"/>
      <c r="AO198" s="39"/>
      <c r="AP198" s="33"/>
      <c r="AQ198" s="77"/>
      <c r="AR198" s="39"/>
      <c r="AS198" s="39"/>
      <c r="AT198" s="76"/>
      <c r="AU198" s="39"/>
      <c r="AV198" s="78"/>
      <c r="AW198" s="33"/>
      <c r="AX198" s="77"/>
      <c r="AY198" s="39"/>
      <c r="AZ198" s="39"/>
      <c r="BA198" s="76"/>
      <c r="BB198" s="39"/>
      <c r="BC198" s="78"/>
      <c r="BD198" s="33"/>
      <c r="BE198" s="77"/>
      <c r="BF198" s="39"/>
      <c r="BG198" s="39"/>
      <c r="BH198" s="76"/>
      <c r="BI198" s="39"/>
      <c r="BJ198" s="78"/>
      <c r="BK198" s="33"/>
    </row>
    <row r="199" spans="1:63" x14ac:dyDescent="0.35">
      <c r="A199" s="77"/>
      <c r="B199" s="39"/>
      <c r="C199" s="39"/>
      <c r="D199" s="39"/>
      <c r="E199" s="39"/>
      <c r="F199" s="73"/>
      <c r="G199" s="95">
        <f>Table1487453233343536331323334353738393103113123[[#This Row],[Hours Worked]]*Table1487453233343536331323334353738393103113123[[#This Row],[Rate]]</f>
        <v>0</v>
      </c>
      <c r="H199" s="116"/>
      <c r="I199" s="118">
        <f>IF(Table1487453233343536331323334353738393103113123[[#This Row],[Equipment Used (Dropdown)]] &lt;&gt; "", RIGHT(Table1487453233343536331323334353738393103113123[[#This Row],[Equipment Used (Dropdown)]],6),0)</f>
        <v>0</v>
      </c>
      <c r="J199" s="94"/>
      <c r="K199" s="95">
        <f>Table1487453233343536331323334353738393103113123[[#This Row],[Rate (Auto selects)]]*Table1487453233343536331323334353738393103113123[[#This Row],[Hours Used]]</f>
        <v>0</v>
      </c>
      <c r="S199" s="33"/>
      <c r="T199" s="39"/>
      <c r="U199" s="39"/>
      <c r="V199" s="39"/>
      <c r="W199" s="39"/>
      <c r="X199" s="39"/>
      <c r="Y199" s="112">
        <f>IF(X199 &lt;&gt; "", RIGHT(Table15775311283848586881828384858788898108118128[[#This Row],[Class (Dropdown)]],6),0)</f>
        <v>0</v>
      </c>
      <c r="Z199" s="108"/>
      <c r="AA199" s="107"/>
      <c r="AB199" s="111">
        <f>Table15775311283848586881828384858788898108118128[[#This Row],[Rate (Auto fill)]]*Table15775311283848586881828384858788898108118128[[#This Row],[Hours Groomed]]</f>
        <v>0</v>
      </c>
      <c r="AC199" s="32"/>
      <c r="AE199" s="85"/>
      <c r="AF199" s="85"/>
      <c r="AI199" s="33"/>
      <c r="AJ199" s="39"/>
      <c r="AK199" s="39"/>
      <c r="AL199" s="39"/>
      <c r="AM199" s="76"/>
      <c r="AN199" s="39"/>
      <c r="AO199" s="39"/>
      <c r="AP199" s="33"/>
      <c r="AQ199" s="77"/>
      <c r="AR199" s="39"/>
      <c r="AS199" s="39"/>
      <c r="AT199" s="76"/>
      <c r="AU199" s="39"/>
      <c r="AV199" s="78"/>
      <c r="AW199" s="33"/>
      <c r="AX199" s="77"/>
      <c r="AY199" s="39"/>
      <c r="AZ199" s="39"/>
      <c r="BA199" s="76"/>
      <c r="BB199" s="39"/>
      <c r="BC199" s="78"/>
      <c r="BD199" s="33"/>
      <c r="BE199" s="77"/>
      <c r="BF199" s="39"/>
      <c r="BG199" s="39"/>
      <c r="BH199" s="76"/>
      <c r="BI199" s="39"/>
      <c r="BJ199" s="78"/>
      <c r="BK199" s="33"/>
    </row>
    <row r="200" spans="1:63" x14ac:dyDescent="0.35">
      <c r="A200" s="77"/>
      <c r="B200" s="39"/>
      <c r="C200" s="39"/>
      <c r="D200" s="39"/>
      <c r="E200" s="39"/>
      <c r="F200" s="73"/>
      <c r="G200" s="95">
        <f>Table1487453233343536331323334353738393103113123[[#This Row],[Hours Worked]]*Table1487453233343536331323334353738393103113123[[#This Row],[Rate]]</f>
        <v>0</v>
      </c>
      <c r="H200" s="116"/>
      <c r="I200" s="118">
        <f>IF(Table1487453233343536331323334353738393103113123[[#This Row],[Equipment Used (Dropdown)]] &lt;&gt; "", RIGHT(Table1487453233343536331323334353738393103113123[[#This Row],[Equipment Used (Dropdown)]],6),0)</f>
        <v>0</v>
      </c>
      <c r="J200" s="94"/>
      <c r="K200" s="95">
        <f>Table1487453233343536331323334353738393103113123[[#This Row],[Rate (Auto selects)]]*Table1487453233343536331323334353738393103113123[[#This Row],[Hours Used]]</f>
        <v>0</v>
      </c>
      <c r="S200" s="33"/>
      <c r="T200" s="39"/>
      <c r="U200" s="39"/>
      <c r="V200" s="39"/>
      <c r="W200" s="39"/>
      <c r="X200" s="39"/>
      <c r="Y200" s="112">
        <f>IF(X200 &lt;&gt; "", RIGHT(Table15775311283848586881828384858788898108118128[[#This Row],[Class (Dropdown)]],6),0)</f>
        <v>0</v>
      </c>
      <c r="Z200" s="108"/>
      <c r="AA200" s="107"/>
      <c r="AB200" s="111">
        <f>Table15775311283848586881828384858788898108118128[[#This Row],[Rate (Auto fill)]]*Table15775311283848586881828384858788898108118128[[#This Row],[Hours Groomed]]</f>
        <v>0</v>
      </c>
      <c r="AC200" s="32"/>
      <c r="AE200" s="85"/>
      <c r="AF200" s="85"/>
      <c r="AI200" s="33"/>
      <c r="AJ200" s="39"/>
      <c r="AK200" s="39"/>
      <c r="AL200" s="39"/>
      <c r="AM200" s="76"/>
      <c r="AN200" s="39"/>
      <c r="AO200" s="39"/>
      <c r="AP200" s="33"/>
      <c r="AQ200" s="77"/>
      <c r="AR200" s="39"/>
      <c r="AS200" s="39"/>
      <c r="AT200" s="76"/>
      <c r="AU200" s="39"/>
      <c r="AV200" s="78"/>
      <c r="AW200" s="33"/>
      <c r="AX200" s="77"/>
      <c r="AY200" s="39"/>
      <c r="AZ200" s="39"/>
      <c r="BA200" s="76"/>
      <c r="BB200" s="39"/>
      <c r="BC200" s="78"/>
      <c r="BD200" s="33"/>
      <c r="BE200" s="77"/>
      <c r="BF200" s="39"/>
      <c r="BG200" s="39"/>
      <c r="BH200" s="76"/>
      <c r="BI200" s="39"/>
      <c r="BJ200" s="78"/>
      <c r="BK200" s="33"/>
    </row>
    <row r="201" spans="1:63" x14ac:dyDescent="0.35">
      <c r="A201" s="77"/>
      <c r="B201" s="39"/>
      <c r="C201" s="39"/>
      <c r="D201" s="39"/>
      <c r="E201" s="39"/>
      <c r="F201" s="73"/>
      <c r="G201" s="95">
        <f>Table1487453233343536331323334353738393103113123[[#This Row],[Hours Worked]]*Table1487453233343536331323334353738393103113123[[#This Row],[Rate]]</f>
        <v>0</v>
      </c>
      <c r="H201" s="116"/>
      <c r="I201" s="118">
        <f>IF(Table1487453233343536331323334353738393103113123[[#This Row],[Equipment Used (Dropdown)]] &lt;&gt; "", RIGHT(Table1487453233343536331323334353738393103113123[[#This Row],[Equipment Used (Dropdown)]],6),0)</f>
        <v>0</v>
      </c>
      <c r="J201" s="94"/>
      <c r="K201" s="95">
        <f>Table1487453233343536331323334353738393103113123[[#This Row],[Rate (Auto selects)]]*Table1487453233343536331323334353738393103113123[[#This Row],[Hours Used]]</f>
        <v>0</v>
      </c>
      <c r="S201" s="33"/>
      <c r="T201" s="39"/>
      <c r="U201" s="39"/>
      <c r="V201" s="39"/>
      <c r="W201" s="39"/>
      <c r="X201" s="39"/>
      <c r="Y201" s="112">
        <f>IF(X201 &lt;&gt; "", RIGHT(Table15775311283848586881828384858788898108118128[[#This Row],[Class (Dropdown)]],6),0)</f>
        <v>0</v>
      </c>
      <c r="Z201" s="108"/>
      <c r="AA201" s="107"/>
      <c r="AB201" s="111">
        <f>Table15775311283848586881828384858788898108118128[[#This Row],[Rate (Auto fill)]]*Table15775311283848586881828384858788898108118128[[#This Row],[Hours Groomed]]</f>
        <v>0</v>
      </c>
      <c r="AC201" s="32"/>
      <c r="AE201" s="85"/>
      <c r="AF201" s="85"/>
      <c r="AI201" s="33"/>
      <c r="AJ201" s="39"/>
      <c r="AK201" s="39"/>
      <c r="AL201" s="39"/>
      <c r="AM201" s="76"/>
      <c r="AN201" s="39"/>
      <c r="AO201" s="39"/>
      <c r="AP201" s="33"/>
      <c r="AQ201" s="77"/>
      <c r="AR201" s="39"/>
      <c r="AS201" s="39"/>
      <c r="AT201" s="76"/>
      <c r="AU201" s="39"/>
      <c r="AV201" s="78"/>
      <c r="AW201" s="33"/>
      <c r="AX201" s="77"/>
      <c r="AY201" s="39"/>
      <c r="AZ201" s="39"/>
      <c r="BA201" s="76"/>
      <c r="BB201" s="39"/>
      <c r="BC201" s="78"/>
      <c r="BD201" s="33"/>
      <c r="BE201" s="77"/>
      <c r="BF201" s="39"/>
      <c r="BG201" s="39"/>
      <c r="BH201" s="76"/>
      <c r="BI201" s="39"/>
      <c r="BJ201" s="78"/>
      <c r="BK201" s="33"/>
    </row>
    <row r="202" spans="1:63" ht="15.6" thickBot="1" x14ac:dyDescent="0.4">
      <c r="A202" s="81"/>
      <c r="B202" s="82"/>
      <c r="C202" s="82"/>
      <c r="D202" s="82"/>
      <c r="E202" s="82"/>
      <c r="F202" s="86"/>
      <c r="G202" s="95">
        <f>Table1487453233343536331323334353738393103113123[[#This Row],[Hours Worked]]*Table1487453233343536331323334353738393103113123[[#This Row],[Rate]]</f>
        <v>0</v>
      </c>
      <c r="H202" s="116"/>
      <c r="I202" s="118">
        <f>IF(Table1487453233343536331323334353738393103113123[[#This Row],[Equipment Used (Dropdown)]] &lt;&gt; "", RIGHT(Table1487453233343536331323334353738393103113123[[#This Row],[Equipment Used (Dropdown)]],6),0)</f>
        <v>0</v>
      </c>
      <c r="J202" s="94"/>
      <c r="K202" s="95">
        <f>Table1487453233343536331323334353738393103113123[[#This Row],[Rate (Auto selects)]]*Table1487453233343536331323334353738393103113123[[#This Row],[Hours Used]]</f>
        <v>0</v>
      </c>
      <c r="S202" s="33"/>
      <c r="T202" s="39"/>
      <c r="U202" s="39"/>
      <c r="V202" s="39"/>
      <c r="W202" s="39"/>
      <c r="X202" s="39"/>
      <c r="Y202" s="112">
        <f>IF(X202 &lt;&gt; "", RIGHT(Table15775311283848586881828384858788898108118128[[#This Row],[Class (Dropdown)]],6),0)</f>
        <v>0</v>
      </c>
      <c r="Z202" s="108"/>
      <c r="AA202" s="107"/>
      <c r="AB202" s="111">
        <f>Table15775311283848586881828384858788898108118128[[#This Row],[Rate (Auto fill)]]*Table15775311283848586881828384858788898108118128[[#This Row],[Hours Groomed]]</f>
        <v>0</v>
      </c>
      <c r="AC202" s="32"/>
      <c r="AE202" s="85"/>
      <c r="AF202" s="85"/>
      <c r="AI202" s="33"/>
      <c r="AJ202" s="39"/>
      <c r="AK202" s="39"/>
      <c r="AL202" s="39"/>
      <c r="AM202" s="76"/>
      <c r="AN202" s="39"/>
      <c r="AO202" s="39"/>
      <c r="AP202" s="33"/>
      <c r="AQ202" s="81"/>
      <c r="AR202" s="82"/>
      <c r="AS202" s="82"/>
      <c r="AT202" s="87"/>
      <c r="AU202" s="82"/>
      <c r="AV202" s="83"/>
      <c r="AW202" s="33"/>
      <c r="AX202" s="81"/>
      <c r="AY202" s="82"/>
      <c r="AZ202" s="82"/>
      <c r="BA202" s="87"/>
      <c r="BB202" s="82"/>
      <c r="BC202" s="83"/>
      <c r="BD202" s="33"/>
      <c r="BE202" s="81"/>
      <c r="BF202" s="82"/>
      <c r="BG202" s="82"/>
      <c r="BH202" s="87"/>
      <c r="BI202" s="82"/>
      <c r="BJ202" s="83"/>
      <c r="BK202" s="33"/>
    </row>
    <row r="203" spans="1:63" x14ac:dyDescent="0.35">
      <c r="A203" s="88"/>
      <c r="B203" s="88"/>
      <c r="C203" s="88"/>
      <c r="D203" s="88"/>
      <c r="E203" s="89"/>
      <c r="F203" s="90"/>
      <c r="G203" s="90"/>
      <c r="H203" s="113"/>
      <c r="I203" s="90"/>
      <c r="J203" s="90"/>
      <c r="S203" s="88"/>
      <c r="T203" s="88"/>
      <c r="U203" s="88"/>
      <c r="V203" s="88"/>
      <c r="W203" s="90"/>
      <c r="X203" s="88"/>
      <c r="Y203" s="90"/>
      <c r="AG203" s="88"/>
      <c r="AH203" s="88"/>
      <c r="AI203" s="88"/>
      <c r="AJ203" s="88"/>
      <c r="AK203" s="88"/>
      <c r="AL203" s="88"/>
      <c r="AN203" s="88"/>
      <c r="AO203" s="88"/>
      <c r="AP203" s="88"/>
      <c r="AQ203" s="90"/>
      <c r="AR203" s="88"/>
      <c r="AS203" s="88"/>
      <c r="AU203" s="88"/>
      <c r="AV203" s="88"/>
      <c r="AW203" s="88"/>
      <c r="AX203" s="90"/>
      <c r="AY203" s="88"/>
      <c r="AZ203" s="88"/>
      <c r="BB203" s="88"/>
      <c r="BC203" s="88"/>
      <c r="BD203" s="88"/>
      <c r="BE203" s="88"/>
      <c r="BF203" s="88"/>
      <c r="BG203" s="88"/>
    </row>
    <row r="204" spans="1:63" x14ac:dyDescent="0.35">
      <c r="A204" s="88"/>
      <c r="B204" s="88"/>
      <c r="C204" s="88"/>
      <c r="D204" s="88"/>
      <c r="E204" s="89"/>
      <c r="F204" s="90"/>
      <c r="G204" s="90"/>
      <c r="H204" s="113"/>
      <c r="I204" s="90"/>
      <c r="J204" s="90"/>
      <c r="S204" s="88"/>
      <c r="T204" s="88"/>
      <c r="U204" s="88"/>
      <c r="V204" s="88"/>
      <c r="W204" s="90"/>
      <c r="X204" s="88"/>
      <c r="Y204" s="90"/>
      <c r="AG204" s="88"/>
      <c r="AH204" s="88"/>
      <c r="AI204" s="88"/>
      <c r="AJ204" s="88"/>
      <c r="AK204" s="88"/>
      <c r="AL204" s="88"/>
      <c r="AN204" s="88"/>
      <c r="AO204" s="88"/>
      <c r="AP204" s="88"/>
      <c r="AQ204" s="90"/>
      <c r="AR204" s="88"/>
      <c r="AS204" s="88"/>
      <c r="AU204" s="88"/>
      <c r="AV204" s="88"/>
      <c r="AW204" s="88"/>
      <c r="AX204" s="90"/>
      <c r="AY204" s="88"/>
      <c r="AZ204" s="88"/>
      <c r="BB204" s="88"/>
      <c r="BC204" s="88"/>
      <c r="BD204" s="88"/>
      <c r="BE204" s="88"/>
      <c r="BF204" s="88"/>
      <c r="BG204" s="88"/>
    </row>
  </sheetData>
  <mergeCells count="14">
    <mergeCell ref="M7:O7"/>
    <mergeCell ref="T6:AB6"/>
    <mergeCell ref="AD6:AH6"/>
    <mergeCell ref="AJ6:AO6"/>
    <mergeCell ref="AQ6:AV6"/>
    <mergeCell ref="AX6:BC6"/>
    <mergeCell ref="BE6:BH6"/>
    <mergeCell ref="D1:F1"/>
    <mergeCell ref="G1:H1"/>
    <mergeCell ref="J1:P1"/>
    <mergeCell ref="A3:D3"/>
    <mergeCell ref="A4:D4"/>
    <mergeCell ref="A6:E6"/>
    <mergeCell ref="H6:K6"/>
  </mergeCells>
  <dataValidations count="5">
    <dataValidation type="list" allowBlank="1" showInputMessage="1" showErrorMessage="1" sqref="W8:W202" xr:uid="{C01A8FEB-0A0D-4508-876F-80B334165166}">
      <formula1>$AD$8:$AD$42</formula1>
    </dataValidation>
    <dataValidation type="list" allowBlank="1" showInputMessage="1" showErrorMessage="1" sqref="H8:H202" xr:uid="{534A21EA-7D15-4FAE-B0AF-C06D22A8AB51}">
      <formula1>$M$9:$M$37</formula1>
    </dataValidation>
    <dataValidation allowBlank="1" showErrorMessage="1" prompt="Enter Meal expenses in this column under this heading" sqref="AX6 BE6" xr:uid="{1431C0BD-D15E-4FEC-9A48-832352837520}"/>
    <dataValidation allowBlank="1" showErrorMessage="1" prompt="Enter Transport expenses in this column under this heading" sqref="AQ6" xr:uid="{05E5051C-1CAA-4E20-973B-051FE21E6A2F}"/>
    <dataValidation type="list" allowBlank="1" showInputMessage="1" showErrorMessage="1" sqref="X8:X202" xr:uid="{783CC692-191E-41C5-9B40-70BD2C268CAB}">
      <formula1>$Q$8:$Q$17</formula1>
    </dataValidation>
  </dataValidations>
  <pageMargins left="0.7" right="0.7" top="0.75" bottom="0.75" header="0.3" footer="0.3"/>
  <drawing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EE991-6BAB-405A-9DDE-2D8361D1DE1C}">
  <dimension ref="A1:BT204"/>
  <sheetViews>
    <sheetView zoomScale="40" zoomScaleNormal="40" workbookViewId="0">
      <selection activeCell="J4" sqref="J4:P4"/>
    </sheetView>
  </sheetViews>
  <sheetFormatPr defaultColWidth="0" defaultRowHeight="15" x14ac:dyDescent="0.35"/>
  <cols>
    <col min="1" max="1" width="16.6328125" style="85" customWidth="1"/>
    <col min="2" max="2" width="19.6328125" style="85" bestFit="1" customWidth="1"/>
    <col min="3" max="3" width="11.36328125" style="85" customWidth="1"/>
    <col min="4" max="4" width="23.6328125" style="85" bestFit="1" customWidth="1"/>
    <col min="5" max="5" width="24.08984375" style="91" bestFit="1" customWidth="1"/>
    <col min="6" max="6" width="31.1796875" style="92" customWidth="1"/>
    <col min="7" max="7" width="24.08984375" style="92" customWidth="1"/>
    <col min="8" max="8" width="30.81640625" style="114" customWidth="1"/>
    <col min="9" max="9" width="24.08984375" style="92" customWidth="1"/>
    <col min="10" max="10" width="26.453125" style="92" bestFit="1" customWidth="1"/>
    <col min="11" max="11" width="31.1796875" style="33" customWidth="1"/>
    <col min="12" max="12" width="24.81640625" style="33" customWidth="1"/>
    <col min="13" max="13" width="23.1796875" style="33" customWidth="1"/>
    <col min="14" max="14" width="25.90625" style="33" bestFit="1" customWidth="1"/>
    <col min="15" max="15" width="17.453125" style="33" customWidth="1"/>
    <col min="16" max="16" width="18.81640625" style="33" customWidth="1"/>
    <col min="17" max="17" width="12.1796875" style="33" bestFit="1" customWidth="1"/>
    <col min="18" max="18" width="9.1796875" style="33" bestFit="1" customWidth="1"/>
    <col min="19" max="19" width="7.36328125" style="85" customWidth="1"/>
    <col min="20" max="20" width="20" style="85" bestFit="1" customWidth="1"/>
    <col min="21" max="21" width="16.1796875" style="85" customWidth="1"/>
    <col min="22" max="22" width="16.453125" style="85" bestFit="1" customWidth="1"/>
    <col min="23" max="23" width="17.90625" style="92" customWidth="1"/>
    <col min="24" max="24" width="17.08984375" style="85" bestFit="1" customWidth="1"/>
    <col min="25" max="25" width="15.90625" style="92" customWidth="1"/>
    <col min="26" max="26" width="15.90625" style="33" customWidth="1"/>
    <col min="27" max="27" width="13.90625" style="85" bestFit="1" customWidth="1"/>
    <col min="28" max="28" width="13.6328125" style="85" bestFit="1" customWidth="1"/>
    <col min="29" max="30" width="18.81640625" style="85" bestFit="1" customWidth="1"/>
    <col min="31" max="31" width="13.453125" style="33" bestFit="1" customWidth="1"/>
    <col min="32" max="32" width="16.1796875" style="33" bestFit="1" customWidth="1"/>
    <col min="33" max="33" width="17.1796875" style="85" customWidth="1"/>
    <col min="34" max="34" width="11.36328125" style="85" bestFit="1" customWidth="1"/>
    <col min="35" max="35" width="28.1796875" style="85" bestFit="1" customWidth="1"/>
    <col min="36" max="36" width="14.54296875" style="85" bestFit="1" customWidth="1"/>
    <col min="37" max="37" width="30.6328125" style="85" bestFit="1" customWidth="1"/>
    <col min="38" max="38" width="29.90625" style="85" bestFit="1" customWidth="1"/>
    <col min="39" max="39" width="18.90625" style="33" bestFit="1" customWidth="1"/>
    <col min="40" max="41" width="20.08984375" style="85" bestFit="1" customWidth="1"/>
    <col min="42" max="42" width="25.81640625" style="85" customWidth="1"/>
    <col min="43" max="43" width="14.54296875" style="92" bestFit="1" customWidth="1"/>
    <col min="44" max="44" width="28.1796875" style="85" customWidth="1"/>
    <col min="45" max="45" width="27.453125" style="85" customWidth="1"/>
    <col min="46" max="46" width="18.90625" style="33" bestFit="1" customWidth="1"/>
    <col min="47" max="48" width="20.08984375" style="85" bestFit="1" customWidth="1"/>
    <col min="49" max="49" width="22.81640625" style="85" customWidth="1"/>
    <col min="50" max="50" width="13.90625" style="92" bestFit="1" customWidth="1"/>
    <col min="51" max="51" width="28.1796875" style="85" customWidth="1"/>
    <col min="52" max="52" width="27.453125" style="85" customWidth="1"/>
    <col min="53" max="53" width="18.90625" style="33" bestFit="1" customWidth="1"/>
    <col min="54" max="54" width="20.08984375" style="85" bestFit="1" customWidth="1"/>
    <col min="55" max="55" width="20.81640625" style="85" customWidth="1"/>
    <col min="56" max="56" width="24.90625" style="85" customWidth="1"/>
    <col min="57" max="57" width="14.08984375" style="85" bestFit="1" customWidth="1"/>
    <col min="58" max="58" width="28.1796875" style="85" customWidth="1"/>
    <col min="59" max="59" width="27.453125" style="85" customWidth="1"/>
    <col min="60" max="60" width="18.90625" style="33" bestFit="1" customWidth="1"/>
    <col min="61" max="72" width="0" style="57" hidden="1" customWidth="1"/>
    <col min="73" max="16384" width="8.81640625" style="57" hidden="1"/>
  </cols>
  <sheetData>
    <row r="1" spans="1:63" s="33" customFormat="1" ht="86.4" customHeight="1" thickBot="1" x14ac:dyDescent="0.55000000000000004">
      <c r="D1" s="135" t="s">
        <v>46</v>
      </c>
      <c r="E1" s="136"/>
      <c r="F1" s="137"/>
      <c r="G1" s="138" t="s">
        <v>47</v>
      </c>
      <c r="H1" s="139"/>
      <c r="I1" s="58"/>
      <c r="J1" s="140" t="s">
        <v>33</v>
      </c>
      <c r="K1" s="140"/>
      <c r="L1" s="140"/>
      <c r="M1" s="140"/>
      <c r="N1" s="140"/>
      <c r="O1" s="140"/>
      <c r="P1" s="140"/>
    </row>
    <row r="2" spans="1:63" s="33" customFormat="1" ht="8.4" customHeight="1" thickBot="1" x14ac:dyDescent="0.4">
      <c r="F2" s="58"/>
      <c r="G2" s="58"/>
      <c r="H2" s="58"/>
      <c r="I2" s="58"/>
    </row>
    <row r="3" spans="1:63" ht="40.950000000000003" customHeight="1" thickBot="1" x14ac:dyDescent="0.45">
      <c r="A3" s="141" t="s">
        <v>3</v>
      </c>
      <c r="B3" s="142"/>
      <c r="C3" s="142"/>
      <c r="D3" s="143"/>
      <c r="E3" s="33"/>
      <c r="F3" s="58"/>
      <c r="G3" s="58"/>
      <c r="H3" s="58"/>
      <c r="I3" s="58"/>
      <c r="J3" s="25" t="s">
        <v>23</v>
      </c>
      <c r="K3" s="25" t="s">
        <v>24</v>
      </c>
      <c r="L3" s="25" t="s">
        <v>5</v>
      </c>
      <c r="M3" s="25" t="s">
        <v>25</v>
      </c>
      <c r="N3" s="25" t="s">
        <v>26</v>
      </c>
      <c r="O3" s="25" t="s">
        <v>27</v>
      </c>
      <c r="P3" s="25" t="s">
        <v>28</v>
      </c>
      <c r="S3" s="33"/>
      <c r="T3" s="33"/>
      <c r="U3" s="33"/>
      <c r="V3" s="33"/>
      <c r="W3" s="33"/>
      <c r="X3" s="33"/>
      <c r="Y3" s="33"/>
      <c r="AA3" s="33"/>
      <c r="AB3" s="33"/>
      <c r="AC3" s="33"/>
      <c r="AD3" s="33"/>
      <c r="AG3" s="33"/>
      <c r="AH3" s="33"/>
      <c r="AI3" s="33"/>
      <c r="AJ3" s="33"/>
      <c r="AK3" s="33"/>
      <c r="AL3" s="33"/>
      <c r="AN3" s="33"/>
      <c r="AO3" s="33"/>
      <c r="AP3" s="33"/>
      <c r="AQ3" s="33"/>
      <c r="AR3" s="33"/>
      <c r="AS3" s="33"/>
      <c r="AU3" s="33"/>
      <c r="AV3" s="33"/>
      <c r="AW3" s="33"/>
      <c r="AX3" s="33"/>
      <c r="AY3" s="33"/>
      <c r="AZ3" s="33"/>
      <c r="BB3" s="33"/>
      <c r="BC3" s="33"/>
      <c r="BD3" s="33"/>
      <c r="BE3" s="33"/>
      <c r="BF3" s="33"/>
      <c r="BG3" s="33"/>
    </row>
    <row r="4" spans="1:63" ht="35.25" customHeight="1" thickBot="1" x14ac:dyDescent="0.45">
      <c r="A4" s="144" t="s">
        <v>29</v>
      </c>
      <c r="B4" s="145"/>
      <c r="C4" s="145"/>
      <c r="D4" s="146"/>
      <c r="E4" s="59"/>
      <c r="F4" s="60"/>
      <c r="G4" s="60"/>
      <c r="H4" s="60"/>
      <c r="I4" s="60"/>
      <c r="J4" s="61">
        <f>SUM(G8:G5577)</f>
        <v>0</v>
      </c>
      <c r="K4" s="61">
        <f>SUM(Table14874532333435363[Total Equipment Usage ($)])</f>
        <v>0</v>
      </c>
      <c r="L4" s="61">
        <f>SUM(AB8:AB5577)</f>
        <v>0</v>
      </c>
      <c r="M4" s="61">
        <f>SUM(Table15374972535455565[Cost])</f>
        <v>0</v>
      </c>
      <c r="N4" s="61">
        <f>SUM(Table158754122939495969[Cost])</f>
        <v>0</v>
      </c>
      <c r="O4" s="61">
        <f>SUM(Table159755133040506070[Cost])</f>
        <v>0</v>
      </c>
      <c r="P4" s="61">
        <f>SUM(Table160756143141516171[Cost])</f>
        <v>0</v>
      </c>
      <c r="S4" s="33"/>
      <c r="T4" s="33"/>
      <c r="U4" s="33"/>
      <c r="V4" s="33"/>
      <c r="W4" s="33"/>
      <c r="X4" s="33"/>
      <c r="Y4" s="33"/>
      <c r="AA4" s="33"/>
      <c r="AB4" s="104"/>
      <c r="AC4" s="104"/>
      <c r="AD4" s="33"/>
      <c r="AG4" s="33"/>
      <c r="AH4" s="33"/>
      <c r="AI4" s="33"/>
      <c r="AJ4" s="33"/>
      <c r="AK4" s="33"/>
      <c r="AL4" s="33"/>
      <c r="AN4" s="33"/>
      <c r="AO4" s="33"/>
      <c r="AP4" s="33"/>
      <c r="AQ4" s="33"/>
      <c r="AR4" s="33"/>
      <c r="AS4" s="33"/>
      <c r="AU4" s="33"/>
      <c r="AV4" s="33"/>
      <c r="AW4" s="33"/>
      <c r="AX4" s="33"/>
      <c r="AY4" s="33"/>
      <c r="AZ4" s="33"/>
      <c r="BB4" s="33"/>
      <c r="BC4" s="33"/>
      <c r="BD4" s="33"/>
      <c r="BE4" s="33"/>
      <c r="BF4" s="33"/>
      <c r="BG4" s="33"/>
    </row>
    <row r="5" spans="1:63" s="63" customFormat="1" ht="10.199999999999999" customHeight="1" thickBot="1" x14ac:dyDescent="0.4">
      <c r="A5" s="62"/>
      <c r="B5" s="62"/>
      <c r="C5" s="62"/>
      <c r="D5" s="62"/>
      <c r="F5" s="64"/>
      <c r="G5" s="64"/>
      <c r="H5" s="64"/>
      <c r="I5" s="64"/>
      <c r="J5" s="64"/>
      <c r="M5" s="65"/>
      <c r="N5" s="65"/>
      <c r="O5" s="65"/>
      <c r="P5" s="65"/>
    </row>
    <row r="6" spans="1:63" ht="34.5" customHeight="1" thickBot="1" x14ac:dyDescent="0.4">
      <c r="A6" s="131" t="s">
        <v>44</v>
      </c>
      <c r="B6" s="132"/>
      <c r="C6" s="132"/>
      <c r="D6" s="132"/>
      <c r="E6" s="133"/>
      <c r="F6" s="103" t="s">
        <v>61</v>
      </c>
      <c r="H6" s="134" t="s">
        <v>45</v>
      </c>
      <c r="I6" s="126"/>
      <c r="J6" s="126"/>
      <c r="K6" s="126"/>
      <c r="T6" s="130" t="s">
        <v>5</v>
      </c>
      <c r="U6" s="127"/>
      <c r="V6" s="127"/>
      <c r="W6" s="127"/>
      <c r="X6" s="127"/>
      <c r="Y6" s="127"/>
      <c r="Z6" s="127"/>
      <c r="AA6" s="127"/>
      <c r="AB6" s="127"/>
      <c r="AD6" s="127" t="s">
        <v>94</v>
      </c>
      <c r="AE6" s="127"/>
      <c r="AF6" s="127"/>
      <c r="AG6" s="127"/>
      <c r="AH6" s="127"/>
      <c r="AJ6" s="127" t="s">
        <v>25</v>
      </c>
      <c r="AK6" s="127"/>
      <c r="AL6" s="127"/>
      <c r="AM6" s="127"/>
      <c r="AN6" s="127"/>
      <c r="AO6" s="127"/>
      <c r="AQ6" s="126" t="s">
        <v>26</v>
      </c>
      <c r="AR6" s="126"/>
      <c r="AS6" s="126"/>
      <c r="AT6" s="126"/>
      <c r="AU6" s="126"/>
      <c r="AV6" s="126"/>
      <c r="AX6" s="127" t="s">
        <v>87</v>
      </c>
      <c r="AY6" s="127"/>
      <c r="AZ6" s="127"/>
      <c r="BA6" s="127"/>
      <c r="BB6" s="127"/>
      <c r="BC6" s="127"/>
      <c r="BE6" s="127" t="s">
        <v>28</v>
      </c>
      <c r="BF6" s="127"/>
      <c r="BG6" s="127"/>
      <c r="BH6" s="127"/>
    </row>
    <row r="7" spans="1:63" ht="42.75" customHeight="1" x14ac:dyDescent="0.35">
      <c r="A7" s="66" t="s">
        <v>6</v>
      </c>
      <c r="B7" s="26" t="s">
        <v>30</v>
      </c>
      <c r="C7" s="26" t="s">
        <v>31</v>
      </c>
      <c r="D7" s="26" t="s">
        <v>7</v>
      </c>
      <c r="E7" s="26" t="s">
        <v>8</v>
      </c>
      <c r="F7" s="26" t="s">
        <v>9</v>
      </c>
      <c r="G7" s="93" t="s">
        <v>32</v>
      </c>
      <c r="H7" s="93" t="s">
        <v>85</v>
      </c>
      <c r="I7" s="93" t="s">
        <v>86</v>
      </c>
      <c r="J7" s="93" t="s">
        <v>22</v>
      </c>
      <c r="K7" s="93" t="s">
        <v>49</v>
      </c>
      <c r="M7" s="128" t="s">
        <v>34</v>
      </c>
      <c r="N7" s="129"/>
      <c r="O7" s="129"/>
      <c r="Q7" s="26" t="s">
        <v>41</v>
      </c>
      <c r="R7" s="26" t="s">
        <v>9</v>
      </c>
      <c r="S7" s="33"/>
      <c r="T7" s="67" t="s">
        <v>6</v>
      </c>
      <c r="U7" s="27" t="s">
        <v>38</v>
      </c>
      <c r="V7" s="27" t="s">
        <v>39</v>
      </c>
      <c r="W7" s="27" t="s">
        <v>95</v>
      </c>
      <c r="X7" s="27" t="s">
        <v>97</v>
      </c>
      <c r="Y7" s="27" t="s">
        <v>96</v>
      </c>
      <c r="Z7" s="27" t="s">
        <v>89</v>
      </c>
      <c r="AA7" s="27" t="s">
        <v>40</v>
      </c>
      <c r="AB7" s="68" t="s">
        <v>48</v>
      </c>
      <c r="AC7" s="69"/>
      <c r="AD7" s="70" t="s">
        <v>92</v>
      </c>
      <c r="AE7" s="28" t="s">
        <v>93</v>
      </c>
      <c r="AF7" s="28" t="s">
        <v>12</v>
      </c>
      <c r="AG7" s="28" t="s">
        <v>90</v>
      </c>
      <c r="AH7" s="29" t="s">
        <v>91</v>
      </c>
      <c r="AI7" s="71"/>
      <c r="AJ7" s="26" t="s">
        <v>6</v>
      </c>
      <c r="AK7" s="26" t="s">
        <v>10</v>
      </c>
      <c r="AL7" s="26" t="s">
        <v>11</v>
      </c>
      <c r="AM7" s="26" t="s">
        <v>35</v>
      </c>
      <c r="AN7" s="26" t="s">
        <v>36</v>
      </c>
      <c r="AO7" s="26" t="s">
        <v>37</v>
      </c>
      <c r="AP7" s="33"/>
      <c r="AQ7" s="30" t="s">
        <v>6</v>
      </c>
      <c r="AR7" s="27" t="s">
        <v>10</v>
      </c>
      <c r="AS7" s="27" t="s">
        <v>11</v>
      </c>
      <c r="AT7" s="27" t="s">
        <v>35</v>
      </c>
      <c r="AU7" s="27" t="s">
        <v>36</v>
      </c>
      <c r="AV7" s="31" t="s">
        <v>37</v>
      </c>
      <c r="AW7" s="33"/>
      <c r="AX7" s="30" t="s">
        <v>6</v>
      </c>
      <c r="AY7" s="27" t="s">
        <v>10</v>
      </c>
      <c r="AZ7" s="27" t="s">
        <v>53</v>
      </c>
      <c r="BA7" s="27" t="s">
        <v>35</v>
      </c>
      <c r="BB7" s="27" t="s">
        <v>36</v>
      </c>
      <c r="BC7" s="31" t="s">
        <v>37</v>
      </c>
      <c r="BD7" s="33"/>
      <c r="BE7" s="30" t="s">
        <v>6</v>
      </c>
      <c r="BF7" s="27" t="s">
        <v>43</v>
      </c>
      <c r="BG7" s="27" t="s">
        <v>42</v>
      </c>
      <c r="BH7" s="27" t="s">
        <v>35</v>
      </c>
      <c r="BI7" s="27" t="s">
        <v>36</v>
      </c>
      <c r="BJ7" s="31" t="s">
        <v>37</v>
      </c>
      <c r="BK7" s="33"/>
    </row>
    <row r="8" spans="1:63" ht="30" x14ac:dyDescent="0.35">
      <c r="A8" s="72"/>
      <c r="B8" s="39"/>
      <c r="C8" s="39"/>
      <c r="D8" s="39"/>
      <c r="E8" s="39"/>
      <c r="F8" s="73"/>
      <c r="G8" s="95">
        <f>Table1487453233343536331323334353738393103113123133[[#This Row],[Hours Worked]]*Table1487453233343536331323334353738393103113123133[[#This Row],[Rate]]</f>
        <v>0</v>
      </c>
      <c r="H8" s="115"/>
      <c r="I8" s="117">
        <f>IF(Table1487453233343536331323334353738393103113123133[[#This Row],[Equipment Used (Dropdown)]] &lt;&gt; "", RIGHT(Table1487453233343536331323334353738393103113123133[[#This Row],[Equipment Used (Dropdown)]],6),0)</f>
        <v>0</v>
      </c>
      <c r="J8" s="94"/>
      <c r="K8" s="95">
        <f>Table1487453233343536331323334353738393103113123133[[#This Row],[Rate (Auto selects)]]*Table1487453233343536331323334353738393103113123133[[#This Row],[Hours Used]]</f>
        <v>0</v>
      </c>
      <c r="M8" s="74" t="s">
        <v>84</v>
      </c>
      <c r="N8" s="24" t="s">
        <v>21</v>
      </c>
      <c r="O8" s="106" t="s">
        <v>9</v>
      </c>
      <c r="Q8" s="40" t="s">
        <v>136</v>
      </c>
      <c r="R8" s="61">
        <v>173</v>
      </c>
      <c r="S8" s="33"/>
      <c r="T8" s="75"/>
      <c r="U8" s="39"/>
      <c r="V8" s="39"/>
      <c r="W8" s="39"/>
      <c r="X8" s="39"/>
      <c r="Y8" s="112">
        <f>IF(X8 &lt;&gt; "", RIGHT(Table15775311283848586881828384858788898108118128138[[#This Row],[Class (Dropdown)]],6),0)</f>
        <v>0</v>
      </c>
      <c r="Z8" s="108"/>
      <c r="AA8" s="107"/>
      <c r="AB8" s="111">
        <f>Table15775311283848586881828384858788898108118128138[[#This Row],[Rate (Auto fill)]]*Table15775311283848586881828384858788898108118128138[[#This Row],[Hours Groomed]]</f>
        <v>0</v>
      </c>
      <c r="AC8" s="32"/>
      <c r="AD8" s="73"/>
      <c r="AE8" s="39"/>
      <c r="AF8" s="39"/>
      <c r="AG8" s="39"/>
      <c r="AH8" s="78"/>
      <c r="AI8" s="33"/>
      <c r="AJ8" s="75"/>
      <c r="AK8" s="39"/>
      <c r="AL8" s="39"/>
      <c r="AM8" s="76"/>
      <c r="AN8" s="39"/>
      <c r="AO8" s="39"/>
      <c r="AP8" s="33"/>
      <c r="AQ8" s="72"/>
      <c r="AR8" s="39"/>
      <c r="AS8" s="39"/>
      <c r="AT8" s="76"/>
      <c r="AU8" s="39"/>
      <c r="AV8" s="78"/>
      <c r="AW8" s="33"/>
      <c r="AX8" s="72"/>
      <c r="AY8" s="39"/>
      <c r="AZ8" s="39"/>
      <c r="BA8" s="76"/>
      <c r="BB8" s="39"/>
      <c r="BC8" s="78"/>
      <c r="BD8" s="33"/>
      <c r="BE8" s="72"/>
      <c r="BF8" s="39"/>
      <c r="BG8" s="39"/>
      <c r="BH8" s="76"/>
      <c r="BI8" s="39"/>
      <c r="BJ8" s="78"/>
      <c r="BK8" s="33"/>
    </row>
    <row r="9" spans="1:63" ht="45.6" customHeight="1" x14ac:dyDescent="0.35">
      <c r="A9" s="77"/>
      <c r="B9" s="39"/>
      <c r="C9" s="39"/>
      <c r="D9" s="39"/>
      <c r="E9" s="39"/>
      <c r="F9" s="73"/>
      <c r="G9" s="95">
        <f>Table1487453233343536331323334353738393103113123133[[#This Row],[Hours Worked]]*Table1487453233343536331323334353738393103113123133[[#This Row],[Rate]]</f>
        <v>0</v>
      </c>
      <c r="H9" s="116"/>
      <c r="I9" s="117">
        <f>IF(Table1487453233343536331323334353738393103113123133[[#This Row],[Equipment Used (Dropdown)]] &lt;&gt; "", RIGHT(Table1487453233343536331323334353738393103113123133[[#This Row],[Equipment Used (Dropdown)]],6),0)</f>
        <v>0</v>
      </c>
      <c r="J9" s="94"/>
      <c r="K9" s="95">
        <f>Table1487453233343536331323334353738393103113123133[[#This Row],[Rate (Auto selects)]]*Table1487453233343536331323334353738393103113123133[[#This Row],[Hours Used]]</f>
        <v>0</v>
      </c>
      <c r="M9" s="94" t="s">
        <v>121</v>
      </c>
      <c r="N9" s="94" t="s">
        <v>58</v>
      </c>
      <c r="O9" s="107">
        <v>15.58</v>
      </c>
      <c r="Q9" s="40" t="s">
        <v>135</v>
      </c>
      <c r="R9" s="61">
        <v>131</v>
      </c>
      <c r="S9" s="33"/>
      <c r="T9" s="39"/>
      <c r="U9" s="39"/>
      <c r="V9" s="39"/>
      <c r="W9" s="39"/>
      <c r="X9" s="39"/>
      <c r="Y9" s="112">
        <f>IF(X9 &lt;&gt; "", RIGHT(Table15775311283848586881828384858788898108118128138[[#This Row],[Class (Dropdown)]],6),0)</f>
        <v>0</v>
      </c>
      <c r="Z9" s="108"/>
      <c r="AA9" s="107"/>
      <c r="AB9" s="111">
        <f>Table15775311283848586881828384858788898108118128138[[#This Row],[Rate (Auto fill)]]*Table15775311283848586881828384858788898108118128138[[#This Row],[Hours Groomed]]</f>
        <v>0</v>
      </c>
      <c r="AC9" s="32"/>
      <c r="AD9" s="73"/>
      <c r="AE9" s="39"/>
      <c r="AF9" s="39"/>
      <c r="AG9" s="39"/>
      <c r="AH9" s="78"/>
      <c r="AI9" s="33"/>
      <c r="AJ9" s="39"/>
      <c r="AK9" s="39"/>
      <c r="AL9" s="39"/>
      <c r="AM9" s="76"/>
      <c r="AN9" s="39"/>
      <c r="AO9" s="39"/>
      <c r="AP9" s="33"/>
      <c r="AQ9" s="77"/>
      <c r="AR9" s="39"/>
      <c r="AS9" s="39"/>
      <c r="AT9" s="76"/>
      <c r="AU9" s="39"/>
      <c r="AV9" s="78"/>
      <c r="AW9" s="33"/>
      <c r="AX9" s="72"/>
      <c r="AY9" s="39"/>
      <c r="AZ9" s="39"/>
      <c r="BA9" s="76"/>
      <c r="BB9" s="39"/>
      <c r="BC9" s="78"/>
      <c r="BD9" s="33"/>
      <c r="BE9" s="77"/>
      <c r="BF9" s="39"/>
      <c r="BG9" s="39"/>
      <c r="BH9" s="76"/>
      <c r="BI9" s="39"/>
      <c r="BJ9" s="78"/>
      <c r="BK9" s="33"/>
    </row>
    <row r="10" spans="1:63" ht="44.4" customHeight="1" x14ac:dyDescent="0.35">
      <c r="A10" s="72"/>
      <c r="B10" s="39"/>
      <c r="C10" s="39"/>
      <c r="D10" s="39"/>
      <c r="E10" s="39"/>
      <c r="F10" s="73"/>
      <c r="G10" s="95">
        <f>Table1487453233343536331323334353738393103113123133[[#This Row],[Hours Worked]]*Table1487453233343536331323334353738393103113123133[[#This Row],[Rate]]</f>
        <v>0</v>
      </c>
      <c r="H10" s="115"/>
      <c r="I10" s="117">
        <f>IF(Table1487453233343536331323334353738393103113123133[[#This Row],[Equipment Used (Dropdown)]] &lt;&gt; "", RIGHT(Table1487453233343536331323334353738393103113123133[[#This Row],[Equipment Used (Dropdown)]],6),0)</f>
        <v>0</v>
      </c>
      <c r="J10" s="94"/>
      <c r="K10" s="95">
        <f>Table1487453233343536331323334353738393103113123133[[#This Row],[Rate (Auto selects)]]*Table1487453233343536331323334353738393103113123133[[#This Row],[Hours Used]]</f>
        <v>0</v>
      </c>
      <c r="M10" s="94" t="s">
        <v>122</v>
      </c>
      <c r="N10" s="94" t="s">
        <v>59</v>
      </c>
      <c r="O10" s="107">
        <v>11.51</v>
      </c>
      <c r="Q10" s="40" t="s">
        <v>134</v>
      </c>
      <c r="R10" s="61">
        <v>76</v>
      </c>
      <c r="S10" s="33"/>
      <c r="T10" s="39"/>
      <c r="U10" s="39"/>
      <c r="V10" s="39"/>
      <c r="W10" s="39"/>
      <c r="X10" s="39"/>
      <c r="Y10" s="112">
        <f>IF(X10 &lt;&gt; "", RIGHT(Table15775311283848586881828384858788898108118128138[[#This Row],[Class (Dropdown)]],6),0)</f>
        <v>0</v>
      </c>
      <c r="Z10" s="108"/>
      <c r="AA10" s="107"/>
      <c r="AB10" s="111">
        <f>Table15775311283848586881828384858788898108118128138[[#This Row],[Rate (Auto fill)]]*Table15775311283848586881828384858788898108118128138[[#This Row],[Hours Groomed]]</f>
        <v>0</v>
      </c>
      <c r="AC10" s="32"/>
      <c r="AD10" s="39"/>
      <c r="AE10" s="39"/>
      <c r="AF10" s="39"/>
      <c r="AG10" s="39"/>
      <c r="AH10" s="78"/>
      <c r="AI10" s="33"/>
      <c r="AJ10" s="39"/>
      <c r="AK10" s="39"/>
      <c r="AL10" s="39"/>
      <c r="AM10" s="76"/>
      <c r="AN10" s="39"/>
      <c r="AO10" s="39"/>
      <c r="AP10" s="33"/>
      <c r="AQ10" s="77"/>
      <c r="AR10" s="39"/>
      <c r="AS10" s="39"/>
      <c r="AT10" s="76"/>
      <c r="AU10" s="39"/>
      <c r="AV10" s="78"/>
      <c r="AW10" s="33"/>
      <c r="AX10" s="72"/>
      <c r="AY10" s="39"/>
      <c r="AZ10" s="39"/>
      <c r="BA10" s="76"/>
      <c r="BB10" s="39"/>
      <c r="BC10" s="78"/>
      <c r="BD10" s="33"/>
      <c r="BE10" s="77"/>
      <c r="BF10" s="39"/>
      <c r="BG10" s="39"/>
      <c r="BH10" s="76"/>
      <c r="BI10" s="39"/>
      <c r="BJ10" s="78"/>
      <c r="BK10" s="33"/>
    </row>
    <row r="11" spans="1:63" ht="30" x14ac:dyDescent="0.35">
      <c r="A11" s="77"/>
      <c r="B11" s="39"/>
      <c r="C11" s="39"/>
      <c r="D11" s="39"/>
      <c r="E11" s="39"/>
      <c r="F11" s="73"/>
      <c r="G11" s="95">
        <f>Table1487453233343536331323334353738393103113123133[[#This Row],[Hours Worked]]*Table1487453233343536331323334353738393103113123133[[#This Row],[Rate]]</f>
        <v>0</v>
      </c>
      <c r="H11" s="116"/>
      <c r="I11" s="117">
        <f>IF(Table1487453233343536331323334353738393103113123133[[#This Row],[Equipment Used (Dropdown)]] &lt;&gt; "", RIGHT(Table1487453233343536331323334353738393103113123133[[#This Row],[Equipment Used (Dropdown)]],6),0)</f>
        <v>0</v>
      </c>
      <c r="J11" s="94"/>
      <c r="K11" s="95">
        <f>Table1487453233343536331323334353738393103113123133[[#This Row],[Rate (Auto selects)]]*Table1487453233343536331323334353738393103113123133[[#This Row],[Hours Used]]</f>
        <v>0</v>
      </c>
      <c r="M11" s="94" t="s">
        <v>123</v>
      </c>
      <c r="N11" s="94" t="s">
        <v>62</v>
      </c>
      <c r="O11" s="107">
        <v>2.31</v>
      </c>
      <c r="Q11" s="40" t="s">
        <v>133</v>
      </c>
      <c r="R11" s="61">
        <v>56</v>
      </c>
      <c r="S11" s="33"/>
      <c r="T11" s="39"/>
      <c r="U11" s="39"/>
      <c r="V11" s="39"/>
      <c r="W11" s="39"/>
      <c r="X11" s="39"/>
      <c r="Y11" s="112">
        <f>IF(X11 &lt;&gt; "", RIGHT(Table15775311283848586881828384858788898108118128138[[#This Row],[Class (Dropdown)]],6),0)</f>
        <v>0</v>
      </c>
      <c r="Z11" s="108"/>
      <c r="AA11" s="107"/>
      <c r="AB11" s="111">
        <f>Table15775311283848586881828384858788898108118128138[[#This Row],[Rate (Auto fill)]]*Table15775311283848586881828384858788898108118128138[[#This Row],[Hours Groomed]]</f>
        <v>0</v>
      </c>
      <c r="AC11" s="32"/>
      <c r="AD11" s="39"/>
      <c r="AE11" s="39"/>
      <c r="AF11" s="39"/>
      <c r="AG11" s="39"/>
      <c r="AH11" s="78"/>
      <c r="AI11" s="33"/>
      <c r="AJ11" s="39"/>
      <c r="AK11" s="39"/>
      <c r="AL11" s="39"/>
      <c r="AM11" s="76"/>
      <c r="AN11" s="39"/>
      <c r="AO11" s="39"/>
      <c r="AP11" s="33"/>
      <c r="AQ11" s="77"/>
      <c r="AR11" s="39"/>
      <c r="AS11" s="39"/>
      <c r="AT11" s="76"/>
      <c r="AU11" s="39"/>
      <c r="AV11" s="78"/>
      <c r="AW11" s="33"/>
      <c r="AX11" s="77"/>
      <c r="AY11" s="39"/>
      <c r="AZ11" s="39"/>
      <c r="BA11" s="76"/>
      <c r="BB11" s="39"/>
      <c r="BC11" s="78"/>
      <c r="BD11" s="33"/>
      <c r="BE11" s="77"/>
      <c r="BF11" s="39"/>
      <c r="BG11" s="39"/>
      <c r="BH11" s="76"/>
      <c r="BI11" s="39"/>
      <c r="BJ11" s="78"/>
      <c r="BK11" s="33"/>
    </row>
    <row r="12" spans="1:63" ht="30" x14ac:dyDescent="0.35">
      <c r="A12" s="77"/>
      <c r="B12" s="39"/>
      <c r="C12" s="39"/>
      <c r="D12" s="39"/>
      <c r="E12" s="39"/>
      <c r="F12" s="73"/>
      <c r="G12" s="95">
        <f>Table1487453233343536331323334353738393103113123133[[#This Row],[Hours Worked]]*Table1487453233343536331323334353738393103113123133[[#This Row],[Rate]]</f>
        <v>0</v>
      </c>
      <c r="H12" s="116"/>
      <c r="I12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2" s="94"/>
      <c r="K12" s="95">
        <f>Table1487453233343536331323334353738393103113123133[[#This Row],[Rate (Auto selects)]]*Table1487453233343536331323334353738393103113123133[[#This Row],[Hours Used]]</f>
        <v>0</v>
      </c>
      <c r="M12" s="94" t="s">
        <v>124</v>
      </c>
      <c r="N12" s="94" t="s">
        <v>63</v>
      </c>
      <c r="O12" s="107">
        <v>1.44</v>
      </c>
      <c r="Q12" s="40" t="s">
        <v>132</v>
      </c>
      <c r="R12" s="61">
        <v>41</v>
      </c>
      <c r="S12" s="33"/>
      <c r="T12" s="39"/>
      <c r="U12" s="39"/>
      <c r="V12" s="39"/>
      <c r="W12" s="39"/>
      <c r="X12" s="39"/>
      <c r="Y12" s="112">
        <f>IF(X12 &lt;&gt; "", RIGHT(Table15775311283848586881828384858788898108118128138[[#This Row],[Class (Dropdown)]],6),0)</f>
        <v>0</v>
      </c>
      <c r="Z12" s="108"/>
      <c r="AA12" s="107"/>
      <c r="AB12" s="111">
        <f>Table15775311283848586881828384858788898108118128138[[#This Row],[Rate (Auto fill)]]*Table15775311283848586881828384858788898108118128138[[#This Row],[Hours Groomed]]</f>
        <v>0</v>
      </c>
      <c r="AC12" s="32"/>
      <c r="AD12" s="39"/>
      <c r="AE12" s="39"/>
      <c r="AF12" s="39"/>
      <c r="AG12" s="39"/>
      <c r="AH12" s="78"/>
      <c r="AI12" s="33"/>
      <c r="AJ12" s="39"/>
      <c r="AK12" s="39"/>
      <c r="AL12" s="39"/>
      <c r="AM12" s="76"/>
      <c r="AN12" s="39"/>
      <c r="AO12" s="39"/>
      <c r="AP12" s="33"/>
      <c r="AQ12" s="77"/>
      <c r="AR12" s="39"/>
      <c r="AS12" s="39"/>
      <c r="AT12" s="76"/>
      <c r="AU12" s="39"/>
      <c r="AV12" s="78"/>
      <c r="AW12" s="33"/>
      <c r="AX12" s="77"/>
      <c r="AY12" s="39"/>
      <c r="AZ12" s="39"/>
      <c r="BA12" s="76"/>
      <c r="BB12" s="39"/>
      <c r="BC12" s="78"/>
      <c r="BD12" s="33"/>
      <c r="BE12" s="77"/>
      <c r="BF12" s="39"/>
      <c r="BG12" s="39"/>
      <c r="BH12" s="76"/>
      <c r="BI12" s="39"/>
      <c r="BJ12" s="78"/>
      <c r="BK12" s="33"/>
    </row>
    <row r="13" spans="1:63" ht="30" x14ac:dyDescent="0.35">
      <c r="A13" s="77"/>
      <c r="B13" s="39"/>
      <c r="C13" s="39"/>
      <c r="D13" s="39"/>
      <c r="E13" s="39"/>
      <c r="F13" s="73"/>
      <c r="G13" s="95">
        <f>Table1487453233343536331323334353738393103113123133[[#This Row],[Hours Worked]]*Table1487453233343536331323334353738393103113123133[[#This Row],[Rate]]</f>
        <v>0</v>
      </c>
      <c r="H13" s="116"/>
      <c r="I13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3" s="94"/>
      <c r="K13" s="95">
        <f>Table1487453233343536331323334353738393103113123133[[#This Row],[Rate (Auto selects)]]*Table1487453233343536331323334353738393103113123133[[#This Row],[Hours Used]]</f>
        <v>0</v>
      </c>
      <c r="M13" s="94" t="s">
        <v>125</v>
      </c>
      <c r="N13" s="94" t="s">
        <v>60</v>
      </c>
      <c r="O13" s="107">
        <v>1.29</v>
      </c>
      <c r="Q13" s="109" t="s">
        <v>131</v>
      </c>
      <c r="R13" s="110">
        <v>110</v>
      </c>
      <c r="S13" s="33"/>
      <c r="T13" s="39"/>
      <c r="U13" s="39"/>
      <c r="V13" s="39"/>
      <c r="W13" s="39"/>
      <c r="X13" s="39"/>
      <c r="Y13" s="112">
        <f>IF(X13 &lt;&gt; "", RIGHT(Table15775311283848586881828384858788898108118128138[[#This Row],[Class (Dropdown)]],6),0)</f>
        <v>0</v>
      </c>
      <c r="Z13" s="108"/>
      <c r="AA13" s="107"/>
      <c r="AB13" s="111">
        <f>Table15775311283848586881828384858788898108118128138[[#This Row],[Rate (Auto fill)]]*Table15775311283848586881828384858788898108118128138[[#This Row],[Hours Groomed]]</f>
        <v>0</v>
      </c>
      <c r="AC13" s="32"/>
      <c r="AD13" s="39"/>
      <c r="AE13" s="39"/>
      <c r="AF13" s="39"/>
      <c r="AG13" s="39"/>
      <c r="AH13" s="78"/>
      <c r="AI13" s="33"/>
      <c r="AJ13" s="39"/>
      <c r="AK13" s="39"/>
      <c r="AL13" s="39"/>
      <c r="AM13" s="76"/>
      <c r="AN13" s="39"/>
      <c r="AO13" s="39"/>
      <c r="AP13" s="33"/>
      <c r="AQ13" s="77"/>
      <c r="AR13" s="39"/>
      <c r="AS13" s="39"/>
      <c r="AT13" s="76"/>
      <c r="AU13" s="39"/>
      <c r="AV13" s="78"/>
      <c r="AW13" s="33"/>
      <c r="AX13" s="77"/>
      <c r="AY13" s="39"/>
      <c r="AZ13" s="39"/>
      <c r="BA13" s="76"/>
      <c r="BB13" s="39"/>
      <c r="BC13" s="78"/>
      <c r="BD13" s="33"/>
      <c r="BE13" s="77"/>
      <c r="BF13" s="39"/>
      <c r="BG13" s="39"/>
      <c r="BH13" s="76"/>
      <c r="BI13" s="39"/>
      <c r="BJ13" s="78"/>
      <c r="BK13" s="33"/>
    </row>
    <row r="14" spans="1:63" ht="30" x14ac:dyDescent="0.35">
      <c r="A14" s="77"/>
      <c r="B14" s="39"/>
      <c r="C14" s="39"/>
      <c r="D14" s="39"/>
      <c r="E14" s="39"/>
      <c r="F14" s="73"/>
      <c r="G14" s="95">
        <f>Table1487453233343536331323334353738393103113123133[[#This Row],[Hours Worked]]*Table1487453233343536331323334353738393103113123133[[#This Row],[Rate]]</f>
        <v>0</v>
      </c>
      <c r="H14" s="116"/>
      <c r="I14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4" s="94"/>
      <c r="K14" s="95">
        <f>Table1487453233343536331323334353738393103113123133[[#This Row],[Rate (Auto selects)]]*Table1487453233343536331323334353738393103113123133[[#This Row],[Hours Used]]</f>
        <v>0</v>
      </c>
      <c r="M14" s="94" t="s">
        <v>126</v>
      </c>
      <c r="N14" s="94" t="s">
        <v>64</v>
      </c>
      <c r="O14" s="107">
        <v>4.4400000000000004</v>
      </c>
      <c r="Q14" s="109" t="s">
        <v>130</v>
      </c>
      <c r="R14" s="110">
        <v>83</v>
      </c>
      <c r="S14" s="33"/>
      <c r="T14" s="39"/>
      <c r="U14" s="39"/>
      <c r="V14" s="39"/>
      <c r="W14" s="39"/>
      <c r="X14" s="39"/>
      <c r="Y14" s="112">
        <f>IF(X14 &lt;&gt; "", RIGHT(Table15775311283848586881828384858788898108118128138[[#This Row],[Class (Dropdown)]],6),0)</f>
        <v>0</v>
      </c>
      <c r="Z14" s="108"/>
      <c r="AA14" s="107"/>
      <c r="AB14" s="111">
        <f>Table15775311283848586881828384858788898108118128138[[#This Row],[Rate (Auto fill)]]*Table15775311283848586881828384858788898108118128138[[#This Row],[Hours Groomed]]</f>
        <v>0</v>
      </c>
      <c r="AC14" s="32"/>
      <c r="AD14" s="39"/>
      <c r="AE14" s="39"/>
      <c r="AF14" s="39"/>
      <c r="AG14" s="39"/>
      <c r="AH14" s="78"/>
      <c r="AI14" s="33"/>
      <c r="AJ14" s="39"/>
      <c r="AK14" s="39"/>
      <c r="AL14" s="39"/>
      <c r="AM14" s="76"/>
      <c r="AN14" s="39"/>
      <c r="AO14" s="39"/>
      <c r="AP14" s="33"/>
      <c r="AQ14" s="77"/>
      <c r="AR14" s="39"/>
      <c r="AS14" s="39"/>
      <c r="AT14" s="76"/>
      <c r="AU14" s="39"/>
      <c r="AV14" s="78"/>
      <c r="AW14" s="33"/>
      <c r="AX14" s="77"/>
      <c r="AY14" s="39"/>
      <c r="AZ14" s="39"/>
      <c r="BA14" s="76"/>
      <c r="BB14" s="39"/>
      <c r="BC14" s="78"/>
      <c r="BD14" s="33"/>
      <c r="BE14" s="77"/>
      <c r="BF14" s="39"/>
      <c r="BG14" s="39"/>
      <c r="BH14" s="76"/>
      <c r="BI14" s="39"/>
      <c r="BJ14" s="78"/>
      <c r="BK14" s="33"/>
    </row>
    <row r="15" spans="1:63" ht="30" x14ac:dyDescent="0.35">
      <c r="A15" s="77"/>
      <c r="B15" s="39"/>
      <c r="C15" s="39"/>
      <c r="D15" s="39"/>
      <c r="E15" s="39"/>
      <c r="F15" s="73"/>
      <c r="G15" s="95">
        <f>Table1487453233343536331323334353738393103113123133[[#This Row],[Hours Worked]]*Table1487453233343536331323334353738393103113123133[[#This Row],[Rate]]</f>
        <v>0</v>
      </c>
      <c r="H15" s="116"/>
      <c r="I15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5" s="94"/>
      <c r="K15" s="95">
        <f>Table1487453233343536331323334353738393103113123133[[#This Row],[Rate (Auto selects)]]*Table1487453233343536331323334353738393103113123133[[#This Row],[Hours Used]]</f>
        <v>0</v>
      </c>
      <c r="M15" s="94" t="s">
        <v>104</v>
      </c>
      <c r="N15" s="94" t="s">
        <v>65</v>
      </c>
      <c r="O15" s="107">
        <v>4.18</v>
      </c>
      <c r="Q15" s="109" t="s">
        <v>129</v>
      </c>
      <c r="R15" s="110">
        <v>46</v>
      </c>
      <c r="S15" s="33"/>
      <c r="T15" s="39"/>
      <c r="U15" s="39"/>
      <c r="V15" s="39"/>
      <c r="W15" s="39"/>
      <c r="X15" s="39"/>
      <c r="Y15" s="112">
        <f>IF(X15 &lt;&gt; "", RIGHT(Table15775311283848586881828384858788898108118128138[[#This Row],[Class (Dropdown)]],6),0)</f>
        <v>0</v>
      </c>
      <c r="Z15" s="108"/>
      <c r="AA15" s="107"/>
      <c r="AB15" s="111">
        <f>Table15775311283848586881828384858788898108118128138[[#This Row],[Rate (Auto fill)]]*Table15775311283848586881828384858788898108118128138[[#This Row],[Hours Groomed]]</f>
        <v>0</v>
      </c>
      <c r="AC15" s="32"/>
      <c r="AD15" s="39"/>
      <c r="AE15" s="39"/>
      <c r="AF15" s="39"/>
      <c r="AG15" s="39"/>
      <c r="AH15" s="78"/>
      <c r="AI15" s="33"/>
      <c r="AJ15" s="39"/>
      <c r="AK15" s="39"/>
      <c r="AL15" s="39"/>
      <c r="AM15" s="76"/>
      <c r="AN15" s="39"/>
      <c r="AO15" s="39"/>
      <c r="AP15" s="33"/>
      <c r="AQ15" s="77"/>
      <c r="AR15" s="39"/>
      <c r="AS15" s="39"/>
      <c r="AT15" s="76"/>
      <c r="AU15" s="39"/>
      <c r="AV15" s="78"/>
      <c r="AW15" s="33"/>
      <c r="AX15" s="77"/>
      <c r="AY15" s="39"/>
      <c r="AZ15" s="39"/>
      <c r="BA15" s="76"/>
      <c r="BB15" s="39"/>
      <c r="BC15" s="78"/>
      <c r="BD15" s="33"/>
      <c r="BE15" s="77"/>
      <c r="BF15" s="39"/>
      <c r="BG15" s="39"/>
      <c r="BH15" s="76"/>
      <c r="BI15" s="39"/>
      <c r="BJ15" s="78"/>
      <c r="BK15" s="33"/>
    </row>
    <row r="16" spans="1:63" ht="30" x14ac:dyDescent="0.35">
      <c r="A16" s="77"/>
      <c r="B16" s="39"/>
      <c r="C16" s="39"/>
      <c r="D16" s="39"/>
      <c r="E16" s="39"/>
      <c r="F16" s="73"/>
      <c r="G16" s="95">
        <f>Table1487453233343536331323334353738393103113123133[[#This Row],[Hours Worked]]*Table1487453233343536331323334353738393103113123133[[#This Row],[Rate]]</f>
        <v>0</v>
      </c>
      <c r="H16" s="116"/>
      <c r="I16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6" s="94"/>
      <c r="K16" s="95">
        <f>Table1487453233343536331323334353738393103113123133[[#This Row],[Rate (Auto selects)]]*Table1487453233343536331323334353738393103113123133[[#This Row],[Hours Used]]</f>
        <v>0</v>
      </c>
      <c r="M16" s="94" t="s">
        <v>105</v>
      </c>
      <c r="N16" s="94" t="s">
        <v>66</v>
      </c>
      <c r="O16" s="107">
        <v>12.36</v>
      </c>
      <c r="P16" s="79"/>
      <c r="Q16" s="109" t="s">
        <v>128</v>
      </c>
      <c r="R16" s="110">
        <v>33</v>
      </c>
      <c r="S16" s="33"/>
      <c r="T16" s="39"/>
      <c r="U16" s="39"/>
      <c r="V16" s="39"/>
      <c r="W16" s="39"/>
      <c r="X16" s="39"/>
      <c r="Y16" s="112">
        <f>IF(X16 &lt;&gt; "", RIGHT(Table15775311283848586881828384858788898108118128138[[#This Row],[Class (Dropdown)]],6),0)</f>
        <v>0</v>
      </c>
      <c r="Z16" s="108"/>
      <c r="AA16" s="107"/>
      <c r="AB16" s="111">
        <f>Table15775311283848586881828384858788898108118128138[[#This Row],[Rate (Auto fill)]]*Table15775311283848586881828384858788898108118128138[[#This Row],[Hours Groomed]]</f>
        <v>0</v>
      </c>
      <c r="AC16" s="32"/>
      <c r="AD16" s="39"/>
      <c r="AE16" s="39"/>
      <c r="AF16" s="39"/>
      <c r="AG16" s="39"/>
      <c r="AH16" s="78"/>
      <c r="AI16" s="33"/>
      <c r="AJ16" s="39"/>
      <c r="AK16" s="39"/>
      <c r="AL16" s="39"/>
      <c r="AM16" s="76"/>
      <c r="AN16" s="39"/>
      <c r="AO16" s="39"/>
      <c r="AP16" s="33"/>
      <c r="AQ16" s="77"/>
      <c r="AR16" s="39"/>
      <c r="AS16" s="39"/>
      <c r="AT16" s="76"/>
      <c r="AU16" s="39"/>
      <c r="AV16" s="78"/>
      <c r="AW16" s="33"/>
      <c r="AX16" s="77"/>
      <c r="AY16" s="39"/>
      <c r="AZ16" s="39"/>
      <c r="BA16" s="76"/>
      <c r="BB16" s="39"/>
      <c r="BC16" s="78"/>
      <c r="BD16" s="33"/>
      <c r="BE16" s="77"/>
      <c r="BF16" s="39"/>
      <c r="BG16" s="39"/>
      <c r="BH16" s="76"/>
      <c r="BI16" s="39"/>
      <c r="BJ16" s="78"/>
      <c r="BK16" s="33"/>
    </row>
    <row r="17" spans="1:63" ht="30" x14ac:dyDescent="0.35">
      <c r="A17" s="77"/>
      <c r="B17" s="39"/>
      <c r="C17" s="39"/>
      <c r="D17" s="39"/>
      <c r="E17" s="39"/>
      <c r="F17" s="73"/>
      <c r="G17" s="95">
        <f>Table1487453233343536331323334353738393103113123133[[#This Row],[Hours Worked]]*Table1487453233343536331323334353738393103113123133[[#This Row],[Rate]]</f>
        <v>0</v>
      </c>
      <c r="H17" s="116"/>
      <c r="I17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7" s="94"/>
      <c r="K17" s="95">
        <f>Table1487453233343536331323334353738393103113123133[[#This Row],[Rate (Auto selects)]]*Table1487453233343536331323334353738393103113123133[[#This Row],[Hours Used]]</f>
        <v>0</v>
      </c>
      <c r="M17" s="94" t="s">
        <v>106</v>
      </c>
      <c r="N17" s="94" t="s">
        <v>67</v>
      </c>
      <c r="O17" s="107">
        <v>6.91</v>
      </c>
      <c r="P17" s="79"/>
      <c r="Q17" s="109" t="s">
        <v>127</v>
      </c>
      <c r="R17" s="110">
        <v>28</v>
      </c>
      <c r="S17" s="33"/>
      <c r="T17" s="39" t="s">
        <v>50</v>
      </c>
      <c r="U17" s="39"/>
      <c r="V17" s="39"/>
      <c r="W17" s="39"/>
      <c r="X17" s="39"/>
      <c r="Y17" s="112">
        <f>IF(X17 &lt;&gt; "", RIGHT(Table15775311283848586881828384858788898108118128138[[#This Row],[Class (Dropdown)]],6),0)</f>
        <v>0</v>
      </c>
      <c r="Z17" s="108"/>
      <c r="AA17" s="107"/>
      <c r="AB17" s="111">
        <f>Table15775311283848586881828384858788898108118128138[[#This Row],[Rate (Auto fill)]]*Table15775311283848586881828384858788898108118128138[[#This Row],[Hours Groomed]]</f>
        <v>0</v>
      </c>
      <c r="AC17" s="32"/>
      <c r="AD17" s="39"/>
      <c r="AE17" s="39"/>
      <c r="AF17" s="39"/>
      <c r="AG17" s="39"/>
      <c r="AH17" s="78"/>
      <c r="AI17" s="33"/>
      <c r="AJ17" s="39"/>
      <c r="AK17" s="39"/>
      <c r="AL17" s="39"/>
      <c r="AM17" s="76"/>
      <c r="AN17" s="39"/>
      <c r="AO17" s="39"/>
      <c r="AP17" s="33"/>
      <c r="AQ17" s="77"/>
      <c r="AR17" s="39"/>
      <c r="AS17" s="39"/>
      <c r="AT17" s="76"/>
      <c r="AU17" s="39"/>
      <c r="AV17" s="78"/>
      <c r="AW17" s="33"/>
      <c r="AX17" s="77"/>
      <c r="AY17" s="39"/>
      <c r="AZ17" s="39"/>
      <c r="BA17" s="76"/>
      <c r="BB17" s="39"/>
      <c r="BC17" s="78"/>
      <c r="BD17" s="33"/>
      <c r="BE17" s="77"/>
      <c r="BF17" s="39"/>
      <c r="BG17" s="39"/>
      <c r="BH17" s="76"/>
      <c r="BI17" s="39"/>
      <c r="BJ17" s="78"/>
      <c r="BK17" s="33"/>
    </row>
    <row r="18" spans="1:63" ht="30" x14ac:dyDescent="0.35">
      <c r="A18" s="77"/>
      <c r="B18" s="39"/>
      <c r="C18" s="39"/>
      <c r="D18" s="39"/>
      <c r="E18" s="39"/>
      <c r="F18" s="73"/>
      <c r="G18" s="95">
        <f>Table1487453233343536331323334353738393103113123133[[#This Row],[Hours Worked]]*Table1487453233343536331323334353738393103113123133[[#This Row],[Rate]]</f>
        <v>0</v>
      </c>
      <c r="H18" s="116"/>
      <c r="I18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8" s="94"/>
      <c r="K18" s="95">
        <f>Table1487453233343536331323334353738393103113123133[[#This Row],[Rate (Auto selects)]]*Table1487453233343536331323334353738393103113123133[[#This Row],[Hours Used]]</f>
        <v>0</v>
      </c>
      <c r="M18" s="94" t="s">
        <v>107</v>
      </c>
      <c r="N18" s="94" t="s">
        <v>54</v>
      </c>
      <c r="O18" s="107">
        <v>15.14</v>
      </c>
      <c r="P18" s="80"/>
      <c r="S18" s="33"/>
      <c r="T18" s="39"/>
      <c r="U18" s="39"/>
      <c r="V18" s="39"/>
      <c r="W18" s="39"/>
      <c r="X18" s="39"/>
      <c r="Y18" s="112">
        <f>IF(X18 &lt;&gt; "", RIGHT(Table15775311283848586881828384858788898108118128138[[#This Row],[Class (Dropdown)]],6),0)</f>
        <v>0</v>
      </c>
      <c r="Z18" s="108"/>
      <c r="AA18" s="107"/>
      <c r="AB18" s="111">
        <f>Table15775311283848586881828384858788898108118128138[[#This Row],[Rate (Auto fill)]]*Table15775311283848586881828384858788898108118128138[[#This Row],[Hours Groomed]]</f>
        <v>0</v>
      </c>
      <c r="AC18" s="32"/>
      <c r="AD18" s="39"/>
      <c r="AE18" s="39"/>
      <c r="AF18" s="39"/>
      <c r="AG18" s="39"/>
      <c r="AH18" s="78"/>
      <c r="AI18" s="33"/>
      <c r="AJ18" s="39"/>
      <c r="AK18" s="39"/>
      <c r="AL18" s="39"/>
      <c r="AM18" s="76"/>
      <c r="AN18" s="39"/>
      <c r="AO18" s="39"/>
      <c r="AP18" s="33"/>
      <c r="AQ18" s="77"/>
      <c r="AR18" s="39"/>
      <c r="AS18" s="39"/>
      <c r="AT18" s="76"/>
      <c r="AU18" s="39"/>
      <c r="AV18" s="78"/>
      <c r="AW18" s="33"/>
      <c r="AX18" s="77"/>
      <c r="AY18" s="39"/>
      <c r="AZ18" s="39"/>
      <c r="BA18" s="76"/>
      <c r="BB18" s="39"/>
      <c r="BC18" s="78"/>
      <c r="BD18" s="33"/>
      <c r="BE18" s="77"/>
      <c r="BF18" s="39"/>
      <c r="BG18" s="39"/>
      <c r="BH18" s="76"/>
      <c r="BI18" s="39"/>
      <c r="BJ18" s="78"/>
      <c r="BK18" s="33"/>
    </row>
    <row r="19" spans="1:63" ht="33.75" customHeight="1" x14ac:dyDescent="0.35">
      <c r="A19" s="77"/>
      <c r="B19" s="39"/>
      <c r="C19" s="39"/>
      <c r="D19" s="39"/>
      <c r="E19" s="39"/>
      <c r="F19" s="73"/>
      <c r="G19" s="95">
        <f>Table1487453233343536331323334353738393103113123133[[#This Row],[Hours Worked]]*Table1487453233343536331323334353738393103113123133[[#This Row],[Rate]]</f>
        <v>0</v>
      </c>
      <c r="H19" s="116"/>
      <c r="I19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9" s="94"/>
      <c r="K19" s="95">
        <f>Table1487453233343536331323334353738393103113123133[[#This Row],[Rate (Auto selects)]]*Table1487453233343536331323334353738393103113123133[[#This Row],[Hours Used]]</f>
        <v>0</v>
      </c>
      <c r="M19" s="94" t="s">
        <v>108</v>
      </c>
      <c r="N19" s="94" t="s">
        <v>55</v>
      </c>
      <c r="O19" s="107">
        <v>20.61</v>
      </c>
      <c r="P19" s="32"/>
      <c r="S19" s="33"/>
      <c r="T19" s="39"/>
      <c r="U19" s="39"/>
      <c r="V19" s="39"/>
      <c r="W19" s="39"/>
      <c r="X19" s="39"/>
      <c r="Y19" s="112">
        <f>IF(X19 &lt;&gt; "", RIGHT(Table15775311283848586881828384858788898108118128138[[#This Row],[Class (Dropdown)]],6),0)</f>
        <v>0</v>
      </c>
      <c r="Z19" s="108"/>
      <c r="AA19" s="107"/>
      <c r="AB19" s="111">
        <f>Table15775311283848586881828384858788898108118128138[[#This Row],[Rate (Auto fill)]]*Table15775311283848586881828384858788898108118128138[[#This Row],[Hours Groomed]]</f>
        <v>0</v>
      </c>
      <c r="AC19" s="32"/>
      <c r="AD19" s="39"/>
      <c r="AE19" s="39"/>
      <c r="AF19" s="39"/>
      <c r="AG19" s="39"/>
      <c r="AH19" s="78"/>
      <c r="AI19" s="33"/>
      <c r="AJ19" s="39"/>
      <c r="AK19" s="39"/>
      <c r="AL19" s="39"/>
      <c r="AM19" s="76"/>
      <c r="AN19" s="39"/>
      <c r="AO19" s="39"/>
      <c r="AP19" s="33"/>
      <c r="AQ19" s="77"/>
      <c r="AR19" s="39"/>
      <c r="AS19" s="39"/>
      <c r="AT19" s="76"/>
      <c r="AU19" s="39"/>
      <c r="AV19" s="78"/>
      <c r="AW19" s="33"/>
      <c r="AX19" s="77"/>
      <c r="AY19" s="39"/>
      <c r="AZ19" s="39"/>
      <c r="BA19" s="76"/>
      <c r="BB19" s="39"/>
      <c r="BC19" s="78"/>
      <c r="BD19" s="33"/>
      <c r="BE19" s="77"/>
      <c r="BF19" s="39"/>
      <c r="BG19" s="39"/>
      <c r="BH19" s="76"/>
      <c r="BI19" s="39"/>
      <c r="BJ19" s="78"/>
      <c r="BK19" s="33"/>
    </row>
    <row r="20" spans="1:63" ht="30" x14ac:dyDescent="0.35">
      <c r="A20" s="77"/>
      <c r="B20" s="39"/>
      <c r="C20" s="39"/>
      <c r="D20" s="39"/>
      <c r="E20" s="39"/>
      <c r="F20" s="73"/>
      <c r="G20" s="95">
        <f>Table1487453233343536331323334353738393103113123133[[#This Row],[Hours Worked]]*Table1487453233343536331323334353738393103113123133[[#This Row],[Rate]]</f>
        <v>0</v>
      </c>
      <c r="H20" s="116"/>
      <c r="I20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20" s="94"/>
      <c r="K20" s="95">
        <f>Table1487453233343536331323334353738393103113123133[[#This Row],[Rate (Auto selects)]]*Table1487453233343536331323334353738393103113123133[[#This Row],[Hours Used]]</f>
        <v>0</v>
      </c>
      <c r="M20" s="94" t="s">
        <v>116</v>
      </c>
      <c r="N20" s="94" t="s">
        <v>68</v>
      </c>
      <c r="O20" s="107">
        <v>29.99</v>
      </c>
      <c r="P20" s="32"/>
      <c r="S20" s="33"/>
      <c r="T20" s="39"/>
      <c r="U20" s="39"/>
      <c r="V20" s="39"/>
      <c r="W20" s="39"/>
      <c r="X20" s="39"/>
      <c r="Y20" s="112">
        <f>IF(X20 &lt;&gt; "", RIGHT(Table15775311283848586881828384858788898108118128138[[#This Row],[Class (Dropdown)]],6),0)</f>
        <v>0</v>
      </c>
      <c r="Z20" s="108"/>
      <c r="AA20" s="107"/>
      <c r="AB20" s="111">
        <f>Table15775311283848586881828384858788898108118128138[[#This Row],[Rate (Auto fill)]]*Table15775311283848586881828384858788898108118128138[[#This Row],[Hours Groomed]]</f>
        <v>0</v>
      </c>
      <c r="AC20" s="32"/>
      <c r="AD20" s="39"/>
      <c r="AE20" s="39"/>
      <c r="AF20" s="39"/>
      <c r="AG20" s="39"/>
      <c r="AH20" s="78"/>
      <c r="AI20" s="33"/>
      <c r="AJ20" s="39"/>
      <c r="AK20" s="39"/>
      <c r="AL20" s="39"/>
      <c r="AM20" s="76"/>
      <c r="AN20" s="39"/>
      <c r="AO20" s="39"/>
      <c r="AP20" s="33"/>
      <c r="AQ20" s="77"/>
      <c r="AR20" s="39"/>
      <c r="AS20" s="39"/>
      <c r="AT20" s="76"/>
      <c r="AU20" s="39"/>
      <c r="AV20" s="78"/>
      <c r="AW20" s="33"/>
      <c r="AX20" s="77"/>
      <c r="AY20" s="39"/>
      <c r="AZ20" s="39"/>
      <c r="BA20" s="76"/>
      <c r="BB20" s="39"/>
      <c r="BC20" s="78"/>
      <c r="BD20" s="33"/>
      <c r="BE20" s="77"/>
      <c r="BF20" s="39"/>
      <c r="BG20" s="39"/>
      <c r="BH20" s="76"/>
      <c r="BI20" s="39"/>
      <c r="BJ20" s="78"/>
      <c r="BK20" s="33"/>
    </row>
    <row r="21" spans="1:63" ht="45" x14ac:dyDescent="0.35">
      <c r="A21" s="77"/>
      <c r="B21" s="39"/>
      <c r="C21" s="39"/>
      <c r="D21" s="39"/>
      <c r="E21" s="39"/>
      <c r="F21" s="73"/>
      <c r="G21" s="95">
        <f>Table1487453233343536331323334353738393103113123133[[#This Row],[Hours Worked]]*Table1487453233343536331323334353738393103113123133[[#This Row],[Rate]]</f>
        <v>0</v>
      </c>
      <c r="H21" s="116"/>
      <c r="I21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21" s="94"/>
      <c r="K21" s="95">
        <f>Table1487453233343536331323334353738393103113123133[[#This Row],[Rate (Auto selects)]]*Table1487453233343536331323334353738393103113123133[[#This Row],[Hours Used]]</f>
        <v>0</v>
      </c>
      <c r="M21" s="94" t="s">
        <v>117</v>
      </c>
      <c r="N21" s="94" t="s">
        <v>69</v>
      </c>
      <c r="O21" s="107">
        <v>17.75</v>
      </c>
      <c r="P21" s="32"/>
      <c r="S21" s="33"/>
      <c r="T21" s="39"/>
      <c r="U21" s="39"/>
      <c r="V21" s="39"/>
      <c r="W21" s="39"/>
      <c r="X21" s="39"/>
      <c r="Y21" s="112">
        <f>IF(X21 &lt;&gt; "", RIGHT(Table15775311283848586881828384858788898108118128138[[#This Row],[Class (Dropdown)]],6),0)</f>
        <v>0</v>
      </c>
      <c r="Z21" s="108"/>
      <c r="AA21" s="107"/>
      <c r="AB21" s="111">
        <f>Table15775311283848586881828384858788898108118128138[[#This Row],[Rate (Auto fill)]]*Table15775311283848586881828384858788898108118128138[[#This Row],[Hours Groomed]]</f>
        <v>0</v>
      </c>
      <c r="AC21" s="32"/>
      <c r="AD21" s="39"/>
      <c r="AE21" s="39"/>
      <c r="AF21" s="39"/>
      <c r="AG21" s="39"/>
      <c r="AH21" s="78"/>
      <c r="AI21" s="33"/>
      <c r="AJ21" s="39"/>
      <c r="AK21" s="39"/>
      <c r="AL21" s="39"/>
      <c r="AM21" s="76"/>
      <c r="AN21" s="39"/>
      <c r="AO21" s="39"/>
      <c r="AP21" s="33"/>
      <c r="AQ21" s="77"/>
      <c r="AR21" s="39"/>
      <c r="AS21" s="39"/>
      <c r="AT21" s="76"/>
      <c r="AU21" s="39"/>
      <c r="AV21" s="78"/>
      <c r="AW21" s="33"/>
      <c r="AX21" s="77"/>
      <c r="AY21" s="39"/>
      <c r="AZ21" s="39"/>
      <c r="BA21" s="76"/>
      <c r="BB21" s="39"/>
      <c r="BC21" s="78"/>
      <c r="BD21" s="33"/>
      <c r="BE21" s="77"/>
      <c r="BF21" s="39"/>
      <c r="BG21" s="39"/>
      <c r="BH21" s="76"/>
      <c r="BI21" s="39"/>
      <c r="BJ21" s="78"/>
      <c r="BK21" s="33"/>
    </row>
    <row r="22" spans="1:63" ht="45" x14ac:dyDescent="0.35">
      <c r="A22" s="77"/>
      <c r="B22" s="39"/>
      <c r="C22" s="39"/>
      <c r="D22" s="39"/>
      <c r="E22" s="39"/>
      <c r="F22" s="73"/>
      <c r="G22" s="95">
        <f>Table1487453233343536331323334353738393103113123133[[#This Row],[Hours Worked]]*Table1487453233343536331323334353738393103113123133[[#This Row],[Rate]]</f>
        <v>0</v>
      </c>
      <c r="H22" s="116"/>
      <c r="I22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22" s="94"/>
      <c r="K22" s="95">
        <f>Table1487453233343536331323334353738393103113123133[[#This Row],[Rate (Auto selects)]]*Table1487453233343536331323334353738393103113123133[[#This Row],[Hours Used]]</f>
        <v>0</v>
      </c>
      <c r="M22" s="94" t="s">
        <v>118</v>
      </c>
      <c r="N22" s="94" t="s">
        <v>56</v>
      </c>
      <c r="O22" s="107">
        <v>40.659999999999997</v>
      </c>
      <c r="P22" s="32"/>
      <c r="S22" s="33"/>
      <c r="T22" s="39"/>
      <c r="U22" s="39"/>
      <c r="V22" s="39"/>
      <c r="W22" s="39"/>
      <c r="X22" s="39"/>
      <c r="Y22" s="112">
        <f>IF(X22 &lt;&gt; "", RIGHT(Table15775311283848586881828384858788898108118128138[[#This Row],[Class (Dropdown)]],6),0)</f>
        <v>0</v>
      </c>
      <c r="Z22" s="108"/>
      <c r="AA22" s="107"/>
      <c r="AB22" s="111">
        <f>Table15775311283848586881828384858788898108118128138[[#This Row],[Rate (Auto fill)]]*Table15775311283848586881828384858788898108118128138[[#This Row],[Hours Groomed]]</f>
        <v>0</v>
      </c>
      <c r="AC22" s="32"/>
      <c r="AD22" s="39"/>
      <c r="AE22" s="39"/>
      <c r="AF22" s="39"/>
      <c r="AG22" s="39"/>
      <c r="AH22" s="78"/>
      <c r="AI22" s="33"/>
      <c r="AJ22" s="39"/>
      <c r="AK22" s="39"/>
      <c r="AL22" s="39"/>
      <c r="AM22" s="76"/>
      <c r="AN22" s="39"/>
      <c r="AO22" s="39"/>
      <c r="AP22" s="33"/>
      <c r="AQ22" s="77"/>
      <c r="AR22" s="39"/>
      <c r="AS22" s="39"/>
      <c r="AT22" s="76"/>
      <c r="AU22" s="39"/>
      <c r="AV22" s="78"/>
      <c r="AW22" s="33"/>
      <c r="AX22" s="77"/>
      <c r="AY22" s="39"/>
      <c r="AZ22" s="39"/>
      <c r="BA22" s="76"/>
      <c r="BB22" s="39"/>
      <c r="BC22" s="78"/>
      <c r="BD22" s="33"/>
      <c r="BE22" s="77"/>
      <c r="BF22" s="39"/>
      <c r="BG22" s="39"/>
      <c r="BH22" s="76"/>
      <c r="BI22" s="39"/>
      <c r="BJ22" s="78"/>
      <c r="BK22" s="33"/>
    </row>
    <row r="23" spans="1:63" ht="45" x14ac:dyDescent="0.35">
      <c r="A23" s="77"/>
      <c r="B23" s="39"/>
      <c r="C23" s="39"/>
      <c r="D23" s="39"/>
      <c r="E23" s="39"/>
      <c r="F23" s="73"/>
      <c r="G23" s="95">
        <f>Table1487453233343536331323334353738393103113123133[[#This Row],[Hours Worked]]*Table1487453233343536331323334353738393103113123133[[#This Row],[Rate]]</f>
        <v>0</v>
      </c>
      <c r="H23" s="116"/>
      <c r="I23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23" s="94"/>
      <c r="K23" s="95">
        <f>Table1487453233343536331323334353738393103113123133[[#This Row],[Rate (Auto selects)]]*Table1487453233343536331323334353738393103113123133[[#This Row],[Hours Used]]</f>
        <v>0</v>
      </c>
      <c r="M23" s="94" t="s">
        <v>119</v>
      </c>
      <c r="N23" s="94" t="s">
        <v>70</v>
      </c>
      <c r="O23" s="107">
        <v>69.61</v>
      </c>
      <c r="S23" s="33"/>
      <c r="T23" s="39"/>
      <c r="U23" s="39"/>
      <c r="V23" s="39"/>
      <c r="W23" s="39"/>
      <c r="X23" s="39"/>
      <c r="Y23" s="112">
        <f>IF(X23 &lt;&gt; "", RIGHT(Table15775311283848586881828384858788898108118128138[[#This Row],[Class (Dropdown)]],6),0)</f>
        <v>0</v>
      </c>
      <c r="Z23" s="108"/>
      <c r="AA23" s="107"/>
      <c r="AB23" s="111">
        <f>Table15775311283848586881828384858788898108118128138[[#This Row],[Rate (Auto fill)]]*Table15775311283848586881828384858788898108118128138[[#This Row],[Hours Groomed]]</f>
        <v>0</v>
      </c>
      <c r="AC23" s="32"/>
      <c r="AD23" s="39"/>
      <c r="AE23" s="39"/>
      <c r="AF23" s="39"/>
      <c r="AG23" s="39"/>
      <c r="AH23" s="78"/>
      <c r="AI23" s="33"/>
      <c r="AJ23" s="39"/>
      <c r="AK23" s="39"/>
      <c r="AL23" s="39"/>
      <c r="AM23" s="76"/>
      <c r="AN23" s="39"/>
      <c r="AO23" s="39"/>
      <c r="AP23" s="33"/>
      <c r="AQ23" s="77"/>
      <c r="AR23" s="39"/>
      <c r="AS23" s="39"/>
      <c r="AT23" s="76"/>
      <c r="AU23" s="39"/>
      <c r="AV23" s="78"/>
      <c r="AW23" s="33"/>
      <c r="AX23" s="77"/>
      <c r="AY23" s="39"/>
      <c r="AZ23" s="39"/>
      <c r="BA23" s="76"/>
      <c r="BB23" s="39"/>
      <c r="BC23" s="78"/>
      <c r="BD23" s="33"/>
      <c r="BE23" s="77"/>
      <c r="BF23" s="39"/>
      <c r="BG23" s="39"/>
      <c r="BH23" s="76"/>
      <c r="BI23" s="39"/>
      <c r="BJ23" s="78"/>
      <c r="BK23" s="33"/>
    </row>
    <row r="24" spans="1:63" ht="30" x14ac:dyDescent="0.35">
      <c r="A24" s="77"/>
      <c r="B24" s="39"/>
      <c r="C24" s="39"/>
      <c r="D24" s="39"/>
      <c r="E24" s="39"/>
      <c r="F24" s="73"/>
      <c r="G24" s="95">
        <f>Table1487453233343536331323334353738393103113123133[[#This Row],[Hours Worked]]*Table1487453233343536331323334353738393103113123133[[#This Row],[Rate]]</f>
        <v>0</v>
      </c>
      <c r="H24" s="116"/>
      <c r="I24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24" s="94"/>
      <c r="K24" s="95">
        <f>Table1487453233343536331323334353738393103113123133[[#This Row],[Rate (Auto selects)]]*Table1487453233343536331323334353738393103113123133[[#This Row],[Hours Used]]</f>
        <v>0</v>
      </c>
      <c r="M24" s="94" t="s">
        <v>120</v>
      </c>
      <c r="N24" s="94" t="s">
        <v>57</v>
      </c>
      <c r="O24" s="107">
        <v>48.88</v>
      </c>
      <c r="S24" s="33"/>
      <c r="T24" s="39"/>
      <c r="U24" s="39"/>
      <c r="V24" s="39"/>
      <c r="W24" s="39"/>
      <c r="X24" s="39"/>
      <c r="Y24" s="112">
        <f>IF(X24 &lt;&gt; "", RIGHT(Table15775311283848586881828384858788898108118128138[[#This Row],[Class (Dropdown)]],6),0)</f>
        <v>0</v>
      </c>
      <c r="Z24" s="108"/>
      <c r="AA24" s="107"/>
      <c r="AB24" s="111">
        <f>Table15775311283848586881828384858788898108118128138[[#This Row],[Rate (Auto fill)]]*Table15775311283848586881828384858788898108118128138[[#This Row],[Hours Groomed]]</f>
        <v>0</v>
      </c>
      <c r="AC24" s="32"/>
      <c r="AD24" s="39"/>
      <c r="AE24" s="39"/>
      <c r="AF24" s="39"/>
      <c r="AG24" s="39"/>
      <c r="AH24" s="78"/>
      <c r="AI24" s="33"/>
      <c r="AJ24" s="39"/>
      <c r="AK24" s="39"/>
      <c r="AL24" s="39"/>
      <c r="AM24" s="76"/>
      <c r="AN24" s="39"/>
      <c r="AO24" s="39"/>
      <c r="AP24" s="33"/>
      <c r="AQ24" s="77"/>
      <c r="AR24" s="39"/>
      <c r="AS24" s="39"/>
      <c r="AT24" s="76"/>
      <c r="AU24" s="39"/>
      <c r="AV24" s="78"/>
      <c r="AW24" s="33"/>
      <c r="AX24" s="77"/>
      <c r="AY24" s="39"/>
      <c r="AZ24" s="39"/>
      <c r="BA24" s="76"/>
      <c r="BB24" s="39"/>
      <c r="BC24" s="78"/>
      <c r="BD24" s="33"/>
      <c r="BE24" s="77"/>
      <c r="BF24" s="39"/>
      <c r="BG24" s="39"/>
      <c r="BH24" s="76"/>
      <c r="BI24" s="39"/>
      <c r="BJ24" s="78"/>
      <c r="BK24" s="33"/>
    </row>
    <row r="25" spans="1:63" ht="30" x14ac:dyDescent="0.35">
      <c r="A25" s="77"/>
      <c r="B25" s="39"/>
      <c r="C25" s="39"/>
      <c r="D25" s="39"/>
      <c r="E25" s="39"/>
      <c r="F25" s="73"/>
      <c r="G25" s="95">
        <f>Table1487453233343536331323334353738393103113123133[[#This Row],[Hours Worked]]*Table1487453233343536331323334353738393103113123133[[#This Row],[Rate]]</f>
        <v>0</v>
      </c>
      <c r="H25" s="116"/>
      <c r="I25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25" s="94"/>
      <c r="K25" s="95">
        <f>Table1487453233343536331323334353738393103113123133[[#This Row],[Rate (Auto selects)]]*Table1487453233343536331323334353738393103113123133[[#This Row],[Hours Used]]</f>
        <v>0</v>
      </c>
      <c r="M25" s="94" t="s">
        <v>109</v>
      </c>
      <c r="N25" s="94" t="s">
        <v>71</v>
      </c>
      <c r="O25" s="107">
        <v>44.14</v>
      </c>
      <c r="S25" s="33"/>
      <c r="T25" s="39"/>
      <c r="U25" s="39"/>
      <c r="V25" s="39"/>
      <c r="W25" s="39"/>
      <c r="X25" s="39"/>
      <c r="Y25" s="112">
        <f>IF(X25 &lt;&gt; "", RIGHT(Table15775311283848586881828384858788898108118128138[[#This Row],[Class (Dropdown)]],6),0)</f>
        <v>0</v>
      </c>
      <c r="Z25" s="108"/>
      <c r="AA25" s="107"/>
      <c r="AB25" s="111">
        <f>Table15775311283848586881828384858788898108118128138[[#This Row],[Rate (Auto fill)]]*Table15775311283848586881828384858788898108118128138[[#This Row],[Hours Groomed]]</f>
        <v>0</v>
      </c>
      <c r="AC25" s="32"/>
      <c r="AD25" s="39"/>
      <c r="AE25" s="39"/>
      <c r="AF25" s="39"/>
      <c r="AG25" s="39"/>
      <c r="AH25" s="78"/>
      <c r="AI25" s="33"/>
      <c r="AJ25" s="39"/>
      <c r="AK25" s="39"/>
      <c r="AL25" s="39"/>
      <c r="AM25" s="76"/>
      <c r="AN25" s="39"/>
      <c r="AO25" s="39"/>
      <c r="AP25" s="33"/>
      <c r="AQ25" s="77"/>
      <c r="AR25" s="39"/>
      <c r="AS25" s="39"/>
      <c r="AT25" s="76"/>
      <c r="AU25" s="39"/>
      <c r="AV25" s="78"/>
      <c r="AW25" s="33"/>
      <c r="AX25" s="77"/>
      <c r="AY25" s="39"/>
      <c r="AZ25" s="39"/>
      <c r="BA25" s="76"/>
      <c r="BB25" s="39"/>
      <c r="BC25" s="78"/>
      <c r="BD25" s="33"/>
      <c r="BE25" s="77"/>
      <c r="BF25" s="39"/>
      <c r="BG25" s="39"/>
      <c r="BH25" s="76"/>
      <c r="BI25" s="39"/>
      <c r="BJ25" s="78"/>
      <c r="BK25" s="33"/>
    </row>
    <row r="26" spans="1:63" ht="30" x14ac:dyDescent="0.35">
      <c r="A26" s="77"/>
      <c r="B26" s="39"/>
      <c r="C26" s="39"/>
      <c r="D26" s="39"/>
      <c r="E26" s="39"/>
      <c r="F26" s="73"/>
      <c r="G26" s="95">
        <f>Table1487453233343536331323334353738393103113123133[[#This Row],[Hours Worked]]*Table1487453233343536331323334353738393103113123133[[#This Row],[Rate]]</f>
        <v>0</v>
      </c>
      <c r="H26" s="116"/>
      <c r="I26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26" s="94"/>
      <c r="K26" s="95">
        <f>Table1487453233343536331323334353738393103113123133[[#This Row],[Rate (Auto selects)]]*Table1487453233343536331323334353738393103113123133[[#This Row],[Hours Used]]</f>
        <v>0</v>
      </c>
      <c r="M26" s="94" t="s">
        <v>110</v>
      </c>
      <c r="N26" s="94" t="s">
        <v>72</v>
      </c>
      <c r="O26" s="107">
        <v>43.75</v>
      </c>
      <c r="S26" s="33"/>
      <c r="T26" s="39"/>
      <c r="U26" s="39"/>
      <c r="V26" s="39"/>
      <c r="W26" s="39"/>
      <c r="X26" s="39"/>
      <c r="Y26" s="112">
        <f>IF(X26 &lt;&gt; "", RIGHT(Table15775311283848586881828384858788898108118128138[[#This Row],[Class (Dropdown)]],6),0)</f>
        <v>0</v>
      </c>
      <c r="Z26" s="108"/>
      <c r="AA26" s="107"/>
      <c r="AB26" s="111">
        <f>Table15775311283848586881828384858788898108118128138[[#This Row],[Rate (Auto fill)]]*Table15775311283848586881828384858788898108118128138[[#This Row],[Hours Groomed]]</f>
        <v>0</v>
      </c>
      <c r="AC26" s="32"/>
      <c r="AD26" s="39"/>
      <c r="AE26" s="39"/>
      <c r="AF26" s="39"/>
      <c r="AG26" s="39"/>
      <c r="AH26" s="78"/>
      <c r="AI26" s="33"/>
      <c r="AJ26" s="39"/>
      <c r="AK26" s="39"/>
      <c r="AL26" s="39"/>
      <c r="AM26" s="76"/>
      <c r="AN26" s="39"/>
      <c r="AO26" s="39"/>
      <c r="AP26" s="33"/>
      <c r="AQ26" s="77"/>
      <c r="AR26" s="39"/>
      <c r="AS26" s="39"/>
      <c r="AT26" s="76"/>
      <c r="AU26" s="39"/>
      <c r="AV26" s="78"/>
      <c r="AW26" s="33"/>
      <c r="AX26" s="77"/>
      <c r="AY26" s="39"/>
      <c r="AZ26" s="39"/>
      <c r="BA26" s="76"/>
      <c r="BB26" s="39"/>
      <c r="BC26" s="78"/>
      <c r="BD26" s="33"/>
      <c r="BE26" s="77"/>
      <c r="BF26" s="39"/>
      <c r="BG26" s="39"/>
      <c r="BH26" s="76"/>
      <c r="BI26" s="39"/>
      <c r="BJ26" s="78"/>
      <c r="BK26" s="33"/>
    </row>
    <row r="27" spans="1:63" ht="45" x14ac:dyDescent="0.35">
      <c r="A27" s="77"/>
      <c r="B27" s="39"/>
      <c r="C27" s="39"/>
      <c r="D27" s="39"/>
      <c r="E27" s="39"/>
      <c r="F27" s="73"/>
      <c r="G27" s="95">
        <f>Table1487453233343536331323334353738393103113123133[[#This Row],[Hours Worked]]*Table1487453233343536331323334353738393103113123133[[#This Row],[Rate]]</f>
        <v>0</v>
      </c>
      <c r="H27" s="116"/>
      <c r="I27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27" s="94"/>
      <c r="K27" s="95">
        <f>Table1487453233343536331323334353738393103113123133[[#This Row],[Rate (Auto selects)]]*Table1487453233343536331323334353738393103113123133[[#This Row],[Hours Used]]</f>
        <v>0</v>
      </c>
      <c r="M27" s="94" t="s">
        <v>111</v>
      </c>
      <c r="N27" s="94" t="s">
        <v>73</v>
      </c>
      <c r="O27" s="107">
        <v>18.78</v>
      </c>
      <c r="S27" s="33"/>
      <c r="T27" s="39"/>
      <c r="U27" s="39"/>
      <c r="V27" s="39"/>
      <c r="W27" s="39"/>
      <c r="X27" s="39"/>
      <c r="Y27" s="112">
        <f>IF(X27 &lt;&gt; "", RIGHT(Table15775311283848586881828384858788898108118128138[[#This Row],[Class (Dropdown)]],6),0)</f>
        <v>0</v>
      </c>
      <c r="Z27" s="108"/>
      <c r="AA27" s="107"/>
      <c r="AB27" s="111">
        <f>Table15775311283848586881828384858788898108118128138[[#This Row],[Rate (Auto fill)]]*Table15775311283848586881828384858788898108118128138[[#This Row],[Hours Groomed]]</f>
        <v>0</v>
      </c>
      <c r="AC27" s="32"/>
      <c r="AD27" s="39"/>
      <c r="AE27" s="39"/>
      <c r="AF27" s="39"/>
      <c r="AG27" s="39"/>
      <c r="AH27" s="78"/>
      <c r="AI27" s="33"/>
      <c r="AJ27" s="39"/>
      <c r="AK27" s="39"/>
      <c r="AL27" s="39"/>
      <c r="AM27" s="76"/>
      <c r="AN27" s="39"/>
      <c r="AO27" s="39"/>
      <c r="AP27" s="33"/>
      <c r="AQ27" s="77"/>
      <c r="AR27" s="39"/>
      <c r="AS27" s="39"/>
      <c r="AT27" s="76"/>
      <c r="AU27" s="39"/>
      <c r="AV27" s="78"/>
      <c r="AW27" s="33"/>
      <c r="AX27" s="77"/>
      <c r="AY27" s="39"/>
      <c r="AZ27" s="39"/>
      <c r="BA27" s="76"/>
      <c r="BB27" s="39"/>
      <c r="BC27" s="78"/>
      <c r="BD27" s="33"/>
      <c r="BE27" s="77"/>
      <c r="BF27" s="39"/>
      <c r="BG27" s="39"/>
      <c r="BH27" s="76"/>
      <c r="BI27" s="39"/>
      <c r="BJ27" s="78"/>
      <c r="BK27" s="33"/>
    </row>
    <row r="28" spans="1:63" ht="45" x14ac:dyDescent="0.35">
      <c r="A28" s="77"/>
      <c r="B28" s="39"/>
      <c r="C28" s="39"/>
      <c r="D28" s="39"/>
      <c r="E28" s="39"/>
      <c r="F28" s="73"/>
      <c r="G28" s="95">
        <f>Table1487453233343536331323334353738393103113123133[[#This Row],[Hours Worked]]*Table1487453233343536331323334353738393103113123133[[#This Row],[Rate]]</f>
        <v>0</v>
      </c>
      <c r="H28" s="116"/>
      <c r="I28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28" s="94"/>
      <c r="K28" s="95">
        <f>Table1487453233343536331323334353738393103113123133[[#This Row],[Rate (Auto selects)]]*Table1487453233343536331323334353738393103113123133[[#This Row],[Hours Used]]</f>
        <v>0</v>
      </c>
      <c r="M28" s="94" t="s">
        <v>112</v>
      </c>
      <c r="N28" s="94" t="s">
        <v>74</v>
      </c>
      <c r="O28" s="107">
        <v>28.53</v>
      </c>
      <c r="S28" s="33"/>
      <c r="T28" s="39"/>
      <c r="U28" s="39"/>
      <c r="V28" s="39"/>
      <c r="W28" s="39"/>
      <c r="X28" s="39"/>
      <c r="Y28" s="112">
        <f>IF(X28 &lt;&gt; "", RIGHT(Table15775311283848586881828384858788898108118128138[[#This Row],[Class (Dropdown)]],6),0)</f>
        <v>0</v>
      </c>
      <c r="Z28" s="108"/>
      <c r="AA28" s="107"/>
      <c r="AB28" s="111">
        <f>Table15775311283848586881828384858788898108118128138[[#This Row],[Rate (Auto fill)]]*Table15775311283848586881828384858788898108118128138[[#This Row],[Hours Groomed]]</f>
        <v>0</v>
      </c>
      <c r="AC28" s="32"/>
      <c r="AD28" s="39"/>
      <c r="AE28" s="39"/>
      <c r="AF28" s="39"/>
      <c r="AG28" s="39"/>
      <c r="AH28" s="78"/>
      <c r="AI28" s="33"/>
      <c r="AJ28" s="39"/>
      <c r="AK28" s="39"/>
      <c r="AL28" s="39"/>
      <c r="AM28" s="76"/>
      <c r="AN28" s="39"/>
      <c r="AO28" s="39"/>
      <c r="AP28" s="33"/>
      <c r="AQ28" s="77"/>
      <c r="AR28" s="39"/>
      <c r="AS28" s="39"/>
      <c r="AT28" s="76"/>
      <c r="AU28" s="39"/>
      <c r="AV28" s="78"/>
      <c r="AW28" s="33"/>
      <c r="AX28" s="77"/>
      <c r="AY28" s="39"/>
      <c r="AZ28" s="39"/>
      <c r="BA28" s="76"/>
      <c r="BB28" s="39"/>
      <c r="BC28" s="78"/>
      <c r="BD28" s="33"/>
      <c r="BE28" s="77"/>
      <c r="BF28" s="39"/>
      <c r="BG28" s="39"/>
      <c r="BH28" s="76"/>
      <c r="BI28" s="39"/>
      <c r="BJ28" s="78"/>
      <c r="BK28" s="33"/>
    </row>
    <row r="29" spans="1:63" ht="30" x14ac:dyDescent="0.35">
      <c r="A29" s="77"/>
      <c r="B29" s="39"/>
      <c r="C29" s="39"/>
      <c r="D29" s="39"/>
      <c r="E29" s="39"/>
      <c r="F29" s="73"/>
      <c r="G29" s="95">
        <f>Table1487453233343536331323334353738393103113123133[[#This Row],[Hours Worked]]*Table1487453233343536331323334353738393103113123133[[#This Row],[Rate]]</f>
        <v>0</v>
      </c>
      <c r="H29" s="116"/>
      <c r="I29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29" s="94"/>
      <c r="K29" s="95">
        <f>Table1487453233343536331323334353738393103113123133[[#This Row],[Rate (Auto selects)]]*Table1487453233343536331323334353738393103113123133[[#This Row],[Hours Used]]</f>
        <v>0</v>
      </c>
      <c r="M29" s="94" t="s">
        <v>113</v>
      </c>
      <c r="N29" s="94" t="s">
        <v>75</v>
      </c>
      <c r="O29" s="107">
        <v>33.35</v>
      </c>
      <c r="S29" s="33"/>
      <c r="T29" s="39"/>
      <c r="U29" s="39"/>
      <c r="V29" s="39"/>
      <c r="W29" s="39"/>
      <c r="X29" s="39"/>
      <c r="Y29" s="112">
        <f>IF(X29 &lt;&gt; "", RIGHT(Table15775311283848586881828384858788898108118128138[[#This Row],[Class (Dropdown)]],6),0)</f>
        <v>0</v>
      </c>
      <c r="Z29" s="108"/>
      <c r="AA29" s="107"/>
      <c r="AB29" s="111">
        <f>Table15775311283848586881828384858788898108118128138[[#This Row],[Rate (Auto fill)]]*Table15775311283848586881828384858788898108118128138[[#This Row],[Hours Groomed]]</f>
        <v>0</v>
      </c>
      <c r="AC29" s="32"/>
      <c r="AD29" s="39"/>
      <c r="AE29" s="39"/>
      <c r="AF29" s="39"/>
      <c r="AG29" s="39"/>
      <c r="AH29" s="78"/>
      <c r="AI29" s="33"/>
      <c r="AJ29" s="39"/>
      <c r="AK29" s="39"/>
      <c r="AL29" s="39"/>
      <c r="AM29" s="76"/>
      <c r="AN29" s="39"/>
      <c r="AO29" s="39"/>
      <c r="AP29" s="33"/>
      <c r="AQ29" s="77"/>
      <c r="AR29" s="39"/>
      <c r="AS29" s="39"/>
      <c r="AT29" s="76"/>
      <c r="AU29" s="39"/>
      <c r="AV29" s="78"/>
      <c r="AW29" s="33"/>
      <c r="AX29" s="77"/>
      <c r="AY29" s="39"/>
      <c r="AZ29" s="39"/>
      <c r="BA29" s="76"/>
      <c r="BB29" s="39"/>
      <c r="BC29" s="78"/>
      <c r="BD29" s="33"/>
      <c r="BE29" s="77"/>
      <c r="BF29" s="39"/>
      <c r="BG29" s="39"/>
      <c r="BH29" s="76"/>
      <c r="BI29" s="39"/>
      <c r="BJ29" s="78"/>
      <c r="BK29" s="33"/>
    </row>
    <row r="30" spans="1:63" ht="30" x14ac:dyDescent="0.35">
      <c r="A30" s="77"/>
      <c r="B30" s="39"/>
      <c r="C30" s="39"/>
      <c r="D30" s="39"/>
      <c r="E30" s="39"/>
      <c r="F30" s="73"/>
      <c r="G30" s="95">
        <f>Table1487453233343536331323334353738393103113123133[[#This Row],[Hours Worked]]*Table1487453233343536331323334353738393103113123133[[#This Row],[Rate]]</f>
        <v>0</v>
      </c>
      <c r="H30" s="116"/>
      <c r="I30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30" s="94"/>
      <c r="K30" s="95">
        <f>Table1487453233343536331323334353738393103113123133[[#This Row],[Rate (Auto selects)]]*Table1487453233343536331323334353738393103113123133[[#This Row],[Hours Used]]</f>
        <v>0</v>
      </c>
      <c r="M30" s="94" t="s">
        <v>114</v>
      </c>
      <c r="N30" s="94" t="s">
        <v>76</v>
      </c>
      <c r="O30" s="107">
        <v>19</v>
      </c>
      <c r="S30" s="33"/>
      <c r="T30" s="39"/>
      <c r="U30" s="39"/>
      <c r="V30" s="39"/>
      <c r="W30" s="39"/>
      <c r="X30" s="39"/>
      <c r="Y30" s="112">
        <f>IF(X30 &lt;&gt; "", RIGHT(Table15775311283848586881828384858788898108118128138[[#This Row],[Class (Dropdown)]],6),0)</f>
        <v>0</v>
      </c>
      <c r="Z30" s="108"/>
      <c r="AA30" s="107"/>
      <c r="AB30" s="111">
        <f>Table15775311283848586881828384858788898108118128138[[#This Row],[Rate (Auto fill)]]*Table15775311283848586881828384858788898108118128138[[#This Row],[Hours Groomed]]</f>
        <v>0</v>
      </c>
      <c r="AC30" s="32"/>
      <c r="AD30" s="39"/>
      <c r="AE30" s="39"/>
      <c r="AF30" s="39"/>
      <c r="AG30" s="39"/>
      <c r="AH30" s="78"/>
      <c r="AI30" s="33"/>
      <c r="AJ30" s="39"/>
      <c r="AK30" s="39"/>
      <c r="AL30" s="39"/>
      <c r="AM30" s="76"/>
      <c r="AN30" s="39"/>
      <c r="AO30" s="39"/>
      <c r="AP30" s="33"/>
      <c r="AQ30" s="77"/>
      <c r="AR30" s="39"/>
      <c r="AS30" s="39"/>
      <c r="AT30" s="76"/>
      <c r="AU30" s="39"/>
      <c r="AV30" s="78"/>
      <c r="AW30" s="33"/>
      <c r="AX30" s="77"/>
      <c r="AY30" s="39"/>
      <c r="AZ30" s="39"/>
      <c r="BA30" s="76"/>
      <c r="BB30" s="39"/>
      <c r="BC30" s="78"/>
      <c r="BD30" s="33"/>
      <c r="BE30" s="77"/>
      <c r="BF30" s="39"/>
      <c r="BG30" s="39"/>
      <c r="BH30" s="76"/>
      <c r="BI30" s="39"/>
      <c r="BJ30" s="78"/>
      <c r="BK30" s="33"/>
    </row>
    <row r="31" spans="1:63" x14ac:dyDescent="0.35">
      <c r="A31" s="77"/>
      <c r="B31" s="39"/>
      <c r="C31" s="39"/>
      <c r="D31" s="39"/>
      <c r="E31" s="39"/>
      <c r="F31" s="73"/>
      <c r="G31" s="95">
        <f>Table1487453233343536331323334353738393103113123133[[#This Row],[Hours Worked]]*Table1487453233343536331323334353738393103113123133[[#This Row],[Rate]]</f>
        <v>0</v>
      </c>
      <c r="H31" s="116"/>
      <c r="I31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31" s="94"/>
      <c r="K31" s="95">
        <f>Table1487453233343536331323334353738393103113123133[[#This Row],[Rate (Auto selects)]]*Table1487453233343536331323334353738393103113123133[[#This Row],[Hours Used]]</f>
        <v>0</v>
      </c>
      <c r="M31" s="94" t="s">
        <v>115</v>
      </c>
      <c r="N31" s="94" t="s">
        <v>77</v>
      </c>
      <c r="O31" s="107">
        <v>9.3800000000000008</v>
      </c>
      <c r="S31" s="33"/>
      <c r="T31" s="39"/>
      <c r="U31" s="39"/>
      <c r="V31" s="39"/>
      <c r="W31" s="39"/>
      <c r="X31" s="39"/>
      <c r="Y31" s="112">
        <f>IF(X31 &lt;&gt; "", RIGHT(Table15775311283848586881828384858788898108118128138[[#This Row],[Class (Dropdown)]],6),0)</f>
        <v>0</v>
      </c>
      <c r="Z31" s="108"/>
      <c r="AA31" s="107"/>
      <c r="AB31" s="111">
        <f>Table15775311283848586881828384858788898108118128138[[#This Row],[Rate (Auto fill)]]*Table15775311283848586881828384858788898108118128138[[#This Row],[Hours Groomed]]</f>
        <v>0</v>
      </c>
      <c r="AC31" s="32"/>
      <c r="AD31" s="39"/>
      <c r="AE31" s="39"/>
      <c r="AF31" s="39"/>
      <c r="AG31" s="39"/>
      <c r="AH31" s="78"/>
      <c r="AI31" s="33"/>
      <c r="AJ31" s="39"/>
      <c r="AK31" s="39"/>
      <c r="AL31" s="39"/>
      <c r="AM31" s="76"/>
      <c r="AN31" s="39"/>
      <c r="AO31" s="39"/>
      <c r="AP31" s="33"/>
      <c r="AQ31" s="77"/>
      <c r="AR31" s="39"/>
      <c r="AS31" s="39"/>
      <c r="AT31" s="76"/>
      <c r="AU31" s="39"/>
      <c r="AV31" s="78"/>
      <c r="AW31" s="33"/>
      <c r="AX31" s="77"/>
      <c r="AY31" s="39"/>
      <c r="AZ31" s="39"/>
      <c r="BA31" s="76"/>
      <c r="BB31" s="39"/>
      <c r="BC31" s="78"/>
      <c r="BD31" s="33"/>
      <c r="BE31" s="77"/>
      <c r="BF31" s="39"/>
      <c r="BG31" s="39"/>
      <c r="BH31" s="76"/>
      <c r="BI31" s="39"/>
      <c r="BJ31" s="78"/>
      <c r="BK31" s="33"/>
    </row>
    <row r="32" spans="1:63" ht="30" x14ac:dyDescent="0.35">
      <c r="A32" s="77"/>
      <c r="B32" s="39"/>
      <c r="C32" s="39"/>
      <c r="D32" s="39"/>
      <c r="E32" s="39"/>
      <c r="F32" s="73"/>
      <c r="G32" s="95">
        <f>Table1487453233343536331323334353738393103113123133[[#This Row],[Hours Worked]]*Table1487453233343536331323334353738393103113123133[[#This Row],[Rate]]</f>
        <v>0</v>
      </c>
      <c r="H32" s="116"/>
      <c r="I32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32" s="94"/>
      <c r="K32" s="95">
        <f>Table1487453233343536331323334353738393103113123133[[#This Row],[Rate (Auto selects)]]*Table1487453233343536331323334353738393103113123133[[#This Row],[Hours Used]]</f>
        <v>0</v>
      </c>
      <c r="M32" s="94" t="s">
        <v>98</v>
      </c>
      <c r="N32" s="94" t="s">
        <v>78</v>
      </c>
      <c r="O32" s="107">
        <v>57</v>
      </c>
      <c r="S32" s="33"/>
      <c r="T32" s="39"/>
      <c r="U32" s="39"/>
      <c r="V32" s="39"/>
      <c r="W32" s="39"/>
      <c r="X32" s="39"/>
      <c r="Y32" s="112">
        <f>IF(X32 &lt;&gt; "", RIGHT(Table15775311283848586881828384858788898108118128138[[#This Row],[Class (Dropdown)]],6),0)</f>
        <v>0</v>
      </c>
      <c r="Z32" s="108"/>
      <c r="AA32" s="107"/>
      <c r="AB32" s="111">
        <f>Table15775311283848586881828384858788898108118128138[[#This Row],[Rate (Auto fill)]]*Table15775311283848586881828384858788898108118128138[[#This Row],[Hours Groomed]]</f>
        <v>0</v>
      </c>
      <c r="AC32" s="32"/>
      <c r="AD32" s="39"/>
      <c r="AE32" s="39"/>
      <c r="AF32" s="39"/>
      <c r="AG32" s="39"/>
      <c r="AH32" s="78"/>
      <c r="AI32" s="33"/>
      <c r="AJ32" s="39"/>
      <c r="AK32" s="39"/>
      <c r="AL32" s="39"/>
      <c r="AM32" s="76"/>
      <c r="AN32" s="39"/>
      <c r="AO32" s="39"/>
      <c r="AP32" s="33"/>
      <c r="AQ32" s="77"/>
      <c r="AR32" s="39"/>
      <c r="AS32" s="39"/>
      <c r="AT32" s="76"/>
      <c r="AU32" s="39"/>
      <c r="AV32" s="78"/>
      <c r="AW32" s="33"/>
      <c r="AX32" s="77"/>
      <c r="AY32" s="39"/>
      <c r="AZ32" s="39"/>
      <c r="BA32" s="76"/>
      <c r="BB32" s="39"/>
      <c r="BC32" s="78"/>
      <c r="BD32" s="33"/>
      <c r="BE32" s="77"/>
      <c r="BF32" s="39"/>
      <c r="BG32" s="39"/>
      <c r="BH32" s="76"/>
      <c r="BI32" s="39"/>
      <c r="BJ32" s="78"/>
      <c r="BK32" s="33"/>
    </row>
    <row r="33" spans="1:63" ht="30" x14ac:dyDescent="0.35">
      <c r="A33" s="77"/>
      <c r="B33" s="39"/>
      <c r="C33" s="39"/>
      <c r="D33" s="39"/>
      <c r="E33" s="39"/>
      <c r="F33" s="73"/>
      <c r="G33" s="95">
        <f>Table1487453233343536331323334353738393103113123133[[#This Row],[Hours Worked]]*Table1487453233343536331323334353738393103113123133[[#This Row],[Rate]]</f>
        <v>0</v>
      </c>
      <c r="H33" s="116"/>
      <c r="I33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33" s="94"/>
      <c r="K33" s="95">
        <f>Table1487453233343536331323334353738393103113123133[[#This Row],[Rate (Auto selects)]]*Table1487453233343536331323334353738393103113123133[[#This Row],[Hours Used]]</f>
        <v>0</v>
      </c>
      <c r="M33" s="94" t="s">
        <v>99</v>
      </c>
      <c r="N33" s="94" t="s">
        <v>79</v>
      </c>
      <c r="O33" s="107">
        <v>112.35</v>
      </c>
      <c r="S33" s="33"/>
      <c r="T33" s="39"/>
      <c r="U33" s="39"/>
      <c r="V33" s="39"/>
      <c r="W33" s="39"/>
      <c r="X33" s="39"/>
      <c r="Y33" s="112">
        <f>IF(X33 &lt;&gt; "", RIGHT(Table15775311283848586881828384858788898108118128138[[#This Row],[Class (Dropdown)]],6),0)</f>
        <v>0</v>
      </c>
      <c r="Z33" s="108"/>
      <c r="AA33" s="107"/>
      <c r="AB33" s="111">
        <f>Table15775311283848586881828384858788898108118128138[[#This Row],[Rate (Auto fill)]]*Table15775311283848586881828384858788898108118128138[[#This Row],[Hours Groomed]]</f>
        <v>0</v>
      </c>
      <c r="AC33" s="32"/>
      <c r="AD33" s="39"/>
      <c r="AE33" s="39"/>
      <c r="AF33" s="39"/>
      <c r="AG33" s="39"/>
      <c r="AH33" s="78"/>
      <c r="AI33" s="33"/>
      <c r="AJ33" s="39"/>
      <c r="AK33" s="39"/>
      <c r="AL33" s="39"/>
      <c r="AM33" s="76"/>
      <c r="AN33" s="39"/>
      <c r="AO33" s="39"/>
      <c r="AP33" s="33"/>
      <c r="AQ33" s="77"/>
      <c r="AR33" s="39"/>
      <c r="AS33" s="39"/>
      <c r="AT33" s="76"/>
      <c r="AU33" s="39"/>
      <c r="AV33" s="78"/>
      <c r="AW33" s="33"/>
      <c r="AX33" s="77"/>
      <c r="AY33" s="39"/>
      <c r="AZ33" s="39"/>
      <c r="BA33" s="76"/>
      <c r="BB33" s="39"/>
      <c r="BC33" s="78"/>
      <c r="BD33" s="33"/>
      <c r="BE33" s="77"/>
      <c r="BF33" s="39"/>
      <c r="BG33" s="39"/>
      <c r="BH33" s="76"/>
      <c r="BI33" s="39"/>
      <c r="BJ33" s="78"/>
      <c r="BK33" s="33"/>
    </row>
    <row r="34" spans="1:63" ht="30" x14ac:dyDescent="0.35">
      <c r="A34" s="77"/>
      <c r="B34" s="39"/>
      <c r="C34" s="39"/>
      <c r="D34" s="39"/>
      <c r="E34" s="39"/>
      <c r="F34" s="73"/>
      <c r="G34" s="95">
        <f>Table1487453233343536331323334353738393103113123133[[#This Row],[Hours Worked]]*Table1487453233343536331323334353738393103113123133[[#This Row],[Rate]]</f>
        <v>0</v>
      </c>
      <c r="H34" s="116"/>
      <c r="I34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34" s="94"/>
      <c r="K34" s="95">
        <f>Table1487453233343536331323334353738393103113123133[[#This Row],[Rate (Auto selects)]]*Table1487453233343536331323334353738393103113123133[[#This Row],[Hours Used]]</f>
        <v>0</v>
      </c>
      <c r="M34" s="94" t="s">
        <v>100</v>
      </c>
      <c r="N34" s="94" t="s">
        <v>80</v>
      </c>
      <c r="O34" s="107">
        <v>46.38</v>
      </c>
      <c r="S34" s="33"/>
      <c r="T34" s="39"/>
      <c r="U34" s="39"/>
      <c r="V34" s="39"/>
      <c r="W34" s="39"/>
      <c r="X34" s="39"/>
      <c r="Y34" s="112">
        <f>IF(X34 &lt;&gt; "", RIGHT(Table15775311283848586881828384858788898108118128138[[#This Row],[Class (Dropdown)]],6),0)</f>
        <v>0</v>
      </c>
      <c r="Z34" s="108"/>
      <c r="AA34" s="107"/>
      <c r="AB34" s="111">
        <f>Table15775311283848586881828384858788898108118128138[[#This Row],[Rate (Auto fill)]]*Table15775311283848586881828384858788898108118128138[[#This Row],[Hours Groomed]]</f>
        <v>0</v>
      </c>
      <c r="AC34" s="32"/>
      <c r="AD34" s="39"/>
      <c r="AE34" s="39"/>
      <c r="AF34" s="39"/>
      <c r="AG34" s="39"/>
      <c r="AH34" s="78"/>
      <c r="AI34" s="33"/>
      <c r="AJ34" s="39"/>
      <c r="AK34" s="39"/>
      <c r="AL34" s="39"/>
      <c r="AM34" s="76"/>
      <c r="AN34" s="39"/>
      <c r="AO34" s="39"/>
      <c r="AP34" s="33"/>
      <c r="AQ34" s="77"/>
      <c r="AR34" s="39"/>
      <c r="AS34" s="39"/>
      <c r="AT34" s="76"/>
      <c r="AU34" s="39"/>
      <c r="AV34" s="78"/>
      <c r="AW34" s="33"/>
      <c r="AX34" s="77"/>
      <c r="AY34" s="39"/>
      <c r="AZ34" s="39"/>
      <c r="BA34" s="76"/>
      <c r="BB34" s="39"/>
      <c r="BC34" s="78"/>
      <c r="BD34" s="33"/>
      <c r="BE34" s="77"/>
      <c r="BF34" s="39"/>
      <c r="BG34" s="39"/>
      <c r="BH34" s="76"/>
      <c r="BI34" s="39"/>
      <c r="BJ34" s="78"/>
      <c r="BK34" s="33"/>
    </row>
    <row r="35" spans="1:63" ht="30" x14ac:dyDescent="0.35">
      <c r="A35" s="77"/>
      <c r="B35" s="39"/>
      <c r="C35" s="39"/>
      <c r="D35" s="39"/>
      <c r="E35" s="39"/>
      <c r="F35" s="73"/>
      <c r="G35" s="95">
        <f>Table1487453233343536331323334353738393103113123133[[#This Row],[Hours Worked]]*Table1487453233343536331323334353738393103113123133[[#This Row],[Rate]]</f>
        <v>0</v>
      </c>
      <c r="H35" s="116"/>
      <c r="I35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35" s="94"/>
      <c r="K35" s="95">
        <f>Table1487453233343536331323334353738393103113123133[[#This Row],[Rate (Auto selects)]]*Table1487453233343536331323334353738393103113123133[[#This Row],[Hours Used]]</f>
        <v>0</v>
      </c>
      <c r="M35" s="94" t="s">
        <v>101</v>
      </c>
      <c r="N35" s="94" t="s">
        <v>81</v>
      </c>
      <c r="O35" s="107">
        <v>111.43</v>
      </c>
      <c r="S35" s="33"/>
      <c r="T35" s="39"/>
      <c r="U35" s="39"/>
      <c r="V35" s="39"/>
      <c r="W35" s="39"/>
      <c r="X35" s="39"/>
      <c r="Y35" s="112">
        <f>IF(X35 &lt;&gt; "", RIGHT(Table15775311283848586881828384858788898108118128138[[#This Row],[Class (Dropdown)]],6),0)</f>
        <v>0</v>
      </c>
      <c r="Z35" s="108"/>
      <c r="AA35" s="107"/>
      <c r="AB35" s="111">
        <f>Table15775311283848586881828384858788898108118128138[[#This Row],[Rate (Auto fill)]]*Table15775311283848586881828384858788898108118128138[[#This Row],[Hours Groomed]]</f>
        <v>0</v>
      </c>
      <c r="AC35" s="32"/>
      <c r="AD35" s="39"/>
      <c r="AE35" s="39"/>
      <c r="AF35" s="39"/>
      <c r="AG35" s="39"/>
      <c r="AH35" s="78"/>
      <c r="AI35" s="33"/>
      <c r="AJ35" s="39"/>
      <c r="AK35" s="39"/>
      <c r="AL35" s="39"/>
      <c r="AM35" s="76"/>
      <c r="AN35" s="39"/>
      <c r="AO35" s="39"/>
      <c r="AP35" s="33"/>
      <c r="AQ35" s="77"/>
      <c r="AR35" s="39"/>
      <c r="AS35" s="39"/>
      <c r="AT35" s="76"/>
      <c r="AU35" s="39"/>
      <c r="AV35" s="78"/>
      <c r="AW35" s="33"/>
      <c r="AX35" s="77"/>
      <c r="AY35" s="39"/>
      <c r="AZ35" s="39"/>
      <c r="BA35" s="76"/>
      <c r="BB35" s="39"/>
      <c r="BC35" s="78"/>
      <c r="BD35" s="33"/>
      <c r="BE35" s="77"/>
      <c r="BF35" s="39"/>
      <c r="BG35" s="39"/>
      <c r="BH35" s="76"/>
      <c r="BI35" s="39"/>
      <c r="BJ35" s="78"/>
      <c r="BK35" s="33"/>
    </row>
    <row r="36" spans="1:63" ht="30" x14ac:dyDescent="0.35">
      <c r="A36" s="77"/>
      <c r="B36" s="39"/>
      <c r="C36" s="39"/>
      <c r="D36" s="39"/>
      <c r="E36" s="39"/>
      <c r="F36" s="73"/>
      <c r="G36" s="95">
        <f>Table1487453233343536331323334353738393103113123133[[#This Row],[Hours Worked]]*Table1487453233343536331323334353738393103113123133[[#This Row],[Rate]]</f>
        <v>0</v>
      </c>
      <c r="H36" s="116"/>
      <c r="I36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36" s="94"/>
      <c r="K36" s="95">
        <f>Table1487453233343536331323334353738393103113123133[[#This Row],[Rate (Auto selects)]]*Table1487453233343536331323334353738393103113123133[[#This Row],[Hours Used]]</f>
        <v>0</v>
      </c>
      <c r="M36" s="94" t="s">
        <v>102</v>
      </c>
      <c r="N36" s="94" t="s">
        <v>82</v>
      </c>
      <c r="O36" s="107">
        <v>55.85</v>
      </c>
      <c r="S36" s="33"/>
      <c r="T36" s="39"/>
      <c r="U36" s="39"/>
      <c r="V36" s="39"/>
      <c r="W36" s="39"/>
      <c r="X36" s="39"/>
      <c r="Y36" s="112">
        <f>IF(X36 &lt;&gt; "", RIGHT(Table15775311283848586881828384858788898108118128138[[#This Row],[Class (Dropdown)]],6),0)</f>
        <v>0</v>
      </c>
      <c r="Z36" s="108"/>
      <c r="AA36" s="107"/>
      <c r="AB36" s="111">
        <f>Table15775311283848586881828384858788898108118128138[[#This Row],[Rate (Auto fill)]]*Table15775311283848586881828384858788898108118128138[[#This Row],[Hours Groomed]]</f>
        <v>0</v>
      </c>
      <c r="AC36" s="32"/>
      <c r="AD36" s="39"/>
      <c r="AE36" s="39"/>
      <c r="AF36" s="39"/>
      <c r="AG36" s="39"/>
      <c r="AH36" s="78"/>
      <c r="AI36" s="33"/>
      <c r="AJ36" s="39"/>
      <c r="AK36" s="39"/>
      <c r="AL36" s="39"/>
      <c r="AM36" s="76"/>
      <c r="AN36" s="39"/>
      <c r="AO36" s="39"/>
      <c r="AP36" s="33"/>
      <c r="AQ36" s="77"/>
      <c r="AR36" s="39"/>
      <c r="AS36" s="39"/>
      <c r="AT36" s="76"/>
      <c r="AU36" s="39"/>
      <c r="AV36" s="78"/>
      <c r="AW36" s="33"/>
      <c r="AX36" s="77"/>
      <c r="AY36" s="39"/>
      <c r="AZ36" s="39"/>
      <c r="BA36" s="76"/>
      <c r="BB36" s="39"/>
      <c r="BC36" s="78"/>
      <c r="BD36" s="33"/>
      <c r="BE36" s="77"/>
      <c r="BF36" s="39"/>
      <c r="BG36" s="39"/>
      <c r="BH36" s="76"/>
      <c r="BI36" s="39"/>
      <c r="BJ36" s="78"/>
      <c r="BK36" s="33"/>
    </row>
    <row r="37" spans="1:63" ht="30" x14ac:dyDescent="0.35">
      <c r="A37" s="77"/>
      <c r="B37" s="39"/>
      <c r="C37" s="39"/>
      <c r="D37" s="39"/>
      <c r="E37" s="39"/>
      <c r="F37" s="73"/>
      <c r="G37" s="95">
        <f>Table1487453233343536331323334353738393103113123133[[#This Row],[Hours Worked]]*Table1487453233343536331323334353738393103113123133[[#This Row],[Rate]]</f>
        <v>0</v>
      </c>
      <c r="H37" s="116"/>
      <c r="I37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37" s="94"/>
      <c r="K37" s="95">
        <f>Table1487453233343536331323334353738393103113123133[[#This Row],[Rate (Auto selects)]]*Table1487453233343536331323334353738393103113123133[[#This Row],[Hours Used]]</f>
        <v>0</v>
      </c>
      <c r="M37" s="94" t="s">
        <v>103</v>
      </c>
      <c r="N37" s="94" t="s">
        <v>83</v>
      </c>
      <c r="O37" s="107">
        <v>68.040000000000006</v>
      </c>
      <c r="S37" s="33"/>
      <c r="T37" s="39"/>
      <c r="U37" s="39"/>
      <c r="V37" s="39"/>
      <c r="W37" s="39"/>
      <c r="X37" s="39"/>
      <c r="Y37" s="112">
        <f>IF(X37 &lt;&gt; "", RIGHT(Table15775311283848586881828384858788898108118128138[[#This Row],[Class (Dropdown)]],6),0)</f>
        <v>0</v>
      </c>
      <c r="Z37" s="108"/>
      <c r="AA37" s="107"/>
      <c r="AB37" s="111">
        <f>Table15775311283848586881828384858788898108118128138[[#This Row],[Rate (Auto fill)]]*Table15775311283848586881828384858788898108118128138[[#This Row],[Hours Groomed]]</f>
        <v>0</v>
      </c>
      <c r="AC37" s="32"/>
      <c r="AD37" s="39"/>
      <c r="AE37" s="39"/>
      <c r="AF37" s="39"/>
      <c r="AG37" s="39"/>
      <c r="AH37" s="78"/>
      <c r="AI37" s="33"/>
      <c r="AJ37" s="39"/>
      <c r="AK37" s="39"/>
      <c r="AL37" s="39"/>
      <c r="AM37" s="76"/>
      <c r="AN37" s="39"/>
      <c r="AO37" s="39"/>
      <c r="AP37" s="33"/>
      <c r="AQ37" s="77"/>
      <c r="AR37" s="39"/>
      <c r="AS37" s="39"/>
      <c r="AT37" s="76"/>
      <c r="AU37" s="39"/>
      <c r="AV37" s="78"/>
      <c r="AW37" s="33"/>
      <c r="AX37" s="77"/>
      <c r="AY37" s="39"/>
      <c r="AZ37" s="39"/>
      <c r="BA37" s="76"/>
      <c r="BB37" s="39"/>
      <c r="BC37" s="78"/>
      <c r="BD37" s="33"/>
      <c r="BE37" s="77"/>
      <c r="BF37" s="39"/>
      <c r="BG37" s="39"/>
      <c r="BH37" s="76"/>
      <c r="BI37" s="39"/>
      <c r="BJ37" s="78"/>
      <c r="BK37" s="33"/>
    </row>
    <row r="38" spans="1:63" x14ac:dyDescent="0.35">
      <c r="A38" s="77"/>
      <c r="B38" s="39"/>
      <c r="C38" s="39"/>
      <c r="D38" s="39"/>
      <c r="E38" s="39"/>
      <c r="F38" s="73"/>
      <c r="G38" s="95">
        <f>Table1487453233343536331323334353738393103113123133[[#This Row],[Hours Worked]]*Table1487453233343536331323334353738393103113123133[[#This Row],[Rate]]</f>
        <v>0</v>
      </c>
      <c r="H38" s="116"/>
      <c r="I38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38" s="94"/>
      <c r="K38" s="95">
        <f>Table1487453233343536331323334353738393103113123133[[#This Row],[Rate (Auto selects)]]*Table1487453233343536331323334353738393103113123133[[#This Row],[Hours Used]]</f>
        <v>0</v>
      </c>
      <c r="S38" s="33"/>
      <c r="T38" s="39"/>
      <c r="U38" s="39"/>
      <c r="V38" s="39"/>
      <c r="W38" s="39"/>
      <c r="X38" s="39"/>
      <c r="Y38" s="112">
        <f>IF(X38 &lt;&gt; "", RIGHT(Table15775311283848586881828384858788898108118128138[[#This Row],[Class (Dropdown)]],6),0)</f>
        <v>0</v>
      </c>
      <c r="Z38" s="108"/>
      <c r="AA38" s="107"/>
      <c r="AB38" s="111">
        <f>Table15775311283848586881828384858788898108118128138[[#This Row],[Rate (Auto fill)]]*Table15775311283848586881828384858788898108118128138[[#This Row],[Hours Groomed]]</f>
        <v>0</v>
      </c>
      <c r="AC38" s="32"/>
      <c r="AD38" s="39"/>
      <c r="AE38" s="39"/>
      <c r="AF38" s="39"/>
      <c r="AG38" s="39"/>
      <c r="AH38" s="78"/>
      <c r="AI38" s="33"/>
      <c r="AJ38" s="39"/>
      <c r="AK38" s="39"/>
      <c r="AL38" s="39"/>
      <c r="AM38" s="76"/>
      <c r="AN38" s="39"/>
      <c r="AO38" s="39"/>
      <c r="AP38" s="33"/>
      <c r="AQ38" s="77"/>
      <c r="AR38" s="39"/>
      <c r="AS38" s="39"/>
      <c r="AT38" s="76"/>
      <c r="AU38" s="39"/>
      <c r="AV38" s="78"/>
      <c r="AW38" s="33"/>
      <c r="AX38" s="77"/>
      <c r="AY38" s="39"/>
      <c r="AZ38" s="39"/>
      <c r="BA38" s="76"/>
      <c r="BB38" s="39"/>
      <c r="BC38" s="78"/>
      <c r="BD38" s="33"/>
      <c r="BE38" s="77"/>
      <c r="BF38" s="39"/>
      <c r="BG38" s="39"/>
      <c r="BH38" s="76"/>
      <c r="BI38" s="39"/>
      <c r="BJ38" s="78"/>
      <c r="BK38" s="33"/>
    </row>
    <row r="39" spans="1:63" x14ac:dyDescent="0.35">
      <c r="A39" s="77"/>
      <c r="B39" s="39"/>
      <c r="C39" s="39"/>
      <c r="D39" s="39"/>
      <c r="E39" s="39"/>
      <c r="F39" s="73"/>
      <c r="G39" s="95">
        <f>Table1487453233343536331323334353738393103113123133[[#This Row],[Hours Worked]]*Table1487453233343536331323334353738393103113123133[[#This Row],[Rate]]</f>
        <v>0</v>
      </c>
      <c r="H39" s="116"/>
      <c r="I39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39" s="94"/>
      <c r="K39" s="95">
        <f>Table1487453233343536331323334353738393103113123133[[#This Row],[Rate (Auto selects)]]*Table1487453233343536331323334353738393103113123133[[#This Row],[Hours Used]]</f>
        <v>0</v>
      </c>
      <c r="S39" s="33"/>
      <c r="T39" s="39"/>
      <c r="U39" s="39"/>
      <c r="V39" s="39"/>
      <c r="W39" s="39"/>
      <c r="X39" s="39"/>
      <c r="Y39" s="112">
        <f>IF(X39 &lt;&gt; "", RIGHT(Table15775311283848586881828384858788898108118128138[[#This Row],[Class (Dropdown)]],6),0)</f>
        <v>0</v>
      </c>
      <c r="Z39" s="108"/>
      <c r="AA39" s="107"/>
      <c r="AB39" s="111">
        <f>Table15775311283848586881828384858788898108118128138[[#This Row],[Rate (Auto fill)]]*Table15775311283848586881828384858788898108118128138[[#This Row],[Hours Groomed]]</f>
        <v>0</v>
      </c>
      <c r="AC39" s="32"/>
      <c r="AD39" s="39"/>
      <c r="AE39" s="39"/>
      <c r="AF39" s="39"/>
      <c r="AG39" s="39"/>
      <c r="AH39" s="78"/>
      <c r="AI39" s="33"/>
      <c r="AJ39" s="39"/>
      <c r="AK39" s="39"/>
      <c r="AL39" s="39"/>
      <c r="AM39" s="76"/>
      <c r="AN39" s="39"/>
      <c r="AO39" s="39"/>
      <c r="AP39" s="33"/>
      <c r="AQ39" s="77"/>
      <c r="AR39" s="39"/>
      <c r="AS39" s="39"/>
      <c r="AT39" s="76"/>
      <c r="AU39" s="39"/>
      <c r="AV39" s="78"/>
      <c r="AW39" s="33"/>
      <c r="AX39" s="77"/>
      <c r="AY39" s="39"/>
      <c r="AZ39" s="39"/>
      <c r="BA39" s="76"/>
      <c r="BB39" s="39"/>
      <c r="BC39" s="78"/>
      <c r="BD39" s="33"/>
      <c r="BE39" s="77"/>
      <c r="BF39" s="39"/>
      <c r="BG39" s="39"/>
      <c r="BH39" s="76"/>
      <c r="BI39" s="39"/>
      <c r="BJ39" s="78"/>
      <c r="BK39" s="33"/>
    </row>
    <row r="40" spans="1:63" x14ac:dyDescent="0.35">
      <c r="A40" s="77"/>
      <c r="B40" s="39"/>
      <c r="C40" s="39"/>
      <c r="D40" s="39"/>
      <c r="E40" s="39"/>
      <c r="F40" s="73"/>
      <c r="G40" s="95">
        <f>Table1487453233343536331323334353738393103113123133[[#This Row],[Hours Worked]]*Table1487453233343536331323334353738393103113123133[[#This Row],[Rate]]</f>
        <v>0</v>
      </c>
      <c r="H40" s="116"/>
      <c r="I40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40" s="94"/>
      <c r="K40" s="95">
        <f>Table1487453233343536331323334353738393103113123133[[#This Row],[Rate (Auto selects)]]*Table1487453233343536331323334353738393103113123133[[#This Row],[Hours Used]]</f>
        <v>0</v>
      </c>
      <c r="S40" s="33"/>
      <c r="T40" s="39"/>
      <c r="U40" s="39"/>
      <c r="V40" s="39"/>
      <c r="W40" s="39"/>
      <c r="X40" s="39"/>
      <c r="Y40" s="112">
        <f>IF(X40 &lt;&gt; "", RIGHT(Table15775311283848586881828384858788898108118128138[[#This Row],[Class (Dropdown)]],6),0)</f>
        <v>0</v>
      </c>
      <c r="Z40" s="108"/>
      <c r="AA40" s="107"/>
      <c r="AB40" s="111">
        <f>Table15775311283848586881828384858788898108118128138[[#This Row],[Rate (Auto fill)]]*Table15775311283848586881828384858788898108118128138[[#This Row],[Hours Groomed]]</f>
        <v>0</v>
      </c>
      <c r="AC40" s="32"/>
      <c r="AD40" s="39"/>
      <c r="AE40" s="39"/>
      <c r="AF40" s="39"/>
      <c r="AG40" s="39"/>
      <c r="AH40" s="78"/>
      <c r="AI40" s="33"/>
      <c r="AJ40" s="39"/>
      <c r="AK40" s="39"/>
      <c r="AL40" s="39"/>
      <c r="AM40" s="76"/>
      <c r="AN40" s="39"/>
      <c r="AO40" s="39"/>
      <c r="AP40" s="33"/>
      <c r="AQ40" s="77"/>
      <c r="AR40" s="39"/>
      <c r="AS40" s="39"/>
      <c r="AT40" s="76"/>
      <c r="AU40" s="39"/>
      <c r="AV40" s="78"/>
      <c r="AW40" s="33"/>
      <c r="AX40" s="77"/>
      <c r="AY40" s="39"/>
      <c r="AZ40" s="39"/>
      <c r="BA40" s="76"/>
      <c r="BB40" s="39"/>
      <c r="BC40" s="78"/>
      <c r="BD40" s="33"/>
      <c r="BE40" s="77"/>
      <c r="BF40" s="39"/>
      <c r="BG40" s="39"/>
      <c r="BH40" s="76"/>
      <c r="BI40" s="39"/>
      <c r="BJ40" s="78"/>
      <c r="BK40" s="33"/>
    </row>
    <row r="41" spans="1:63" x14ac:dyDescent="0.35">
      <c r="A41" s="77"/>
      <c r="B41" s="39"/>
      <c r="C41" s="39"/>
      <c r="D41" s="39"/>
      <c r="E41" s="39"/>
      <c r="F41" s="73"/>
      <c r="G41" s="95">
        <f>Table1487453233343536331323334353738393103113123133[[#This Row],[Hours Worked]]*Table1487453233343536331323334353738393103113123133[[#This Row],[Rate]]</f>
        <v>0</v>
      </c>
      <c r="H41" s="116"/>
      <c r="I41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41" s="94"/>
      <c r="K41" s="95">
        <f>Table1487453233343536331323334353738393103113123133[[#This Row],[Rate (Auto selects)]]*Table1487453233343536331323334353738393103113123133[[#This Row],[Hours Used]]</f>
        <v>0</v>
      </c>
      <c r="S41" s="33"/>
      <c r="T41" s="39"/>
      <c r="U41" s="39"/>
      <c r="V41" s="39"/>
      <c r="W41" s="39"/>
      <c r="X41" s="39"/>
      <c r="Y41" s="112">
        <f>IF(X41 &lt;&gt; "", RIGHT(Table15775311283848586881828384858788898108118128138[[#This Row],[Class (Dropdown)]],6),0)</f>
        <v>0</v>
      </c>
      <c r="Z41" s="108"/>
      <c r="AA41" s="107"/>
      <c r="AB41" s="111">
        <f>Table15775311283848586881828384858788898108118128138[[#This Row],[Rate (Auto fill)]]*Table15775311283848586881828384858788898108118128138[[#This Row],[Hours Groomed]]</f>
        <v>0</v>
      </c>
      <c r="AC41" s="32"/>
      <c r="AD41" s="39"/>
      <c r="AE41" s="39"/>
      <c r="AF41" s="39"/>
      <c r="AG41" s="39"/>
      <c r="AH41" s="78"/>
      <c r="AI41" s="33"/>
      <c r="AJ41" s="39"/>
      <c r="AK41" s="39"/>
      <c r="AL41" s="39"/>
      <c r="AM41" s="76"/>
      <c r="AN41" s="39"/>
      <c r="AO41" s="39"/>
      <c r="AP41" s="33"/>
      <c r="AQ41" s="77"/>
      <c r="AR41" s="39"/>
      <c r="AS41" s="39"/>
      <c r="AT41" s="76"/>
      <c r="AU41" s="39"/>
      <c r="AV41" s="78"/>
      <c r="AW41" s="33"/>
      <c r="AX41" s="77"/>
      <c r="AY41" s="39"/>
      <c r="AZ41" s="39"/>
      <c r="BA41" s="76"/>
      <c r="BB41" s="39"/>
      <c r="BC41" s="78"/>
      <c r="BD41" s="33"/>
      <c r="BE41" s="77"/>
      <c r="BF41" s="39"/>
      <c r="BG41" s="39"/>
      <c r="BH41" s="76"/>
      <c r="BI41" s="39"/>
      <c r="BJ41" s="78"/>
      <c r="BK41" s="33"/>
    </row>
    <row r="42" spans="1:63" ht="15.6" thickBot="1" x14ac:dyDescent="0.4">
      <c r="A42" s="77"/>
      <c r="B42" s="39"/>
      <c r="C42" s="39"/>
      <c r="D42" s="39"/>
      <c r="E42" s="39"/>
      <c r="F42" s="73"/>
      <c r="G42" s="95">
        <f>Table1487453233343536331323334353738393103113123133[[#This Row],[Hours Worked]]*Table1487453233343536331323334353738393103113123133[[#This Row],[Rate]]</f>
        <v>0</v>
      </c>
      <c r="H42" s="116"/>
      <c r="I42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42" s="94"/>
      <c r="K42" s="95">
        <f>Table1487453233343536331323334353738393103113123133[[#This Row],[Rate (Auto selects)]]*Table1487453233343536331323334353738393103113123133[[#This Row],[Hours Used]]</f>
        <v>0</v>
      </c>
      <c r="S42" s="33"/>
      <c r="T42" s="39"/>
      <c r="U42" s="39"/>
      <c r="V42" s="39"/>
      <c r="W42" s="39"/>
      <c r="X42" s="39"/>
      <c r="Y42" s="112">
        <f>IF(X42 &lt;&gt; "", RIGHT(Table15775311283848586881828384858788898108118128138[[#This Row],[Class (Dropdown)]],6),0)</f>
        <v>0</v>
      </c>
      <c r="Z42" s="108"/>
      <c r="AA42" s="107"/>
      <c r="AB42" s="111">
        <f>Table15775311283848586881828384858788898108118128138[[#This Row],[Rate (Auto fill)]]*Table15775311283848586881828384858788898108118128138[[#This Row],[Hours Groomed]]</f>
        <v>0</v>
      </c>
      <c r="AC42" s="32"/>
      <c r="AD42" s="39"/>
      <c r="AE42" s="82"/>
      <c r="AF42" s="82"/>
      <c r="AG42" s="82"/>
      <c r="AH42" s="83"/>
      <c r="AI42" s="33"/>
      <c r="AJ42" s="39"/>
      <c r="AK42" s="39"/>
      <c r="AL42" s="39"/>
      <c r="AM42" s="76"/>
      <c r="AN42" s="39"/>
      <c r="AO42" s="39"/>
      <c r="AP42" s="33"/>
      <c r="AQ42" s="77"/>
      <c r="AR42" s="39"/>
      <c r="AS42" s="39"/>
      <c r="AT42" s="76"/>
      <c r="AU42" s="39"/>
      <c r="AV42" s="78"/>
      <c r="AW42" s="33"/>
      <c r="AX42" s="77"/>
      <c r="AY42" s="39"/>
      <c r="AZ42" s="39"/>
      <c r="BA42" s="76"/>
      <c r="BB42" s="39"/>
      <c r="BC42" s="78"/>
      <c r="BD42" s="33"/>
      <c r="BE42" s="77"/>
      <c r="BF42" s="39"/>
      <c r="BG42" s="39"/>
      <c r="BH42" s="76"/>
      <c r="BI42" s="39"/>
      <c r="BJ42" s="78"/>
      <c r="BK42" s="33"/>
    </row>
    <row r="43" spans="1:63" x14ac:dyDescent="0.35">
      <c r="A43" s="77"/>
      <c r="B43" s="39"/>
      <c r="C43" s="39"/>
      <c r="D43" s="39"/>
      <c r="E43" s="39"/>
      <c r="F43" s="73"/>
      <c r="G43" s="95">
        <f>Table1487453233343536331323334353738393103113123133[[#This Row],[Hours Worked]]*Table1487453233343536331323334353738393103113123133[[#This Row],[Rate]]</f>
        <v>0</v>
      </c>
      <c r="H43" s="116"/>
      <c r="I43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43" s="94"/>
      <c r="K43" s="95">
        <f>Table1487453233343536331323334353738393103113123133[[#This Row],[Rate (Auto selects)]]*Table1487453233343536331323334353738393103113123133[[#This Row],[Hours Used]]</f>
        <v>0</v>
      </c>
      <c r="S43" s="33"/>
      <c r="T43" s="39"/>
      <c r="U43" s="39"/>
      <c r="V43" s="39"/>
      <c r="W43" s="39"/>
      <c r="X43" s="39"/>
      <c r="Y43" s="112">
        <f>IF(X43 &lt;&gt; "", RIGHT(Table15775311283848586881828384858788898108118128138[[#This Row],[Class (Dropdown)]],6),0)</f>
        <v>0</v>
      </c>
      <c r="Z43" s="108"/>
      <c r="AA43" s="107"/>
      <c r="AB43" s="111">
        <f>Table15775311283848586881828384858788898108118128138[[#This Row],[Rate (Auto fill)]]*Table15775311283848586881828384858788898108118128138[[#This Row],[Hours Groomed]]</f>
        <v>0</v>
      </c>
      <c r="AC43" s="32"/>
      <c r="AD43" s="84"/>
      <c r="AE43" s="85"/>
      <c r="AF43" s="85"/>
      <c r="AI43" s="33"/>
      <c r="AJ43" s="39"/>
      <c r="AK43" s="39"/>
      <c r="AL43" s="39"/>
      <c r="AM43" s="76"/>
      <c r="AN43" s="39"/>
      <c r="AO43" s="39"/>
      <c r="AP43" s="33"/>
      <c r="AQ43" s="77"/>
      <c r="AR43" s="39"/>
      <c r="AS43" s="39"/>
      <c r="AT43" s="76"/>
      <c r="AU43" s="39"/>
      <c r="AV43" s="78"/>
      <c r="AW43" s="33"/>
      <c r="AX43" s="77"/>
      <c r="AY43" s="39"/>
      <c r="AZ43" s="39"/>
      <c r="BA43" s="76"/>
      <c r="BB43" s="39"/>
      <c r="BC43" s="78"/>
      <c r="BD43" s="33"/>
      <c r="BE43" s="77"/>
      <c r="BF43" s="39"/>
      <c r="BG43" s="39"/>
      <c r="BH43" s="76"/>
      <c r="BI43" s="39"/>
      <c r="BJ43" s="78"/>
      <c r="BK43" s="33"/>
    </row>
    <row r="44" spans="1:63" x14ac:dyDescent="0.35">
      <c r="A44" s="77"/>
      <c r="B44" s="39"/>
      <c r="C44" s="39"/>
      <c r="D44" s="39"/>
      <c r="E44" s="39"/>
      <c r="F44" s="73"/>
      <c r="G44" s="95">
        <f>Table1487453233343536331323334353738393103113123133[[#This Row],[Hours Worked]]*Table1487453233343536331323334353738393103113123133[[#This Row],[Rate]]</f>
        <v>0</v>
      </c>
      <c r="H44" s="116"/>
      <c r="I44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44" s="94"/>
      <c r="K44" s="95">
        <f>Table1487453233343536331323334353738393103113123133[[#This Row],[Rate (Auto selects)]]*Table1487453233343536331323334353738393103113123133[[#This Row],[Hours Used]]</f>
        <v>0</v>
      </c>
      <c r="S44" s="33"/>
      <c r="T44" s="39"/>
      <c r="U44" s="39"/>
      <c r="V44" s="39"/>
      <c r="W44" s="39"/>
      <c r="X44" s="39"/>
      <c r="Y44" s="112">
        <f>IF(X44 &lt;&gt; "", RIGHT(Table15775311283848586881828384858788898108118128138[[#This Row],[Class (Dropdown)]],6),0)</f>
        <v>0</v>
      </c>
      <c r="Z44" s="108"/>
      <c r="AA44" s="107"/>
      <c r="AB44" s="111">
        <f>Table15775311283848586881828384858788898108118128138[[#This Row],[Rate (Auto fill)]]*Table15775311283848586881828384858788898108118128138[[#This Row],[Hours Groomed]]</f>
        <v>0</v>
      </c>
      <c r="AC44" s="32"/>
      <c r="AD44" s="84"/>
      <c r="AE44" s="85"/>
      <c r="AF44" s="85"/>
      <c r="AI44" s="33"/>
      <c r="AJ44" s="39"/>
      <c r="AK44" s="39"/>
      <c r="AL44" s="39"/>
      <c r="AM44" s="76"/>
      <c r="AN44" s="39"/>
      <c r="AO44" s="39"/>
      <c r="AP44" s="33"/>
      <c r="AQ44" s="77"/>
      <c r="AR44" s="39"/>
      <c r="AS44" s="39"/>
      <c r="AT44" s="76"/>
      <c r="AU44" s="39"/>
      <c r="AV44" s="78"/>
      <c r="AW44" s="33"/>
      <c r="AX44" s="77"/>
      <c r="AY44" s="39"/>
      <c r="AZ44" s="39"/>
      <c r="BA44" s="76"/>
      <c r="BB44" s="39"/>
      <c r="BC44" s="78"/>
      <c r="BD44" s="33"/>
      <c r="BE44" s="77"/>
      <c r="BF44" s="39"/>
      <c r="BG44" s="39"/>
      <c r="BH44" s="76"/>
      <c r="BI44" s="39"/>
      <c r="BJ44" s="78"/>
      <c r="BK44" s="33"/>
    </row>
    <row r="45" spans="1:63" x14ac:dyDescent="0.35">
      <c r="A45" s="77"/>
      <c r="B45" s="39"/>
      <c r="C45" s="39"/>
      <c r="D45" s="39"/>
      <c r="E45" s="39"/>
      <c r="F45" s="73"/>
      <c r="G45" s="95">
        <f>Table1487453233343536331323334353738393103113123133[[#This Row],[Hours Worked]]*Table1487453233343536331323334353738393103113123133[[#This Row],[Rate]]</f>
        <v>0</v>
      </c>
      <c r="H45" s="116"/>
      <c r="I45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45" s="94"/>
      <c r="K45" s="95">
        <f>Table1487453233343536331323334353738393103113123133[[#This Row],[Rate (Auto selects)]]*Table1487453233343536331323334353738393103113123133[[#This Row],[Hours Used]]</f>
        <v>0</v>
      </c>
      <c r="S45" s="33"/>
      <c r="T45" s="39"/>
      <c r="U45" s="39"/>
      <c r="V45" s="39"/>
      <c r="W45" s="39"/>
      <c r="X45" s="39"/>
      <c r="Y45" s="112">
        <f>IF(X45 &lt;&gt; "", RIGHT(Table15775311283848586881828384858788898108118128138[[#This Row],[Class (Dropdown)]],6),0)</f>
        <v>0</v>
      </c>
      <c r="Z45" s="108"/>
      <c r="AA45" s="107"/>
      <c r="AB45" s="111">
        <f>Table15775311283848586881828384858788898108118128138[[#This Row],[Rate (Auto fill)]]*Table15775311283848586881828384858788898108118128138[[#This Row],[Hours Groomed]]</f>
        <v>0</v>
      </c>
      <c r="AC45" s="32"/>
      <c r="AD45" s="84"/>
      <c r="AE45" s="85"/>
      <c r="AF45" s="85"/>
      <c r="AI45" s="33"/>
      <c r="AJ45" s="39"/>
      <c r="AK45" s="39"/>
      <c r="AL45" s="39"/>
      <c r="AM45" s="76"/>
      <c r="AN45" s="39"/>
      <c r="AO45" s="39"/>
      <c r="AP45" s="33"/>
      <c r="AQ45" s="77"/>
      <c r="AR45" s="39"/>
      <c r="AS45" s="39"/>
      <c r="AT45" s="76"/>
      <c r="AU45" s="39"/>
      <c r="AV45" s="78"/>
      <c r="AW45" s="33"/>
      <c r="AX45" s="77"/>
      <c r="AY45" s="39"/>
      <c r="AZ45" s="39"/>
      <c r="BA45" s="76"/>
      <c r="BB45" s="39"/>
      <c r="BC45" s="78"/>
      <c r="BD45" s="33"/>
      <c r="BE45" s="77"/>
      <c r="BF45" s="39"/>
      <c r="BG45" s="39"/>
      <c r="BH45" s="76"/>
      <c r="BI45" s="39"/>
      <c r="BJ45" s="78"/>
      <c r="BK45" s="33"/>
    </row>
    <row r="46" spans="1:63" x14ac:dyDescent="0.35">
      <c r="A46" s="77"/>
      <c r="B46" s="39"/>
      <c r="C46" s="39"/>
      <c r="D46" s="39"/>
      <c r="E46" s="39"/>
      <c r="F46" s="73"/>
      <c r="G46" s="95">
        <f>Table1487453233343536331323334353738393103113123133[[#This Row],[Hours Worked]]*Table1487453233343536331323334353738393103113123133[[#This Row],[Rate]]</f>
        <v>0</v>
      </c>
      <c r="H46" s="116"/>
      <c r="I46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46" s="94"/>
      <c r="K46" s="95">
        <f>Table1487453233343536331323334353738393103113123133[[#This Row],[Rate (Auto selects)]]*Table1487453233343536331323334353738393103113123133[[#This Row],[Hours Used]]</f>
        <v>0</v>
      </c>
      <c r="S46" s="33"/>
      <c r="T46" s="39"/>
      <c r="U46" s="39"/>
      <c r="V46" s="39"/>
      <c r="W46" s="39"/>
      <c r="X46" s="39"/>
      <c r="Y46" s="112">
        <f>IF(X46 &lt;&gt; "", RIGHT(Table15775311283848586881828384858788898108118128138[[#This Row],[Class (Dropdown)]],6),0)</f>
        <v>0</v>
      </c>
      <c r="Z46" s="108"/>
      <c r="AA46" s="107"/>
      <c r="AB46" s="111">
        <f>Table15775311283848586881828384858788898108118128138[[#This Row],[Rate (Auto fill)]]*Table15775311283848586881828384858788898108118128138[[#This Row],[Hours Groomed]]</f>
        <v>0</v>
      </c>
      <c r="AC46" s="32"/>
      <c r="AD46" s="84"/>
      <c r="AE46" s="85"/>
      <c r="AF46" s="85"/>
      <c r="AI46" s="33"/>
      <c r="AJ46" s="39"/>
      <c r="AK46" s="39"/>
      <c r="AL46" s="39"/>
      <c r="AM46" s="76"/>
      <c r="AN46" s="39"/>
      <c r="AO46" s="39"/>
      <c r="AP46" s="33"/>
      <c r="AQ46" s="77"/>
      <c r="AR46" s="39"/>
      <c r="AS46" s="39"/>
      <c r="AT46" s="76"/>
      <c r="AU46" s="39"/>
      <c r="AV46" s="78"/>
      <c r="AW46" s="33"/>
      <c r="AX46" s="77"/>
      <c r="AY46" s="39"/>
      <c r="AZ46" s="39"/>
      <c r="BA46" s="76"/>
      <c r="BB46" s="39"/>
      <c r="BC46" s="78"/>
      <c r="BD46" s="33"/>
      <c r="BE46" s="77"/>
      <c r="BF46" s="39"/>
      <c r="BG46" s="39"/>
      <c r="BH46" s="76"/>
      <c r="BI46" s="39"/>
      <c r="BJ46" s="78"/>
      <c r="BK46" s="33"/>
    </row>
    <row r="47" spans="1:63" x14ac:dyDescent="0.35">
      <c r="A47" s="77"/>
      <c r="B47" s="39"/>
      <c r="C47" s="39"/>
      <c r="D47" s="39"/>
      <c r="E47" s="39"/>
      <c r="F47" s="73"/>
      <c r="G47" s="95">
        <f>Table1487453233343536331323334353738393103113123133[[#This Row],[Hours Worked]]*Table1487453233343536331323334353738393103113123133[[#This Row],[Rate]]</f>
        <v>0</v>
      </c>
      <c r="H47" s="116"/>
      <c r="I47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47" s="94"/>
      <c r="K47" s="95">
        <f>Table1487453233343536331323334353738393103113123133[[#This Row],[Rate (Auto selects)]]*Table1487453233343536331323334353738393103113123133[[#This Row],[Hours Used]]</f>
        <v>0</v>
      </c>
      <c r="S47" s="33"/>
      <c r="T47" s="39"/>
      <c r="U47" s="39"/>
      <c r="V47" s="39"/>
      <c r="W47" s="39"/>
      <c r="X47" s="39"/>
      <c r="Y47" s="112">
        <f>IF(X47 &lt;&gt; "", RIGHT(Table15775311283848586881828384858788898108118128138[[#This Row],[Class (Dropdown)]],6),0)</f>
        <v>0</v>
      </c>
      <c r="Z47" s="108"/>
      <c r="AA47" s="107"/>
      <c r="AB47" s="111">
        <f>Table15775311283848586881828384858788898108118128138[[#This Row],[Rate (Auto fill)]]*Table15775311283848586881828384858788898108118128138[[#This Row],[Hours Groomed]]</f>
        <v>0</v>
      </c>
      <c r="AC47" s="32"/>
      <c r="AD47" s="84"/>
      <c r="AE47" s="85"/>
      <c r="AF47" s="85"/>
      <c r="AI47" s="33"/>
      <c r="AJ47" s="39"/>
      <c r="AK47" s="39"/>
      <c r="AL47" s="39"/>
      <c r="AM47" s="76"/>
      <c r="AN47" s="39"/>
      <c r="AO47" s="39"/>
      <c r="AP47" s="33"/>
      <c r="AQ47" s="77"/>
      <c r="AR47" s="39"/>
      <c r="AS47" s="39"/>
      <c r="AT47" s="76"/>
      <c r="AU47" s="39"/>
      <c r="AV47" s="78"/>
      <c r="AW47" s="33"/>
      <c r="AX47" s="77"/>
      <c r="AY47" s="39"/>
      <c r="AZ47" s="39"/>
      <c r="BA47" s="76"/>
      <c r="BB47" s="39"/>
      <c r="BC47" s="78"/>
      <c r="BD47" s="33"/>
      <c r="BE47" s="77"/>
      <c r="BF47" s="39"/>
      <c r="BG47" s="39"/>
      <c r="BH47" s="76"/>
      <c r="BI47" s="39"/>
      <c r="BJ47" s="78"/>
      <c r="BK47" s="33"/>
    </row>
    <row r="48" spans="1:63" x14ac:dyDescent="0.35">
      <c r="A48" s="77"/>
      <c r="B48" s="39"/>
      <c r="C48" s="39"/>
      <c r="D48" s="39"/>
      <c r="E48" s="39"/>
      <c r="F48" s="73"/>
      <c r="G48" s="95">
        <f>Table1487453233343536331323334353738393103113123133[[#This Row],[Hours Worked]]*Table1487453233343536331323334353738393103113123133[[#This Row],[Rate]]</f>
        <v>0</v>
      </c>
      <c r="H48" s="116"/>
      <c r="I48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48" s="94"/>
      <c r="K48" s="95">
        <f>Table1487453233343536331323334353738393103113123133[[#This Row],[Rate (Auto selects)]]*Table1487453233343536331323334353738393103113123133[[#This Row],[Hours Used]]</f>
        <v>0</v>
      </c>
      <c r="S48" s="33"/>
      <c r="T48" s="39"/>
      <c r="U48" s="39"/>
      <c r="V48" s="39"/>
      <c r="W48" s="39"/>
      <c r="X48" s="39"/>
      <c r="Y48" s="112">
        <f>IF(X48 &lt;&gt; "", RIGHT(Table15775311283848586881828384858788898108118128138[[#This Row],[Class (Dropdown)]],6),0)</f>
        <v>0</v>
      </c>
      <c r="Z48" s="108"/>
      <c r="AA48" s="107"/>
      <c r="AB48" s="111">
        <f>Table15775311283848586881828384858788898108118128138[[#This Row],[Rate (Auto fill)]]*Table15775311283848586881828384858788898108118128138[[#This Row],[Hours Groomed]]</f>
        <v>0</v>
      </c>
      <c r="AC48" s="32"/>
      <c r="AD48" s="84"/>
      <c r="AE48" s="85"/>
      <c r="AF48" s="85"/>
      <c r="AI48" s="33"/>
      <c r="AJ48" s="39"/>
      <c r="AK48" s="39"/>
      <c r="AL48" s="39"/>
      <c r="AM48" s="76"/>
      <c r="AN48" s="39"/>
      <c r="AO48" s="39"/>
      <c r="AP48" s="33"/>
      <c r="AQ48" s="77"/>
      <c r="AR48" s="39"/>
      <c r="AS48" s="39"/>
      <c r="AT48" s="76"/>
      <c r="AU48" s="39"/>
      <c r="AV48" s="78"/>
      <c r="AW48" s="33"/>
      <c r="AX48" s="77"/>
      <c r="AY48" s="39"/>
      <c r="AZ48" s="39"/>
      <c r="BA48" s="76"/>
      <c r="BB48" s="39"/>
      <c r="BC48" s="78"/>
      <c r="BD48" s="33"/>
      <c r="BE48" s="77"/>
      <c r="BF48" s="39"/>
      <c r="BG48" s="39"/>
      <c r="BH48" s="76"/>
      <c r="BI48" s="39"/>
      <c r="BJ48" s="78"/>
      <c r="BK48" s="33"/>
    </row>
    <row r="49" spans="1:63" x14ac:dyDescent="0.35">
      <c r="A49" s="77"/>
      <c r="B49" s="39"/>
      <c r="C49" s="39"/>
      <c r="D49" s="39"/>
      <c r="E49" s="39"/>
      <c r="F49" s="73"/>
      <c r="G49" s="95">
        <f>Table1487453233343536331323334353738393103113123133[[#This Row],[Hours Worked]]*Table1487453233343536331323334353738393103113123133[[#This Row],[Rate]]</f>
        <v>0</v>
      </c>
      <c r="H49" s="116"/>
      <c r="I49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49" s="94"/>
      <c r="K49" s="95">
        <f>Table1487453233343536331323334353738393103113123133[[#This Row],[Rate (Auto selects)]]*Table1487453233343536331323334353738393103113123133[[#This Row],[Hours Used]]</f>
        <v>0</v>
      </c>
      <c r="S49" s="33"/>
      <c r="T49" s="39"/>
      <c r="U49" s="39"/>
      <c r="V49" s="39"/>
      <c r="W49" s="39"/>
      <c r="X49" s="39"/>
      <c r="Y49" s="112">
        <f>IF(X49 &lt;&gt; "", RIGHT(Table15775311283848586881828384858788898108118128138[[#This Row],[Class (Dropdown)]],6),0)</f>
        <v>0</v>
      </c>
      <c r="Z49" s="108"/>
      <c r="AA49" s="107"/>
      <c r="AB49" s="111">
        <f>Table15775311283848586881828384858788898108118128138[[#This Row],[Rate (Auto fill)]]*Table15775311283848586881828384858788898108118128138[[#This Row],[Hours Groomed]]</f>
        <v>0</v>
      </c>
      <c r="AC49" s="32"/>
      <c r="AD49" s="84"/>
      <c r="AE49" s="85"/>
      <c r="AF49" s="85"/>
      <c r="AI49" s="33"/>
      <c r="AJ49" s="39"/>
      <c r="AK49" s="39"/>
      <c r="AL49" s="39"/>
      <c r="AM49" s="76"/>
      <c r="AN49" s="39"/>
      <c r="AO49" s="39"/>
      <c r="AP49" s="33"/>
      <c r="AQ49" s="77"/>
      <c r="AR49" s="39"/>
      <c r="AS49" s="39"/>
      <c r="AT49" s="76"/>
      <c r="AU49" s="39"/>
      <c r="AV49" s="78"/>
      <c r="AW49" s="33"/>
      <c r="AX49" s="77"/>
      <c r="AY49" s="39"/>
      <c r="AZ49" s="39"/>
      <c r="BA49" s="76"/>
      <c r="BB49" s="39"/>
      <c r="BC49" s="78"/>
      <c r="BD49" s="33"/>
      <c r="BE49" s="77"/>
      <c r="BF49" s="39"/>
      <c r="BG49" s="39"/>
      <c r="BH49" s="76"/>
      <c r="BI49" s="39"/>
      <c r="BJ49" s="78"/>
      <c r="BK49" s="33"/>
    </row>
    <row r="50" spans="1:63" x14ac:dyDescent="0.35">
      <c r="A50" s="77"/>
      <c r="B50" s="39"/>
      <c r="C50" s="39"/>
      <c r="D50" s="39"/>
      <c r="E50" s="39"/>
      <c r="F50" s="73"/>
      <c r="G50" s="95">
        <f>Table1487453233343536331323334353738393103113123133[[#This Row],[Hours Worked]]*Table1487453233343536331323334353738393103113123133[[#This Row],[Rate]]</f>
        <v>0</v>
      </c>
      <c r="H50" s="116"/>
      <c r="I50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50" s="94"/>
      <c r="K50" s="95">
        <f>Table1487453233343536331323334353738393103113123133[[#This Row],[Rate (Auto selects)]]*Table1487453233343536331323334353738393103113123133[[#This Row],[Hours Used]]</f>
        <v>0</v>
      </c>
      <c r="S50" s="33"/>
      <c r="T50" s="39"/>
      <c r="U50" s="39"/>
      <c r="V50" s="39"/>
      <c r="W50" s="39"/>
      <c r="X50" s="39"/>
      <c r="Y50" s="112">
        <f>IF(X50 &lt;&gt; "", RIGHT(Table15775311283848586881828384858788898108118128138[[#This Row],[Class (Dropdown)]],6),0)</f>
        <v>0</v>
      </c>
      <c r="Z50" s="108"/>
      <c r="AA50" s="107"/>
      <c r="AB50" s="111">
        <f>Table15775311283848586881828384858788898108118128138[[#This Row],[Rate (Auto fill)]]*Table15775311283848586881828384858788898108118128138[[#This Row],[Hours Groomed]]</f>
        <v>0</v>
      </c>
      <c r="AC50" s="32"/>
      <c r="AD50" s="84"/>
      <c r="AE50" s="85"/>
      <c r="AF50" s="85"/>
      <c r="AI50" s="33"/>
      <c r="AJ50" s="39"/>
      <c r="AK50" s="39"/>
      <c r="AL50" s="39"/>
      <c r="AM50" s="76"/>
      <c r="AN50" s="39"/>
      <c r="AO50" s="39"/>
      <c r="AP50" s="33"/>
      <c r="AQ50" s="77"/>
      <c r="AR50" s="39"/>
      <c r="AS50" s="39"/>
      <c r="AT50" s="76"/>
      <c r="AU50" s="39"/>
      <c r="AV50" s="78"/>
      <c r="AW50" s="33"/>
      <c r="AX50" s="77"/>
      <c r="AY50" s="39"/>
      <c r="AZ50" s="39"/>
      <c r="BA50" s="76"/>
      <c r="BB50" s="39"/>
      <c r="BC50" s="78"/>
      <c r="BD50" s="33"/>
      <c r="BE50" s="77"/>
      <c r="BF50" s="39"/>
      <c r="BG50" s="39"/>
      <c r="BH50" s="76"/>
      <c r="BI50" s="39"/>
      <c r="BJ50" s="78"/>
      <c r="BK50" s="33"/>
    </row>
    <row r="51" spans="1:63" x14ac:dyDescent="0.35">
      <c r="A51" s="77"/>
      <c r="B51" s="39"/>
      <c r="C51" s="39"/>
      <c r="D51" s="39"/>
      <c r="E51" s="39"/>
      <c r="F51" s="73"/>
      <c r="G51" s="95">
        <f>Table1487453233343536331323334353738393103113123133[[#This Row],[Hours Worked]]*Table1487453233343536331323334353738393103113123133[[#This Row],[Rate]]</f>
        <v>0</v>
      </c>
      <c r="H51" s="116"/>
      <c r="I51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51" s="94"/>
      <c r="K51" s="95">
        <f>Table1487453233343536331323334353738393103113123133[[#This Row],[Rate (Auto selects)]]*Table1487453233343536331323334353738393103113123133[[#This Row],[Hours Used]]</f>
        <v>0</v>
      </c>
      <c r="S51" s="33"/>
      <c r="T51" s="39"/>
      <c r="U51" s="39"/>
      <c r="V51" s="39"/>
      <c r="W51" s="39"/>
      <c r="X51" s="39"/>
      <c r="Y51" s="112">
        <f>IF(X51 &lt;&gt; "", RIGHT(Table15775311283848586881828384858788898108118128138[[#This Row],[Class (Dropdown)]],6),0)</f>
        <v>0</v>
      </c>
      <c r="Z51" s="108"/>
      <c r="AA51" s="107"/>
      <c r="AB51" s="111">
        <f>Table15775311283848586881828384858788898108118128138[[#This Row],[Rate (Auto fill)]]*Table15775311283848586881828384858788898108118128138[[#This Row],[Hours Groomed]]</f>
        <v>0</v>
      </c>
      <c r="AC51" s="32"/>
      <c r="AD51" s="84"/>
      <c r="AE51" s="85"/>
      <c r="AF51" s="85"/>
      <c r="AI51" s="33"/>
      <c r="AJ51" s="39"/>
      <c r="AK51" s="39"/>
      <c r="AL51" s="39"/>
      <c r="AM51" s="76"/>
      <c r="AN51" s="39"/>
      <c r="AO51" s="39"/>
      <c r="AP51" s="33"/>
      <c r="AQ51" s="77"/>
      <c r="AR51" s="39"/>
      <c r="AS51" s="39"/>
      <c r="AT51" s="76"/>
      <c r="AU51" s="39"/>
      <c r="AV51" s="78"/>
      <c r="AW51" s="33"/>
      <c r="AX51" s="77"/>
      <c r="AY51" s="39"/>
      <c r="AZ51" s="39"/>
      <c r="BA51" s="76"/>
      <c r="BB51" s="39"/>
      <c r="BC51" s="78"/>
      <c r="BD51" s="33"/>
      <c r="BE51" s="77"/>
      <c r="BF51" s="39"/>
      <c r="BG51" s="39"/>
      <c r="BH51" s="76"/>
      <c r="BI51" s="39"/>
      <c r="BJ51" s="78"/>
      <c r="BK51" s="33"/>
    </row>
    <row r="52" spans="1:63" x14ac:dyDescent="0.35">
      <c r="A52" s="77"/>
      <c r="B52" s="39"/>
      <c r="C52" s="39"/>
      <c r="D52" s="39"/>
      <c r="E52" s="39"/>
      <c r="F52" s="73"/>
      <c r="G52" s="95">
        <f>Table1487453233343536331323334353738393103113123133[[#This Row],[Hours Worked]]*Table1487453233343536331323334353738393103113123133[[#This Row],[Rate]]</f>
        <v>0</v>
      </c>
      <c r="H52" s="116"/>
      <c r="I52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52" s="94"/>
      <c r="K52" s="95">
        <f>Table1487453233343536331323334353738393103113123133[[#This Row],[Rate (Auto selects)]]*Table1487453233343536331323334353738393103113123133[[#This Row],[Hours Used]]</f>
        <v>0</v>
      </c>
      <c r="S52" s="33"/>
      <c r="T52" s="39"/>
      <c r="U52" s="39"/>
      <c r="V52" s="39"/>
      <c r="W52" s="39"/>
      <c r="X52" s="39"/>
      <c r="Y52" s="112">
        <f>IF(X52 &lt;&gt; "", RIGHT(Table15775311283848586881828384858788898108118128138[[#This Row],[Class (Dropdown)]],6),0)</f>
        <v>0</v>
      </c>
      <c r="Z52" s="108"/>
      <c r="AA52" s="107"/>
      <c r="AB52" s="111">
        <f>Table15775311283848586881828384858788898108118128138[[#This Row],[Rate (Auto fill)]]*Table15775311283848586881828384858788898108118128138[[#This Row],[Hours Groomed]]</f>
        <v>0</v>
      </c>
      <c r="AC52" s="32"/>
      <c r="AD52" s="84"/>
      <c r="AE52" s="85"/>
      <c r="AF52" s="85"/>
      <c r="AI52" s="33"/>
      <c r="AJ52" s="39"/>
      <c r="AK52" s="39"/>
      <c r="AL52" s="39"/>
      <c r="AM52" s="76"/>
      <c r="AN52" s="39"/>
      <c r="AO52" s="39"/>
      <c r="AP52" s="33"/>
      <c r="AQ52" s="77"/>
      <c r="AR52" s="39"/>
      <c r="AS52" s="39"/>
      <c r="AT52" s="76"/>
      <c r="AU52" s="39"/>
      <c r="AV52" s="78"/>
      <c r="AW52" s="33"/>
      <c r="AX52" s="77"/>
      <c r="AY52" s="39"/>
      <c r="AZ52" s="39"/>
      <c r="BA52" s="76"/>
      <c r="BB52" s="39"/>
      <c r="BC52" s="78"/>
      <c r="BD52" s="33"/>
      <c r="BE52" s="77"/>
      <c r="BF52" s="39"/>
      <c r="BG52" s="39"/>
      <c r="BH52" s="76"/>
      <c r="BI52" s="39"/>
      <c r="BJ52" s="78"/>
      <c r="BK52" s="33"/>
    </row>
    <row r="53" spans="1:63" x14ac:dyDescent="0.35">
      <c r="A53" s="77"/>
      <c r="B53" s="39"/>
      <c r="C53" s="39"/>
      <c r="D53" s="39"/>
      <c r="E53" s="39"/>
      <c r="F53" s="73"/>
      <c r="G53" s="95">
        <f>Table1487453233343536331323334353738393103113123133[[#This Row],[Hours Worked]]*Table1487453233343536331323334353738393103113123133[[#This Row],[Rate]]</f>
        <v>0</v>
      </c>
      <c r="H53" s="116"/>
      <c r="I53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53" s="94"/>
      <c r="K53" s="95">
        <f>Table1487453233343536331323334353738393103113123133[[#This Row],[Rate (Auto selects)]]*Table1487453233343536331323334353738393103113123133[[#This Row],[Hours Used]]</f>
        <v>0</v>
      </c>
      <c r="S53" s="33"/>
      <c r="T53" s="39"/>
      <c r="U53" s="39"/>
      <c r="V53" s="39"/>
      <c r="W53" s="39"/>
      <c r="X53" s="39"/>
      <c r="Y53" s="112">
        <f>IF(X53 &lt;&gt; "", RIGHT(Table15775311283848586881828384858788898108118128138[[#This Row],[Class (Dropdown)]],6),0)</f>
        <v>0</v>
      </c>
      <c r="Z53" s="108"/>
      <c r="AA53" s="107"/>
      <c r="AB53" s="111">
        <f>Table15775311283848586881828384858788898108118128138[[#This Row],[Rate (Auto fill)]]*Table15775311283848586881828384858788898108118128138[[#This Row],[Hours Groomed]]</f>
        <v>0</v>
      </c>
      <c r="AC53" s="32"/>
      <c r="AD53" s="84"/>
      <c r="AE53" s="85"/>
      <c r="AF53" s="85"/>
      <c r="AI53" s="33"/>
      <c r="AJ53" s="39"/>
      <c r="AK53" s="39"/>
      <c r="AL53" s="39"/>
      <c r="AM53" s="76"/>
      <c r="AN53" s="39"/>
      <c r="AO53" s="39"/>
      <c r="AP53" s="33"/>
      <c r="AQ53" s="77"/>
      <c r="AR53" s="39"/>
      <c r="AS53" s="39"/>
      <c r="AT53" s="76"/>
      <c r="AU53" s="39"/>
      <c r="AV53" s="78"/>
      <c r="AW53" s="33"/>
      <c r="AX53" s="77"/>
      <c r="AY53" s="39"/>
      <c r="AZ53" s="39"/>
      <c r="BA53" s="76"/>
      <c r="BB53" s="39"/>
      <c r="BC53" s="78"/>
      <c r="BD53" s="33"/>
      <c r="BE53" s="77"/>
      <c r="BF53" s="39"/>
      <c r="BG53" s="39"/>
      <c r="BH53" s="76"/>
      <c r="BI53" s="39"/>
      <c r="BJ53" s="78"/>
      <c r="BK53" s="33"/>
    </row>
    <row r="54" spans="1:63" x14ac:dyDescent="0.35">
      <c r="A54" s="77"/>
      <c r="B54" s="39"/>
      <c r="C54" s="39"/>
      <c r="D54" s="39"/>
      <c r="E54" s="39"/>
      <c r="F54" s="73"/>
      <c r="G54" s="95">
        <f>Table1487453233343536331323334353738393103113123133[[#This Row],[Hours Worked]]*Table1487453233343536331323334353738393103113123133[[#This Row],[Rate]]</f>
        <v>0</v>
      </c>
      <c r="H54" s="116"/>
      <c r="I54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54" s="94"/>
      <c r="K54" s="95">
        <f>Table1487453233343536331323334353738393103113123133[[#This Row],[Rate (Auto selects)]]*Table1487453233343536331323334353738393103113123133[[#This Row],[Hours Used]]</f>
        <v>0</v>
      </c>
      <c r="S54" s="33"/>
      <c r="T54" s="39"/>
      <c r="U54" s="39"/>
      <c r="V54" s="39"/>
      <c r="W54" s="39"/>
      <c r="X54" s="39"/>
      <c r="Y54" s="112">
        <f>IF(X54 &lt;&gt; "", RIGHT(Table15775311283848586881828384858788898108118128138[[#This Row],[Class (Dropdown)]],6),0)</f>
        <v>0</v>
      </c>
      <c r="Z54" s="108"/>
      <c r="AA54" s="107"/>
      <c r="AB54" s="111">
        <f>Table15775311283848586881828384858788898108118128138[[#This Row],[Rate (Auto fill)]]*Table15775311283848586881828384858788898108118128138[[#This Row],[Hours Groomed]]</f>
        <v>0</v>
      </c>
      <c r="AC54" s="32"/>
      <c r="AD54" s="84"/>
      <c r="AE54" s="85"/>
      <c r="AF54" s="85"/>
      <c r="AI54" s="33"/>
      <c r="AJ54" s="39"/>
      <c r="AK54" s="39"/>
      <c r="AL54" s="39"/>
      <c r="AM54" s="76"/>
      <c r="AN54" s="39"/>
      <c r="AO54" s="39"/>
      <c r="AP54" s="33"/>
      <c r="AQ54" s="77"/>
      <c r="AR54" s="39"/>
      <c r="AS54" s="39"/>
      <c r="AT54" s="76"/>
      <c r="AU54" s="39"/>
      <c r="AV54" s="78"/>
      <c r="AW54" s="33"/>
      <c r="AX54" s="77"/>
      <c r="AY54" s="39"/>
      <c r="AZ54" s="39"/>
      <c r="BA54" s="76"/>
      <c r="BB54" s="39"/>
      <c r="BC54" s="78"/>
      <c r="BD54" s="33"/>
      <c r="BE54" s="77"/>
      <c r="BF54" s="39"/>
      <c r="BG54" s="39"/>
      <c r="BH54" s="76"/>
      <c r="BI54" s="39"/>
      <c r="BJ54" s="78"/>
      <c r="BK54" s="33"/>
    </row>
    <row r="55" spans="1:63" x14ac:dyDescent="0.35">
      <c r="A55" s="77"/>
      <c r="B55" s="39"/>
      <c r="C55" s="39"/>
      <c r="D55" s="39"/>
      <c r="E55" s="39"/>
      <c r="F55" s="73"/>
      <c r="G55" s="95">
        <f>Table1487453233343536331323334353738393103113123133[[#This Row],[Hours Worked]]*Table1487453233343536331323334353738393103113123133[[#This Row],[Rate]]</f>
        <v>0</v>
      </c>
      <c r="H55" s="116"/>
      <c r="I55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55" s="94"/>
      <c r="K55" s="95">
        <f>Table1487453233343536331323334353738393103113123133[[#This Row],[Rate (Auto selects)]]*Table1487453233343536331323334353738393103113123133[[#This Row],[Hours Used]]</f>
        <v>0</v>
      </c>
      <c r="S55" s="33"/>
      <c r="T55" s="39"/>
      <c r="U55" s="39"/>
      <c r="V55" s="39"/>
      <c r="W55" s="39"/>
      <c r="X55" s="39"/>
      <c r="Y55" s="112">
        <f>IF(X55 &lt;&gt; "", RIGHT(Table15775311283848586881828384858788898108118128138[[#This Row],[Class (Dropdown)]],6),0)</f>
        <v>0</v>
      </c>
      <c r="Z55" s="108"/>
      <c r="AA55" s="107"/>
      <c r="AB55" s="111">
        <f>Table15775311283848586881828384858788898108118128138[[#This Row],[Rate (Auto fill)]]*Table15775311283848586881828384858788898108118128138[[#This Row],[Hours Groomed]]</f>
        <v>0</v>
      </c>
      <c r="AC55" s="32"/>
      <c r="AD55" s="84"/>
      <c r="AE55" s="85"/>
      <c r="AF55" s="85"/>
      <c r="AI55" s="33"/>
      <c r="AJ55" s="39"/>
      <c r="AK55" s="39"/>
      <c r="AL55" s="39"/>
      <c r="AM55" s="76"/>
      <c r="AN55" s="39"/>
      <c r="AO55" s="39"/>
      <c r="AP55" s="33"/>
      <c r="AQ55" s="77"/>
      <c r="AR55" s="39"/>
      <c r="AS55" s="39"/>
      <c r="AT55" s="76"/>
      <c r="AU55" s="39"/>
      <c r="AV55" s="78"/>
      <c r="AW55" s="33"/>
      <c r="AX55" s="77"/>
      <c r="AY55" s="39"/>
      <c r="AZ55" s="39"/>
      <c r="BA55" s="76"/>
      <c r="BB55" s="39"/>
      <c r="BC55" s="78"/>
      <c r="BD55" s="33"/>
      <c r="BE55" s="77"/>
      <c r="BF55" s="39"/>
      <c r="BG55" s="39"/>
      <c r="BH55" s="76"/>
      <c r="BI55" s="39"/>
      <c r="BJ55" s="78"/>
      <c r="BK55" s="33"/>
    </row>
    <row r="56" spans="1:63" x14ac:dyDescent="0.35">
      <c r="A56" s="77"/>
      <c r="B56" s="39"/>
      <c r="C56" s="39"/>
      <c r="D56" s="39"/>
      <c r="E56" s="39"/>
      <c r="F56" s="73"/>
      <c r="G56" s="95">
        <f>Table1487453233343536331323334353738393103113123133[[#This Row],[Hours Worked]]*Table1487453233343536331323334353738393103113123133[[#This Row],[Rate]]</f>
        <v>0</v>
      </c>
      <c r="H56" s="116"/>
      <c r="I56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56" s="94"/>
      <c r="K56" s="95">
        <f>Table1487453233343536331323334353738393103113123133[[#This Row],[Rate (Auto selects)]]*Table1487453233343536331323334353738393103113123133[[#This Row],[Hours Used]]</f>
        <v>0</v>
      </c>
      <c r="S56" s="33"/>
      <c r="T56" s="39"/>
      <c r="U56" s="39"/>
      <c r="V56" s="39"/>
      <c r="W56" s="39"/>
      <c r="X56" s="39"/>
      <c r="Y56" s="112">
        <f>IF(X56 &lt;&gt; "", RIGHT(Table15775311283848586881828384858788898108118128138[[#This Row],[Class (Dropdown)]],6),0)</f>
        <v>0</v>
      </c>
      <c r="Z56" s="108"/>
      <c r="AA56" s="107"/>
      <c r="AB56" s="111">
        <f>Table15775311283848586881828384858788898108118128138[[#This Row],[Rate (Auto fill)]]*Table15775311283848586881828384858788898108118128138[[#This Row],[Hours Groomed]]</f>
        <v>0</v>
      </c>
      <c r="AC56" s="32"/>
      <c r="AD56" s="84"/>
      <c r="AE56" s="85"/>
      <c r="AF56" s="85"/>
      <c r="AI56" s="33"/>
      <c r="AJ56" s="39"/>
      <c r="AK56" s="39"/>
      <c r="AL56" s="39"/>
      <c r="AM56" s="76"/>
      <c r="AN56" s="39"/>
      <c r="AO56" s="39"/>
      <c r="AP56" s="33"/>
      <c r="AQ56" s="77"/>
      <c r="AR56" s="39"/>
      <c r="AS56" s="39"/>
      <c r="AT56" s="76"/>
      <c r="AU56" s="39"/>
      <c r="AV56" s="78"/>
      <c r="AW56" s="33"/>
      <c r="AX56" s="77"/>
      <c r="AY56" s="39"/>
      <c r="AZ56" s="39"/>
      <c r="BA56" s="76"/>
      <c r="BB56" s="39"/>
      <c r="BC56" s="78"/>
      <c r="BD56" s="33"/>
      <c r="BE56" s="77"/>
      <c r="BF56" s="39"/>
      <c r="BG56" s="39"/>
      <c r="BH56" s="76"/>
      <c r="BI56" s="39"/>
      <c r="BJ56" s="78"/>
      <c r="BK56" s="33"/>
    </row>
    <row r="57" spans="1:63" x14ac:dyDescent="0.35">
      <c r="A57" s="77"/>
      <c r="B57" s="39"/>
      <c r="C57" s="39"/>
      <c r="D57" s="39"/>
      <c r="E57" s="39"/>
      <c r="F57" s="73"/>
      <c r="G57" s="95">
        <f>Table1487453233343536331323334353738393103113123133[[#This Row],[Hours Worked]]*Table1487453233343536331323334353738393103113123133[[#This Row],[Rate]]</f>
        <v>0</v>
      </c>
      <c r="H57" s="116"/>
      <c r="I57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57" s="94"/>
      <c r="K57" s="95">
        <f>Table1487453233343536331323334353738393103113123133[[#This Row],[Rate (Auto selects)]]*Table1487453233343536331323334353738393103113123133[[#This Row],[Hours Used]]</f>
        <v>0</v>
      </c>
      <c r="S57" s="33"/>
      <c r="T57" s="39"/>
      <c r="U57" s="39"/>
      <c r="V57" s="39"/>
      <c r="W57" s="39"/>
      <c r="X57" s="39"/>
      <c r="Y57" s="112">
        <f>IF(X57 &lt;&gt; "", RIGHT(Table15775311283848586881828384858788898108118128138[[#This Row],[Class (Dropdown)]],6),0)</f>
        <v>0</v>
      </c>
      <c r="Z57" s="108"/>
      <c r="AA57" s="107"/>
      <c r="AB57" s="111">
        <f>Table15775311283848586881828384858788898108118128138[[#This Row],[Rate (Auto fill)]]*Table15775311283848586881828384858788898108118128138[[#This Row],[Hours Groomed]]</f>
        <v>0</v>
      </c>
      <c r="AC57" s="32"/>
      <c r="AD57" s="84"/>
      <c r="AE57" s="85"/>
      <c r="AF57" s="85"/>
      <c r="AI57" s="33"/>
      <c r="AJ57" s="39"/>
      <c r="AK57" s="39"/>
      <c r="AL57" s="39"/>
      <c r="AM57" s="76"/>
      <c r="AN57" s="39"/>
      <c r="AO57" s="39"/>
      <c r="AP57" s="33"/>
      <c r="AQ57" s="77"/>
      <c r="AR57" s="39"/>
      <c r="AS57" s="39"/>
      <c r="AT57" s="76"/>
      <c r="AU57" s="39"/>
      <c r="AV57" s="78"/>
      <c r="AW57" s="33"/>
      <c r="AX57" s="77"/>
      <c r="AY57" s="39"/>
      <c r="AZ57" s="39"/>
      <c r="BA57" s="76"/>
      <c r="BB57" s="39"/>
      <c r="BC57" s="78"/>
      <c r="BD57" s="33"/>
      <c r="BE57" s="77"/>
      <c r="BF57" s="39"/>
      <c r="BG57" s="39"/>
      <c r="BH57" s="76"/>
      <c r="BI57" s="39"/>
      <c r="BJ57" s="78"/>
      <c r="BK57" s="33"/>
    </row>
    <row r="58" spans="1:63" x14ac:dyDescent="0.35">
      <c r="A58" s="77"/>
      <c r="B58" s="39"/>
      <c r="C58" s="39"/>
      <c r="D58" s="39"/>
      <c r="E58" s="39"/>
      <c r="F58" s="73"/>
      <c r="G58" s="95">
        <f>Table1487453233343536331323334353738393103113123133[[#This Row],[Hours Worked]]*Table1487453233343536331323334353738393103113123133[[#This Row],[Rate]]</f>
        <v>0</v>
      </c>
      <c r="H58" s="116"/>
      <c r="I58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58" s="94"/>
      <c r="K58" s="95">
        <f>Table1487453233343536331323334353738393103113123133[[#This Row],[Rate (Auto selects)]]*Table1487453233343536331323334353738393103113123133[[#This Row],[Hours Used]]</f>
        <v>0</v>
      </c>
      <c r="S58" s="33"/>
      <c r="T58" s="39"/>
      <c r="U58" s="39"/>
      <c r="V58" s="39"/>
      <c r="W58" s="39"/>
      <c r="X58" s="39"/>
      <c r="Y58" s="112">
        <f>IF(X58 &lt;&gt; "", RIGHT(Table15775311283848586881828384858788898108118128138[[#This Row],[Class (Dropdown)]],6),0)</f>
        <v>0</v>
      </c>
      <c r="Z58" s="108"/>
      <c r="AA58" s="107"/>
      <c r="AB58" s="111">
        <f>Table15775311283848586881828384858788898108118128138[[#This Row],[Rate (Auto fill)]]*Table15775311283848586881828384858788898108118128138[[#This Row],[Hours Groomed]]</f>
        <v>0</v>
      </c>
      <c r="AC58" s="32"/>
      <c r="AD58" s="84"/>
      <c r="AE58" s="85"/>
      <c r="AF58" s="85"/>
      <c r="AI58" s="33"/>
      <c r="AJ58" s="39"/>
      <c r="AK58" s="39"/>
      <c r="AL58" s="39"/>
      <c r="AM58" s="76"/>
      <c r="AN58" s="39"/>
      <c r="AO58" s="39"/>
      <c r="AP58" s="33"/>
      <c r="AQ58" s="77"/>
      <c r="AR58" s="39"/>
      <c r="AS58" s="39"/>
      <c r="AT58" s="76"/>
      <c r="AU58" s="39"/>
      <c r="AV58" s="78"/>
      <c r="AW58" s="33"/>
      <c r="AX58" s="77"/>
      <c r="AY58" s="39"/>
      <c r="AZ58" s="39"/>
      <c r="BA58" s="76"/>
      <c r="BB58" s="39"/>
      <c r="BC58" s="78"/>
      <c r="BD58" s="33"/>
      <c r="BE58" s="77"/>
      <c r="BF58" s="39"/>
      <c r="BG58" s="39"/>
      <c r="BH58" s="76"/>
      <c r="BI58" s="39"/>
      <c r="BJ58" s="78"/>
      <c r="BK58" s="33"/>
    </row>
    <row r="59" spans="1:63" x14ac:dyDescent="0.35">
      <c r="A59" s="77"/>
      <c r="B59" s="39"/>
      <c r="C59" s="39"/>
      <c r="D59" s="39"/>
      <c r="E59" s="39"/>
      <c r="F59" s="73"/>
      <c r="G59" s="95">
        <f>Table1487453233343536331323334353738393103113123133[[#This Row],[Hours Worked]]*Table1487453233343536331323334353738393103113123133[[#This Row],[Rate]]</f>
        <v>0</v>
      </c>
      <c r="H59" s="116"/>
      <c r="I59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59" s="94"/>
      <c r="K59" s="95">
        <f>Table1487453233343536331323334353738393103113123133[[#This Row],[Rate (Auto selects)]]*Table1487453233343536331323334353738393103113123133[[#This Row],[Hours Used]]</f>
        <v>0</v>
      </c>
      <c r="S59" s="33"/>
      <c r="T59" s="39"/>
      <c r="U59" s="39"/>
      <c r="V59" s="39"/>
      <c r="W59" s="39"/>
      <c r="X59" s="39"/>
      <c r="Y59" s="112">
        <f>IF(X59 &lt;&gt; "", RIGHT(Table15775311283848586881828384858788898108118128138[[#This Row],[Class (Dropdown)]],6),0)</f>
        <v>0</v>
      </c>
      <c r="Z59" s="108"/>
      <c r="AA59" s="107"/>
      <c r="AB59" s="111">
        <f>Table15775311283848586881828384858788898108118128138[[#This Row],[Rate (Auto fill)]]*Table15775311283848586881828384858788898108118128138[[#This Row],[Hours Groomed]]</f>
        <v>0</v>
      </c>
      <c r="AC59" s="32"/>
      <c r="AD59" s="84"/>
      <c r="AE59" s="85"/>
      <c r="AF59" s="85"/>
      <c r="AI59" s="33"/>
      <c r="AJ59" s="39"/>
      <c r="AK59" s="39"/>
      <c r="AL59" s="39"/>
      <c r="AM59" s="76"/>
      <c r="AN59" s="39"/>
      <c r="AO59" s="39"/>
      <c r="AP59" s="33"/>
      <c r="AQ59" s="77"/>
      <c r="AR59" s="39"/>
      <c r="AS59" s="39"/>
      <c r="AT59" s="76"/>
      <c r="AU59" s="39"/>
      <c r="AV59" s="78"/>
      <c r="AW59" s="33"/>
      <c r="AX59" s="77"/>
      <c r="AY59" s="39"/>
      <c r="AZ59" s="39"/>
      <c r="BA59" s="76"/>
      <c r="BB59" s="39"/>
      <c r="BC59" s="78"/>
      <c r="BD59" s="33"/>
      <c r="BE59" s="77"/>
      <c r="BF59" s="39"/>
      <c r="BG59" s="39"/>
      <c r="BH59" s="76"/>
      <c r="BI59" s="39"/>
      <c r="BJ59" s="78"/>
      <c r="BK59" s="33"/>
    </row>
    <row r="60" spans="1:63" x14ac:dyDescent="0.35">
      <c r="A60" s="77"/>
      <c r="B60" s="39"/>
      <c r="C60" s="39"/>
      <c r="D60" s="39"/>
      <c r="E60" s="39"/>
      <c r="F60" s="73"/>
      <c r="G60" s="95">
        <f>Table1487453233343536331323334353738393103113123133[[#This Row],[Hours Worked]]*Table1487453233343536331323334353738393103113123133[[#This Row],[Rate]]</f>
        <v>0</v>
      </c>
      <c r="H60" s="116"/>
      <c r="I60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60" s="94"/>
      <c r="K60" s="95">
        <f>Table1487453233343536331323334353738393103113123133[[#This Row],[Rate (Auto selects)]]*Table1487453233343536331323334353738393103113123133[[#This Row],[Hours Used]]</f>
        <v>0</v>
      </c>
      <c r="S60" s="33"/>
      <c r="T60" s="39"/>
      <c r="U60" s="39"/>
      <c r="V60" s="39"/>
      <c r="W60" s="39"/>
      <c r="X60" s="39"/>
      <c r="Y60" s="112">
        <f>IF(X60 &lt;&gt; "", RIGHT(Table15775311283848586881828384858788898108118128138[[#This Row],[Class (Dropdown)]],6),0)</f>
        <v>0</v>
      </c>
      <c r="Z60" s="108"/>
      <c r="AA60" s="107"/>
      <c r="AB60" s="111">
        <f>Table15775311283848586881828384858788898108118128138[[#This Row],[Rate (Auto fill)]]*Table15775311283848586881828384858788898108118128138[[#This Row],[Hours Groomed]]</f>
        <v>0</v>
      </c>
      <c r="AC60" s="32"/>
      <c r="AD60" s="84"/>
      <c r="AE60" s="85"/>
      <c r="AF60" s="85"/>
      <c r="AI60" s="33"/>
      <c r="AJ60" s="39"/>
      <c r="AK60" s="39"/>
      <c r="AL60" s="39"/>
      <c r="AM60" s="76"/>
      <c r="AN60" s="39"/>
      <c r="AO60" s="39"/>
      <c r="AP60" s="33"/>
      <c r="AQ60" s="77"/>
      <c r="AR60" s="39"/>
      <c r="AS60" s="39"/>
      <c r="AT60" s="76"/>
      <c r="AU60" s="39"/>
      <c r="AV60" s="78"/>
      <c r="AW60" s="33"/>
      <c r="AX60" s="77"/>
      <c r="AY60" s="39"/>
      <c r="AZ60" s="39"/>
      <c r="BA60" s="76"/>
      <c r="BB60" s="39"/>
      <c r="BC60" s="78"/>
      <c r="BD60" s="33"/>
      <c r="BE60" s="77"/>
      <c r="BF60" s="39"/>
      <c r="BG60" s="39"/>
      <c r="BH60" s="76"/>
      <c r="BI60" s="39"/>
      <c r="BJ60" s="78"/>
      <c r="BK60" s="33"/>
    </row>
    <row r="61" spans="1:63" x14ac:dyDescent="0.35">
      <c r="A61" s="77"/>
      <c r="B61" s="39"/>
      <c r="C61" s="39"/>
      <c r="D61" s="39"/>
      <c r="E61" s="39"/>
      <c r="F61" s="73"/>
      <c r="G61" s="95">
        <f>Table1487453233343536331323334353738393103113123133[[#This Row],[Hours Worked]]*Table1487453233343536331323334353738393103113123133[[#This Row],[Rate]]</f>
        <v>0</v>
      </c>
      <c r="H61" s="116"/>
      <c r="I61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61" s="94"/>
      <c r="K61" s="95">
        <f>Table1487453233343536331323334353738393103113123133[[#This Row],[Rate (Auto selects)]]*Table1487453233343536331323334353738393103113123133[[#This Row],[Hours Used]]</f>
        <v>0</v>
      </c>
      <c r="S61" s="33"/>
      <c r="T61" s="39"/>
      <c r="U61" s="39"/>
      <c r="V61" s="39"/>
      <c r="W61" s="39"/>
      <c r="X61" s="39"/>
      <c r="Y61" s="112">
        <f>IF(X61 &lt;&gt; "", RIGHT(Table15775311283848586881828384858788898108118128138[[#This Row],[Class (Dropdown)]],6),0)</f>
        <v>0</v>
      </c>
      <c r="Z61" s="108"/>
      <c r="AA61" s="107"/>
      <c r="AB61" s="111">
        <f>Table15775311283848586881828384858788898108118128138[[#This Row],[Rate (Auto fill)]]*Table15775311283848586881828384858788898108118128138[[#This Row],[Hours Groomed]]</f>
        <v>0</v>
      </c>
      <c r="AC61" s="32"/>
      <c r="AD61" s="84"/>
      <c r="AE61" s="85"/>
      <c r="AF61" s="85"/>
      <c r="AI61" s="33"/>
      <c r="AJ61" s="39"/>
      <c r="AK61" s="39"/>
      <c r="AL61" s="39"/>
      <c r="AM61" s="76"/>
      <c r="AN61" s="39"/>
      <c r="AO61" s="39"/>
      <c r="AP61" s="33"/>
      <c r="AQ61" s="77"/>
      <c r="AR61" s="39"/>
      <c r="AS61" s="39"/>
      <c r="AT61" s="76"/>
      <c r="AU61" s="39"/>
      <c r="AV61" s="78"/>
      <c r="AW61" s="33"/>
      <c r="AX61" s="77"/>
      <c r="AY61" s="39"/>
      <c r="AZ61" s="39"/>
      <c r="BA61" s="76"/>
      <c r="BB61" s="39"/>
      <c r="BC61" s="78"/>
      <c r="BD61" s="33"/>
      <c r="BE61" s="77"/>
      <c r="BF61" s="39"/>
      <c r="BG61" s="39"/>
      <c r="BH61" s="76"/>
      <c r="BI61" s="39"/>
      <c r="BJ61" s="78"/>
      <c r="BK61" s="33"/>
    </row>
    <row r="62" spans="1:63" x14ac:dyDescent="0.35">
      <c r="A62" s="77"/>
      <c r="B62" s="39"/>
      <c r="C62" s="39"/>
      <c r="D62" s="39"/>
      <c r="E62" s="39"/>
      <c r="F62" s="73"/>
      <c r="G62" s="95">
        <f>Table1487453233343536331323334353738393103113123133[[#This Row],[Hours Worked]]*Table1487453233343536331323334353738393103113123133[[#This Row],[Rate]]</f>
        <v>0</v>
      </c>
      <c r="H62" s="116"/>
      <c r="I62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62" s="94"/>
      <c r="K62" s="95">
        <f>Table1487453233343536331323334353738393103113123133[[#This Row],[Rate (Auto selects)]]*Table1487453233343536331323334353738393103113123133[[#This Row],[Hours Used]]</f>
        <v>0</v>
      </c>
      <c r="S62" s="33"/>
      <c r="T62" s="39"/>
      <c r="U62" s="39"/>
      <c r="V62" s="39"/>
      <c r="W62" s="39"/>
      <c r="X62" s="39"/>
      <c r="Y62" s="112">
        <f>IF(X62 &lt;&gt; "", RIGHT(Table15775311283848586881828384858788898108118128138[[#This Row],[Class (Dropdown)]],6),0)</f>
        <v>0</v>
      </c>
      <c r="Z62" s="108"/>
      <c r="AA62" s="107"/>
      <c r="AB62" s="111">
        <f>Table15775311283848586881828384858788898108118128138[[#This Row],[Rate (Auto fill)]]*Table15775311283848586881828384858788898108118128138[[#This Row],[Hours Groomed]]</f>
        <v>0</v>
      </c>
      <c r="AC62" s="32"/>
      <c r="AD62" s="84"/>
      <c r="AE62" s="85"/>
      <c r="AF62" s="85"/>
      <c r="AI62" s="33"/>
      <c r="AJ62" s="39"/>
      <c r="AK62" s="39"/>
      <c r="AL62" s="39"/>
      <c r="AM62" s="76"/>
      <c r="AN62" s="39"/>
      <c r="AO62" s="39"/>
      <c r="AP62" s="33"/>
      <c r="AQ62" s="77"/>
      <c r="AR62" s="39"/>
      <c r="AS62" s="39"/>
      <c r="AT62" s="76"/>
      <c r="AU62" s="39"/>
      <c r="AV62" s="78"/>
      <c r="AW62" s="33"/>
      <c r="AX62" s="77"/>
      <c r="AY62" s="39"/>
      <c r="AZ62" s="39"/>
      <c r="BA62" s="76"/>
      <c r="BB62" s="39"/>
      <c r="BC62" s="78"/>
      <c r="BD62" s="33"/>
      <c r="BE62" s="77"/>
      <c r="BF62" s="39"/>
      <c r="BG62" s="39"/>
      <c r="BH62" s="76"/>
      <c r="BI62" s="39"/>
      <c r="BJ62" s="78"/>
      <c r="BK62" s="33"/>
    </row>
    <row r="63" spans="1:63" x14ac:dyDescent="0.35">
      <c r="A63" s="77"/>
      <c r="B63" s="39"/>
      <c r="C63" s="39"/>
      <c r="D63" s="39"/>
      <c r="E63" s="39"/>
      <c r="F63" s="73"/>
      <c r="G63" s="95">
        <f>Table1487453233343536331323334353738393103113123133[[#This Row],[Hours Worked]]*Table1487453233343536331323334353738393103113123133[[#This Row],[Rate]]</f>
        <v>0</v>
      </c>
      <c r="H63" s="116"/>
      <c r="I63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63" s="94"/>
      <c r="K63" s="95">
        <f>Table1487453233343536331323334353738393103113123133[[#This Row],[Rate (Auto selects)]]*Table1487453233343536331323334353738393103113123133[[#This Row],[Hours Used]]</f>
        <v>0</v>
      </c>
      <c r="S63" s="33"/>
      <c r="T63" s="39"/>
      <c r="U63" s="39"/>
      <c r="V63" s="39"/>
      <c r="W63" s="39"/>
      <c r="X63" s="39"/>
      <c r="Y63" s="112">
        <f>IF(X63 &lt;&gt; "", RIGHT(Table15775311283848586881828384858788898108118128138[[#This Row],[Class (Dropdown)]],6),0)</f>
        <v>0</v>
      </c>
      <c r="Z63" s="108"/>
      <c r="AA63" s="107"/>
      <c r="AB63" s="111">
        <f>Table15775311283848586881828384858788898108118128138[[#This Row],[Rate (Auto fill)]]*Table15775311283848586881828384858788898108118128138[[#This Row],[Hours Groomed]]</f>
        <v>0</v>
      </c>
      <c r="AC63" s="32"/>
      <c r="AD63" s="84"/>
      <c r="AE63" s="85"/>
      <c r="AF63" s="85"/>
      <c r="AI63" s="33"/>
      <c r="AJ63" s="39"/>
      <c r="AK63" s="39"/>
      <c r="AL63" s="39"/>
      <c r="AM63" s="76"/>
      <c r="AN63" s="39"/>
      <c r="AO63" s="39"/>
      <c r="AP63" s="33"/>
      <c r="AQ63" s="77"/>
      <c r="AR63" s="39"/>
      <c r="AS63" s="39"/>
      <c r="AT63" s="76"/>
      <c r="AU63" s="39"/>
      <c r="AV63" s="78"/>
      <c r="AW63" s="33"/>
      <c r="AX63" s="77"/>
      <c r="AY63" s="39"/>
      <c r="AZ63" s="39"/>
      <c r="BA63" s="76"/>
      <c r="BB63" s="39"/>
      <c r="BC63" s="78"/>
      <c r="BD63" s="33"/>
      <c r="BE63" s="77"/>
      <c r="BF63" s="39"/>
      <c r="BG63" s="39"/>
      <c r="BH63" s="76"/>
      <c r="BI63" s="39"/>
      <c r="BJ63" s="78"/>
      <c r="BK63" s="33"/>
    </row>
    <row r="64" spans="1:63" x14ac:dyDescent="0.35">
      <c r="A64" s="77"/>
      <c r="B64" s="39"/>
      <c r="C64" s="39"/>
      <c r="D64" s="39"/>
      <c r="E64" s="39"/>
      <c r="F64" s="73"/>
      <c r="G64" s="95">
        <f>Table1487453233343536331323334353738393103113123133[[#This Row],[Hours Worked]]*Table1487453233343536331323334353738393103113123133[[#This Row],[Rate]]</f>
        <v>0</v>
      </c>
      <c r="H64" s="116"/>
      <c r="I64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64" s="94"/>
      <c r="K64" s="95">
        <f>Table1487453233343536331323334353738393103113123133[[#This Row],[Rate (Auto selects)]]*Table1487453233343536331323334353738393103113123133[[#This Row],[Hours Used]]</f>
        <v>0</v>
      </c>
      <c r="S64" s="33"/>
      <c r="T64" s="39"/>
      <c r="U64" s="39"/>
      <c r="V64" s="39"/>
      <c r="W64" s="39"/>
      <c r="X64" s="39"/>
      <c r="Y64" s="112">
        <f>IF(X64 &lt;&gt; "", RIGHT(Table15775311283848586881828384858788898108118128138[[#This Row],[Class (Dropdown)]],6),0)</f>
        <v>0</v>
      </c>
      <c r="Z64" s="108"/>
      <c r="AA64" s="107"/>
      <c r="AB64" s="111">
        <f>Table15775311283848586881828384858788898108118128138[[#This Row],[Rate (Auto fill)]]*Table15775311283848586881828384858788898108118128138[[#This Row],[Hours Groomed]]</f>
        <v>0</v>
      </c>
      <c r="AC64" s="32"/>
      <c r="AD64" s="84"/>
      <c r="AE64" s="85"/>
      <c r="AF64" s="85"/>
      <c r="AI64" s="33"/>
      <c r="AJ64" s="39"/>
      <c r="AK64" s="39"/>
      <c r="AL64" s="39"/>
      <c r="AM64" s="76"/>
      <c r="AN64" s="39"/>
      <c r="AO64" s="39"/>
      <c r="AP64" s="33"/>
      <c r="AQ64" s="77"/>
      <c r="AR64" s="39"/>
      <c r="AS64" s="39"/>
      <c r="AT64" s="76"/>
      <c r="AU64" s="39"/>
      <c r="AV64" s="78"/>
      <c r="AW64" s="33"/>
      <c r="AX64" s="77"/>
      <c r="AY64" s="39"/>
      <c r="AZ64" s="39"/>
      <c r="BA64" s="76"/>
      <c r="BB64" s="39"/>
      <c r="BC64" s="78"/>
      <c r="BD64" s="33"/>
      <c r="BE64" s="77"/>
      <c r="BF64" s="39"/>
      <c r="BG64" s="39"/>
      <c r="BH64" s="76"/>
      <c r="BI64" s="39"/>
      <c r="BJ64" s="78"/>
      <c r="BK64" s="33"/>
    </row>
    <row r="65" spans="1:63" x14ac:dyDescent="0.35">
      <c r="A65" s="77"/>
      <c r="B65" s="39"/>
      <c r="C65" s="39"/>
      <c r="D65" s="39"/>
      <c r="E65" s="39"/>
      <c r="F65" s="73"/>
      <c r="G65" s="95">
        <f>Table1487453233343536331323334353738393103113123133[[#This Row],[Hours Worked]]*Table1487453233343536331323334353738393103113123133[[#This Row],[Rate]]</f>
        <v>0</v>
      </c>
      <c r="H65" s="116"/>
      <c r="I65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65" s="94"/>
      <c r="K65" s="95">
        <f>Table1487453233343536331323334353738393103113123133[[#This Row],[Rate (Auto selects)]]*Table1487453233343536331323334353738393103113123133[[#This Row],[Hours Used]]</f>
        <v>0</v>
      </c>
      <c r="S65" s="33"/>
      <c r="T65" s="39"/>
      <c r="U65" s="39"/>
      <c r="V65" s="39"/>
      <c r="W65" s="39"/>
      <c r="X65" s="39"/>
      <c r="Y65" s="112">
        <f>IF(X65 &lt;&gt; "", RIGHT(Table15775311283848586881828384858788898108118128138[[#This Row],[Class (Dropdown)]],6),0)</f>
        <v>0</v>
      </c>
      <c r="Z65" s="108"/>
      <c r="AA65" s="107"/>
      <c r="AB65" s="111">
        <f>Table15775311283848586881828384858788898108118128138[[#This Row],[Rate (Auto fill)]]*Table15775311283848586881828384858788898108118128138[[#This Row],[Hours Groomed]]</f>
        <v>0</v>
      </c>
      <c r="AC65" s="32"/>
      <c r="AD65" s="84"/>
      <c r="AE65" s="85"/>
      <c r="AF65" s="85"/>
      <c r="AI65" s="33"/>
      <c r="AJ65" s="39"/>
      <c r="AK65" s="39"/>
      <c r="AL65" s="39"/>
      <c r="AM65" s="76"/>
      <c r="AN65" s="39"/>
      <c r="AO65" s="39"/>
      <c r="AP65" s="33"/>
      <c r="AQ65" s="77"/>
      <c r="AR65" s="39"/>
      <c r="AS65" s="39"/>
      <c r="AT65" s="76"/>
      <c r="AU65" s="39"/>
      <c r="AV65" s="78"/>
      <c r="AW65" s="33"/>
      <c r="AX65" s="77"/>
      <c r="AY65" s="39"/>
      <c r="AZ65" s="39"/>
      <c r="BA65" s="76"/>
      <c r="BB65" s="39"/>
      <c r="BC65" s="78"/>
      <c r="BD65" s="33"/>
      <c r="BE65" s="77"/>
      <c r="BF65" s="39"/>
      <c r="BG65" s="39"/>
      <c r="BH65" s="76"/>
      <c r="BI65" s="39"/>
      <c r="BJ65" s="78"/>
      <c r="BK65" s="33"/>
    </row>
    <row r="66" spans="1:63" x14ac:dyDescent="0.35">
      <c r="A66" s="77"/>
      <c r="B66" s="39"/>
      <c r="C66" s="39"/>
      <c r="D66" s="39"/>
      <c r="E66" s="39"/>
      <c r="F66" s="73"/>
      <c r="G66" s="95">
        <f>Table1487453233343536331323334353738393103113123133[[#This Row],[Hours Worked]]*Table1487453233343536331323334353738393103113123133[[#This Row],[Rate]]</f>
        <v>0</v>
      </c>
      <c r="H66" s="116"/>
      <c r="I66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66" s="94"/>
      <c r="K66" s="95">
        <f>Table1487453233343536331323334353738393103113123133[[#This Row],[Rate (Auto selects)]]*Table1487453233343536331323334353738393103113123133[[#This Row],[Hours Used]]</f>
        <v>0</v>
      </c>
      <c r="S66" s="33"/>
      <c r="T66" s="39"/>
      <c r="U66" s="39"/>
      <c r="V66" s="39"/>
      <c r="W66" s="39"/>
      <c r="X66" s="39"/>
      <c r="Y66" s="112">
        <f>IF(X66 &lt;&gt; "", RIGHT(Table15775311283848586881828384858788898108118128138[[#This Row],[Class (Dropdown)]],6),0)</f>
        <v>0</v>
      </c>
      <c r="Z66" s="108"/>
      <c r="AA66" s="107"/>
      <c r="AB66" s="111">
        <f>Table15775311283848586881828384858788898108118128138[[#This Row],[Rate (Auto fill)]]*Table15775311283848586881828384858788898108118128138[[#This Row],[Hours Groomed]]</f>
        <v>0</v>
      </c>
      <c r="AC66" s="32"/>
      <c r="AD66" s="84"/>
      <c r="AE66" s="85"/>
      <c r="AF66" s="85"/>
      <c r="AI66" s="33"/>
      <c r="AJ66" s="39"/>
      <c r="AK66" s="39"/>
      <c r="AL66" s="39"/>
      <c r="AM66" s="76"/>
      <c r="AN66" s="39"/>
      <c r="AO66" s="39"/>
      <c r="AP66" s="33"/>
      <c r="AQ66" s="77"/>
      <c r="AR66" s="39"/>
      <c r="AS66" s="39"/>
      <c r="AT66" s="76"/>
      <c r="AU66" s="39"/>
      <c r="AV66" s="78"/>
      <c r="AW66" s="33"/>
      <c r="AX66" s="77"/>
      <c r="AY66" s="39"/>
      <c r="AZ66" s="39"/>
      <c r="BA66" s="76"/>
      <c r="BB66" s="39"/>
      <c r="BC66" s="78"/>
      <c r="BD66" s="33"/>
      <c r="BE66" s="77"/>
      <c r="BF66" s="39"/>
      <c r="BG66" s="39"/>
      <c r="BH66" s="76"/>
      <c r="BI66" s="39"/>
      <c r="BJ66" s="78"/>
      <c r="BK66" s="33"/>
    </row>
    <row r="67" spans="1:63" x14ac:dyDescent="0.35">
      <c r="A67" s="77"/>
      <c r="B67" s="39"/>
      <c r="C67" s="39"/>
      <c r="D67" s="39"/>
      <c r="E67" s="39"/>
      <c r="F67" s="73"/>
      <c r="G67" s="95">
        <f>Table1487453233343536331323334353738393103113123133[[#This Row],[Hours Worked]]*Table1487453233343536331323334353738393103113123133[[#This Row],[Rate]]</f>
        <v>0</v>
      </c>
      <c r="H67" s="116"/>
      <c r="I67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67" s="94"/>
      <c r="K67" s="95">
        <f>Table1487453233343536331323334353738393103113123133[[#This Row],[Rate (Auto selects)]]*Table1487453233343536331323334353738393103113123133[[#This Row],[Hours Used]]</f>
        <v>0</v>
      </c>
      <c r="S67" s="33"/>
      <c r="T67" s="39"/>
      <c r="U67" s="39"/>
      <c r="V67" s="39"/>
      <c r="W67" s="39"/>
      <c r="X67" s="39"/>
      <c r="Y67" s="112">
        <f>IF(X67 &lt;&gt; "", RIGHT(Table15775311283848586881828384858788898108118128138[[#This Row],[Class (Dropdown)]],6),0)</f>
        <v>0</v>
      </c>
      <c r="Z67" s="108"/>
      <c r="AA67" s="107"/>
      <c r="AB67" s="111">
        <f>Table15775311283848586881828384858788898108118128138[[#This Row],[Rate (Auto fill)]]*Table15775311283848586881828384858788898108118128138[[#This Row],[Hours Groomed]]</f>
        <v>0</v>
      </c>
      <c r="AC67" s="32"/>
      <c r="AD67" s="84"/>
      <c r="AE67" s="85"/>
      <c r="AF67" s="85"/>
      <c r="AI67" s="33"/>
      <c r="AJ67" s="39"/>
      <c r="AK67" s="39"/>
      <c r="AL67" s="39"/>
      <c r="AM67" s="76"/>
      <c r="AN67" s="39"/>
      <c r="AO67" s="39"/>
      <c r="AP67" s="33"/>
      <c r="AQ67" s="77"/>
      <c r="AR67" s="39"/>
      <c r="AS67" s="39"/>
      <c r="AT67" s="76"/>
      <c r="AU67" s="39"/>
      <c r="AV67" s="78"/>
      <c r="AW67" s="33"/>
      <c r="AX67" s="77"/>
      <c r="AY67" s="39"/>
      <c r="AZ67" s="39"/>
      <c r="BA67" s="76"/>
      <c r="BB67" s="39"/>
      <c r="BC67" s="78"/>
      <c r="BD67" s="33"/>
      <c r="BE67" s="77"/>
      <c r="BF67" s="39"/>
      <c r="BG67" s="39"/>
      <c r="BH67" s="76"/>
      <c r="BI67" s="39"/>
      <c r="BJ67" s="78"/>
      <c r="BK67" s="33"/>
    </row>
    <row r="68" spans="1:63" x14ac:dyDescent="0.35">
      <c r="A68" s="77"/>
      <c r="B68" s="39"/>
      <c r="C68" s="39"/>
      <c r="D68" s="39"/>
      <c r="E68" s="39"/>
      <c r="F68" s="73"/>
      <c r="G68" s="95">
        <f>Table1487453233343536331323334353738393103113123133[[#This Row],[Hours Worked]]*Table1487453233343536331323334353738393103113123133[[#This Row],[Rate]]</f>
        <v>0</v>
      </c>
      <c r="H68" s="116"/>
      <c r="I68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68" s="94"/>
      <c r="K68" s="95">
        <f>Table1487453233343536331323334353738393103113123133[[#This Row],[Rate (Auto selects)]]*Table1487453233343536331323334353738393103113123133[[#This Row],[Hours Used]]</f>
        <v>0</v>
      </c>
      <c r="S68" s="33"/>
      <c r="T68" s="39"/>
      <c r="U68" s="39"/>
      <c r="V68" s="39"/>
      <c r="W68" s="39"/>
      <c r="X68" s="39"/>
      <c r="Y68" s="112">
        <f>IF(X68 &lt;&gt; "", RIGHT(Table15775311283848586881828384858788898108118128138[[#This Row],[Class (Dropdown)]],6),0)</f>
        <v>0</v>
      </c>
      <c r="Z68" s="108"/>
      <c r="AA68" s="107"/>
      <c r="AB68" s="111">
        <f>Table15775311283848586881828384858788898108118128138[[#This Row],[Rate (Auto fill)]]*Table15775311283848586881828384858788898108118128138[[#This Row],[Hours Groomed]]</f>
        <v>0</v>
      </c>
      <c r="AC68" s="32"/>
      <c r="AD68" s="84"/>
      <c r="AE68" s="85"/>
      <c r="AF68" s="85"/>
      <c r="AI68" s="33"/>
      <c r="AJ68" s="39"/>
      <c r="AK68" s="39"/>
      <c r="AL68" s="39"/>
      <c r="AM68" s="76"/>
      <c r="AN68" s="39"/>
      <c r="AO68" s="39"/>
      <c r="AP68" s="33"/>
      <c r="AQ68" s="77"/>
      <c r="AR68" s="39"/>
      <c r="AS68" s="39"/>
      <c r="AT68" s="76"/>
      <c r="AU68" s="39"/>
      <c r="AV68" s="78"/>
      <c r="AW68" s="33"/>
      <c r="AX68" s="77"/>
      <c r="AY68" s="39"/>
      <c r="AZ68" s="39"/>
      <c r="BA68" s="76"/>
      <c r="BB68" s="39"/>
      <c r="BC68" s="78"/>
      <c r="BD68" s="33"/>
      <c r="BE68" s="77"/>
      <c r="BF68" s="39"/>
      <c r="BG68" s="39"/>
      <c r="BH68" s="76"/>
      <c r="BI68" s="39"/>
      <c r="BJ68" s="78"/>
      <c r="BK68" s="33"/>
    </row>
    <row r="69" spans="1:63" x14ac:dyDescent="0.35">
      <c r="A69" s="77"/>
      <c r="B69" s="39"/>
      <c r="C69" s="39"/>
      <c r="D69" s="39"/>
      <c r="E69" s="39"/>
      <c r="F69" s="73"/>
      <c r="G69" s="95">
        <f>Table1487453233343536331323334353738393103113123133[[#This Row],[Hours Worked]]*Table1487453233343536331323334353738393103113123133[[#This Row],[Rate]]</f>
        <v>0</v>
      </c>
      <c r="H69" s="116"/>
      <c r="I69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69" s="94"/>
      <c r="K69" s="95">
        <f>Table1487453233343536331323334353738393103113123133[[#This Row],[Rate (Auto selects)]]*Table1487453233343536331323334353738393103113123133[[#This Row],[Hours Used]]</f>
        <v>0</v>
      </c>
      <c r="S69" s="33"/>
      <c r="T69" s="39"/>
      <c r="U69" s="39"/>
      <c r="V69" s="39"/>
      <c r="W69" s="39"/>
      <c r="X69" s="39"/>
      <c r="Y69" s="112">
        <f>IF(X69 &lt;&gt; "", RIGHT(Table15775311283848586881828384858788898108118128138[[#This Row],[Class (Dropdown)]],6),0)</f>
        <v>0</v>
      </c>
      <c r="Z69" s="108"/>
      <c r="AA69" s="107"/>
      <c r="AB69" s="111">
        <f>Table15775311283848586881828384858788898108118128138[[#This Row],[Rate (Auto fill)]]*Table15775311283848586881828384858788898108118128138[[#This Row],[Hours Groomed]]</f>
        <v>0</v>
      </c>
      <c r="AC69" s="32"/>
      <c r="AD69" s="84"/>
      <c r="AE69" s="85"/>
      <c r="AF69" s="85"/>
      <c r="AI69" s="33"/>
      <c r="AJ69" s="39"/>
      <c r="AK69" s="39"/>
      <c r="AL69" s="39"/>
      <c r="AM69" s="76"/>
      <c r="AN69" s="39"/>
      <c r="AO69" s="39"/>
      <c r="AP69" s="33"/>
      <c r="AQ69" s="77"/>
      <c r="AR69" s="39"/>
      <c r="AS69" s="39"/>
      <c r="AT69" s="76"/>
      <c r="AU69" s="39"/>
      <c r="AV69" s="78"/>
      <c r="AW69" s="33"/>
      <c r="AX69" s="77"/>
      <c r="AY69" s="39"/>
      <c r="AZ69" s="39"/>
      <c r="BA69" s="76"/>
      <c r="BB69" s="39"/>
      <c r="BC69" s="78"/>
      <c r="BD69" s="33"/>
      <c r="BE69" s="77"/>
      <c r="BF69" s="39"/>
      <c r="BG69" s="39"/>
      <c r="BH69" s="76"/>
      <c r="BI69" s="39"/>
      <c r="BJ69" s="78"/>
      <c r="BK69" s="33"/>
    </row>
    <row r="70" spans="1:63" x14ac:dyDescent="0.35">
      <c r="A70" s="77"/>
      <c r="B70" s="39"/>
      <c r="C70" s="39"/>
      <c r="D70" s="39"/>
      <c r="E70" s="39"/>
      <c r="F70" s="73"/>
      <c r="G70" s="95">
        <f>Table1487453233343536331323334353738393103113123133[[#This Row],[Hours Worked]]*Table1487453233343536331323334353738393103113123133[[#This Row],[Rate]]</f>
        <v>0</v>
      </c>
      <c r="H70" s="116"/>
      <c r="I70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70" s="94"/>
      <c r="K70" s="95">
        <f>Table1487453233343536331323334353738393103113123133[[#This Row],[Rate (Auto selects)]]*Table1487453233343536331323334353738393103113123133[[#This Row],[Hours Used]]</f>
        <v>0</v>
      </c>
      <c r="S70" s="33"/>
      <c r="T70" s="39"/>
      <c r="U70" s="39"/>
      <c r="V70" s="39"/>
      <c r="W70" s="39"/>
      <c r="X70" s="39"/>
      <c r="Y70" s="112">
        <f>IF(X70 &lt;&gt; "", RIGHT(Table15775311283848586881828384858788898108118128138[[#This Row],[Class (Dropdown)]],6),0)</f>
        <v>0</v>
      </c>
      <c r="Z70" s="108"/>
      <c r="AA70" s="107"/>
      <c r="AB70" s="111">
        <f>Table15775311283848586881828384858788898108118128138[[#This Row],[Rate (Auto fill)]]*Table15775311283848586881828384858788898108118128138[[#This Row],[Hours Groomed]]</f>
        <v>0</v>
      </c>
      <c r="AC70" s="32"/>
      <c r="AD70" s="84"/>
      <c r="AE70" s="85"/>
      <c r="AF70" s="85"/>
      <c r="AI70" s="33"/>
      <c r="AJ70" s="39"/>
      <c r="AK70" s="39"/>
      <c r="AL70" s="39"/>
      <c r="AM70" s="76"/>
      <c r="AN70" s="39"/>
      <c r="AO70" s="39"/>
      <c r="AP70" s="33"/>
      <c r="AQ70" s="77"/>
      <c r="AR70" s="39"/>
      <c r="AS70" s="39"/>
      <c r="AT70" s="76"/>
      <c r="AU70" s="39"/>
      <c r="AV70" s="78"/>
      <c r="AW70" s="33"/>
      <c r="AX70" s="77"/>
      <c r="AY70" s="39"/>
      <c r="AZ70" s="39"/>
      <c r="BA70" s="76"/>
      <c r="BB70" s="39"/>
      <c r="BC70" s="78"/>
      <c r="BD70" s="33"/>
      <c r="BE70" s="77"/>
      <c r="BF70" s="39"/>
      <c r="BG70" s="39"/>
      <c r="BH70" s="76"/>
      <c r="BI70" s="39"/>
      <c r="BJ70" s="78"/>
      <c r="BK70" s="33"/>
    </row>
    <row r="71" spans="1:63" x14ac:dyDescent="0.35">
      <c r="A71" s="77"/>
      <c r="B71" s="39"/>
      <c r="C71" s="39"/>
      <c r="D71" s="39"/>
      <c r="E71" s="39"/>
      <c r="F71" s="73"/>
      <c r="G71" s="95">
        <f>Table1487453233343536331323334353738393103113123133[[#This Row],[Hours Worked]]*Table1487453233343536331323334353738393103113123133[[#This Row],[Rate]]</f>
        <v>0</v>
      </c>
      <c r="H71" s="116"/>
      <c r="I71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71" s="94"/>
      <c r="K71" s="95">
        <f>Table1487453233343536331323334353738393103113123133[[#This Row],[Rate (Auto selects)]]*Table1487453233343536331323334353738393103113123133[[#This Row],[Hours Used]]</f>
        <v>0</v>
      </c>
      <c r="S71" s="33"/>
      <c r="T71" s="39"/>
      <c r="U71" s="39"/>
      <c r="V71" s="39"/>
      <c r="W71" s="39"/>
      <c r="X71" s="39"/>
      <c r="Y71" s="112">
        <f>IF(X71 &lt;&gt; "", RIGHT(Table15775311283848586881828384858788898108118128138[[#This Row],[Class (Dropdown)]],6),0)</f>
        <v>0</v>
      </c>
      <c r="Z71" s="108"/>
      <c r="AA71" s="107"/>
      <c r="AB71" s="111">
        <f>Table15775311283848586881828384858788898108118128138[[#This Row],[Rate (Auto fill)]]*Table15775311283848586881828384858788898108118128138[[#This Row],[Hours Groomed]]</f>
        <v>0</v>
      </c>
      <c r="AC71" s="32"/>
      <c r="AD71" s="84"/>
      <c r="AE71" s="85"/>
      <c r="AF71" s="85"/>
      <c r="AI71" s="33"/>
      <c r="AJ71" s="39"/>
      <c r="AK71" s="39"/>
      <c r="AL71" s="39"/>
      <c r="AM71" s="76"/>
      <c r="AN71" s="39"/>
      <c r="AO71" s="39"/>
      <c r="AP71" s="33"/>
      <c r="AQ71" s="77"/>
      <c r="AR71" s="39"/>
      <c r="AS71" s="39"/>
      <c r="AT71" s="76"/>
      <c r="AU71" s="39"/>
      <c r="AV71" s="78"/>
      <c r="AW71" s="33"/>
      <c r="AX71" s="77"/>
      <c r="AY71" s="39"/>
      <c r="AZ71" s="39"/>
      <c r="BA71" s="76"/>
      <c r="BB71" s="39"/>
      <c r="BC71" s="78"/>
      <c r="BD71" s="33"/>
      <c r="BE71" s="77"/>
      <c r="BF71" s="39"/>
      <c r="BG71" s="39"/>
      <c r="BH71" s="76"/>
      <c r="BI71" s="39"/>
      <c r="BJ71" s="78"/>
      <c r="BK71" s="33"/>
    </row>
    <row r="72" spans="1:63" x14ac:dyDescent="0.35">
      <c r="A72" s="77"/>
      <c r="B72" s="39"/>
      <c r="C72" s="39"/>
      <c r="D72" s="39"/>
      <c r="E72" s="39"/>
      <c r="F72" s="73"/>
      <c r="G72" s="95">
        <f>Table1487453233343536331323334353738393103113123133[[#This Row],[Hours Worked]]*Table1487453233343536331323334353738393103113123133[[#This Row],[Rate]]</f>
        <v>0</v>
      </c>
      <c r="H72" s="116"/>
      <c r="I72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72" s="94"/>
      <c r="K72" s="95">
        <f>Table1487453233343536331323334353738393103113123133[[#This Row],[Rate (Auto selects)]]*Table1487453233343536331323334353738393103113123133[[#This Row],[Hours Used]]</f>
        <v>0</v>
      </c>
      <c r="S72" s="33"/>
      <c r="T72" s="39"/>
      <c r="U72" s="39"/>
      <c r="V72" s="39"/>
      <c r="W72" s="39"/>
      <c r="X72" s="39"/>
      <c r="Y72" s="112">
        <f>IF(X72 &lt;&gt; "", RIGHT(Table15775311283848586881828384858788898108118128138[[#This Row],[Class (Dropdown)]],6),0)</f>
        <v>0</v>
      </c>
      <c r="Z72" s="108"/>
      <c r="AA72" s="107"/>
      <c r="AB72" s="111">
        <f>Table15775311283848586881828384858788898108118128138[[#This Row],[Rate (Auto fill)]]*Table15775311283848586881828384858788898108118128138[[#This Row],[Hours Groomed]]</f>
        <v>0</v>
      </c>
      <c r="AC72" s="32"/>
      <c r="AD72" s="84"/>
      <c r="AE72" s="85"/>
      <c r="AF72" s="85"/>
      <c r="AI72" s="33"/>
      <c r="AJ72" s="39"/>
      <c r="AK72" s="39"/>
      <c r="AL72" s="39"/>
      <c r="AM72" s="76"/>
      <c r="AN72" s="39"/>
      <c r="AO72" s="39"/>
      <c r="AP72" s="33"/>
      <c r="AQ72" s="77"/>
      <c r="AR72" s="39"/>
      <c r="AS72" s="39"/>
      <c r="AT72" s="76"/>
      <c r="AU72" s="39"/>
      <c r="AV72" s="78"/>
      <c r="AW72" s="33"/>
      <c r="AX72" s="77"/>
      <c r="AY72" s="39"/>
      <c r="AZ72" s="39"/>
      <c r="BA72" s="76"/>
      <c r="BB72" s="39"/>
      <c r="BC72" s="78"/>
      <c r="BD72" s="33"/>
      <c r="BE72" s="77"/>
      <c r="BF72" s="39"/>
      <c r="BG72" s="39"/>
      <c r="BH72" s="76"/>
      <c r="BI72" s="39"/>
      <c r="BJ72" s="78"/>
      <c r="BK72" s="33"/>
    </row>
    <row r="73" spans="1:63" x14ac:dyDescent="0.35">
      <c r="A73" s="77"/>
      <c r="B73" s="39"/>
      <c r="C73" s="39"/>
      <c r="D73" s="39"/>
      <c r="E73" s="39"/>
      <c r="F73" s="73"/>
      <c r="G73" s="95">
        <f>Table1487453233343536331323334353738393103113123133[[#This Row],[Hours Worked]]*Table1487453233343536331323334353738393103113123133[[#This Row],[Rate]]</f>
        <v>0</v>
      </c>
      <c r="H73" s="116"/>
      <c r="I73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73" s="94"/>
      <c r="K73" s="95">
        <f>Table1487453233343536331323334353738393103113123133[[#This Row],[Rate (Auto selects)]]*Table1487453233343536331323334353738393103113123133[[#This Row],[Hours Used]]</f>
        <v>0</v>
      </c>
      <c r="S73" s="33"/>
      <c r="T73" s="39"/>
      <c r="U73" s="39"/>
      <c r="V73" s="39"/>
      <c r="W73" s="39"/>
      <c r="X73" s="39"/>
      <c r="Y73" s="112">
        <f>IF(X73 &lt;&gt; "", RIGHT(Table15775311283848586881828384858788898108118128138[[#This Row],[Class (Dropdown)]],6),0)</f>
        <v>0</v>
      </c>
      <c r="Z73" s="108"/>
      <c r="AA73" s="107"/>
      <c r="AB73" s="111">
        <f>Table15775311283848586881828384858788898108118128138[[#This Row],[Rate (Auto fill)]]*Table15775311283848586881828384858788898108118128138[[#This Row],[Hours Groomed]]</f>
        <v>0</v>
      </c>
      <c r="AC73" s="32"/>
      <c r="AD73" s="84"/>
      <c r="AE73" s="85"/>
      <c r="AF73" s="85"/>
      <c r="AI73" s="33"/>
      <c r="AJ73" s="39"/>
      <c r="AK73" s="39"/>
      <c r="AL73" s="39"/>
      <c r="AM73" s="76"/>
      <c r="AN73" s="39"/>
      <c r="AO73" s="39"/>
      <c r="AP73" s="33"/>
      <c r="AQ73" s="77"/>
      <c r="AR73" s="39"/>
      <c r="AS73" s="39"/>
      <c r="AT73" s="76"/>
      <c r="AU73" s="39"/>
      <c r="AV73" s="78"/>
      <c r="AW73" s="33"/>
      <c r="AX73" s="77"/>
      <c r="AY73" s="39"/>
      <c r="AZ73" s="39"/>
      <c r="BA73" s="76"/>
      <c r="BB73" s="39"/>
      <c r="BC73" s="78"/>
      <c r="BD73" s="33"/>
      <c r="BE73" s="77"/>
      <c r="BF73" s="39"/>
      <c r="BG73" s="39"/>
      <c r="BH73" s="76"/>
      <c r="BI73" s="39"/>
      <c r="BJ73" s="78"/>
      <c r="BK73" s="33"/>
    </row>
    <row r="74" spans="1:63" x14ac:dyDescent="0.35">
      <c r="A74" s="77"/>
      <c r="B74" s="39"/>
      <c r="C74" s="39"/>
      <c r="D74" s="39"/>
      <c r="E74" s="39"/>
      <c r="F74" s="73"/>
      <c r="G74" s="95">
        <f>Table1487453233343536331323334353738393103113123133[[#This Row],[Hours Worked]]*Table1487453233343536331323334353738393103113123133[[#This Row],[Rate]]</f>
        <v>0</v>
      </c>
      <c r="H74" s="116"/>
      <c r="I74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74" s="94"/>
      <c r="K74" s="95">
        <f>Table1487453233343536331323334353738393103113123133[[#This Row],[Rate (Auto selects)]]*Table1487453233343536331323334353738393103113123133[[#This Row],[Hours Used]]</f>
        <v>0</v>
      </c>
      <c r="S74" s="33"/>
      <c r="T74" s="39"/>
      <c r="U74" s="39"/>
      <c r="V74" s="39"/>
      <c r="W74" s="39"/>
      <c r="X74" s="39"/>
      <c r="Y74" s="112">
        <f>IF(X74 &lt;&gt; "", RIGHT(Table15775311283848586881828384858788898108118128138[[#This Row],[Class (Dropdown)]],6),0)</f>
        <v>0</v>
      </c>
      <c r="Z74" s="108"/>
      <c r="AA74" s="107"/>
      <c r="AB74" s="111">
        <f>Table15775311283848586881828384858788898108118128138[[#This Row],[Rate (Auto fill)]]*Table15775311283848586881828384858788898108118128138[[#This Row],[Hours Groomed]]</f>
        <v>0</v>
      </c>
      <c r="AC74" s="32"/>
      <c r="AD74" s="84"/>
      <c r="AE74" s="85"/>
      <c r="AF74" s="85"/>
      <c r="AI74" s="33"/>
      <c r="AJ74" s="39"/>
      <c r="AK74" s="39"/>
      <c r="AL74" s="39"/>
      <c r="AM74" s="76"/>
      <c r="AN74" s="39"/>
      <c r="AO74" s="39"/>
      <c r="AP74" s="33"/>
      <c r="AQ74" s="77"/>
      <c r="AR74" s="39"/>
      <c r="AS74" s="39"/>
      <c r="AT74" s="76"/>
      <c r="AU74" s="39"/>
      <c r="AV74" s="78"/>
      <c r="AW74" s="33"/>
      <c r="AX74" s="77"/>
      <c r="AY74" s="39"/>
      <c r="AZ74" s="39"/>
      <c r="BA74" s="76"/>
      <c r="BB74" s="39"/>
      <c r="BC74" s="78"/>
      <c r="BD74" s="33"/>
      <c r="BE74" s="77"/>
      <c r="BF74" s="39"/>
      <c r="BG74" s="39"/>
      <c r="BH74" s="76"/>
      <c r="BI74" s="39"/>
      <c r="BJ74" s="78"/>
      <c r="BK74" s="33"/>
    </row>
    <row r="75" spans="1:63" x14ac:dyDescent="0.35">
      <c r="A75" s="77"/>
      <c r="B75" s="39"/>
      <c r="C75" s="39"/>
      <c r="D75" s="39"/>
      <c r="E75" s="39"/>
      <c r="F75" s="73"/>
      <c r="G75" s="95">
        <f>Table1487453233343536331323334353738393103113123133[[#This Row],[Hours Worked]]*Table1487453233343536331323334353738393103113123133[[#This Row],[Rate]]</f>
        <v>0</v>
      </c>
      <c r="H75" s="116"/>
      <c r="I75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75" s="94"/>
      <c r="K75" s="95">
        <f>Table1487453233343536331323334353738393103113123133[[#This Row],[Rate (Auto selects)]]*Table1487453233343536331323334353738393103113123133[[#This Row],[Hours Used]]</f>
        <v>0</v>
      </c>
      <c r="S75" s="33"/>
      <c r="T75" s="39"/>
      <c r="U75" s="39"/>
      <c r="V75" s="39"/>
      <c r="W75" s="39"/>
      <c r="X75" s="39"/>
      <c r="Y75" s="112">
        <f>IF(X75 &lt;&gt; "", RIGHT(Table15775311283848586881828384858788898108118128138[[#This Row],[Class (Dropdown)]],6),0)</f>
        <v>0</v>
      </c>
      <c r="Z75" s="108"/>
      <c r="AA75" s="107"/>
      <c r="AB75" s="111">
        <f>Table15775311283848586881828384858788898108118128138[[#This Row],[Rate (Auto fill)]]*Table15775311283848586881828384858788898108118128138[[#This Row],[Hours Groomed]]</f>
        <v>0</v>
      </c>
      <c r="AC75" s="32"/>
      <c r="AD75" s="84"/>
      <c r="AE75" s="85"/>
      <c r="AF75" s="85"/>
      <c r="AI75" s="33"/>
      <c r="AJ75" s="39"/>
      <c r="AK75" s="39"/>
      <c r="AL75" s="39"/>
      <c r="AM75" s="76"/>
      <c r="AN75" s="39"/>
      <c r="AO75" s="39"/>
      <c r="AP75" s="33"/>
      <c r="AQ75" s="77"/>
      <c r="AR75" s="39"/>
      <c r="AS75" s="39"/>
      <c r="AT75" s="76"/>
      <c r="AU75" s="39"/>
      <c r="AV75" s="78"/>
      <c r="AW75" s="33"/>
      <c r="AX75" s="77"/>
      <c r="AY75" s="39"/>
      <c r="AZ75" s="39"/>
      <c r="BA75" s="76"/>
      <c r="BB75" s="39"/>
      <c r="BC75" s="78"/>
      <c r="BD75" s="33"/>
      <c r="BE75" s="77"/>
      <c r="BF75" s="39"/>
      <c r="BG75" s="39"/>
      <c r="BH75" s="76"/>
      <c r="BI75" s="39"/>
      <c r="BJ75" s="78"/>
      <c r="BK75" s="33"/>
    </row>
    <row r="76" spans="1:63" x14ac:dyDescent="0.35">
      <c r="A76" s="77"/>
      <c r="B76" s="39"/>
      <c r="C76" s="39"/>
      <c r="D76" s="39"/>
      <c r="E76" s="39"/>
      <c r="F76" s="73"/>
      <c r="G76" s="95">
        <f>Table1487453233343536331323334353738393103113123133[[#This Row],[Hours Worked]]*Table1487453233343536331323334353738393103113123133[[#This Row],[Rate]]</f>
        <v>0</v>
      </c>
      <c r="H76" s="116"/>
      <c r="I76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76" s="94"/>
      <c r="K76" s="95">
        <f>Table1487453233343536331323334353738393103113123133[[#This Row],[Rate (Auto selects)]]*Table1487453233343536331323334353738393103113123133[[#This Row],[Hours Used]]</f>
        <v>0</v>
      </c>
      <c r="S76" s="33"/>
      <c r="T76" s="39"/>
      <c r="U76" s="39"/>
      <c r="V76" s="39"/>
      <c r="W76" s="39"/>
      <c r="X76" s="39"/>
      <c r="Y76" s="112">
        <f>IF(X76 &lt;&gt; "", RIGHT(Table15775311283848586881828384858788898108118128138[[#This Row],[Class (Dropdown)]],6),0)</f>
        <v>0</v>
      </c>
      <c r="Z76" s="108"/>
      <c r="AA76" s="107"/>
      <c r="AB76" s="111">
        <f>Table15775311283848586881828384858788898108118128138[[#This Row],[Rate (Auto fill)]]*Table15775311283848586881828384858788898108118128138[[#This Row],[Hours Groomed]]</f>
        <v>0</v>
      </c>
      <c r="AC76" s="32"/>
      <c r="AD76" s="84"/>
      <c r="AE76" s="85"/>
      <c r="AF76" s="85"/>
      <c r="AI76" s="33"/>
      <c r="AJ76" s="39"/>
      <c r="AK76" s="39"/>
      <c r="AL76" s="39"/>
      <c r="AM76" s="76"/>
      <c r="AN76" s="39"/>
      <c r="AO76" s="39"/>
      <c r="AP76" s="33"/>
      <c r="AQ76" s="77"/>
      <c r="AR76" s="39"/>
      <c r="AS76" s="39"/>
      <c r="AT76" s="76"/>
      <c r="AU76" s="39"/>
      <c r="AV76" s="78"/>
      <c r="AW76" s="33"/>
      <c r="AX76" s="77"/>
      <c r="AY76" s="39"/>
      <c r="AZ76" s="39"/>
      <c r="BA76" s="76"/>
      <c r="BB76" s="39"/>
      <c r="BC76" s="78"/>
      <c r="BD76" s="33"/>
      <c r="BE76" s="77"/>
      <c r="BF76" s="39"/>
      <c r="BG76" s="39"/>
      <c r="BH76" s="76"/>
      <c r="BI76" s="39"/>
      <c r="BJ76" s="78"/>
      <c r="BK76" s="33"/>
    </row>
    <row r="77" spans="1:63" x14ac:dyDescent="0.35">
      <c r="A77" s="77"/>
      <c r="B77" s="39"/>
      <c r="C77" s="39"/>
      <c r="D77" s="39"/>
      <c r="E77" s="39"/>
      <c r="F77" s="73"/>
      <c r="G77" s="95">
        <f>Table1487453233343536331323334353738393103113123133[[#This Row],[Hours Worked]]*Table1487453233343536331323334353738393103113123133[[#This Row],[Rate]]</f>
        <v>0</v>
      </c>
      <c r="H77" s="116"/>
      <c r="I77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77" s="94"/>
      <c r="K77" s="95">
        <f>Table1487453233343536331323334353738393103113123133[[#This Row],[Rate (Auto selects)]]*Table1487453233343536331323334353738393103113123133[[#This Row],[Hours Used]]</f>
        <v>0</v>
      </c>
      <c r="S77" s="33"/>
      <c r="T77" s="39"/>
      <c r="U77" s="39"/>
      <c r="V77" s="39"/>
      <c r="W77" s="39"/>
      <c r="X77" s="39"/>
      <c r="Y77" s="112">
        <f>IF(X77 &lt;&gt; "", RIGHT(Table15775311283848586881828384858788898108118128138[[#This Row],[Class (Dropdown)]],6),0)</f>
        <v>0</v>
      </c>
      <c r="Z77" s="108"/>
      <c r="AA77" s="107"/>
      <c r="AB77" s="111">
        <f>Table15775311283848586881828384858788898108118128138[[#This Row],[Rate (Auto fill)]]*Table15775311283848586881828384858788898108118128138[[#This Row],[Hours Groomed]]</f>
        <v>0</v>
      </c>
      <c r="AC77" s="32"/>
      <c r="AD77" s="84"/>
      <c r="AE77" s="85"/>
      <c r="AF77" s="85"/>
      <c r="AI77" s="33"/>
      <c r="AJ77" s="39"/>
      <c r="AK77" s="39"/>
      <c r="AL77" s="39"/>
      <c r="AM77" s="76"/>
      <c r="AN77" s="39"/>
      <c r="AO77" s="39"/>
      <c r="AP77" s="33"/>
      <c r="AQ77" s="77"/>
      <c r="AR77" s="39"/>
      <c r="AS77" s="39"/>
      <c r="AT77" s="76"/>
      <c r="AU77" s="39"/>
      <c r="AV77" s="78"/>
      <c r="AW77" s="33"/>
      <c r="AX77" s="77"/>
      <c r="AY77" s="39"/>
      <c r="AZ77" s="39"/>
      <c r="BA77" s="76"/>
      <c r="BB77" s="39"/>
      <c r="BC77" s="78"/>
      <c r="BD77" s="33"/>
      <c r="BE77" s="77"/>
      <c r="BF77" s="39"/>
      <c r="BG77" s="39"/>
      <c r="BH77" s="76"/>
      <c r="BI77" s="39"/>
      <c r="BJ77" s="78"/>
      <c r="BK77" s="33"/>
    </row>
    <row r="78" spans="1:63" x14ac:dyDescent="0.35">
      <c r="A78" s="77"/>
      <c r="B78" s="39"/>
      <c r="C78" s="39"/>
      <c r="D78" s="39"/>
      <c r="E78" s="39"/>
      <c r="F78" s="73"/>
      <c r="G78" s="95">
        <f>Table1487453233343536331323334353738393103113123133[[#This Row],[Hours Worked]]*Table1487453233343536331323334353738393103113123133[[#This Row],[Rate]]</f>
        <v>0</v>
      </c>
      <c r="H78" s="116"/>
      <c r="I78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78" s="94"/>
      <c r="K78" s="95">
        <f>Table1487453233343536331323334353738393103113123133[[#This Row],[Rate (Auto selects)]]*Table1487453233343536331323334353738393103113123133[[#This Row],[Hours Used]]</f>
        <v>0</v>
      </c>
      <c r="S78" s="33"/>
      <c r="T78" s="39"/>
      <c r="U78" s="39"/>
      <c r="V78" s="39"/>
      <c r="W78" s="39"/>
      <c r="X78" s="39"/>
      <c r="Y78" s="112">
        <f>IF(X78 &lt;&gt; "", RIGHT(Table15775311283848586881828384858788898108118128138[[#This Row],[Class (Dropdown)]],6),0)</f>
        <v>0</v>
      </c>
      <c r="Z78" s="108"/>
      <c r="AA78" s="107"/>
      <c r="AB78" s="111">
        <f>Table15775311283848586881828384858788898108118128138[[#This Row],[Rate (Auto fill)]]*Table15775311283848586881828384858788898108118128138[[#This Row],[Hours Groomed]]</f>
        <v>0</v>
      </c>
      <c r="AC78" s="32"/>
      <c r="AD78" s="84"/>
      <c r="AE78" s="85"/>
      <c r="AF78" s="85"/>
      <c r="AI78" s="33"/>
      <c r="AJ78" s="39"/>
      <c r="AK78" s="39"/>
      <c r="AL78" s="39"/>
      <c r="AM78" s="76"/>
      <c r="AN78" s="39"/>
      <c r="AO78" s="39"/>
      <c r="AP78" s="33"/>
      <c r="AQ78" s="77"/>
      <c r="AR78" s="39"/>
      <c r="AS78" s="39"/>
      <c r="AT78" s="76"/>
      <c r="AU78" s="39"/>
      <c r="AV78" s="78"/>
      <c r="AW78" s="33"/>
      <c r="AX78" s="77"/>
      <c r="AY78" s="39"/>
      <c r="AZ78" s="39"/>
      <c r="BA78" s="76"/>
      <c r="BB78" s="39"/>
      <c r="BC78" s="78"/>
      <c r="BD78" s="33"/>
      <c r="BE78" s="77"/>
      <c r="BF78" s="39"/>
      <c r="BG78" s="39"/>
      <c r="BH78" s="76"/>
      <c r="BI78" s="39"/>
      <c r="BJ78" s="78"/>
      <c r="BK78" s="33"/>
    </row>
    <row r="79" spans="1:63" x14ac:dyDescent="0.35">
      <c r="A79" s="77"/>
      <c r="B79" s="39"/>
      <c r="C79" s="39"/>
      <c r="D79" s="39"/>
      <c r="E79" s="39"/>
      <c r="F79" s="73"/>
      <c r="G79" s="95">
        <f>Table1487453233343536331323334353738393103113123133[[#This Row],[Hours Worked]]*Table1487453233343536331323334353738393103113123133[[#This Row],[Rate]]</f>
        <v>0</v>
      </c>
      <c r="H79" s="116"/>
      <c r="I79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79" s="94"/>
      <c r="K79" s="95">
        <f>Table1487453233343536331323334353738393103113123133[[#This Row],[Rate (Auto selects)]]*Table1487453233343536331323334353738393103113123133[[#This Row],[Hours Used]]</f>
        <v>0</v>
      </c>
      <c r="S79" s="33"/>
      <c r="T79" s="39"/>
      <c r="U79" s="39"/>
      <c r="V79" s="39"/>
      <c r="W79" s="39"/>
      <c r="X79" s="39"/>
      <c r="Y79" s="112">
        <f>IF(X79 &lt;&gt; "", RIGHT(Table15775311283848586881828384858788898108118128138[[#This Row],[Class (Dropdown)]],6),0)</f>
        <v>0</v>
      </c>
      <c r="Z79" s="108"/>
      <c r="AA79" s="107"/>
      <c r="AB79" s="111">
        <f>Table15775311283848586881828384858788898108118128138[[#This Row],[Rate (Auto fill)]]*Table15775311283848586881828384858788898108118128138[[#This Row],[Hours Groomed]]</f>
        <v>0</v>
      </c>
      <c r="AC79" s="32"/>
      <c r="AD79" s="84"/>
      <c r="AE79" s="85"/>
      <c r="AF79" s="85"/>
      <c r="AI79" s="33"/>
      <c r="AJ79" s="39"/>
      <c r="AK79" s="39"/>
      <c r="AL79" s="39"/>
      <c r="AM79" s="76"/>
      <c r="AN79" s="39"/>
      <c r="AO79" s="39"/>
      <c r="AP79" s="33"/>
      <c r="AQ79" s="77"/>
      <c r="AR79" s="39"/>
      <c r="AS79" s="39"/>
      <c r="AT79" s="76"/>
      <c r="AU79" s="39"/>
      <c r="AV79" s="78"/>
      <c r="AW79" s="33"/>
      <c r="AX79" s="77"/>
      <c r="AY79" s="39"/>
      <c r="AZ79" s="39"/>
      <c r="BA79" s="76"/>
      <c r="BB79" s="39"/>
      <c r="BC79" s="78"/>
      <c r="BD79" s="33"/>
      <c r="BE79" s="77"/>
      <c r="BF79" s="39"/>
      <c r="BG79" s="39"/>
      <c r="BH79" s="76"/>
      <c r="BI79" s="39"/>
      <c r="BJ79" s="78"/>
      <c r="BK79" s="33"/>
    </row>
    <row r="80" spans="1:63" x14ac:dyDescent="0.35">
      <c r="A80" s="77"/>
      <c r="B80" s="39"/>
      <c r="C80" s="39"/>
      <c r="D80" s="39"/>
      <c r="E80" s="39"/>
      <c r="F80" s="73"/>
      <c r="G80" s="95">
        <f>Table1487453233343536331323334353738393103113123133[[#This Row],[Hours Worked]]*Table1487453233343536331323334353738393103113123133[[#This Row],[Rate]]</f>
        <v>0</v>
      </c>
      <c r="H80" s="116"/>
      <c r="I80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80" s="94"/>
      <c r="K80" s="95">
        <f>Table1487453233343536331323334353738393103113123133[[#This Row],[Rate (Auto selects)]]*Table1487453233343536331323334353738393103113123133[[#This Row],[Hours Used]]</f>
        <v>0</v>
      </c>
      <c r="S80" s="33"/>
      <c r="T80" s="39"/>
      <c r="U80" s="39"/>
      <c r="V80" s="39"/>
      <c r="W80" s="39"/>
      <c r="X80" s="39"/>
      <c r="Y80" s="112">
        <f>IF(X80 &lt;&gt; "", RIGHT(Table15775311283848586881828384858788898108118128138[[#This Row],[Class (Dropdown)]],6),0)</f>
        <v>0</v>
      </c>
      <c r="Z80" s="108"/>
      <c r="AA80" s="107"/>
      <c r="AB80" s="111">
        <f>Table15775311283848586881828384858788898108118128138[[#This Row],[Rate (Auto fill)]]*Table15775311283848586881828384858788898108118128138[[#This Row],[Hours Groomed]]</f>
        <v>0</v>
      </c>
      <c r="AC80" s="32"/>
      <c r="AD80" s="84"/>
      <c r="AE80" s="85"/>
      <c r="AF80" s="85"/>
      <c r="AI80" s="33"/>
      <c r="AJ80" s="39"/>
      <c r="AK80" s="39"/>
      <c r="AL80" s="39"/>
      <c r="AM80" s="76"/>
      <c r="AN80" s="39"/>
      <c r="AO80" s="39"/>
      <c r="AP80" s="33"/>
      <c r="AQ80" s="77"/>
      <c r="AR80" s="39"/>
      <c r="AS80" s="39"/>
      <c r="AT80" s="76"/>
      <c r="AU80" s="39"/>
      <c r="AV80" s="78"/>
      <c r="AW80" s="33"/>
      <c r="AX80" s="77"/>
      <c r="AY80" s="39"/>
      <c r="AZ80" s="39"/>
      <c r="BA80" s="76"/>
      <c r="BB80" s="39"/>
      <c r="BC80" s="78"/>
      <c r="BD80" s="33"/>
      <c r="BE80" s="77"/>
      <c r="BF80" s="39"/>
      <c r="BG80" s="39"/>
      <c r="BH80" s="76"/>
      <c r="BI80" s="39"/>
      <c r="BJ80" s="78"/>
      <c r="BK80" s="33"/>
    </row>
    <row r="81" spans="1:63" x14ac:dyDescent="0.35">
      <c r="A81" s="77"/>
      <c r="B81" s="39"/>
      <c r="C81" s="39"/>
      <c r="D81" s="39"/>
      <c r="E81" s="39"/>
      <c r="F81" s="73"/>
      <c r="G81" s="95">
        <f>Table1487453233343536331323334353738393103113123133[[#This Row],[Hours Worked]]*Table1487453233343536331323334353738393103113123133[[#This Row],[Rate]]</f>
        <v>0</v>
      </c>
      <c r="H81" s="116"/>
      <c r="I81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81" s="94"/>
      <c r="K81" s="95">
        <f>Table1487453233343536331323334353738393103113123133[[#This Row],[Rate (Auto selects)]]*Table1487453233343536331323334353738393103113123133[[#This Row],[Hours Used]]</f>
        <v>0</v>
      </c>
      <c r="S81" s="33"/>
      <c r="T81" s="39"/>
      <c r="U81" s="39"/>
      <c r="V81" s="39"/>
      <c r="W81" s="39"/>
      <c r="X81" s="39"/>
      <c r="Y81" s="112">
        <f>IF(X81 &lt;&gt; "", RIGHT(Table15775311283848586881828384858788898108118128138[[#This Row],[Class (Dropdown)]],6),0)</f>
        <v>0</v>
      </c>
      <c r="Z81" s="108"/>
      <c r="AA81" s="107"/>
      <c r="AB81" s="111">
        <f>Table15775311283848586881828384858788898108118128138[[#This Row],[Rate (Auto fill)]]*Table15775311283848586881828384858788898108118128138[[#This Row],[Hours Groomed]]</f>
        <v>0</v>
      </c>
      <c r="AC81" s="32"/>
      <c r="AD81" s="84"/>
      <c r="AE81" s="85"/>
      <c r="AF81" s="85"/>
      <c r="AI81" s="33"/>
      <c r="AJ81" s="39"/>
      <c r="AK81" s="39"/>
      <c r="AL81" s="39"/>
      <c r="AM81" s="76"/>
      <c r="AN81" s="39"/>
      <c r="AO81" s="39"/>
      <c r="AP81" s="33"/>
      <c r="AQ81" s="77"/>
      <c r="AR81" s="39"/>
      <c r="AS81" s="39"/>
      <c r="AT81" s="76"/>
      <c r="AU81" s="39"/>
      <c r="AV81" s="78"/>
      <c r="AW81" s="33"/>
      <c r="AX81" s="77"/>
      <c r="AY81" s="39"/>
      <c r="AZ81" s="39"/>
      <c r="BA81" s="76"/>
      <c r="BB81" s="39"/>
      <c r="BC81" s="78"/>
      <c r="BD81" s="33"/>
      <c r="BE81" s="77"/>
      <c r="BF81" s="39"/>
      <c r="BG81" s="39"/>
      <c r="BH81" s="76"/>
      <c r="BI81" s="39"/>
      <c r="BJ81" s="78"/>
      <c r="BK81" s="33"/>
    </row>
    <row r="82" spans="1:63" x14ac:dyDescent="0.35">
      <c r="A82" s="77"/>
      <c r="B82" s="39"/>
      <c r="C82" s="39"/>
      <c r="D82" s="39"/>
      <c r="E82" s="39"/>
      <c r="F82" s="73"/>
      <c r="G82" s="95">
        <f>Table1487453233343536331323334353738393103113123133[[#This Row],[Hours Worked]]*Table1487453233343536331323334353738393103113123133[[#This Row],[Rate]]</f>
        <v>0</v>
      </c>
      <c r="H82" s="116"/>
      <c r="I82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82" s="94"/>
      <c r="K82" s="95">
        <f>Table1487453233343536331323334353738393103113123133[[#This Row],[Rate (Auto selects)]]*Table1487453233343536331323334353738393103113123133[[#This Row],[Hours Used]]</f>
        <v>0</v>
      </c>
      <c r="S82" s="33"/>
      <c r="T82" s="39"/>
      <c r="U82" s="39"/>
      <c r="V82" s="39"/>
      <c r="W82" s="39"/>
      <c r="X82" s="39"/>
      <c r="Y82" s="112">
        <f>IF(X82 &lt;&gt; "", RIGHT(Table15775311283848586881828384858788898108118128138[[#This Row],[Class (Dropdown)]],6),0)</f>
        <v>0</v>
      </c>
      <c r="Z82" s="108"/>
      <c r="AA82" s="107"/>
      <c r="AB82" s="111">
        <f>Table15775311283848586881828384858788898108118128138[[#This Row],[Rate (Auto fill)]]*Table15775311283848586881828384858788898108118128138[[#This Row],[Hours Groomed]]</f>
        <v>0</v>
      </c>
      <c r="AC82" s="32"/>
      <c r="AD82" s="84"/>
      <c r="AE82" s="85"/>
      <c r="AF82" s="85"/>
      <c r="AI82" s="33"/>
      <c r="AJ82" s="39"/>
      <c r="AK82" s="39"/>
      <c r="AL82" s="39"/>
      <c r="AM82" s="76"/>
      <c r="AN82" s="39"/>
      <c r="AO82" s="39"/>
      <c r="AP82" s="33"/>
      <c r="AQ82" s="77"/>
      <c r="AR82" s="39"/>
      <c r="AS82" s="39"/>
      <c r="AT82" s="76"/>
      <c r="AU82" s="39"/>
      <c r="AV82" s="78"/>
      <c r="AW82" s="33"/>
      <c r="AX82" s="77"/>
      <c r="AY82" s="39"/>
      <c r="AZ82" s="39"/>
      <c r="BA82" s="76"/>
      <c r="BB82" s="39"/>
      <c r="BC82" s="78"/>
      <c r="BD82" s="33"/>
      <c r="BE82" s="77"/>
      <c r="BF82" s="39"/>
      <c r="BG82" s="39"/>
      <c r="BH82" s="76"/>
      <c r="BI82" s="39"/>
      <c r="BJ82" s="78"/>
      <c r="BK82" s="33"/>
    </row>
    <row r="83" spans="1:63" x14ac:dyDescent="0.35">
      <c r="A83" s="77"/>
      <c r="B83" s="39"/>
      <c r="C83" s="39"/>
      <c r="D83" s="39"/>
      <c r="E83" s="39"/>
      <c r="F83" s="73"/>
      <c r="G83" s="95">
        <f>Table1487453233343536331323334353738393103113123133[[#This Row],[Hours Worked]]*Table1487453233343536331323334353738393103113123133[[#This Row],[Rate]]</f>
        <v>0</v>
      </c>
      <c r="H83" s="116"/>
      <c r="I83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83" s="94"/>
      <c r="K83" s="95">
        <f>Table1487453233343536331323334353738393103113123133[[#This Row],[Rate (Auto selects)]]*Table1487453233343536331323334353738393103113123133[[#This Row],[Hours Used]]</f>
        <v>0</v>
      </c>
      <c r="S83" s="33"/>
      <c r="T83" s="39"/>
      <c r="U83" s="39"/>
      <c r="V83" s="39"/>
      <c r="W83" s="39"/>
      <c r="X83" s="39"/>
      <c r="Y83" s="112">
        <f>IF(X83 &lt;&gt; "", RIGHT(Table15775311283848586881828384858788898108118128138[[#This Row],[Class (Dropdown)]],6),0)</f>
        <v>0</v>
      </c>
      <c r="Z83" s="108"/>
      <c r="AA83" s="107"/>
      <c r="AB83" s="111">
        <f>Table15775311283848586881828384858788898108118128138[[#This Row],[Rate (Auto fill)]]*Table15775311283848586881828384858788898108118128138[[#This Row],[Hours Groomed]]</f>
        <v>0</v>
      </c>
      <c r="AC83" s="32"/>
      <c r="AD83" s="84"/>
      <c r="AE83" s="85"/>
      <c r="AF83" s="85"/>
      <c r="AI83" s="33"/>
      <c r="AJ83" s="39"/>
      <c r="AK83" s="39"/>
      <c r="AL83" s="39"/>
      <c r="AM83" s="76"/>
      <c r="AN83" s="39"/>
      <c r="AO83" s="39"/>
      <c r="AP83" s="33"/>
      <c r="AQ83" s="77"/>
      <c r="AR83" s="39"/>
      <c r="AS83" s="39"/>
      <c r="AT83" s="76"/>
      <c r="AU83" s="39"/>
      <c r="AV83" s="78"/>
      <c r="AW83" s="33"/>
      <c r="AX83" s="77"/>
      <c r="AY83" s="39"/>
      <c r="AZ83" s="39"/>
      <c r="BA83" s="76"/>
      <c r="BB83" s="39"/>
      <c r="BC83" s="78"/>
      <c r="BD83" s="33"/>
      <c r="BE83" s="77"/>
      <c r="BF83" s="39"/>
      <c r="BG83" s="39"/>
      <c r="BH83" s="76"/>
      <c r="BI83" s="39"/>
      <c r="BJ83" s="78"/>
      <c r="BK83" s="33"/>
    </row>
    <row r="84" spans="1:63" x14ac:dyDescent="0.35">
      <c r="A84" s="77"/>
      <c r="B84" s="39"/>
      <c r="C84" s="39"/>
      <c r="D84" s="39"/>
      <c r="E84" s="39"/>
      <c r="F84" s="73"/>
      <c r="G84" s="95">
        <f>Table1487453233343536331323334353738393103113123133[[#This Row],[Hours Worked]]*Table1487453233343536331323334353738393103113123133[[#This Row],[Rate]]</f>
        <v>0</v>
      </c>
      <c r="H84" s="116"/>
      <c r="I84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84" s="94"/>
      <c r="K84" s="95">
        <f>Table1487453233343536331323334353738393103113123133[[#This Row],[Rate (Auto selects)]]*Table1487453233343536331323334353738393103113123133[[#This Row],[Hours Used]]</f>
        <v>0</v>
      </c>
      <c r="S84" s="33"/>
      <c r="T84" s="39"/>
      <c r="U84" s="39"/>
      <c r="V84" s="39"/>
      <c r="W84" s="39"/>
      <c r="X84" s="39"/>
      <c r="Y84" s="112">
        <f>IF(X84 &lt;&gt; "", RIGHT(Table15775311283848586881828384858788898108118128138[[#This Row],[Class (Dropdown)]],6),0)</f>
        <v>0</v>
      </c>
      <c r="Z84" s="108"/>
      <c r="AA84" s="107"/>
      <c r="AB84" s="111">
        <f>Table15775311283848586881828384858788898108118128138[[#This Row],[Rate (Auto fill)]]*Table15775311283848586881828384858788898108118128138[[#This Row],[Hours Groomed]]</f>
        <v>0</v>
      </c>
      <c r="AC84" s="32"/>
      <c r="AD84" s="84"/>
      <c r="AE84" s="85"/>
      <c r="AF84" s="85"/>
      <c r="AI84" s="33"/>
      <c r="AJ84" s="39"/>
      <c r="AK84" s="39"/>
      <c r="AL84" s="39"/>
      <c r="AM84" s="76"/>
      <c r="AN84" s="39"/>
      <c r="AO84" s="39"/>
      <c r="AP84" s="33"/>
      <c r="AQ84" s="77"/>
      <c r="AR84" s="39"/>
      <c r="AS84" s="39"/>
      <c r="AT84" s="76"/>
      <c r="AU84" s="39"/>
      <c r="AV84" s="78"/>
      <c r="AW84" s="33"/>
      <c r="AX84" s="77"/>
      <c r="AY84" s="39"/>
      <c r="AZ84" s="39"/>
      <c r="BA84" s="76"/>
      <c r="BB84" s="39"/>
      <c r="BC84" s="78"/>
      <c r="BD84" s="33"/>
      <c r="BE84" s="77"/>
      <c r="BF84" s="39"/>
      <c r="BG84" s="39"/>
      <c r="BH84" s="76"/>
      <c r="BI84" s="39"/>
      <c r="BJ84" s="78"/>
      <c r="BK84" s="33"/>
    </row>
    <row r="85" spans="1:63" x14ac:dyDescent="0.35">
      <c r="A85" s="77"/>
      <c r="B85" s="39"/>
      <c r="C85" s="39"/>
      <c r="D85" s="39"/>
      <c r="E85" s="39"/>
      <c r="F85" s="73"/>
      <c r="G85" s="95">
        <f>Table1487453233343536331323334353738393103113123133[[#This Row],[Hours Worked]]*Table1487453233343536331323334353738393103113123133[[#This Row],[Rate]]</f>
        <v>0</v>
      </c>
      <c r="H85" s="116"/>
      <c r="I85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85" s="94"/>
      <c r="K85" s="95">
        <f>Table1487453233343536331323334353738393103113123133[[#This Row],[Rate (Auto selects)]]*Table1487453233343536331323334353738393103113123133[[#This Row],[Hours Used]]</f>
        <v>0</v>
      </c>
      <c r="S85" s="33"/>
      <c r="T85" s="39"/>
      <c r="U85" s="39"/>
      <c r="V85" s="39"/>
      <c r="W85" s="39"/>
      <c r="X85" s="39"/>
      <c r="Y85" s="112">
        <f>IF(X85 &lt;&gt; "", RIGHT(Table15775311283848586881828384858788898108118128138[[#This Row],[Class (Dropdown)]],6),0)</f>
        <v>0</v>
      </c>
      <c r="Z85" s="108"/>
      <c r="AA85" s="107"/>
      <c r="AB85" s="111">
        <f>Table15775311283848586881828384858788898108118128138[[#This Row],[Rate (Auto fill)]]*Table15775311283848586881828384858788898108118128138[[#This Row],[Hours Groomed]]</f>
        <v>0</v>
      </c>
      <c r="AC85" s="32"/>
      <c r="AD85" s="84"/>
      <c r="AE85" s="85"/>
      <c r="AF85" s="85"/>
      <c r="AI85" s="33"/>
      <c r="AJ85" s="39"/>
      <c r="AK85" s="39"/>
      <c r="AL85" s="39"/>
      <c r="AM85" s="76"/>
      <c r="AN85" s="39"/>
      <c r="AO85" s="39"/>
      <c r="AP85" s="33"/>
      <c r="AQ85" s="77"/>
      <c r="AR85" s="39"/>
      <c r="AS85" s="39"/>
      <c r="AT85" s="76"/>
      <c r="AU85" s="39"/>
      <c r="AV85" s="78"/>
      <c r="AW85" s="33"/>
      <c r="AX85" s="77"/>
      <c r="AY85" s="39"/>
      <c r="AZ85" s="39"/>
      <c r="BA85" s="76"/>
      <c r="BB85" s="39"/>
      <c r="BC85" s="78"/>
      <c r="BD85" s="33"/>
      <c r="BE85" s="77"/>
      <c r="BF85" s="39"/>
      <c r="BG85" s="39"/>
      <c r="BH85" s="76"/>
      <c r="BI85" s="39"/>
      <c r="BJ85" s="78"/>
      <c r="BK85" s="33"/>
    </row>
    <row r="86" spans="1:63" x14ac:dyDescent="0.35">
      <c r="A86" s="77"/>
      <c r="B86" s="39"/>
      <c r="C86" s="39"/>
      <c r="D86" s="39"/>
      <c r="E86" s="39"/>
      <c r="F86" s="73"/>
      <c r="G86" s="95">
        <f>Table1487453233343536331323334353738393103113123133[[#This Row],[Hours Worked]]*Table1487453233343536331323334353738393103113123133[[#This Row],[Rate]]</f>
        <v>0</v>
      </c>
      <c r="H86" s="116"/>
      <c r="I86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86" s="94"/>
      <c r="K86" s="95">
        <f>Table1487453233343536331323334353738393103113123133[[#This Row],[Rate (Auto selects)]]*Table1487453233343536331323334353738393103113123133[[#This Row],[Hours Used]]</f>
        <v>0</v>
      </c>
      <c r="S86" s="33"/>
      <c r="T86" s="39"/>
      <c r="U86" s="39"/>
      <c r="V86" s="39"/>
      <c r="W86" s="39"/>
      <c r="X86" s="39"/>
      <c r="Y86" s="112">
        <f>IF(X86 &lt;&gt; "", RIGHT(Table15775311283848586881828384858788898108118128138[[#This Row],[Class (Dropdown)]],6),0)</f>
        <v>0</v>
      </c>
      <c r="Z86" s="108"/>
      <c r="AA86" s="107"/>
      <c r="AB86" s="111">
        <f>Table15775311283848586881828384858788898108118128138[[#This Row],[Rate (Auto fill)]]*Table15775311283848586881828384858788898108118128138[[#This Row],[Hours Groomed]]</f>
        <v>0</v>
      </c>
      <c r="AC86" s="32"/>
      <c r="AD86" s="84"/>
      <c r="AE86" s="85"/>
      <c r="AF86" s="85"/>
      <c r="AI86" s="33"/>
      <c r="AJ86" s="39"/>
      <c r="AK86" s="39"/>
      <c r="AL86" s="39"/>
      <c r="AM86" s="76"/>
      <c r="AN86" s="39"/>
      <c r="AO86" s="39"/>
      <c r="AP86" s="33"/>
      <c r="AQ86" s="77"/>
      <c r="AR86" s="39"/>
      <c r="AS86" s="39"/>
      <c r="AT86" s="76"/>
      <c r="AU86" s="39"/>
      <c r="AV86" s="78"/>
      <c r="AW86" s="33"/>
      <c r="AX86" s="77"/>
      <c r="AY86" s="39"/>
      <c r="AZ86" s="39"/>
      <c r="BA86" s="76"/>
      <c r="BB86" s="39"/>
      <c r="BC86" s="78"/>
      <c r="BD86" s="33"/>
      <c r="BE86" s="77"/>
      <c r="BF86" s="39"/>
      <c r="BG86" s="39"/>
      <c r="BH86" s="76"/>
      <c r="BI86" s="39"/>
      <c r="BJ86" s="78"/>
      <c r="BK86" s="33"/>
    </row>
    <row r="87" spans="1:63" x14ac:dyDescent="0.35">
      <c r="A87" s="77"/>
      <c r="B87" s="39"/>
      <c r="C87" s="39"/>
      <c r="D87" s="39"/>
      <c r="E87" s="39"/>
      <c r="F87" s="73"/>
      <c r="G87" s="95">
        <f>Table1487453233343536331323334353738393103113123133[[#This Row],[Hours Worked]]*Table1487453233343536331323334353738393103113123133[[#This Row],[Rate]]</f>
        <v>0</v>
      </c>
      <c r="H87" s="116"/>
      <c r="I87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87" s="94"/>
      <c r="K87" s="95">
        <f>Table1487453233343536331323334353738393103113123133[[#This Row],[Rate (Auto selects)]]*Table1487453233343536331323334353738393103113123133[[#This Row],[Hours Used]]</f>
        <v>0</v>
      </c>
      <c r="S87" s="33"/>
      <c r="T87" s="39"/>
      <c r="U87" s="39"/>
      <c r="V87" s="39"/>
      <c r="W87" s="39"/>
      <c r="X87" s="39"/>
      <c r="Y87" s="112">
        <f>IF(X87 &lt;&gt; "", RIGHT(Table15775311283848586881828384858788898108118128138[[#This Row],[Class (Dropdown)]],6),0)</f>
        <v>0</v>
      </c>
      <c r="Z87" s="108"/>
      <c r="AA87" s="107"/>
      <c r="AB87" s="111">
        <f>Table15775311283848586881828384858788898108118128138[[#This Row],[Rate (Auto fill)]]*Table15775311283848586881828384858788898108118128138[[#This Row],[Hours Groomed]]</f>
        <v>0</v>
      </c>
      <c r="AC87" s="32"/>
      <c r="AD87" s="84"/>
      <c r="AE87" s="85"/>
      <c r="AF87" s="85"/>
      <c r="AI87" s="33"/>
      <c r="AJ87" s="39"/>
      <c r="AK87" s="39"/>
      <c r="AL87" s="39"/>
      <c r="AM87" s="76"/>
      <c r="AN87" s="39"/>
      <c r="AO87" s="39"/>
      <c r="AP87" s="33"/>
      <c r="AQ87" s="77"/>
      <c r="AR87" s="39"/>
      <c r="AS87" s="39"/>
      <c r="AT87" s="76"/>
      <c r="AU87" s="39"/>
      <c r="AV87" s="78"/>
      <c r="AW87" s="33"/>
      <c r="AX87" s="77"/>
      <c r="AY87" s="39"/>
      <c r="AZ87" s="39"/>
      <c r="BA87" s="76"/>
      <c r="BB87" s="39"/>
      <c r="BC87" s="78"/>
      <c r="BD87" s="33"/>
      <c r="BE87" s="77"/>
      <c r="BF87" s="39"/>
      <c r="BG87" s="39"/>
      <c r="BH87" s="76"/>
      <c r="BI87" s="39"/>
      <c r="BJ87" s="78"/>
      <c r="BK87" s="33"/>
    </row>
    <row r="88" spans="1:63" x14ac:dyDescent="0.35">
      <c r="A88" s="77"/>
      <c r="B88" s="39"/>
      <c r="C88" s="39"/>
      <c r="D88" s="39"/>
      <c r="E88" s="39"/>
      <c r="F88" s="73"/>
      <c r="G88" s="95">
        <f>Table1487453233343536331323334353738393103113123133[[#This Row],[Hours Worked]]*Table1487453233343536331323334353738393103113123133[[#This Row],[Rate]]</f>
        <v>0</v>
      </c>
      <c r="H88" s="116"/>
      <c r="I88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88" s="94"/>
      <c r="K88" s="95">
        <f>Table1487453233343536331323334353738393103113123133[[#This Row],[Rate (Auto selects)]]*Table1487453233343536331323334353738393103113123133[[#This Row],[Hours Used]]</f>
        <v>0</v>
      </c>
      <c r="S88" s="33"/>
      <c r="T88" s="39"/>
      <c r="U88" s="39"/>
      <c r="V88" s="39"/>
      <c r="W88" s="39"/>
      <c r="X88" s="39"/>
      <c r="Y88" s="112">
        <f>IF(X88 &lt;&gt; "", RIGHT(Table15775311283848586881828384858788898108118128138[[#This Row],[Class (Dropdown)]],6),0)</f>
        <v>0</v>
      </c>
      <c r="Z88" s="108"/>
      <c r="AA88" s="107"/>
      <c r="AB88" s="111">
        <f>Table15775311283848586881828384858788898108118128138[[#This Row],[Rate (Auto fill)]]*Table15775311283848586881828384858788898108118128138[[#This Row],[Hours Groomed]]</f>
        <v>0</v>
      </c>
      <c r="AC88" s="32"/>
      <c r="AD88" s="84"/>
      <c r="AE88" s="85"/>
      <c r="AF88" s="85"/>
      <c r="AI88" s="33"/>
      <c r="AJ88" s="39"/>
      <c r="AK88" s="39"/>
      <c r="AL88" s="39"/>
      <c r="AM88" s="76"/>
      <c r="AN88" s="39"/>
      <c r="AO88" s="39"/>
      <c r="AP88" s="33"/>
      <c r="AQ88" s="77"/>
      <c r="AR88" s="39"/>
      <c r="AS88" s="39"/>
      <c r="AT88" s="76"/>
      <c r="AU88" s="39"/>
      <c r="AV88" s="78"/>
      <c r="AW88" s="33"/>
      <c r="AX88" s="77"/>
      <c r="AY88" s="39"/>
      <c r="AZ88" s="39"/>
      <c r="BA88" s="76"/>
      <c r="BB88" s="39"/>
      <c r="BC88" s="78"/>
      <c r="BD88" s="33"/>
      <c r="BE88" s="77"/>
      <c r="BF88" s="39"/>
      <c r="BG88" s="39"/>
      <c r="BH88" s="76"/>
      <c r="BI88" s="39"/>
      <c r="BJ88" s="78"/>
      <c r="BK88" s="33"/>
    </row>
    <row r="89" spans="1:63" x14ac:dyDescent="0.35">
      <c r="A89" s="77"/>
      <c r="B89" s="39"/>
      <c r="C89" s="39"/>
      <c r="D89" s="39"/>
      <c r="E89" s="39"/>
      <c r="F89" s="73"/>
      <c r="G89" s="95">
        <f>Table1487453233343536331323334353738393103113123133[[#This Row],[Hours Worked]]*Table1487453233343536331323334353738393103113123133[[#This Row],[Rate]]</f>
        <v>0</v>
      </c>
      <c r="H89" s="116"/>
      <c r="I89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89" s="94"/>
      <c r="K89" s="95">
        <f>Table1487453233343536331323334353738393103113123133[[#This Row],[Rate (Auto selects)]]*Table1487453233343536331323334353738393103113123133[[#This Row],[Hours Used]]</f>
        <v>0</v>
      </c>
      <c r="S89" s="33"/>
      <c r="T89" s="39"/>
      <c r="U89" s="39"/>
      <c r="V89" s="39"/>
      <c r="W89" s="39"/>
      <c r="X89" s="39"/>
      <c r="Y89" s="112">
        <f>IF(X89 &lt;&gt; "", RIGHT(Table15775311283848586881828384858788898108118128138[[#This Row],[Class (Dropdown)]],6),0)</f>
        <v>0</v>
      </c>
      <c r="Z89" s="108"/>
      <c r="AA89" s="107"/>
      <c r="AB89" s="111">
        <f>Table15775311283848586881828384858788898108118128138[[#This Row],[Rate (Auto fill)]]*Table15775311283848586881828384858788898108118128138[[#This Row],[Hours Groomed]]</f>
        <v>0</v>
      </c>
      <c r="AC89" s="32"/>
      <c r="AD89" s="84"/>
      <c r="AE89" s="85"/>
      <c r="AF89" s="85"/>
      <c r="AI89" s="33"/>
      <c r="AJ89" s="39"/>
      <c r="AK89" s="39"/>
      <c r="AL89" s="39"/>
      <c r="AM89" s="76"/>
      <c r="AN89" s="39"/>
      <c r="AO89" s="39"/>
      <c r="AP89" s="33"/>
      <c r="AQ89" s="77"/>
      <c r="AR89" s="39"/>
      <c r="AS89" s="39"/>
      <c r="AT89" s="76"/>
      <c r="AU89" s="39"/>
      <c r="AV89" s="78"/>
      <c r="AW89" s="33"/>
      <c r="AX89" s="77"/>
      <c r="AY89" s="39"/>
      <c r="AZ89" s="39"/>
      <c r="BA89" s="76"/>
      <c r="BB89" s="39"/>
      <c r="BC89" s="78"/>
      <c r="BD89" s="33"/>
      <c r="BE89" s="77"/>
      <c r="BF89" s="39"/>
      <c r="BG89" s="39"/>
      <c r="BH89" s="76"/>
      <c r="BI89" s="39"/>
      <c r="BJ89" s="78"/>
      <c r="BK89" s="33"/>
    </row>
    <row r="90" spans="1:63" x14ac:dyDescent="0.35">
      <c r="A90" s="77"/>
      <c r="B90" s="39"/>
      <c r="C90" s="39"/>
      <c r="D90" s="39"/>
      <c r="E90" s="39"/>
      <c r="F90" s="73"/>
      <c r="G90" s="95">
        <f>Table1487453233343536331323334353738393103113123133[[#This Row],[Hours Worked]]*Table1487453233343536331323334353738393103113123133[[#This Row],[Rate]]</f>
        <v>0</v>
      </c>
      <c r="H90" s="116"/>
      <c r="I90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90" s="94"/>
      <c r="K90" s="95">
        <f>Table1487453233343536331323334353738393103113123133[[#This Row],[Rate (Auto selects)]]*Table1487453233343536331323334353738393103113123133[[#This Row],[Hours Used]]</f>
        <v>0</v>
      </c>
      <c r="S90" s="33"/>
      <c r="T90" s="39"/>
      <c r="U90" s="39"/>
      <c r="V90" s="39"/>
      <c r="W90" s="39"/>
      <c r="X90" s="39"/>
      <c r="Y90" s="112">
        <f>IF(X90 &lt;&gt; "", RIGHT(Table15775311283848586881828384858788898108118128138[[#This Row],[Class (Dropdown)]],6),0)</f>
        <v>0</v>
      </c>
      <c r="Z90" s="108"/>
      <c r="AA90" s="107"/>
      <c r="AB90" s="111">
        <f>Table15775311283848586881828384858788898108118128138[[#This Row],[Rate (Auto fill)]]*Table15775311283848586881828384858788898108118128138[[#This Row],[Hours Groomed]]</f>
        <v>0</v>
      </c>
      <c r="AC90" s="32"/>
      <c r="AD90" s="84"/>
      <c r="AE90" s="85"/>
      <c r="AF90" s="85"/>
      <c r="AI90" s="33"/>
      <c r="AJ90" s="39"/>
      <c r="AK90" s="39"/>
      <c r="AL90" s="39"/>
      <c r="AM90" s="76"/>
      <c r="AN90" s="39"/>
      <c r="AO90" s="39"/>
      <c r="AP90" s="33"/>
      <c r="AQ90" s="77"/>
      <c r="AR90" s="39"/>
      <c r="AS90" s="39"/>
      <c r="AT90" s="76"/>
      <c r="AU90" s="39"/>
      <c r="AV90" s="78"/>
      <c r="AW90" s="33"/>
      <c r="AX90" s="77"/>
      <c r="AY90" s="39"/>
      <c r="AZ90" s="39"/>
      <c r="BA90" s="76"/>
      <c r="BB90" s="39"/>
      <c r="BC90" s="78"/>
      <c r="BD90" s="33"/>
      <c r="BE90" s="77"/>
      <c r="BF90" s="39"/>
      <c r="BG90" s="39"/>
      <c r="BH90" s="76"/>
      <c r="BI90" s="39"/>
      <c r="BJ90" s="78"/>
      <c r="BK90" s="33"/>
    </row>
    <row r="91" spans="1:63" x14ac:dyDescent="0.35">
      <c r="A91" s="77"/>
      <c r="B91" s="39"/>
      <c r="C91" s="39"/>
      <c r="D91" s="39"/>
      <c r="E91" s="39"/>
      <c r="F91" s="73"/>
      <c r="G91" s="95">
        <f>Table1487453233343536331323334353738393103113123133[[#This Row],[Hours Worked]]*Table1487453233343536331323334353738393103113123133[[#This Row],[Rate]]</f>
        <v>0</v>
      </c>
      <c r="H91" s="116"/>
      <c r="I91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91" s="94"/>
      <c r="K91" s="95">
        <f>Table1487453233343536331323334353738393103113123133[[#This Row],[Rate (Auto selects)]]*Table1487453233343536331323334353738393103113123133[[#This Row],[Hours Used]]</f>
        <v>0</v>
      </c>
      <c r="S91" s="33"/>
      <c r="T91" s="39"/>
      <c r="U91" s="39"/>
      <c r="V91" s="39"/>
      <c r="W91" s="39"/>
      <c r="X91" s="39"/>
      <c r="Y91" s="112">
        <f>IF(X91 &lt;&gt; "", RIGHT(Table15775311283848586881828384858788898108118128138[[#This Row],[Class (Dropdown)]],6),0)</f>
        <v>0</v>
      </c>
      <c r="Z91" s="108"/>
      <c r="AA91" s="107"/>
      <c r="AB91" s="111">
        <f>Table15775311283848586881828384858788898108118128138[[#This Row],[Rate (Auto fill)]]*Table15775311283848586881828384858788898108118128138[[#This Row],[Hours Groomed]]</f>
        <v>0</v>
      </c>
      <c r="AC91" s="32"/>
      <c r="AD91" s="84"/>
      <c r="AE91" s="85"/>
      <c r="AF91" s="85"/>
      <c r="AI91" s="33"/>
      <c r="AJ91" s="39"/>
      <c r="AK91" s="39"/>
      <c r="AL91" s="39"/>
      <c r="AM91" s="76"/>
      <c r="AN91" s="39"/>
      <c r="AO91" s="39"/>
      <c r="AP91" s="33"/>
      <c r="AQ91" s="77"/>
      <c r="AR91" s="39"/>
      <c r="AS91" s="39"/>
      <c r="AT91" s="76"/>
      <c r="AU91" s="39"/>
      <c r="AV91" s="78"/>
      <c r="AW91" s="33"/>
      <c r="AX91" s="77"/>
      <c r="AY91" s="39"/>
      <c r="AZ91" s="39"/>
      <c r="BA91" s="76"/>
      <c r="BB91" s="39"/>
      <c r="BC91" s="78"/>
      <c r="BD91" s="33"/>
      <c r="BE91" s="77"/>
      <c r="BF91" s="39"/>
      <c r="BG91" s="39"/>
      <c r="BH91" s="76"/>
      <c r="BI91" s="39"/>
      <c r="BJ91" s="78"/>
      <c r="BK91" s="33"/>
    </row>
    <row r="92" spans="1:63" x14ac:dyDescent="0.35">
      <c r="A92" s="77"/>
      <c r="B92" s="39"/>
      <c r="C92" s="39"/>
      <c r="D92" s="39"/>
      <c r="E92" s="39"/>
      <c r="F92" s="73"/>
      <c r="G92" s="95">
        <f>Table1487453233343536331323334353738393103113123133[[#This Row],[Hours Worked]]*Table1487453233343536331323334353738393103113123133[[#This Row],[Rate]]</f>
        <v>0</v>
      </c>
      <c r="H92" s="116"/>
      <c r="I92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92" s="94"/>
      <c r="K92" s="95">
        <f>Table1487453233343536331323334353738393103113123133[[#This Row],[Rate (Auto selects)]]*Table1487453233343536331323334353738393103113123133[[#This Row],[Hours Used]]</f>
        <v>0</v>
      </c>
      <c r="S92" s="33"/>
      <c r="T92" s="39"/>
      <c r="U92" s="39"/>
      <c r="V92" s="39"/>
      <c r="W92" s="39"/>
      <c r="X92" s="39"/>
      <c r="Y92" s="112">
        <f>IF(X92 &lt;&gt; "", RIGHT(Table15775311283848586881828384858788898108118128138[[#This Row],[Class (Dropdown)]],6),0)</f>
        <v>0</v>
      </c>
      <c r="Z92" s="108"/>
      <c r="AA92" s="107"/>
      <c r="AB92" s="111">
        <f>Table15775311283848586881828384858788898108118128138[[#This Row],[Rate (Auto fill)]]*Table15775311283848586881828384858788898108118128138[[#This Row],[Hours Groomed]]</f>
        <v>0</v>
      </c>
      <c r="AC92" s="32"/>
      <c r="AD92" s="84"/>
      <c r="AE92" s="85"/>
      <c r="AF92" s="85"/>
      <c r="AI92" s="33"/>
      <c r="AJ92" s="39"/>
      <c r="AK92" s="39"/>
      <c r="AL92" s="39"/>
      <c r="AM92" s="76"/>
      <c r="AN92" s="39"/>
      <c r="AO92" s="39"/>
      <c r="AP92" s="33"/>
      <c r="AQ92" s="77"/>
      <c r="AR92" s="39"/>
      <c r="AS92" s="39"/>
      <c r="AT92" s="76"/>
      <c r="AU92" s="39"/>
      <c r="AV92" s="78"/>
      <c r="AW92" s="33"/>
      <c r="AX92" s="77"/>
      <c r="AY92" s="39"/>
      <c r="AZ92" s="39"/>
      <c r="BA92" s="76"/>
      <c r="BB92" s="39"/>
      <c r="BC92" s="78"/>
      <c r="BD92" s="33"/>
      <c r="BE92" s="77"/>
      <c r="BF92" s="39"/>
      <c r="BG92" s="39"/>
      <c r="BH92" s="76"/>
      <c r="BI92" s="39"/>
      <c r="BJ92" s="78"/>
      <c r="BK92" s="33"/>
    </row>
    <row r="93" spans="1:63" x14ac:dyDescent="0.35">
      <c r="A93" s="77"/>
      <c r="B93" s="39"/>
      <c r="C93" s="39"/>
      <c r="D93" s="39"/>
      <c r="E93" s="39"/>
      <c r="F93" s="73"/>
      <c r="G93" s="95">
        <f>Table1487453233343536331323334353738393103113123133[[#This Row],[Hours Worked]]*Table1487453233343536331323334353738393103113123133[[#This Row],[Rate]]</f>
        <v>0</v>
      </c>
      <c r="H93" s="116"/>
      <c r="I93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93" s="94"/>
      <c r="K93" s="95">
        <f>Table1487453233343536331323334353738393103113123133[[#This Row],[Rate (Auto selects)]]*Table1487453233343536331323334353738393103113123133[[#This Row],[Hours Used]]</f>
        <v>0</v>
      </c>
      <c r="S93" s="33"/>
      <c r="T93" s="39"/>
      <c r="U93" s="39"/>
      <c r="V93" s="39"/>
      <c r="W93" s="39"/>
      <c r="X93" s="39"/>
      <c r="Y93" s="112">
        <f>IF(X93 &lt;&gt; "", RIGHT(Table15775311283848586881828384858788898108118128138[[#This Row],[Class (Dropdown)]],6),0)</f>
        <v>0</v>
      </c>
      <c r="Z93" s="108"/>
      <c r="AA93" s="107"/>
      <c r="AB93" s="111">
        <f>Table15775311283848586881828384858788898108118128138[[#This Row],[Rate (Auto fill)]]*Table15775311283848586881828384858788898108118128138[[#This Row],[Hours Groomed]]</f>
        <v>0</v>
      </c>
      <c r="AC93" s="32"/>
      <c r="AD93" s="84"/>
      <c r="AE93" s="85"/>
      <c r="AF93" s="85"/>
      <c r="AI93" s="33"/>
      <c r="AJ93" s="39"/>
      <c r="AK93" s="39"/>
      <c r="AL93" s="39"/>
      <c r="AM93" s="76"/>
      <c r="AN93" s="39"/>
      <c r="AO93" s="39"/>
      <c r="AP93" s="33"/>
      <c r="AQ93" s="77"/>
      <c r="AR93" s="39"/>
      <c r="AS93" s="39"/>
      <c r="AT93" s="76"/>
      <c r="AU93" s="39"/>
      <c r="AV93" s="78"/>
      <c r="AW93" s="33"/>
      <c r="AX93" s="77"/>
      <c r="AY93" s="39"/>
      <c r="AZ93" s="39"/>
      <c r="BA93" s="76"/>
      <c r="BB93" s="39"/>
      <c r="BC93" s="78"/>
      <c r="BD93" s="33"/>
      <c r="BE93" s="77"/>
      <c r="BF93" s="39"/>
      <c r="BG93" s="39"/>
      <c r="BH93" s="76"/>
      <c r="BI93" s="39"/>
      <c r="BJ93" s="78"/>
      <c r="BK93" s="33"/>
    </row>
    <row r="94" spans="1:63" x14ac:dyDescent="0.35">
      <c r="A94" s="77"/>
      <c r="B94" s="39"/>
      <c r="C94" s="39"/>
      <c r="D94" s="39"/>
      <c r="E94" s="39"/>
      <c r="F94" s="73"/>
      <c r="G94" s="95">
        <f>Table1487453233343536331323334353738393103113123133[[#This Row],[Hours Worked]]*Table1487453233343536331323334353738393103113123133[[#This Row],[Rate]]</f>
        <v>0</v>
      </c>
      <c r="H94" s="116"/>
      <c r="I94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94" s="94"/>
      <c r="K94" s="95">
        <f>Table1487453233343536331323334353738393103113123133[[#This Row],[Rate (Auto selects)]]*Table1487453233343536331323334353738393103113123133[[#This Row],[Hours Used]]</f>
        <v>0</v>
      </c>
      <c r="S94" s="33"/>
      <c r="T94" s="39"/>
      <c r="U94" s="39"/>
      <c r="V94" s="39"/>
      <c r="W94" s="39"/>
      <c r="X94" s="39"/>
      <c r="Y94" s="112">
        <f>IF(X94 &lt;&gt; "", RIGHT(Table15775311283848586881828384858788898108118128138[[#This Row],[Class (Dropdown)]],6),0)</f>
        <v>0</v>
      </c>
      <c r="Z94" s="108"/>
      <c r="AA94" s="107"/>
      <c r="AB94" s="111">
        <f>Table15775311283848586881828384858788898108118128138[[#This Row],[Rate (Auto fill)]]*Table15775311283848586881828384858788898108118128138[[#This Row],[Hours Groomed]]</f>
        <v>0</v>
      </c>
      <c r="AC94" s="32"/>
      <c r="AD94" s="84"/>
      <c r="AE94" s="85"/>
      <c r="AF94" s="85"/>
      <c r="AI94" s="33"/>
      <c r="AJ94" s="39"/>
      <c r="AK94" s="39"/>
      <c r="AL94" s="39"/>
      <c r="AM94" s="76"/>
      <c r="AN94" s="39"/>
      <c r="AO94" s="39"/>
      <c r="AP94" s="33"/>
      <c r="AQ94" s="77"/>
      <c r="AR94" s="39"/>
      <c r="AS94" s="39"/>
      <c r="AT94" s="76"/>
      <c r="AU94" s="39"/>
      <c r="AV94" s="78"/>
      <c r="AW94" s="33"/>
      <c r="AX94" s="77"/>
      <c r="AY94" s="39"/>
      <c r="AZ94" s="39"/>
      <c r="BA94" s="76"/>
      <c r="BB94" s="39"/>
      <c r="BC94" s="78"/>
      <c r="BD94" s="33"/>
      <c r="BE94" s="77"/>
      <c r="BF94" s="39"/>
      <c r="BG94" s="39"/>
      <c r="BH94" s="76"/>
      <c r="BI94" s="39"/>
      <c r="BJ94" s="78"/>
      <c r="BK94" s="33"/>
    </row>
    <row r="95" spans="1:63" x14ac:dyDescent="0.35">
      <c r="A95" s="77"/>
      <c r="B95" s="39"/>
      <c r="C95" s="39"/>
      <c r="D95" s="39"/>
      <c r="E95" s="39"/>
      <c r="F95" s="73"/>
      <c r="G95" s="95">
        <f>Table1487453233343536331323334353738393103113123133[[#This Row],[Hours Worked]]*Table1487453233343536331323334353738393103113123133[[#This Row],[Rate]]</f>
        <v>0</v>
      </c>
      <c r="H95" s="116"/>
      <c r="I95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95" s="94"/>
      <c r="K95" s="95">
        <f>Table1487453233343536331323334353738393103113123133[[#This Row],[Rate (Auto selects)]]*Table1487453233343536331323334353738393103113123133[[#This Row],[Hours Used]]</f>
        <v>0</v>
      </c>
      <c r="S95" s="33"/>
      <c r="T95" s="39"/>
      <c r="U95" s="39"/>
      <c r="V95" s="39"/>
      <c r="W95" s="39"/>
      <c r="X95" s="39"/>
      <c r="Y95" s="112">
        <f>IF(X95 &lt;&gt; "", RIGHT(Table15775311283848586881828384858788898108118128138[[#This Row],[Class (Dropdown)]],6),0)</f>
        <v>0</v>
      </c>
      <c r="Z95" s="108"/>
      <c r="AA95" s="107"/>
      <c r="AB95" s="111">
        <f>Table15775311283848586881828384858788898108118128138[[#This Row],[Rate (Auto fill)]]*Table15775311283848586881828384858788898108118128138[[#This Row],[Hours Groomed]]</f>
        <v>0</v>
      </c>
      <c r="AC95" s="32"/>
      <c r="AD95" s="84"/>
      <c r="AE95" s="85"/>
      <c r="AF95" s="85"/>
      <c r="AI95" s="33"/>
      <c r="AJ95" s="39"/>
      <c r="AK95" s="39"/>
      <c r="AL95" s="39"/>
      <c r="AM95" s="76"/>
      <c r="AN95" s="39"/>
      <c r="AO95" s="39"/>
      <c r="AP95" s="33"/>
      <c r="AQ95" s="77"/>
      <c r="AR95" s="39"/>
      <c r="AS95" s="39"/>
      <c r="AT95" s="76"/>
      <c r="AU95" s="39"/>
      <c r="AV95" s="78"/>
      <c r="AW95" s="33"/>
      <c r="AX95" s="77"/>
      <c r="AY95" s="39"/>
      <c r="AZ95" s="39"/>
      <c r="BA95" s="76"/>
      <c r="BB95" s="39"/>
      <c r="BC95" s="78"/>
      <c r="BD95" s="33"/>
      <c r="BE95" s="77"/>
      <c r="BF95" s="39"/>
      <c r="BG95" s="39"/>
      <c r="BH95" s="76"/>
      <c r="BI95" s="39"/>
      <c r="BJ95" s="78"/>
      <c r="BK95" s="33"/>
    </row>
    <row r="96" spans="1:63" x14ac:dyDescent="0.35">
      <c r="A96" s="77"/>
      <c r="B96" s="39"/>
      <c r="C96" s="39"/>
      <c r="D96" s="39"/>
      <c r="E96" s="39"/>
      <c r="F96" s="73"/>
      <c r="G96" s="95">
        <f>Table1487453233343536331323334353738393103113123133[[#This Row],[Hours Worked]]*Table1487453233343536331323334353738393103113123133[[#This Row],[Rate]]</f>
        <v>0</v>
      </c>
      <c r="H96" s="116"/>
      <c r="I96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96" s="94"/>
      <c r="K96" s="95">
        <f>Table1487453233343536331323334353738393103113123133[[#This Row],[Rate (Auto selects)]]*Table1487453233343536331323334353738393103113123133[[#This Row],[Hours Used]]</f>
        <v>0</v>
      </c>
      <c r="S96" s="33"/>
      <c r="T96" s="39"/>
      <c r="U96" s="39"/>
      <c r="V96" s="39"/>
      <c r="W96" s="39"/>
      <c r="X96" s="39"/>
      <c r="Y96" s="112">
        <f>IF(X96 &lt;&gt; "", RIGHT(Table15775311283848586881828384858788898108118128138[[#This Row],[Class (Dropdown)]],6),0)</f>
        <v>0</v>
      </c>
      <c r="Z96" s="108"/>
      <c r="AA96" s="107"/>
      <c r="AB96" s="111">
        <f>Table15775311283848586881828384858788898108118128138[[#This Row],[Rate (Auto fill)]]*Table15775311283848586881828384858788898108118128138[[#This Row],[Hours Groomed]]</f>
        <v>0</v>
      </c>
      <c r="AC96" s="32"/>
      <c r="AD96" s="84"/>
      <c r="AE96" s="85"/>
      <c r="AF96" s="85"/>
      <c r="AI96" s="33"/>
      <c r="AJ96" s="39"/>
      <c r="AK96" s="39"/>
      <c r="AL96" s="39"/>
      <c r="AM96" s="76"/>
      <c r="AN96" s="39"/>
      <c r="AO96" s="39"/>
      <c r="AP96" s="33"/>
      <c r="AQ96" s="77"/>
      <c r="AR96" s="39"/>
      <c r="AS96" s="39"/>
      <c r="AT96" s="76"/>
      <c r="AU96" s="39"/>
      <c r="AV96" s="78"/>
      <c r="AW96" s="33"/>
      <c r="AX96" s="77"/>
      <c r="AY96" s="39"/>
      <c r="AZ96" s="39"/>
      <c r="BA96" s="76"/>
      <c r="BB96" s="39"/>
      <c r="BC96" s="78"/>
      <c r="BD96" s="33"/>
      <c r="BE96" s="77"/>
      <c r="BF96" s="39"/>
      <c r="BG96" s="39"/>
      <c r="BH96" s="76"/>
      <c r="BI96" s="39"/>
      <c r="BJ96" s="78"/>
      <c r="BK96" s="33"/>
    </row>
    <row r="97" spans="1:63" x14ac:dyDescent="0.35">
      <c r="A97" s="77"/>
      <c r="B97" s="39"/>
      <c r="C97" s="39"/>
      <c r="D97" s="39"/>
      <c r="E97" s="39"/>
      <c r="F97" s="73"/>
      <c r="G97" s="95">
        <f>Table1487453233343536331323334353738393103113123133[[#This Row],[Hours Worked]]*Table1487453233343536331323334353738393103113123133[[#This Row],[Rate]]</f>
        <v>0</v>
      </c>
      <c r="H97" s="116"/>
      <c r="I97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97" s="94"/>
      <c r="K97" s="95">
        <f>Table1487453233343536331323334353738393103113123133[[#This Row],[Rate (Auto selects)]]*Table1487453233343536331323334353738393103113123133[[#This Row],[Hours Used]]</f>
        <v>0</v>
      </c>
      <c r="S97" s="33"/>
      <c r="T97" s="39"/>
      <c r="U97" s="39"/>
      <c r="V97" s="39"/>
      <c r="W97" s="39"/>
      <c r="X97" s="39"/>
      <c r="Y97" s="112">
        <f>IF(X97 &lt;&gt; "", RIGHT(Table15775311283848586881828384858788898108118128138[[#This Row],[Class (Dropdown)]],6),0)</f>
        <v>0</v>
      </c>
      <c r="Z97" s="108"/>
      <c r="AA97" s="107"/>
      <c r="AB97" s="111">
        <f>Table15775311283848586881828384858788898108118128138[[#This Row],[Rate (Auto fill)]]*Table15775311283848586881828384858788898108118128138[[#This Row],[Hours Groomed]]</f>
        <v>0</v>
      </c>
      <c r="AC97" s="32"/>
      <c r="AD97" s="84"/>
      <c r="AE97" s="85"/>
      <c r="AF97" s="85"/>
      <c r="AI97" s="33"/>
      <c r="AJ97" s="39"/>
      <c r="AK97" s="39"/>
      <c r="AL97" s="39"/>
      <c r="AM97" s="76"/>
      <c r="AN97" s="39"/>
      <c r="AO97" s="39"/>
      <c r="AP97" s="33"/>
      <c r="AQ97" s="77"/>
      <c r="AR97" s="39"/>
      <c r="AS97" s="39"/>
      <c r="AT97" s="76"/>
      <c r="AU97" s="39"/>
      <c r="AV97" s="78"/>
      <c r="AW97" s="33"/>
      <c r="AX97" s="77"/>
      <c r="AY97" s="39"/>
      <c r="AZ97" s="39"/>
      <c r="BA97" s="76"/>
      <c r="BB97" s="39"/>
      <c r="BC97" s="78"/>
      <c r="BD97" s="33"/>
      <c r="BE97" s="77"/>
      <c r="BF97" s="39"/>
      <c r="BG97" s="39"/>
      <c r="BH97" s="76"/>
      <c r="BI97" s="39"/>
      <c r="BJ97" s="78"/>
      <c r="BK97" s="33"/>
    </row>
    <row r="98" spans="1:63" x14ac:dyDescent="0.35">
      <c r="A98" s="77"/>
      <c r="B98" s="39"/>
      <c r="C98" s="39"/>
      <c r="D98" s="39"/>
      <c r="E98" s="39"/>
      <c r="F98" s="73"/>
      <c r="G98" s="95">
        <f>Table1487453233343536331323334353738393103113123133[[#This Row],[Hours Worked]]*Table1487453233343536331323334353738393103113123133[[#This Row],[Rate]]</f>
        <v>0</v>
      </c>
      <c r="H98" s="116"/>
      <c r="I98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98" s="94"/>
      <c r="K98" s="95">
        <f>Table1487453233343536331323334353738393103113123133[[#This Row],[Rate (Auto selects)]]*Table1487453233343536331323334353738393103113123133[[#This Row],[Hours Used]]</f>
        <v>0</v>
      </c>
      <c r="S98" s="33"/>
      <c r="T98" s="39"/>
      <c r="U98" s="39"/>
      <c r="V98" s="39"/>
      <c r="W98" s="39"/>
      <c r="X98" s="39"/>
      <c r="Y98" s="112">
        <f>IF(X98 &lt;&gt; "", RIGHT(Table15775311283848586881828384858788898108118128138[[#This Row],[Class (Dropdown)]],6),0)</f>
        <v>0</v>
      </c>
      <c r="Z98" s="108"/>
      <c r="AA98" s="107"/>
      <c r="AB98" s="111">
        <f>Table15775311283848586881828384858788898108118128138[[#This Row],[Rate (Auto fill)]]*Table15775311283848586881828384858788898108118128138[[#This Row],[Hours Groomed]]</f>
        <v>0</v>
      </c>
      <c r="AC98" s="32"/>
      <c r="AD98" s="84"/>
      <c r="AE98" s="85"/>
      <c r="AF98" s="85"/>
      <c r="AI98" s="33"/>
      <c r="AJ98" s="39"/>
      <c r="AK98" s="39"/>
      <c r="AL98" s="39"/>
      <c r="AM98" s="76"/>
      <c r="AN98" s="39"/>
      <c r="AO98" s="39"/>
      <c r="AP98" s="33"/>
      <c r="AQ98" s="77"/>
      <c r="AR98" s="39"/>
      <c r="AS98" s="39"/>
      <c r="AT98" s="76"/>
      <c r="AU98" s="39"/>
      <c r="AV98" s="78"/>
      <c r="AW98" s="33"/>
      <c r="AX98" s="77"/>
      <c r="AY98" s="39"/>
      <c r="AZ98" s="39"/>
      <c r="BA98" s="76"/>
      <c r="BB98" s="39"/>
      <c r="BC98" s="78"/>
      <c r="BD98" s="33"/>
      <c r="BE98" s="77"/>
      <c r="BF98" s="39"/>
      <c r="BG98" s="39"/>
      <c r="BH98" s="76"/>
      <c r="BI98" s="39"/>
      <c r="BJ98" s="78"/>
      <c r="BK98" s="33"/>
    </row>
    <row r="99" spans="1:63" x14ac:dyDescent="0.35">
      <c r="A99" s="77"/>
      <c r="B99" s="39"/>
      <c r="C99" s="39"/>
      <c r="D99" s="39"/>
      <c r="E99" s="39"/>
      <c r="F99" s="73"/>
      <c r="G99" s="95">
        <f>Table1487453233343536331323334353738393103113123133[[#This Row],[Hours Worked]]*Table1487453233343536331323334353738393103113123133[[#This Row],[Rate]]</f>
        <v>0</v>
      </c>
      <c r="H99" s="116"/>
      <c r="I99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99" s="94"/>
      <c r="K99" s="95">
        <f>Table1487453233343536331323334353738393103113123133[[#This Row],[Rate (Auto selects)]]*Table1487453233343536331323334353738393103113123133[[#This Row],[Hours Used]]</f>
        <v>0</v>
      </c>
      <c r="S99" s="33"/>
      <c r="T99" s="39"/>
      <c r="U99" s="39"/>
      <c r="V99" s="39"/>
      <c r="W99" s="39"/>
      <c r="X99" s="39"/>
      <c r="Y99" s="112">
        <f>IF(X99 &lt;&gt; "", RIGHT(Table15775311283848586881828384858788898108118128138[[#This Row],[Class (Dropdown)]],6),0)</f>
        <v>0</v>
      </c>
      <c r="Z99" s="108"/>
      <c r="AA99" s="107"/>
      <c r="AB99" s="111">
        <f>Table15775311283848586881828384858788898108118128138[[#This Row],[Rate (Auto fill)]]*Table15775311283848586881828384858788898108118128138[[#This Row],[Hours Groomed]]</f>
        <v>0</v>
      </c>
      <c r="AC99" s="32"/>
      <c r="AD99" s="84"/>
      <c r="AE99" s="85"/>
      <c r="AF99" s="85"/>
      <c r="AI99" s="33"/>
      <c r="AJ99" s="39"/>
      <c r="AK99" s="39"/>
      <c r="AL99" s="39"/>
      <c r="AM99" s="76"/>
      <c r="AN99" s="39"/>
      <c r="AO99" s="39"/>
      <c r="AP99" s="33"/>
      <c r="AQ99" s="77"/>
      <c r="AR99" s="39"/>
      <c r="AS99" s="39"/>
      <c r="AT99" s="76"/>
      <c r="AU99" s="39"/>
      <c r="AV99" s="78"/>
      <c r="AW99" s="33"/>
      <c r="AX99" s="77"/>
      <c r="AY99" s="39"/>
      <c r="AZ99" s="39"/>
      <c r="BA99" s="76"/>
      <c r="BB99" s="39"/>
      <c r="BC99" s="78"/>
      <c r="BD99" s="33"/>
      <c r="BE99" s="77"/>
      <c r="BF99" s="39"/>
      <c r="BG99" s="39"/>
      <c r="BH99" s="76"/>
      <c r="BI99" s="39"/>
      <c r="BJ99" s="78"/>
      <c r="BK99" s="33"/>
    </row>
    <row r="100" spans="1:63" x14ac:dyDescent="0.35">
      <c r="A100" s="77"/>
      <c r="B100" s="39"/>
      <c r="C100" s="39"/>
      <c r="D100" s="39"/>
      <c r="E100" s="39"/>
      <c r="F100" s="73"/>
      <c r="G100" s="95">
        <f>Table1487453233343536331323334353738393103113123133[[#This Row],[Hours Worked]]*Table1487453233343536331323334353738393103113123133[[#This Row],[Rate]]</f>
        <v>0</v>
      </c>
      <c r="H100" s="116"/>
      <c r="I100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00" s="94"/>
      <c r="K100" s="95">
        <f>Table1487453233343536331323334353738393103113123133[[#This Row],[Rate (Auto selects)]]*Table1487453233343536331323334353738393103113123133[[#This Row],[Hours Used]]</f>
        <v>0</v>
      </c>
      <c r="S100" s="33"/>
      <c r="T100" s="39"/>
      <c r="U100" s="39"/>
      <c r="V100" s="39"/>
      <c r="W100" s="39"/>
      <c r="X100" s="39"/>
      <c r="Y100" s="112">
        <f>IF(X100 &lt;&gt; "", RIGHT(Table15775311283848586881828384858788898108118128138[[#This Row],[Class (Dropdown)]],6),0)</f>
        <v>0</v>
      </c>
      <c r="Z100" s="108"/>
      <c r="AA100" s="107"/>
      <c r="AB100" s="111">
        <f>Table15775311283848586881828384858788898108118128138[[#This Row],[Rate (Auto fill)]]*Table15775311283848586881828384858788898108118128138[[#This Row],[Hours Groomed]]</f>
        <v>0</v>
      </c>
      <c r="AC100" s="32"/>
      <c r="AD100" s="84"/>
      <c r="AE100" s="85"/>
      <c r="AF100" s="85"/>
      <c r="AI100" s="33"/>
      <c r="AJ100" s="39"/>
      <c r="AK100" s="39"/>
      <c r="AL100" s="39"/>
      <c r="AM100" s="76"/>
      <c r="AN100" s="39"/>
      <c r="AO100" s="39"/>
      <c r="AP100" s="33"/>
      <c r="AQ100" s="77"/>
      <c r="AR100" s="39"/>
      <c r="AS100" s="39"/>
      <c r="AT100" s="76"/>
      <c r="AU100" s="39"/>
      <c r="AV100" s="78"/>
      <c r="AW100" s="33"/>
      <c r="AX100" s="77"/>
      <c r="AY100" s="39"/>
      <c r="AZ100" s="39"/>
      <c r="BA100" s="76"/>
      <c r="BB100" s="39"/>
      <c r="BC100" s="78"/>
      <c r="BD100" s="33"/>
      <c r="BE100" s="77"/>
      <c r="BF100" s="39"/>
      <c r="BG100" s="39"/>
      <c r="BH100" s="76"/>
      <c r="BI100" s="39"/>
      <c r="BJ100" s="78"/>
      <c r="BK100" s="33"/>
    </row>
    <row r="101" spans="1:63" x14ac:dyDescent="0.35">
      <c r="A101" s="77"/>
      <c r="B101" s="39"/>
      <c r="C101" s="39"/>
      <c r="D101" s="39"/>
      <c r="E101" s="39"/>
      <c r="F101" s="73"/>
      <c r="G101" s="95">
        <f>Table1487453233343536331323334353738393103113123133[[#This Row],[Hours Worked]]*Table1487453233343536331323334353738393103113123133[[#This Row],[Rate]]</f>
        <v>0</v>
      </c>
      <c r="H101" s="116"/>
      <c r="I101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01" s="94"/>
      <c r="K101" s="95">
        <f>Table1487453233343536331323334353738393103113123133[[#This Row],[Rate (Auto selects)]]*Table1487453233343536331323334353738393103113123133[[#This Row],[Hours Used]]</f>
        <v>0</v>
      </c>
      <c r="S101" s="33"/>
      <c r="T101" s="39"/>
      <c r="U101" s="39"/>
      <c r="V101" s="39"/>
      <c r="W101" s="39"/>
      <c r="X101" s="39"/>
      <c r="Y101" s="112">
        <f>IF(X101 &lt;&gt; "", RIGHT(Table15775311283848586881828384858788898108118128138[[#This Row],[Class (Dropdown)]],6),0)</f>
        <v>0</v>
      </c>
      <c r="Z101" s="108"/>
      <c r="AA101" s="107"/>
      <c r="AB101" s="111">
        <f>Table15775311283848586881828384858788898108118128138[[#This Row],[Rate (Auto fill)]]*Table15775311283848586881828384858788898108118128138[[#This Row],[Hours Groomed]]</f>
        <v>0</v>
      </c>
      <c r="AC101" s="32"/>
      <c r="AD101" s="84"/>
      <c r="AE101" s="85"/>
      <c r="AF101" s="85"/>
      <c r="AI101" s="33"/>
      <c r="AJ101" s="39"/>
      <c r="AK101" s="39"/>
      <c r="AL101" s="39"/>
      <c r="AM101" s="76"/>
      <c r="AN101" s="39"/>
      <c r="AO101" s="39"/>
      <c r="AP101" s="33"/>
      <c r="AQ101" s="77"/>
      <c r="AR101" s="39"/>
      <c r="AS101" s="39"/>
      <c r="AT101" s="76"/>
      <c r="AU101" s="39"/>
      <c r="AV101" s="78"/>
      <c r="AW101" s="33"/>
      <c r="AX101" s="77"/>
      <c r="AY101" s="39"/>
      <c r="AZ101" s="39"/>
      <c r="BA101" s="76"/>
      <c r="BB101" s="39"/>
      <c r="BC101" s="78"/>
      <c r="BD101" s="33"/>
      <c r="BE101" s="77"/>
      <c r="BF101" s="39"/>
      <c r="BG101" s="39"/>
      <c r="BH101" s="76"/>
      <c r="BI101" s="39"/>
      <c r="BJ101" s="78"/>
      <c r="BK101" s="33"/>
    </row>
    <row r="102" spans="1:63" x14ac:dyDescent="0.35">
      <c r="A102" s="77"/>
      <c r="B102" s="39"/>
      <c r="C102" s="39"/>
      <c r="D102" s="39"/>
      <c r="E102" s="39"/>
      <c r="F102" s="73"/>
      <c r="G102" s="95">
        <f>Table1487453233343536331323334353738393103113123133[[#This Row],[Hours Worked]]*Table1487453233343536331323334353738393103113123133[[#This Row],[Rate]]</f>
        <v>0</v>
      </c>
      <c r="H102" s="116"/>
      <c r="I102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02" s="94"/>
      <c r="K102" s="95">
        <f>Table1487453233343536331323334353738393103113123133[[#This Row],[Rate (Auto selects)]]*Table1487453233343536331323334353738393103113123133[[#This Row],[Hours Used]]</f>
        <v>0</v>
      </c>
      <c r="S102" s="33"/>
      <c r="T102" s="39"/>
      <c r="U102" s="39"/>
      <c r="V102" s="39"/>
      <c r="W102" s="39"/>
      <c r="X102" s="39"/>
      <c r="Y102" s="112">
        <f>IF(X102 &lt;&gt; "", RIGHT(Table15775311283848586881828384858788898108118128138[[#This Row],[Class (Dropdown)]],6),0)</f>
        <v>0</v>
      </c>
      <c r="Z102" s="108"/>
      <c r="AA102" s="107"/>
      <c r="AB102" s="111">
        <f>Table15775311283848586881828384858788898108118128138[[#This Row],[Rate (Auto fill)]]*Table15775311283848586881828384858788898108118128138[[#This Row],[Hours Groomed]]</f>
        <v>0</v>
      </c>
      <c r="AC102" s="32"/>
      <c r="AD102" s="84"/>
      <c r="AE102" s="85"/>
      <c r="AF102" s="85"/>
      <c r="AI102" s="33"/>
      <c r="AJ102" s="39"/>
      <c r="AK102" s="39"/>
      <c r="AL102" s="39"/>
      <c r="AM102" s="76"/>
      <c r="AN102" s="39"/>
      <c r="AO102" s="39"/>
      <c r="AP102" s="33"/>
      <c r="AQ102" s="77"/>
      <c r="AR102" s="39"/>
      <c r="AS102" s="39"/>
      <c r="AT102" s="76"/>
      <c r="AU102" s="39"/>
      <c r="AV102" s="78"/>
      <c r="AW102" s="33"/>
      <c r="AX102" s="77"/>
      <c r="AY102" s="39"/>
      <c r="AZ102" s="39"/>
      <c r="BA102" s="76"/>
      <c r="BB102" s="39"/>
      <c r="BC102" s="78"/>
      <c r="BD102" s="33"/>
      <c r="BE102" s="77"/>
      <c r="BF102" s="39"/>
      <c r="BG102" s="39"/>
      <c r="BH102" s="76"/>
      <c r="BI102" s="39"/>
      <c r="BJ102" s="78"/>
      <c r="BK102" s="33"/>
    </row>
    <row r="103" spans="1:63" x14ac:dyDescent="0.35">
      <c r="A103" s="77"/>
      <c r="B103" s="39"/>
      <c r="C103" s="39"/>
      <c r="D103" s="39"/>
      <c r="E103" s="39"/>
      <c r="F103" s="73"/>
      <c r="G103" s="95">
        <f>Table1487453233343536331323334353738393103113123133[[#This Row],[Hours Worked]]*Table1487453233343536331323334353738393103113123133[[#This Row],[Rate]]</f>
        <v>0</v>
      </c>
      <c r="H103" s="116"/>
      <c r="I103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03" s="94"/>
      <c r="K103" s="95">
        <f>Table1487453233343536331323334353738393103113123133[[#This Row],[Rate (Auto selects)]]*Table1487453233343536331323334353738393103113123133[[#This Row],[Hours Used]]</f>
        <v>0</v>
      </c>
      <c r="S103" s="33"/>
      <c r="T103" s="39"/>
      <c r="U103" s="39"/>
      <c r="V103" s="39"/>
      <c r="W103" s="39"/>
      <c r="X103" s="39"/>
      <c r="Y103" s="112">
        <f>IF(X103 &lt;&gt; "", RIGHT(Table15775311283848586881828384858788898108118128138[[#This Row],[Class (Dropdown)]],6),0)</f>
        <v>0</v>
      </c>
      <c r="Z103" s="108"/>
      <c r="AA103" s="107"/>
      <c r="AB103" s="111">
        <f>Table15775311283848586881828384858788898108118128138[[#This Row],[Rate (Auto fill)]]*Table15775311283848586881828384858788898108118128138[[#This Row],[Hours Groomed]]</f>
        <v>0</v>
      </c>
      <c r="AC103" s="32"/>
      <c r="AD103" s="84"/>
      <c r="AE103" s="85"/>
      <c r="AF103" s="85"/>
      <c r="AI103" s="33"/>
      <c r="AJ103" s="39"/>
      <c r="AK103" s="39"/>
      <c r="AL103" s="39"/>
      <c r="AM103" s="76"/>
      <c r="AN103" s="39"/>
      <c r="AO103" s="39"/>
      <c r="AP103" s="33"/>
      <c r="AQ103" s="77"/>
      <c r="AR103" s="39"/>
      <c r="AS103" s="39"/>
      <c r="AT103" s="76"/>
      <c r="AU103" s="39"/>
      <c r="AV103" s="78"/>
      <c r="AW103" s="33"/>
      <c r="AX103" s="77"/>
      <c r="AY103" s="39"/>
      <c r="AZ103" s="39"/>
      <c r="BA103" s="76"/>
      <c r="BB103" s="39"/>
      <c r="BC103" s="78"/>
      <c r="BD103" s="33"/>
      <c r="BE103" s="77"/>
      <c r="BF103" s="39"/>
      <c r="BG103" s="39"/>
      <c r="BH103" s="76"/>
      <c r="BI103" s="39"/>
      <c r="BJ103" s="78"/>
      <c r="BK103" s="33"/>
    </row>
    <row r="104" spans="1:63" x14ac:dyDescent="0.35">
      <c r="A104" s="77"/>
      <c r="B104" s="39"/>
      <c r="C104" s="39"/>
      <c r="D104" s="39"/>
      <c r="E104" s="39"/>
      <c r="F104" s="73"/>
      <c r="G104" s="95">
        <f>Table1487453233343536331323334353738393103113123133[[#This Row],[Hours Worked]]*Table1487453233343536331323334353738393103113123133[[#This Row],[Rate]]</f>
        <v>0</v>
      </c>
      <c r="H104" s="116"/>
      <c r="I104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04" s="94"/>
      <c r="K104" s="95">
        <f>Table1487453233343536331323334353738393103113123133[[#This Row],[Rate (Auto selects)]]*Table1487453233343536331323334353738393103113123133[[#This Row],[Hours Used]]</f>
        <v>0</v>
      </c>
      <c r="S104" s="33"/>
      <c r="T104" s="39"/>
      <c r="U104" s="39"/>
      <c r="V104" s="39"/>
      <c r="W104" s="39"/>
      <c r="X104" s="39"/>
      <c r="Y104" s="112">
        <f>IF(X104 &lt;&gt; "", RIGHT(Table15775311283848586881828384858788898108118128138[[#This Row],[Class (Dropdown)]],6),0)</f>
        <v>0</v>
      </c>
      <c r="Z104" s="108"/>
      <c r="AA104" s="107"/>
      <c r="AB104" s="111">
        <f>Table15775311283848586881828384858788898108118128138[[#This Row],[Rate (Auto fill)]]*Table15775311283848586881828384858788898108118128138[[#This Row],[Hours Groomed]]</f>
        <v>0</v>
      </c>
      <c r="AC104" s="32"/>
      <c r="AE104" s="85"/>
      <c r="AF104" s="85"/>
      <c r="AI104" s="33"/>
      <c r="AJ104" s="39"/>
      <c r="AK104" s="39"/>
      <c r="AL104" s="39"/>
      <c r="AM104" s="76"/>
      <c r="AN104" s="39"/>
      <c r="AO104" s="39"/>
      <c r="AP104" s="33"/>
      <c r="AQ104" s="77"/>
      <c r="AR104" s="39"/>
      <c r="AS104" s="39"/>
      <c r="AT104" s="76"/>
      <c r="AU104" s="39"/>
      <c r="AV104" s="78"/>
      <c r="AW104" s="33"/>
      <c r="AX104" s="77"/>
      <c r="AY104" s="39"/>
      <c r="AZ104" s="39"/>
      <c r="BA104" s="76"/>
      <c r="BB104" s="39"/>
      <c r="BC104" s="78"/>
      <c r="BD104" s="33"/>
      <c r="BE104" s="77"/>
      <c r="BF104" s="39"/>
      <c r="BG104" s="39"/>
      <c r="BH104" s="76"/>
      <c r="BI104" s="39"/>
      <c r="BJ104" s="78"/>
      <c r="BK104" s="33"/>
    </row>
    <row r="105" spans="1:63" x14ac:dyDescent="0.35">
      <c r="A105" s="77"/>
      <c r="B105" s="39"/>
      <c r="C105" s="39"/>
      <c r="D105" s="39"/>
      <c r="E105" s="39"/>
      <c r="F105" s="73"/>
      <c r="G105" s="95">
        <f>Table1487453233343536331323334353738393103113123133[[#This Row],[Hours Worked]]*Table1487453233343536331323334353738393103113123133[[#This Row],[Rate]]</f>
        <v>0</v>
      </c>
      <c r="H105" s="116"/>
      <c r="I105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05" s="94"/>
      <c r="K105" s="95">
        <f>Table1487453233343536331323334353738393103113123133[[#This Row],[Rate (Auto selects)]]*Table1487453233343536331323334353738393103113123133[[#This Row],[Hours Used]]</f>
        <v>0</v>
      </c>
      <c r="S105" s="33"/>
      <c r="T105" s="39"/>
      <c r="U105" s="39"/>
      <c r="V105" s="39"/>
      <c r="W105" s="39"/>
      <c r="X105" s="39"/>
      <c r="Y105" s="112">
        <f>IF(X105 &lt;&gt; "", RIGHT(Table15775311283848586881828384858788898108118128138[[#This Row],[Class (Dropdown)]],6),0)</f>
        <v>0</v>
      </c>
      <c r="Z105" s="108"/>
      <c r="AA105" s="107"/>
      <c r="AB105" s="111">
        <f>Table15775311283848586881828384858788898108118128138[[#This Row],[Rate (Auto fill)]]*Table15775311283848586881828384858788898108118128138[[#This Row],[Hours Groomed]]</f>
        <v>0</v>
      </c>
      <c r="AC105" s="32"/>
      <c r="AE105" s="85"/>
      <c r="AF105" s="85"/>
      <c r="AI105" s="33"/>
      <c r="AJ105" s="39"/>
      <c r="AK105" s="39"/>
      <c r="AL105" s="39"/>
      <c r="AM105" s="76"/>
      <c r="AN105" s="39"/>
      <c r="AO105" s="39"/>
      <c r="AP105" s="33"/>
      <c r="AQ105" s="77"/>
      <c r="AR105" s="39"/>
      <c r="AS105" s="39"/>
      <c r="AT105" s="76"/>
      <c r="AU105" s="39"/>
      <c r="AV105" s="78"/>
      <c r="AW105" s="33"/>
      <c r="AX105" s="77"/>
      <c r="AY105" s="39"/>
      <c r="AZ105" s="39"/>
      <c r="BA105" s="76"/>
      <c r="BB105" s="39"/>
      <c r="BC105" s="78"/>
      <c r="BD105" s="33"/>
      <c r="BE105" s="77"/>
      <c r="BF105" s="39"/>
      <c r="BG105" s="39"/>
      <c r="BH105" s="76"/>
      <c r="BI105" s="39"/>
      <c r="BJ105" s="78"/>
      <c r="BK105" s="33"/>
    </row>
    <row r="106" spans="1:63" x14ac:dyDescent="0.35">
      <c r="A106" s="77"/>
      <c r="B106" s="39"/>
      <c r="C106" s="39"/>
      <c r="D106" s="39"/>
      <c r="E106" s="39"/>
      <c r="F106" s="73"/>
      <c r="G106" s="95">
        <f>Table1487453233343536331323334353738393103113123133[[#This Row],[Hours Worked]]*Table1487453233343536331323334353738393103113123133[[#This Row],[Rate]]</f>
        <v>0</v>
      </c>
      <c r="H106" s="116"/>
      <c r="I106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06" s="94"/>
      <c r="K106" s="95">
        <f>Table1487453233343536331323334353738393103113123133[[#This Row],[Rate (Auto selects)]]*Table1487453233343536331323334353738393103113123133[[#This Row],[Hours Used]]</f>
        <v>0</v>
      </c>
      <c r="S106" s="33"/>
      <c r="T106" s="39"/>
      <c r="U106" s="39"/>
      <c r="V106" s="39"/>
      <c r="W106" s="39"/>
      <c r="X106" s="39"/>
      <c r="Y106" s="112">
        <f>IF(X106 &lt;&gt; "", RIGHT(Table15775311283848586881828384858788898108118128138[[#This Row],[Class (Dropdown)]],6),0)</f>
        <v>0</v>
      </c>
      <c r="Z106" s="108"/>
      <c r="AA106" s="107"/>
      <c r="AB106" s="111">
        <f>Table15775311283848586881828384858788898108118128138[[#This Row],[Rate (Auto fill)]]*Table15775311283848586881828384858788898108118128138[[#This Row],[Hours Groomed]]</f>
        <v>0</v>
      </c>
      <c r="AC106" s="32"/>
      <c r="AE106" s="85"/>
      <c r="AF106" s="85"/>
      <c r="AI106" s="33"/>
      <c r="AJ106" s="39"/>
      <c r="AK106" s="39"/>
      <c r="AL106" s="39"/>
      <c r="AM106" s="76"/>
      <c r="AN106" s="39"/>
      <c r="AO106" s="39"/>
      <c r="AP106" s="33"/>
      <c r="AQ106" s="77"/>
      <c r="AR106" s="39"/>
      <c r="AS106" s="39"/>
      <c r="AT106" s="76"/>
      <c r="AU106" s="39"/>
      <c r="AV106" s="78"/>
      <c r="AW106" s="33"/>
      <c r="AX106" s="77"/>
      <c r="AY106" s="39"/>
      <c r="AZ106" s="39"/>
      <c r="BA106" s="76"/>
      <c r="BB106" s="39"/>
      <c r="BC106" s="78"/>
      <c r="BD106" s="33"/>
      <c r="BE106" s="77"/>
      <c r="BF106" s="39"/>
      <c r="BG106" s="39"/>
      <c r="BH106" s="76"/>
      <c r="BI106" s="39"/>
      <c r="BJ106" s="78"/>
      <c r="BK106" s="33"/>
    </row>
    <row r="107" spans="1:63" x14ac:dyDescent="0.35">
      <c r="A107" s="77"/>
      <c r="B107" s="39"/>
      <c r="C107" s="39"/>
      <c r="D107" s="39"/>
      <c r="E107" s="39"/>
      <c r="F107" s="73"/>
      <c r="G107" s="95">
        <f>Table1487453233343536331323334353738393103113123133[[#This Row],[Hours Worked]]*Table1487453233343536331323334353738393103113123133[[#This Row],[Rate]]</f>
        <v>0</v>
      </c>
      <c r="H107" s="116"/>
      <c r="I107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07" s="94"/>
      <c r="K107" s="95">
        <f>Table1487453233343536331323334353738393103113123133[[#This Row],[Rate (Auto selects)]]*Table1487453233343536331323334353738393103113123133[[#This Row],[Hours Used]]</f>
        <v>0</v>
      </c>
      <c r="S107" s="33"/>
      <c r="T107" s="39"/>
      <c r="U107" s="39"/>
      <c r="V107" s="39"/>
      <c r="W107" s="39"/>
      <c r="X107" s="39"/>
      <c r="Y107" s="112">
        <f>IF(X107 &lt;&gt; "", RIGHT(Table15775311283848586881828384858788898108118128138[[#This Row],[Class (Dropdown)]],6),0)</f>
        <v>0</v>
      </c>
      <c r="Z107" s="108"/>
      <c r="AA107" s="107"/>
      <c r="AB107" s="111">
        <f>Table15775311283848586881828384858788898108118128138[[#This Row],[Rate (Auto fill)]]*Table15775311283848586881828384858788898108118128138[[#This Row],[Hours Groomed]]</f>
        <v>0</v>
      </c>
      <c r="AC107" s="32"/>
      <c r="AE107" s="85"/>
      <c r="AF107" s="85"/>
      <c r="AI107" s="33"/>
      <c r="AJ107" s="39"/>
      <c r="AK107" s="39"/>
      <c r="AL107" s="39"/>
      <c r="AM107" s="76"/>
      <c r="AN107" s="39"/>
      <c r="AO107" s="39"/>
      <c r="AP107" s="33"/>
      <c r="AQ107" s="77"/>
      <c r="AR107" s="39"/>
      <c r="AS107" s="39"/>
      <c r="AT107" s="76"/>
      <c r="AU107" s="39"/>
      <c r="AV107" s="78"/>
      <c r="AW107" s="33"/>
      <c r="AX107" s="77"/>
      <c r="AY107" s="39"/>
      <c r="AZ107" s="39"/>
      <c r="BA107" s="76"/>
      <c r="BB107" s="39"/>
      <c r="BC107" s="78"/>
      <c r="BD107" s="33"/>
      <c r="BE107" s="77"/>
      <c r="BF107" s="39"/>
      <c r="BG107" s="39"/>
      <c r="BH107" s="76"/>
      <c r="BI107" s="39"/>
      <c r="BJ107" s="78"/>
      <c r="BK107" s="33"/>
    </row>
    <row r="108" spans="1:63" x14ac:dyDescent="0.35">
      <c r="A108" s="77"/>
      <c r="B108" s="39"/>
      <c r="C108" s="39"/>
      <c r="D108" s="39"/>
      <c r="E108" s="39"/>
      <c r="F108" s="73"/>
      <c r="G108" s="95">
        <f>Table1487453233343536331323334353738393103113123133[[#This Row],[Hours Worked]]*Table1487453233343536331323334353738393103113123133[[#This Row],[Rate]]</f>
        <v>0</v>
      </c>
      <c r="H108" s="116"/>
      <c r="I108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08" s="94"/>
      <c r="K108" s="95">
        <f>Table1487453233343536331323334353738393103113123133[[#This Row],[Rate (Auto selects)]]*Table1487453233343536331323334353738393103113123133[[#This Row],[Hours Used]]</f>
        <v>0</v>
      </c>
      <c r="S108" s="33"/>
      <c r="T108" s="39"/>
      <c r="U108" s="39"/>
      <c r="V108" s="39"/>
      <c r="W108" s="39"/>
      <c r="X108" s="39"/>
      <c r="Y108" s="112">
        <f>IF(X108 &lt;&gt; "", RIGHT(Table15775311283848586881828384858788898108118128138[[#This Row],[Class (Dropdown)]],6),0)</f>
        <v>0</v>
      </c>
      <c r="Z108" s="108"/>
      <c r="AA108" s="107"/>
      <c r="AB108" s="111">
        <f>Table15775311283848586881828384858788898108118128138[[#This Row],[Rate (Auto fill)]]*Table15775311283848586881828384858788898108118128138[[#This Row],[Hours Groomed]]</f>
        <v>0</v>
      </c>
      <c r="AC108" s="32"/>
      <c r="AE108" s="85"/>
      <c r="AF108" s="85"/>
      <c r="AI108" s="33"/>
      <c r="AJ108" s="39"/>
      <c r="AK108" s="39"/>
      <c r="AL108" s="39"/>
      <c r="AM108" s="76"/>
      <c r="AN108" s="39"/>
      <c r="AO108" s="39"/>
      <c r="AP108" s="33"/>
      <c r="AQ108" s="77"/>
      <c r="AR108" s="39"/>
      <c r="AS108" s="39"/>
      <c r="AT108" s="76"/>
      <c r="AU108" s="39"/>
      <c r="AV108" s="78"/>
      <c r="AW108" s="33"/>
      <c r="AX108" s="77"/>
      <c r="AY108" s="39"/>
      <c r="AZ108" s="39"/>
      <c r="BA108" s="76"/>
      <c r="BB108" s="39"/>
      <c r="BC108" s="78"/>
      <c r="BD108" s="33"/>
      <c r="BE108" s="77"/>
      <c r="BF108" s="39"/>
      <c r="BG108" s="39"/>
      <c r="BH108" s="76"/>
      <c r="BI108" s="39"/>
      <c r="BJ108" s="78"/>
      <c r="BK108" s="33"/>
    </row>
    <row r="109" spans="1:63" x14ac:dyDescent="0.35">
      <c r="A109" s="77"/>
      <c r="B109" s="39"/>
      <c r="C109" s="39"/>
      <c r="D109" s="39"/>
      <c r="E109" s="39"/>
      <c r="F109" s="73"/>
      <c r="G109" s="95">
        <f>Table1487453233343536331323334353738393103113123133[[#This Row],[Hours Worked]]*Table1487453233343536331323334353738393103113123133[[#This Row],[Rate]]</f>
        <v>0</v>
      </c>
      <c r="H109" s="116"/>
      <c r="I109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09" s="94"/>
      <c r="K109" s="95">
        <f>Table1487453233343536331323334353738393103113123133[[#This Row],[Rate (Auto selects)]]*Table1487453233343536331323334353738393103113123133[[#This Row],[Hours Used]]</f>
        <v>0</v>
      </c>
      <c r="S109" s="33"/>
      <c r="T109" s="39"/>
      <c r="U109" s="39"/>
      <c r="V109" s="39"/>
      <c r="W109" s="39"/>
      <c r="X109" s="39"/>
      <c r="Y109" s="112">
        <f>IF(X109 &lt;&gt; "", RIGHT(Table15775311283848586881828384858788898108118128138[[#This Row],[Class (Dropdown)]],6),0)</f>
        <v>0</v>
      </c>
      <c r="Z109" s="108"/>
      <c r="AA109" s="107"/>
      <c r="AB109" s="111">
        <f>Table15775311283848586881828384858788898108118128138[[#This Row],[Rate (Auto fill)]]*Table15775311283848586881828384858788898108118128138[[#This Row],[Hours Groomed]]</f>
        <v>0</v>
      </c>
      <c r="AC109" s="32"/>
      <c r="AE109" s="85"/>
      <c r="AF109" s="85"/>
      <c r="AI109" s="33"/>
      <c r="AJ109" s="39"/>
      <c r="AK109" s="39"/>
      <c r="AL109" s="39"/>
      <c r="AM109" s="76"/>
      <c r="AN109" s="39"/>
      <c r="AO109" s="39"/>
      <c r="AP109" s="33"/>
      <c r="AQ109" s="77"/>
      <c r="AR109" s="39"/>
      <c r="AS109" s="39"/>
      <c r="AT109" s="76"/>
      <c r="AU109" s="39"/>
      <c r="AV109" s="78"/>
      <c r="AW109" s="33"/>
      <c r="AX109" s="77"/>
      <c r="AY109" s="39"/>
      <c r="AZ109" s="39"/>
      <c r="BA109" s="76"/>
      <c r="BB109" s="39"/>
      <c r="BC109" s="78"/>
      <c r="BD109" s="33"/>
      <c r="BE109" s="77"/>
      <c r="BF109" s="39"/>
      <c r="BG109" s="39"/>
      <c r="BH109" s="76"/>
      <c r="BI109" s="39"/>
      <c r="BJ109" s="78"/>
      <c r="BK109" s="33"/>
    </row>
    <row r="110" spans="1:63" x14ac:dyDescent="0.35">
      <c r="A110" s="77"/>
      <c r="B110" s="39"/>
      <c r="C110" s="39"/>
      <c r="D110" s="39"/>
      <c r="E110" s="39"/>
      <c r="F110" s="73"/>
      <c r="G110" s="95">
        <f>Table1487453233343536331323334353738393103113123133[[#This Row],[Hours Worked]]*Table1487453233343536331323334353738393103113123133[[#This Row],[Rate]]</f>
        <v>0</v>
      </c>
      <c r="H110" s="116"/>
      <c r="I110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10" s="94"/>
      <c r="K110" s="95">
        <f>Table1487453233343536331323334353738393103113123133[[#This Row],[Rate (Auto selects)]]*Table1487453233343536331323334353738393103113123133[[#This Row],[Hours Used]]</f>
        <v>0</v>
      </c>
      <c r="S110" s="33"/>
      <c r="T110" s="39"/>
      <c r="U110" s="39"/>
      <c r="V110" s="39"/>
      <c r="W110" s="39"/>
      <c r="X110" s="39"/>
      <c r="Y110" s="112">
        <f>IF(X110 &lt;&gt; "", RIGHT(Table15775311283848586881828384858788898108118128138[[#This Row],[Class (Dropdown)]],6),0)</f>
        <v>0</v>
      </c>
      <c r="Z110" s="108"/>
      <c r="AA110" s="107"/>
      <c r="AB110" s="111">
        <f>Table15775311283848586881828384858788898108118128138[[#This Row],[Rate (Auto fill)]]*Table15775311283848586881828384858788898108118128138[[#This Row],[Hours Groomed]]</f>
        <v>0</v>
      </c>
      <c r="AC110" s="32"/>
      <c r="AE110" s="85"/>
      <c r="AF110" s="85"/>
      <c r="AI110" s="33"/>
      <c r="AJ110" s="39"/>
      <c r="AK110" s="39"/>
      <c r="AL110" s="39"/>
      <c r="AM110" s="76"/>
      <c r="AN110" s="39"/>
      <c r="AO110" s="39"/>
      <c r="AP110" s="33"/>
      <c r="AQ110" s="77"/>
      <c r="AR110" s="39"/>
      <c r="AS110" s="39"/>
      <c r="AT110" s="76"/>
      <c r="AU110" s="39"/>
      <c r="AV110" s="78"/>
      <c r="AW110" s="33"/>
      <c r="AX110" s="77"/>
      <c r="AY110" s="39"/>
      <c r="AZ110" s="39"/>
      <c r="BA110" s="76"/>
      <c r="BB110" s="39"/>
      <c r="BC110" s="78"/>
      <c r="BD110" s="33"/>
      <c r="BE110" s="77"/>
      <c r="BF110" s="39"/>
      <c r="BG110" s="39"/>
      <c r="BH110" s="76"/>
      <c r="BI110" s="39"/>
      <c r="BJ110" s="78"/>
      <c r="BK110" s="33"/>
    </row>
    <row r="111" spans="1:63" x14ac:dyDescent="0.35">
      <c r="A111" s="77"/>
      <c r="B111" s="39"/>
      <c r="C111" s="39"/>
      <c r="D111" s="39"/>
      <c r="E111" s="39"/>
      <c r="F111" s="73"/>
      <c r="G111" s="95">
        <f>Table1487453233343536331323334353738393103113123133[[#This Row],[Hours Worked]]*Table1487453233343536331323334353738393103113123133[[#This Row],[Rate]]</f>
        <v>0</v>
      </c>
      <c r="H111" s="116"/>
      <c r="I111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11" s="94"/>
      <c r="K111" s="95">
        <f>Table1487453233343536331323334353738393103113123133[[#This Row],[Rate (Auto selects)]]*Table1487453233343536331323334353738393103113123133[[#This Row],[Hours Used]]</f>
        <v>0</v>
      </c>
      <c r="S111" s="33"/>
      <c r="T111" s="39"/>
      <c r="U111" s="39"/>
      <c r="V111" s="39"/>
      <c r="W111" s="39"/>
      <c r="X111" s="39"/>
      <c r="Y111" s="112">
        <f>IF(X111 &lt;&gt; "", RIGHT(Table15775311283848586881828384858788898108118128138[[#This Row],[Class (Dropdown)]],6),0)</f>
        <v>0</v>
      </c>
      <c r="Z111" s="108"/>
      <c r="AA111" s="107"/>
      <c r="AB111" s="111">
        <f>Table15775311283848586881828384858788898108118128138[[#This Row],[Rate (Auto fill)]]*Table15775311283848586881828384858788898108118128138[[#This Row],[Hours Groomed]]</f>
        <v>0</v>
      </c>
      <c r="AC111" s="32"/>
      <c r="AE111" s="85"/>
      <c r="AF111" s="85"/>
      <c r="AI111" s="33"/>
      <c r="AJ111" s="39"/>
      <c r="AK111" s="39"/>
      <c r="AL111" s="39"/>
      <c r="AM111" s="76"/>
      <c r="AN111" s="39"/>
      <c r="AO111" s="39"/>
      <c r="AP111" s="33"/>
      <c r="AQ111" s="77"/>
      <c r="AR111" s="39"/>
      <c r="AS111" s="39"/>
      <c r="AT111" s="76"/>
      <c r="AU111" s="39"/>
      <c r="AV111" s="78"/>
      <c r="AW111" s="33"/>
      <c r="AX111" s="77"/>
      <c r="AY111" s="39"/>
      <c r="AZ111" s="39"/>
      <c r="BA111" s="76"/>
      <c r="BB111" s="39"/>
      <c r="BC111" s="78"/>
      <c r="BD111" s="33"/>
      <c r="BE111" s="77"/>
      <c r="BF111" s="39"/>
      <c r="BG111" s="39"/>
      <c r="BH111" s="76"/>
      <c r="BI111" s="39"/>
      <c r="BJ111" s="78"/>
      <c r="BK111" s="33"/>
    </row>
    <row r="112" spans="1:63" x14ac:dyDescent="0.35">
      <c r="A112" s="77"/>
      <c r="B112" s="39"/>
      <c r="C112" s="39"/>
      <c r="D112" s="39"/>
      <c r="E112" s="39"/>
      <c r="F112" s="73"/>
      <c r="G112" s="95">
        <f>Table1487453233343536331323334353738393103113123133[[#This Row],[Hours Worked]]*Table1487453233343536331323334353738393103113123133[[#This Row],[Rate]]</f>
        <v>0</v>
      </c>
      <c r="H112" s="116"/>
      <c r="I112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12" s="94"/>
      <c r="K112" s="95">
        <f>Table1487453233343536331323334353738393103113123133[[#This Row],[Rate (Auto selects)]]*Table1487453233343536331323334353738393103113123133[[#This Row],[Hours Used]]</f>
        <v>0</v>
      </c>
      <c r="S112" s="33"/>
      <c r="T112" s="39"/>
      <c r="U112" s="39"/>
      <c r="V112" s="39"/>
      <c r="W112" s="39"/>
      <c r="X112" s="39"/>
      <c r="Y112" s="112">
        <f>IF(X112 &lt;&gt; "", RIGHT(Table15775311283848586881828384858788898108118128138[[#This Row],[Class (Dropdown)]],6),0)</f>
        <v>0</v>
      </c>
      <c r="Z112" s="108"/>
      <c r="AA112" s="107"/>
      <c r="AB112" s="111">
        <f>Table15775311283848586881828384858788898108118128138[[#This Row],[Rate (Auto fill)]]*Table15775311283848586881828384858788898108118128138[[#This Row],[Hours Groomed]]</f>
        <v>0</v>
      </c>
      <c r="AC112" s="32"/>
      <c r="AE112" s="85"/>
      <c r="AF112" s="85"/>
      <c r="AI112" s="33"/>
      <c r="AJ112" s="39"/>
      <c r="AK112" s="39"/>
      <c r="AL112" s="39"/>
      <c r="AM112" s="76"/>
      <c r="AN112" s="39"/>
      <c r="AO112" s="39"/>
      <c r="AP112" s="33"/>
      <c r="AQ112" s="77"/>
      <c r="AR112" s="39"/>
      <c r="AS112" s="39"/>
      <c r="AT112" s="76"/>
      <c r="AU112" s="39"/>
      <c r="AV112" s="78"/>
      <c r="AW112" s="33"/>
      <c r="AX112" s="77"/>
      <c r="AY112" s="39"/>
      <c r="AZ112" s="39"/>
      <c r="BA112" s="76"/>
      <c r="BB112" s="39"/>
      <c r="BC112" s="78"/>
      <c r="BD112" s="33"/>
      <c r="BE112" s="77"/>
      <c r="BF112" s="39"/>
      <c r="BG112" s="39"/>
      <c r="BH112" s="76"/>
      <c r="BI112" s="39"/>
      <c r="BJ112" s="78"/>
      <c r="BK112" s="33"/>
    </row>
    <row r="113" spans="1:63" x14ac:dyDescent="0.35">
      <c r="A113" s="77"/>
      <c r="B113" s="39"/>
      <c r="C113" s="39"/>
      <c r="D113" s="39"/>
      <c r="E113" s="39"/>
      <c r="F113" s="73"/>
      <c r="G113" s="95">
        <f>Table1487453233343536331323334353738393103113123133[[#This Row],[Hours Worked]]*Table1487453233343536331323334353738393103113123133[[#This Row],[Rate]]</f>
        <v>0</v>
      </c>
      <c r="H113" s="116"/>
      <c r="I113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13" s="94"/>
      <c r="K113" s="95">
        <f>Table1487453233343536331323334353738393103113123133[[#This Row],[Rate (Auto selects)]]*Table1487453233343536331323334353738393103113123133[[#This Row],[Hours Used]]</f>
        <v>0</v>
      </c>
      <c r="S113" s="33"/>
      <c r="T113" s="39"/>
      <c r="U113" s="39"/>
      <c r="V113" s="39"/>
      <c r="W113" s="39"/>
      <c r="X113" s="39"/>
      <c r="Y113" s="112">
        <f>IF(X113 &lt;&gt; "", RIGHT(Table15775311283848586881828384858788898108118128138[[#This Row],[Class (Dropdown)]],6),0)</f>
        <v>0</v>
      </c>
      <c r="Z113" s="108"/>
      <c r="AA113" s="107"/>
      <c r="AB113" s="111">
        <f>Table15775311283848586881828384858788898108118128138[[#This Row],[Rate (Auto fill)]]*Table15775311283848586881828384858788898108118128138[[#This Row],[Hours Groomed]]</f>
        <v>0</v>
      </c>
      <c r="AC113" s="32"/>
      <c r="AE113" s="85"/>
      <c r="AF113" s="85"/>
      <c r="AI113" s="33"/>
      <c r="AJ113" s="39"/>
      <c r="AK113" s="39"/>
      <c r="AL113" s="39"/>
      <c r="AM113" s="76"/>
      <c r="AN113" s="39"/>
      <c r="AO113" s="39"/>
      <c r="AP113" s="33"/>
      <c r="AQ113" s="77"/>
      <c r="AR113" s="39"/>
      <c r="AS113" s="39"/>
      <c r="AT113" s="76"/>
      <c r="AU113" s="39"/>
      <c r="AV113" s="78"/>
      <c r="AW113" s="33"/>
      <c r="AX113" s="77"/>
      <c r="AY113" s="39"/>
      <c r="AZ113" s="39"/>
      <c r="BA113" s="76"/>
      <c r="BB113" s="39"/>
      <c r="BC113" s="78"/>
      <c r="BD113" s="33"/>
      <c r="BE113" s="77"/>
      <c r="BF113" s="39"/>
      <c r="BG113" s="39"/>
      <c r="BH113" s="76"/>
      <c r="BI113" s="39"/>
      <c r="BJ113" s="78"/>
      <c r="BK113" s="33"/>
    </row>
    <row r="114" spans="1:63" x14ac:dyDescent="0.35">
      <c r="A114" s="77"/>
      <c r="B114" s="39"/>
      <c r="C114" s="39"/>
      <c r="D114" s="39"/>
      <c r="E114" s="39"/>
      <c r="F114" s="73"/>
      <c r="G114" s="95">
        <f>Table1487453233343536331323334353738393103113123133[[#This Row],[Hours Worked]]*Table1487453233343536331323334353738393103113123133[[#This Row],[Rate]]</f>
        <v>0</v>
      </c>
      <c r="H114" s="116"/>
      <c r="I114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14" s="94"/>
      <c r="K114" s="95">
        <f>Table1487453233343536331323334353738393103113123133[[#This Row],[Rate (Auto selects)]]*Table1487453233343536331323334353738393103113123133[[#This Row],[Hours Used]]</f>
        <v>0</v>
      </c>
      <c r="S114" s="33"/>
      <c r="T114" s="39"/>
      <c r="U114" s="39"/>
      <c r="V114" s="39"/>
      <c r="W114" s="39"/>
      <c r="X114" s="39"/>
      <c r="Y114" s="112">
        <f>IF(X114 &lt;&gt; "", RIGHT(Table15775311283848586881828384858788898108118128138[[#This Row],[Class (Dropdown)]],6),0)</f>
        <v>0</v>
      </c>
      <c r="Z114" s="108"/>
      <c r="AA114" s="107"/>
      <c r="AB114" s="111">
        <f>Table15775311283848586881828384858788898108118128138[[#This Row],[Rate (Auto fill)]]*Table15775311283848586881828384858788898108118128138[[#This Row],[Hours Groomed]]</f>
        <v>0</v>
      </c>
      <c r="AC114" s="32"/>
      <c r="AE114" s="85"/>
      <c r="AF114" s="85"/>
      <c r="AI114" s="33"/>
      <c r="AJ114" s="39"/>
      <c r="AK114" s="39"/>
      <c r="AL114" s="39"/>
      <c r="AM114" s="76"/>
      <c r="AN114" s="39"/>
      <c r="AO114" s="39"/>
      <c r="AP114" s="33"/>
      <c r="AQ114" s="77"/>
      <c r="AR114" s="39"/>
      <c r="AS114" s="39"/>
      <c r="AT114" s="76"/>
      <c r="AU114" s="39"/>
      <c r="AV114" s="78"/>
      <c r="AW114" s="33"/>
      <c r="AX114" s="77"/>
      <c r="AY114" s="39"/>
      <c r="AZ114" s="39"/>
      <c r="BA114" s="76"/>
      <c r="BB114" s="39"/>
      <c r="BC114" s="78"/>
      <c r="BD114" s="33"/>
      <c r="BE114" s="77"/>
      <c r="BF114" s="39"/>
      <c r="BG114" s="39"/>
      <c r="BH114" s="76"/>
      <c r="BI114" s="39"/>
      <c r="BJ114" s="78"/>
      <c r="BK114" s="33"/>
    </row>
    <row r="115" spans="1:63" x14ac:dyDescent="0.35">
      <c r="A115" s="77"/>
      <c r="B115" s="39"/>
      <c r="C115" s="39"/>
      <c r="D115" s="39"/>
      <c r="E115" s="39"/>
      <c r="F115" s="73"/>
      <c r="G115" s="95">
        <f>Table1487453233343536331323334353738393103113123133[[#This Row],[Hours Worked]]*Table1487453233343536331323334353738393103113123133[[#This Row],[Rate]]</f>
        <v>0</v>
      </c>
      <c r="H115" s="116"/>
      <c r="I115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15" s="94"/>
      <c r="K115" s="95">
        <f>Table1487453233343536331323334353738393103113123133[[#This Row],[Rate (Auto selects)]]*Table1487453233343536331323334353738393103113123133[[#This Row],[Hours Used]]</f>
        <v>0</v>
      </c>
      <c r="S115" s="33"/>
      <c r="T115" s="39"/>
      <c r="U115" s="39"/>
      <c r="V115" s="39"/>
      <c r="W115" s="39"/>
      <c r="X115" s="39"/>
      <c r="Y115" s="112">
        <f>IF(X115 &lt;&gt; "", RIGHT(Table15775311283848586881828384858788898108118128138[[#This Row],[Class (Dropdown)]],6),0)</f>
        <v>0</v>
      </c>
      <c r="Z115" s="108"/>
      <c r="AA115" s="107"/>
      <c r="AB115" s="111">
        <f>Table15775311283848586881828384858788898108118128138[[#This Row],[Rate (Auto fill)]]*Table15775311283848586881828384858788898108118128138[[#This Row],[Hours Groomed]]</f>
        <v>0</v>
      </c>
      <c r="AC115" s="32"/>
      <c r="AE115" s="85"/>
      <c r="AF115" s="85"/>
      <c r="AI115" s="33"/>
      <c r="AJ115" s="39"/>
      <c r="AK115" s="39"/>
      <c r="AL115" s="39"/>
      <c r="AM115" s="76"/>
      <c r="AN115" s="39"/>
      <c r="AO115" s="39"/>
      <c r="AP115" s="33"/>
      <c r="AQ115" s="77"/>
      <c r="AR115" s="39"/>
      <c r="AS115" s="39"/>
      <c r="AT115" s="76"/>
      <c r="AU115" s="39"/>
      <c r="AV115" s="78"/>
      <c r="AW115" s="33"/>
      <c r="AX115" s="77"/>
      <c r="AY115" s="39"/>
      <c r="AZ115" s="39"/>
      <c r="BA115" s="76"/>
      <c r="BB115" s="39"/>
      <c r="BC115" s="78"/>
      <c r="BD115" s="33"/>
      <c r="BE115" s="77"/>
      <c r="BF115" s="39"/>
      <c r="BG115" s="39"/>
      <c r="BH115" s="76"/>
      <c r="BI115" s="39"/>
      <c r="BJ115" s="78"/>
      <c r="BK115" s="33"/>
    </row>
    <row r="116" spans="1:63" x14ac:dyDescent="0.35">
      <c r="A116" s="77"/>
      <c r="B116" s="39"/>
      <c r="C116" s="39"/>
      <c r="D116" s="39"/>
      <c r="E116" s="39"/>
      <c r="F116" s="73"/>
      <c r="G116" s="95">
        <f>Table1487453233343536331323334353738393103113123133[[#This Row],[Hours Worked]]*Table1487453233343536331323334353738393103113123133[[#This Row],[Rate]]</f>
        <v>0</v>
      </c>
      <c r="H116" s="116"/>
      <c r="I116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16" s="94"/>
      <c r="K116" s="95">
        <f>Table1487453233343536331323334353738393103113123133[[#This Row],[Rate (Auto selects)]]*Table1487453233343536331323334353738393103113123133[[#This Row],[Hours Used]]</f>
        <v>0</v>
      </c>
      <c r="S116" s="33"/>
      <c r="T116" s="39"/>
      <c r="U116" s="39"/>
      <c r="V116" s="39"/>
      <c r="W116" s="39"/>
      <c r="X116" s="39"/>
      <c r="Y116" s="112">
        <f>IF(X116 &lt;&gt; "", RIGHT(Table15775311283848586881828384858788898108118128138[[#This Row],[Class (Dropdown)]],6),0)</f>
        <v>0</v>
      </c>
      <c r="Z116" s="108"/>
      <c r="AA116" s="107"/>
      <c r="AB116" s="111">
        <f>Table15775311283848586881828384858788898108118128138[[#This Row],[Rate (Auto fill)]]*Table15775311283848586881828384858788898108118128138[[#This Row],[Hours Groomed]]</f>
        <v>0</v>
      </c>
      <c r="AC116" s="32"/>
      <c r="AE116" s="85"/>
      <c r="AF116" s="85"/>
      <c r="AI116" s="33"/>
      <c r="AJ116" s="39"/>
      <c r="AK116" s="39"/>
      <c r="AL116" s="39"/>
      <c r="AM116" s="76"/>
      <c r="AN116" s="39"/>
      <c r="AO116" s="39"/>
      <c r="AP116" s="33"/>
      <c r="AQ116" s="77"/>
      <c r="AR116" s="39"/>
      <c r="AS116" s="39"/>
      <c r="AT116" s="76"/>
      <c r="AU116" s="39"/>
      <c r="AV116" s="78"/>
      <c r="AW116" s="33"/>
      <c r="AX116" s="77"/>
      <c r="AY116" s="39"/>
      <c r="AZ116" s="39"/>
      <c r="BA116" s="76"/>
      <c r="BB116" s="39"/>
      <c r="BC116" s="78"/>
      <c r="BD116" s="33"/>
      <c r="BE116" s="77"/>
      <c r="BF116" s="39"/>
      <c r="BG116" s="39"/>
      <c r="BH116" s="76"/>
      <c r="BI116" s="39"/>
      <c r="BJ116" s="78"/>
      <c r="BK116" s="33"/>
    </row>
    <row r="117" spans="1:63" x14ac:dyDescent="0.35">
      <c r="A117" s="77"/>
      <c r="B117" s="39"/>
      <c r="C117" s="39"/>
      <c r="D117" s="39"/>
      <c r="E117" s="39"/>
      <c r="F117" s="73"/>
      <c r="G117" s="95">
        <f>Table1487453233343536331323334353738393103113123133[[#This Row],[Hours Worked]]*Table1487453233343536331323334353738393103113123133[[#This Row],[Rate]]</f>
        <v>0</v>
      </c>
      <c r="H117" s="116"/>
      <c r="I117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17" s="94"/>
      <c r="K117" s="95">
        <f>Table1487453233343536331323334353738393103113123133[[#This Row],[Rate (Auto selects)]]*Table1487453233343536331323334353738393103113123133[[#This Row],[Hours Used]]</f>
        <v>0</v>
      </c>
      <c r="S117" s="33"/>
      <c r="T117" s="39"/>
      <c r="U117" s="39"/>
      <c r="V117" s="39"/>
      <c r="W117" s="39"/>
      <c r="X117" s="39"/>
      <c r="Y117" s="112">
        <f>IF(X117 &lt;&gt; "", RIGHT(Table15775311283848586881828384858788898108118128138[[#This Row],[Class (Dropdown)]],6),0)</f>
        <v>0</v>
      </c>
      <c r="Z117" s="108"/>
      <c r="AA117" s="107"/>
      <c r="AB117" s="111">
        <f>Table15775311283848586881828384858788898108118128138[[#This Row],[Rate (Auto fill)]]*Table15775311283848586881828384858788898108118128138[[#This Row],[Hours Groomed]]</f>
        <v>0</v>
      </c>
      <c r="AC117" s="32"/>
      <c r="AE117" s="85"/>
      <c r="AF117" s="85"/>
      <c r="AI117" s="33"/>
      <c r="AJ117" s="39"/>
      <c r="AK117" s="39"/>
      <c r="AL117" s="39"/>
      <c r="AM117" s="76"/>
      <c r="AN117" s="39"/>
      <c r="AO117" s="39"/>
      <c r="AP117" s="33"/>
      <c r="AQ117" s="77"/>
      <c r="AR117" s="39"/>
      <c r="AS117" s="39"/>
      <c r="AT117" s="76"/>
      <c r="AU117" s="39"/>
      <c r="AV117" s="78"/>
      <c r="AW117" s="33"/>
      <c r="AX117" s="77"/>
      <c r="AY117" s="39"/>
      <c r="AZ117" s="39"/>
      <c r="BA117" s="76"/>
      <c r="BB117" s="39"/>
      <c r="BC117" s="78"/>
      <c r="BD117" s="33"/>
      <c r="BE117" s="77"/>
      <c r="BF117" s="39"/>
      <c r="BG117" s="39"/>
      <c r="BH117" s="76"/>
      <c r="BI117" s="39"/>
      <c r="BJ117" s="78"/>
      <c r="BK117" s="33"/>
    </row>
    <row r="118" spans="1:63" x14ac:dyDescent="0.35">
      <c r="A118" s="77"/>
      <c r="B118" s="39"/>
      <c r="C118" s="39"/>
      <c r="D118" s="39"/>
      <c r="E118" s="39"/>
      <c r="F118" s="73"/>
      <c r="G118" s="95">
        <f>Table1487453233343536331323334353738393103113123133[[#This Row],[Hours Worked]]*Table1487453233343536331323334353738393103113123133[[#This Row],[Rate]]</f>
        <v>0</v>
      </c>
      <c r="H118" s="116"/>
      <c r="I118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18" s="94"/>
      <c r="K118" s="95">
        <f>Table1487453233343536331323334353738393103113123133[[#This Row],[Rate (Auto selects)]]*Table1487453233343536331323334353738393103113123133[[#This Row],[Hours Used]]</f>
        <v>0</v>
      </c>
      <c r="S118" s="33"/>
      <c r="T118" s="39"/>
      <c r="U118" s="39"/>
      <c r="V118" s="39"/>
      <c r="W118" s="39"/>
      <c r="X118" s="39"/>
      <c r="Y118" s="112">
        <f>IF(X118 &lt;&gt; "", RIGHT(Table15775311283848586881828384858788898108118128138[[#This Row],[Class (Dropdown)]],6),0)</f>
        <v>0</v>
      </c>
      <c r="Z118" s="108"/>
      <c r="AA118" s="107"/>
      <c r="AB118" s="111">
        <f>Table15775311283848586881828384858788898108118128138[[#This Row],[Rate (Auto fill)]]*Table15775311283848586881828384858788898108118128138[[#This Row],[Hours Groomed]]</f>
        <v>0</v>
      </c>
      <c r="AC118" s="32"/>
      <c r="AE118" s="85"/>
      <c r="AF118" s="85"/>
      <c r="AI118" s="33"/>
      <c r="AJ118" s="39"/>
      <c r="AK118" s="39"/>
      <c r="AL118" s="39"/>
      <c r="AM118" s="76"/>
      <c r="AN118" s="39"/>
      <c r="AO118" s="39"/>
      <c r="AP118" s="33"/>
      <c r="AQ118" s="77"/>
      <c r="AR118" s="39"/>
      <c r="AS118" s="39"/>
      <c r="AT118" s="76"/>
      <c r="AU118" s="39"/>
      <c r="AV118" s="78"/>
      <c r="AW118" s="33"/>
      <c r="AX118" s="77"/>
      <c r="AY118" s="39"/>
      <c r="AZ118" s="39"/>
      <c r="BA118" s="76"/>
      <c r="BB118" s="39"/>
      <c r="BC118" s="78"/>
      <c r="BD118" s="33"/>
      <c r="BE118" s="77"/>
      <c r="BF118" s="39"/>
      <c r="BG118" s="39"/>
      <c r="BH118" s="76"/>
      <c r="BI118" s="39"/>
      <c r="BJ118" s="78"/>
      <c r="BK118" s="33"/>
    </row>
    <row r="119" spans="1:63" x14ac:dyDescent="0.35">
      <c r="A119" s="77"/>
      <c r="B119" s="39"/>
      <c r="C119" s="39"/>
      <c r="D119" s="39"/>
      <c r="E119" s="39"/>
      <c r="F119" s="73"/>
      <c r="G119" s="95">
        <f>Table1487453233343536331323334353738393103113123133[[#This Row],[Hours Worked]]*Table1487453233343536331323334353738393103113123133[[#This Row],[Rate]]</f>
        <v>0</v>
      </c>
      <c r="H119" s="116"/>
      <c r="I119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19" s="94"/>
      <c r="K119" s="95">
        <f>Table1487453233343536331323334353738393103113123133[[#This Row],[Rate (Auto selects)]]*Table1487453233343536331323334353738393103113123133[[#This Row],[Hours Used]]</f>
        <v>0</v>
      </c>
      <c r="S119" s="33"/>
      <c r="T119" s="39"/>
      <c r="U119" s="39"/>
      <c r="V119" s="39"/>
      <c r="W119" s="39"/>
      <c r="X119" s="39"/>
      <c r="Y119" s="112">
        <f>IF(X119 &lt;&gt; "", RIGHT(Table15775311283848586881828384858788898108118128138[[#This Row],[Class (Dropdown)]],6),0)</f>
        <v>0</v>
      </c>
      <c r="Z119" s="108"/>
      <c r="AA119" s="107"/>
      <c r="AB119" s="111">
        <f>Table15775311283848586881828384858788898108118128138[[#This Row],[Rate (Auto fill)]]*Table15775311283848586881828384858788898108118128138[[#This Row],[Hours Groomed]]</f>
        <v>0</v>
      </c>
      <c r="AC119" s="32"/>
      <c r="AE119" s="85"/>
      <c r="AF119" s="85"/>
      <c r="AI119" s="33"/>
      <c r="AJ119" s="39"/>
      <c r="AK119" s="39"/>
      <c r="AL119" s="39"/>
      <c r="AM119" s="76"/>
      <c r="AN119" s="39"/>
      <c r="AO119" s="39"/>
      <c r="AP119" s="33"/>
      <c r="AQ119" s="77"/>
      <c r="AR119" s="39"/>
      <c r="AS119" s="39"/>
      <c r="AT119" s="76"/>
      <c r="AU119" s="39"/>
      <c r="AV119" s="78"/>
      <c r="AW119" s="33"/>
      <c r="AX119" s="77"/>
      <c r="AY119" s="39"/>
      <c r="AZ119" s="39"/>
      <c r="BA119" s="76"/>
      <c r="BB119" s="39"/>
      <c r="BC119" s="78"/>
      <c r="BD119" s="33"/>
      <c r="BE119" s="77"/>
      <c r="BF119" s="39"/>
      <c r="BG119" s="39"/>
      <c r="BH119" s="76"/>
      <c r="BI119" s="39"/>
      <c r="BJ119" s="78"/>
      <c r="BK119" s="33"/>
    </row>
    <row r="120" spans="1:63" x14ac:dyDescent="0.35">
      <c r="A120" s="77"/>
      <c r="B120" s="39"/>
      <c r="C120" s="39"/>
      <c r="D120" s="39"/>
      <c r="E120" s="39"/>
      <c r="F120" s="73"/>
      <c r="G120" s="95">
        <f>Table1487453233343536331323334353738393103113123133[[#This Row],[Hours Worked]]*Table1487453233343536331323334353738393103113123133[[#This Row],[Rate]]</f>
        <v>0</v>
      </c>
      <c r="H120" s="116"/>
      <c r="I120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20" s="94"/>
      <c r="K120" s="95">
        <f>Table1487453233343536331323334353738393103113123133[[#This Row],[Rate (Auto selects)]]*Table1487453233343536331323334353738393103113123133[[#This Row],[Hours Used]]</f>
        <v>0</v>
      </c>
      <c r="S120" s="33"/>
      <c r="T120" s="39"/>
      <c r="U120" s="39"/>
      <c r="V120" s="39"/>
      <c r="W120" s="39"/>
      <c r="X120" s="39"/>
      <c r="Y120" s="112">
        <f>IF(X120 &lt;&gt; "", RIGHT(Table15775311283848586881828384858788898108118128138[[#This Row],[Class (Dropdown)]],6),0)</f>
        <v>0</v>
      </c>
      <c r="Z120" s="108"/>
      <c r="AA120" s="107"/>
      <c r="AB120" s="111">
        <f>Table15775311283848586881828384858788898108118128138[[#This Row],[Rate (Auto fill)]]*Table15775311283848586881828384858788898108118128138[[#This Row],[Hours Groomed]]</f>
        <v>0</v>
      </c>
      <c r="AC120" s="32"/>
      <c r="AE120" s="85"/>
      <c r="AF120" s="85"/>
      <c r="AI120" s="33"/>
      <c r="AJ120" s="39"/>
      <c r="AK120" s="39"/>
      <c r="AL120" s="39"/>
      <c r="AM120" s="76"/>
      <c r="AN120" s="39"/>
      <c r="AO120" s="39"/>
      <c r="AP120" s="33"/>
      <c r="AQ120" s="77"/>
      <c r="AR120" s="39"/>
      <c r="AS120" s="39"/>
      <c r="AT120" s="76"/>
      <c r="AU120" s="39"/>
      <c r="AV120" s="78"/>
      <c r="AW120" s="33"/>
      <c r="AX120" s="77"/>
      <c r="AY120" s="39"/>
      <c r="AZ120" s="39"/>
      <c r="BA120" s="76"/>
      <c r="BB120" s="39"/>
      <c r="BC120" s="78"/>
      <c r="BD120" s="33"/>
      <c r="BE120" s="77"/>
      <c r="BF120" s="39"/>
      <c r="BG120" s="39"/>
      <c r="BH120" s="76"/>
      <c r="BI120" s="39"/>
      <c r="BJ120" s="78"/>
      <c r="BK120" s="33"/>
    </row>
    <row r="121" spans="1:63" x14ac:dyDescent="0.35">
      <c r="A121" s="77"/>
      <c r="B121" s="39"/>
      <c r="C121" s="39"/>
      <c r="D121" s="39"/>
      <c r="E121" s="39"/>
      <c r="F121" s="73"/>
      <c r="G121" s="95">
        <f>Table1487453233343536331323334353738393103113123133[[#This Row],[Hours Worked]]*Table1487453233343536331323334353738393103113123133[[#This Row],[Rate]]</f>
        <v>0</v>
      </c>
      <c r="H121" s="116"/>
      <c r="I121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21" s="94"/>
      <c r="K121" s="95">
        <f>Table1487453233343536331323334353738393103113123133[[#This Row],[Rate (Auto selects)]]*Table1487453233343536331323334353738393103113123133[[#This Row],[Hours Used]]</f>
        <v>0</v>
      </c>
      <c r="S121" s="33"/>
      <c r="T121" s="39"/>
      <c r="U121" s="39"/>
      <c r="V121" s="39"/>
      <c r="W121" s="39"/>
      <c r="X121" s="39"/>
      <c r="Y121" s="112">
        <f>IF(X121 &lt;&gt; "", RIGHT(Table15775311283848586881828384858788898108118128138[[#This Row],[Class (Dropdown)]],6),0)</f>
        <v>0</v>
      </c>
      <c r="Z121" s="108"/>
      <c r="AA121" s="107"/>
      <c r="AB121" s="111">
        <f>Table15775311283848586881828384858788898108118128138[[#This Row],[Rate (Auto fill)]]*Table15775311283848586881828384858788898108118128138[[#This Row],[Hours Groomed]]</f>
        <v>0</v>
      </c>
      <c r="AC121" s="32"/>
      <c r="AE121" s="85"/>
      <c r="AF121" s="85"/>
      <c r="AI121" s="33"/>
      <c r="AJ121" s="39"/>
      <c r="AK121" s="39"/>
      <c r="AL121" s="39"/>
      <c r="AM121" s="76"/>
      <c r="AN121" s="39"/>
      <c r="AO121" s="39"/>
      <c r="AP121" s="33"/>
      <c r="AQ121" s="77"/>
      <c r="AR121" s="39"/>
      <c r="AS121" s="39"/>
      <c r="AT121" s="76"/>
      <c r="AU121" s="39"/>
      <c r="AV121" s="78"/>
      <c r="AW121" s="33"/>
      <c r="AX121" s="77"/>
      <c r="AY121" s="39"/>
      <c r="AZ121" s="39"/>
      <c r="BA121" s="76"/>
      <c r="BB121" s="39"/>
      <c r="BC121" s="78"/>
      <c r="BD121" s="33"/>
      <c r="BE121" s="77"/>
      <c r="BF121" s="39"/>
      <c r="BG121" s="39"/>
      <c r="BH121" s="76"/>
      <c r="BI121" s="39"/>
      <c r="BJ121" s="78"/>
      <c r="BK121" s="33"/>
    </row>
    <row r="122" spans="1:63" x14ac:dyDescent="0.35">
      <c r="A122" s="77"/>
      <c r="B122" s="39"/>
      <c r="C122" s="39"/>
      <c r="D122" s="39"/>
      <c r="E122" s="39"/>
      <c r="F122" s="73"/>
      <c r="G122" s="95">
        <f>Table1487453233343536331323334353738393103113123133[[#This Row],[Hours Worked]]*Table1487453233343536331323334353738393103113123133[[#This Row],[Rate]]</f>
        <v>0</v>
      </c>
      <c r="H122" s="116"/>
      <c r="I122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22" s="94"/>
      <c r="K122" s="95">
        <f>Table1487453233343536331323334353738393103113123133[[#This Row],[Rate (Auto selects)]]*Table1487453233343536331323334353738393103113123133[[#This Row],[Hours Used]]</f>
        <v>0</v>
      </c>
      <c r="S122" s="33"/>
      <c r="T122" s="39"/>
      <c r="U122" s="39"/>
      <c r="V122" s="39"/>
      <c r="W122" s="39"/>
      <c r="X122" s="39"/>
      <c r="Y122" s="112">
        <f>IF(X122 &lt;&gt; "", RIGHT(Table15775311283848586881828384858788898108118128138[[#This Row],[Class (Dropdown)]],6),0)</f>
        <v>0</v>
      </c>
      <c r="Z122" s="108"/>
      <c r="AA122" s="107"/>
      <c r="AB122" s="111">
        <f>Table15775311283848586881828384858788898108118128138[[#This Row],[Rate (Auto fill)]]*Table15775311283848586881828384858788898108118128138[[#This Row],[Hours Groomed]]</f>
        <v>0</v>
      </c>
      <c r="AC122" s="32"/>
      <c r="AE122" s="85"/>
      <c r="AF122" s="85"/>
      <c r="AI122" s="33"/>
      <c r="AJ122" s="39"/>
      <c r="AK122" s="39"/>
      <c r="AL122" s="39"/>
      <c r="AM122" s="76"/>
      <c r="AN122" s="39"/>
      <c r="AO122" s="39"/>
      <c r="AP122" s="33"/>
      <c r="AQ122" s="77"/>
      <c r="AR122" s="39"/>
      <c r="AS122" s="39"/>
      <c r="AT122" s="76"/>
      <c r="AU122" s="39"/>
      <c r="AV122" s="78"/>
      <c r="AW122" s="33"/>
      <c r="AX122" s="77"/>
      <c r="AY122" s="39"/>
      <c r="AZ122" s="39"/>
      <c r="BA122" s="76"/>
      <c r="BB122" s="39"/>
      <c r="BC122" s="78"/>
      <c r="BD122" s="33"/>
      <c r="BE122" s="77"/>
      <c r="BF122" s="39"/>
      <c r="BG122" s="39"/>
      <c r="BH122" s="76"/>
      <c r="BI122" s="39"/>
      <c r="BJ122" s="78"/>
      <c r="BK122" s="33"/>
    </row>
    <row r="123" spans="1:63" x14ac:dyDescent="0.35">
      <c r="A123" s="77"/>
      <c r="B123" s="39"/>
      <c r="C123" s="39"/>
      <c r="D123" s="39"/>
      <c r="E123" s="39"/>
      <c r="F123" s="73"/>
      <c r="G123" s="95">
        <f>Table1487453233343536331323334353738393103113123133[[#This Row],[Hours Worked]]*Table1487453233343536331323334353738393103113123133[[#This Row],[Rate]]</f>
        <v>0</v>
      </c>
      <c r="H123" s="116"/>
      <c r="I123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23" s="94"/>
      <c r="K123" s="95">
        <f>Table1487453233343536331323334353738393103113123133[[#This Row],[Rate (Auto selects)]]*Table1487453233343536331323334353738393103113123133[[#This Row],[Hours Used]]</f>
        <v>0</v>
      </c>
      <c r="S123" s="33"/>
      <c r="T123" s="39"/>
      <c r="U123" s="39"/>
      <c r="V123" s="39"/>
      <c r="W123" s="39"/>
      <c r="X123" s="39"/>
      <c r="Y123" s="112">
        <f>IF(X123 &lt;&gt; "", RIGHT(Table15775311283848586881828384858788898108118128138[[#This Row],[Class (Dropdown)]],6),0)</f>
        <v>0</v>
      </c>
      <c r="Z123" s="108"/>
      <c r="AA123" s="107"/>
      <c r="AB123" s="111">
        <f>Table15775311283848586881828384858788898108118128138[[#This Row],[Rate (Auto fill)]]*Table15775311283848586881828384858788898108118128138[[#This Row],[Hours Groomed]]</f>
        <v>0</v>
      </c>
      <c r="AC123" s="32"/>
      <c r="AE123" s="85"/>
      <c r="AF123" s="85"/>
      <c r="AI123" s="33"/>
      <c r="AJ123" s="39"/>
      <c r="AK123" s="39"/>
      <c r="AL123" s="39"/>
      <c r="AM123" s="76"/>
      <c r="AN123" s="39"/>
      <c r="AO123" s="39"/>
      <c r="AP123" s="33"/>
      <c r="AQ123" s="77"/>
      <c r="AR123" s="39"/>
      <c r="AS123" s="39"/>
      <c r="AT123" s="76"/>
      <c r="AU123" s="39"/>
      <c r="AV123" s="78"/>
      <c r="AW123" s="33"/>
      <c r="AX123" s="77"/>
      <c r="AY123" s="39"/>
      <c r="AZ123" s="39"/>
      <c r="BA123" s="76"/>
      <c r="BB123" s="39"/>
      <c r="BC123" s="78"/>
      <c r="BD123" s="33"/>
      <c r="BE123" s="77"/>
      <c r="BF123" s="39"/>
      <c r="BG123" s="39"/>
      <c r="BH123" s="76"/>
      <c r="BI123" s="39"/>
      <c r="BJ123" s="78"/>
      <c r="BK123" s="33"/>
    </row>
    <row r="124" spans="1:63" x14ac:dyDescent="0.35">
      <c r="A124" s="77"/>
      <c r="B124" s="39"/>
      <c r="C124" s="39"/>
      <c r="D124" s="39"/>
      <c r="E124" s="39"/>
      <c r="F124" s="73"/>
      <c r="G124" s="95">
        <f>Table1487453233343536331323334353738393103113123133[[#This Row],[Hours Worked]]*Table1487453233343536331323334353738393103113123133[[#This Row],[Rate]]</f>
        <v>0</v>
      </c>
      <c r="H124" s="116"/>
      <c r="I124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24" s="94"/>
      <c r="K124" s="95">
        <f>Table1487453233343536331323334353738393103113123133[[#This Row],[Rate (Auto selects)]]*Table1487453233343536331323334353738393103113123133[[#This Row],[Hours Used]]</f>
        <v>0</v>
      </c>
      <c r="S124" s="33"/>
      <c r="T124" s="39"/>
      <c r="U124" s="39"/>
      <c r="V124" s="39"/>
      <c r="W124" s="39"/>
      <c r="X124" s="39"/>
      <c r="Y124" s="112">
        <f>IF(X124 &lt;&gt; "", RIGHT(Table15775311283848586881828384858788898108118128138[[#This Row],[Class (Dropdown)]],6),0)</f>
        <v>0</v>
      </c>
      <c r="Z124" s="108"/>
      <c r="AA124" s="107"/>
      <c r="AB124" s="111">
        <f>Table15775311283848586881828384858788898108118128138[[#This Row],[Rate (Auto fill)]]*Table15775311283848586881828384858788898108118128138[[#This Row],[Hours Groomed]]</f>
        <v>0</v>
      </c>
      <c r="AC124" s="32"/>
      <c r="AE124" s="85"/>
      <c r="AF124" s="85"/>
      <c r="AI124" s="33"/>
      <c r="AJ124" s="39"/>
      <c r="AK124" s="39"/>
      <c r="AL124" s="39"/>
      <c r="AM124" s="76"/>
      <c r="AN124" s="39"/>
      <c r="AO124" s="39"/>
      <c r="AP124" s="33"/>
      <c r="AQ124" s="77"/>
      <c r="AR124" s="39"/>
      <c r="AS124" s="39"/>
      <c r="AT124" s="76"/>
      <c r="AU124" s="39"/>
      <c r="AV124" s="78"/>
      <c r="AW124" s="33"/>
      <c r="AX124" s="77"/>
      <c r="AY124" s="39"/>
      <c r="AZ124" s="39"/>
      <c r="BA124" s="76"/>
      <c r="BB124" s="39"/>
      <c r="BC124" s="78"/>
      <c r="BD124" s="33"/>
      <c r="BE124" s="77"/>
      <c r="BF124" s="39"/>
      <c r="BG124" s="39"/>
      <c r="BH124" s="76"/>
      <c r="BI124" s="39"/>
      <c r="BJ124" s="78"/>
      <c r="BK124" s="33"/>
    </row>
    <row r="125" spans="1:63" x14ac:dyDescent="0.35">
      <c r="A125" s="77"/>
      <c r="B125" s="39"/>
      <c r="C125" s="39"/>
      <c r="D125" s="39"/>
      <c r="E125" s="39"/>
      <c r="F125" s="73"/>
      <c r="G125" s="95">
        <f>Table1487453233343536331323334353738393103113123133[[#This Row],[Hours Worked]]*Table1487453233343536331323334353738393103113123133[[#This Row],[Rate]]</f>
        <v>0</v>
      </c>
      <c r="H125" s="116"/>
      <c r="I125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25" s="94"/>
      <c r="K125" s="95">
        <f>Table1487453233343536331323334353738393103113123133[[#This Row],[Rate (Auto selects)]]*Table1487453233343536331323334353738393103113123133[[#This Row],[Hours Used]]</f>
        <v>0</v>
      </c>
      <c r="S125" s="33"/>
      <c r="T125" s="39"/>
      <c r="U125" s="39"/>
      <c r="V125" s="39"/>
      <c r="W125" s="39"/>
      <c r="X125" s="39"/>
      <c r="Y125" s="112">
        <f>IF(X125 &lt;&gt; "", RIGHT(Table15775311283848586881828384858788898108118128138[[#This Row],[Class (Dropdown)]],6),0)</f>
        <v>0</v>
      </c>
      <c r="Z125" s="108"/>
      <c r="AA125" s="107"/>
      <c r="AB125" s="111">
        <f>Table15775311283848586881828384858788898108118128138[[#This Row],[Rate (Auto fill)]]*Table15775311283848586881828384858788898108118128138[[#This Row],[Hours Groomed]]</f>
        <v>0</v>
      </c>
      <c r="AC125" s="32"/>
      <c r="AE125" s="85"/>
      <c r="AF125" s="85"/>
      <c r="AI125" s="33"/>
      <c r="AJ125" s="39"/>
      <c r="AK125" s="39"/>
      <c r="AL125" s="39"/>
      <c r="AM125" s="76"/>
      <c r="AN125" s="39"/>
      <c r="AO125" s="39"/>
      <c r="AP125" s="33"/>
      <c r="AQ125" s="77"/>
      <c r="AR125" s="39"/>
      <c r="AS125" s="39"/>
      <c r="AT125" s="76"/>
      <c r="AU125" s="39"/>
      <c r="AV125" s="78"/>
      <c r="AW125" s="33"/>
      <c r="AX125" s="77"/>
      <c r="AY125" s="39"/>
      <c r="AZ125" s="39"/>
      <c r="BA125" s="76"/>
      <c r="BB125" s="39"/>
      <c r="BC125" s="78"/>
      <c r="BD125" s="33"/>
      <c r="BE125" s="77"/>
      <c r="BF125" s="39"/>
      <c r="BG125" s="39"/>
      <c r="BH125" s="76"/>
      <c r="BI125" s="39"/>
      <c r="BJ125" s="78"/>
      <c r="BK125" s="33"/>
    </row>
    <row r="126" spans="1:63" x14ac:dyDescent="0.35">
      <c r="A126" s="77"/>
      <c r="B126" s="39"/>
      <c r="C126" s="39"/>
      <c r="D126" s="39"/>
      <c r="E126" s="39"/>
      <c r="F126" s="73"/>
      <c r="G126" s="95">
        <f>Table1487453233343536331323334353738393103113123133[[#This Row],[Hours Worked]]*Table1487453233343536331323334353738393103113123133[[#This Row],[Rate]]</f>
        <v>0</v>
      </c>
      <c r="H126" s="116"/>
      <c r="I126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26" s="94"/>
      <c r="K126" s="95">
        <f>Table1487453233343536331323334353738393103113123133[[#This Row],[Rate (Auto selects)]]*Table1487453233343536331323334353738393103113123133[[#This Row],[Hours Used]]</f>
        <v>0</v>
      </c>
      <c r="S126" s="33"/>
      <c r="T126" s="39"/>
      <c r="U126" s="39"/>
      <c r="V126" s="39"/>
      <c r="W126" s="39"/>
      <c r="X126" s="39"/>
      <c r="Y126" s="112">
        <f>IF(X126 &lt;&gt; "", RIGHT(Table15775311283848586881828384858788898108118128138[[#This Row],[Class (Dropdown)]],6),0)</f>
        <v>0</v>
      </c>
      <c r="Z126" s="108"/>
      <c r="AA126" s="107"/>
      <c r="AB126" s="111">
        <f>Table15775311283848586881828384858788898108118128138[[#This Row],[Rate (Auto fill)]]*Table15775311283848586881828384858788898108118128138[[#This Row],[Hours Groomed]]</f>
        <v>0</v>
      </c>
      <c r="AC126" s="32"/>
      <c r="AE126" s="85"/>
      <c r="AF126" s="85"/>
      <c r="AI126" s="33"/>
      <c r="AJ126" s="39"/>
      <c r="AK126" s="39"/>
      <c r="AL126" s="39"/>
      <c r="AM126" s="76"/>
      <c r="AN126" s="39"/>
      <c r="AO126" s="39"/>
      <c r="AP126" s="33"/>
      <c r="AQ126" s="77"/>
      <c r="AR126" s="39"/>
      <c r="AS126" s="39"/>
      <c r="AT126" s="76"/>
      <c r="AU126" s="39"/>
      <c r="AV126" s="78"/>
      <c r="AW126" s="33"/>
      <c r="AX126" s="77"/>
      <c r="AY126" s="39"/>
      <c r="AZ126" s="39"/>
      <c r="BA126" s="76"/>
      <c r="BB126" s="39"/>
      <c r="BC126" s="78"/>
      <c r="BD126" s="33"/>
      <c r="BE126" s="77"/>
      <c r="BF126" s="39"/>
      <c r="BG126" s="39"/>
      <c r="BH126" s="76"/>
      <c r="BI126" s="39"/>
      <c r="BJ126" s="78"/>
      <c r="BK126" s="33"/>
    </row>
    <row r="127" spans="1:63" x14ac:dyDescent="0.35">
      <c r="A127" s="77"/>
      <c r="B127" s="39"/>
      <c r="C127" s="39"/>
      <c r="D127" s="39"/>
      <c r="E127" s="39"/>
      <c r="F127" s="73"/>
      <c r="G127" s="95">
        <f>Table1487453233343536331323334353738393103113123133[[#This Row],[Hours Worked]]*Table1487453233343536331323334353738393103113123133[[#This Row],[Rate]]</f>
        <v>0</v>
      </c>
      <c r="H127" s="116"/>
      <c r="I127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27" s="94"/>
      <c r="K127" s="95">
        <f>Table1487453233343536331323334353738393103113123133[[#This Row],[Rate (Auto selects)]]*Table1487453233343536331323334353738393103113123133[[#This Row],[Hours Used]]</f>
        <v>0</v>
      </c>
      <c r="S127" s="33"/>
      <c r="T127" s="39"/>
      <c r="U127" s="39"/>
      <c r="V127" s="39"/>
      <c r="W127" s="39"/>
      <c r="X127" s="39"/>
      <c r="Y127" s="112">
        <f>IF(X127 &lt;&gt; "", RIGHT(Table15775311283848586881828384858788898108118128138[[#This Row],[Class (Dropdown)]],6),0)</f>
        <v>0</v>
      </c>
      <c r="Z127" s="108"/>
      <c r="AA127" s="107"/>
      <c r="AB127" s="111">
        <f>Table15775311283848586881828384858788898108118128138[[#This Row],[Rate (Auto fill)]]*Table15775311283848586881828384858788898108118128138[[#This Row],[Hours Groomed]]</f>
        <v>0</v>
      </c>
      <c r="AC127" s="32"/>
      <c r="AE127" s="85"/>
      <c r="AF127" s="85"/>
      <c r="AI127" s="33"/>
      <c r="AJ127" s="39"/>
      <c r="AK127" s="39"/>
      <c r="AL127" s="39"/>
      <c r="AM127" s="76"/>
      <c r="AN127" s="39"/>
      <c r="AO127" s="39"/>
      <c r="AP127" s="33"/>
      <c r="AQ127" s="77"/>
      <c r="AR127" s="39"/>
      <c r="AS127" s="39"/>
      <c r="AT127" s="76"/>
      <c r="AU127" s="39"/>
      <c r="AV127" s="78"/>
      <c r="AW127" s="33"/>
      <c r="AX127" s="77"/>
      <c r="AY127" s="39"/>
      <c r="AZ127" s="39"/>
      <c r="BA127" s="76"/>
      <c r="BB127" s="39"/>
      <c r="BC127" s="78"/>
      <c r="BD127" s="33"/>
      <c r="BE127" s="77"/>
      <c r="BF127" s="39"/>
      <c r="BG127" s="39"/>
      <c r="BH127" s="76"/>
      <c r="BI127" s="39"/>
      <c r="BJ127" s="78"/>
      <c r="BK127" s="33"/>
    </row>
    <row r="128" spans="1:63" x14ac:dyDescent="0.35">
      <c r="A128" s="77"/>
      <c r="B128" s="39"/>
      <c r="C128" s="39"/>
      <c r="D128" s="39"/>
      <c r="E128" s="39"/>
      <c r="F128" s="73"/>
      <c r="G128" s="95">
        <f>Table1487453233343536331323334353738393103113123133[[#This Row],[Hours Worked]]*Table1487453233343536331323334353738393103113123133[[#This Row],[Rate]]</f>
        <v>0</v>
      </c>
      <c r="H128" s="116"/>
      <c r="I128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28" s="94"/>
      <c r="K128" s="95">
        <f>Table1487453233343536331323334353738393103113123133[[#This Row],[Rate (Auto selects)]]*Table1487453233343536331323334353738393103113123133[[#This Row],[Hours Used]]</f>
        <v>0</v>
      </c>
      <c r="S128" s="33"/>
      <c r="T128" s="39"/>
      <c r="U128" s="39"/>
      <c r="V128" s="39"/>
      <c r="W128" s="39"/>
      <c r="X128" s="39"/>
      <c r="Y128" s="112">
        <f>IF(X128 &lt;&gt; "", RIGHT(Table15775311283848586881828384858788898108118128138[[#This Row],[Class (Dropdown)]],6),0)</f>
        <v>0</v>
      </c>
      <c r="Z128" s="108"/>
      <c r="AA128" s="107"/>
      <c r="AB128" s="111">
        <f>Table15775311283848586881828384858788898108118128138[[#This Row],[Rate (Auto fill)]]*Table15775311283848586881828384858788898108118128138[[#This Row],[Hours Groomed]]</f>
        <v>0</v>
      </c>
      <c r="AC128" s="32"/>
      <c r="AE128" s="85"/>
      <c r="AF128" s="85"/>
      <c r="AI128" s="33"/>
      <c r="AJ128" s="39"/>
      <c r="AK128" s="39"/>
      <c r="AL128" s="39"/>
      <c r="AM128" s="76"/>
      <c r="AN128" s="39"/>
      <c r="AO128" s="39"/>
      <c r="AP128" s="33"/>
      <c r="AQ128" s="77"/>
      <c r="AR128" s="39"/>
      <c r="AS128" s="39"/>
      <c r="AT128" s="76"/>
      <c r="AU128" s="39"/>
      <c r="AV128" s="78"/>
      <c r="AW128" s="33"/>
      <c r="AX128" s="77"/>
      <c r="AY128" s="39"/>
      <c r="AZ128" s="39"/>
      <c r="BA128" s="76"/>
      <c r="BB128" s="39"/>
      <c r="BC128" s="78"/>
      <c r="BD128" s="33"/>
      <c r="BE128" s="77"/>
      <c r="BF128" s="39"/>
      <c r="BG128" s="39"/>
      <c r="BH128" s="76"/>
      <c r="BI128" s="39"/>
      <c r="BJ128" s="78"/>
      <c r="BK128" s="33"/>
    </row>
    <row r="129" spans="1:63" x14ac:dyDescent="0.35">
      <c r="A129" s="77"/>
      <c r="B129" s="39"/>
      <c r="C129" s="39"/>
      <c r="D129" s="39"/>
      <c r="E129" s="39"/>
      <c r="F129" s="73"/>
      <c r="G129" s="95">
        <f>Table1487453233343536331323334353738393103113123133[[#This Row],[Hours Worked]]*Table1487453233343536331323334353738393103113123133[[#This Row],[Rate]]</f>
        <v>0</v>
      </c>
      <c r="H129" s="116"/>
      <c r="I129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29" s="94"/>
      <c r="K129" s="95">
        <f>Table1487453233343536331323334353738393103113123133[[#This Row],[Rate (Auto selects)]]*Table1487453233343536331323334353738393103113123133[[#This Row],[Hours Used]]</f>
        <v>0</v>
      </c>
      <c r="S129" s="33"/>
      <c r="T129" s="39"/>
      <c r="U129" s="39"/>
      <c r="V129" s="39"/>
      <c r="W129" s="39"/>
      <c r="X129" s="39"/>
      <c r="Y129" s="112">
        <f>IF(X129 &lt;&gt; "", RIGHT(Table15775311283848586881828384858788898108118128138[[#This Row],[Class (Dropdown)]],6),0)</f>
        <v>0</v>
      </c>
      <c r="Z129" s="108"/>
      <c r="AA129" s="107"/>
      <c r="AB129" s="111">
        <f>Table15775311283848586881828384858788898108118128138[[#This Row],[Rate (Auto fill)]]*Table15775311283848586881828384858788898108118128138[[#This Row],[Hours Groomed]]</f>
        <v>0</v>
      </c>
      <c r="AC129" s="32"/>
      <c r="AE129" s="85"/>
      <c r="AF129" s="85"/>
      <c r="AI129" s="33"/>
      <c r="AJ129" s="39"/>
      <c r="AK129" s="39"/>
      <c r="AL129" s="39"/>
      <c r="AM129" s="76"/>
      <c r="AN129" s="39"/>
      <c r="AO129" s="39"/>
      <c r="AP129" s="33"/>
      <c r="AQ129" s="77"/>
      <c r="AR129" s="39"/>
      <c r="AS129" s="39"/>
      <c r="AT129" s="76"/>
      <c r="AU129" s="39"/>
      <c r="AV129" s="78"/>
      <c r="AW129" s="33"/>
      <c r="AX129" s="77"/>
      <c r="AY129" s="39"/>
      <c r="AZ129" s="39"/>
      <c r="BA129" s="76"/>
      <c r="BB129" s="39"/>
      <c r="BC129" s="78"/>
      <c r="BD129" s="33"/>
      <c r="BE129" s="77"/>
      <c r="BF129" s="39"/>
      <c r="BG129" s="39"/>
      <c r="BH129" s="76"/>
      <c r="BI129" s="39"/>
      <c r="BJ129" s="78"/>
      <c r="BK129" s="33"/>
    </row>
    <row r="130" spans="1:63" x14ac:dyDescent="0.35">
      <c r="A130" s="77"/>
      <c r="B130" s="39"/>
      <c r="C130" s="39"/>
      <c r="D130" s="39"/>
      <c r="E130" s="39"/>
      <c r="F130" s="73"/>
      <c r="G130" s="95">
        <f>Table1487453233343536331323334353738393103113123133[[#This Row],[Hours Worked]]*Table1487453233343536331323334353738393103113123133[[#This Row],[Rate]]</f>
        <v>0</v>
      </c>
      <c r="H130" s="116"/>
      <c r="I130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30" s="94"/>
      <c r="K130" s="95">
        <f>Table1487453233343536331323334353738393103113123133[[#This Row],[Rate (Auto selects)]]*Table1487453233343536331323334353738393103113123133[[#This Row],[Hours Used]]</f>
        <v>0</v>
      </c>
      <c r="S130" s="33"/>
      <c r="T130" s="39"/>
      <c r="U130" s="39"/>
      <c r="V130" s="39"/>
      <c r="W130" s="39"/>
      <c r="X130" s="39"/>
      <c r="Y130" s="112">
        <f>IF(X130 &lt;&gt; "", RIGHT(Table15775311283848586881828384858788898108118128138[[#This Row],[Class (Dropdown)]],6),0)</f>
        <v>0</v>
      </c>
      <c r="Z130" s="108"/>
      <c r="AA130" s="107"/>
      <c r="AB130" s="111">
        <f>Table15775311283848586881828384858788898108118128138[[#This Row],[Rate (Auto fill)]]*Table15775311283848586881828384858788898108118128138[[#This Row],[Hours Groomed]]</f>
        <v>0</v>
      </c>
      <c r="AC130" s="32"/>
      <c r="AE130" s="85"/>
      <c r="AF130" s="85"/>
      <c r="AI130" s="33"/>
      <c r="AJ130" s="39"/>
      <c r="AK130" s="39"/>
      <c r="AL130" s="39"/>
      <c r="AM130" s="76"/>
      <c r="AN130" s="39"/>
      <c r="AO130" s="39"/>
      <c r="AP130" s="33"/>
      <c r="AQ130" s="77"/>
      <c r="AR130" s="39"/>
      <c r="AS130" s="39"/>
      <c r="AT130" s="76"/>
      <c r="AU130" s="39"/>
      <c r="AV130" s="78"/>
      <c r="AW130" s="33"/>
      <c r="AX130" s="77"/>
      <c r="AY130" s="39"/>
      <c r="AZ130" s="39"/>
      <c r="BA130" s="76"/>
      <c r="BB130" s="39"/>
      <c r="BC130" s="78"/>
      <c r="BD130" s="33"/>
      <c r="BE130" s="77"/>
      <c r="BF130" s="39"/>
      <c r="BG130" s="39"/>
      <c r="BH130" s="76"/>
      <c r="BI130" s="39"/>
      <c r="BJ130" s="78"/>
      <c r="BK130" s="33"/>
    </row>
    <row r="131" spans="1:63" x14ac:dyDescent="0.35">
      <c r="A131" s="77"/>
      <c r="B131" s="39"/>
      <c r="C131" s="39"/>
      <c r="D131" s="39"/>
      <c r="E131" s="39"/>
      <c r="F131" s="73"/>
      <c r="G131" s="95">
        <f>Table1487453233343536331323334353738393103113123133[[#This Row],[Hours Worked]]*Table1487453233343536331323334353738393103113123133[[#This Row],[Rate]]</f>
        <v>0</v>
      </c>
      <c r="H131" s="116"/>
      <c r="I131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31" s="94"/>
      <c r="K131" s="95">
        <f>Table1487453233343536331323334353738393103113123133[[#This Row],[Rate (Auto selects)]]*Table1487453233343536331323334353738393103113123133[[#This Row],[Hours Used]]</f>
        <v>0</v>
      </c>
      <c r="S131" s="33"/>
      <c r="T131" s="39"/>
      <c r="U131" s="39"/>
      <c r="V131" s="39"/>
      <c r="W131" s="39"/>
      <c r="X131" s="39"/>
      <c r="Y131" s="112">
        <f>IF(X131 &lt;&gt; "", RIGHT(Table15775311283848586881828384858788898108118128138[[#This Row],[Class (Dropdown)]],6),0)</f>
        <v>0</v>
      </c>
      <c r="Z131" s="108"/>
      <c r="AA131" s="107"/>
      <c r="AB131" s="111">
        <f>Table15775311283848586881828384858788898108118128138[[#This Row],[Rate (Auto fill)]]*Table15775311283848586881828384858788898108118128138[[#This Row],[Hours Groomed]]</f>
        <v>0</v>
      </c>
      <c r="AC131" s="32"/>
      <c r="AE131" s="85"/>
      <c r="AF131" s="85"/>
      <c r="AI131" s="33"/>
      <c r="AJ131" s="39"/>
      <c r="AK131" s="39"/>
      <c r="AL131" s="39"/>
      <c r="AM131" s="76"/>
      <c r="AN131" s="39"/>
      <c r="AO131" s="39"/>
      <c r="AP131" s="33"/>
      <c r="AQ131" s="77"/>
      <c r="AR131" s="39"/>
      <c r="AS131" s="39"/>
      <c r="AT131" s="76"/>
      <c r="AU131" s="39"/>
      <c r="AV131" s="78"/>
      <c r="AW131" s="33"/>
      <c r="AX131" s="77"/>
      <c r="AY131" s="39"/>
      <c r="AZ131" s="39"/>
      <c r="BA131" s="76"/>
      <c r="BB131" s="39"/>
      <c r="BC131" s="78"/>
      <c r="BD131" s="33"/>
      <c r="BE131" s="77"/>
      <c r="BF131" s="39"/>
      <c r="BG131" s="39"/>
      <c r="BH131" s="76"/>
      <c r="BI131" s="39"/>
      <c r="BJ131" s="78"/>
      <c r="BK131" s="33"/>
    </row>
    <row r="132" spans="1:63" x14ac:dyDescent="0.35">
      <c r="A132" s="77"/>
      <c r="B132" s="39"/>
      <c r="C132" s="39"/>
      <c r="D132" s="39"/>
      <c r="E132" s="39"/>
      <c r="F132" s="73"/>
      <c r="G132" s="95">
        <f>Table1487453233343536331323334353738393103113123133[[#This Row],[Hours Worked]]*Table1487453233343536331323334353738393103113123133[[#This Row],[Rate]]</f>
        <v>0</v>
      </c>
      <c r="H132" s="116"/>
      <c r="I132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32" s="94"/>
      <c r="K132" s="95">
        <f>Table1487453233343536331323334353738393103113123133[[#This Row],[Rate (Auto selects)]]*Table1487453233343536331323334353738393103113123133[[#This Row],[Hours Used]]</f>
        <v>0</v>
      </c>
      <c r="S132" s="33"/>
      <c r="T132" s="39"/>
      <c r="U132" s="39"/>
      <c r="V132" s="39"/>
      <c r="W132" s="39"/>
      <c r="X132" s="39"/>
      <c r="Y132" s="112">
        <f>IF(X132 &lt;&gt; "", RIGHT(Table15775311283848586881828384858788898108118128138[[#This Row],[Class (Dropdown)]],6),0)</f>
        <v>0</v>
      </c>
      <c r="Z132" s="108"/>
      <c r="AA132" s="107"/>
      <c r="AB132" s="111">
        <f>Table15775311283848586881828384858788898108118128138[[#This Row],[Rate (Auto fill)]]*Table15775311283848586881828384858788898108118128138[[#This Row],[Hours Groomed]]</f>
        <v>0</v>
      </c>
      <c r="AC132" s="32"/>
      <c r="AE132" s="85"/>
      <c r="AF132" s="85"/>
      <c r="AI132" s="33"/>
      <c r="AJ132" s="39"/>
      <c r="AK132" s="39"/>
      <c r="AL132" s="39"/>
      <c r="AM132" s="76"/>
      <c r="AN132" s="39"/>
      <c r="AO132" s="39"/>
      <c r="AP132" s="33"/>
      <c r="AQ132" s="77"/>
      <c r="AR132" s="39"/>
      <c r="AS132" s="39"/>
      <c r="AT132" s="76"/>
      <c r="AU132" s="39"/>
      <c r="AV132" s="78"/>
      <c r="AW132" s="33"/>
      <c r="AX132" s="77"/>
      <c r="AY132" s="39"/>
      <c r="AZ132" s="39"/>
      <c r="BA132" s="76"/>
      <c r="BB132" s="39"/>
      <c r="BC132" s="78"/>
      <c r="BD132" s="33"/>
      <c r="BE132" s="77"/>
      <c r="BF132" s="39"/>
      <c r="BG132" s="39"/>
      <c r="BH132" s="76"/>
      <c r="BI132" s="39"/>
      <c r="BJ132" s="78"/>
      <c r="BK132" s="33"/>
    </row>
    <row r="133" spans="1:63" x14ac:dyDescent="0.35">
      <c r="A133" s="77"/>
      <c r="B133" s="39"/>
      <c r="C133" s="39"/>
      <c r="D133" s="39"/>
      <c r="E133" s="39"/>
      <c r="F133" s="73"/>
      <c r="G133" s="95">
        <f>Table1487453233343536331323334353738393103113123133[[#This Row],[Hours Worked]]*Table1487453233343536331323334353738393103113123133[[#This Row],[Rate]]</f>
        <v>0</v>
      </c>
      <c r="H133" s="116"/>
      <c r="I133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33" s="94"/>
      <c r="K133" s="95">
        <f>Table1487453233343536331323334353738393103113123133[[#This Row],[Rate (Auto selects)]]*Table1487453233343536331323334353738393103113123133[[#This Row],[Hours Used]]</f>
        <v>0</v>
      </c>
      <c r="S133" s="33"/>
      <c r="T133" s="39"/>
      <c r="U133" s="39"/>
      <c r="V133" s="39"/>
      <c r="W133" s="39"/>
      <c r="X133" s="39"/>
      <c r="Y133" s="112">
        <f>IF(X133 &lt;&gt; "", RIGHT(Table15775311283848586881828384858788898108118128138[[#This Row],[Class (Dropdown)]],6),0)</f>
        <v>0</v>
      </c>
      <c r="Z133" s="108"/>
      <c r="AA133" s="107"/>
      <c r="AB133" s="111">
        <f>Table15775311283848586881828384858788898108118128138[[#This Row],[Rate (Auto fill)]]*Table15775311283848586881828384858788898108118128138[[#This Row],[Hours Groomed]]</f>
        <v>0</v>
      </c>
      <c r="AC133" s="32"/>
      <c r="AE133" s="85"/>
      <c r="AF133" s="85"/>
      <c r="AI133" s="33"/>
      <c r="AJ133" s="39"/>
      <c r="AK133" s="39"/>
      <c r="AL133" s="39"/>
      <c r="AM133" s="76"/>
      <c r="AN133" s="39"/>
      <c r="AO133" s="39"/>
      <c r="AP133" s="33"/>
      <c r="AQ133" s="77"/>
      <c r="AR133" s="39"/>
      <c r="AS133" s="39"/>
      <c r="AT133" s="76"/>
      <c r="AU133" s="39"/>
      <c r="AV133" s="78"/>
      <c r="AW133" s="33"/>
      <c r="AX133" s="77"/>
      <c r="AY133" s="39"/>
      <c r="AZ133" s="39"/>
      <c r="BA133" s="76"/>
      <c r="BB133" s="39"/>
      <c r="BC133" s="78"/>
      <c r="BD133" s="33"/>
      <c r="BE133" s="77"/>
      <c r="BF133" s="39"/>
      <c r="BG133" s="39"/>
      <c r="BH133" s="76"/>
      <c r="BI133" s="39"/>
      <c r="BJ133" s="78"/>
      <c r="BK133" s="33"/>
    </row>
    <row r="134" spans="1:63" x14ac:dyDescent="0.35">
      <c r="A134" s="77"/>
      <c r="B134" s="39"/>
      <c r="C134" s="39"/>
      <c r="D134" s="39"/>
      <c r="E134" s="39"/>
      <c r="F134" s="73"/>
      <c r="G134" s="95">
        <f>Table1487453233343536331323334353738393103113123133[[#This Row],[Hours Worked]]*Table1487453233343536331323334353738393103113123133[[#This Row],[Rate]]</f>
        <v>0</v>
      </c>
      <c r="H134" s="116"/>
      <c r="I134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34" s="94"/>
      <c r="K134" s="95">
        <f>Table1487453233343536331323334353738393103113123133[[#This Row],[Rate (Auto selects)]]*Table1487453233343536331323334353738393103113123133[[#This Row],[Hours Used]]</f>
        <v>0</v>
      </c>
      <c r="S134" s="33"/>
      <c r="T134" s="39"/>
      <c r="U134" s="39"/>
      <c r="V134" s="39"/>
      <c r="W134" s="39"/>
      <c r="X134" s="39"/>
      <c r="Y134" s="112">
        <f>IF(X134 &lt;&gt; "", RIGHT(Table15775311283848586881828384858788898108118128138[[#This Row],[Class (Dropdown)]],6),0)</f>
        <v>0</v>
      </c>
      <c r="Z134" s="108"/>
      <c r="AA134" s="107"/>
      <c r="AB134" s="111">
        <f>Table15775311283848586881828384858788898108118128138[[#This Row],[Rate (Auto fill)]]*Table15775311283848586881828384858788898108118128138[[#This Row],[Hours Groomed]]</f>
        <v>0</v>
      </c>
      <c r="AC134" s="32"/>
      <c r="AE134" s="85"/>
      <c r="AF134" s="85"/>
      <c r="AI134" s="33"/>
      <c r="AJ134" s="39"/>
      <c r="AK134" s="39"/>
      <c r="AL134" s="39"/>
      <c r="AM134" s="76"/>
      <c r="AN134" s="39"/>
      <c r="AO134" s="39"/>
      <c r="AP134" s="33"/>
      <c r="AQ134" s="77"/>
      <c r="AR134" s="39"/>
      <c r="AS134" s="39"/>
      <c r="AT134" s="76"/>
      <c r="AU134" s="39"/>
      <c r="AV134" s="78"/>
      <c r="AW134" s="33"/>
      <c r="AX134" s="77"/>
      <c r="AY134" s="39"/>
      <c r="AZ134" s="39"/>
      <c r="BA134" s="76"/>
      <c r="BB134" s="39"/>
      <c r="BC134" s="78"/>
      <c r="BD134" s="33"/>
      <c r="BE134" s="77"/>
      <c r="BF134" s="39"/>
      <c r="BG134" s="39"/>
      <c r="BH134" s="76"/>
      <c r="BI134" s="39"/>
      <c r="BJ134" s="78"/>
      <c r="BK134" s="33"/>
    </row>
    <row r="135" spans="1:63" x14ac:dyDescent="0.35">
      <c r="A135" s="77"/>
      <c r="B135" s="39"/>
      <c r="C135" s="39"/>
      <c r="D135" s="39"/>
      <c r="E135" s="39"/>
      <c r="F135" s="73"/>
      <c r="G135" s="95">
        <f>Table1487453233343536331323334353738393103113123133[[#This Row],[Hours Worked]]*Table1487453233343536331323334353738393103113123133[[#This Row],[Rate]]</f>
        <v>0</v>
      </c>
      <c r="H135" s="116"/>
      <c r="I135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35" s="94"/>
      <c r="K135" s="95">
        <f>Table1487453233343536331323334353738393103113123133[[#This Row],[Rate (Auto selects)]]*Table1487453233343536331323334353738393103113123133[[#This Row],[Hours Used]]</f>
        <v>0</v>
      </c>
      <c r="S135" s="33"/>
      <c r="T135" s="39"/>
      <c r="U135" s="39"/>
      <c r="V135" s="39"/>
      <c r="W135" s="39"/>
      <c r="X135" s="39"/>
      <c r="Y135" s="112">
        <f>IF(X135 &lt;&gt; "", RIGHT(Table15775311283848586881828384858788898108118128138[[#This Row],[Class (Dropdown)]],6),0)</f>
        <v>0</v>
      </c>
      <c r="Z135" s="108"/>
      <c r="AA135" s="107"/>
      <c r="AB135" s="111">
        <f>Table15775311283848586881828384858788898108118128138[[#This Row],[Rate (Auto fill)]]*Table15775311283848586881828384858788898108118128138[[#This Row],[Hours Groomed]]</f>
        <v>0</v>
      </c>
      <c r="AC135" s="32"/>
      <c r="AE135" s="85"/>
      <c r="AF135" s="85"/>
      <c r="AI135" s="33"/>
      <c r="AJ135" s="39"/>
      <c r="AK135" s="39"/>
      <c r="AL135" s="39"/>
      <c r="AM135" s="76"/>
      <c r="AN135" s="39"/>
      <c r="AO135" s="39"/>
      <c r="AP135" s="33"/>
      <c r="AQ135" s="77"/>
      <c r="AR135" s="39"/>
      <c r="AS135" s="39"/>
      <c r="AT135" s="76"/>
      <c r="AU135" s="39"/>
      <c r="AV135" s="78"/>
      <c r="AW135" s="33"/>
      <c r="AX135" s="77"/>
      <c r="AY135" s="39"/>
      <c r="AZ135" s="39"/>
      <c r="BA135" s="76"/>
      <c r="BB135" s="39"/>
      <c r="BC135" s="78"/>
      <c r="BD135" s="33"/>
      <c r="BE135" s="77"/>
      <c r="BF135" s="39"/>
      <c r="BG135" s="39"/>
      <c r="BH135" s="76"/>
      <c r="BI135" s="39"/>
      <c r="BJ135" s="78"/>
      <c r="BK135" s="33"/>
    </row>
    <row r="136" spans="1:63" x14ac:dyDescent="0.35">
      <c r="A136" s="77"/>
      <c r="B136" s="39"/>
      <c r="C136" s="39"/>
      <c r="D136" s="39"/>
      <c r="E136" s="39"/>
      <c r="F136" s="73"/>
      <c r="G136" s="95">
        <f>Table1487453233343536331323334353738393103113123133[[#This Row],[Hours Worked]]*Table1487453233343536331323334353738393103113123133[[#This Row],[Rate]]</f>
        <v>0</v>
      </c>
      <c r="H136" s="116"/>
      <c r="I136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36" s="94"/>
      <c r="K136" s="95">
        <f>Table1487453233343536331323334353738393103113123133[[#This Row],[Rate (Auto selects)]]*Table1487453233343536331323334353738393103113123133[[#This Row],[Hours Used]]</f>
        <v>0</v>
      </c>
      <c r="S136" s="33"/>
      <c r="T136" s="39"/>
      <c r="U136" s="39"/>
      <c r="V136" s="39"/>
      <c r="W136" s="39"/>
      <c r="X136" s="39"/>
      <c r="Y136" s="112">
        <f>IF(X136 &lt;&gt; "", RIGHT(Table15775311283848586881828384858788898108118128138[[#This Row],[Class (Dropdown)]],6),0)</f>
        <v>0</v>
      </c>
      <c r="Z136" s="108"/>
      <c r="AA136" s="107"/>
      <c r="AB136" s="111">
        <f>Table15775311283848586881828384858788898108118128138[[#This Row],[Rate (Auto fill)]]*Table15775311283848586881828384858788898108118128138[[#This Row],[Hours Groomed]]</f>
        <v>0</v>
      </c>
      <c r="AC136" s="32"/>
      <c r="AE136" s="85"/>
      <c r="AF136" s="85"/>
      <c r="AI136" s="33"/>
      <c r="AJ136" s="39"/>
      <c r="AK136" s="39"/>
      <c r="AL136" s="39"/>
      <c r="AM136" s="76"/>
      <c r="AN136" s="39"/>
      <c r="AO136" s="39"/>
      <c r="AP136" s="33"/>
      <c r="AQ136" s="77"/>
      <c r="AR136" s="39"/>
      <c r="AS136" s="39"/>
      <c r="AT136" s="76"/>
      <c r="AU136" s="39"/>
      <c r="AV136" s="78"/>
      <c r="AW136" s="33"/>
      <c r="AX136" s="77"/>
      <c r="AY136" s="39"/>
      <c r="AZ136" s="39"/>
      <c r="BA136" s="76"/>
      <c r="BB136" s="39"/>
      <c r="BC136" s="78"/>
      <c r="BD136" s="33"/>
      <c r="BE136" s="77"/>
      <c r="BF136" s="39"/>
      <c r="BG136" s="39"/>
      <c r="BH136" s="76"/>
      <c r="BI136" s="39"/>
      <c r="BJ136" s="78"/>
      <c r="BK136" s="33"/>
    </row>
    <row r="137" spans="1:63" x14ac:dyDescent="0.35">
      <c r="A137" s="77"/>
      <c r="B137" s="39"/>
      <c r="C137" s="39"/>
      <c r="D137" s="39"/>
      <c r="E137" s="39"/>
      <c r="F137" s="73"/>
      <c r="G137" s="95">
        <f>Table1487453233343536331323334353738393103113123133[[#This Row],[Hours Worked]]*Table1487453233343536331323334353738393103113123133[[#This Row],[Rate]]</f>
        <v>0</v>
      </c>
      <c r="H137" s="116"/>
      <c r="I137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37" s="94"/>
      <c r="K137" s="95">
        <f>Table1487453233343536331323334353738393103113123133[[#This Row],[Rate (Auto selects)]]*Table1487453233343536331323334353738393103113123133[[#This Row],[Hours Used]]</f>
        <v>0</v>
      </c>
      <c r="S137" s="33"/>
      <c r="T137" s="39"/>
      <c r="U137" s="39"/>
      <c r="V137" s="39"/>
      <c r="W137" s="39"/>
      <c r="X137" s="39"/>
      <c r="Y137" s="112">
        <f>IF(X137 &lt;&gt; "", RIGHT(Table15775311283848586881828384858788898108118128138[[#This Row],[Class (Dropdown)]],6),0)</f>
        <v>0</v>
      </c>
      <c r="Z137" s="108"/>
      <c r="AA137" s="107"/>
      <c r="AB137" s="111">
        <f>Table15775311283848586881828384858788898108118128138[[#This Row],[Rate (Auto fill)]]*Table15775311283848586881828384858788898108118128138[[#This Row],[Hours Groomed]]</f>
        <v>0</v>
      </c>
      <c r="AC137" s="32"/>
      <c r="AE137" s="85"/>
      <c r="AF137" s="85"/>
      <c r="AI137" s="33"/>
      <c r="AJ137" s="39"/>
      <c r="AK137" s="39"/>
      <c r="AL137" s="39"/>
      <c r="AM137" s="76"/>
      <c r="AN137" s="39"/>
      <c r="AO137" s="39"/>
      <c r="AP137" s="33"/>
      <c r="AQ137" s="77"/>
      <c r="AR137" s="39"/>
      <c r="AS137" s="39"/>
      <c r="AT137" s="76"/>
      <c r="AU137" s="39"/>
      <c r="AV137" s="78"/>
      <c r="AW137" s="33"/>
      <c r="AX137" s="77"/>
      <c r="AY137" s="39"/>
      <c r="AZ137" s="39"/>
      <c r="BA137" s="76"/>
      <c r="BB137" s="39"/>
      <c r="BC137" s="78"/>
      <c r="BD137" s="33"/>
      <c r="BE137" s="77"/>
      <c r="BF137" s="39"/>
      <c r="BG137" s="39"/>
      <c r="BH137" s="76"/>
      <c r="BI137" s="39"/>
      <c r="BJ137" s="78"/>
      <c r="BK137" s="33"/>
    </row>
    <row r="138" spans="1:63" x14ac:dyDescent="0.35">
      <c r="A138" s="77"/>
      <c r="B138" s="39"/>
      <c r="C138" s="39"/>
      <c r="D138" s="39"/>
      <c r="E138" s="39"/>
      <c r="F138" s="73"/>
      <c r="G138" s="95">
        <f>Table1487453233343536331323334353738393103113123133[[#This Row],[Hours Worked]]*Table1487453233343536331323334353738393103113123133[[#This Row],[Rate]]</f>
        <v>0</v>
      </c>
      <c r="H138" s="116"/>
      <c r="I138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38" s="94"/>
      <c r="K138" s="95">
        <f>Table1487453233343536331323334353738393103113123133[[#This Row],[Rate (Auto selects)]]*Table1487453233343536331323334353738393103113123133[[#This Row],[Hours Used]]</f>
        <v>0</v>
      </c>
      <c r="S138" s="33"/>
      <c r="T138" s="39"/>
      <c r="U138" s="39"/>
      <c r="V138" s="39"/>
      <c r="W138" s="39"/>
      <c r="X138" s="39"/>
      <c r="Y138" s="112">
        <f>IF(X138 &lt;&gt; "", RIGHT(Table15775311283848586881828384858788898108118128138[[#This Row],[Class (Dropdown)]],6),0)</f>
        <v>0</v>
      </c>
      <c r="Z138" s="108"/>
      <c r="AA138" s="107"/>
      <c r="AB138" s="111">
        <f>Table15775311283848586881828384858788898108118128138[[#This Row],[Rate (Auto fill)]]*Table15775311283848586881828384858788898108118128138[[#This Row],[Hours Groomed]]</f>
        <v>0</v>
      </c>
      <c r="AC138" s="32"/>
      <c r="AE138" s="85"/>
      <c r="AF138" s="85"/>
      <c r="AI138" s="33"/>
      <c r="AJ138" s="39"/>
      <c r="AK138" s="39"/>
      <c r="AL138" s="39"/>
      <c r="AM138" s="76"/>
      <c r="AN138" s="39"/>
      <c r="AO138" s="39"/>
      <c r="AP138" s="33"/>
      <c r="AQ138" s="77"/>
      <c r="AR138" s="39"/>
      <c r="AS138" s="39"/>
      <c r="AT138" s="76"/>
      <c r="AU138" s="39"/>
      <c r="AV138" s="78"/>
      <c r="AW138" s="33"/>
      <c r="AX138" s="77"/>
      <c r="AY138" s="39"/>
      <c r="AZ138" s="39"/>
      <c r="BA138" s="76"/>
      <c r="BB138" s="39"/>
      <c r="BC138" s="78"/>
      <c r="BD138" s="33"/>
      <c r="BE138" s="77"/>
      <c r="BF138" s="39"/>
      <c r="BG138" s="39"/>
      <c r="BH138" s="76"/>
      <c r="BI138" s="39"/>
      <c r="BJ138" s="78"/>
      <c r="BK138" s="33"/>
    </row>
    <row r="139" spans="1:63" x14ac:dyDescent="0.35">
      <c r="A139" s="77"/>
      <c r="B139" s="39"/>
      <c r="C139" s="39"/>
      <c r="D139" s="39"/>
      <c r="E139" s="39"/>
      <c r="F139" s="73"/>
      <c r="G139" s="95">
        <f>Table1487453233343536331323334353738393103113123133[[#This Row],[Hours Worked]]*Table1487453233343536331323334353738393103113123133[[#This Row],[Rate]]</f>
        <v>0</v>
      </c>
      <c r="H139" s="116"/>
      <c r="I139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39" s="94"/>
      <c r="K139" s="95">
        <f>Table1487453233343536331323334353738393103113123133[[#This Row],[Rate (Auto selects)]]*Table1487453233343536331323334353738393103113123133[[#This Row],[Hours Used]]</f>
        <v>0</v>
      </c>
      <c r="S139" s="33"/>
      <c r="T139" s="39"/>
      <c r="U139" s="39"/>
      <c r="V139" s="39"/>
      <c r="W139" s="39"/>
      <c r="X139" s="39"/>
      <c r="Y139" s="112">
        <f>IF(X139 &lt;&gt; "", RIGHT(Table15775311283848586881828384858788898108118128138[[#This Row],[Class (Dropdown)]],6),0)</f>
        <v>0</v>
      </c>
      <c r="Z139" s="108"/>
      <c r="AA139" s="107"/>
      <c r="AB139" s="111">
        <f>Table15775311283848586881828384858788898108118128138[[#This Row],[Rate (Auto fill)]]*Table15775311283848586881828384858788898108118128138[[#This Row],[Hours Groomed]]</f>
        <v>0</v>
      </c>
      <c r="AC139" s="32"/>
      <c r="AE139" s="85"/>
      <c r="AF139" s="85"/>
      <c r="AI139" s="33"/>
      <c r="AJ139" s="39"/>
      <c r="AK139" s="39"/>
      <c r="AL139" s="39"/>
      <c r="AM139" s="76"/>
      <c r="AN139" s="39"/>
      <c r="AO139" s="39"/>
      <c r="AP139" s="33"/>
      <c r="AQ139" s="77"/>
      <c r="AR139" s="39"/>
      <c r="AS139" s="39"/>
      <c r="AT139" s="76"/>
      <c r="AU139" s="39"/>
      <c r="AV139" s="78"/>
      <c r="AW139" s="33"/>
      <c r="AX139" s="77"/>
      <c r="AY139" s="39"/>
      <c r="AZ139" s="39"/>
      <c r="BA139" s="76"/>
      <c r="BB139" s="39"/>
      <c r="BC139" s="78"/>
      <c r="BD139" s="33"/>
      <c r="BE139" s="77"/>
      <c r="BF139" s="39"/>
      <c r="BG139" s="39"/>
      <c r="BH139" s="76"/>
      <c r="BI139" s="39"/>
      <c r="BJ139" s="78"/>
      <c r="BK139" s="33"/>
    </row>
    <row r="140" spans="1:63" x14ac:dyDescent="0.35">
      <c r="A140" s="77"/>
      <c r="B140" s="39"/>
      <c r="C140" s="39"/>
      <c r="D140" s="39"/>
      <c r="E140" s="39"/>
      <c r="F140" s="73"/>
      <c r="G140" s="95">
        <f>Table1487453233343536331323334353738393103113123133[[#This Row],[Hours Worked]]*Table1487453233343536331323334353738393103113123133[[#This Row],[Rate]]</f>
        <v>0</v>
      </c>
      <c r="H140" s="116"/>
      <c r="I140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40" s="94"/>
      <c r="K140" s="95">
        <f>Table1487453233343536331323334353738393103113123133[[#This Row],[Rate (Auto selects)]]*Table1487453233343536331323334353738393103113123133[[#This Row],[Hours Used]]</f>
        <v>0</v>
      </c>
      <c r="S140" s="33"/>
      <c r="T140" s="39"/>
      <c r="U140" s="39"/>
      <c r="V140" s="39"/>
      <c r="W140" s="39"/>
      <c r="X140" s="39"/>
      <c r="Y140" s="112">
        <f>IF(X140 &lt;&gt; "", RIGHT(Table15775311283848586881828384858788898108118128138[[#This Row],[Class (Dropdown)]],6),0)</f>
        <v>0</v>
      </c>
      <c r="Z140" s="108"/>
      <c r="AA140" s="107"/>
      <c r="AB140" s="111">
        <f>Table15775311283848586881828384858788898108118128138[[#This Row],[Rate (Auto fill)]]*Table15775311283848586881828384858788898108118128138[[#This Row],[Hours Groomed]]</f>
        <v>0</v>
      </c>
      <c r="AC140" s="32"/>
      <c r="AE140" s="85"/>
      <c r="AF140" s="85"/>
      <c r="AI140" s="33"/>
      <c r="AJ140" s="39"/>
      <c r="AK140" s="39"/>
      <c r="AL140" s="39"/>
      <c r="AM140" s="76"/>
      <c r="AN140" s="39"/>
      <c r="AO140" s="39"/>
      <c r="AP140" s="33"/>
      <c r="AQ140" s="77"/>
      <c r="AR140" s="39"/>
      <c r="AS140" s="39"/>
      <c r="AT140" s="76"/>
      <c r="AU140" s="39"/>
      <c r="AV140" s="78"/>
      <c r="AW140" s="33"/>
      <c r="AX140" s="77"/>
      <c r="AY140" s="39"/>
      <c r="AZ140" s="39"/>
      <c r="BA140" s="76"/>
      <c r="BB140" s="39"/>
      <c r="BC140" s="78"/>
      <c r="BD140" s="33"/>
      <c r="BE140" s="77"/>
      <c r="BF140" s="39"/>
      <c r="BG140" s="39"/>
      <c r="BH140" s="76"/>
      <c r="BI140" s="39"/>
      <c r="BJ140" s="78"/>
      <c r="BK140" s="33"/>
    </row>
    <row r="141" spans="1:63" x14ac:dyDescent="0.35">
      <c r="A141" s="77"/>
      <c r="B141" s="39"/>
      <c r="C141" s="39"/>
      <c r="D141" s="39"/>
      <c r="E141" s="39"/>
      <c r="F141" s="73"/>
      <c r="G141" s="95">
        <f>Table1487453233343536331323334353738393103113123133[[#This Row],[Hours Worked]]*Table1487453233343536331323334353738393103113123133[[#This Row],[Rate]]</f>
        <v>0</v>
      </c>
      <c r="H141" s="116"/>
      <c r="I141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41" s="94"/>
      <c r="K141" s="95">
        <f>Table1487453233343536331323334353738393103113123133[[#This Row],[Rate (Auto selects)]]*Table1487453233343536331323334353738393103113123133[[#This Row],[Hours Used]]</f>
        <v>0</v>
      </c>
      <c r="S141" s="33"/>
      <c r="T141" s="39"/>
      <c r="U141" s="39"/>
      <c r="V141" s="39"/>
      <c r="W141" s="39"/>
      <c r="X141" s="39"/>
      <c r="Y141" s="112">
        <f>IF(X141 &lt;&gt; "", RIGHT(Table15775311283848586881828384858788898108118128138[[#This Row],[Class (Dropdown)]],6),0)</f>
        <v>0</v>
      </c>
      <c r="Z141" s="108"/>
      <c r="AA141" s="107"/>
      <c r="AB141" s="111">
        <f>Table15775311283848586881828384858788898108118128138[[#This Row],[Rate (Auto fill)]]*Table15775311283848586881828384858788898108118128138[[#This Row],[Hours Groomed]]</f>
        <v>0</v>
      </c>
      <c r="AC141" s="32"/>
      <c r="AE141" s="85"/>
      <c r="AF141" s="85"/>
      <c r="AI141" s="33"/>
      <c r="AJ141" s="39"/>
      <c r="AK141" s="39"/>
      <c r="AL141" s="39"/>
      <c r="AM141" s="76"/>
      <c r="AN141" s="39"/>
      <c r="AO141" s="39"/>
      <c r="AP141" s="33"/>
      <c r="AQ141" s="77"/>
      <c r="AR141" s="39"/>
      <c r="AS141" s="39"/>
      <c r="AT141" s="76"/>
      <c r="AU141" s="39"/>
      <c r="AV141" s="78"/>
      <c r="AW141" s="33"/>
      <c r="AX141" s="77"/>
      <c r="AY141" s="39"/>
      <c r="AZ141" s="39"/>
      <c r="BA141" s="76"/>
      <c r="BB141" s="39"/>
      <c r="BC141" s="78"/>
      <c r="BD141" s="33"/>
      <c r="BE141" s="77"/>
      <c r="BF141" s="39"/>
      <c r="BG141" s="39"/>
      <c r="BH141" s="76"/>
      <c r="BI141" s="39"/>
      <c r="BJ141" s="78"/>
      <c r="BK141" s="33"/>
    </row>
    <row r="142" spans="1:63" x14ac:dyDescent="0.35">
      <c r="A142" s="77"/>
      <c r="B142" s="39"/>
      <c r="C142" s="39"/>
      <c r="D142" s="39"/>
      <c r="E142" s="39"/>
      <c r="F142" s="73"/>
      <c r="G142" s="95">
        <f>Table1487453233343536331323334353738393103113123133[[#This Row],[Hours Worked]]*Table1487453233343536331323334353738393103113123133[[#This Row],[Rate]]</f>
        <v>0</v>
      </c>
      <c r="H142" s="116"/>
      <c r="I142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42" s="94"/>
      <c r="K142" s="95">
        <f>Table1487453233343536331323334353738393103113123133[[#This Row],[Rate (Auto selects)]]*Table1487453233343536331323334353738393103113123133[[#This Row],[Hours Used]]</f>
        <v>0</v>
      </c>
      <c r="S142" s="33"/>
      <c r="T142" s="39"/>
      <c r="U142" s="39"/>
      <c r="V142" s="39"/>
      <c r="W142" s="39"/>
      <c r="X142" s="39"/>
      <c r="Y142" s="112">
        <f>IF(X142 &lt;&gt; "", RIGHT(Table15775311283848586881828384858788898108118128138[[#This Row],[Class (Dropdown)]],6),0)</f>
        <v>0</v>
      </c>
      <c r="Z142" s="108"/>
      <c r="AA142" s="107"/>
      <c r="AB142" s="111">
        <f>Table15775311283848586881828384858788898108118128138[[#This Row],[Rate (Auto fill)]]*Table15775311283848586881828384858788898108118128138[[#This Row],[Hours Groomed]]</f>
        <v>0</v>
      </c>
      <c r="AC142" s="32"/>
      <c r="AE142" s="85"/>
      <c r="AF142" s="85"/>
      <c r="AI142" s="33"/>
      <c r="AJ142" s="39"/>
      <c r="AK142" s="39"/>
      <c r="AL142" s="39"/>
      <c r="AM142" s="76"/>
      <c r="AN142" s="39"/>
      <c r="AO142" s="39"/>
      <c r="AP142" s="33"/>
      <c r="AQ142" s="77"/>
      <c r="AR142" s="39"/>
      <c r="AS142" s="39"/>
      <c r="AT142" s="76"/>
      <c r="AU142" s="39"/>
      <c r="AV142" s="78"/>
      <c r="AW142" s="33"/>
      <c r="AX142" s="77"/>
      <c r="AY142" s="39"/>
      <c r="AZ142" s="39"/>
      <c r="BA142" s="76"/>
      <c r="BB142" s="39"/>
      <c r="BC142" s="78"/>
      <c r="BD142" s="33"/>
      <c r="BE142" s="77"/>
      <c r="BF142" s="39"/>
      <c r="BG142" s="39"/>
      <c r="BH142" s="76"/>
      <c r="BI142" s="39"/>
      <c r="BJ142" s="78"/>
      <c r="BK142" s="33"/>
    </row>
    <row r="143" spans="1:63" x14ac:dyDescent="0.35">
      <c r="A143" s="77"/>
      <c r="B143" s="39"/>
      <c r="C143" s="39"/>
      <c r="D143" s="39"/>
      <c r="E143" s="39"/>
      <c r="F143" s="73"/>
      <c r="G143" s="95">
        <f>Table1487453233343536331323334353738393103113123133[[#This Row],[Hours Worked]]*Table1487453233343536331323334353738393103113123133[[#This Row],[Rate]]</f>
        <v>0</v>
      </c>
      <c r="H143" s="116"/>
      <c r="I143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43" s="94"/>
      <c r="K143" s="95">
        <f>Table1487453233343536331323334353738393103113123133[[#This Row],[Rate (Auto selects)]]*Table1487453233343536331323334353738393103113123133[[#This Row],[Hours Used]]</f>
        <v>0</v>
      </c>
      <c r="S143" s="33"/>
      <c r="T143" s="39"/>
      <c r="U143" s="39"/>
      <c r="V143" s="39"/>
      <c r="W143" s="39"/>
      <c r="X143" s="39"/>
      <c r="Y143" s="112">
        <f>IF(X143 &lt;&gt; "", RIGHT(Table15775311283848586881828384858788898108118128138[[#This Row],[Class (Dropdown)]],6),0)</f>
        <v>0</v>
      </c>
      <c r="Z143" s="108"/>
      <c r="AA143" s="107"/>
      <c r="AB143" s="111">
        <f>Table15775311283848586881828384858788898108118128138[[#This Row],[Rate (Auto fill)]]*Table15775311283848586881828384858788898108118128138[[#This Row],[Hours Groomed]]</f>
        <v>0</v>
      </c>
      <c r="AC143" s="32"/>
      <c r="AE143" s="85"/>
      <c r="AF143" s="85"/>
      <c r="AI143" s="33"/>
      <c r="AJ143" s="39"/>
      <c r="AK143" s="39"/>
      <c r="AL143" s="39"/>
      <c r="AM143" s="76"/>
      <c r="AN143" s="39"/>
      <c r="AO143" s="39"/>
      <c r="AP143" s="33"/>
      <c r="AQ143" s="77"/>
      <c r="AR143" s="39"/>
      <c r="AS143" s="39"/>
      <c r="AT143" s="76"/>
      <c r="AU143" s="39"/>
      <c r="AV143" s="78"/>
      <c r="AW143" s="33"/>
      <c r="AX143" s="77"/>
      <c r="AY143" s="39"/>
      <c r="AZ143" s="39"/>
      <c r="BA143" s="76"/>
      <c r="BB143" s="39"/>
      <c r="BC143" s="78"/>
      <c r="BD143" s="33"/>
      <c r="BE143" s="77"/>
      <c r="BF143" s="39"/>
      <c r="BG143" s="39"/>
      <c r="BH143" s="76"/>
      <c r="BI143" s="39"/>
      <c r="BJ143" s="78"/>
      <c r="BK143" s="33"/>
    </row>
    <row r="144" spans="1:63" x14ac:dyDescent="0.35">
      <c r="A144" s="77"/>
      <c r="B144" s="39"/>
      <c r="C144" s="39"/>
      <c r="D144" s="39"/>
      <c r="E144" s="39"/>
      <c r="F144" s="73"/>
      <c r="G144" s="95">
        <f>Table1487453233343536331323334353738393103113123133[[#This Row],[Hours Worked]]*Table1487453233343536331323334353738393103113123133[[#This Row],[Rate]]</f>
        <v>0</v>
      </c>
      <c r="H144" s="116"/>
      <c r="I144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44" s="94"/>
      <c r="K144" s="95">
        <f>Table1487453233343536331323334353738393103113123133[[#This Row],[Rate (Auto selects)]]*Table1487453233343536331323334353738393103113123133[[#This Row],[Hours Used]]</f>
        <v>0</v>
      </c>
      <c r="S144" s="33"/>
      <c r="T144" s="39"/>
      <c r="U144" s="39"/>
      <c r="V144" s="39"/>
      <c r="W144" s="39"/>
      <c r="X144" s="39"/>
      <c r="Y144" s="112">
        <f>IF(X144 &lt;&gt; "", RIGHT(Table15775311283848586881828384858788898108118128138[[#This Row],[Class (Dropdown)]],6),0)</f>
        <v>0</v>
      </c>
      <c r="Z144" s="108"/>
      <c r="AA144" s="107"/>
      <c r="AB144" s="111">
        <f>Table15775311283848586881828384858788898108118128138[[#This Row],[Rate (Auto fill)]]*Table15775311283848586881828384858788898108118128138[[#This Row],[Hours Groomed]]</f>
        <v>0</v>
      </c>
      <c r="AC144" s="32"/>
      <c r="AE144" s="85"/>
      <c r="AF144" s="85"/>
      <c r="AI144" s="33"/>
      <c r="AJ144" s="39"/>
      <c r="AK144" s="39"/>
      <c r="AL144" s="39"/>
      <c r="AM144" s="76"/>
      <c r="AN144" s="39"/>
      <c r="AO144" s="39"/>
      <c r="AP144" s="33"/>
      <c r="AQ144" s="77"/>
      <c r="AR144" s="39"/>
      <c r="AS144" s="39"/>
      <c r="AT144" s="76"/>
      <c r="AU144" s="39"/>
      <c r="AV144" s="78"/>
      <c r="AW144" s="33"/>
      <c r="AX144" s="77"/>
      <c r="AY144" s="39"/>
      <c r="AZ144" s="39"/>
      <c r="BA144" s="76"/>
      <c r="BB144" s="39"/>
      <c r="BC144" s="78"/>
      <c r="BD144" s="33"/>
      <c r="BE144" s="77"/>
      <c r="BF144" s="39"/>
      <c r="BG144" s="39"/>
      <c r="BH144" s="76"/>
      <c r="BI144" s="39"/>
      <c r="BJ144" s="78"/>
      <c r="BK144" s="33"/>
    </row>
    <row r="145" spans="1:63" x14ac:dyDescent="0.35">
      <c r="A145" s="77"/>
      <c r="B145" s="39"/>
      <c r="C145" s="39"/>
      <c r="D145" s="39"/>
      <c r="E145" s="39"/>
      <c r="F145" s="73"/>
      <c r="G145" s="95">
        <f>Table1487453233343536331323334353738393103113123133[[#This Row],[Hours Worked]]*Table1487453233343536331323334353738393103113123133[[#This Row],[Rate]]</f>
        <v>0</v>
      </c>
      <c r="H145" s="116"/>
      <c r="I145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45" s="94"/>
      <c r="K145" s="95">
        <f>Table1487453233343536331323334353738393103113123133[[#This Row],[Rate (Auto selects)]]*Table1487453233343536331323334353738393103113123133[[#This Row],[Hours Used]]</f>
        <v>0</v>
      </c>
      <c r="S145" s="33"/>
      <c r="T145" s="39"/>
      <c r="U145" s="39"/>
      <c r="V145" s="39"/>
      <c r="W145" s="39"/>
      <c r="X145" s="39"/>
      <c r="Y145" s="112">
        <f>IF(X145 &lt;&gt; "", RIGHT(Table15775311283848586881828384858788898108118128138[[#This Row],[Class (Dropdown)]],6),0)</f>
        <v>0</v>
      </c>
      <c r="Z145" s="108"/>
      <c r="AA145" s="107"/>
      <c r="AB145" s="111">
        <f>Table15775311283848586881828384858788898108118128138[[#This Row],[Rate (Auto fill)]]*Table15775311283848586881828384858788898108118128138[[#This Row],[Hours Groomed]]</f>
        <v>0</v>
      </c>
      <c r="AC145" s="32"/>
      <c r="AE145" s="85"/>
      <c r="AF145" s="85"/>
      <c r="AI145" s="33"/>
      <c r="AJ145" s="39"/>
      <c r="AK145" s="39"/>
      <c r="AL145" s="39"/>
      <c r="AM145" s="76"/>
      <c r="AN145" s="39"/>
      <c r="AO145" s="39"/>
      <c r="AP145" s="33"/>
      <c r="AQ145" s="77"/>
      <c r="AR145" s="39"/>
      <c r="AS145" s="39"/>
      <c r="AT145" s="76"/>
      <c r="AU145" s="39"/>
      <c r="AV145" s="78"/>
      <c r="AW145" s="33"/>
      <c r="AX145" s="77"/>
      <c r="AY145" s="39"/>
      <c r="AZ145" s="39"/>
      <c r="BA145" s="76"/>
      <c r="BB145" s="39"/>
      <c r="BC145" s="78"/>
      <c r="BD145" s="33"/>
      <c r="BE145" s="77"/>
      <c r="BF145" s="39"/>
      <c r="BG145" s="39"/>
      <c r="BH145" s="76"/>
      <c r="BI145" s="39"/>
      <c r="BJ145" s="78"/>
      <c r="BK145" s="33"/>
    </row>
    <row r="146" spans="1:63" x14ac:dyDescent="0.35">
      <c r="A146" s="77"/>
      <c r="B146" s="39"/>
      <c r="C146" s="39"/>
      <c r="D146" s="39"/>
      <c r="E146" s="39"/>
      <c r="F146" s="73"/>
      <c r="G146" s="95">
        <f>Table1487453233343536331323334353738393103113123133[[#This Row],[Hours Worked]]*Table1487453233343536331323334353738393103113123133[[#This Row],[Rate]]</f>
        <v>0</v>
      </c>
      <c r="H146" s="116"/>
      <c r="I146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46" s="94"/>
      <c r="K146" s="95">
        <f>Table1487453233343536331323334353738393103113123133[[#This Row],[Rate (Auto selects)]]*Table1487453233343536331323334353738393103113123133[[#This Row],[Hours Used]]</f>
        <v>0</v>
      </c>
      <c r="S146" s="33"/>
      <c r="T146" s="39"/>
      <c r="U146" s="39"/>
      <c r="V146" s="39"/>
      <c r="W146" s="39"/>
      <c r="X146" s="39"/>
      <c r="Y146" s="112">
        <f>IF(X146 &lt;&gt; "", RIGHT(Table15775311283848586881828384858788898108118128138[[#This Row],[Class (Dropdown)]],6),0)</f>
        <v>0</v>
      </c>
      <c r="Z146" s="108"/>
      <c r="AA146" s="107"/>
      <c r="AB146" s="111">
        <f>Table15775311283848586881828384858788898108118128138[[#This Row],[Rate (Auto fill)]]*Table15775311283848586881828384858788898108118128138[[#This Row],[Hours Groomed]]</f>
        <v>0</v>
      </c>
      <c r="AC146" s="32"/>
      <c r="AE146" s="85"/>
      <c r="AF146" s="85"/>
      <c r="AI146" s="33"/>
      <c r="AJ146" s="39"/>
      <c r="AK146" s="39"/>
      <c r="AL146" s="39"/>
      <c r="AM146" s="76"/>
      <c r="AN146" s="39"/>
      <c r="AO146" s="39"/>
      <c r="AP146" s="33"/>
      <c r="AQ146" s="77"/>
      <c r="AR146" s="39"/>
      <c r="AS146" s="39"/>
      <c r="AT146" s="76"/>
      <c r="AU146" s="39"/>
      <c r="AV146" s="78"/>
      <c r="AW146" s="33"/>
      <c r="AX146" s="77"/>
      <c r="AY146" s="39"/>
      <c r="AZ146" s="39"/>
      <c r="BA146" s="76"/>
      <c r="BB146" s="39"/>
      <c r="BC146" s="78"/>
      <c r="BD146" s="33"/>
      <c r="BE146" s="77"/>
      <c r="BF146" s="39"/>
      <c r="BG146" s="39"/>
      <c r="BH146" s="76"/>
      <c r="BI146" s="39"/>
      <c r="BJ146" s="78"/>
      <c r="BK146" s="33"/>
    </row>
    <row r="147" spans="1:63" x14ac:dyDescent="0.35">
      <c r="A147" s="77"/>
      <c r="B147" s="39"/>
      <c r="C147" s="39"/>
      <c r="D147" s="39"/>
      <c r="E147" s="39"/>
      <c r="F147" s="73"/>
      <c r="G147" s="95">
        <f>Table1487453233343536331323334353738393103113123133[[#This Row],[Hours Worked]]*Table1487453233343536331323334353738393103113123133[[#This Row],[Rate]]</f>
        <v>0</v>
      </c>
      <c r="H147" s="116"/>
      <c r="I147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47" s="94"/>
      <c r="K147" s="95">
        <f>Table1487453233343536331323334353738393103113123133[[#This Row],[Rate (Auto selects)]]*Table1487453233343536331323334353738393103113123133[[#This Row],[Hours Used]]</f>
        <v>0</v>
      </c>
      <c r="S147" s="33"/>
      <c r="T147" s="39"/>
      <c r="U147" s="39"/>
      <c r="V147" s="39"/>
      <c r="W147" s="39"/>
      <c r="X147" s="39"/>
      <c r="Y147" s="112">
        <f>IF(X147 &lt;&gt; "", RIGHT(Table15775311283848586881828384858788898108118128138[[#This Row],[Class (Dropdown)]],6),0)</f>
        <v>0</v>
      </c>
      <c r="Z147" s="108"/>
      <c r="AA147" s="107"/>
      <c r="AB147" s="111">
        <f>Table15775311283848586881828384858788898108118128138[[#This Row],[Rate (Auto fill)]]*Table15775311283848586881828384858788898108118128138[[#This Row],[Hours Groomed]]</f>
        <v>0</v>
      </c>
      <c r="AC147" s="32"/>
      <c r="AE147" s="85"/>
      <c r="AF147" s="85"/>
      <c r="AI147" s="33"/>
      <c r="AJ147" s="39"/>
      <c r="AK147" s="39"/>
      <c r="AL147" s="39"/>
      <c r="AM147" s="76"/>
      <c r="AN147" s="39"/>
      <c r="AO147" s="39"/>
      <c r="AP147" s="33"/>
      <c r="AQ147" s="77"/>
      <c r="AR147" s="39"/>
      <c r="AS147" s="39"/>
      <c r="AT147" s="76"/>
      <c r="AU147" s="39"/>
      <c r="AV147" s="78"/>
      <c r="AW147" s="33"/>
      <c r="AX147" s="77"/>
      <c r="AY147" s="39"/>
      <c r="AZ147" s="39"/>
      <c r="BA147" s="76"/>
      <c r="BB147" s="39"/>
      <c r="BC147" s="78"/>
      <c r="BD147" s="33"/>
      <c r="BE147" s="77"/>
      <c r="BF147" s="39"/>
      <c r="BG147" s="39"/>
      <c r="BH147" s="76"/>
      <c r="BI147" s="39"/>
      <c r="BJ147" s="78"/>
      <c r="BK147" s="33"/>
    </row>
    <row r="148" spans="1:63" x14ac:dyDescent="0.35">
      <c r="A148" s="77"/>
      <c r="B148" s="39"/>
      <c r="C148" s="39"/>
      <c r="D148" s="39"/>
      <c r="E148" s="39"/>
      <c r="F148" s="73"/>
      <c r="G148" s="95">
        <f>Table1487453233343536331323334353738393103113123133[[#This Row],[Hours Worked]]*Table1487453233343536331323334353738393103113123133[[#This Row],[Rate]]</f>
        <v>0</v>
      </c>
      <c r="H148" s="116"/>
      <c r="I148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48" s="94"/>
      <c r="K148" s="95">
        <f>Table1487453233343536331323334353738393103113123133[[#This Row],[Rate (Auto selects)]]*Table1487453233343536331323334353738393103113123133[[#This Row],[Hours Used]]</f>
        <v>0</v>
      </c>
      <c r="S148" s="33"/>
      <c r="T148" s="39"/>
      <c r="U148" s="39"/>
      <c r="V148" s="39"/>
      <c r="W148" s="39"/>
      <c r="X148" s="39"/>
      <c r="Y148" s="112">
        <f>IF(X148 &lt;&gt; "", RIGHT(Table15775311283848586881828384858788898108118128138[[#This Row],[Class (Dropdown)]],6),0)</f>
        <v>0</v>
      </c>
      <c r="Z148" s="108"/>
      <c r="AA148" s="107"/>
      <c r="AB148" s="111">
        <f>Table15775311283848586881828384858788898108118128138[[#This Row],[Rate (Auto fill)]]*Table15775311283848586881828384858788898108118128138[[#This Row],[Hours Groomed]]</f>
        <v>0</v>
      </c>
      <c r="AC148" s="32"/>
      <c r="AE148" s="85"/>
      <c r="AF148" s="85"/>
      <c r="AI148" s="33"/>
      <c r="AJ148" s="39"/>
      <c r="AK148" s="39"/>
      <c r="AL148" s="39"/>
      <c r="AM148" s="76"/>
      <c r="AN148" s="39"/>
      <c r="AO148" s="39"/>
      <c r="AP148" s="33"/>
      <c r="AQ148" s="77"/>
      <c r="AR148" s="39"/>
      <c r="AS148" s="39"/>
      <c r="AT148" s="76"/>
      <c r="AU148" s="39"/>
      <c r="AV148" s="78"/>
      <c r="AW148" s="33"/>
      <c r="AX148" s="77"/>
      <c r="AY148" s="39"/>
      <c r="AZ148" s="39"/>
      <c r="BA148" s="76"/>
      <c r="BB148" s="39"/>
      <c r="BC148" s="78"/>
      <c r="BD148" s="33"/>
      <c r="BE148" s="77"/>
      <c r="BF148" s="39"/>
      <c r="BG148" s="39"/>
      <c r="BH148" s="76"/>
      <c r="BI148" s="39"/>
      <c r="BJ148" s="78"/>
      <c r="BK148" s="33"/>
    </row>
    <row r="149" spans="1:63" x14ac:dyDescent="0.35">
      <c r="A149" s="77"/>
      <c r="B149" s="39"/>
      <c r="C149" s="39"/>
      <c r="D149" s="39"/>
      <c r="E149" s="39"/>
      <c r="F149" s="73"/>
      <c r="G149" s="95">
        <f>Table1487453233343536331323334353738393103113123133[[#This Row],[Hours Worked]]*Table1487453233343536331323334353738393103113123133[[#This Row],[Rate]]</f>
        <v>0</v>
      </c>
      <c r="H149" s="116"/>
      <c r="I149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49" s="94"/>
      <c r="K149" s="95">
        <f>Table1487453233343536331323334353738393103113123133[[#This Row],[Rate (Auto selects)]]*Table1487453233343536331323334353738393103113123133[[#This Row],[Hours Used]]</f>
        <v>0</v>
      </c>
      <c r="S149" s="33"/>
      <c r="T149" s="39"/>
      <c r="U149" s="39"/>
      <c r="V149" s="39"/>
      <c r="W149" s="39"/>
      <c r="X149" s="39"/>
      <c r="Y149" s="112">
        <f>IF(X149 &lt;&gt; "", RIGHT(Table15775311283848586881828384858788898108118128138[[#This Row],[Class (Dropdown)]],6),0)</f>
        <v>0</v>
      </c>
      <c r="Z149" s="108"/>
      <c r="AA149" s="107"/>
      <c r="AB149" s="111">
        <f>Table15775311283848586881828384858788898108118128138[[#This Row],[Rate (Auto fill)]]*Table15775311283848586881828384858788898108118128138[[#This Row],[Hours Groomed]]</f>
        <v>0</v>
      </c>
      <c r="AC149" s="32"/>
      <c r="AE149" s="85"/>
      <c r="AF149" s="85"/>
      <c r="AI149" s="33"/>
      <c r="AJ149" s="39"/>
      <c r="AK149" s="39"/>
      <c r="AL149" s="39"/>
      <c r="AM149" s="76"/>
      <c r="AN149" s="39"/>
      <c r="AO149" s="39"/>
      <c r="AP149" s="33"/>
      <c r="AQ149" s="77"/>
      <c r="AR149" s="39"/>
      <c r="AS149" s="39"/>
      <c r="AT149" s="76"/>
      <c r="AU149" s="39"/>
      <c r="AV149" s="78"/>
      <c r="AW149" s="33"/>
      <c r="AX149" s="77"/>
      <c r="AY149" s="39"/>
      <c r="AZ149" s="39"/>
      <c r="BA149" s="76"/>
      <c r="BB149" s="39"/>
      <c r="BC149" s="78"/>
      <c r="BD149" s="33"/>
      <c r="BE149" s="77"/>
      <c r="BF149" s="39"/>
      <c r="BG149" s="39"/>
      <c r="BH149" s="76"/>
      <c r="BI149" s="39"/>
      <c r="BJ149" s="78"/>
      <c r="BK149" s="33"/>
    </row>
    <row r="150" spans="1:63" x14ac:dyDescent="0.35">
      <c r="A150" s="77"/>
      <c r="B150" s="39"/>
      <c r="C150" s="39"/>
      <c r="D150" s="39"/>
      <c r="E150" s="39"/>
      <c r="F150" s="73"/>
      <c r="G150" s="95">
        <f>Table1487453233343536331323334353738393103113123133[[#This Row],[Hours Worked]]*Table1487453233343536331323334353738393103113123133[[#This Row],[Rate]]</f>
        <v>0</v>
      </c>
      <c r="H150" s="116"/>
      <c r="I150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50" s="94"/>
      <c r="K150" s="95">
        <f>Table1487453233343536331323334353738393103113123133[[#This Row],[Rate (Auto selects)]]*Table1487453233343536331323334353738393103113123133[[#This Row],[Hours Used]]</f>
        <v>0</v>
      </c>
      <c r="S150" s="33"/>
      <c r="T150" s="39"/>
      <c r="U150" s="39"/>
      <c r="V150" s="39"/>
      <c r="W150" s="39"/>
      <c r="X150" s="39"/>
      <c r="Y150" s="112">
        <f>IF(X150 &lt;&gt; "", RIGHT(Table15775311283848586881828384858788898108118128138[[#This Row],[Class (Dropdown)]],6),0)</f>
        <v>0</v>
      </c>
      <c r="Z150" s="108"/>
      <c r="AA150" s="107"/>
      <c r="AB150" s="111">
        <f>Table15775311283848586881828384858788898108118128138[[#This Row],[Rate (Auto fill)]]*Table15775311283848586881828384858788898108118128138[[#This Row],[Hours Groomed]]</f>
        <v>0</v>
      </c>
      <c r="AC150" s="32"/>
      <c r="AE150" s="85"/>
      <c r="AF150" s="85"/>
      <c r="AI150" s="33"/>
      <c r="AJ150" s="39"/>
      <c r="AK150" s="39"/>
      <c r="AL150" s="39"/>
      <c r="AM150" s="76"/>
      <c r="AN150" s="39"/>
      <c r="AO150" s="39"/>
      <c r="AP150" s="33"/>
      <c r="AQ150" s="77"/>
      <c r="AR150" s="39"/>
      <c r="AS150" s="39"/>
      <c r="AT150" s="76"/>
      <c r="AU150" s="39"/>
      <c r="AV150" s="78"/>
      <c r="AW150" s="33"/>
      <c r="AX150" s="77"/>
      <c r="AY150" s="39"/>
      <c r="AZ150" s="39"/>
      <c r="BA150" s="76"/>
      <c r="BB150" s="39"/>
      <c r="BC150" s="78"/>
      <c r="BD150" s="33"/>
      <c r="BE150" s="77"/>
      <c r="BF150" s="39"/>
      <c r="BG150" s="39"/>
      <c r="BH150" s="76"/>
      <c r="BI150" s="39"/>
      <c r="BJ150" s="78"/>
      <c r="BK150" s="33"/>
    </row>
    <row r="151" spans="1:63" x14ac:dyDescent="0.35">
      <c r="A151" s="77"/>
      <c r="B151" s="39"/>
      <c r="C151" s="39"/>
      <c r="D151" s="39"/>
      <c r="E151" s="39"/>
      <c r="F151" s="73"/>
      <c r="G151" s="95">
        <f>Table1487453233343536331323334353738393103113123133[[#This Row],[Hours Worked]]*Table1487453233343536331323334353738393103113123133[[#This Row],[Rate]]</f>
        <v>0</v>
      </c>
      <c r="H151" s="116"/>
      <c r="I151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51" s="94"/>
      <c r="K151" s="95">
        <f>Table1487453233343536331323334353738393103113123133[[#This Row],[Rate (Auto selects)]]*Table1487453233343536331323334353738393103113123133[[#This Row],[Hours Used]]</f>
        <v>0</v>
      </c>
      <c r="S151" s="33"/>
      <c r="T151" s="39"/>
      <c r="U151" s="39"/>
      <c r="V151" s="39"/>
      <c r="W151" s="39"/>
      <c r="X151" s="39"/>
      <c r="Y151" s="112">
        <f>IF(X151 &lt;&gt; "", RIGHT(Table15775311283848586881828384858788898108118128138[[#This Row],[Class (Dropdown)]],6),0)</f>
        <v>0</v>
      </c>
      <c r="Z151" s="108"/>
      <c r="AA151" s="107"/>
      <c r="AB151" s="111">
        <f>Table15775311283848586881828384858788898108118128138[[#This Row],[Rate (Auto fill)]]*Table15775311283848586881828384858788898108118128138[[#This Row],[Hours Groomed]]</f>
        <v>0</v>
      </c>
      <c r="AC151" s="32"/>
      <c r="AE151" s="85"/>
      <c r="AF151" s="85"/>
      <c r="AI151" s="33"/>
      <c r="AJ151" s="39"/>
      <c r="AK151" s="39"/>
      <c r="AL151" s="39"/>
      <c r="AM151" s="76"/>
      <c r="AN151" s="39"/>
      <c r="AO151" s="39"/>
      <c r="AP151" s="33"/>
      <c r="AQ151" s="77"/>
      <c r="AR151" s="39"/>
      <c r="AS151" s="39"/>
      <c r="AT151" s="76"/>
      <c r="AU151" s="39"/>
      <c r="AV151" s="78"/>
      <c r="AW151" s="33"/>
      <c r="AX151" s="77"/>
      <c r="AY151" s="39"/>
      <c r="AZ151" s="39"/>
      <c r="BA151" s="76"/>
      <c r="BB151" s="39"/>
      <c r="BC151" s="78"/>
      <c r="BD151" s="33"/>
      <c r="BE151" s="77"/>
      <c r="BF151" s="39"/>
      <c r="BG151" s="39"/>
      <c r="BH151" s="76"/>
      <c r="BI151" s="39"/>
      <c r="BJ151" s="78"/>
      <c r="BK151" s="33"/>
    </row>
    <row r="152" spans="1:63" x14ac:dyDescent="0.35">
      <c r="A152" s="77"/>
      <c r="B152" s="39"/>
      <c r="C152" s="39"/>
      <c r="D152" s="39"/>
      <c r="E152" s="39"/>
      <c r="F152" s="73"/>
      <c r="G152" s="95">
        <f>Table1487453233343536331323334353738393103113123133[[#This Row],[Hours Worked]]*Table1487453233343536331323334353738393103113123133[[#This Row],[Rate]]</f>
        <v>0</v>
      </c>
      <c r="H152" s="116"/>
      <c r="I152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52" s="94"/>
      <c r="K152" s="95">
        <f>Table1487453233343536331323334353738393103113123133[[#This Row],[Rate (Auto selects)]]*Table1487453233343536331323334353738393103113123133[[#This Row],[Hours Used]]</f>
        <v>0</v>
      </c>
      <c r="S152" s="33"/>
      <c r="T152" s="39"/>
      <c r="U152" s="39"/>
      <c r="V152" s="39"/>
      <c r="W152" s="39"/>
      <c r="X152" s="39"/>
      <c r="Y152" s="112">
        <f>IF(X152 &lt;&gt; "", RIGHT(Table15775311283848586881828384858788898108118128138[[#This Row],[Class (Dropdown)]],6),0)</f>
        <v>0</v>
      </c>
      <c r="Z152" s="108"/>
      <c r="AA152" s="107"/>
      <c r="AB152" s="111">
        <f>Table15775311283848586881828384858788898108118128138[[#This Row],[Rate (Auto fill)]]*Table15775311283848586881828384858788898108118128138[[#This Row],[Hours Groomed]]</f>
        <v>0</v>
      </c>
      <c r="AC152" s="32"/>
      <c r="AE152" s="85"/>
      <c r="AF152" s="85"/>
      <c r="AI152" s="33"/>
      <c r="AJ152" s="39"/>
      <c r="AK152" s="39"/>
      <c r="AL152" s="39"/>
      <c r="AM152" s="76"/>
      <c r="AN152" s="39"/>
      <c r="AO152" s="39"/>
      <c r="AP152" s="33"/>
      <c r="AQ152" s="77"/>
      <c r="AR152" s="39"/>
      <c r="AS152" s="39"/>
      <c r="AT152" s="76"/>
      <c r="AU152" s="39"/>
      <c r="AV152" s="78"/>
      <c r="AW152" s="33"/>
      <c r="AX152" s="77"/>
      <c r="AY152" s="39"/>
      <c r="AZ152" s="39"/>
      <c r="BA152" s="76"/>
      <c r="BB152" s="39"/>
      <c r="BC152" s="78"/>
      <c r="BD152" s="33"/>
      <c r="BE152" s="77"/>
      <c r="BF152" s="39"/>
      <c r="BG152" s="39"/>
      <c r="BH152" s="76"/>
      <c r="BI152" s="39"/>
      <c r="BJ152" s="78"/>
      <c r="BK152" s="33"/>
    </row>
    <row r="153" spans="1:63" x14ac:dyDescent="0.35">
      <c r="A153" s="77"/>
      <c r="B153" s="39"/>
      <c r="C153" s="39"/>
      <c r="D153" s="39"/>
      <c r="E153" s="39"/>
      <c r="F153" s="73"/>
      <c r="G153" s="95">
        <f>Table1487453233343536331323334353738393103113123133[[#This Row],[Hours Worked]]*Table1487453233343536331323334353738393103113123133[[#This Row],[Rate]]</f>
        <v>0</v>
      </c>
      <c r="H153" s="116"/>
      <c r="I153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53" s="94"/>
      <c r="K153" s="95">
        <f>Table1487453233343536331323334353738393103113123133[[#This Row],[Rate (Auto selects)]]*Table1487453233343536331323334353738393103113123133[[#This Row],[Hours Used]]</f>
        <v>0</v>
      </c>
      <c r="S153" s="33"/>
      <c r="T153" s="39"/>
      <c r="U153" s="39"/>
      <c r="V153" s="39"/>
      <c r="W153" s="39"/>
      <c r="X153" s="39"/>
      <c r="Y153" s="112">
        <f>IF(X153 &lt;&gt; "", RIGHT(Table15775311283848586881828384858788898108118128138[[#This Row],[Class (Dropdown)]],6),0)</f>
        <v>0</v>
      </c>
      <c r="Z153" s="108"/>
      <c r="AA153" s="107"/>
      <c r="AB153" s="111">
        <f>Table15775311283848586881828384858788898108118128138[[#This Row],[Rate (Auto fill)]]*Table15775311283848586881828384858788898108118128138[[#This Row],[Hours Groomed]]</f>
        <v>0</v>
      </c>
      <c r="AC153" s="32"/>
      <c r="AE153" s="85"/>
      <c r="AF153" s="85"/>
      <c r="AI153" s="33"/>
      <c r="AJ153" s="39"/>
      <c r="AK153" s="39"/>
      <c r="AL153" s="39"/>
      <c r="AM153" s="76"/>
      <c r="AN153" s="39"/>
      <c r="AO153" s="39"/>
      <c r="AP153" s="33"/>
      <c r="AQ153" s="77"/>
      <c r="AR153" s="39"/>
      <c r="AS153" s="39"/>
      <c r="AT153" s="76"/>
      <c r="AU153" s="39"/>
      <c r="AV153" s="78"/>
      <c r="AW153" s="33"/>
      <c r="AX153" s="77"/>
      <c r="AY153" s="39"/>
      <c r="AZ153" s="39"/>
      <c r="BA153" s="76"/>
      <c r="BB153" s="39"/>
      <c r="BC153" s="78"/>
      <c r="BD153" s="33"/>
      <c r="BE153" s="77"/>
      <c r="BF153" s="39"/>
      <c r="BG153" s="39"/>
      <c r="BH153" s="76"/>
      <c r="BI153" s="39"/>
      <c r="BJ153" s="78"/>
      <c r="BK153" s="33"/>
    </row>
    <row r="154" spans="1:63" x14ac:dyDescent="0.35">
      <c r="A154" s="77"/>
      <c r="B154" s="39"/>
      <c r="C154" s="39"/>
      <c r="D154" s="39"/>
      <c r="E154" s="39"/>
      <c r="F154" s="73"/>
      <c r="G154" s="95">
        <f>Table1487453233343536331323334353738393103113123133[[#This Row],[Hours Worked]]*Table1487453233343536331323334353738393103113123133[[#This Row],[Rate]]</f>
        <v>0</v>
      </c>
      <c r="H154" s="116"/>
      <c r="I154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54" s="94"/>
      <c r="K154" s="95">
        <f>Table1487453233343536331323334353738393103113123133[[#This Row],[Rate (Auto selects)]]*Table1487453233343536331323334353738393103113123133[[#This Row],[Hours Used]]</f>
        <v>0</v>
      </c>
      <c r="S154" s="33"/>
      <c r="T154" s="39"/>
      <c r="U154" s="39"/>
      <c r="V154" s="39"/>
      <c r="W154" s="39"/>
      <c r="X154" s="39"/>
      <c r="Y154" s="112">
        <f>IF(X154 &lt;&gt; "", RIGHT(Table15775311283848586881828384858788898108118128138[[#This Row],[Class (Dropdown)]],6),0)</f>
        <v>0</v>
      </c>
      <c r="Z154" s="108"/>
      <c r="AA154" s="107"/>
      <c r="AB154" s="111">
        <f>Table15775311283848586881828384858788898108118128138[[#This Row],[Rate (Auto fill)]]*Table15775311283848586881828384858788898108118128138[[#This Row],[Hours Groomed]]</f>
        <v>0</v>
      </c>
      <c r="AC154" s="32"/>
      <c r="AE154" s="85"/>
      <c r="AF154" s="85"/>
      <c r="AI154" s="33"/>
      <c r="AJ154" s="39"/>
      <c r="AK154" s="39"/>
      <c r="AL154" s="39"/>
      <c r="AM154" s="76"/>
      <c r="AN154" s="39"/>
      <c r="AO154" s="39"/>
      <c r="AP154" s="33"/>
      <c r="AQ154" s="77"/>
      <c r="AR154" s="39"/>
      <c r="AS154" s="39"/>
      <c r="AT154" s="76"/>
      <c r="AU154" s="39"/>
      <c r="AV154" s="78"/>
      <c r="AW154" s="33"/>
      <c r="AX154" s="77"/>
      <c r="AY154" s="39"/>
      <c r="AZ154" s="39"/>
      <c r="BA154" s="76"/>
      <c r="BB154" s="39"/>
      <c r="BC154" s="78"/>
      <c r="BD154" s="33"/>
      <c r="BE154" s="77"/>
      <c r="BF154" s="39"/>
      <c r="BG154" s="39"/>
      <c r="BH154" s="76"/>
      <c r="BI154" s="39"/>
      <c r="BJ154" s="78"/>
      <c r="BK154" s="33"/>
    </row>
    <row r="155" spans="1:63" x14ac:dyDescent="0.35">
      <c r="A155" s="77"/>
      <c r="B155" s="39"/>
      <c r="C155" s="39"/>
      <c r="D155" s="39"/>
      <c r="E155" s="39"/>
      <c r="F155" s="73"/>
      <c r="G155" s="95">
        <f>Table1487453233343536331323334353738393103113123133[[#This Row],[Hours Worked]]*Table1487453233343536331323334353738393103113123133[[#This Row],[Rate]]</f>
        <v>0</v>
      </c>
      <c r="H155" s="116"/>
      <c r="I155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55" s="94"/>
      <c r="K155" s="95">
        <f>Table1487453233343536331323334353738393103113123133[[#This Row],[Rate (Auto selects)]]*Table1487453233343536331323334353738393103113123133[[#This Row],[Hours Used]]</f>
        <v>0</v>
      </c>
      <c r="S155" s="33"/>
      <c r="T155" s="39"/>
      <c r="U155" s="39"/>
      <c r="V155" s="39"/>
      <c r="W155" s="39"/>
      <c r="X155" s="39"/>
      <c r="Y155" s="112">
        <f>IF(X155 &lt;&gt; "", RIGHT(Table15775311283848586881828384858788898108118128138[[#This Row],[Class (Dropdown)]],6),0)</f>
        <v>0</v>
      </c>
      <c r="Z155" s="108"/>
      <c r="AA155" s="107"/>
      <c r="AB155" s="111">
        <f>Table15775311283848586881828384858788898108118128138[[#This Row],[Rate (Auto fill)]]*Table15775311283848586881828384858788898108118128138[[#This Row],[Hours Groomed]]</f>
        <v>0</v>
      </c>
      <c r="AC155" s="32"/>
      <c r="AE155" s="85"/>
      <c r="AF155" s="85"/>
      <c r="AI155" s="33"/>
      <c r="AJ155" s="39"/>
      <c r="AK155" s="39"/>
      <c r="AL155" s="39"/>
      <c r="AM155" s="76"/>
      <c r="AN155" s="39"/>
      <c r="AO155" s="39"/>
      <c r="AP155" s="33"/>
      <c r="AQ155" s="77"/>
      <c r="AR155" s="39"/>
      <c r="AS155" s="39"/>
      <c r="AT155" s="76"/>
      <c r="AU155" s="39"/>
      <c r="AV155" s="78"/>
      <c r="AW155" s="33"/>
      <c r="AX155" s="77"/>
      <c r="AY155" s="39"/>
      <c r="AZ155" s="39"/>
      <c r="BA155" s="76"/>
      <c r="BB155" s="39"/>
      <c r="BC155" s="78"/>
      <c r="BD155" s="33"/>
      <c r="BE155" s="77"/>
      <c r="BF155" s="39"/>
      <c r="BG155" s="39"/>
      <c r="BH155" s="76"/>
      <c r="BI155" s="39"/>
      <c r="BJ155" s="78"/>
      <c r="BK155" s="33"/>
    </row>
    <row r="156" spans="1:63" x14ac:dyDescent="0.35">
      <c r="A156" s="77"/>
      <c r="B156" s="39"/>
      <c r="C156" s="39"/>
      <c r="D156" s="39"/>
      <c r="E156" s="39"/>
      <c r="F156" s="73"/>
      <c r="G156" s="95">
        <f>Table1487453233343536331323334353738393103113123133[[#This Row],[Hours Worked]]*Table1487453233343536331323334353738393103113123133[[#This Row],[Rate]]</f>
        <v>0</v>
      </c>
      <c r="H156" s="116"/>
      <c r="I156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56" s="94"/>
      <c r="K156" s="95">
        <f>Table1487453233343536331323334353738393103113123133[[#This Row],[Rate (Auto selects)]]*Table1487453233343536331323334353738393103113123133[[#This Row],[Hours Used]]</f>
        <v>0</v>
      </c>
      <c r="S156" s="33"/>
      <c r="T156" s="39"/>
      <c r="U156" s="39"/>
      <c r="V156" s="39"/>
      <c r="W156" s="39"/>
      <c r="X156" s="39"/>
      <c r="Y156" s="112">
        <f>IF(X156 &lt;&gt; "", RIGHT(Table15775311283848586881828384858788898108118128138[[#This Row],[Class (Dropdown)]],6),0)</f>
        <v>0</v>
      </c>
      <c r="Z156" s="108"/>
      <c r="AA156" s="107"/>
      <c r="AB156" s="111">
        <f>Table15775311283848586881828384858788898108118128138[[#This Row],[Rate (Auto fill)]]*Table15775311283848586881828384858788898108118128138[[#This Row],[Hours Groomed]]</f>
        <v>0</v>
      </c>
      <c r="AC156" s="32"/>
      <c r="AE156" s="85"/>
      <c r="AF156" s="85"/>
      <c r="AI156" s="33"/>
      <c r="AJ156" s="39"/>
      <c r="AK156" s="39"/>
      <c r="AL156" s="39"/>
      <c r="AM156" s="76"/>
      <c r="AN156" s="39"/>
      <c r="AO156" s="39"/>
      <c r="AP156" s="33"/>
      <c r="AQ156" s="77"/>
      <c r="AR156" s="39"/>
      <c r="AS156" s="39"/>
      <c r="AT156" s="76"/>
      <c r="AU156" s="39"/>
      <c r="AV156" s="78"/>
      <c r="AW156" s="33"/>
      <c r="AX156" s="77"/>
      <c r="AY156" s="39"/>
      <c r="AZ156" s="39"/>
      <c r="BA156" s="76"/>
      <c r="BB156" s="39"/>
      <c r="BC156" s="78"/>
      <c r="BD156" s="33"/>
      <c r="BE156" s="77"/>
      <c r="BF156" s="39"/>
      <c r="BG156" s="39"/>
      <c r="BH156" s="76"/>
      <c r="BI156" s="39"/>
      <c r="BJ156" s="78"/>
      <c r="BK156" s="33"/>
    </row>
    <row r="157" spans="1:63" x14ac:dyDescent="0.35">
      <c r="A157" s="77"/>
      <c r="B157" s="39"/>
      <c r="C157" s="39"/>
      <c r="D157" s="39"/>
      <c r="E157" s="39"/>
      <c r="F157" s="73"/>
      <c r="G157" s="95">
        <f>Table1487453233343536331323334353738393103113123133[[#This Row],[Hours Worked]]*Table1487453233343536331323334353738393103113123133[[#This Row],[Rate]]</f>
        <v>0</v>
      </c>
      <c r="H157" s="116"/>
      <c r="I157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57" s="94"/>
      <c r="K157" s="95">
        <f>Table1487453233343536331323334353738393103113123133[[#This Row],[Rate (Auto selects)]]*Table1487453233343536331323334353738393103113123133[[#This Row],[Hours Used]]</f>
        <v>0</v>
      </c>
      <c r="S157" s="33"/>
      <c r="T157" s="39"/>
      <c r="U157" s="39"/>
      <c r="V157" s="39"/>
      <c r="W157" s="39"/>
      <c r="X157" s="39"/>
      <c r="Y157" s="112">
        <f>IF(X157 &lt;&gt; "", RIGHT(Table15775311283848586881828384858788898108118128138[[#This Row],[Class (Dropdown)]],6),0)</f>
        <v>0</v>
      </c>
      <c r="Z157" s="108"/>
      <c r="AA157" s="107"/>
      <c r="AB157" s="111">
        <f>Table15775311283848586881828384858788898108118128138[[#This Row],[Rate (Auto fill)]]*Table15775311283848586881828384858788898108118128138[[#This Row],[Hours Groomed]]</f>
        <v>0</v>
      </c>
      <c r="AC157" s="32"/>
      <c r="AE157" s="85"/>
      <c r="AF157" s="85"/>
      <c r="AI157" s="33"/>
      <c r="AJ157" s="39"/>
      <c r="AK157" s="39"/>
      <c r="AL157" s="39"/>
      <c r="AM157" s="76"/>
      <c r="AN157" s="39"/>
      <c r="AO157" s="39"/>
      <c r="AP157" s="33"/>
      <c r="AQ157" s="77"/>
      <c r="AR157" s="39"/>
      <c r="AS157" s="39"/>
      <c r="AT157" s="76"/>
      <c r="AU157" s="39"/>
      <c r="AV157" s="78"/>
      <c r="AW157" s="33"/>
      <c r="AX157" s="77"/>
      <c r="AY157" s="39"/>
      <c r="AZ157" s="39"/>
      <c r="BA157" s="76"/>
      <c r="BB157" s="39"/>
      <c r="BC157" s="78"/>
      <c r="BD157" s="33"/>
      <c r="BE157" s="77"/>
      <c r="BF157" s="39"/>
      <c r="BG157" s="39"/>
      <c r="BH157" s="76"/>
      <c r="BI157" s="39"/>
      <c r="BJ157" s="78"/>
      <c r="BK157" s="33"/>
    </row>
    <row r="158" spans="1:63" x14ac:dyDescent="0.35">
      <c r="A158" s="77"/>
      <c r="B158" s="39"/>
      <c r="C158" s="39"/>
      <c r="D158" s="39"/>
      <c r="E158" s="39"/>
      <c r="F158" s="73"/>
      <c r="G158" s="95">
        <f>Table1487453233343536331323334353738393103113123133[[#This Row],[Hours Worked]]*Table1487453233343536331323334353738393103113123133[[#This Row],[Rate]]</f>
        <v>0</v>
      </c>
      <c r="H158" s="116"/>
      <c r="I158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58" s="94"/>
      <c r="K158" s="95">
        <f>Table1487453233343536331323334353738393103113123133[[#This Row],[Rate (Auto selects)]]*Table1487453233343536331323334353738393103113123133[[#This Row],[Hours Used]]</f>
        <v>0</v>
      </c>
      <c r="S158" s="33"/>
      <c r="T158" s="39"/>
      <c r="U158" s="39"/>
      <c r="V158" s="39"/>
      <c r="W158" s="39"/>
      <c r="X158" s="39"/>
      <c r="Y158" s="112">
        <f>IF(X158 &lt;&gt; "", RIGHT(Table15775311283848586881828384858788898108118128138[[#This Row],[Class (Dropdown)]],6),0)</f>
        <v>0</v>
      </c>
      <c r="Z158" s="108"/>
      <c r="AA158" s="107"/>
      <c r="AB158" s="111">
        <f>Table15775311283848586881828384858788898108118128138[[#This Row],[Rate (Auto fill)]]*Table15775311283848586881828384858788898108118128138[[#This Row],[Hours Groomed]]</f>
        <v>0</v>
      </c>
      <c r="AC158" s="32"/>
      <c r="AE158" s="85"/>
      <c r="AF158" s="85"/>
      <c r="AI158" s="33"/>
      <c r="AJ158" s="39"/>
      <c r="AK158" s="39"/>
      <c r="AL158" s="39"/>
      <c r="AM158" s="76"/>
      <c r="AN158" s="39"/>
      <c r="AO158" s="39"/>
      <c r="AP158" s="33"/>
      <c r="AQ158" s="77"/>
      <c r="AR158" s="39"/>
      <c r="AS158" s="39"/>
      <c r="AT158" s="76"/>
      <c r="AU158" s="39"/>
      <c r="AV158" s="78"/>
      <c r="AW158" s="33"/>
      <c r="AX158" s="77"/>
      <c r="AY158" s="39"/>
      <c r="AZ158" s="39"/>
      <c r="BA158" s="76"/>
      <c r="BB158" s="39"/>
      <c r="BC158" s="78"/>
      <c r="BD158" s="33"/>
      <c r="BE158" s="77"/>
      <c r="BF158" s="39"/>
      <c r="BG158" s="39"/>
      <c r="BH158" s="76"/>
      <c r="BI158" s="39"/>
      <c r="BJ158" s="78"/>
      <c r="BK158" s="33"/>
    </row>
    <row r="159" spans="1:63" x14ac:dyDescent="0.35">
      <c r="A159" s="77"/>
      <c r="B159" s="39"/>
      <c r="C159" s="39"/>
      <c r="D159" s="39"/>
      <c r="E159" s="39"/>
      <c r="F159" s="73"/>
      <c r="G159" s="95">
        <f>Table1487453233343536331323334353738393103113123133[[#This Row],[Hours Worked]]*Table1487453233343536331323334353738393103113123133[[#This Row],[Rate]]</f>
        <v>0</v>
      </c>
      <c r="H159" s="116"/>
      <c r="I159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59" s="94"/>
      <c r="K159" s="95">
        <f>Table1487453233343536331323334353738393103113123133[[#This Row],[Rate (Auto selects)]]*Table1487453233343536331323334353738393103113123133[[#This Row],[Hours Used]]</f>
        <v>0</v>
      </c>
      <c r="S159" s="33"/>
      <c r="T159" s="39"/>
      <c r="U159" s="39"/>
      <c r="V159" s="39"/>
      <c r="W159" s="39"/>
      <c r="X159" s="39"/>
      <c r="Y159" s="112">
        <f>IF(X159 &lt;&gt; "", RIGHT(Table15775311283848586881828384858788898108118128138[[#This Row],[Class (Dropdown)]],6),0)</f>
        <v>0</v>
      </c>
      <c r="Z159" s="108"/>
      <c r="AA159" s="107"/>
      <c r="AB159" s="111">
        <f>Table15775311283848586881828384858788898108118128138[[#This Row],[Rate (Auto fill)]]*Table15775311283848586881828384858788898108118128138[[#This Row],[Hours Groomed]]</f>
        <v>0</v>
      </c>
      <c r="AC159" s="32"/>
      <c r="AE159" s="85"/>
      <c r="AF159" s="85"/>
      <c r="AI159" s="33"/>
      <c r="AJ159" s="39"/>
      <c r="AK159" s="39"/>
      <c r="AL159" s="39"/>
      <c r="AM159" s="76"/>
      <c r="AN159" s="39"/>
      <c r="AO159" s="39"/>
      <c r="AP159" s="33"/>
      <c r="AQ159" s="77"/>
      <c r="AR159" s="39"/>
      <c r="AS159" s="39"/>
      <c r="AT159" s="76"/>
      <c r="AU159" s="39"/>
      <c r="AV159" s="78"/>
      <c r="AW159" s="33"/>
      <c r="AX159" s="77"/>
      <c r="AY159" s="39"/>
      <c r="AZ159" s="39"/>
      <c r="BA159" s="76"/>
      <c r="BB159" s="39"/>
      <c r="BC159" s="78"/>
      <c r="BD159" s="33"/>
      <c r="BE159" s="77"/>
      <c r="BF159" s="39"/>
      <c r="BG159" s="39"/>
      <c r="BH159" s="76"/>
      <c r="BI159" s="39"/>
      <c r="BJ159" s="78"/>
      <c r="BK159" s="33"/>
    </row>
    <row r="160" spans="1:63" x14ac:dyDescent="0.35">
      <c r="A160" s="77"/>
      <c r="B160" s="39"/>
      <c r="C160" s="39"/>
      <c r="D160" s="39"/>
      <c r="E160" s="39"/>
      <c r="F160" s="73"/>
      <c r="G160" s="95">
        <f>Table1487453233343536331323334353738393103113123133[[#This Row],[Hours Worked]]*Table1487453233343536331323334353738393103113123133[[#This Row],[Rate]]</f>
        <v>0</v>
      </c>
      <c r="H160" s="116"/>
      <c r="I160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60" s="94"/>
      <c r="K160" s="95">
        <f>Table1487453233343536331323334353738393103113123133[[#This Row],[Rate (Auto selects)]]*Table1487453233343536331323334353738393103113123133[[#This Row],[Hours Used]]</f>
        <v>0</v>
      </c>
      <c r="S160" s="33"/>
      <c r="T160" s="39"/>
      <c r="U160" s="39"/>
      <c r="V160" s="39"/>
      <c r="W160" s="39"/>
      <c r="X160" s="39"/>
      <c r="Y160" s="112">
        <f>IF(X160 &lt;&gt; "", RIGHT(Table15775311283848586881828384858788898108118128138[[#This Row],[Class (Dropdown)]],6),0)</f>
        <v>0</v>
      </c>
      <c r="Z160" s="108"/>
      <c r="AA160" s="107"/>
      <c r="AB160" s="111">
        <f>Table15775311283848586881828384858788898108118128138[[#This Row],[Rate (Auto fill)]]*Table15775311283848586881828384858788898108118128138[[#This Row],[Hours Groomed]]</f>
        <v>0</v>
      </c>
      <c r="AC160" s="32"/>
      <c r="AE160" s="85"/>
      <c r="AF160" s="85"/>
      <c r="AI160" s="33"/>
      <c r="AJ160" s="39"/>
      <c r="AK160" s="39"/>
      <c r="AL160" s="39"/>
      <c r="AM160" s="76"/>
      <c r="AN160" s="39"/>
      <c r="AO160" s="39"/>
      <c r="AP160" s="33"/>
      <c r="AQ160" s="77"/>
      <c r="AR160" s="39"/>
      <c r="AS160" s="39"/>
      <c r="AT160" s="76"/>
      <c r="AU160" s="39"/>
      <c r="AV160" s="78"/>
      <c r="AW160" s="33"/>
      <c r="AX160" s="77"/>
      <c r="AY160" s="39"/>
      <c r="AZ160" s="39"/>
      <c r="BA160" s="76"/>
      <c r="BB160" s="39"/>
      <c r="BC160" s="78"/>
      <c r="BD160" s="33"/>
      <c r="BE160" s="77"/>
      <c r="BF160" s="39"/>
      <c r="BG160" s="39"/>
      <c r="BH160" s="76"/>
      <c r="BI160" s="39"/>
      <c r="BJ160" s="78"/>
      <c r="BK160" s="33"/>
    </row>
    <row r="161" spans="1:63" x14ac:dyDescent="0.35">
      <c r="A161" s="77"/>
      <c r="B161" s="39"/>
      <c r="C161" s="39"/>
      <c r="D161" s="39"/>
      <c r="E161" s="39"/>
      <c r="F161" s="73"/>
      <c r="G161" s="95">
        <f>Table1487453233343536331323334353738393103113123133[[#This Row],[Hours Worked]]*Table1487453233343536331323334353738393103113123133[[#This Row],[Rate]]</f>
        <v>0</v>
      </c>
      <c r="H161" s="116"/>
      <c r="I161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61" s="94"/>
      <c r="K161" s="95">
        <f>Table1487453233343536331323334353738393103113123133[[#This Row],[Rate (Auto selects)]]*Table1487453233343536331323334353738393103113123133[[#This Row],[Hours Used]]</f>
        <v>0</v>
      </c>
      <c r="S161" s="33"/>
      <c r="T161" s="39"/>
      <c r="U161" s="39"/>
      <c r="V161" s="39"/>
      <c r="W161" s="39"/>
      <c r="X161" s="39"/>
      <c r="Y161" s="112">
        <f>IF(X161 &lt;&gt; "", RIGHT(Table15775311283848586881828384858788898108118128138[[#This Row],[Class (Dropdown)]],6),0)</f>
        <v>0</v>
      </c>
      <c r="Z161" s="108"/>
      <c r="AA161" s="107"/>
      <c r="AB161" s="111">
        <f>Table15775311283848586881828384858788898108118128138[[#This Row],[Rate (Auto fill)]]*Table15775311283848586881828384858788898108118128138[[#This Row],[Hours Groomed]]</f>
        <v>0</v>
      </c>
      <c r="AC161" s="32"/>
      <c r="AE161" s="85"/>
      <c r="AF161" s="85"/>
      <c r="AI161" s="33"/>
      <c r="AJ161" s="39"/>
      <c r="AK161" s="39"/>
      <c r="AL161" s="39"/>
      <c r="AM161" s="76"/>
      <c r="AN161" s="39"/>
      <c r="AO161" s="39"/>
      <c r="AP161" s="33"/>
      <c r="AQ161" s="77"/>
      <c r="AR161" s="39"/>
      <c r="AS161" s="39"/>
      <c r="AT161" s="76"/>
      <c r="AU161" s="39"/>
      <c r="AV161" s="78"/>
      <c r="AW161" s="33"/>
      <c r="AX161" s="77"/>
      <c r="AY161" s="39"/>
      <c r="AZ161" s="39"/>
      <c r="BA161" s="76"/>
      <c r="BB161" s="39"/>
      <c r="BC161" s="78"/>
      <c r="BD161" s="33"/>
      <c r="BE161" s="77"/>
      <c r="BF161" s="39"/>
      <c r="BG161" s="39"/>
      <c r="BH161" s="76"/>
      <c r="BI161" s="39"/>
      <c r="BJ161" s="78"/>
      <c r="BK161" s="33"/>
    </row>
    <row r="162" spans="1:63" x14ac:dyDescent="0.35">
      <c r="A162" s="77"/>
      <c r="B162" s="39"/>
      <c r="C162" s="39"/>
      <c r="D162" s="39"/>
      <c r="E162" s="39"/>
      <c r="F162" s="73"/>
      <c r="G162" s="95">
        <f>Table1487453233343536331323334353738393103113123133[[#This Row],[Hours Worked]]*Table1487453233343536331323334353738393103113123133[[#This Row],[Rate]]</f>
        <v>0</v>
      </c>
      <c r="H162" s="116"/>
      <c r="I162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62" s="94"/>
      <c r="K162" s="95">
        <f>Table1487453233343536331323334353738393103113123133[[#This Row],[Rate (Auto selects)]]*Table1487453233343536331323334353738393103113123133[[#This Row],[Hours Used]]</f>
        <v>0</v>
      </c>
      <c r="S162" s="33"/>
      <c r="T162" s="39"/>
      <c r="U162" s="39"/>
      <c r="V162" s="39"/>
      <c r="W162" s="39"/>
      <c r="X162" s="39"/>
      <c r="Y162" s="112">
        <f>IF(X162 &lt;&gt; "", RIGHT(Table15775311283848586881828384858788898108118128138[[#This Row],[Class (Dropdown)]],6),0)</f>
        <v>0</v>
      </c>
      <c r="Z162" s="108"/>
      <c r="AA162" s="107"/>
      <c r="AB162" s="111">
        <f>Table15775311283848586881828384858788898108118128138[[#This Row],[Rate (Auto fill)]]*Table15775311283848586881828384858788898108118128138[[#This Row],[Hours Groomed]]</f>
        <v>0</v>
      </c>
      <c r="AC162" s="32"/>
      <c r="AE162" s="85"/>
      <c r="AF162" s="85"/>
      <c r="AI162" s="33"/>
      <c r="AJ162" s="39"/>
      <c r="AK162" s="39"/>
      <c r="AL162" s="39"/>
      <c r="AM162" s="76"/>
      <c r="AN162" s="39"/>
      <c r="AO162" s="39"/>
      <c r="AP162" s="33"/>
      <c r="AQ162" s="77"/>
      <c r="AR162" s="39"/>
      <c r="AS162" s="39"/>
      <c r="AT162" s="76"/>
      <c r="AU162" s="39"/>
      <c r="AV162" s="78"/>
      <c r="AW162" s="33"/>
      <c r="AX162" s="77"/>
      <c r="AY162" s="39"/>
      <c r="AZ162" s="39"/>
      <c r="BA162" s="76"/>
      <c r="BB162" s="39"/>
      <c r="BC162" s="78"/>
      <c r="BD162" s="33"/>
      <c r="BE162" s="77"/>
      <c r="BF162" s="39"/>
      <c r="BG162" s="39"/>
      <c r="BH162" s="76"/>
      <c r="BI162" s="39"/>
      <c r="BJ162" s="78"/>
      <c r="BK162" s="33"/>
    </row>
    <row r="163" spans="1:63" x14ac:dyDescent="0.35">
      <c r="A163" s="77"/>
      <c r="B163" s="39"/>
      <c r="C163" s="39"/>
      <c r="D163" s="39"/>
      <c r="E163" s="39"/>
      <c r="F163" s="73"/>
      <c r="G163" s="95">
        <f>Table1487453233343536331323334353738393103113123133[[#This Row],[Hours Worked]]*Table1487453233343536331323334353738393103113123133[[#This Row],[Rate]]</f>
        <v>0</v>
      </c>
      <c r="H163" s="116"/>
      <c r="I163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63" s="94"/>
      <c r="K163" s="95">
        <f>Table1487453233343536331323334353738393103113123133[[#This Row],[Rate (Auto selects)]]*Table1487453233343536331323334353738393103113123133[[#This Row],[Hours Used]]</f>
        <v>0</v>
      </c>
      <c r="S163" s="33"/>
      <c r="T163" s="39"/>
      <c r="U163" s="39"/>
      <c r="V163" s="39"/>
      <c r="W163" s="39"/>
      <c r="X163" s="39"/>
      <c r="Y163" s="112">
        <f>IF(X163 &lt;&gt; "", RIGHT(Table15775311283848586881828384858788898108118128138[[#This Row],[Class (Dropdown)]],6),0)</f>
        <v>0</v>
      </c>
      <c r="Z163" s="108"/>
      <c r="AA163" s="107"/>
      <c r="AB163" s="111">
        <f>Table15775311283848586881828384858788898108118128138[[#This Row],[Rate (Auto fill)]]*Table15775311283848586881828384858788898108118128138[[#This Row],[Hours Groomed]]</f>
        <v>0</v>
      </c>
      <c r="AC163" s="32"/>
      <c r="AE163" s="85"/>
      <c r="AF163" s="85"/>
      <c r="AI163" s="33"/>
      <c r="AJ163" s="39"/>
      <c r="AK163" s="39"/>
      <c r="AL163" s="39"/>
      <c r="AM163" s="76"/>
      <c r="AN163" s="39"/>
      <c r="AO163" s="39"/>
      <c r="AP163" s="33"/>
      <c r="AQ163" s="77"/>
      <c r="AR163" s="39"/>
      <c r="AS163" s="39"/>
      <c r="AT163" s="76"/>
      <c r="AU163" s="39"/>
      <c r="AV163" s="78"/>
      <c r="AW163" s="33"/>
      <c r="AX163" s="77"/>
      <c r="AY163" s="39"/>
      <c r="AZ163" s="39"/>
      <c r="BA163" s="76"/>
      <c r="BB163" s="39"/>
      <c r="BC163" s="78"/>
      <c r="BD163" s="33"/>
      <c r="BE163" s="77"/>
      <c r="BF163" s="39"/>
      <c r="BG163" s="39"/>
      <c r="BH163" s="76"/>
      <c r="BI163" s="39"/>
      <c r="BJ163" s="78"/>
      <c r="BK163" s="33"/>
    </row>
    <row r="164" spans="1:63" x14ac:dyDescent="0.35">
      <c r="A164" s="77"/>
      <c r="B164" s="39"/>
      <c r="C164" s="39"/>
      <c r="D164" s="39"/>
      <c r="E164" s="39"/>
      <c r="F164" s="73"/>
      <c r="G164" s="95">
        <f>Table1487453233343536331323334353738393103113123133[[#This Row],[Hours Worked]]*Table1487453233343536331323334353738393103113123133[[#This Row],[Rate]]</f>
        <v>0</v>
      </c>
      <c r="H164" s="116"/>
      <c r="I164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64" s="94"/>
      <c r="K164" s="95">
        <f>Table1487453233343536331323334353738393103113123133[[#This Row],[Rate (Auto selects)]]*Table1487453233343536331323334353738393103113123133[[#This Row],[Hours Used]]</f>
        <v>0</v>
      </c>
      <c r="S164" s="33"/>
      <c r="T164" s="39"/>
      <c r="U164" s="39"/>
      <c r="V164" s="39"/>
      <c r="W164" s="39"/>
      <c r="X164" s="39"/>
      <c r="Y164" s="112">
        <f>IF(X164 &lt;&gt; "", RIGHT(Table15775311283848586881828384858788898108118128138[[#This Row],[Class (Dropdown)]],6),0)</f>
        <v>0</v>
      </c>
      <c r="Z164" s="108"/>
      <c r="AA164" s="107"/>
      <c r="AB164" s="111">
        <f>Table15775311283848586881828384858788898108118128138[[#This Row],[Rate (Auto fill)]]*Table15775311283848586881828384858788898108118128138[[#This Row],[Hours Groomed]]</f>
        <v>0</v>
      </c>
      <c r="AC164" s="32"/>
      <c r="AE164" s="85"/>
      <c r="AF164" s="85"/>
      <c r="AI164" s="33"/>
      <c r="AJ164" s="39"/>
      <c r="AK164" s="39"/>
      <c r="AL164" s="39"/>
      <c r="AM164" s="76"/>
      <c r="AN164" s="39"/>
      <c r="AO164" s="39"/>
      <c r="AP164" s="33"/>
      <c r="AQ164" s="77"/>
      <c r="AR164" s="39"/>
      <c r="AS164" s="39"/>
      <c r="AT164" s="76"/>
      <c r="AU164" s="39"/>
      <c r="AV164" s="78"/>
      <c r="AW164" s="33"/>
      <c r="AX164" s="77"/>
      <c r="AY164" s="39"/>
      <c r="AZ164" s="39"/>
      <c r="BA164" s="76"/>
      <c r="BB164" s="39"/>
      <c r="BC164" s="78"/>
      <c r="BD164" s="33"/>
      <c r="BE164" s="77"/>
      <c r="BF164" s="39"/>
      <c r="BG164" s="39"/>
      <c r="BH164" s="76"/>
      <c r="BI164" s="39"/>
      <c r="BJ164" s="78"/>
      <c r="BK164" s="33"/>
    </row>
    <row r="165" spans="1:63" x14ac:dyDescent="0.35">
      <c r="A165" s="77"/>
      <c r="B165" s="39"/>
      <c r="C165" s="39"/>
      <c r="D165" s="39"/>
      <c r="E165" s="39"/>
      <c r="F165" s="73"/>
      <c r="G165" s="95">
        <f>Table1487453233343536331323334353738393103113123133[[#This Row],[Hours Worked]]*Table1487453233343536331323334353738393103113123133[[#This Row],[Rate]]</f>
        <v>0</v>
      </c>
      <c r="H165" s="116"/>
      <c r="I165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65" s="94"/>
      <c r="K165" s="95">
        <f>Table1487453233343536331323334353738393103113123133[[#This Row],[Rate (Auto selects)]]*Table1487453233343536331323334353738393103113123133[[#This Row],[Hours Used]]</f>
        <v>0</v>
      </c>
      <c r="S165" s="33"/>
      <c r="T165" s="39"/>
      <c r="U165" s="39"/>
      <c r="V165" s="39"/>
      <c r="W165" s="39"/>
      <c r="X165" s="39"/>
      <c r="Y165" s="112">
        <f>IF(X165 &lt;&gt; "", RIGHT(Table15775311283848586881828384858788898108118128138[[#This Row],[Class (Dropdown)]],6),0)</f>
        <v>0</v>
      </c>
      <c r="Z165" s="108"/>
      <c r="AA165" s="107"/>
      <c r="AB165" s="111">
        <f>Table15775311283848586881828384858788898108118128138[[#This Row],[Rate (Auto fill)]]*Table15775311283848586881828384858788898108118128138[[#This Row],[Hours Groomed]]</f>
        <v>0</v>
      </c>
      <c r="AC165" s="32"/>
      <c r="AE165" s="85"/>
      <c r="AF165" s="85"/>
      <c r="AI165" s="33"/>
      <c r="AJ165" s="39"/>
      <c r="AK165" s="39"/>
      <c r="AL165" s="39"/>
      <c r="AM165" s="76"/>
      <c r="AN165" s="39"/>
      <c r="AO165" s="39"/>
      <c r="AP165" s="33"/>
      <c r="AQ165" s="77"/>
      <c r="AR165" s="39"/>
      <c r="AS165" s="39"/>
      <c r="AT165" s="76"/>
      <c r="AU165" s="39"/>
      <c r="AV165" s="78"/>
      <c r="AW165" s="33"/>
      <c r="AX165" s="77"/>
      <c r="AY165" s="39"/>
      <c r="AZ165" s="39"/>
      <c r="BA165" s="76"/>
      <c r="BB165" s="39"/>
      <c r="BC165" s="78"/>
      <c r="BD165" s="33"/>
      <c r="BE165" s="77"/>
      <c r="BF165" s="39"/>
      <c r="BG165" s="39"/>
      <c r="BH165" s="76"/>
      <c r="BI165" s="39"/>
      <c r="BJ165" s="78"/>
      <c r="BK165" s="33"/>
    </row>
    <row r="166" spans="1:63" x14ac:dyDescent="0.35">
      <c r="A166" s="77"/>
      <c r="B166" s="39"/>
      <c r="C166" s="39"/>
      <c r="D166" s="39"/>
      <c r="E166" s="39"/>
      <c r="F166" s="73"/>
      <c r="G166" s="95">
        <f>Table1487453233343536331323334353738393103113123133[[#This Row],[Hours Worked]]*Table1487453233343536331323334353738393103113123133[[#This Row],[Rate]]</f>
        <v>0</v>
      </c>
      <c r="H166" s="116"/>
      <c r="I166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66" s="94"/>
      <c r="K166" s="95">
        <f>Table1487453233343536331323334353738393103113123133[[#This Row],[Rate (Auto selects)]]*Table1487453233343536331323334353738393103113123133[[#This Row],[Hours Used]]</f>
        <v>0</v>
      </c>
      <c r="S166" s="33"/>
      <c r="T166" s="39"/>
      <c r="U166" s="39"/>
      <c r="V166" s="39"/>
      <c r="W166" s="39"/>
      <c r="X166" s="39"/>
      <c r="Y166" s="112">
        <f>IF(X166 &lt;&gt; "", RIGHT(Table15775311283848586881828384858788898108118128138[[#This Row],[Class (Dropdown)]],6),0)</f>
        <v>0</v>
      </c>
      <c r="Z166" s="108"/>
      <c r="AA166" s="107"/>
      <c r="AB166" s="111">
        <f>Table15775311283848586881828384858788898108118128138[[#This Row],[Rate (Auto fill)]]*Table15775311283848586881828384858788898108118128138[[#This Row],[Hours Groomed]]</f>
        <v>0</v>
      </c>
      <c r="AC166" s="32"/>
      <c r="AE166" s="85"/>
      <c r="AF166" s="85"/>
      <c r="AI166" s="33"/>
      <c r="AJ166" s="39"/>
      <c r="AK166" s="39"/>
      <c r="AL166" s="39"/>
      <c r="AM166" s="76"/>
      <c r="AN166" s="39"/>
      <c r="AO166" s="39"/>
      <c r="AP166" s="33"/>
      <c r="AQ166" s="77"/>
      <c r="AR166" s="39"/>
      <c r="AS166" s="39"/>
      <c r="AT166" s="76"/>
      <c r="AU166" s="39"/>
      <c r="AV166" s="78"/>
      <c r="AW166" s="33"/>
      <c r="AX166" s="77"/>
      <c r="AY166" s="39"/>
      <c r="AZ166" s="39"/>
      <c r="BA166" s="76"/>
      <c r="BB166" s="39"/>
      <c r="BC166" s="78"/>
      <c r="BD166" s="33"/>
      <c r="BE166" s="77"/>
      <c r="BF166" s="39"/>
      <c r="BG166" s="39"/>
      <c r="BH166" s="76"/>
      <c r="BI166" s="39"/>
      <c r="BJ166" s="78"/>
      <c r="BK166" s="33"/>
    </row>
    <row r="167" spans="1:63" x14ac:dyDescent="0.35">
      <c r="A167" s="77"/>
      <c r="B167" s="39"/>
      <c r="C167" s="39"/>
      <c r="D167" s="39"/>
      <c r="E167" s="39"/>
      <c r="F167" s="73"/>
      <c r="G167" s="95">
        <f>Table1487453233343536331323334353738393103113123133[[#This Row],[Hours Worked]]*Table1487453233343536331323334353738393103113123133[[#This Row],[Rate]]</f>
        <v>0</v>
      </c>
      <c r="H167" s="116"/>
      <c r="I167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67" s="94"/>
      <c r="K167" s="95">
        <f>Table1487453233343536331323334353738393103113123133[[#This Row],[Rate (Auto selects)]]*Table1487453233343536331323334353738393103113123133[[#This Row],[Hours Used]]</f>
        <v>0</v>
      </c>
      <c r="S167" s="33"/>
      <c r="T167" s="39"/>
      <c r="U167" s="39"/>
      <c r="V167" s="39"/>
      <c r="W167" s="39"/>
      <c r="X167" s="39"/>
      <c r="Y167" s="112">
        <f>IF(X167 &lt;&gt; "", RIGHT(Table15775311283848586881828384858788898108118128138[[#This Row],[Class (Dropdown)]],6),0)</f>
        <v>0</v>
      </c>
      <c r="Z167" s="108"/>
      <c r="AA167" s="107"/>
      <c r="AB167" s="111">
        <f>Table15775311283848586881828384858788898108118128138[[#This Row],[Rate (Auto fill)]]*Table15775311283848586881828384858788898108118128138[[#This Row],[Hours Groomed]]</f>
        <v>0</v>
      </c>
      <c r="AC167" s="32"/>
      <c r="AE167" s="85"/>
      <c r="AF167" s="85"/>
      <c r="AI167" s="33"/>
      <c r="AJ167" s="39"/>
      <c r="AK167" s="39"/>
      <c r="AL167" s="39"/>
      <c r="AM167" s="76"/>
      <c r="AN167" s="39"/>
      <c r="AO167" s="39"/>
      <c r="AP167" s="33"/>
      <c r="AQ167" s="77"/>
      <c r="AR167" s="39"/>
      <c r="AS167" s="39"/>
      <c r="AT167" s="76"/>
      <c r="AU167" s="39"/>
      <c r="AV167" s="78"/>
      <c r="AW167" s="33"/>
      <c r="AX167" s="77"/>
      <c r="AY167" s="39"/>
      <c r="AZ167" s="39"/>
      <c r="BA167" s="76"/>
      <c r="BB167" s="39"/>
      <c r="BC167" s="78"/>
      <c r="BD167" s="33"/>
      <c r="BE167" s="77"/>
      <c r="BF167" s="39"/>
      <c r="BG167" s="39"/>
      <c r="BH167" s="76"/>
      <c r="BI167" s="39"/>
      <c r="BJ167" s="78"/>
      <c r="BK167" s="33"/>
    </row>
    <row r="168" spans="1:63" x14ac:dyDescent="0.35">
      <c r="A168" s="77"/>
      <c r="B168" s="39"/>
      <c r="C168" s="39"/>
      <c r="D168" s="39"/>
      <c r="E168" s="39"/>
      <c r="F168" s="73"/>
      <c r="G168" s="95">
        <f>Table1487453233343536331323334353738393103113123133[[#This Row],[Hours Worked]]*Table1487453233343536331323334353738393103113123133[[#This Row],[Rate]]</f>
        <v>0</v>
      </c>
      <c r="H168" s="116"/>
      <c r="I168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68" s="94"/>
      <c r="K168" s="95">
        <f>Table1487453233343536331323334353738393103113123133[[#This Row],[Rate (Auto selects)]]*Table1487453233343536331323334353738393103113123133[[#This Row],[Hours Used]]</f>
        <v>0</v>
      </c>
      <c r="S168" s="33"/>
      <c r="T168" s="39"/>
      <c r="U168" s="39"/>
      <c r="V168" s="39"/>
      <c r="W168" s="39"/>
      <c r="X168" s="39"/>
      <c r="Y168" s="112">
        <f>IF(X168 &lt;&gt; "", RIGHT(Table15775311283848586881828384858788898108118128138[[#This Row],[Class (Dropdown)]],6),0)</f>
        <v>0</v>
      </c>
      <c r="Z168" s="108"/>
      <c r="AA168" s="107"/>
      <c r="AB168" s="111">
        <f>Table15775311283848586881828384858788898108118128138[[#This Row],[Rate (Auto fill)]]*Table15775311283848586881828384858788898108118128138[[#This Row],[Hours Groomed]]</f>
        <v>0</v>
      </c>
      <c r="AC168" s="32"/>
      <c r="AE168" s="85"/>
      <c r="AF168" s="85"/>
      <c r="AI168" s="33"/>
      <c r="AJ168" s="39"/>
      <c r="AK168" s="39"/>
      <c r="AL168" s="39"/>
      <c r="AM168" s="76"/>
      <c r="AN168" s="39"/>
      <c r="AO168" s="39"/>
      <c r="AP168" s="33"/>
      <c r="AQ168" s="77"/>
      <c r="AR168" s="39"/>
      <c r="AS168" s="39"/>
      <c r="AT168" s="76"/>
      <c r="AU168" s="39"/>
      <c r="AV168" s="78"/>
      <c r="AW168" s="33"/>
      <c r="AX168" s="77"/>
      <c r="AY168" s="39"/>
      <c r="AZ168" s="39"/>
      <c r="BA168" s="76"/>
      <c r="BB168" s="39"/>
      <c r="BC168" s="78"/>
      <c r="BD168" s="33"/>
      <c r="BE168" s="77"/>
      <c r="BF168" s="39"/>
      <c r="BG168" s="39"/>
      <c r="BH168" s="76"/>
      <c r="BI168" s="39"/>
      <c r="BJ168" s="78"/>
      <c r="BK168" s="33"/>
    </row>
    <row r="169" spans="1:63" x14ac:dyDescent="0.35">
      <c r="A169" s="77"/>
      <c r="B169" s="39"/>
      <c r="C169" s="39"/>
      <c r="D169" s="39"/>
      <c r="E169" s="39"/>
      <c r="F169" s="73"/>
      <c r="G169" s="95">
        <f>Table1487453233343536331323334353738393103113123133[[#This Row],[Hours Worked]]*Table1487453233343536331323334353738393103113123133[[#This Row],[Rate]]</f>
        <v>0</v>
      </c>
      <c r="H169" s="116"/>
      <c r="I169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69" s="94"/>
      <c r="K169" s="95">
        <f>Table1487453233343536331323334353738393103113123133[[#This Row],[Rate (Auto selects)]]*Table1487453233343536331323334353738393103113123133[[#This Row],[Hours Used]]</f>
        <v>0</v>
      </c>
      <c r="S169" s="33"/>
      <c r="T169" s="39"/>
      <c r="U169" s="39"/>
      <c r="V169" s="39"/>
      <c r="W169" s="39"/>
      <c r="X169" s="39"/>
      <c r="Y169" s="112">
        <f>IF(X169 &lt;&gt; "", RIGHT(Table15775311283848586881828384858788898108118128138[[#This Row],[Class (Dropdown)]],6),0)</f>
        <v>0</v>
      </c>
      <c r="Z169" s="108"/>
      <c r="AA169" s="107"/>
      <c r="AB169" s="111">
        <f>Table15775311283848586881828384858788898108118128138[[#This Row],[Rate (Auto fill)]]*Table15775311283848586881828384858788898108118128138[[#This Row],[Hours Groomed]]</f>
        <v>0</v>
      </c>
      <c r="AC169" s="32"/>
      <c r="AE169" s="85"/>
      <c r="AF169" s="85"/>
      <c r="AI169" s="33"/>
      <c r="AJ169" s="39"/>
      <c r="AK169" s="39"/>
      <c r="AL169" s="39"/>
      <c r="AM169" s="76"/>
      <c r="AN169" s="39"/>
      <c r="AO169" s="39"/>
      <c r="AP169" s="33"/>
      <c r="AQ169" s="77"/>
      <c r="AR169" s="39"/>
      <c r="AS169" s="39"/>
      <c r="AT169" s="76"/>
      <c r="AU169" s="39"/>
      <c r="AV169" s="78"/>
      <c r="AW169" s="33"/>
      <c r="AX169" s="77"/>
      <c r="AY169" s="39"/>
      <c r="AZ169" s="39"/>
      <c r="BA169" s="76"/>
      <c r="BB169" s="39"/>
      <c r="BC169" s="78"/>
      <c r="BD169" s="33"/>
      <c r="BE169" s="77"/>
      <c r="BF169" s="39"/>
      <c r="BG169" s="39"/>
      <c r="BH169" s="76"/>
      <c r="BI169" s="39"/>
      <c r="BJ169" s="78"/>
      <c r="BK169" s="33"/>
    </row>
    <row r="170" spans="1:63" x14ac:dyDescent="0.35">
      <c r="A170" s="77"/>
      <c r="B170" s="39"/>
      <c r="C170" s="39"/>
      <c r="D170" s="39"/>
      <c r="E170" s="39"/>
      <c r="F170" s="73"/>
      <c r="G170" s="95">
        <f>Table1487453233343536331323334353738393103113123133[[#This Row],[Hours Worked]]*Table1487453233343536331323334353738393103113123133[[#This Row],[Rate]]</f>
        <v>0</v>
      </c>
      <c r="H170" s="116"/>
      <c r="I170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70" s="94"/>
      <c r="K170" s="95">
        <f>Table1487453233343536331323334353738393103113123133[[#This Row],[Rate (Auto selects)]]*Table1487453233343536331323334353738393103113123133[[#This Row],[Hours Used]]</f>
        <v>0</v>
      </c>
      <c r="S170" s="33"/>
      <c r="T170" s="39"/>
      <c r="U170" s="39"/>
      <c r="V170" s="39"/>
      <c r="W170" s="39"/>
      <c r="X170" s="39"/>
      <c r="Y170" s="112">
        <f>IF(X170 &lt;&gt; "", RIGHT(Table15775311283848586881828384858788898108118128138[[#This Row],[Class (Dropdown)]],6),0)</f>
        <v>0</v>
      </c>
      <c r="Z170" s="108"/>
      <c r="AA170" s="107"/>
      <c r="AB170" s="111">
        <f>Table15775311283848586881828384858788898108118128138[[#This Row],[Rate (Auto fill)]]*Table15775311283848586881828384858788898108118128138[[#This Row],[Hours Groomed]]</f>
        <v>0</v>
      </c>
      <c r="AC170" s="32"/>
      <c r="AE170" s="85"/>
      <c r="AF170" s="85"/>
      <c r="AI170" s="33"/>
      <c r="AJ170" s="39"/>
      <c r="AK170" s="39"/>
      <c r="AL170" s="39"/>
      <c r="AM170" s="76"/>
      <c r="AN170" s="39"/>
      <c r="AO170" s="39"/>
      <c r="AP170" s="33"/>
      <c r="AQ170" s="77"/>
      <c r="AR170" s="39"/>
      <c r="AS170" s="39"/>
      <c r="AT170" s="76"/>
      <c r="AU170" s="39"/>
      <c r="AV170" s="78"/>
      <c r="AW170" s="33"/>
      <c r="AX170" s="77"/>
      <c r="AY170" s="39"/>
      <c r="AZ170" s="39"/>
      <c r="BA170" s="76"/>
      <c r="BB170" s="39"/>
      <c r="BC170" s="78"/>
      <c r="BD170" s="33"/>
      <c r="BE170" s="77"/>
      <c r="BF170" s="39"/>
      <c r="BG170" s="39"/>
      <c r="BH170" s="76"/>
      <c r="BI170" s="39"/>
      <c r="BJ170" s="78"/>
      <c r="BK170" s="33"/>
    </row>
    <row r="171" spans="1:63" x14ac:dyDescent="0.35">
      <c r="A171" s="77"/>
      <c r="B171" s="39"/>
      <c r="C171" s="39"/>
      <c r="D171" s="39"/>
      <c r="E171" s="39"/>
      <c r="F171" s="73"/>
      <c r="G171" s="95">
        <f>Table1487453233343536331323334353738393103113123133[[#This Row],[Hours Worked]]*Table1487453233343536331323334353738393103113123133[[#This Row],[Rate]]</f>
        <v>0</v>
      </c>
      <c r="H171" s="116"/>
      <c r="I171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71" s="94"/>
      <c r="K171" s="95">
        <f>Table1487453233343536331323334353738393103113123133[[#This Row],[Rate (Auto selects)]]*Table1487453233343536331323334353738393103113123133[[#This Row],[Hours Used]]</f>
        <v>0</v>
      </c>
      <c r="S171" s="33"/>
      <c r="T171" s="39"/>
      <c r="U171" s="39"/>
      <c r="V171" s="39"/>
      <c r="W171" s="39"/>
      <c r="X171" s="39"/>
      <c r="Y171" s="112">
        <f>IF(X171 &lt;&gt; "", RIGHT(Table15775311283848586881828384858788898108118128138[[#This Row],[Class (Dropdown)]],6),0)</f>
        <v>0</v>
      </c>
      <c r="Z171" s="108"/>
      <c r="AA171" s="107"/>
      <c r="AB171" s="111">
        <f>Table15775311283848586881828384858788898108118128138[[#This Row],[Rate (Auto fill)]]*Table15775311283848586881828384858788898108118128138[[#This Row],[Hours Groomed]]</f>
        <v>0</v>
      </c>
      <c r="AC171" s="32"/>
      <c r="AE171" s="85"/>
      <c r="AF171" s="85"/>
      <c r="AI171" s="33"/>
      <c r="AJ171" s="39"/>
      <c r="AK171" s="39"/>
      <c r="AL171" s="39"/>
      <c r="AM171" s="76"/>
      <c r="AN171" s="39"/>
      <c r="AO171" s="39"/>
      <c r="AP171" s="33"/>
      <c r="AQ171" s="77"/>
      <c r="AR171" s="39"/>
      <c r="AS171" s="39"/>
      <c r="AT171" s="76"/>
      <c r="AU171" s="39"/>
      <c r="AV171" s="78"/>
      <c r="AW171" s="33"/>
      <c r="AX171" s="77"/>
      <c r="AY171" s="39"/>
      <c r="AZ171" s="39"/>
      <c r="BA171" s="76"/>
      <c r="BB171" s="39"/>
      <c r="BC171" s="78"/>
      <c r="BD171" s="33"/>
      <c r="BE171" s="77"/>
      <c r="BF171" s="39"/>
      <c r="BG171" s="39"/>
      <c r="BH171" s="76"/>
      <c r="BI171" s="39"/>
      <c r="BJ171" s="78"/>
      <c r="BK171" s="33"/>
    </row>
    <row r="172" spans="1:63" x14ac:dyDescent="0.35">
      <c r="A172" s="77"/>
      <c r="B172" s="39"/>
      <c r="C172" s="39"/>
      <c r="D172" s="39"/>
      <c r="E172" s="39"/>
      <c r="F172" s="73"/>
      <c r="G172" s="95">
        <f>Table1487453233343536331323334353738393103113123133[[#This Row],[Hours Worked]]*Table1487453233343536331323334353738393103113123133[[#This Row],[Rate]]</f>
        <v>0</v>
      </c>
      <c r="H172" s="116"/>
      <c r="I172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72" s="94"/>
      <c r="K172" s="95">
        <f>Table1487453233343536331323334353738393103113123133[[#This Row],[Rate (Auto selects)]]*Table1487453233343536331323334353738393103113123133[[#This Row],[Hours Used]]</f>
        <v>0</v>
      </c>
      <c r="S172" s="33"/>
      <c r="T172" s="39"/>
      <c r="U172" s="39"/>
      <c r="V172" s="39"/>
      <c r="W172" s="39"/>
      <c r="X172" s="39"/>
      <c r="Y172" s="112">
        <f>IF(X172 &lt;&gt; "", RIGHT(Table15775311283848586881828384858788898108118128138[[#This Row],[Class (Dropdown)]],6),0)</f>
        <v>0</v>
      </c>
      <c r="Z172" s="108"/>
      <c r="AA172" s="107"/>
      <c r="AB172" s="111">
        <f>Table15775311283848586881828384858788898108118128138[[#This Row],[Rate (Auto fill)]]*Table15775311283848586881828384858788898108118128138[[#This Row],[Hours Groomed]]</f>
        <v>0</v>
      </c>
      <c r="AC172" s="32"/>
      <c r="AE172" s="85"/>
      <c r="AF172" s="85"/>
      <c r="AI172" s="33"/>
      <c r="AJ172" s="39"/>
      <c r="AK172" s="39"/>
      <c r="AL172" s="39"/>
      <c r="AM172" s="76"/>
      <c r="AN172" s="39"/>
      <c r="AO172" s="39"/>
      <c r="AP172" s="33"/>
      <c r="AQ172" s="77"/>
      <c r="AR172" s="39"/>
      <c r="AS172" s="39"/>
      <c r="AT172" s="76"/>
      <c r="AU172" s="39"/>
      <c r="AV172" s="78"/>
      <c r="AW172" s="33"/>
      <c r="AX172" s="77"/>
      <c r="AY172" s="39"/>
      <c r="AZ172" s="39"/>
      <c r="BA172" s="76"/>
      <c r="BB172" s="39"/>
      <c r="BC172" s="78"/>
      <c r="BD172" s="33"/>
      <c r="BE172" s="77"/>
      <c r="BF172" s="39"/>
      <c r="BG172" s="39"/>
      <c r="BH172" s="76"/>
      <c r="BI172" s="39"/>
      <c r="BJ172" s="78"/>
      <c r="BK172" s="33"/>
    </row>
    <row r="173" spans="1:63" x14ac:dyDescent="0.35">
      <c r="A173" s="77"/>
      <c r="B173" s="39"/>
      <c r="C173" s="39"/>
      <c r="D173" s="39"/>
      <c r="E173" s="39"/>
      <c r="F173" s="73"/>
      <c r="G173" s="95">
        <f>Table1487453233343536331323334353738393103113123133[[#This Row],[Hours Worked]]*Table1487453233343536331323334353738393103113123133[[#This Row],[Rate]]</f>
        <v>0</v>
      </c>
      <c r="H173" s="116"/>
      <c r="I173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73" s="94"/>
      <c r="K173" s="95">
        <f>Table1487453233343536331323334353738393103113123133[[#This Row],[Rate (Auto selects)]]*Table1487453233343536331323334353738393103113123133[[#This Row],[Hours Used]]</f>
        <v>0</v>
      </c>
      <c r="S173" s="33"/>
      <c r="T173" s="39"/>
      <c r="U173" s="39"/>
      <c r="V173" s="39"/>
      <c r="W173" s="39"/>
      <c r="X173" s="39"/>
      <c r="Y173" s="112">
        <f>IF(X173 &lt;&gt; "", RIGHT(Table15775311283848586881828384858788898108118128138[[#This Row],[Class (Dropdown)]],6),0)</f>
        <v>0</v>
      </c>
      <c r="Z173" s="108"/>
      <c r="AA173" s="107"/>
      <c r="AB173" s="111">
        <f>Table15775311283848586881828384858788898108118128138[[#This Row],[Rate (Auto fill)]]*Table15775311283848586881828384858788898108118128138[[#This Row],[Hours Groomed]]</f>
        <v>0</v>
      </c>
      <c r="AC173" s="32"/>
      <c r="AE173" s="85"/>
      <c r="AF173" s="85"/>
      <c r="AI173" s="33"/>
      <c r="AJ173" s="39"/>
      <c r="AK173" s="39"/>
      <c r="AL173" s="39"/>
      <c r="AM173" s="76"/>
      <c r="AN173" s="39"/>
      <c r="AO173" s="39"/>
      <c r="AP173" s="33"/>
      <c r="AQ173" s="77"/>
      <c r="AR173" s="39"/>
      <c r="AS173" s="39"/>
      <c r="AT173" s="76"/>
      <c r="AU173" s="39"/>
      <c r="AV173" s="78"/>
      <c r="AW173" s="33"/>
      <c r="AX173" s="77"/>
      <c r="AY173" s="39"/>
      <c r="AZ173" s="39"/>
      <c r="BA173" s="76"/>
      <c r="BB173" s="39"/>
      <c r="BC173" s="78"/>
      <c r="BD173" s="33"/>
      <c r="BE173" s="77"/>
      <c r="BF173" s="39"/>
      <c r="BG173" s="39"/>
      <c r="BH173" s="76"/>
      <c r="BI173" s="39"/>
      <c r="BJ173" s="78"/>
      <c r="BK173" s="33"/>
    </row>
    <row r="174" spans="1:63" x14ac:dyDescent="0.35">
      <c r="A174" s="77"/>
      <c r="B174" s="39"/>
      <c r="C174" s="39"/>
      <c r="D174" s="39"/>
      <c r="E174" s="39"/>
      <c r="F174" s="73"/>
      <c r="G174" s="95">
        <f>Table1487453233343536331323334353738393103113123133[[#This Row],[Hours Worked]]*Table1487453233343536331323334353738393103113123133[[#This Row],[Rate]]</f>
        <v>0</v>
      </c>
      <c r="H174" s="116"/>
      <c r="I174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74" s="94"/>
      <c r="K174" s="95">
        <f>Table1487453233343536331323334353738393103113123133[[#This Row],[Rate (Auto selects)]]*Table1487453233343536331323334353738393103113123133[[#This Row],[Hours Used]]</f>
        <v>0</v>
      </c>
      <c r="S174" s="33"/>
      <c r="T174" s="39"/>
      <c r="U174" s="39"/>
      <c r="V174" s="39"/>
      <c r="W174" s="39"/>
      <c r="X174" s="39"/>
      <c r="Y174" s="112">
        <f>IF(X174 &lt;&gt; "", RIGHT(Table15775311283848586881828384858788898108118128138[[#This Row],[Class (Dropdown)]],6),0)</f>
        <v>0</v>
      </c>
      <c r="Z174" s="108"/>
      <c r="AA174" s="107"/>
      <c r="AB174" s="111">
        <f>Table15775311283848586881828384858788898108118128138[[#This Row],[Rate (Auto fill)]]*Table15775311283848586881828384858788898108118128138[[#This Row],[Hours Groomed]]</f>
        <v>0</v>
      </c>
      <c r="AC174" s="32"/>
      <c r="AE174" s="85"/>
      <c r="AF174" s="85"/>
      <c r="AI174" s="33"/>
      <c r="AJ174" s="39"/>
      <c r="AK174" s="39"/>
      <c r="AL174" s="39"/>
      <c r="AM174" s="76"/>
      <c r="AN174" s="39"/>
      <c r="AO174" s="39"/>
      <c r="AP174" s="33"/>
      <c r="AQ174" s="77"/>
      <c r="AR174" s="39"/>
      <c r="AS174" s="39"/>
      <c r="AT174" s="76"/>
      <c r="AU174" s="39"/>
      <c r="AV174" s="78"/>
      <c r="AW174" s="33"/>
      <c r="AX174" s="77"/>
      <c r="AY174" s="39"/>
      <c r="AZ174" s="39"/>
      <c r="BA174" s="76"/>
      <c r="BB174" s="39"/>
      <c r="BC174" s="78"/>
      <c r="BD174" s="33"/>
      <c r="BE174" s="77"/>
      <c r="BF174" s="39"/>
      <c r="BG174" s="39"/>
      <c r="BH174" s="76"/>
      <c r="BI174" s="39"/>
      <c r="BJ174" s="78"/>
      <c r="BK174" s="33"/>
    </row>
    <row r="175" spans="1:63" x14ac:dyDescent="0.35">
      <c r="A175" s="77"/>
      <c r="B175" s="39"/>
      <c r="C175" s="39"/>
      <c r="D175" s="39"/>
      <c r="E175" s="39"/>
      <c r="F175" s="73"/>
      <c r="G175" s="95">
        <f>Table1487453233343536331323334353738393103113123133[[#This Row],[Hours Worked]]*Table1487453233343536331323334353738393103113123133[[#This Row],[Rate]]</f>
        <v>0</v>
      </c>
      <c r="H175" s="116"/>
      <c r="I175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75" s="94"/>
      <c r="K175" s="95">
        <f>Table1487453233343536331323334353738393103113123133[[#This Row],[Rate (Auto selects)]]*Table1487453233343536331323334353738393103113123133[[#This Row],[Hours Used]]</f>
        <v>0</v>
      </c>
      <c r="S175" s="33"/>
      <c r="T175" s="39"/>
      <c r="U175" s="39"/>
      <c r="V175" s="39"/>
      <c r="W175" s="39"/>
      <c r="X175" s="39"/>
      <c r="Y175" s="112">
        <f>IF(X175 &lt;&gt; "", RIGHT(Table15775311283848586881828384858788898108118128138[[#This Row],[Class (Dropdown)]],6),0)</f>
        <v>0</v>
      </c>
      <c r="Z175" s="108"/>
      <c r="AA175" s="107"/>
      <c r="AB175" s="111">
        <f>Table15775311283848586881828384858788898108118128138[[#This Row],[Rate (Auto fill)]]*Table15775311283848586881828384858788898108118128138[[#This Row],[Hours Groomed]]</f>
        <v>0</v>
      </c>
      <c r="AC175" s="32"/>
      <c r="AE175" s="85"/>
      <c r="AF175" s="85"/>
      <c r="AI175" s="33"/>
      <c r="AJ175" s="39"/>
      <c r="AK175" s="39"/>
      <c r="AL175" s="39"/>
      <c r="AM175" s="76"/>
      <c r="AN175" s="39"/>
      <c r="AO175" s="39"/>
      <c r="AP175" s="33"/>
      <c r="AQ175" s="77"/>
      <c r="AR175" s="39"/>
      <c r="AS175" s="39"/>
      <c r="AT175" s="76"/>
      <c r="AU175" s="39"/>
      <c r="AV175" s="78"/>
      <c r="AW175" s="33"/>
      <c r="AX175" s="77"/>
      <c r="AY175" s="39"/>
      <c r="AZ175" s="39"/>
      <c r="BA175" s="76"/>
      <c r="BB175" s="39"/>
      <c r="BC175" s="78"/>
      <c r="BD175" s="33"/>
      <c r="BE175" s="77"/>
      <c r="BF175" s="39"/>
      <c r="BG175" s="39"/>
      <c r="BH175" s="76"/>
      <c r="BI175" s="39"/>
      <c r="BJ175" s="78"/>
      <c r="BK175" s="33"/>
    </row>
    <row r="176" spans="1:63" x14ac:dyDescent="0.35">
      <c r="A176" s="77"/>
      <c r="B176" s="39"/>
      <c r="C176" s="39"/>
      <c r="D176" s="39"/>
      <c r="E176" s="39"/>
      <c r="F176" s="73"/>
      <c r="G176" s="95">
        <f>Table1487453233343536331323334353738393103113123133[[#This Row],[Hours Worked]]*Table1487453233343536331323334353738393103113123133[[#This Row],[Rate]]</f>
        <v>0</v>
      </c>
      <c r="H176" s="116"/>
      <c r="I176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76" s="94"/>
      <c r="K176" s="95">
        <f>Table1487453233343536331323334353738393103113123133[[#This Row],[Rate (Auto selects)]]*Table1487453233343536331323334353738393103113123133[[#This Row],[Hours Used]]</f>
        <v>0</v>
      </c>
      <c r="S176" s="33"/>
      <c r="T176" s="39"/>
      <c r="U176" s="39"/>
      <c r="V176" s="39"/>
      <c r="W176" s="39"/>
      <c r="X176" s="39"/>
      <c r="Y176" s="112">
        <f>IF(X176 &lt;&gt; "", RIGHT(Table15775311283848586881828384858788898108118128138[[#This Row],[Class (Dropdown)]],6),0)</f>
        <v>0</v>
      </c>
      <c r="Z176" s="108"/>
      <c r="AA176" s="107"/>
      <c r="AB176" s="111">
        <f>Table15775311283848586881828384858788898108118128138[[#This Row],[Rate (Auto fill)]]*Table15775311283848586881828384858788898108118128138[[#This Row],[Hours Groomed]]</f>
        <v>0</v>
      </c>
      <c r="AC176" s="32"/>
      <c r="AE176" s="85"/>
      <c r="AF176" s="85"/>
      <c r="AI176" s="33"/>
      <c r="AJ176" s="39"/>
      <c r="AK176" s="39"/>
      <c r="AL176" s="39"/>
      <c r="AM176" s="76"/>
      <c r="AN176" s="39"/>
      <c r="AO176" s="39"/>
      <c r="AP176" s="33"/>
      <c r="AQ176" s="77"/>
      <c r="AR176" s="39"/>
      <c r="AS176" s="39"/>
      <c r="AT176" s="76"/>
      <c r="AU176" s="39"/>
      <c r="AV176" s="78"/>
      <c r="AW176" s="33"/>
      <c r="AX176" s="77"/>
      <c r="AY176" s="39"/>
      <c r="AZ176" s="39"/>
      <c r="BA176" s="76"/>
      <c r="BB176" s="39"/>
      <c r="BC176" s="78"/>
      <c r="BD176" s="33"/>
      <c r="BE176" s="77"/>
      <c r="BF176" s="39"/>
      <c r="BG176" s="39"/>
      <c r="BH176" s="76"/>
      <c r="BI176" s="39"/>
      <c r="BJ176" s="78"/>
      <c r="BK176" s="33"/>
    </row>
    <row r="177" spans="1:63" x14ac:dyDescent="0.35">
      <c r="A177" s="77"/>
      <c r="B177" s="39"/>
      <c r="C177" s="39"/>
      <c r="D177" s="39"/>
      <c r="E177" s="39"/>
      <c r="F177" s="73"/>
      <c r="G177" s="95">
        <f>Table1487453233343536331323334353738393103113123133[[#This Row],[Hours Worked]]*Table1487453233343536331323334353738393103113123133[[#This Row],[Rate]]</f>
        <v>0</v>
      </c>
      <c r="H177" s="116"/>
      <c r="I177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77" s="94"/>
      <c r="K177" s="95">
        <f>Table1487453233343536331323334353738393103113123133[[#This Row],[Rate (Auto selects)]]*Table1487453233343536331323334353738393103113123133[[#This Row],[Hours Used]]</f>
        <v>0</v>
      </c>
      <c r="S177" s="33"/>
      <c r="T177" s="39"/>
      <c r="U177" s="39"/>
      <c r="V177" s="39"/>
      <c r="W177" s="39"/>
      <c r="X177" s="39"/>
      <c r="Y177" s="112">
        <f>IF(X177 &lt;&gt; "", RIGHT(Table15775311283848586881828384858788898108118128138[[#This Row],[Class (Dropdown)]],6),0)</f>
        <v>0</v>
      </c>
      <c r="Z177" s="108"/>
      <c r="AA177" s="107"/>
      <c r="AB177" s="111">
        <f>Table15775311283848586881828384858788898108118128138[[#This Row],[Rate (Auto fill)]]*Table15775311283848586881828384858788898108118128138[[#This Row],[Hours Groomed]]</f>
        <v>0</v>
      </c>
      <c r="AC177" s="32"/>
      <c r="AE177" s="85"/>
      <c r="AF177" s="85"/>
      <c r="AI177" s="33"/>
      <c r="AJ177" s="39"/>
      <c r="AK177" s="39"/>
      <c r="AL177" s="39"/>
      <c r="AM177" s="76"/>
      <c r="AN177" s="39"/>
      <c r="AO177" s="39"/>
      <c r="AP177" s="33"/>
      <c r="AQ177" s="77"/>
      <c r="AR177" s="39"/>
      <c r="AS177" s="39"/>
      <c r="AT177" s="76"/>
      <c r="AU177" s="39"/>
      <c r="AV177" s="78"/>
      <c r="AW177" s="33"/>
      <c r="AX177" s="77"/>
      <c r="AY177" s="39"/>
      <c r="AZ177" s="39"/>
      <c r="BA177" s="76"/>
      <c r="BB177" s="39"/>
      <c r="BC177" s="78"/>
      <c r="BD177" s="33"/>
      <c r="BE177" s="77"/>
      <c r="BF177" s="39"/>
      <c r="BG177" s="39"/>
      <c r="BH177" s="76"/>
      <c r="BI177" s="39"/>
      <c r="BJ177" s="78"/>
      <c r="BK177" s="33"/>
    </row>
    <row r="178" spans="1:63" x14ac:dyDescent="0.35">
      <c r="A178" s="77"/>
      <c r="B178" s="39"/>
      <c r="C178" s="39"/>
      <c r="D178" s="39"/>
      <c r="E178" s="39"/>
      <c r="F178" s="73"/>
      <c r="G178" s="95">
        <f>Table1487453233343536331323334353738393103113123133[[#This Row],[Hours Worked]]*Table1487453233343536331323334353738393103113123133[[#This Row],[Rate]]</f>
        <v>0</v>
      </c>
      <c r="H178" s="116"/>
      <c r="I178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78" s="94"/>
      <c r="K178" s="95">
        <f>Table1487453233343536331323334353738393103113123133[[#This Row],[Rate (Auto selects)]]*Table1487453233343536331323334353738393103113123133[[#This Row],[Hours Used]]</f>
        <v>0</v>
      </c>
      <c r="S178" s="33"/>
      <c r="T178" s="39"/>
      <c r="U178" s="39"/>
      <c r="V178" s="39"/>
      <c r="W178" s="39"/>
      <c r="X178" s="39"/>
      <c r="Y178" s="112">
        <f>IF(X178 &lt;&gt; "", RIGHT(Table15775311283848586881828384858788898108118128138[[#This Row],[Class (Dropdown)]],6),0)</f>
        <v>0</v>
      </c>
      <c r="Z178" s="108"/>
      <c r="AA178" s="107"/>
      <c r="AB178" s="111">
        <f>Table15775311283848586881828384858788898108118128138[[#This Row],[Rate (Auto fill)]]*Table15775311283848586881828384858788898108118128138[[#This Row],[Hours Groomed]]</f>
        <v>0</v>
      </c>
      <c r="AC178" s="32"/>
      <c r="AE178" s="85"/>
      <c r="AF178" s="85"/>
      <c r="AI178" s="33"/>
      <c r="AJ178" s="39"/>
      <c r="AK178" s="39"/>
      <c r="AL178" s="39"/>
      <c r="AM178" s="76"/>
      <c r="AN178" s="39"/>
      <c r="AO178" s="39"/>
      <c r="AP178" s="33"/>
      <c r="AQ178" s="77"/>
      <c r="AR178" s="39"/>
      <c r="AS178" s="39"/>
      <c r="AT178" s="76"/>
      <c r="AU178" s="39"/>
      <c r="AV178" s="78"/>
      <c r="AW178" s="33"/>
      <c r="AX178" s="77"/>
      <c r="AY178" s="39"/>
      <c r="AZ178" s="39"/>
      <c r="BA178" s="76"/>
      <c r="BB178" s="39"/>
      <c r="BC178" s="78"/>
      <c r="BD178" s="33"/>
      <c r="BE178" s="77"/>
      <c r="BF178" s="39"/>
      <c r="BG178" s="39"/>
      <c r="BH178" s="76"/>
      <c r="BI178" s="39"/>
      <c r="BJ178" s="78"/>
      <c r="BK178" s="33"/>
    </row>
    <row r="179" spans="1:63" x14ac:dyDescent="0.35">
      <c r="A179" s="77"/>
      <c r="B179" s="39"/>
      <c r="C179" s="39"/>
      <c r="D179" s="39"/>
      <c r="E179" s="39"/>
      <c r="F179" s="73"/>
      <c r="G179" s="95">
        <f>Table1487453233343536331323334353738393103113123133[[#This Row],[Hours Worked]]*Table1487453233343536331323334353738393103113123133[[#This Row],[Rate]]</f>
        <v>0</v>
      </c>
      <c r="H179" s="116"/>
      <c r="I179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79" s="94"/>
      <c r="K179" s="95">
        <f>Table1487453233343536331323334353738393103113123133[[#This Row],[Rate (Auto selects)]]*Table1487453233343536331323334353738393103113123133[[#This Row],[Hours Used]]</f>
        <v>0</v>
      </c>
      <c r="S179" s="33"/>
      <c r="T179" s="39"/>
      <c r="U179" s="39"/>
      <c r="V179" s="39"/>
      <c r="W179" s="39"/>
      <c r="X179" s="39"/>
      <c r="Y179" s="112">
        <f>IF(X179 &lt;&gt; "", RIGHT(Table15775311283848586881828384858788898108118128138[[#This Row],[Class (Dropdown)]],6),0)</f>
        <v>0</v>
      </c>
      <c r="Z179" s="108"/>
      <c r="AA179" s="107"/>
      <c r="AB179" s="111">
        <f>Table15775311283848586881828384858788898108118128138[[#This Row],[Rate (Auto fill)]]*Table15775311283848586881828384858788898108118128138[[#This Row],[Hours Groomed]]</f>
        <v>0</v>
      </c>
      <c r="AC179" s="32"/>
      <c r="AE179" s="85"/>
      <c r="AF179" s="85"/>
      <c r="AI179" s="33"/>
      <c r="AJ179" s="39"/>
      <c r="AK179" s="39"/>
      <c r="AL179" s="39"/>
      <c r="AM179" s="76"/>
      <c r="AN179" s="39"/>
      <c r="AO179" s="39"/>
      <c r="AP179" s="33"/>
      <c r="AQ179" s="77"/>
      <c r="AR179" s="39"/>
      <c r="AS179" s="39"/>
      <c r="AT179" s="76"/>
      <c r="AU179" s="39"/>
      <c r="AV179" s="78"/>
      <c r="AW179" s="33"/>
      <c r="AX179" s="77"/>
      <c r="AY179" s="39"/>
      <c r="AZ179" s="39"/>
      <c r="BA179" s="76"/>
      <c r="BB179" s="39"/>
      <c r="BC179" s="78"/>
      <c r="BD179" s="33"/>
      <c r="BE179" s="77"/>
      <c r="BF179" s="39"/>
      <c r="BG179" s="39"/>
      <c r="BH179" s="76"/>
      <c r="BI179" s="39"/>
      <c r="BJ179" s="78"/>
      <c r="BK179" s="33"/>
    </row>
    <row r="180" spans="1:63" x14ac:dyDescent="0.35">
      <c r="A180" s="77"/>
      <c r="B180" s="39"/>
      <c r="C180" s="39"/>
      <c r="D180" s="39"/>
      <c r="E180" s="39"/>
      <c r="F180" s="73"/>
      <c r="G180" s="95">
        <f>Table1487453233343536331323334353738393103113123133[[#This Row],[Hours Worked]]*Table1487453233343536331323334353738393103113123133[[#This Row],[Rate]]</f>
        <v>0</v>
      </c>
      <c r="H180" s="116"/>
      <c r="I180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80" s="94"/>
      <c r="K180" s="95">
        <f>Table1487453233343536331323334353738393103113123133[[#This Row],[Rate (Auto selects)]]*Table1487453233343536331323334353738393103113123133[[#This Row],[Hours Used]]</f>
        <v>0</v>
      </c>
      <c r="S180" s="33"/>
      <c r="T180" s="39"/>
      <c r="U180" s="39"/>
      <c r="V180" s="39"/>
      <c r="W180" s="39"/>
      <c r="X180" s="39"/>
      <c r="Y180" s="112">
        <f>IF(X180 &lt;&gt; "", RIGHT(Table15775311283848586881828384858788898108118128138[[#This Row],[Class (Dropdown)]],6),0)</f>
        <v>0</v>
      </c>
      <c r="Z180" s="108"/>
      <c r="AA180" s="107"/>
      <c r="AB180" s="111">
        <f>Table15775311283848586881828384858788898108118128138[[#This Row],[Rate (Auto fill)]]*Table15775311283848586881828384858788898108118128138[[#This Row],[Hours Groomed]]</f>
        <v>0</v>
      </c>
      <c r="AC180" s="32"/>
      <c r="AE180" s="85"/>
      <c r="AF180" s="85"/>
      <c r="AI180" s="33"/>
      <c r="AJ180" s="39"/>
      <c r="AK180" s="39"/>
      <c r="AL180" s="39"/>
      <c r="AM180" s="76"/>
      <c r="AN180" s="39"/>
      <c r="AO180" s="39"/>
      <c r="AP180" s="33"/>
      <c r="AQ180" s="77"/>
      <c r="AR180" s="39"/>
      <c r="AS180" s="39"/>
      <c r="AT180" s="76"/>
      <c r="AU180" s="39"/>
      <c r="AV180" s="78"/>
      <c r="AW180" s="33"/>
      <c r="AX180" s="77"/>
      <c r="AY180" s="39"/>
      <c r="AZ180" s="39"/>
      <c r="BA180" s="76"/>
      <c r="BB180" s="39"/>
      <c r="BC180" s="78"/>
      <c r="BD180" s="33"/>
      <c r="BE180" s="77"/>
      <c r="BF180" s="39"/>
      <c r="BG180" s="39"/>
      <c r="BH180" s="76"/>
      <c r="BI180" s="39"/>
      <c r="BJ180" s="78"/>
      <c r="BK180" s="33"/>
    </row>
    <row r="181" spans="1:63" x14ac:dyDescent="0.35">
      <c r="A181" s="77"/>
      <c r="B181" s="39"/>
      <c r="C181" s="39"/>
      <c r="D181" s="39"/>
      <c r="E181" s="39"/>
      <c r="F181" s="73"/>
      <c r="G181" s="95">
        <f>Table1487453233343536331323334353738393103113123133[[#This Row],[Hours Worked]]*Table1487453233343536331323334353738393103113123133[[#This Row],[Rate]]</f>
        <v>0</v>
      </c>
      <c r="H181" s="116"/>
      <c r="I181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81" s="94"/>
      <c r="K181" s="95">
        <f>Table1487453233343536331323334353738393103113123133[[#This Row],[Rate (Auto selects)]]*Table1487453233343536331323334353738393103113123133[[#This Row],[Hours Used]]</f>
        <v>0</v>
      </c>
      <c r="S181" s="33"/>
      <c r="T181" s="39"/>
      <c r="U181" s="39"/>
      <c r="V181" s="39"/>
      <c r="W181" s="39"/>
      <c r="X181" s="39"/>
      <c r="Y181" s="112">
        <f>IF(X181 &lt;&gt; "", RIGHT(Table15775311283848586881828384858788898108118128138[[#This Row],[Class (Dropdown)]],6),0)</f>
        <v>0</v>
      </c>
      <c r="Z181" s="108"/>
      <c r="AA181" s="107"/>
      <c r="AB181" s="111">
        <f>Table15775311283848586881828384858788898108118128138[[#This Row],[Rate (Auto fill)]]*Table15775311283848586881828384858788898108118128138[[#This Row],[Hours Groomed]]</f>
        <v>0</v>
      </c>
      <c r="AC181" s="32"/>
      <c r="AE181" s="85"/>
      <c r="AF181" s="85"/>
      <c r="AI181" s="33"/>
      <c r="AJ181" s="39"/>
      <c r="AK181" s="39"/>
      <c r="AL181" s="39"/>
      <c r="AM181" s="76"/>
      <c r="AN181" s="39"/>
      <c r="AO181" s="39"/>
      <c r="AP181" s="33"/>
      <c r="AQ181" s="77"/>
      <c r="AR181" s="39"/>
      <c r="AS181" s="39"/>
      <c r="AT181" s="76"/>
      <c r="AU181" s="39"/>
      <c r="AV181" s="78"/>
      <c r="AW181" s="33"/>
      <c r="AX181" s="77"/>
      <c r="AY181" s="39"/>
      <c r="AZ181" s="39"/>
      <c r="BA181" s="76"/>
      <c r="BB181" s="39"/>
      <c r="BC181" s="78"/>
      <c r="BD181" s="33"/>
      <c r="BE181" s="77"/>
      <c r="BF181" s="39"/>
      <c r="BG181" s="39"/>
      <c r="BH181" s="76"/>
      <c r="BI181" s="39"/>
      <c r="BJ181" s="78"/>
      <c r="BK181" s="33"/>
    </row>
    <row r="182" spans="1:63" x14ac:dyDescent="0.35">
      <c r="A182" s="77"/>
      <c r="B182" s="39"/>
      <c r="C182" s="39"/>
      <c r="D182" s="39"/>
      <c r="E182" s="39"/>
      <c r="F182" s="73"/>
      <c r="G182" s="95">
        <f>Table1487453233343536331323334353738393103113123133[[#This Row],[Hours Worked]]*Table1487453233343536331323334353738393103113123133[[#This Row],[Rate]]</f>
        <v>0</v>
      </c>
      <c r="H182" s="116"/>
      <c r="I182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82" s="94"/>
      <c r="K182" s="95">
        <f>Table1487453233343536331323334353738393103113123133[[#This Row],[Rate (Auto selects)]]*Table1487453233343536331323334353738393103113123133[[#This Row],[Hours Used]]</f>
        <v>0</v>
      </c>
      <c r="S182" s="33"/>
      <c r="T182" s="39"/>
      <c r="U182" s="39"/>
      <c r="V182" s="39"/>
      <c r="W182" s="39"/>
      <c r="X182" s="39"/>
      <c r="Y182" s="112">
        <f>IF(X182 &lt;&gt; "", RIGHT(Table15775311283848586881828384858788898108118128138[[#This Row],[Class (Dropdown)]],6),0)</f>
        <v>0</v>
      </c>
      <c r="Z182" s="108"/>
      <c r="AA182" s="107"/>
      <c r="AB182" s="111">
        <f>Table15775311283848586881828384858788898108118128138[[#This Row],[Rate (Auto fill)]]*Table15775311283848586881828384858788898108118128138[[#This Row],[Hours Groomed]]</f>
        <v>0</v>
      </c>
      <c r="AC182" s="32"/>
      <c r="AE182" s="85"/>
      <c r="AF182" s="85"/>
      <c r="AI182" s="33"/>
      <c r="AJ182" s="39"/>
      <c r="AK182" s="39"/>
      <c r="AL182" s="39"/>
      <c r="AM182" s="76"/>
      <c r="AN182" s="39"/>
      <c r="AO182" s="39"/>
      <c r="AP182" s="33"/>
      <c r="AQ182" s="77"/>
      <c r="AR182" s="39"/>
      <c r="AS182" s="39"/>
      <c r="AT182" s="76"/>
      <c r="AU182" s="39"/>
      <c r="AV182" s="78"/>
      <c r="AW182" s="33"/>
      <c r="AX182" s="77"/>
      <c r="AY182" s="39"/>
      <c r="AZ182" s="39"/>
      <c r="BA182" s="76"/>
      <c r="BB182" s="39"/>
      <c r="BC182" s="78"/>
      <c r="BD182" s="33"/>
      <c r="BE182" s="77"/>
      <c r="BF182" s="39"/>
      <c r="BG182" s="39"/>
      <c r="BH182" s="76"/>
      <c r="BI182" s="39"/>
      <c r="BJ182" s="78"/>
      <c r="BK182" s="33"/>
    </row>
    <row r="183" spans="1:63" x14ac:dyDescent="0.35">
      <c r="A183" s="77"/>
      <c r="B183" s="39"/>
      <c r="C183" s="39"/>
      <c r="D183" s="39"/>
      <c r="E183" s="39"/>
      <c r="F183" s="73"/>
      <c r="G183" s="95">
        <f>Table1487453233343536331323334353738393103113123133[[#This Row],[Hours Worked]]*Table1487453233343536331323334353738393103113123133[[#This Row],[Rate]]</f>
        <v>0</v>
      </c>
      <c r="H183" s="116"/>
      <c r="I183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83" s="94"/>
      <c r="K183" s="95">
        <f>Table1487453233343536331323334353738393103113123133[[#This Row],[Rate (Auto selects)]]*Table1487453233343536331323334353738393103113123133[[#This Row],[Hours Used]]</f>
        <v>0</v>
      </c>
      <c r="S183" s="33"/>
      <c r="T183" s="39"/>
      <c r="U183" s="39"/>
      <c r="V183" s="39"/>
      <c r="W183" s="39"/>
      <c r="X183" s="39"/>
      <c r="Y183" s="112">
        <f>IF(X183 &lt;&gt; "", RIGHT(Table15775311283848586881828384858788898108118128138[[#This Row],[Class (Dropdown)]],6),0)</f>
        <v>0</v>
      </c>
      <c r="Z183" s="108"/>
      <c r="AA183" s="107"/>
      <c r="AB183" s="111">
        <f>Table15775311283848586881828384858788898108118128138[[#This Row],[Rate (Auto fill)]]*Table15775311283848586881828384858788898108118128138[[#This Row],[Hours Groomed]]</f>
        <v>0</v>
      </c>
      <c r="AC183" s="32"/>
      <c r="AE183" s="85"/>
      <c r="AF183" s="85"/>
      <c r="AI183" s="33"/>
      <c r="AJ183" s="39"/>
      <c r="AK183" s="39"/>
      <c r="AL183" s="39"/>
      <c r="AM183" s="76"/>
      <c r="AN183" s="39"/>
      <c r="AO183" s="39"/>
      <c r="AP183" s="33"/>
      <c r="AQ183" s="77"/>
      <c r="AR183" s="39"/>
      <c r="AS183" s="39"/>
      <c r="AT183" s="76"/>
      <c r="AU183" s="39"/>
      <c r="AV183" s="78"/>
      <c r="AW183" s="33"/>
      <c r="AX183" s="77"/>
      <c r="AY183" s="39"/>
      <c r="AZ183" s="39"/>
      <c r="BA183" s="76"/>
      <c r="BB183" s="39"/>
      <c r="BC183" s="78"/>
      <c r="BD183" s="33"/>
      <c r="BE183" s="77"/>
      <c r="BF183" s="39"/>
      <c r="BG183" s="39"/>
      <c r="BH183" s="76"/>
      <c r="BI183" s="39"/>
      <c r="BJ183" s="78"/>
      <c r="BK183" s="33"/>
    </row>
    <row r="184" spans="1:63" x14ac:dyDescent="0.35">
      <c r="A184" s="77"/>
      <c r="B184" s="39"/>
      <c r="C184" s="39"/>
      <c r="D184" s="39"/>
      <c r="E184" s="39"/>
      <c r="F184" s="73"/>
      <c r="G184" s="95">
        <f>Table1487453233343536331323334353738393103113123133[[#This Row],[Hours Worked]]*Table1487453233343536331323334353738393103113123133[[#This Row],[Rate]]</f>
        <v>0</v>
      </c>
      <c r="H184" s="116"/>
      <c r="I184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84" s="94"/>
      <c r="K184" s="95">
        <f>Table1487453233343536331323334353738393103113123133[[#This Row],[Rate (Auto selects)]]*Table1487453233343536331323334353738393103113123133[[#This Row],[Hours Used]]</f>
        <v>0</v>
      </c>
      <c r="S184" s="33"/>
      <c r="T184" s="39"/>
      <c r="U184" s="39"/>
      <c r="V184" s="39"/>
      <c r="W184" s="39"/>
      <c r="X184" s="39"/>
      <c r="Y184" s="112">
        <f>IF(X184 &lt;&gt; "", RIGHT(Table15775311283848586881828384858788898108118128138[[#This Row],[Class (Dropdown)]],6),0)</f>
        <v>0</v>
      </c>
      <c r="Z184" s="108"/>
      <c r="AA184" s="107"/>
      <c r="AB184" s="111">
        <f>Table15775311283848586881828384858788898108118128138[[#This Row],[Rate (Auto fill)]]*Table15775311283848586881828384858788898108118128138[[#This Row],[Hours Groomed]]</f>
        <v>0</v>
      </c>
      <c r="AC184" s="32"/>
      <c r="AE184" s="85"/>
      <c r="AF184" s="85"/>
      <c r="AI184" s="33"/>
      <c r="AJ184" s="39"/>
      <c r="AK184" s="39"/>
      <c r="AL184" s="39"/>
      <c r="AM184" s="76"/>
      <c r="AN184" s="39"/>
      <c r="AO184" s="39"/>
      <c r="AP184" s="33"/>
      <c r="AQ184" s="77"/>
      <c r="AR184" s="39"/>
      <c r="AS184" s="39"/>
      <c r="AT184" s="76"/>
      <c r="AU184" s="39"/>
      <c r="AV184" s="78"/>
      <c r="AW184" s="33"/>
      <c r="AX184" s="77"/>
      <c r="AY184" s="39"/>
      <c r="AZ184" s="39"/>
      <c r="BA184" s="76"/>
      <c r="BB184" s="39"/>
      <c r="BC184" s="78"/>
      <c r="BD184" s="33"/>
      <c r="BE184" s="77"/>
      <c r="BF184" s="39"/>
      <c r="BG184" s="39"/>
      <c r="BH184" s="76"/>
      <c r="BI184" s="39"/>
      <c r="BJ184" s="78"/>
      <c r="BK184" s="33"/>
    </row>
    <row r="185" spans="1:63" x14ac:dyDescent="0.35">
      <c r="A185" s="77"/>
      <c r="B185" s="39"/>
      <c r="C185" s="39"/>
      <c r="D185" s="39"/>
      <c r="E185" s="39"/>
      <c r="F185" s="73"/>
      <c r="G185" s="95">
        <f>Table1487453233343536331323334353738393103113123133[[#This Row],[Hours Worked]]*Table1487453233343536331323334353738393103113123133[[#This Row],[Rate]]</f>
        <v>0</v>
      </c>
      <c r="H185" s="116"/>
      <c r="I185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85" s="94"/>
      <c r="K185" s="95">
        <f>Table1487453233343536331323334353738393103113123133[[#This Row],[Rate (Auto selects)]]*Table1487453233343536331323334353738393103113123133[[#This Row],[Hours Used]]</f>
        <v>0</v>
      </c>
      <c r="S185" s="33"/>
      <c r="T185" s="39"/>
      <c r="U185" s="39"/>
      <c r="V185" s="39"/>
      <c r="W185" s="39"/>
      <c r="X185" s="39"/>
      <c r="Y185" s="112">
        <f>IF(X185 &lt;&gt; "", RIGHT(Table15775311283848586881828384858788898108118128138[[#This Row],[Class (Dropdown)]],6),0)</f>
        <v>0</v>
      </c>
      <c r="Z185" s="108"/>
      <c r="AA185" s="107"/>
      <c r="AB185" s="111">
        <f>Table15775311283848586881828384858788898108118128138[[#This Row],[Rate (Auto fill)]]*Table15775311283848586881828384858788898108118128138[[#This Row],[Hours Groomed]]</f>
        <v>0</v>
      </c>
      <c r="AC185" s="32"/>
      <c r="AE185" s="85"/>
      <c r="AF185" s="85"/>
      <c r="AI185" s="33"/>
      <c r="AJ185" s="39"/>
      <c r="AK185" s="39"/>
      <c r="AL185" s="39"/>
      <c r="AM185" s="76"/>
      <c r="AN185" s="39"/>
      <c r="AO185" s="39"/>
      <c r="AP185" s="33"/>
      <c r="AQ185" s="77"/>
      <c r="AR185" s="39"/>
      <c r="AS185" s="39"/>
      <c r="AT185" s="76"/>
      <c r="AU185" s="39"/>
      <c r="AV185" s="78"/>
      <c r="AW185" s="33"/>
      <c r="AX185" s="77"/>
      <c r="AY185" s="39"/>
      <c r="AZ185" s="39"/>
      <c r="BA185" s="76"/>
      <c r="BB185" s="39"/>
      <c r="BC185" s="78"/>
      <c r="BD185" s="33"/>
      <c r="BE185" s="77"/>
      <c r="BF185" s="39"/>
      <c r="BG185" s="39"/>
      <c r="BH185" s="76"/>
      <c r="BI185" s="39"/>
      <c r="BJ185" s="78"/>
      <c r="BK185" s="33"/>
    </row>
    <row r="186" spans="1:63" x14ac:dyDescent="0.35">
      <c r="A186" s="77"/>
      <c r="B186" s="39"/>
      <c r="C186" s="39"/>
      <c r="D186" s="39"/>
      <c r="E186" s="39"/>
      <c r="F186" s="73"/>
      <c r="G186" s="95">
        <f>Table1487453233343536331323334353738393103113123133[[#This Row],[Hours Worked]]*Table1487453233343536331323334353738393103113123133[[#This Row],[Rate]]</f>
        <v>0</v>
      </c>
      <c r="H186" s="116"/>
      <c r="I186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86" s="94"/>
      <c r="K186" s="95">
        <f>Table1487453233343536331323334353738393103113123133[[#This Row],[Rate (Auto selects)]]*Table1487453233343536331323334353738393103113123133[[#This Row],[Hours Used]]</f>
        <v>0</v>
      </c>
      <c r="S186" s="33"/>
      <c r="T186" s="39"/>
      <c r="U186" s="39"/>
      <c r="V186" s="39"/>
      <c r="W186" s="39"/>
      <c r="X186" s="39"/>
      <c r="Y186" s="112">
        <f>IF(X186 &lt;&gt; "", RIGHT(Table15775311283848586881828384858788898108118128138[[#This Row],[Class (Dropdown)]],6),0)</f>
        <v>0</v>
      </c>
      <c r="Z186" s="108"/>
      <c r="AA186" s="107"/>
      <c r="AB186" s="111">
        <f>Table15775311283848586881828384858788898108118128138[[#This Row],[Rate (Auto fill)]]*Table15775311283848586881828384858788898108118128138[[#This Row],[Hours Groomed]]</f>
        <v>0</v>
      </c>
      <c r="AC186" s="32"/>
      <c r="AE186" s="85"/>
      <c r="AF186" s="85"/>
      <c r="AI186" s="33"/>
      <c r="AJ186" s="39"/>
      <c r="AK186" s="39"/>
      <c r="AL186" s="39"/>
      <c r="AM186" s="76"/>
      <c r="AN186" s="39"/>
      <c r="AO186" s="39"/>
      <c r="AP186" s="33"/>
      <c r="AQ186" s="77"/>
      <c r="AR186" s="39"/>
      <c r="AS186" s="39"/>
      <c r="AT186" s="76"/>
      <c r="AU186" s="39"/>
      <c r="AV186" s="78"/>
      <c r="AW186" s="33"/>
      <c r="AX186" s="77"/>
      <c r="AY186" s="39"/>
      <c r="AZ186" s="39"/>
      <c r="BA186" s="76"/>
      <c r="BB186" s="39"/>
      <c r="BC186" s="78"/>
      <c r="BD186" s="33"/>
      <c r="BE186" s="77"/>
      <c r="BF186" s="39"/>
      <c r="BG186" s="39"/>
      <c r="BH186" s="76"/>
      <c r="BI186" s="39"/>
      <c r="BJ186" s="78"/>
      <c r="BK186" s="33"/>
    </row>
    <row r="187" spans="1:63" x14ac:dyDescent="0.35">
      <c r="A187" s="77"/>
      <c r="B187" s="39"/>
      <c r="C187" s="39"/>
      <c r="D187" s="39"/>
      <c r="E187" s="39"/>
      <c r="F187" s="73"/>
      <c r="G187" s="95">
        <f>Table1487453233343536331323334353738393103113123133[[#This Row],[Hours Worked]]*Table1487453233343536331323334353738393103113123133[[#This Row],[Rate]]</f>
        <v>0</v>
      </c>
      <c r="H187" s="116"/>
      <c r="I187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87" s="94"/>
      <c r="K187" s="95">
        <f>Table1487453233343536331323334353738393103113123133[[#This Row],[Rate (Auto selects)]]*Table1487453233343536331323334353738393103113123133[[#This Row],[Hours Used]]</f>
        <v>0</v>
      </c>
      <c r="S187" s="33"/>
      <c r="T187" s="39"/>
      <c r="U187" s="39"/>
      <c r="V187" s="39"/>
      <c r="W187" s="39"/>
      <c r="X187" s="39"/>
      <c r="Y187" s="112">
        <f>IF(X187 &lt;&gt; "", RIGHT(Table15775311283848586881828384858788898108118128138[[#This Row],[Class (Dropdown)]],6),0)</f>
        <v>0</v>
      </c>
      <c r="Z187" s="108"/>
      <c r="AA187" s="107"/>
      <c r="AB187" s="111">
        <f>Table15775311283848586881828384858788898108118128138[[#This Row],[Rate (Auto fill)]]*Table15775311283848586881828384858788898108118128138[[#This Row],[Hours Groomed]]</f>
        <v>0</v>
      </c>
      <c r="AC187" s="32"/>
      <c r="AE187" s="85"/>
      <c r="AF187" s="85"/>
      <c r="AI187" s="33"/>
      <c r="AJ187" s="39"/>
      <c r="AK187" s="39"/>
      <c r="AL187" s="39"/>
      <c r="AM187" s="76"/>
      <c r="AN187" s="39"/>
      <c r="AO187" s="39"/>
      <c r="AP187" s="33"/>
      <c r="AQ187" s="77"/>
      <c r="AR187" s="39"/>
      <c r="AS187" s="39"/>
      <c r="AT187" s="76"/>
      <c r="AU187" s="39"/>
      <c r="AV187" s="78"/>
      <c r="AW187" s="33"/>
      <c r="AX187" s="77"/>
      <c r="AY187" s="39"/>
      <c r="AZ187" s="39"/>
      <c r="BA187" s="76"/>
      <c r="BB187" s="39"/>
      <c r="BC187" s="78"/>
      <c r="BD187" s="33"/>
      <c r="BE187" s="77"/>
      <c r="BF187" s="39"/>
      <c r="BG187" s="39"/>
      <c r="BH187" s="76"/>
      <c r="BI187" s="39"/>
      <c r="BJ187" s="78"/>
      <c r="BK187" s="33"/>
    </row>
    <row r="188" spans="1:63" x14ac:dyDescent="0.35">
      <c r="A188" s="77"/>
      <c r="B188" s="39"/>
      <c r="C188" s="39"/>
      <c r="D188" s="39"/>
      <c r="E188" s="39"/>
      <c r="F188" s="73"/>
      <c r="G188" s="95">
        <f>Table1487453233343536331323334353738393103113123133[[#This Row],[Hours Worked]]*Table1487453233343536331323334353738393103113123133[[#This Row],[Rate]]</f>
        <v>0</v>
      </c>
      <c r="H188" s="116"/>
      <c r="I188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88" s="94"/>
      <c r="K188" s="95">
        <f>Table1487453233343536331323334353738393103113123133[[#This Row],[Rate (Auto selects)]]*Table1487453233343536331323334353738393103113123133[[#This Row],[Hours Used]]</f>
        <v>0</v>
      </c>
      <c r="S188" s="33"/>
      <c r="T188" s="39"/>
      <c r="U188" s="39"/>
      <c r="V188" s="39"/>
      <c r="W188" s="39"/>
      <c r="X188" s="39"/>
      <c r="Y188" s="112">
        <f>IF(X188 &lt;&gt; "", RIGHT(Table15775311283848586881828384858788898108118128138[[#This Row],[Class (Dropdown)]],6),0)</f>
        <v>0</v>
      </c>
      <c r="Z188" s="108"/>
      <c r="AA188" s="107"/>
      <c r="AB188" s="111">
        <f>Table15775311283848586881828384858788898108118128138[[#This Row],[Rate (Auto fill)]]*Table15775311283848586881828384858788898108118128138[[#This Row],[Hours Groomed]]</f>
        <v>0</v>
      </c>
      <c r="AC188" s="32"/>
      <c r="AE188" s="85"/>
      <c r="AF188" s="85"/>
      <c r="AI188" s="33"/>
      <c r="AJ188" s="39"/>
      <c r="AK188" s="39"/>
      <c r="AL188" s="39"/>
      <c r="AM188" s="76"/>
      <c r="AN188" s="39"/>
      <c r="AO188" s="39"/>
      <c r="AP188" s="33"/>
      <c r="AQ188" s="77"/>
      <c r="AR188" s="39"/>
      <c r="AS188" s="39"/>
      <c r="AT188" s="76"/>
      <c r="AU188" s="39"/>
      <c r="AV188" s="78"/>
      <c r="AW188" s="33"/>
      <c r="AX188" s="77"/>
      <c r="AY188" s="39"/>
      <c r="AZ188" s="39"/>
      <c r="BA188" s="76"/>
      <c r="BB188" s="39"/>
      <c r="BC188" s="78"/>
      <c r="BD188" s="33"/>
      <c r="BE188" s="77"/>
      <c r="BF188" s="39"/>
      <c r="BG188" s="39"/>
      <c r="BH188" s="76"/>
      <c r="BI188" s="39"/>
      <c r="BJ188" s="78"/>
      <c r="BK188" s="33"/>
    </row>
    <row r="189" spans="1:63" x14ac:dyDescent="0.35">
      <c r="A189" s="77"/>
      <c r="B189" s="39"/>
      <c r="C189" s="39"/>
      <c r="D189" s="39"/>
      <c r="E189" s="39"/>
      <c r="F189" s="73"/>
      <c r="G189" s="95">
        <f>Table1487453233343536331323334353738393103113123133[[#This Row],[Hours Worked]]*Table1487453233343536331323334353738393103113123133[[#This Row],[Rate]]</f>
        <v>0</v>
      </c>
      <c r="H189" s="116"/>
      <c r="I189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89" s="94"/>
      <c r="K189" s="95">
        <f>Table1487453233343536331323334353738393103113123133[[#This Row],[Rate (Auto selects)]]*Table1487453233343536331323334353738393103113123133[[#This Row],[Hours Used]]</f>
        <v>0</v>
      </c>
      <c r="S189" s="33"/>
      <c r="T189" s="39"/>
      <c r="U189" s="39"/>
      <c r="V189" s="39"/>
      <c r="W189" s="39"/>
      <c r="X189" s="39"/>
      <c r="Y189" s="112">
        <f>IF(X189 &lt;&gt; "", RIGHT(Table15775311283848586881828384858788898108118128138[[#This Row],[Class (Dropdown)]],6),0)</f>
        <v>0</v>
      </c>
      <c r="Z189" s="108"/>
      <c r="AA189" s="107"/>
      <c r="AB189" s="111">
        <f>Table15775311283848586881828384858788898108118128138[[#This Row],[Rate (Auto fill)]]*Table15775311283848586881828384858788898108118128138[[#This Row],[Hours Groomed]]</f>
        <v>0</v>
      </c>
      <c r="AC189" s="32"/>
      <c r="AE189" s="85"/>
      <c r="AF189" s="85"/>
      <c r="AI189" s="33"/>
      <c r="AJ189" s="39"/>
      <c r="AK189" s="39"/>
      <c r="AL189" s="39"/>
      <c r="AM189" s="76"/>
      <c r="AN189" s="39"/>
      <c r="AO189" s="39"/>
      <c r="AP189" s="33"/>
      <c r="AQ189" s="77"/>
      <c r="AR189" s="39"/>
      <c r="AS189" s="39"/>
      <c r="AT189" s="76"/>
      <c r="AU189" s="39"/>
      <c r="AV189" s="78"/>
      <c r="AW189" s="33"/>
      <c r="AX189" s="77"/>
      <c r="AY189" s="39"/>
      <c r="AZ189" s="39"/>
      <c r="BA189" s="76"/>
      <c r="BB189" s="39"/>
      <c r="BC189" s="78"/>
      <c r="BD189" s="33"/>
      <c r="BE189" s="77"/>
      <c r="BF189" s="39"/>
      <c r="BG189" s="39"/>
      <c r="BH189" s="76"/>
      <c r="BI189" s="39"/>
      <c r="BJ189" s="78"/>
      <c r="BK189" s="33"/>
    </row>
    <row r="190" spans="1:63" x14ac:dyDescent="0.35">
      <c r="A190" s="77"/>
      <c r="B190" s="39"/>
      <c r="C190" s="39"/>
      <c r="D190" s="39"/>
      <c r="E190" s="39"/>
      <c r="F190" s="73"/>
      <c r="G190" s="95">
        <f>Table1487453233343536331323334353738393103113123133[[#This Row],[Hours Worked]]*Table1487453233343536331323334353738393103113123133[[#This Row],[Rate]]</f>
        <v>0</v>
      </c>
      <c r="H190" s="116"/>
      <c r="I190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90" s="94"/>
      <c r="K190" s="95">
        <f>Table1487453233343536331323334353738393103113123133[[#This Row],[Rate (Auto selects)]]*Table1487453233343536331323334353738393103113123133[[#This Row],[Hours Used]]</f>
        <v>0</v>
      </c>
      <c r="S190" s="33"/>
      <c r="T190" s="39"/>
      <c r="U190" s="39"/>
      <c r="V190" s="39"/>
      <c r="W190" s="39"/>
      <c r="X190" s="39"/>
      <c r="Y190" s="112">
        <f>IF(X190 &lt;&gt; "", RIGHT(Table15775311283848586881828384858788898108118128138[[#This Row],[Class (Dropdown)]],6),0)</f>
        <v>0</v>
      </c>
      <c r="Z190" s="108"/>
      <c r="AA190" s="107"/>
      <c r="AB190" s="111">
        <f>Table15775311283848586881828384858788898108118128138[[#This Row],[Rate (Auto fill)]]*Table15775311283848586881828384858788898108118128138[[#This Row],[Hours Groomed]]</f>
        <v>0</v>
      </c>
      <c r="AC190" s="32"/>
      <c r="AE190" s="85"/>
      <c r="AF190" s="85"/>
      <c r="AI190" s="33"/>
      <c r="AJ190" s="39"/>
      <c r="AK190" s="39"/>
      <c r="AL190" s="39"/>
      <c r="AM190" s="76"/>
      <c r="AN190" s="39"/>
      <c r="AO190" s="39"/>
      <c r="AP190" s="33"/>
      <c r="AQ190" s="77"/>
      <c r="AR190" s="39"/>
      <c r="AS190" s="39"/>
      <c r="AT190" s="76"/>
      <c r="AU190" s="39"/>
      <c r="AV190" s="78"/>
      <c r="AW190" s="33"/>
      <c r="AX190" s="77"/>
      <c r="AY190" s="39"/>
      <c r="AZ190" s="39"/>
      <c r="BA190" s="76"/>
      <c r="BB190" s="39"/>
      <c r="BC190" s="78"/>
      <c r="BD190" s="33"/>
      <c r="BE190" s="77"/>
      <c r="BF190" s="39"/>
      <c r="BG190" s="39"/>
      <c r="BH190" s="76"/>
      <c r="BI190" s="39"/>
      <c r="BJ190" s="78"/>
      <c r="BK190" s="33"/>
    </row>
    <row r="191" spans="1:63" x14ac:dyDescent="0.35">
      <c r="A191" s="77"/>
      <c r="B191" s="39"/>
      <c r="C191" s="39"/>
      <c r="D191" s="39"/>
      <c r="E191" s="39"/>
      <c r="F191" s="73"/>
      <c r="G191" s="95">
        <f>Table1487453233343536331323334353738393103113123133[[#This Row],[Hours Worked]]*Table1487453233343536331323334353738393103113123133[[#This Row],[Rate]]</f>
        <v>0</v>
      </c>
      <c r="H191" s="116"/>
      <c r="I191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91" s="94"/>
      <c r="K191" s="95">
        <f>Table1487453233343536331323334353738393103113123133[[#This Row],[Rate (Auto selects)]]*Table1487453233343536331323334353738393103113123133[[#This Row],[Hours Used]]</f>
        <v>0</v>
      </c>
      <c r="S191" s="33"/>
      <c r="T191" s="39"/>
      <c r="U191" s="39"/>
      <c r="V191" s="39"/>
      <c r="W191" s="39"/>
      <c r="X191" s="39"/>
      <c r="Y191" s="112">
        <f>IF(X191 &lt;&gt; "", RIGHT(Table15775311283848586881828384858788898108118128138[[#This Row],[Class (Dropdown)]],6),0)</f>
        <v>0</v>
      </c>
      <c r="Z191" s="108"/>
      <c r="AA191" s="107"/>
      <c r="AB191" s="111">
        <f>Table15775311283848586881828384858788898108118128138[[#This Row],[Rate (Auto fill)]]*Table15775311283848586881828384858788898108118128138[[#This Row],[Hours Groomed]]</f>
        <v>0</v>
      </c>
      <c r="AC191" s="32"/>
      <c r="AE191" s="85"/>
      <c r="AF191" s="85"/>
      <c r="AI191" s="33"/>
      <c r="AJ191" s="39"/>
      <c r="AK191" s="39"/>
      <c r="AL191" s="39"/>
      <c r="AM191" s="76"/>
      <c r="AN191" s="39"/>
      <c r="AO191" s="39"/>
      <c r="AP191" s="33"/>
      <c r="AQ191" s="77"/>
      <c r="AR191" s="39"/>
      <c r="AS191" s="39"/>
      <c r="AT191" s="76"/>
      <c r="AU191" s="39"/>
      <c r="AV191" s="78"/>
      <c r="AW191" s="33"/>
      <c r="AX191" s="77"/>
      <c r="AY191" s="39"/>
      <c r="AZ191" s="39"/>
      <c r="BA191" s="76"/>
      <c r="BB191" s="39"/>
      <c r="BC191" s="78"/>
      <c r="BD191" s="33"/>
      <c r="BE191" s="77"/>
      <c r="BF191" s="39"/>
      <c r="BG191" s="39"/>
      <c r="BH191" s="76"/>
      <c r="BI191" s="39"/>
      <c r="BJ191" s="78"/>
      <c r="BK191" s="33"/>
    </row>
    <row r="192" spans="1:63" x14ac:dyDescent="0.35">
      <c r="A192" s="77"/>
      <c r="B192" s="39"/>
      <c r="C192" s="39"/>
      <c r="D192" s="39"/>
      <c r="E192" s="39"/>
      <c r="F192" s="73"/>
      <c r="G192" s="95">
        <f>Table1487453233343536331323334353738393103113123133[[#This Row],[Hours Worked]]*Table1487453233343536331323334353738393103113123133[[#This Row],[Rate]]</f>
        <v>0</v>
      </c>
      <c r="H192" s="116"/>
      <c r="I192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92" s="94"/>
      <c r="K192" s="95">
        <f>Table1487453233343536331323334353738393103113123133[[#This Row],[Rate (Auto selects)]]*Table1487453233343536331323334353738393103113123133[[#This Row],[Hours Used]]</f>
        <v>0</v>
      </c>
      <c r="S192" s="33"/>
      <c r="T192" s="39"/>
      <c r="U192" s="39"/>
      <c r="V192" s="39"/>
      <c r="W192" s="39"/>
      <c r="X192" s="39"/>
      <c r="Y192" s="112">
        <f>IF(X192 &lt;&gt; "", RIGHT(Table15775311283848586881828384858788898108118128138[[#This Row],[Class (Dropdown)]],6),0)</f>
        <v>0</v>
      </c>
      <c r="Z192" s="108"/>
      <c r="AA192" s="107"/>
      <c r="AB192" s="111">
        <f>Table15775311283848586881828384858788898108118128138[[#This Row],[Rate (Auto fill)]]*Table15775311283848586881828384858788898108118128138[[#This Row],[Hours Groomed]]</f>
        <v>0</v>
      </c>
      <c r="AC192" s="32"/>
      <c r="AE192" s="85"/>
      <c r="AF192" s="85"/>
      <c r="AI192" s="33"/>
      <c r="AJ192" s="39"/>
      <c r="AK192" s="39"/>
      <c r="AL192" s="39"/>
      <c r="AM192" s="76"/>
      <c r="AN192" s="39"/>
      <c r="AO192" s="39"/>
      <c r="AP192" s="33"/>
      <c r="AQ192" s="77"/>
      <c r="AR192" s="39"/>
      <c r="AS192" s="39"/>
      <c r="AT192" s="76"/>
      <c r="AU192" s="39"/>
      <c r="AV192" s="78"/>
      <c r="AW192" s="33"/>
      <c r="AX192" s="77"/>
      <c r="AY192" s="39"/>
      <c r="AZ192" s="39"/>
      <c r="BA192" s="76"/>
      <c r="BB192" s="39"/>
      <c r="BC192" s="78"/>
      <c r="BD192" s="33"/>
      <c r="BE192" s="77"/>
      <c r="BF192" s="39"/>
      <c r="BG192" s="39"/>
      <c r="BH192" s="76"/>
      <c r="BI192" s="39"/>
      <c r="BJ192" s="78"/>
      <c r="BK192" s="33"/>
    </row>
    <row r="193" spans="1:63" x14ac:dyDescent="0.35">
      <c r="A193" s="77"/>
      <c r="B193" s="39"/>
      <c r="C193" s="39"/>
      <c r="D193" s="39"/>
      <c r="E193" s="39"/>
      <c r="F193" s="73"/>
      <c r="G193" s="95">
        <f>Table1487453233343536331323334353738393103113123133[[#This Row],[Hours Worked]]*Table1487453233343536331323334353738393103113123133[[#This Row],[Rate]]</f>
        <v>0</v>
      </c>
      <c r="H193" s="116"/>
      <c r="I193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93" s="94"/>
      <c r="K193" s="95">
        <f>Table1487453233343536331323334353738393103113123133[[#This Row],[Rate (Auto selects)]]*Table1487453233343536331323334353738393103113123133[[#This Row],[Hours Used]]</f>
        <v>0</v>
      </c>
      <c r="S193" s="33"/>
      <c r="T193" s="39"/>
      <c r="U193" s="39"/>
      <c r="V193" s="39"/>
      <c r="W193" s="39"/>
      <c r="X193" s="39"/>
      <c r="Y193" s="112">
        <f>IF(X193 &lt;&gt; "", RIGHT(Table15775311283848586881828384858788898108118128138[[#This Row],[Class (Dropdown)]],6),0)</f>
        <v>0</v>
      </c>
      <c r="Z193" s="108"/>
      <c r="AA193" s="107"/>
      <c r="AB193" s="111">
        <f>Table15775311283848586881828384858788898108118128138[[#This Row],[Rate (Auto fill)]]*Table15775311283848586881828384858788898108118128138[[#This Row],[Hours Groomed]]</f>
        <v>0</v>
      </c>
      <c r="AC193" s="32"/>
      <c r="AE193" s="85"/>
      <c r="AF193" s="85"/>
      <c r="AI193" s="33"/>
      <c r="AJ193" s="39"/>
      <c r="AK193" s="39"/>
      <c r="AL193" s="39"/>
      <c r="AM193" s="76"/>
      <c r="AN193" s="39"/>
      <c r="AO193" s="39"/>
      <c r="AP193" s="33"/>
      <c r="AQ193" s="77"/>
      <c r="AR193" s="39"/>
      <c r="AS193" s="39"/>
      <c r="AT193" s="76"/>
      <c r="AU193" s="39"/>
      <c r="AV193" s="78"/>
      <c r="AW193" s="33"/>
      <c r="AX193" s="77"/>
      <c r="AY193" s="39"/>
      <c r="AZ193" s="39"/>
      <c r="BA193" s="76"/>
      <c r="BB193" s="39"/>
      <c r="BC193" s="78"/>
      <c r="BD193" s="33"/>
      <c r="BE193" s="77"/>
      <c r="BF193" s="39"/>
      <c r="BG193" s="39"/>
      <c r="BH193" s="76"/>
      <c r="BI193" s="39"/>
      <c r="BJ193" s="78"/>
      <c r="BK193" s="33"/>
    </row>
    <row r="194" spans="1:63" x14ac:dyDescent="0.35">
      <c r="A194" s="77"/>
      <c r="B194" s="39"/>
      <c r="C194" s="39"/>
      <c r="D194" s="39"/>
      <c r="E194" s="39"/>
      <c r="F194" s="73"/>
      <c r="G194" s="95">
        <f>Table1487453233343536331323334353738393103113123133[[#This Row],[Hours Worked]]*Table1487453233343536331323334353738393103113123133[[#This Row],[Rate]]</f>
        <v>0</v>
      </c>
      <c r="H194" s="116"/>
      <c r="I194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94" s="94"/>
      <c r="K194" s="95">
        <f>Table1487453233343536331323334353738393103113123133[[#This Row],[Rate (Auto selects)]]*Table1487453233343536331323334353738393103113123133[[#This Row],[Hours Used]]</f>
        <v>0</v>
      </c>
      <c r="S194" s="33"/>
      <c r="T194" s="39"/>
      <c r="U194" s="39"/>
      <c r="V194" s="39"/>
      <c r="W194" s="39"/>
      <c r="X194" s="39"/>
      <c r="Y194" s="112">
        <f>IF(X194 &lt;&gt; "", RIGHT(Table15775311283848586881828384858788898108118128138[[#This Row],[Class (Dropdown)]],6),0)</f>
        <v>0</v>
      </c>
      <c r="Z194" s="108"/>
      <c r="AA194" s="107"/>
      <c r="AB194" s="111">
        <f>Table15775311283848586881828384858788898108118128138[[#This Row],[Rate (Auto fill)]]*Table15775311283848586881828384858788898108118128138[[#This Row],[Hours Groomed]]</f>
        <v>0</v>
      </c>
      <c r="AC194" s="32"/>
      <c r="AE194" s="85"/>
      <c r="AF194" s="85"/>
      <c r="AI194" s="33"/>
      <c r="AJ194" s="39"/>
      <c r="AK194" s="39"/>
      <c r="AL194" s="39"/>
      <c r="AM194" s="76"/>
      <c r="AN194" s="39"/>
      <c r="AO194" s="39"/>
      <c r="AP194" s="33"/>
      <c r="AQ194" s="77"/>
      <c r="AR194" s="39"/>
      <c r="AS194" s="39"/>
      <c r="AT194" s="76"/>
      <c r="AU194" s="39"/>
      <c r="AV194" s="78"/>
      <c r="AW194" s="33"/>
      <c r="AX194" s="77"/>
      <c r="AY194" s="39"/>
      <c r="AZ194" s="39"/>
      <c r="BA194" s="76"/>
      <c r="BB194" s="39"/>
      <c r="BC194" s="78"/>
      <c r="BD194" s="33"/>
      <c r="BE194" s="77"/>
      <c r="BF194" s="39"/>
      <c r="BG194" s="39"/>
      <c r="BH194" s="76"/>
      <c r="BI194" s="39"/>
      <c r="BJ194" s="78"/>
      <c r="BK194" s="33"/>
    </row>
    <row r="195" spans="1:63" x14ac:dyDescent="0.35">
      <c r="A195" s="77"/>
      <c r="B195" s="39"/>
      <c r="C195" s="39"/>
      <c r="D195" s="39"/>
      <c r="E195" s="39"/>
      <c r="F195" s="73"/>
      <c r="G195" s="95">
        <f>Table1487453233343536331323334353738393103113123133[[#This Row],[Hours Worked]]*Table1487453233343536331323334353738393103113123133[[#This Row],[Rate]]</f>
        <v>0</v>
      </c>
      <c r="H195" s="116"/>
      <c r="I195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95" s="94"/>
      <c r="K195" s="95">
        <f>Table1487453233343536331323334353738393103113123133[[#This Row],[Rate (Auto selects)]]*Table1487453233343536331323334353738393103113123133[[#This Row],[Hours Used]]</f>
        <v>0</v>
      </c>
      <c r="S195" s="33"/>
      <c r="T195" s="39"/>
      <c r="U195" s="39"/>
      <c r="V195" s="39"/>
      <c r="W195" s="39"/>
      <c r="X195" s="39"/>
      <c r="Y195" s="112">
        <f>IF(X195 &lt;&gt; "", RIGHT(Table15775311283848586881828384858788898108118128138[[#This Row],[Class (Dropdown)]],6),0)</f>
        <v>0</v>
      </c>
      <c r="Z195" s="108"/>
      <c r="AA195" s="107"/>
      <c r="AB195" s="111">
        <f>Table15775311283848586881828384858788898108118128138[[#This Row],[Rate (Auto fill)]]*Table15775311283848586881828384858788898108118128138[[#This Row],[Hours Groomed]]</f>
        <v>0</v>
      </c>
      <c r="AC195" s="32"/>
      <c r="AE195" s="85"/>
      <c r="AF195" s="85"/>
      <c r="AI195" s="33"/>
      <c r="AJ195" s="39"/>
      <c r="AK195" s="39"/>
      <c r="AL195" s="39"/>
      <c r="AM195" s="76"/>
      <c r="AN195" s="39"/>
      <c r="AO195" s="39"/>
      <c r="AP195" s="33"/>
      <c r="AQ195" s="77"/>
      <c r="AR195" s="39"/>
      <c r="AS195" s="39"/>
      <c r="AT195" s="76"/>
      <c r="AU195" s="39"/>
      <c r="AV195" s="78"/>
      <c r="AW195" s="33"/>
      <c r="AX195" s="77"/>
      <c r="AY195" s="39"/>
      <c r="AZ195" s="39"/>
      <c r="BA195" s="76"/>
      <c r="BB195" s="39"/>
      <c r="BC195" s="78"/>
      <c r="BD195" s="33"/>
      <c r="BE195" s="77"/>
      <c r="BF195" s="39"/>
      <c r="BG195" s="39"/>
      <c r="BH195" s="76"/>
      <c r="BI195" s="39"/>
      <c r="BJ195" s="78"/>
      <c r="BK195" s="33"/>
    </row>
    <row r="196" spans="1:63" x14ac:dyDescent="0.35">
      <c r="A196" s="77"/>
      <c r="B196" s="39"/>
      <c r="C196" s="39"/>
      <c r="D196" s="39"/>
      <c r="E196" s="39"/>
      <c r="F196" s="73"/>
      <c r="G196" s="95">
        <f>Table1487453233343536331323334353738393103113123133[[#This Row],[Hours Worked]]*Table1487453233343536331323334353738393103113123133[[#This Row],[Rate]]</f>
        <v>0</v>
      </c>
      <c r="H196" s="116"/>
      <c r="I196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96" s="94"/>
      <c r="K196" s="95">
        <f>Table1487453233343536331323334353738393103113123133[[#This Row],[Rate (Auto selects)]]*Table1487453233343536331323334353738393103113123133[[#This Row],[Hours Used]]</f>
        <v>0</v>
      </c>
      <c r="S196" s="33"/>
      <c r="T196" s="39"/>
      <c r="U196" s="39"/>
      <c r="V196" s="39"/>
      <c r="W196" s="39"/>
      <c r="X196" s="39"/>
      <c r="Y196" s="112">
        <f>IF(X196 &lt;&gt; "", RIGHT(Table15775311283848586881828384858788898108118128138[[#This Row],[Class (Dropdown)]],6),0)</f>
        <v>0</v>
      </c>
      <c r="Z196" s="108"/>
      <c r="AA196" s="107"/>
      <c r="AB196" s="111">
        <f>Table15775311283848586881828384858788898108118128138[[#This Row],[Rate (Auto fill)]]*Table15775311283848586881828384858788898108118128138[[#This Row],[Hours Groomed]]</f>
        <v>0</v>
      </c>
      <c r="AC196" s="32"/>
      <c r="AE196" s="85"/>
      <c r="AF196" s="85"/>
      <c r="AI196" s="33"/>
      <c r="AJ196" s="39"/>
      <c r="AK196" s="39"/>
      <c r="AL196" s="39"/>
      <c r="AM196" s="76"/>
      <c r="AN196" s="39"/>
      <c r="AO196" s="39"/>
      <c r="AP196" s="33"/>
      <c r="AQ196" s="77"/>
      <c r="AR196" s="39"/>
      <c r="AS196" s="39"/>
      <c r="AT196" s="76"/>
      <c r="AU196" s="39"/>
      <c r="AV196" s="78"/>
      <c r="AW196" s="33"/>
      <c r="AX196" s="77"/>
      <c r="AY196" s="39"/>
      <c r="AZ196" s="39"/>
      <c r="BA196" s="76"/>
      <c r="BB196" s="39"/>
      <c r="BC196" s="78"/>
      <c r="BD196" s="33"/>
      <c r="BE196" s="77"/>
      <c r="BF196" s="39"/>
      <c r="BG196" s="39"/>
      <c r="BH196" s="76"/>
      <c r="BI196" s="39"/>
      <c r="BJ196" s="78"/>
      <c r="BK196" s="33"/>
    </row>
    <row r="197" spans="1:63" x14ac:dyDescent="0.35">
      <c r="A197" s="77"/>
      <c r="B197" s="39"/>
      <c r="C197" s="39"/>
      <c r="D197" s="39"/>
      <c r="E197" s="39"/>
      <c r="F197" s="73"/>
      <c r="G197" s="95">
        <f>Table1487453233343536331323334353738393103113123133[[#This Row],[Hours Worked]]*Table1487453233343536331323334353738393103113123133[[#This Row],[Rate]]</f>
        <v>0</v>
      </c>
      <c r="H197" s="116"/>
      <c r="I197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97" s="94"/>
      <c r="K197" s="95">
        <f>Table1487453233343536331323334353738393103113123133[[#This Row],[Rate (Auto selects)]]*Table1487453233343536331323334353738393103113123133[[#This Row],[Hours Used]]</f>
        <v>0</v>
      </c>
      <c r="S197" s="33"/>
      <c r="T197" s="39"/>
      <c r="U197" s="39"/>
      <c r="V197" s="39"/>
      <c r="W197" s="39"/>
      <c r="X197" s="39"/>
      <c r="Y197" s="112">
        <f>IF(X197 &lt;&gt; "", RIGHT(Table15775311283848586881828384858788898108118128138[[#This Row],[Class (Dropdown)]],6),0)</f>
        <v>0</v>
      </c>
      <c r="Z197" s="108"/>
      <c r="AA197" s="107"/>
      <c r="AB197" s="111">
        <f>Table15775311283848586881828384858788898108118128138[[#This Row],[Rate (Auto fill)]]*Table15775311283848586881828384858788898108118128138[[#This Row],[Hours Groomed]]</f>
        <v>0</v>
      </c>
      <c r="AC197" s="32"/>
      <c r="AE197" s="85"/>
      <c r="AF197" s="85"/>
      <c r="AI197" s="33"/>
      <c r="AJ197" s="39"/>
      <c r="AK197" s="39"/>
      <c r="AL197" s="39"/>
      <c r="AM197" s="76"/>
      <c r="AN197" s="39"/>
      <c r="AO197" s="39"/>
      <c r="AP197" s="33"/>
      <c r="AQ197" s="77"/>
      <c r="AR197" s="39"/>
      <c r="AS197" s="39"/>
      <c r="AT197" s="76"/>
      <c r="AU197" s="39"/>
      <c r="AV197" s="78"/>
      <c r="AW197" s="33"/>
      <c r="AX197" s="77"/>
      <c r="AY197" s="39"/>
      <c r="AZ197" s="39"/>
      <c r="BA197" s="76"/>
      <c r="BB197" s="39"/>
      <c r="BC197" s="78"/>
      <c r="BD197" s="33"/>
      <c r="BE197" s="77"/>
      <c r="BF197" s="39"/>
      <c r="BG197" s="39"/>
      <c r="BH197" s="76"/>
      <c r="BI197" s="39"/>
      <c r="BJ197" s="78"/>
      <c r="BK197" s="33"/>
    </row>
    <row r="198" spans="1:63" x14ac:dyDescent="0.35">
      <c r="A198" s="77"/>
      <c r="B198" s="39"/>
      <c r="C198" s="39"/>
      <c r="D198" s="39"/>
      <c r="E198" s="39"/>
      <c r="F198" s="73"/>
      <c r="G198" s="95">
        <f>Table1487453233343536331323334353738393103113123133[[#This Row],[Hours Worked]]*Table1487453233343536331323334353738393103113123133[[#This Row],[Rate]]</f>
        <v>0</v>
      </c>
      <c r="H198" s="116"/>
      <c r="I198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98" s="94"/>
      <c r="K198" s="95">
        <f>Table1487453233343536331323334353738393103113123133[[#This Row],[Rate (Auto selects)]]*Table1487453233343536331323334353738393103113123133[[#This Row],[Hours Used]]</f>
        <v>0</v>
      </c>
      <c r="S198" s="33"/>
      <c r="T198" s="39"/>
      <c r="U198" s="39"/>
      <c r="V198" s="39"/>
      <c r="W198" s="39"/>
      <c r="X198" s="39"/>
      <c r="Y198" s="112">
        <f>IF(X198 &lt;&gt; "", RIGHT(Table15775311283848586881828384858788898108118128138[[#This Row],[Class (Dropdown)]],6),0)</f>
        <v>0</v>
      </c>
      <c r="Z198" s="108"/>
      <c r="AA198" s="107"/>
      <c r="AB198" s="111">
        <f>Table15775311283848586881828384858788898108118128138[[#This Row],[Rate (Auto fill)]]*Table15775311283848586881828384858788898108118128138[[#This Row],[Hours Groomed]]</f>
        <v>0</v>
      </c>
      <c r="AC198" s="32"/>
      <c r="AE198" s="85"/>
      <c r="AF198" s="85"/>
      <c r="AI198" s="33"/>
      <c r="AJ198" s="39"/>
      <c r="AK198" s="39"/>
      <c r="AL198" s="39"/>
      <c r="AM198" s="76"/>
      <c r="AN198" s="39"/>
      <c r="AO198" s="39"/>
      <c r="AP198" s="33"/>
      <c r="AQ198" s="77"/>
      <c r="AR198" s="39"/>
      <c r="AS198" s="39"/>
      <c r="AT198" s="76"/>
      <c r="AU198" s="39"/>
      <c r="AV198" s="78"/>
      <c r="AW198" s="33"/>
      <c r="AX198" s="77"/>
      <c r="AY198" s="39"/>
      <c r="AZ198" s="39"/>
      <c r="BA198" s="76"/>
      <c r="BB198" s="39"/>
      <c r="BC198" s="78"/>
      <c r="BD198" s="33"/>
      <c r="BE198" s="77"/>
      <c r="BF198" s="39"/>
      <c r="BG198" s="39"/>
      <c r="BH198" s="76"/>
      <c r="BI198" s="39"/>
      <c r="BJ198" s="78"/>
      <c r="BK198" s="33"/>
    </row>
    <row r="199" spans="1:63" x14ac:dyDescent="0.35">
      <c r="A199" s="77"/>
      <c r="B199" s="39"/>
      <c r="C199" s="39"/>
      <c r="D199" s="39"/>
      <c r="E199" s="39"/>
      <c r="F199" s="73"/>
      <c r="G199" s="95">
        <f>Table1487453233343536331323334353738393103113123133[[#This Row],[Hours Worked]]*Table1487453233343536331323334353738393103113123133[[#This Row],[Rate]]</f>
        <v>0</v>
      </c>
      <c r="H199" s="116"/>
      <c r="I199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199" s="94"/>
      <c r="K199" s="95">
        <f>Table1487453233343536331323334353738393103113123133[[#This Row],[Rate (Auto selects)]]*Table1487453233343536331323334353738393103113123133[[#This Row],[Hours Used]]</f>
        <v>0</v>
      </c>
      <c r="S199" s="33"/>
      <c r="T199" s="39"/>
      <c r="U199" s="39"/>
      <c r="V199" s="39"/>
      <c r="W199" s="39"/>
      <c r="X199" s="39"/>
      <c r="Y199" s="112">
        <f>IF(X199 &lt;&gt; "", RIGHT(Table15775311283848586881828384858788898108118128138[[#This Row],[Class (Dropdown)]],6),0)</f>
        <v>0</v>
      </c>
      <c r="Z199" s="108"/>
      <c r="AA199" s="107"/>
      <c r="AB199" s="111">
        <f>Table15775311283848586881828384858788898108118128138[[#This Row],[Rate (Auto fill)]]*Table15775311283848586881828384858788898108118128138[[#This Row],[Hours Groomed]]</f>
        <v>0</v>
      </c>
      <c r="AC199" s="32"/>
      <c r="AE199" s="85"/>
      <c r="AF199" s="85"/>
      <c r="AI199" s="33"/>
      <c r="AJ199" s="39"/>
      <c r="AK199" s="39"/>
      <c r="AL199" s="39"/>
      <c r="AM199" s="76"/>
      <c r="AN199" s="39"/>
      <c r="AO199" s="39"/>
      <c r="AP199" s="33"/>
      <c r="AQ199" s="77"/>
      <c r="AR199" s="39"/>
      <c r="AS199" s="39"/>
      <c r="AT199" s="76"/>
      <c r="AU199" s="39"/>
      <c r="AV199" s="78"/>
      <c r="AW199" s="33"/>
      <c r="AX199" s="77"/>
      <c r="AY199" s="39"/>
      <c r="AZ199" s="39"/>
      <c r="BA199" s="76"/>
      <c r="BB199" s="39"/>
      <c r="BC199" s="78"/>
      <c r="BD199" s="33"/>
      <c r="BE199" s="77"/>
      <c r="BF199" s="39"/>
      <c r="BG199" s="39"/>
      <c r="BH199" s="76"/>
      <c r="BI199" s="39"/>
      <c r="BJ199" s="78"/>
      <c r="BK199" s="33"/>
    </row>
    <row r="200" spans="1:63" x14ac:dyDescent="0.35">
      <c r="A200" s="77"/>
      <c r="B200" s="39"/>
      <c r="C200" s="39"/>
      <c r="D200" s="39"/>
      <c r="E200" s="39"/>
      <c r="F200" s="73"/>
      <c r="G200" s="95">
        <f>Table1487453233343536331323334353738393103113123133[[#This Row],[Hours Worked]]*Table1487453233343536331323334353738393103113123133[[#This Row],[Rate]]</f>
        <v>0</v>
      </c>
      <c r="H200" s="116"/>
      <c r="I200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200" s="94"/>
      <c r="K200" s="95">
        <f>Table1487453233343536331323334353738393103113123133[[#This Row],[Rate (Auto selects)]]*Table1487453233343536331323334353738393103113123133[[#This Row],[Hours Used]]</f>
        <v>0</v>
      </c>
      <c r="S200" s="33"/>
      <c r="T200" s="39"/>
      <c r="U200" s="39"/>
      <c r="V200" s="39"/>
      <c r="W200" s="39"/>
      <c r="X200" s="39"/>
      <c r="Y200" s="112">
        <f>IF(X200 &lt;&gt; "", RIGHT(Table15775311283848586881828384858788898108118128138[[#This Row],[Class (Dropdown)]],6),0)</f>
        <v>0</v>
      </c>
      <c r="Z200" s="108"/>
      <c r="AA200" s="107"/>
      <c r="AB200" s="111">
        <f>Table15775311283848586881828384858788898108118128138[[#This Row],[Rate (Auto fill)]]*Table15775311283848586881828384858788898108118128138[[#This Row],[Hours Groomed]]</f>
        <v>0</v>
      </c>
      <c r="AC200" s="32"/>
      <c r="AE200" s="85"/>
      <c r="AF200" s="85"/>
      <c r="AI200" s="33"/>
      <c r="AJ200" s="39"/>
      <c r="AK200" s="39"/>
      <c r="AL200" s="39"/>
      <c r="AM200" s="76"/>
      <c r="AN200" s="39"/>
      <c r="AO200" s="39"/>
      <c r="AP200" s="33"/>
      <c r="AQ200" s="77"/>
      <c r="AR200" s="39"/>
      <c r="AS200" s="39"/>
      <c r="AT200" s="76"/>
      <c r="AU200" s="39"/>
      <c r="AV200" s="78"/>
      <c r="AW200" s="33"/>
      <c r="AX200" s="77"/>
      <c r="AY200" s="39"/>
      <c r="AZ200" s="39"/>
      <c r="BA200" s="76"/>
      <c r="BB200" s="39"/>
      <c r="BC200" s="78"/>
      <c r="BD200" s="33"/>
      <c r="BE200" s="77"/>
      <c r="BF200" s="39"/>
      <c r="BG200" s="39"/>
      <c r="BH200" s="76"/>
      <c r="BI200" s="39"/>
      <c r="BJ200" s="78"/>
      <c r="BK200" s="33"/>
    </row>
    <row r="201" spans="1:63" x14ac:dyDescent="0.35">
      <c r="A201" s="77"/>
      <c r="B201" s="39"/>
      <c r="C201" s="39"/>
      <c r="D201" s="39"/>
      <c r="E201" s="39"/>
      <c r="F201" s="73"/>
      <c r="G201" s="95">
        <f>Table1487453233343536331323334353738393103113123133[[#This Row],[Hours Worked]]*Table1487453233343536331323334353738393103113123133[[#This Row],[Rate]]</f>
        <v>0</v>
      </c>
      <c r="H201" s="116"/>
      <c r="I201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201" s="94"/>
      <c r="K201" s="95">
        <f>Table1487453233343536331323334353738393103113123133[[#This Row],[Rate (Auto selects)]]*Table1487453233343536331323334353738393103113123133[[#This Row],[Hours Used]]</f>
        <v>0</v>
      </c>
      <c r="S201" s="33"/>
      <c r="T201" s="39"/>
      <c r="U201" s="39"/>
      <c r="V201" s="39"/>
      <c r="W201" s="39"/>
      <c r="X201" s="39"/>
      <c r="Y201" s="112">
        <f>IF(X201 &lt;&gt; "", RIGHT(Table15775311283848586881828384858788898108118128138[[#This Row],[Class (Dropdown)]],6),0)</f>
        <v>0</v>
      </c>
      <c r="Z201" s="108"/>
      <c r="AA201" s="107"/>
      <c r="AB201" s="111">
        <f>Table15775311283848586881828384858788898108118128138[[#This Row],[Rate (Auto fill)]]*Table15775311283848586881828384858788898108118128138[[#This Row],[Hours Groomed]]</f>
        <v>0</v>
      </c>
      <c r="AC201" s="32"/>
      <c r="AE201" s="85"/>
      <c r="AF201" s="85"/>
      <c r="AI201" s="33"/>
      <c r="AJ201" s="39"/>
      <c r="AK201" s="39"/>
      <c r="AL201" s="39"/>
      <c r="AM201" s="76"/>
      <c r="AN201" s="39"/>
      <c r="AO201" s="39"/>
      <c r="AP201" s="33"/>
      <c r="AQ201" s="77"/>
      <c r="AR201" s="39"/>
      <c r="AS201" s="39"/>
      <c r="AT201" s="76"/>
      <c r="AU201" s="39"/>
      <c r="AV201" s="78"/>
      <c r="AW201" s="33"/>
      <c r="AX201" s="77"/>
      <c r="AY201" s="39"/>
      <c r="AZ201" s="39"/>
      <c r="BA201" s="76"/>
      <c r="BB201" s="39"/>
      <c r="BC201" s="78"/>
      <c r="BD201" s="33"/>
      <c r="BE201" s="77"/>
      <c r="BF201" s="39"/>
      <c r="BG201" s="39"/>
      <c r="BH201" s="76"/>
      <c r="BI201" s="39"/>
      <c r="BJ201" s="78"/>
      <c r="BK201" s="33"/>
    </row>
    <row r="202" spans="1:63" ht="15.6" thickBot="1" x14ac:dyDescent="0.4">
      <c r="A202" s="81"/>
      <c r="B202" s="82"/>
      <c r="C202" s="82"/>
      <c r="D202" s="82"/>
      <c r="E202" s="82"/>
      <c r="F202" s="86"/>
      <c r="G202" s="95">
        <f>Table1487453233343536331323334353738393103113123133[[#This Row],[Hours Worked]]*Table1487453233343536331323334353738393103113123133[[#This Row],[Rate]]</f>
        <v>0</v>
      </c>
      <c r="H202" s="116"/>
      <c r="I202" s="118">
        <f>IF(Table1487453233343536331323334353738393103113123133[[#This Row],[Equipment Used (Dropdown)]] &lt;&gt; "", RIGHT(Table1487453233343536331323334353738393103113123133[[#This Row],[Equipment Used (Dropdown)]],6),0)</f>
        <v>0</v>
      </c>
      <c r="J202" s="94"/>
      <c r="K202" s="95">
        <f>Table1487453233343536331323334353738393103113123133[[#This Row],[Rate (Auto selects)]]*Table1487453233343536331323334353738393103113123133[[#This Row],[Hours Used]]</f>
        <v>0</v>
      </c>
      <c r="S202" s="33"/>
      <c r="T202" s="39"/>
      <c r="U202" s="39"/>
      <c r="V202" s="39"/>
      <c r="W202" s="39"/>
      <c r="X202" s="39"/>
      <c r="Y202" s="112">
        <f>IF(X202 &lt;&gt; "", RIGHT(Table15775311283848586881828384858788898108118128138[[#This Row],[Class (Dropdown)]],6),0)</f>
        <v>0</v>
      </c>
      <c r="Z202" s="108"/>
      <c r="AA202" s="107"/>
      <c r="AB202" s="111">
        <f>Table15775311283848586881828384858788898108118128138[[#This Row],[Rate (Auto fill)]]*Table15775311283848586881828384858788898108118128138[[#This Row],[Hours Groomed]]</f>
        <v>0</v>
      </c>
      <c r="AC202" s="32"/>
      <c r="AE202" s="85"/>
      <c r="AF202" s="85"/>
      <c r="AI202" s="33"/>
      <c r="AJ202" s="39"/>
      <c r="AK202" s="39"/>
      <c r="AL202" s="39"/>
      <c r="AM202" s="76"/>
      <c r="AN202" s="39"/>
      <c r="AO202" s="39"/>
      <c r="AP202" s="33"/>
      <c r="AQ202" s="81"/>
      <c r="AR202" s="82"/>
      <c r="AS202" s="82"/>
      <c r="AT202" s="87"/>
      <c r="AU202" s="82"/>
      <c r="AV202" s="83"/>
      <c r="AW202" s="33"/>
      <c r="AX202" s="81"/>
      <c r="AY202" s="82"/>
      <c r="AZ202" s="82"/>
      <c r="BA202" s="87"/>
      <c r="BB202" s="82"/>
      <c r="BC202" s="83"/>
      <c r="BD202" s="33"/>
      <c r="BE202" s="81"/>
      <c r="BF202" s="82"/>
      <c r="BG202" s="82"/>
      <c r="BH202" s="87"/>
      <c r="BI202" s="82"/>
      <c r="BJ202" s="83"/>
      <c r="BK202" s="33"/>
    </row>
    <row r="203" spans="1:63" x14ac:dyDescent="0.35">
      <c r="A203" s="88"/>
      <c r="B203" s="88"/>
      <c r="C203" s="88"/>
      <c r="D203" s="88"/>
      <c r="E203" s="89"/>
      <c r="F203" s="90"/>
      <c r="G203" s="90"/>
      <c r="H203" s="113"/>
      <c r="I203" s="90"/>
      <c r="J203" s="90"/>
      <c r="S203" s="88"/>
      <c r="T203" s="88"/>
      <c r="U203" s="88"/>
      <c r="V203" s="88"/>
      <c r="W203" s="90"/>
      <c r="X203" s="88"/>
      <c r="Y203" s="90"/>
      <c r="AG203" s="88"/>
      <c r="AH203" s="88"/>
      <c r="AI203" s="88"/>
      <c r="AJ203" s="88"/>
      <c r="AK203" s="88"/>
      <c r="AL203" s="88"/>
      <c r="AN203" s="88"/>
      <c r="AO203" s="88"/>
      <c r="AP203" s="88"/>
      <c r="AQ203" s="90"/>
      <c r="AR203" s="88"/>
      <c r="AS203" s="88"/>
      <c r="AU203" s="88"/>
      <c r="AV203" s="88"/>
      <c r="AW203" s="88"/>
      <c r="AX203" s="90"/>
      <c r="AY203" s="88"/>
      <c r="AZ203" s="88"/>
      <c r="BB203" s="88"/>
      <c r="BC203" s="88"/>
      <c r="BD203" s="88"/>
      <c r="BE203" s="88"/>
      <c r="BF203" s="88"/>
      <c r="BG203" s="88"/>
    </row>
    <row r="204" spans="1:63" x14ac:dyDescent="0.35">
      <c r="A204" s="88"/>
      <c r="B204" s="88"/>
      <c r="C204" s="88"/>
      <c r="D204" s="88"/>
      <c r="E204" s="89"/>
      <c r="F204" s="90"/>
      <c r="G204" s="90"/>
      <c r="H204" s="113"/>
      <c r="I204" s="90"/>
      <c r="J204" s="90"/>
      <c r="S204" s="88"/>
      <c r="T204" s="88"/>
      <c r="U204" s="88"/>
      <c r="V204" s="88"/>
      <c r="W204" s="90"/>
      <c r="X204" s="88"/>
      <c r="Y204" s="90"/>
      <c r="AG204" s="88"/>
      <c r="AH204" s="88"/>
      <c r="AI204" s="88"/>
      <c r="AJ204" s="88"/>
      <c r="AK204" s="88"/>
      <c r="AL204" s="88"/>
      <c r="AN204" s="88"/>
      <c r="AO204" s="88"/>
      <c r="AP204" s="88"/>
      <c r="AQ204" s="90"/>
      <c r="AR204" s="88"/>
      <c r="AS204" s="88"/>
      <c r="AU204" s="88"/>
      <c r="AV204" s="88"/>
      <c r="AW204" s="88"/>
      <c r="AX204" s="90"/>
      <c r="AY204" s="88"/>
      <c r="AZ204" s="88"/>
      <c r="BB204" s="88"/>
      <c r="BC204" s="88"/>
      <c r="BD204" s="88"/>
      <c r="BE204" s="88"/>
      <c r="BF204" s="88"/>
      <c r="BG204" s="88"/>
    </row>
  </sheetData>
  <mergeCells count="14">
    <mergeCell ref="M7:O7"/>
    <mergeCell ref="T6:AB6"/>
    <mergeCell ref="AD6:AH6"/>
    <mergeCell ref="AJ6:AO6"/>
    <mergeCell ref="AQ6:AV6"/>
    <mergeCell ref="AX6:BC6"/>
    <mergeCell ref="BE6:BH6"/>
    <mergeCell ref="D1:F1"/>
    <mergeCell ref="G1:H1"/>
    <mergeCell ref="J1:P1"/>
    <mergeCell ref="A3:D3"/>
    <mergeCell ref="A4:D4"/>
    <mergeCell ref="A6:E6"/>
    <mergeCell ref="H6:K6"/>
  </mergeCells>
  <dataValidations count="5">
    <dataValidation type="list" allowBlank="1" showInputMessage="1" showErrorMessage="1" sqref="X8:X202" xr:uid="{8D8541BA-A51E-482F-8E7A-74D58A440C3C}">
      <formula1>$Q$8:$Q$17</formula1>
    </dataValidation>
    <dataValidation allowBlank="1" showErrorMessage="1" prompt="Enter Transport expenses in this column under this heading" sqref="AQ6" xr:uid="{EA230CE3-7ED7-49DA-8D68-42277F775380}"/>
    <dataValidation allowBlank="1" showErrorMessage="1" prompt="Enter Meal expenses in this column under this heading" sqref="AX6 BE6" xr:uid="{0DDAA18D-7FA4-4C24-98E6-B209D3D9968E}"/>
    <dataValidation type="list" allowBlank="1" showInputMessage="1" showErrorMessage="1" sqref="H8:H202" xr:uid="{99CADB68-D648-41E3-82F2-DFBD639505C1}">
      <formula1>$M$9:$M$37</formula1>
    </dataValidation>
    <dataValidation type="list" allowBlank="1" showInputMessage="1" showErrorMessage="1" sqref="W8:W202" xr:uid="{9863F0F6-3372-464E-BA89-D63546241E60}">
      <formula1>$AD$8:$AD$42</formula1>
    </dataValidation>
  </dataValidations>
  <pageMargins left="0.7" right="0.7" top="0.75" bottom="0.75" header="0.3" footer="0.3"/>
  <drawing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8733F-952D-43C4-8E5D-5067FAC27562}">
  <dimension ref="A1:BT204"/>
  <sheetViews>
    <sheetView zoomScale="40" zoomScaleNormal="40" workbookViewId="0">
      <selection activeCell="J4" sqref="J4:P4"/>
    </sheetView>
  </sheetViews>
  <sheetFormatPr defaultColWidth="0" defaultRowHeight="15" x14ac:dyDescent="0.35"/>
  <cols>
    <col min="1" max="1" width="16.6328125" style="85" customWidth="1"/>
    <col min="2" max="2" width="19.6328125" style="85" bestFit="1" customWidth="1"/>
    <col min="3" max="3" width="11.36328125" style="85" customWidth="1"/>
    <col min="4" max="4" width="23.6328125" style="85" bestFit="1" customWidth="1"/>
    <col min="5" max="5" width="24.08984375" style="91" bestFit="1" customWidth="1"/>
    <col min="6" max="6" width="31.1796875" style="92" customWidth="1"/>
    <col min="7" max="7" width="24.08984375" style="92" customWidth="1"/>
    <col min="8" max="8" width="30.81640625" style="114" customWidth="1"/>
    <col min="9" max="9" width="24.08984375" style="92" customWidth="1"/>
    <col min="10" max="10" width="26.453125" style="92" bestFit="1" customWidth="1"/>
    <col min="11" max="11" width="31.1796875" style="33" customWidth="1"/>
    <col min="12" max="12" width="24.81640625" style="33" customWidth="1"/>
    <col min="13" max="13" width="23.1796875" style="33" customWidth="1"/>
    <col min="14" max="14" width="25.90625" style="33" bestFit="1" customWidth="1"/>
    <col min="15" max="15" width="17.453125" style="33" customWidth="1"/>
    <col min="16" max="16" width="18.81640625" style="33" customWidth="1"/>
    <col min="17" max="17" width="12.1796875" style="33" bestFit="1" customWidth="1"/>
    <col min="18" max="18" width="9.1796875" style="33" bestFit="1" customWidth="1"/>
    <col min="19" max="19" width="7.36328125" style="85" customWidth="1"/>
    <col min="20" max="20" width="20" style="85" bestFit="1" customWidth="1"/>
    <col min="21" max="21" width="16.1796875" style="85" customWidth="1"/>
    <col min="22" max="22" width="16.453125" style="85" bestFit="1" customWidth="1"/>
    <col min="23" max="23" width="17.90625" style="92" customWidth="1"/>
    <col min="24" max="24" width="17.08984375" style="85" bestFit="1" customWidth="1"/>
    <col min="25" max="25" width="15.90625" style="92" customWidth="1"/>
    <col min="26" max="26" width="15.90625" style="33" customWidth="1"/>
    <col min="27" max="27" width="13.90625" style="85" bestFit="1" customWidth="1"/>
    <col min="28" max="28" width="13.6328125" style="85" bestFit="1" customWidth="1"/>
    <col min="29" max="30" width="18.81640625" style="85" bestFit="1" customWidth="1"/>
    <col min="31" max="31" width="13.453125" style="33" bestFit="1" customWidth="1"/>
    <col min="32" max="32" width="16.1796875" style="33" bestFit="1" customWidth="1"/>
    <col min="33" max="33" width="17.1796875" style="85" customWidth="1"/>
    <col min="34" max="34" width="11.36328125" style="85" bestFit="1" customWidth="1"/>
    <col min="35" max="35" width="28.1796875" style="85" bestFit="1" customWidth="1"/>
    <col min="36" max="36" width="14.54296875" style="85" bestFit="1" customWidth="1"/>
    <col min="37" max="37" width="30.6328125" style="85" bestFit="1" customWidth="1"/>
    <col min="38" max="38" width="29.90625" style="85" bestFit="1" customWidth="1"/>
    <col min="39" max="39" width="18.90625" style="33" bestFit="1" customWidth="1"/>
    <col min="40" max="41" width="20.08984375" style="85" bestFit="1" customWidth="1"/>
    <col min="42" max="42" width="25.81640625" style="85" customWidth="1"/>
    <col min="43" max="43" width="14.54296875" style="92" bestFit="1" customWidth="1"/>
    <col min="44" max="44" width="28.1796875" style="85" customWidth="1"/>
    <col min="45" max="45" width="27.453125" style="85" customWidth="1"/>
    <col min="46" max="46" width="18.90625" style="33" bestFit="1" customWidth="1"/>
    <col min="47" max="48" width="20.08984375" style="85" bestFit="1" customWidth="1"/>
    <col min="49" max="49" width="22.81640625" style="85" customWidth="1"/>
    <col min="50" max="50" width="13.90625" style="92" bestFit="1" customWidth="1"/>
    <col min="51" max="51" width="28.1796875" style="85" customWidth="1"/>
    <col min="52" max="52" width="27.453125" style="85" customWidth="1"/>
    <col min="53" max="53" width="18.90625" style="33" bestFit="1" customWidth="1"/>
    <col min="54" max="54" width="20.08984375" style="85" bestFit="1" customWidth="1"/>
    <col min="55" max="55" width="20.81640625" style="85" customWidth="1"/>
    <col min="56" max="56" width="24.90625" style="85" customWidth="1"/>
    <col min="57" max="57" width="14.08984375" style="85" bestFit="1" customWidth="1"/>
    <col min="58" max="58" width="28.1796875" style="85" customWidth="1"/>
    <col min="59" max="59" width="27.453125" style="85" customWidth="1"/>
    <col min="60" max="60" width="18.90625" style="33" bestFit="1" customWidth="1"/>
    <col min="61" max="72" width="0" style="57" hidden="1" customWidth="1"/>
    <col min="73" max="16384" width="8.81640625" style="57" hidden="1"/>
  </cols>
  <sheetData>
    <row r="1" spans="1:63" s="33" customFormat="1" ht="86.4" customHeight="1" thickBot="1" x14ac:dyDescent="0.55000000000000004">
      <c r="D1" s="135" t="s">
        <v>46</v>
      </c>
      <c r="E1" s="136"/>
      <c r="F1" s="137"/>
      <c r="G1" s="138" t="s">
        <v>47</v>
      </c>
      <c r="H1" s="139"/>
      <c r="I1" s="58"/>
      <c r="J1" s="140" t="s">
        <v>33</v>
      </c>
      <c r="K1" s="140"/>
      <c r="L1" s="140"/>
      <c r="M1" s="140"/>
      <c r="N1" s="140"/>
      <c r="O1" s="140"/>
      <c r="P1" s="140"/>
    </row>
    <row r="2" spans="1:63" s="33" customFormat="1" ht="8.4" customHeight="1" thickBot="1" x14ac:dyDescent="0.4">
      <c r="F2" s="58"/>
      <c r="G2" s="58"/>
      <c r="H2" s="58"/>
      <c r="I2" s="58"/>
    </row>
    <row r="3" spans="1:63" ht="40.950000000000003" customHeight="1" thickBot="1" x14ac:dyDescent="0.45">
      <c r="A3" s="141" t="s">
        <v>3</v>
      </c>
      <c r="B3" s="142"/>
      <c r="C3" s="142"/>
      <c r="D3" s="143"/>
      <c r="E3" s="33"/>
      <c r="F3" s="58"/>
      <c r="G3" s="58"/>
      <c r="H3" s="58"/>
      <c r="I3" s="58"/>
      <c r="J3" s="25" t="s">
        <v>23</v>
      </c>
      <c r="K3" s="25" t="s">
        <v>24</v>
      </c>
      <c r="L3" s="25" t="s">
        <v>5</v>
      </c>
      <c r="M3" s="25" t="s">
        <v>25</v>
      </c>
      <c r="N3" s="25" t="s">
        <v>26</v>
      </c>
      <c r="O3" s="25" t="s">
        <v>27</v>
      </c>
      <c r="P3" s="25" t="s">
        <v>28</v>
      </c>
      <c r="S3" s="33"/>
      <c r="T3" s="33"/>
      <c r="U3" s="33"/>
      <c r="V3" s="33"/>
      <c r="W3" s="33"/>
      <c r="X3" s="33"/>
      <c r="Y3" s="33"/>
      <c r="AA3" s="33"/>
      <c r="AB3" s="33"/>
      <c r="AC3" s="33"/>
      <c r="AD3" s="33"/>
      <c r="AG3" s="33"/>
      <c r="AH3" s="33"/>
      <c r="AI3" s="33"/>
      <c r="AJ3" s="33"/>
      <c r="AK3" s="33"/>
      <c r="AL3" s="33"/>
      <c r="AN3" s="33"/>
      <c r="AO3" s="33"/>
      <c r="AP3" s="33"/>
      <c r="AQ3" s="33"/>
      <c r="AR3" s="33"/>
      <c r="AS3" s="33"/>
      <c r="AU3" s="33"/>
      <c r="AV3" s="33"/>
      <c r="AW3" s="33"/>
      <c r="AX3" s="33"/>
      <c r="AY3" s="33"/>
      <c r="AZ3" s="33"/>
      <c r="BB3" s="33"/>
      <c r="BC3" s="33"/>
      <c r="BD3" s="33"/>
      <c r="BE3" s="33"/>
      <c r="BF3" s="33"/>
      <c r="BG3" s="33"/>
    </row>
    <row r="4" spans="1:63" ht="35.25" customHeight="1" thickBot="1" x14ac:dyDescent="0.45">
      <c r="A4" s="144" t="s">
        <v>29</v>
      </c>
      <c r="B4" s="145"/>
      <c r="C4" s="145"/>
      <c r="D4" s="146"/>
      <c r="E4" s="59"/>
      <c r="F4" s="60"/>
      <c r="G4" s="60"/>
      <c r="H4" s="60"/>
      <c r="I4" s="60"/>
      <c r="J4" s="61">
        <f>SUM(G8:G5577)</f>
        <v>0</v>
      </c>
      <c r="K4" s="61">
        <f>SUM(Table14874532333435363[Total Equipment Usage ($)])</f>
        <v>0</v>
      </c>
      <c r="L4" s="61">
        <f>SUM(AB8:AB5577)</f>
        <v>0</v>
      </c>
      <c r="M4" s="61">
        <f>SUM(Table15374972535455565[Cost])</f>
        <v>0</v>
      </c>
      <c r="N4" s="61">
        <f>SUM(Table158754122939495969[Cost])</f>
        <v>0</v>
      </c>
      <c r="O4" s="61">
        <f>SUM(Table159755133040506070[Cost])</f>
        <v>0</v>
      </c>
      <c r="P4" s="61">
        <f>SUM(Table160756143141516171[Cost])</f>
        <v>0</v>
      </c>
      <c r="S4" s="33"/>
      <c r="T4" s="33"/>
      <c r="U4" s="33"/>
      <c r="V4" s="33"/>
      <c r="W4" s="33"/>
      <c r="X4" s="33"/>
      <c r="Y4" s="33"/>
      <c r="AA4" s="33"/>
      <c r="AB4" s="104"/>
      <c r="AC4" s="104"/>
      <c r="AD4" s="33"/>
      <c r="AG4" s="33"/>
      <c r="AH4" s="33"/>
      <c r="AI4" s="33"/>
      <c r="AJ4" s="33"/>
      <c r="AK4" s="33"/>
      <c r="AL4" s="33"/>
      <c r="AN4" s="33"/>
      <c r="AO4" s="33"/>
      <c r="AP4" s="33"/>
      <c r="AQ4" s="33"/>
      <c r="AR4" s="33"/>
      <c r="AS4" s="33"/>
      <c r="AU4" s="33"/>
      <c r="AV4" s="33"/>
      <c r="AW4" s="33"/>
      <c r="AX4" s="33"/>
      <c r="AY4" s="33"/>
      <c r="AZ4" s="33"/>
      <c r="BB4" s="33"/>
      <c r="BC4" s="33"/>
      <c r="BD4" s="33"/>
      <c r="BE4" s="33"/>
      <c r="BF4" s="33"/>
      <c r="BG4" s="33"/>
    </row>
    <row r="5" spans="1:63" s="63" customFormat="1" ht="10.199999999999999" customHeight="1" thickBot="1" x14ac:dyDescent="0.4">
      <c r="A5" s="62"/>
      <c r="B5" s="62"/>
      <c r="C5" s="62"/>
      <c r="D5" s="62"/>
      <c r="F5" s="64"/>
      <c r="G5" s="64"/>
      <c r="H5" s="64"/>
      <c r="I5" s="64"/>
      <c r="J5" s="64"/>
      <c r="M5" s="65"/>
      <c r="N5" s="65"/>
      <c r="O5" s="65"/>
      <c r="P5" s="65"/>
    </row>
    <row r="6" spans="1:63" ht="34.5" customHeight="1" thickBot="1" x14ac:dyDescent="0.4">
      <c r="A6" s="131" t="s">
        <v>44</v>
      </c>
      <c r="B6" s="132"/>
      <c r="C6" s="132"/>
      <c r="D6" s="132"/>
      <c r="E6" s="133"/>
      <c r="F6" s="103" t="s">
        <v>61</v>
      </c>
      <c r="H6" s="134" t="s">
        <v>45</v>
      </c>
      <c r="I6" s="126"/>
      <c r="J6" s="126"/>
      <c r="K6" s="126"/>
      <c r="T6" s="130" t="s">
        <v>5</v>
      </c>
      <c r="U6" s="127"/>
      <c r="V6" s="127"/>
      <c r="W6" s="127"/>
      <c r="X6" s="127"/>
      <c r="Y6" s="127"/>
      <c r="Z6" s="127"/>
      <c r="AA6" s="127"/>
      <c r="AB6" s="127"/>
      <c r="AD6" s="127" t="s">
        <v>94</v>
      </c>
      <c r="AE6" s="127"/>
      <c r="AF6" s="127"/>
      <c r="AG6" s="127"/>
      <c r="AH6" s="127"/>
      <c r="AJ6" s="127" t="s">
        <v>25</v>
      </c>
      <c r="AK6" s="127"/>
      <c r="AL6" s="127"/>
      <c r="AM6" s="127"/>
      <c r="AN6" s="127"/>
      <c r="AO6" s="127"/>
      <c r="AQ6" s="126" t="s">
        <v>26</v>
      </c>
      <c r="AR6" s="126"/>
      <c r="AS6" s="126"/>
      <c r="AT6" s="126"/>
      <c r="AU6" s="126"/>
      <c r="AV6" s="126"/>
      <c r="AX6" s="127" t="s">
        <v>87</v>
      </c>
      <c r="AY6" s="127"/>
      <c r="AZ6" s="127"/>
      <c r="BA6" s="127"/>
      <c r="BB6" s="127"/>
      <c r="BC6" s="127"/>
      <c r="BE6" s="127" t="s">
        <v>28</v>
      </c>
      <c r="BF6" s="127"/>
      <c r="BG6" s="127"/>
      <c r="BH6" s="127"/>
    </row>
    <row r="7" spans="1:63" ht="42.75" customHeight="1" x14ac:dyDescent="0.35">
      <c r="A7" s="66" t="s">
        <v>6</v>
      </c>
      <c r="B7" s="26" t="s">
        <v>30</v>
      </c>
      <c r="C7" s="26" t="s">
        <v>31</v>
      </c>
      <c r="D7" s="26" t="s">
        <v>7</v>
      </c>
      <c r="E7" s="26" t="s">
        <v>8</v>
      </c>
      <c r="F7" s="26" t="s">
        <v>9</v>
      </c>
      <c r="G7" s="93" t="s">
        <v>32</v>
      </c>
      <c r="H7" s="93" t="s">
        <v>85</v>
      </c>
      <c r="I7" s="93" t="s">
        <v>86</v>
      </c>
      <c r="J7" s="93" t="s">
        <v>22</v>
      </c>
      <c r="K7" s="93" t="s">
        <v>49</v>
      </c>
      <c r="M7" s="128" t="s">
        <v>34</v>
      </c>
      <c r="N7" s="129"/>
      <c r="O7" s="129"/>
      <c r="Q7" s="26" t="s">
        <v>41</v>
      </c>
      <c r="R7" s="26" t="s">
        <v>9</v>
      </c>
      <c r="S7" s="33"/>
      <c r="T7" s="67" t="s">
        <v>6</v>
      </c>
      <c r="U7" s="27" t="s">
        <v>38</v>
      </c>
      <c r="V7" s="27" t="s">
        <v>39</v>
      </c>
      <c r="W7" s="27" t="s">
        <v>95</v>
      </c>
      <c r="X7" s="27" t="s">
        <v>97</v>
      </c>
      <c r="Y7" s="27" t="s">
        <v>96</v>
      </c>
      <c r="Z7" s="27" t="s">
        <v>89</v>
      </c>
      <c r="AA7" s="27" t="s">
        <v>40</v>
      </c>
      <c r="AB7" s="68" t="s">
        <v>48</v>
      </c>
      <c r="AC7" s="69"/>
      <c r="AD7" s="70" t="s">
        <v>92</v>
      </c>
      <c r="AE7" s="28" t="s">
        <v>93</v>
      </c>
      <c r="AF7" s="28" t="s">
        <v>12</v>
      </c>
      <c r="AG7" s="28" t="s">
        <v>90</v>
      </c>
      <c r="AH7" s="29" t="s">
        <v>91</v>
      </c>
      <c r="AI7" s="71"/>
      <c r="AJ7" s="26" t="s">
        <v>6</v>
      </c>
      <c r="AK7" s="26" t="s">
        <v>10</v>
      </c>
      <c r="AL7" s="26" t="s">
        <v>11</v>
      </c>
      <c r="AM7" s="26" t="s">
        <v>35</v>
      </c>
      <c r="AN7" s="26" t="s">
        <v>36</v>
      </c>
      <c r="AO7" s="26" t="s">
        <v>37</v>
      </c>
      <c r="AP7" s="33"/>
      <c r="AQ7" s="30" t="s">
        <v>6</v>
      </c>
      <c r="AR7" s="27" t="s">
        <v>10</v>
      </c>
      <c r="AS7" s="27" t="s">
        <v>11</v>
      </c>
      <c r="AT7" s="27" t="s">
        <v>35</v>
      </c>
      <c r="AU7" s="27" t="s">
        <v>36</v>
      </c>
      <c r="AV7" s="31" t="s">
        <v>37</v>
      </c>
      <c r="AW7" s="33"/>
      <c r="AX7" s="30" t="s">
        <v>6</v>
      </c>
      <c r="AY7" s="27" t="s">
        <v>10</v>
      </c>
      <c r="AZ7" s="27" t="s">
        <v>53</v>
      </c>
      <c r="BA7" s="27" t="s">
        <v>35</v>
      </c>
      <c r="BB7" s="27" t="s">
        <v>36</v>
      </c>
      <c r="BC7" s="31" t="s">
        <v>37</v>
      </c>
      <c r="BD7" s="33"/>
      <c r="BE7" s="30" t="s">
        <v>6</v>
      </c>
      <c r="BF7" s="27" t="s">
        <v>43</v>
      </c>
      <c r="BG7" s="27" t="s">
        <v>42</v>
      </c>
      <c r="BH7" s="27" t="s">
        <v>35</v>
      </c>
      <c r="BI7" s="27" t="s">
        <v>36</v>
      </c>
      <c r="BJ7" s="31" t="s">
        <v>37</v>
      </c>
      <c r="BK7" s="33"/>
    </row>
    <row r="8" spans="1:63" ht="30" x14ac:dyDescent="0.35">
      <c r="A8" s="72"/>
      <c r="B8" s="39"/>
      <c r="C8" s="39"/>
      <c r="D8" s="39"/>
      <c r="E8" s="39"/>
      <c r="F8" s="73"/>
      <c r="G8" s="95">
        <f>Table1487453233343536331323334353738393103113123133143[[#This Row],[Hours Worked]]*Table1487453233343536331323334353738393103113123133143[[#This Row],[Rate]]</f>
        <v>0</v>
      </c>
      <c r="H8" s="115"/>
      <c r="I8" s="117">
        <f>IF(Table1487453233343536331323334353738393103113123133143[[#This Row],[Equipment Used (Dropdown)]] &lt;&gt; "", RIGHT(Table1487453233343536331323334353738393103113123133143[[#This Row],[Equipment Used (Dropdown)]],6),0)</f>
        <v>0</v>
      </c>
      <c r="J8" s="94"/>
      <c r="K8" s="95">
        <f>Table1487453233343536331323334353738393103113123133143[[#This Row],[Rate (Auto selects)]]*Table1487453233343536331323334353738393103113123133143[[#This Row],[Hours Used]]</f>
        <v>0</v>
      </c>
      <c r="M8" s="74" t="s">
        <v>84</v>
      </c>
      <c r="N8" s="24" t="s">
        <v>21</v>
      </c>
      <c r="O8" s="106" t="s">
        <v>9</v>
      </c>
      <c r="Q8" s="40" t="s">
        <v>136</v>
      </c>
      <c r="R8" s="61">
        <v>173</v>
      </c>
      <c r="S8" s="33"/>
      <c r="T8" s="75"/>
      <c r="U8" s="39"/>
      <c r="V8" s="39"/>
      <c r="W8" s="39"/>
      <c r="X8" s="39"/>
      <c r="Y8" s="112">
        <f>IF(X8 &lt;&gt; "", RIGHT(Table15775311283848586881828384858788898108118128138148[[#This Row],[Class (Dropdown)]],6),0)</f>
        <v>0</v>
      </c>
      <c r="Z8" s="108"/>
      <c r="AA8" s="107"/>
      <c r="AB8" s="111">
        <f>Table15775311283848586881828384858788898108118128138148[[#This Row],[Rate (Auto fill)]]*Table15775311283848586881828384858788898108118128138148[[#This Row],[Hours Groomed]]</f>
        <v>0</v>
      </c>
      <c r="AC8" s="32"/>
      <c r="AD8" s="73"/>
      <c r="AE8" s="39"/>
      <c r="AF8" s="39"/>
      <c r="AG8" s="39"/>
      <c r="AH8" s="78"/>
      <c r="AI8" s="33"/>
      <c r="AJ8" s="75"/>
      <c r="AK8" s="39"/>
      <c r="AL8" s="39"/>
      <c r="AM8" s="76"/>
      <c r="AN8" s="39"/>
      <c r="AO8" s="39"/>
      <c r="AP8" s="33"/>
      <c r="AQ8" s="72"/>
      <c r="AR8" s="39"/>
      <c r="AS8" s="39"/>
      <c r="AT8" s="76"/>
      <c r="AU8" s="39"/>
      <c r="AV8" s="78"/>
      <c r="AW8" s="33"/>
      <c r="AX8" s="72"/>
      <c r="AY8" s="39"/>
      <c r="AZ8" s="39"/>
      <c r="BA8" s="76"/>
      <c r="BB8" s="39"/>
      <c r="BC8" s="78"/>
      <c r="BD8" s="33"/>
      <c r="BE8" s="72"/>
      <c r="BF8" s="39"/>
      <c r="BG8" s="39"/>
      <c r="BH8" s="76"/>
      <c r="BI8" s="39"/>
      <c r="BJ8" s="78"/>
      <c r="BK8" s="33"/>
    </row>
    <row r="9" spans="1:63" ht="45.6" customHeight="1" x14ac:dyDescent="0.35">
      <c r="A9" s="77"/>
      <c r="B9" s="39"/>
      <c r="C9" s="39"/>
      <c r="D9" s="39"/>
      <c r="E9" s="39"/>
      <c r="F9" s="73"/>
      <c r="G9" s="95">
        <f>Table1487453233343536331323334353738393103113123133143[[#This Row],[Hours Worked]]*Table1487453233343536331323334353738393103113123133143[[#This Row],[Rate]]</f>
        <v>0</v>
      </c>
      <c r="H9" s="116"/>
      <c r="I9" s="117">
        <f>IF(Table1487453233343536331323334353738393103113123133143[[#This Row],[Equipment Used (Dropdown)]] &lt;&gt; "", RIGHT(Table1487453233343536331323334353738393103113123133143[[#This Row],[Equipment Used (Dropdown)]],6),0)</f>
        <v>0</v>
      </c>
      <c r="J9" s="94"/>
      <c r="K9" s="95">
        <f>Table1487453233343536331323334353738393103113123133143[[#This Row],[Rate (Auto selects)]]*Table1487453233343536331323334353738393103113123133143[[#This Row],[Hours Used]]</f>
        <v>0</v>
      </c>
      <c r="M9" s="94" t="s">
        <v>121</v>
      </c>
      <c r="N9" s="94" t="s">
        <v>58</v>
      </c>
      <c r="O9" s="107">
        <v>15.58</v>
      </c>
      <c r="Q9" s="40" t="s">
        <v>135</v>
      </c>
      <c r="R9" s="61">
        <v>131</v>
      </c>
      <c r="S9" s="33"/>
      <c r="T9" s="39"/>
      <c r="U9" s="39"/>
      <c r="V9" s="39"/>
      <c r="W9" s="39"/>
      <c r="X9" s="39"/>
      <c r="Y9" s="112">
        <f>IF(X9 &lt;&gt; "", RIGHT(Table15775311283848586881828384858788898108118128138148[[#This Row],[Class (Dropdown)]],6),0)</f>
        <v>0</v>
      </c>
      <c r="Z9" s="108"/>
      <c r="AA9" s="107"/>
      <c r="AB9" s="111">
        <f>Table15775311283848586881828384858788898108118128138148[[#This Row],[Rate (Auto fill)]]*Table15775311283848586881828384858788898108118128138148[[#This Row],[Hours Groomed]]</f>
        <v>0</v>
      </c>
      <c r="AC9" s="32"/>
      <c r="AD9" s="73"/>
      <c r="AE9" s="39"/>
      <c r="AF9" s="39"/>
      <c r="AG9" s="39"/>
      <c r="AH9" s="78"/>
      <c r="AI9" s="33"/>
      <c r="AJ9" s="39"/>
      <c r="AK9" s="39"/>
      <c r="AL9" s="39"/>
      <c r="AM9" s="76"/>
      <c r="AN9" s="39"/>
      <c r="AO9" s="39"/>
      <c r="AP9" s="33"/>
      <c r="AQ9" s="77"/>
      <c r="AR9" s="39"/>
      <c r="AS9" s="39"/>
      <c r="AT9" s="76"/>
      <c r="AU9" s="39"/>
      <c r="AV9" s="78"/>
      <c r="AW9" s="33"/>
      <c r="AX9" s="72"/>
      <c r="AY9" s="39"/>
      <c r="AZ9" s="39"/>
      <c r="BA9" s="76"/>
      <c r="BB9" s="39"/>
      <c r="BC9" s="78"/>
      <c r="BD9" s="33"/>
      <c r="BE9" s="77"/>
      <c r="BF9" s="39"/>
      <c r="BG9" s="39"/>
      <c r="BH9" s="76"/>
      <c r="BI9" s="39"/>
      <c r="BJ9" s="78"/>
      <c r="BK9" s="33"/>
    </row>
    <row r="10" spans="1:63" ht="44.4" customHeight="1" x14ac:dyDescent="0.35">
      <c r="A10" s="72"/>
      <c r="B10" s="39"/>
      <c r="C10" s="39"/>
      <c r="D10" s="39"/>
      <c r="E10" s="39"/>
      <c r="F10" s="73"/>
      <c r="G10" s="95">
        <f>Table1487453233343536331323334353738393103113123133143[[#This Row],[Hours Worked]]*Table1487453233343536331323334353738393103113123133143[[#This Row],[Rate]]</f>
        <v>0</v>
      </c>
      <c r="H10" s="115"/>
      <c r="I10" s="117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0" s="94"/>
      <c r="K10" s="95">
        <f>Table1487453233343536331323334353738393103113123133143[[#This Row],[Rate (Auto selects)]]*Table1487453233343536331323334353738393103113123133143[[#This Row],[Hours Used]]</f>
        <v>0</v>
      </c>
      <c r="M10" s="94" t="s">
        <v>122</v>
      </c>
      <c r="N10" s="94" t="s">
        <v>59</v>
      </c>
      <c r="O10" s="107">
        <v>11.51</v>
      </c>
      <c r="Q10" s="40" t="s">
        <v>134</v>
      </c>
      <c r="R10" s="61">
        <v>76</v>
      </c>
      <c r="S10" s="33"/>
      <c r="T10" s="39"/>
      <c r="U10" s="39"/>
      <c r="V10" s="39"/>
      <c r="W10" s="39"/>
      <c r="X10" s="39"/>
      <c r="Y10" s="112">
        <f>IF(X10 &lt;&gt; "", RIGHT(Table15775311283848586881828384858788898108118128138148[[#This Row],[Class (Dropdown)]],6),0)</f>
        <v>0</v>
      </c>
      <c r="Z10" s="108"/>
      <c r="AA10" s="107"/>
      <c r="AB10" s="111">
        <f>Table15775311283848586881828384858788898108118128138148[[#This Row],[Rate (Auto fill)]]*Table15775311283848586881828384858788898108118128138148[[#This Row],[Hours Groomed]]</f>
        <v>0</v>
      </c>
      <c r="AC10" s="32"/>
      <c r="AD10" s="39"/>
      <c r="AE10" s="39"/>
      <c r="AF10" s="39"/>
      <c r="AG10" s="39"/>
      <c r="AH10" s="78"/>
      <c r="AI10" s="33"/>
      <c r="AJ10" s="39"/>
      <c r="AK10" s="39"/>
      <c r="AL10" s="39"/>
      <c r="AM10" s="76"/>
      <c r="AN10" s="39"/>
      <c r="AO10" s="39"/>
      <c r="AP10" s="33"/>
      <c r="AQ10" s="77"/>
      <c r="AR10" s="39"/>
      <c r="AS10" s="39"/>
      <c r="AT10" s="76"/>
      <c r="AU10" s="39"/>
      <c r="AV10" s="78"/>
      <c r="AW10" s="33"/>
      <c r="AX10" s="72"/>
      <c r="AY10" s="39"/>
      <c r="AZ10" s="39"/>
      <c r="BA10" s="76"/>
      <c r="BB10" s="39"/>
      <c r="BC10" s="78"/>
      <c r="BD10" s="33"/>
      <c r="BE10" s="77"/>
      <c r="BF10" s="39"/>
      <c r="BG10" s="39"/>
      <c r="BH10" s="76"/>
      <c r="BI10" s="39"/>
      <c r="BJ10" s="78"/>
      <c r="BK10" s="33"/>
    </row>
    <row r="11" spans="1:63" ht="30" x14ac:dyDescent="0.35">
      <c r="A11" s="77"/>
      <c r="B11" s="39"/>
      <c r="C11" s="39"/>
      <c r="D11" s="39"/>
      <c r="E11" s="39"/>
      <c r="F11" s="73"/>
      <c r="G11" s="95">
        <f>Table1487453233343536331323334353738393103113123133143[[#This Row],[Hours Worked]]*Table1487453233343536331323334353738393103113123133143[[#This Row],[Rate]]</f>
        <v>0</v>
      </c>
      <c r="H11" s="116"/>
      <c r="I11" s="117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1" s="94"/>
      <c r="K11" s="95">
        <f>Table1487453233343536331323334353738393103113123133143[[#This Row],[Rate (Auto selects)]]*Table1487453233343536331323334353738393103113123133143[[#This Row],[Hours Used]]</f>
        <v>0</v>
      </c>
      <c r="M11" s="94" t="s">
        <v>123</v>
      </c>
      <c r="N11" s="94" t="s">
        <v>62</v>
      </c>
      <c r="O11" s="107">
        <v>2.31</v>
      </c>
      <c r="Q11" s="40" t="s">
        <v>133</v>
      </c>
      <c r="R11" s="61">
        <v>56</v>
      </c>
      <c r="S11" s="33"/>
      <c r="T11" s="39"/>
      <c r="U11" s="39"/>
      <c r="V11" s="39"/>
      <c r="W11" s="39"/>
      <c r="X11" s="39"/>
      <c r="Y11" s="112">
        <f>IF(X11 &lt;&gt; "", RIGHT(Table15775311283848586881828384858788898108118128138148[[#This Row],[Class (Dropdown)]],6),0)</f>
        <v>0</v>
      </c>
      <c r="Z11" s="108"/>
      <c r="AA11" s="107"/>
      <c r="AB11" s="111">
        <f>Table15775311283848586881828384858788898108118128138148[[#This Row],[Rate (Auto fill)]]*Table15775311283848586881828384858788898108118128138148[[#This Row],[Hours Groomed]]</f>
        <v>0</v>
      </c>
      <c r="AC11" s="32"/>
      <c r="AD11" s="39"/>
      <c r="AE11" s="39"/>
      <c r="AF11" s="39"/>
      <c r="AG11" s="39"/>
      <c r="AH11" s="78"/>
      <c r="AI11" s="33"/>
      <c r="AJ11" s="39"/>
      <c r="AK11" s="39"/>
      <c r="AL11" s="39"/>
      <c r="AM11" s="76"/>
      <c r="AN11" s="39"/>
      <c r="AO11" s="39"/>
      <c r="AP11" s="33"/>
      <c r="AQ11" s="77"/>
      <c r="AR11" s="39"/>
      <c r="AS11" s="39"/>
      <c r="AT11" s="76"/>
      <c r="AU11" s="39"/>
      <c r="AV11" s="78"/>
      <c r="AW11" s="33"/>
      <c r="AX11" s="77"/>
      <c r="AY11" s="39"/>
      <c r="AZ11" s="39"/>
      <c r="BA11" s="76"/>
      <c r="BB11" s="39"/>
      <c r="BC11" s="78"/>
      <c r="BD11" s="33"/>
      <c r="BE11" s="77"/>
      <c r="BF11" s="39"/>
      <c r="BG11" s="39"/>
      <c r="BH11" s="76"/>
      <c r="BI11" s="39"/>
      <c r="BJ11" s="78"/>
      <c r="BK11" s="33"/>
    </row>
    <row r="12" spans="1:63" ht="30" x14ac:dyDescent="0.35">
      <c r="A12" s="77"/>
      <c r="B12" s="39"/>
      <c r="C12" s="39"/>
      <c r="D12" s="39"/>
      <c r="E12" s="39"/>
      <c r="F12" s="73"/>
      <c r="G12" s="95">
        <f>Table1487453233343536331323334353738393103113123133143[[#This Row],[Hours Worked]]*Table1487453233343536331323334353738393103113123133143[[#This Row],[Rate]]</f>
        <v>0</v>
      </c>
      <c r="H12" s="116"/>
      <c r="I12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2" s="94"/>
      <c r="K12" s="95">
        <f>Table1487453233343536331323334353738393103113123133143[[#This Row],[Rate (Auto selects)]]*Table1487453233343536331323334353738393103113123133143[[#This Row],[Hours Used]]</f>
        <v>0</v>
      </c>
      <c r="M12" s="94" t="s">
        <v>124</v>
      </c>
      <c r="N12" s="94" t="s">
        <v>63</v>
      </c>
      <c r="O12" s="107">
        <v>1.44</v>
      </c>
      <c r="Q12" s="40" t="s">
        <v>132</v>
      </c>
      <c r="R12" s="61">
        <v>41</v>
      </c>
      <c r="S12" s="33"/>
      <c r="T12" s="39"/>
      <c r="U12" s="39"/>
      <c r="V12" s="39"/>
      <c r="W12" s="39"/>
      <c r="X12" s="39"/>
      <c r="Y12" s="112">
        <f>IF(X12 &lt;&gt; "", RIGHT(Table15775311283848586881828384858788898108118128138148[[#This Row],[Class (Dropdown)]],6),0)</f>
        <v>0</v>
      </c>
      <c r="Z12" s="108"/>
      <c r="AA12" s="107"/>
      <c r="AB12" s="111">
        <f>Table15775311283848586881828384858788898108118128138148[[#This Row],[Rate (Auto fill)]]*Table15775311283848586881828384858788898108118128138148[[#This Row],[Hours Groomed]]</f>
        <v>0</v>
      </c>
      <c r="AC12" s="32"/>
      <c r="AD12" s="39"/>
      <c r="AE12" s="39"/>
      <c r="AF12" s="39"/>
      <c r="AG12" s="39"/>
      <c r="AH12" s="78"/>
      <c r="AI12" s="33"/>
      <c r="AJ12" s="39"/>
      <c r="AK12" s="39"/>
      <c r="AL12" s="39"/>
      <c r="AM12" s="76"/>
      <c r="AN12" s="39"/>
      <c r="AO12" s="39"/>
      <c r="AP12" s="33"/>
      <c r="AQ12" s="77"/>
      <c r="AR12" s="39"/>
      <c r="AS12" s="39"/>
      <c r="AT12" s="76"/>
      <c r="AU12" s="39"/>
      <c r="AV12" s="78"/>
      <c r="AW12" s="33"/>
      <c r="AX12" s="77"/>
      <c r="AY12" s="39"/>
      <c r="AZ12" s="39"/>
      <c r="BA12" s="76"/>
      <c r="BB12" s="39"/>
      <c r="BC12" s="78"/>
      <c r="BD12" s="33"/>
      <c r="BE12" s="77"/>
      <c r="BF12" s="39"/>
      <c r="BG12" s="39"/>
      <c r="BH12" s="76"/>
      <c r="BI12" s="39"/>
      <c r="BJ12" s="78"/>
      <c r="BK12" s="33"/>
    </row>
    <row r="13" spans="1:63" ht="30" x14ac:dyDescent="0.35">
      <c r="A13" s="77"/>
      <c r="B13" s="39"/>
      <c r="C13" s="39"/>
      <c r="D13" s="39"/>
      <c r="E13" s="39"/>
      <c r="F13" s="73"/>
      <c r="G13" s="95">
        <f>Table1487453233343536331323334353738393103113123133143[[#This Row],[Hours Worked]]*Table1487453233343536331323334353738393103113123133143[[#This Row],[Rate]]</f>
        <v>0</v>
      </c>
      <c r="H13" s="116"/>
      <c r="I13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3" s="94"/>
      <c r="K13" s="95">
        <f>Table1487453233343536331323334353738393103113123133143[[#This Row],[Rate (Auto selects)]]*Table1487453233343536331323334353738393103113123133143[[#This Row],[Hours Used]]</f>
        <v>0</v>
      </c>
      <c r="M13" s="94" t="s">
        <v>125</v>
      </c>
      <c r="N13" s="94" t="s">
        <v>60</v>
      </c>
      <c r="O13" s="107">
        <v>1.29</v>
      </c>
      <c r="Q13" s="109" t="s">
        <v>131</v>
      </c>
      <c r="R13" s="110">
        <v>110</v>
      </c>
      <c r="S13" s="33"/>
      <c r="T13" s="39"/>
      <c r="U13" s="39"/>
      <c r="V13" s="39"/>
      <c r="W13" s="39"/>
      <c r="X13" s="39"/>
      <c r="Y13" s="112">
        <f>IF(X13 &lt;&gt; "", RIGHT(Table15775311283848586881828384858788898108118128138148[[#This Row],[Class (Dropdown)]],6),0)</f>
        <v>0</v>
      </c>
      <c r="Z13" s="108"/>
      <c r="AA13" s="107"/>
      <c r="AB13" s="111">
        <f>Table15775311283848586881828384858788898108118128138148[[#This Row],[Rate (Auto fill)]]*Table15775311283848586881828384858788898108118128138148[[#This Row],[Hours Groomed]]</f>
        <v>0</v>
      </c>
      <c r="AC13" s="32"/>
      <c r="AD13" s="39"/>
      <c r="AE13" s="39"/>
      <c r="AF13" s="39"/>
      <c r="AG13" s="39"/>
      <c r="AH13" s="78"/>
      <c r="AI13" s="33"/>
      <c r="AJ13" s="39"/>
      <c r="AK13" s="39"/>
      <c r="AL13" s="39"/>
      <c r="AM13" s="76"/>
      <c r="AN13" s="39"/>
      <c r="AO13" s="39"/>
      <c r="AP13" s="33"/>
      <c r="AQ13" s="77"/>
      <c r="AR13" s="39"/>
      <c r="AS13" s="39"/>
      <c r="AT13" s="76"/>
      <c r="AU13" s="39"/>
      <c r="AV13" s="78"/>
      <c r="AW13" s="33"/>
      <c r="AX13" s="77"/>
      <c r="AY13" s="39"/>
      <c r="AZ13" s="39"/>
      <c r="BA13" s="76"/>
      <c r="BB13" s="39"/>
      <c r="BC13" s="78"/>
      <c r="BD13" s="33"/>
      <c r="BE13" s="77"/>
      <c r="BF13" s="39"/>
      <c r="BG13" s="39"/>
      <c r="BH13" s="76"/>
      <c r="BI13" s="39"/>
      <c r="BJ13" s="78"/>
      <c r="BK13" s="33"/>
    </row>
    <row r="14" spans="1:63" ht="30" x14ac:dyDescent="0.35">
      <c r="A14" s="77"/>
      <c r="B14" s="39"/>
      <c r="C14" s="39"/>
      <c r="D14" s="39"/>
      <c r="E14" s="39"/>
      <c r="F14" s="73"/>
      <c r="G14" s="95">
        <f>Table1487453233343536331323334353738393103113123133143[[#This Row],[Hours Worked]]*Table1487453233343536331323334353738393103113123133143[[#This Row],[Rate]]</f>
        <v>0</v>
      </c>
      <c r="H14" s="116"/>
      <c r="I14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4" s="94"/>
      <c r="K14" s="95">
        <f>Table1487453233343536331323334353738393103113123133143[[#This Row],[Rate (Auto selects)]]*Table1487453233343536331323334353738393103113123133143[[#This Row],[Hours Used]]</f>
        <v>0</v>
      </c>
      <c r="M14" s="94" t="s">
        <v>126</v>
      </c>
      <c r="N14" s="94" t="s">
        <v>64</v>
      </c>
      <c r="O14" s="107">
        <v>4.4400000000000004</v>
      </c>
      <c r="Q14" s="109" t="s">
        <v>130</v>
      </c>
      <c r="R14" s="110">
        <v>83</v>
      </c>
      <c r="S14" s="33"/>
      <c r="T14" s="39"/>
      <c r="U14" s="39"/>
      <c r="V14" s="39"/>
      <c r="W14" s="39"/>
      <c r="X14" s="39"/>
      <c r="Y14" s="112">
        <f>IF(X14 &lt;&gt; "", RIGHT(Table15775311283848586881828384858788898108118128138148[[#This Row],[Class (Dropdown)]],6),0)</f>
        <v>0</v>
      </c>
      <c r="Z14" s="108"/>
      <c r="AA14" s="107"/>
      <c r="AB14" s="111">
        <f>Table15775311283848586881828384858788898108118128138148[[#This Row],[Rate (Auto fill)]]*Table15775311283848586881828384858788898108118128138148[[#This Row],[Hours Groomed]]</f>
        <v>0</v>
      </c>
      <c r="AC14" s="32"/>
      <c r="AD14" s="39"/>
      <c r="AE14" s="39"/>
      <c r="AF14" s="39"/>
      <c r="AG14" s="39"/>
      <c r="AH14" s="78"/>
      <c r="AI14" s="33"/>
      <c r="AJ14" s="39"/>
      <c r="AK14" s="39"/>
      <c r="AL14" s="39"/>
      <c r="AM14" s="76"/>
      <c r="AN14" s="39"/>
      <c r="AO14" s="39"/>
      <c r="AP14" s="33"/>
      <c r="AQ14" s="77"/>
      <c r="AR14" s="39"/>
      <c r="AS14" s="39"/>
      <c r="AT14" s="76"/>
      <c r="AU14" s="39"/>
      <c r="AV14" s="78"/>
      <c r="AW14" s="33"/>
      <c r="AX14" s="77"/>
      <c r="AY14" s="39"/>
      <c r="AZ14" s="39"/>
      <c r="BA14" s="76"/>
      <c r="BB14" s="39"/>
      <c r="BC14" s="78"/>
      <c r="BD14" s="33"/>
      <c r="BE14" s="77"/>
      <c r="BF14" s="39"/>
      <c r="BG14" s="39"/>
      <c r="BH14" s="76"/>
      <c r="BI14" s="39"/>
      <c r="BJ14" s="78"/>
      <c r="BK14" s="33"/>
    </row>
    <row r="15" spans="1:63" ht="30" x14ac:dyDescent="0.35">
      <c r="A15" s="77"/>
      <c r="B15" s="39"/>
      <c r="C15" s="39"/>
      <c r="D15" s="39"/>
      <c r="E15" s="39"/>
      <c r="F15" s="73"/>
      <c r="G15" s="95">
        <f>Table1487453233343536331323334353738393103113123133143[[#This Row],[Hours Worked]]*Table1487453233343536331323334353738393103113123133143[[#This Row],[Rate]]</f>
        <v>0</v>
      </c>
      <c r="H15" s="116"/>
      <c r="I15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5" s="94"/>
      <c r="K15" s="95">
        <f>Table1487453233343536331323334353738393103113123133143[[#This Row],[Rate (Auto selects)]]*Table1487453233343536331323334353738393103113123133143[[#This Row],[Hours Used]]</f>
        <v>0</v>
      </c>
      <c r="M15" s="94" t="s">
        <v>104</v>
      </c>
      <c r="N15" s="94" t="s">
        <v>65</v>
      </c>
      <c r="O15" s="107">
        <v>4.18</v>
      </c>
      <c r="Q15" s="109" t="s">
        <v>129</v>
      </c>
      <c r="R15" s="110">
        <v>46</v>
      </c>
      <c r="S15" s="33"/>
      <c r="T15" s="39"/>
      <c r="U15" s="39"/>
      <c r="V15" s="39"/>
      <c r="W15" s="39"/>
      <c r="X15" s="39"/>
      <c r="Y15" s="112">
        <f>IF(X15 &lt;&gt; "", RIGHT(Table15775311283848586881828384858788898108118128138148[[#This Row],[Class (Dropdown)]],6),0)</f>
        <v>0</v>
      </c>
      <c r="Z15" s="108"/>
      <c r="AA15" s="107"/>
      <c r="AB15" s="111">
        <f>Table15775311283848586881828384858788898108118128138148[[#This Row],[Rate (Auto fill)]]*Table15775311283848586881828384858788898108118128138148[[#This Row],[Hours Groomed]]</f>
        <v>0</v>
      </c>
      <c r="AC15" s="32"/>
      <c r="AD15" s="39"/>
      <c r="AE15" s="39"/>
      <c r="AF15" s="39"/>
      <c r="AG15" s="39"/>
      <c r="AH15" s="78"/>
      <c r="AI15" s="33"/>
      <c r="AJ15" s="39"/>
      <c r="AK15" s="39"/>
      <c r="AL15" s="39"/>
      <c r="AM15" s="76"/>
      <c r="AN15" s="39"/>
      <c r="AO15" s="39"/>
      <c r="AP15" s="33"/>
      <c r="AQ15" s="77"/>
      <c r="AR15" s="39"/>
      <c r="AS15" s="39"/>
      <c r="AT15" s="76"/>
      <c r="AU15" s="39"/>
      <c r="AV15" s="78"/>
      <c r="AW15" s="33"/>
      <c r="AX15" s="77"/>
      <c r="AY15" s="39"/>
      <c r="AZ15" s="39"/>
      <c r="BA15" s="76"/>
      <c r="BB15" s="39"/>
      <c r="BC15" s="78"/>
      <c r="BD15" s="33"/>
      <c r="BE15" s="77"/>
      <c r="BF15" s="39"/>
      <c r="BG15" s="39"/>
      <c r="BH15" s="76"/>
      <c r="BI15" s="39"/>
      <c r="BJ15" s="78"/>
      <c r="BK15" s="33"/>
    </row>
    <row r="16" spans="1:63" ht="30" x14ac:dyDescent="0.35">
      <c r="A16" s="77"/>
      <c r="B16" s="39"/>
      <c r="C16" s="39"/>
      <c r="D16" s="39"/>
      <c r="E16" s="39"/>
      <c r="F16" s="73"/>
      <c r="G16" s="95">
        <f>Table1487453233343536331323334353738393103113123133143[[#This Row],[Hours Worked]]*Table1487453233343536331323334353738393103113123133143[[#This Row],[Rate]]</f>
        <v>0</v>
      </c>
      <c r="H16" s="116"/>
      <c r="I16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6" s="94"/>
      <c r="K16" s="95">
        <f>Table1487453233343536331323334353738393103113123133143[[#This Row],[Rate (Auto selects)]]*Table1487453233343536331323334353738393103113123133143[[#This Row],[Hours Used]]</f>
        <v>0</v>
      </c>
      <c r="M16" s="94" t="s">
        <v>105</v>
      </c>
      <c r="N16" s="94" t="s">
        <v>66</v>
      </c>
      <c r="O16" s="107">
        <v>12.36</v>
      </c>
      <c r="P16" s="79"/>
      <c r="Q16" s="109" t="s">
        <v>128</v>
      </c>
      <c r="R16" s="110">
        <v>33</v>
      </c>
      <c r="S16" s="33"/>
      <c r="T16" s="39"/>
      <c r="U16" s="39"/>
      <c r="V16" s="39"/>
      <c r="W16" s="39"/>
      <c r="X16" s="39"/>
      <c r="Y16" s="112">
        <f>IF(X16 &lt;&gt; "", RIGHT(Table15775311283848586881828384858788898108118128138148[[#This Row],[Class (Dropdown)]],6),0)</f>
        <v>0</v>
      </c>
      <c r="Z16" s="108"/>
      <c r="AA16" s="107"/>
      <c r="AB16" s="111">
        <f>Table15775311283848586881828384858788898108118128138148[[#This Row],[Rate (Auto fill)]]*Table15775311283848586881828384858788898108118128138148[[#This Row],[Hours Groomed]]</f>
        <v>0</v>
      </c>
      <c r="AC16" s="32"/>
      <c r="AD16" s="39"/>
      <c r="AE16" s="39"/>
      <c r="AF16" s="39"/>
      <c r="AG16" s="39"/>
      <c r="AH16" s="78"/>
      <c r="AI16" s="33"/>
      <c r="AJ16" s="39"/>
      <c r="AK16" s="39"/>
      <c r="AL16" s="39"/>
      <c r="AM16" s="76"/>
      <c r="AN16" s="39"/>
      <c r="AO16" s="39"/>
      <c r="AP16" s="33"/>
      <c r="AQ16" s="77"/>
      <c r="AR16" s="39"/>
      <c r="AS16" s="39"/>
      <c r="AT16" s="76"/>
      <c r="AU16" s="39"/>
      <c r="AV16" s="78"/>
      <c r="AW16" s="33"/>
      <c r="AX16" s="77"/>
      <c r="AY16" s="39"/>
      <c r="AZ16" s="39"/>
      <c r="BA16" s="76"/>
      <c r="BB16" s="39"/>
      <c r="BC16" s="78"/>
      <c r="BD16" s="33"/>
      <c r="BE16" s="77"/>
      <c r="BF16" s="39"/>
      <c r="BG16" s="39"/>
      <c r="BH16" s="76"/>
      <c r="BI16" s="39"/>
      <c r="BJ16" s="78"/>
      <c r="BK16" s="33"/>
    </row>
    <row r="17" spans="1:63" ht="30" x14ac:dyDescent="0.35">
      <c r="A17" s="77"/>
      <c r="B17" s="39"/>
      <c r="C17" s="39"/>
      <c r="D17" s="39"/>
      <c r="E17" s="39"/>
      <c r="F17" s="73"/>
      <c r="G17" s="95">
        <f>Table1487453233343536331323334353738393103113123133143[[#This Row],[Hours Worked]]*Table1487453233343536331323334353738393103113123133143[[#This Row],[Rate]]</f>
        <v>0</v>
      </c>
      <c r="H17" s="116"/>
      <c r="I17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7" s="94"/>
      <c r="K17" s="95">
        <f>Table1487453233343536331323334353738393103113123133143[[#This Row],[Rate (Auto selects)]]*Table1487453233343536331323334353738393103113123133143[[#This Row],[Hours Used]]</f>
        <v>0</v>
      </c>
      <c r="M17" s="94" t="s">
        <v>106</v>
      </c>
      <c r="N17" s="94" t="s">
        <v>67</v>
      </c>
      <c r="O17" s="107">
        <v>6.91</v>
      </c>
      <c r="P17" s="79"/>
      <c r="Q17" s="109" t="s">
        <v>127</v>
      </c>
      <c r="R17" s="110">
        <v>28</v>
      </c>
      <c r="S17" s="33"/>
      <c r="T17" s="39" t="s">
        <v>50</v>
      </c>
      <c r="U17" s="39"/>
      <c r="V17" s="39"/>
      <c r="W17" s="39"/>
      <c r="X17" s="39"/>
      <c r="Y17" s="112">
        <f>IF(X17 &lt;&gt; "", RIGHT(Table15775311283848586881828384858788898108118128138148[[#This Row],[Class (Dropdown)]],6),0)</f>
        <v>0</v>
      </c>
      <c r="Z17" s="108"/>
      <c r="AA17" s="107"/>
      <c r="AB17" s="111">
        <f>Table15775311283848586881828384858788898108118128138148[[#This Row],[Rate (Auto fill)]]*Table15775311283848586881828384858788898108118128138148[[#This Row],[Hours Groomed]]</f>
        <v>0</v>
      </c>
      <c r="AC17" s="32"/>
      <c r="AD17" s="39"/>
      <c r="AE17" s="39"/>
      <c r="AF17" s="39"/>
      <c r="AG17" s="39"/>
      <c r="AH17" s="78"/>
      <c r="AI17" s="33"/>
      <c r="AJ17" s="39"/>
      <c r="AK17" s="39"/>
      <c r="AL17" s="39"/>
      <c r="AM17" s="76"/>
      <c r="AN17" s="39"/>
      <c r="AO17" s="39"/>
      <c r="AP17" s="33"/>
      <c r="AQ17" s="77"/>
      <c r="AR17" s="39"/>
      <c r="AS17" s="39"/>
      <c r="AT17" s="76"/>
      <c r="AU17" s="39"/>
      <c r="AV17" s="78"/>
      <c r="AW17" s="33"/>
      <c r="AX17" s="77"/>
      <c r="AY17" s="39"/>
      <c r="AZ17" s="39"/>
      <c r="BA17" s="76"/>
      <c r="BB17" s="39"/>
      <c r="BC17" s="78"/>
      <c r="BD17" s="33"/>
      <c r="BE17" s="77"/>
      <c r="BF17" s="39"/>
      <c r="BG17" s="39"/>
      <c r="BH17" s="76"/>
      <c r="BI17" s="39"/>
      <c r="BJ17" s="78"/>
      <c r="BK17" s="33"/>
    </row>
    <row r="18" spans="1:63" ht="30" x14ac:dyDescent="0.35">
      <c r="A18" s="77"/>
      <c r="B18" s="39"/>
      <c r="C18" s="39"/>
      <c r="D18" s="39"/>
      <c r="E18" s="39"/>
      <c r="F18" s="73"/>
      <c r="G18" s="95">
        <f>Table1487453233343536331323334353738393103113123133143[[#This Row],[Hours Worked]]*Table1487453233343536331323334353738393103113123133143[[#This Row],[Rate]]</f>
        <v>0</v>
      </c>
      <c r="H18" s="116"/>
      <c r="I18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8" s="94"/>
      <c r="K18" s="95">
        <f>Table1487453233343536331323334353738393103113123133143[[#This Row],[Rate (Auto selects)]]*Table1487453233343536331323334353738393103113123133143[[#This Row],[Hours Used]]</f>
        <v>0</v>
      </c>
      <c r="M18" s="94" t="s">
        <v>107</v>
      </c>
      <c r="N18" s="94" t="s">
        <v>54</v>
      </c>
      <c r="O18" s="107">
        <v>15.14</v>
      </c>
      <c r="P18" s="80"/>
      <c r="S18" s="33"/>
      <c r="T18" s="39"/>
      <c r="U18" s="39"/>
      <c r="V18" s="39"/>
      <c r="W18" s="39"/>
      <c r="X18" s="39"/>
      <c r="Y18" s="112">
        <f>IF(X18 &lt;&gt; "", RIGHT(Table15775311283848586881828384858788898108118128138148[[#This Row],[Class (Dropdown)]],6),0)</f>
        <v>0</v>
      </c>
      <c r="Z18" s="108"/>
      <c r="AA18" s="107"/>
      <c r="AB18" s="111">
        <f>Table15775311283848586881828384858788898108118128138148[[#This Row],[Rate (Auto fill)]]*Table15775311283848586881828384858788898108118128138148[[#This Row],[Hours Groomed]]</f>
        <v>0</v>
      </c>
      <c r="AC18" s="32"/>
      <c r="AD18" s="39"/>
      <c r="AE18" s="39"/>
      <c r="AF18" s="39"/>
      <c r="AG18" s="39"/>
      <c r="AH18" s="78"/>
      <c r="AI18" s="33"/>
      <c r="AJ18" s="39"/>
      <c r="AK18" s="39"/>
      <c r="AL18" s="39"/>
      <c r="AM18" s="76"/>
      <c r="AN18" s="39"/>
      <c r="AO18" s="39"/>
      <c r="AP18" s="33"/>
      <c r="AQ18" s="77"/>
      <c r="AR18" s="39"/>
      <c r="AS18" s="39"/>
      <c r="AT18" s="76"/>
      <c r="AU18" s="39"/>
      <c r="AV18" s="78"/>
      <c r="AW18" s="33"/>
      <c r="AX18" s="77"/>
      <c r="AY18" s="39"/>
      <c r="AZ18" s="39"/>
      <c r="BA18" s="76"/>
      <c r="BB18" s="39"/>
      <c r="BC18" s="78"/>
      <c r="BD18" s="33"/>
      <c r="BE18" s="77"/>
      <c r="BF18" s="39"/>
      <c r="BG18" s="39"/>
      <c r="BH18" s="76"/>
      <c r="BI18" s="39"/>
      <c r="BJ18" s="78"/>
      <c r="BK18" s="33"/>
    </row>
    <row r="19" spans="1:63" ht="33.75" customHeight="1" x14ac:dyDescent="0.35">
      <c r="A19" s="77"/>
      <c r="B19" s="39"/>
      <c r="C19" s="39"/>
      <c r="D19" s="39"/>
      <c r="E19" s="39"/>
      <c r="F19" s="73"/>
      <c r="G19" s="95">
        <f>Table1487453233343536331323334353738393103113123133143[[#This Row],[Hours Worked]]*Table1487453233343536331323334353738393103113123133143[[#This Row],[Rate]]</f>
        <v>0</v>
      </c>
      <c r="H19" s="116"/>
      <c r="I19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9" s="94"/>
      <c r="K19" s="95">
        <f>Table1487453233343536331323334353738393103113123133143[[#This Row],[Rate (Auto selects)]]*Table1487453233343536331323334353738393103113123133143[[#This Row],[Hours Used]]</f>
        <v>0</v>
      </c>
      <c r="M19" s="94" t="s">
        <v>108</v>
      </c>
      <c r="N19" s="94" t="s">
        <v>55</v>
      </c>
      <c r="O19" s="107">
        <v>20.61</v>
      </c>
      <c r="P19" s="32"/>
      <c r="S19" s="33"/>
      <c r="T19" s="39"/>
      <c r="U19" s="39"/>
      <c r="V19" s="39"/>
      <c r="W19" s="39"/>
      <c r="X19" s="39"/>
      <c r="Y19" s="112">
        <f>IF(X19 &lt;&gt; "", RIGHT(Table15775311283848586881828384858788898108118128138148[[#This Row],[Class (Dropdown)]],6),0)</f>
        <v>0</v>
      </c>
      <c r="Z19" s="108"/>
      <c r="AA19" s="107"/>
      <c r="AB19" s="111">
        <f>Table15775311283848586881828384858788898108118128138148[[#This Row],[Rate (Auto fill)]]*Table15775311283848586881828384858788898108118128138148[[#This Row],[Hours Groomed]]</f>
        <v>0</v>
      </c>
      <c r="AC19" s="32"/>
      <c r="AD19" s="39"/>
      <c r="AE19" s="39"/>
      <c r="AF19" s="39"/>
      <c r="AG19" s="39"/>
      <c r="AH19" s="78"/>
      <c r="AI19" s="33"/>
      <c r="AJ19" s="39"/>
      <c r="AK19" s="39"/>
      <c r="AL19" s="39"/>
      <c r="AM19" s="76"/>
      <c r="AN19" s="39"/>
      <c r="AO19" s="39"/>
      <c r="AP19" s="33"/>
      <c r="AQ19" s="77"/>
      <c r="AR19" s="39"/>
      <c r="AS19" s="39"/>
      <c r="AT19" s="76"/>
      <c r="AU19" s="39"/>
      <c r="AV19" s="78"/>
      <c r="AW19" s="33"/>
      <c r="AX19" s="77"/>
      <c r="AY19" s="39"/>
      <c r="AZ19" s="39"/>
      <c r="BA19" s="76"/>
      <c r="BB19" s="39"/>
      <c r="BC19" s="78"/>
      <c r="BD19" s="33"/>
      <c r="BE19" s="77"/>
      <c r="BF19" s="39"/>
      <c r="BG19" s="39"/>
      <c r="BH19" s="76"/>
      <c r="BI19" s="39"/>
      <c r="BJ19" s="78"/>
      <c r="BK19" s="33"/>
    </row>
    <row r="20" spans="1:63" ht="30" x14ac:dyDescent="0.35">
      <c r="A20" s="77"/>
      <c r="B20" s="39"/>
      <c r="C20" s="39"/>
      <c r="D20" s="39"/>
      <c r="E20" s="39"/>
      <c r="F20" s="73"/>
      <c r="G20" s="95">
        <f>Table1487453233343536331323334353738393103113123133143[[#This Row],[Hours Worked]]*Table1487453233343536331323334353738393103113123133143[[#This Row],[Rate]]</f>
        <v>0</v>
      </c>
      <c r="H20" s="116"/>
      <c r="I20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20" s="94"/>
      <c r="K20" s="95">
        <f>Table1487453233343536331323334353738393103113123133143[[#This Row],[Rate (Auto selects)]]*Table1487453233343536331323334353738393103113123133143[[#This Row],[Hours Used]]</f>
        <v>0</v>
      </c>
      <c r="M20" s="94" t="s">
        <v>116</v>
      </c>
      <c r="N20" s="94" t="s">
        <v>68</v>
      </c>
      <c r="O20" s="107">
        <v>29.99</v>
      </c>
      <c r="P20" s="32"/>
      <c r="S20" s="33"/>
      <c r="T20" s="39"/>
      <c r="U20" s="39"/>
      <c r="V20" s="39"/>
      <c r="W20" s="39"/>
      <c r="X20" s="39"/>
      <c r="Y20" s="112">
        <f>IF(X20 &lt;&gt; "", RIGHT(Table15775311283848586881828384858788898108118128138148[[#This Row],[Class (Dropdown)]],6),0)</f>
        <v>0</v>
      </c>
      <c r="Z20" s="108"/>
      <c r="AA20" s="107"/>
      <c r="AB20" s="111">
        <f>Table15775311283848586881828384858788898108118128138148[[#This Row],[Rate (Auto fill)]]*Table15775311283848586881828384858788898108118128138148[[#This Row],[Hours Groomed]]</f>
        <v>0</v>
      </c>
      <c r="AC20" s="32"/>
      <c r="AD20" s="39"/>
      <c r="AE20" s="39"/>
      <c r="AF20" s="39"/>
      <c r="AG20" s="39"/>
      <c r="AH20" s="78"/>
      <c r="AI20" s="33"/>
      <c r="AJ20" s="39"/>
      <c r="AK20" s="39"/>
      <c r="AL20" s="39"/>
      <c r="AM20" s="76"/>
      <c r="AN20" s="39"/>
      <c r="AO20" s="39"/>
      <c r="AP20" s="33"/>
      <c r="AQ20" s="77"/>
      <c r="AR20" s="39"/>
      <c r="AS20" s="39"/>
      <c r="AT20" s="76"/>
      <c r="AU20" s="39"/>
      <c r="AV20" s="78"/>
      <c r="AW20" s="33"/>
      <c r="AX20" s="77"/>
      <c r="AY20" s="39"/>
      <c r="AZ20" s="39"/>
      <c r="BA20" s="76"/>
      <c r="BB20" s="39"/>
      <c r="BC20" s="78"/>
      <c r="BD20" s="33"/>
      <c r="BE20" s="77"/>
      <c r="BF20" s="39"/>
      <c r="BG20" s="39"/>
      <c r="BH20" s="76"/>
      <c r="BI20" s="39"/>
      <c r="BJ20" s="78"/>
      <c r="BK20" s="33"/>
    </row>
    <row r="21" spans="1:63" ht="45" x14ac:dyDescent="0.35">
      <c r="A21" s="77"/>
      <c r="B21" s="39"/>
      <c r="C21" s="39"/>
      <c r="D21" s="39"/>
      <c r="E21" s="39"/>
      <c r="F21" s="73"/>
      <c r="G21" s="95">
        <f>Table1487453233343536331323334353738393103113123133143[[#This Row],[Hours Worked]]*Table1487453233343536331323334353738393103113123133143[[#This Row],[Rate]]</f>
        <v>0</v>
      </c>
      <c r="H21" s="116"/>
      <c r="I21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21" s="94"/>
      <c r="K21" s="95">
        <f>Table1487453233343536331323334353738393103113123133143[[#This Row],[Rate (Auto selects)]]*Table1487453233343536331323334353738393103113123133143[[#This Row],[Hours Used]]</f>
        <v>0</v>
      </c>
      <c r="M21" s="94" t="s">
        <v>117</v>
      </c>
      <c r="N21" s="94" t="s">
        <v>69</v>
      </c>
      <c r="O21" s="107">
        <v>17.75</v>
      </c>
      <c r="P21" s="32"/>
      <c r="S21" s="33"/>
      <c r="T21" s="39"/>
      <c r="U21" s="39"/>
      <c r="V21" s="39"/>
      <c r="W21" s="39"/>
      <c r="X21" s="39"/>
      <c r="Y21" s="112">
        <f>IF(X21 &lt;&gt; "", RIGHT(Table15775311283848586881828384858788898108118128138148[[#This Row],[Class (Dropdown)]],6),0)</f>
        <v>0</v>
      </c>
      <c r="Z21" s="108"/>
      <c r="AA21" s="107"/>
      <c r="AB21" s="111">
        <f>Table15775311283848586881828384858788898108118128138148[[#This Row],[Rate (Auto fill)]]*Table15775311283848586881828384858788898108118128138148[[#This Row],[Hours Groomed]]</f>
        <v>0</v>
      </c>
      <c r="AC21" s="32"/>
      <c r="AD21" s="39"/>
      <c r="AE21" s="39"/>
      <c r="AF21" s="39"/>
      <c r="AG21" s="39"/>
      <c r="AH21" s="78"/>
      <c r="AI21" s="33"/>
      <c r="AJ21" s="39"/>
      <c r="AK21" s="39"/>
      <c r="AL21" s="39"/>
      <c r="AM21" s="76"/>
      <c r="AN21" s="39"/>
      <c r="AO21" s="39"/>
      <c r="AP21" s="33"/>
      <c r="AQ21" s="77"/>
      <c r="AR21" s="39"/>
      <c r="AS21" s="39"/>
      <c r="AT21" s="76"/>
      <c r="AU21" s="39"/>
      <c r="AV21" s="78"/>
      <c r="AW21" s="33"/>
      <c r="AX21" s="77"/>
      <c r="AY21" s="39"/>
      <c r="AZ21" s="39"/>
      <c r="BA21" s="76"/>
      <c r="BB21" s="39"/>
      <c r="BC21" s="78"/>
      <c r="BD21" s="33"/>
      <c r="BE21" s="77"/>
      <c r="BF21" s="39"/>
      <c r="BG21" s="39"/>
      <c r="BH21" s="76"/>
      <c r="BI21" s="39"/>
      <c r="BJ21" s="78"/>
      <c r="BK21" s="33"/>
    </row>
    <row r="22" spans="1:63" ht="45" x14ac:dyDescent="0.35">
      <c r="A22" s="77"/>
      <c r="B22" s="39"/>
      <c r="C22" s="39"/>
      <c r="D22" s="39"/>
      <c r="E22" s="39"/>
      <c r="F22" s="73"/>
      <c r="G22" s="95">
        <f>Table1487453233343536331323334353738393103113123133143[[#This Row],[Hours Worked]]*Table1487453233343536331323334353738393103113123133143[[#This Row],[Rate]]</f>
        <v>0</v>
      </c>
      <c r="H22" s="116"/>
      <c r="I22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22" s="94"/>
      <c r="K22" s="95">
        <f>Table1487453233343536331323334353738393103113123133143[[#This Row],[Rate (Auto selects)]]*Table1487453233343536331323334353738393103113123133143[[#This Row],[Hours Used]]</f>
        <v>0</v>
      </c>
      <c r="M22" s="94" t="s">
        <v>118</v>
      </c>
      <c r="N22" s="94" t="s">
        <v>56</v>
      </c>
      <c r="O22" s="107">
        <v>40.659999999999997</v>
      </c>
      <c r="P22" s="32"/>
      <c r="S22" s="33"/>
      <c r="T22" s="39"/>
      <c r="U22" s="39"/>
      <c r="V22" s="39"/>
      <c r="W22" s="39"/>
      <c r="X22" s="39"/>
      <c r="Y22" s="112">
        <f>IF(X22 &lt;&gt; "", RIGHT(Table15775311283848586881828384858788898108118128138148[[#This Row],[Class (Dropdown)]],6),0)</f>
        <v>0</v>
      </c>
      <c r="Z22" s="108"/>
      <c r="AA22" s="107"/>
      <c r="AB22" s="111">
        <f>Table15775311283848586881828384858788898108118128138148[[#This Row],[Rate (Auto fill)]]*Table15775311283848586881828384858788898108118128138148[[#This Row],[Hours Groomed]]</f>
        <v>0</v>
      </c>
      <c r="AC22" s="32"/>
      <c r="AD22" s="39"/>
      <c r="AE22" s="39"/>
      <c r="AF22" s="39"/>
      <c r="AG22" s="39"/>
      <c r="AH22" s="78"/>
      <c r="AI22" s="33"/>
      <c r="AJ22" s="39"/>
      <c r="AK22" s="39"/>
      <c r="AL22" s="39"/>
      <c r="AM22" s="76"/>
      <c r="AN22" s="39"/>
      <c r="AO22" s="39"/>
      <c r="AP22" s="33"/>
      <c r="AQ22" s="77"/>
      <c r="AR22" s="39"/>
      <c r="AS22" s="39"/>
      <c r="AT22" s="76"/>
      <c r="AU22" s="39"/>
      <c r="AV22" s="78"/>
      <c r="AW22" s="33"/>
      <c r="AX22" s="77"/>
      <c r="AY22" s="39"/>
      <c r="AZ22" s="39"/>
      <c r="BA22" s="76"/>
      <c r="BB22" s="39"/>
      <c r="BC22" s="78"/>
      <c r="BD22" s="33"/>
      <c r="BE22" s="77"/>
      <c r="BF22" s="39"/>
      <c r="BG22" s="39"/>
      <c r="BH22" s="76"/>
      <c r="BI22" s="39"/>
      <c r="BJ22" s="78"/>
      <c r="BK22" s="33"/>
    </row>
    <row r="23" spans="1:63" ht="45" x14ac:dyDescent="0.35">
      <c r="A23" s="77"/>
      <c r="B23" s="39"/>
      <c r="C23" s="39"/>
      <c r="D23" s="39"/>
      <c r="E23" s="39"/>
      <c r="F23" s="73"/>
      <c r="G23" s="95">
        <f>Table1487453233343536331323334353738393103113123133143[[#This Row],[Hours Worked]]*Table1487453233343536331323334353738393103113123133143[[#This Row],[Rate]]</f>
        <v>0</v>
      </c>
      <c r="H23" s="116"/>
      <c r="I23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23" s="94"/>
      <c r="K23" s="95">
        <f>Table1487453233343536331323334353738393103113123133143[[#This Row],[Rate (Auto selects)]]*Table1487453233343536331323334353738393103113123133143[[#This Row],[Hours Used]]</f>
        <v>0</v>
      </c>
      <c r="M23" s="94" t="s">
        <v>119</v>
      </c>
      <c r="N23" s="94" t="s">
        <v>70</v>
      </c>
      <c r="O23" s="107">
        <v>69.61</v>
      </c>
      <c r="S23" s="33"/>
      <c r="T23" s="39"/>
      <c r="U23" s="39"/>
      <c r="V23" s="39"/>
      <c r="W23" s="39"/>
      <c r="X23" s="39"/>
      <c r="Y23" s="112">
        <f>IF(X23 &lt;&gt; "", RIGHT(Table15775311283848586881828384858788898108118128138148[[#This Row],[Class (Dropdown)]],6),0)</f>
        <v>0</v>
      </c>
      <c r="Z23" s="108"/>
      <c r="AA23" s="107"/>
      <c r="AB23" s="111">
        <f>Table15775311283848586881828384858788898108118128138148[[#This Row],[Rate (Auto fill)]]*Table15775311283848586881828384858788898108118128138148[[#This Row],[Hours Groomed]]</f>
        <v>0</v>
      </c>
      <c r="AC23" s="32"/>
      <c r="AD23" s="39"/>
      <c r="AE23" s="39"/>
      <c r="AF23" s="39"/>
      <c r="AG23" s="39"/>
      <c r="AH23" s="78"/>
      <c r="AI23" s="33"/>
      <c r="AJ23" s="39"/>
      <c r="AK23" s="39"/>
      <c r="AL23" s="39"/>
      <c r="AM23" s="76"/>
      <c r="AN23" s="39"/>
      <c r="AO23" s="39"/>
      <c r="AP23" s="33"/>
      <c r="AQ23" s="77"/>
      <c r="AR23" s="39"/>
      <c r="AS23" s="39"/>
      <c r="AT23" s="76"/>
      <c r="AU23" s="39"/>
      <c r="AV23" s="78"/>
      <c r="AW23" s="33"/>
      <c r="AX23" s="77"/>
      <c r="AY23" s="39"/>
      <c r="AZ23" s="39"/>
      <c r="BA23" s="76"/>
      <c r="BB23" s="39"/>
      <c r="BC23" s="78"/>
      <c r="BD23" s="33"/>
      <c r="BE23" s="77"/>
      <c r="BF23" s="39"/>
      <c r="BG23" s="39"/>
      <c r="BH23" s="76"/>
      <c r="BI23" s="39"/>
      <c r="BJ23" s="78"/>
      <c r="BK23" s="33"/>
    </row>
    <row r="24" spans="1:63" ht="30" x14ac:dyDescent="0.35">
      <c r="A24" s="77"/>
      <c r="B24" s="39"/>
      <c r="C24" s="39"/>
      <c r="D24" s="39"/>
      <c r="E24" s="39"/>
      <c r="F24" s="73"/>
      <c r="G24" s="95">
        <f>Table1487453233343536331323334353738393103113123133143[[#This Row],[Hours Worked]]*Table1487453233343536331323334353738393103113123133143[[#This Row],[Rate]]</f>
        <v>0</v>
      </c>
      <c r="H24" s="116"/>
      <c r="I24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24" s="94"/>
      <c r="K24" s="95">
        <f>Table1487453233343536331323334353738393103113123133143[[#This Row],[Rate (Auto selects)]]*Table1487453233343536331323334353738393103113123133143[[#This Row],[Hours Used]]</f>
        <v>0</v>
      </c>
      <c r="M24" s="94" t="s">
        <v>120</v>
      </c>
      <c r="N24" s="94" t="s">
        <v>57</v>
      </c>
      <c r="O24" s="107">
        <v>48.88</v>
      </c>
      <c r="S24" s="33"/>
      <c r="T24" s="39"/>
      <c r="U24" s="39"/>
      <c r="V24" s="39"/>
      <c r="W24" s="39"/>
      <c r="X24" s="39"/>
      <c r="Y24" s="112">
        <f>IF(X24 &lt;&gt; "", RIGHT(Table15775311283848586881828384858788898108118128138148[[#This Row],[Class (Dropdown)]],6),0)</f>
        <v>0</v>
      </c>
      <c r="Z24" s="108"/>
      <c r="AA24" s="107"/>
      <c r="AB24" s="111">
        <f>Table15775311283848586881828384858788898108118128138148[[#This Row],[Rate (Auto fill)]]*Table15775311283848586881828384858788898108118128138148[[#This Row],[Hours Groomed]]</f>
        <v>0</v>
      </c>
      <c r="AC24" s="32"/>
      <c r="AD24" s="39"/>
      <c r="AE24" s="39"/>
      <c r="AF24" s="39"/>
      <c r="AG24" s="39"/>
      <c r="AH24" s="78"/>
      <c r="AI24" s="33"/>
      <c r="AJ24" s="39"/>
      <c r="AK24" s="39"/>
      <c r="AL24" s="39"/>
      <c r="AM24" s="76"/>
      <c r="AN24" s="39"/>
      <c r="AO24" s="39"/>
      <c r="AP24" s="33"/>
      <c r="AQ24" s="77"/>
      <c r="AR24" s="39"/>
      <c r="AS24" s="39"/>
      <c r="AT24" s="76"/>
      <c r="AU24" s="39"/>
      <c r="AV24" s="78"/>
      <c r="AW24" s="33"/>
      <c r="AX24" s="77"/>
      <c r="AY24" s="39"/>
      <c r="AZ24" s="39"/>
      <c r="BA24" s="76"/>
      <c r="BB24" s="39"/>
      <c r="BC24" s="78"/>
      <c r="BD24" s="33"/>
      <c r="BE24" s="77"/>
      <c r="BF24" s="39"/>
      <c r="BG24" s="39"/>
      <c r="BH24" s="76"/>
      <c r="BI24" s="39"/>
      <c r="BJ24" s="78"/>
      <c r="BK24" s="33"/>
    </row>
    <row r="25" spans="1:63" ht="30" x14ac:dyDescent="0.35">
      <c r="A25" s="77"/>
      <c r="B25" s="39"/>
      <c r="C25" s="39"/>
      <c r="D25" s="39"/>
      <c r="E25" s="39"/>
      <c r="F25" s="73"/>
      <c r="G25" s="95">
        <f>Table1487453233343536331323334353738393103113123133143[[#This Row],[Hours Worked]]*Table1487453233343536331323334353738393103113123133143[[#This Row],[Rate]]</f>
        <v>0</v>
      </c>
      <c r="H25" s="116"/>
      <c r="I25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25" s="94"/>
      <c r="K25" s="95">
        <f>Table1487453233343536331323334353738393103113123133143[[#This Row],[Rate (Auto selects)]]*Table1487453233343536331323334353738393103113123133143[[#This Row],[Hours Used]]</f>
        <v>0</v>
      </c>
      <c r="M25" s="94" t="s">
        <v>109</v>
      </c>
      <c r="N25" s="94" t="s">
        <v>71</v>
      </c>
      <c r="O25" s="107">
        <v>44.14</v>
      </c>
      <c r="S25" s="33"/>
      <c r="T25" s="39"/>
      <c r="U25" s="39"/>
      <c r="V25" s="39"/>
      <c r="W25" s="39"/>
      <c r="X25" s="39"/>
      <c r="Y25" s="112">
        <f>IF(X25 &lt;&gt; "", RIGHT(Table15775311283848586881828384858788898108118128138148[[#This Row],[Class (Dropdown)]],6),0)</f>
        <v>0</v>
      </c>
      <c r="Z25" s="108"/>
      <c r="AA25" s="107"/>
      <c r="AB25" s="111">
        <f>Table15775311283848586881828384858788898108118128138148[[#This Row],[Rate (Auto fill)]]*Table15775311283848586881828384858788898108118128138148[[#This Row],[Hours Groomed]]</f>
        <v>0</v>
      </c>
      <c r="AC25" s="32"/>
      <c r="AD25" s="39"/>
      <c r="AE25" s="39"/>
      <c r="AF25" s="39"/>
      <c r="AG25" s="39"/>
      <c r="AH25" s="78"/>
      <c r="AI25" s="33"/>
      <c r="AJ25" s="39"/>
      <c r="AK25" s="39"/>
      <c r="AL25" s="39"/>
      <c r="AM25" s="76"/>
      <c r="AN25" s="39"/>
      <c r="AO25" s="39"/>
      <c r="AP25" s="33"/>
      <c r="AQ25" s="77"/>
      <c r="AR25" s="39"/>
      <c r="AS25" s="39"/>
      <c r="AT25" s="76"/>
      <c r="AU25" s="39"/>
      <c r="AV25" s="78"/>
      <c r="AW25" s="33"/>
      <c r="AX25" s="77"/>
      <c r="AY25" s="39"/>
      <c r="AZ25" s="39"/>
      <c r="BA25" s="76"/>
      <c r="BB25" s="39"/>
      <c r="BC25" s="78"/>
      <c r="BD25" s="33"/>
      <c r="BE25" s="77"/>
      <c r="BF25" s="39"/>
      <c r="BG25" s="39"/>
      <c r="BH25" s="76"/>
      <c r="BI25" s="39"/>
      <c r="BJ25" s="78"/>
      <c r="BK25" s="33"/>
    </row>
    <row r="26" spans="1:63" ht="30" x14ac:dyDescent="0.35">
      <c r="A26" s="77"/>
      <c r="B26" s="39"/>
      <c r="C26" s="39"/>
      <c r="D26" s="39"/>
      <c r="E26" s="39"/>
      <c r="F26" s="73"/>
      <c r="G26" s="95">
        <f>Table1487453233343536331323334353738393103113123133143[[#This Row],[Hours Worked]]*Table1487453233343536331323334353738393103113123133143[[#This Row],[Rate]]</f>
        <v>0</v>
      </c>
      <c r="H26" s="116"/>
      <c r="I26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26" s="94"/>
      <c r="K26" s="95">
        <f>Table1487453233343536331323334353738393103113123133143[[#This Row],[Rate (Auto selects)]]*Table1487453233343536331323334353738393103113123133143[[#This Row],[Hours Used]]</f>
        <v>0</v>
      </c>
      <c r="M26" s="94" t="s">
        <v>110</v>
      </c>
      <c r="N26" s="94" t="s">
        <v>72</v>
      </c>
      <c r="O26" s="107">
        <v>43.75</v>
      </c>
      <c r="S26" s="33"/>
      <c r="T26" s="39"/>
      <c r="U26" s="39"/>
      <c r="V26" s="39"/>
      <c r="W26" s="39"/>
      <c r="X26" s="39"/>
      <c r="Y26" s="112">
        <f>IF(X26 &lt;&gt; "", RIGHT(Table15775311283848586881828384858788898108118128138148[[#This Row],[Class (Dropdown)]],6),0)</f>
        <v>0</v>
      </c>
      <c r="Z26" s="108"/>
      <c r="AA26" s="107"/>
      <c r="AB26" s="111">
        <f>Table15775311283848586881828384858788898108118128138148[[#This Row],[Rate (Auto fill)]]*Table15775311283848586881828384858788898108118128138148[[#This Row],[Hours Groomed]]</f>
        <v>0</v>
      </c>
      <c r="AC26" s="32"/>
      <c r="AD26" s="39"/>
      <c r="AE26" s="39"/>
      <c r="AF26" s="39"/>
      <c r="AG26" s="39"/>
      <c r="AH26" s="78"/>
      <c r="AI26" s="33"/>
      <c r="AJ26" s="39"/>
      <c r="AK26" s="39"/>
      <c r="AL26" s="39"/>
      <c r="AM26" s="76"/>
      <c r="AN26" s="39"/>
      <c r="AO26" s="39"/>
      <c r="AP26" s="33"/>
      <c r="AQ26" s="77"/>
      <c r="AR26" s="39"/>
      <c r="AS26" s="39"/>
      <c r="AT26" s="76"/>
      <c r="AU26" s="39"/>
      <c r="AV26" s="78"/>
      <c r="AW26" s="33"/>
      <c r="AX26" s="77"/>
      <c r="AY26" s="39"/>
      <c r="AZ26" s="39"/>
      <c r="BA26" s="76"/>
      <c r="BB26" s="39"/>
      <c r="BC26" s="78"/>
      <c r="BD26" s="33"/>
      <c r="BE26" s="77"/>
      <c r="BF26" s="39"/>
      <c r="BG26" s="39"/>
      <c r="BH26" s="76"/>
      <c r="BI26" s="39"/>
      <c r="BJ26" s="78"/>
      <c r="BK26" s="33"/>
    </row>
    <row r="27" spans="1:63" ht="45" x14ac:dyDescent="0.35">
      <c r="A27" s="77"/>
      <c r="B27" s="39"/>
      <c r="C27" s="39"/>
      <c r="D27" s="39"/>
      <c r="E27" s="39"/>
      <c r="F27" s="73"/>
      <c r="G27" s="95">
        <f>Table1487453233343536331323334353738393103113123133143[[#This Row],[Hours Worked]]*Table1487453233343536331323334353738393103113123133143[[#This Row],[Rate]]</f>
        <v>0</v>
      </c>
      <c r="H27" s="116"/>
      <c r="I27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27" s="94"/>
      <c r="K27" s="95">
        <f>Table1487453233343536331323334353738393103113123133143[[#This Row],[Rate (Auto selects)]]*Table1487453233343536331323334353738393103113123133143[[#This Row],[Hours Used]]</f>
        <v>0</v>
      </c>
      <c r="M27" s="94" t="s">
        <v>111</v>
      </c>
      <c r="N27" s="94" t="s">
        <v>73</v>
      </c>
      <c r="O27" s="107">
        <v>18.78</v>
      </c>
      <c r="S27" s="33"/>
      <c r="T27" s="39"/>
      <c r="U27" s="39"/>
      <c r="V27" s="39"/>
      <c r="W27" s="39"/>
      <c r="X27" s="39"/>
      <c r="Y27" s="112">
        <f>IF(X27 &lt;&gt; "", RIGHT(Table15775311283848586881828384858788898108118128138148[[#This Row],[Class (Dropdown)]],6),0)</f>
        <v>0</v>
      </c>
      <c r="Z27" s="108"/>
      <c r="AA27" s="107"/>
      <c r="AB27" s="111">
        <f>Table15775311283848586881828384858788898108118128138148[[#This Row],[Rate (Auto fill)]]*Table15775311283848586881828384858788898108118128138148[[#This Row],[Hours Groomed]]</f>
        <v>0</v>
      </c>
      <c r="AC27" s="32"/>
      <c r="AD27" s="39"/>
      <c r="AE27" s="39"/>
      <c r="AF27" s="39"/>
      <c r="AG27" s="39"/>
      <c r="AH27" s="78"/>
      <c r="AI27" s="33"/>
      <c r="AJ27" s="39"/>
      <c r="AK27" s="39"/>
      <c r="AL27" s="39"/>
      <c r="AM27" s="76"/>
      <c r="AN27" s="39"/>
      <c r="AO27" s="39"/>
      <c r="AP27" s="33"/>
      <c r="AQ27" s="77"/>
      <c r="AR27" s="39"/>
      <c r="AS27" s="39"/>
      <c r="AT27" s="76"/>
      <c r="AU27" s="39"/>
      <c r="AV27" s="78"/>
      <c r="AW27" s="33"/>
      <c r="AX27" s="77"/>
      <c r="AY27" s="39"/>
      <c r="AZ27" s="39"/>
      <c r="BA27" s="76"/>
      <c r="BB27" s="39"/>
      <c r="BC27" s="78"/>
      <c r="BD27" s="33"/>
      <c r="BE27" s="77"/>
      <c r="BF27" s="39"/>
      <c r="BG27" s="39"/>
      <c r="BH27" s="76"/>
      <c r="BI27" s="39"/>
      <c r="BJ27" s="78"/>
      <c r="BK27" s="33"/>
    </row>
    <row r="28" spans="1:63" ht="45" x14ac:dyDescent="0.35">
      <c r="A28" s="77"/>
      <c r="B28" s="39"/>
      <c r="C28" s="39"/>
      <c r="D28" s="39"/>
      <c r="E28" s="39"/>
      <c r="F28" s="73"/>
      <c r="G28" s="95">
        <f>Table1487453233343536331323334353738393103113123133143[[#This Row],[Hours Worked]]*Table1487453233343536331323334353738393103113123133143[[#This Row],[Rate]]</f>
        <v>0</v>
      </c>
      <c r="H28" s="116"/>
      <c r="I28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28" s="94"/>
      <c r="K28" s="95">
        <f>Table1487453233343536331323334353738393103113123133143[[#This Row],[Rate (Auto selects)]]*Table1487453233343536331323334353738393103113123133143[[#This Row],[Hours Used]]</f>
        <v>0</v>
      </c>
      <c r="M28" s="94" t="s">
        <v>112</v>
      </c>
      <c r="N28" s="94" t="s">
        <v>74</v>
      </c>
      <c r="O28" s="107">
        <v>28.53</v>
      </c>
      <c r="S28" s="33"/>
      <c r="T28" s="39"/>
      <c r="U28" s="39"/>
      <c r="V28" s="39"/>
      <c r="W28" s="39"/>
      <c r="X28" s="39"/>
      <c r="Y28" s="112">
        <f>IF(X28 &lt;&gt; "", RIGHT(Table15775311283848586881828384858788898108118128138148[[#This Row],[Class (Dropdown)]],6),0)</f>
        <v>0</v>
      </c>
      <c r="Z28" s="108"/>
      <c r="AA28" s="107"/>
      <c r="AB28" s="111">
        <f>Table15775311283848586881828384858788898108118128138148[[#This Row],[Rate (Auto fill)]]*Table15775311283848586881828384858788898108118128138148[[#This Row],[Hours Groomed]]</f>
        <v>0</v>
      </c>
      <c r="AC28" s="32"/>
      <c r="AD28" s="39"/>
      <c r="AE28" s="39"/>
      <c r="AF28" s="39"/>
      <c r="AG28" s="39"/>
      <c r="AH28" s="78"/>
      <c r="AI28" s="33"/>
      <c r="AJ28" s="39"/>
      <c r="AK28" s="39"/>
      <c r="AL28" s="39"/>
      <c r="AM28" s="76"/>
      <c r="AN28" s="39"/>
      <c r="AO28" s="39"/>
      <c r="AP28" s="33"/>
      <c r="AQ28" s="77"/>
      <c r="AR28" s="39"/>
      <c r="AS28" s="39"/>
      <c r="AT28" s="76"/>
      <c r="AU28" s="39"/>
      <c r="AV28" s="78"/>
      <c r="AW28" s="33"/>
      <c r="AX28" s="77"/>
      <c r="AY28" s="39"/>
      <c r="AZ28" s="39"/>
      <c r="BA28" s="76"/>
      <c r="BB28" s="39"/>
      <c r="BC28" s="78"/>
      <c r="BD28" s="33"/>
      <c r="BE28" s="77"/>
      <c r="BF28" s="39"/>
      <c r="BG28" s="39"/>
      <c r="BH28" s="76"/>
      <c r="BI28" s="39"/>
      <c r="BJ28" s="78"/>
      <c r="BK28" s="33"/>
    </row>
    <row r="29" spans="1:63" ht="30" x14ac:dyDescent="0.35">
      <c r="A29" s="77"/>
      <c r="B29" s="39"/>
      <c r="C29" s="39"/>
      <c r="D29" s="39"/>
      <c r="E29" s="39"/>
      <c r="F29" s="73"/>
      <c r="G29" s="95">
        <f>Table1487453233343536331323334353738393103113123133143[[#This Row],[Hours Worked]]*Table1487453233343536331323334353738393103113123133143[[#This Row],[Rate]]</f>
        <v>0</v>
      </c>
      <c r="H29" s="116"/>
      <c r="I29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29" s="94"/>
      <c r="K29" s="95">
        <f>Table1487453233343536331323334353738393103113123133143[[#This Row],[Rate (Auto selects)]]*Table1487453233343536331323334353738393103113123133143[[#This Row],[Hours Used]]</f>
        <v>0</v>
      </c>
      <c r="M29" s="94" t="s">
        <v>113</v>
      </c>
      <c r="N29" s="94" t="s">
        <v>75</v>
      </c>
      <c r="O29" s="107">
        <v>33.35</v>
      </c>
      <c r="S29" s="33"/>
      <c r="T29" s="39"/>
      <c r="U29" s="39"/>
      <c r="V29" s="39"/>
      <c r="W29" s="39"/>
      <c r="X29" s="39"/>
      <c r="Y29" s="112">
        <f>IF(X29 &lt;&gt; "", RIGHT(Table15775311283848586881828384858788898108118128138148[[#This Row],[Class (Dropdown)]],6),0)</f>
        <v>0</v>
      </c>
      <c r="Z29" s="108"/>
      <c r="AA29" s="107"/>
      <c r="AB29" s="111">
        <f>Table15775311283848586881828384858788898108118128138148[[#This Row],[Rate (Auto fill)]]*Table15775311283848586881828384858788898108118128138148[[#This Row],[Hours Groomed]]</f>
        <v>0</v>
      </c>
      <c r="AC29" s="32"/>
      <c r="AD29" s="39"/>
      <c r="AE29" s="39"/>
      <c r="AF29" s="39"/>
      <c r="AG29" s="39"/>
      <c r="AH29" s="78"/>
      <c r="AI29" s="33"/>
      <c r="AJ29" s="39"/>
      <c r="AK29" s="39"/>
      <c r="AL29" s="39"/>
      <c r="AM29" s="76"/>
      <c r="AN29" s="39"/>
      <c r="AO29" s="39"/>
      <c r="AP29" s="33"/>
      <c r="AQ29" s="77"/>
      <c r="AR29" s="39"/>
      <c r="AS29" s="39"/>
      <c r="AT29" s="76"/>
      <c r="AU29" s="39"/>
      <c r="AV29" s="78"/>
      <c r="AW29" s="33"/>
      <c r="AX29" s="77"/>
      <c r="AY29" s="39"/>
      <c r="AZ29" s="39"/>
      <c r="BA29" s="76"/>
      <c r="BB29" s="39"/>
      <c r="BC29" s="78"/>
      <c r="BD29" s="33"/>
      <c r="BE29" s="77"/>
      <c r="BF29" s="39"/>
      <c r="BG29" s="39"/>
      <c r="BH29" s="76"/>
      <c r="BI29" s="39"/>
      <c r="BJ29" s="78"/>
      <c r="BK29" s="33"/>
    </row>
    <row r="30" spans="1:63" ht="30" x14ac:dyDescent="0.35">
      <c r="A30" s="77"/>
      <c r="B30" s="39"/>
      <c r="C30" s="39"/>
      <c r="D30" s="39"/>
      <c r="E30" s="39"/>
      <c r="F30" s="73"/>
      <c r="G30" s="95">
        <f>Table1487453233343536331323334353738393103113123133143[[#This Row],[Hours Worked]]*Table1487453233343536331323334353738393103113123133143[[#This Row],[Rate]]</f>
        <v>0</v>
      </c>
      <c r="H30" s="116"/>
      <c r="I30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30" s="94"/>
      <c r="K30" s="95">
        <f>Table1487453233343536331323334353738393103113123133143[[#This Row],[Rate (Auto selects)]]*Table1487453233343536331323334353738393103113123133143[[#This Row],[Hours Used]]</f>
        <v>0</v>
      </c>
      <c r="M30" s="94" t="s">
        <v>114</v>
      </c>
      <c r="N30" s="94" t="s">
        <v>76</v>
      </c>
      <c r="O30" s="107">
        <v>19</v>
      </c>
      <c r="S30" s="33"/>
      <c r="T30" s="39"/>
      <c r="U30" s="39"/>
      <c r="V30" s="39"/>
      <c r="W30" s="39"/>
      <c r="X30" s="39"/>
      <c r="Y30" s="112">
        <f>IF(X30 &lt;&gt; "", RIGHT(Table15775311283848586881828384858788898108118128138148[[#This Row],[Class (Dropdown)]],6),0)</f>
        <v>0</v>
      </c>
      <c r="Z30" s="108"/>
      <c r="AA30" s="107"/>
      <c r="AB30" s="111">
        <f>Table15775311283848586881828384858788898108118128138148[[#This Row],[Rate (Auto fill)]]*Table15775311283848586881828384858788898108118128138148[[#This Row],[Hours Groomed]]</f>
        <v>0</v>
      </c>
      <c r="AC30" s="32"/>
      <c r="AD30" s="39"/>
      <c r="AE30" s="39"/>
      <c r="AF30" s="39"/>
      <c r="AG30" s="39"/>
      <c r="AH30" s="78"/>
      <c r="AI30" s="33"/>
      <c r="AJ30" s="39"/>
      <c r="AK30" s="39"/>
      <c r="AL30" s="39"/>
      <c r="AM30" s="76"/>
      <c r="AN30" s="39"/>
      <c r="AO30" s="39"/>
      <c r="AP30" s="33"/>
      <c r="AQ30" s="77"/>
      <c r="AR30" s="39"/>
      <c r="AS30" s="39"/>
      <c r="AT30" s="76"/>
      <c r="AU30" s="39"/>
      <c r="AV30" s="78"/>
      <c r="AW30" s="33"/>
      <c r="AX30" s="77"/>
      <c r="AY30" s="39"/>
      <c r="AZ30" s="39"/>
      <c r="BA30" s="76"/>
      <c r="BB30" s="39"/>
      <c r="BC30" s="78"/>
      <c r="BD30" s="33"/>
      <c r="BE30" s="77"/>
      <c r="BF30" s="39"/>
      <c r="BG30" s="39"/>
      <c r="BH30" s="76"/>
      <c r="BI30" s="39"/>
      <c r="BJ30" s="78"/>
      <c r="BK30" s="33"/>
    </row>
    <row r="31" spans="1:63" x14ac:dyDescent="0.35">
      <c r="A31" s="77"/>
      <c r="B31" s="39"/>
      <c r="C31" s="39"/>
      <c r="D31" s="39"/>
      <c r="E31" s="39"/>
      <c r="F31" s="73"/>
      <c r="G31" s="95">
        <f>Table1487453233343536331323334353738393103113123133143[[#This Row],[Hours Worked]]*Table1487453233343536331323334353738393103113123133143[[#This Row],[Rate]]</f>
        <v>0</v>
      </c>
      <c r="H31" s="116"/>
      <c r="I31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31" s="94"/>
      <c r="K31" s="95">
        <f>Table1487453233343536331323334353738393103113123133143[[#This Row],[Rate (Auto selects)]]*Table1487453233343536331323334353738393103113123133143[[#This Row],[Hours Used]]</f>
        <v>0</v>
      </c>
      <c r="M31" s="94" t="s">
        <v>115</v>
      </c>
      <c r="N31" s="94" t="s">
        <v>77</v>
      </c>
      <c r="O31" s="107">
        <v>9.3800000000000008</v>
      </c>
      <c r="S31" s="33"/>
      <c r="T31" s="39"/>
      <c r="U31" s="39"/>
      <c r="V31" s="39"/>
      <c r="W31" s="39"/>
      <c r="X31" s="39"/>
      <c r="Y31" s="112">
        <f>IF(X31 &lt;&gt; "", RIGHT(Table15775311283848586881828384858788898108118128138148[[#This Row],[Class (Dropdown)]],6),0)</f>
        <v>0</v>
      </c>
      <c r="Z31" s="108"/>
      <c r="AA31" s="107"/>
      <c r="AB31" s="111">
        <f>Table15775311283848586881828384858788898108118128138148[[#This Row],[Rate (Auto fill)]]*Table15775311283848586881828384858788898108118128138148[[#This Row],[Hours Groomed]]</f>
        <v>0</v>
      </c>
      <c r="AC31" s="32"/>
      <c r="AD31" s="39"/>
      <c r="AE31" s="39"/>
      <c r="AF31" s="39"/>
      <c r="AG31" s="39"/>
      <c r="AH31" s="78"/>
      <c r="AI31" s="33"/>
      <c r="AJ31" s="39"/>
      <c r="AK31" s="39"/>
      <c r="AL31" s="39"/>
      <c r="AM31" s="76"/>
      <c r="AN31" s="39"/>
      <c r="AO31" s="39"/>
      <c r="AP31" s="33"/>
      <c r="AQ31" s="77"/>
      <c r="AR31" s="39"/>
      <c r="AS31" s="39"/>
      <c r="AT31" s="76"/>
      <c r="AU31" s="39"/>
      <c r="AV31" s="78"/>
      <c r="AW31" s="33"/>
      <c r="AX31" s="77"/>
      <c r="AY31" s="39"/>
      <c r="AZ31" s="39"/>
      <c r="BA31" s="76"/>
      <c r="BB31" s="39"/>
      <c r="BC31" s="78"/>
      <c r="BD31" s="33"/>
      <c r="BE31" s="77"/>
      <c r="BF31" s="39"/>
      <c r="BG31" s="39"/>
      <c r="BH31" s="76"/>
      <c r="BI31" s="39"/>
      <c r="BJ31" s="78"/>
      <c r="BK31" s="33"/>
    </row>
    <row r="32" spans="1:63" ht="30" x14ac:dyDescent="0.35">
      <c r="A32" s="77"/>
      <c r="B32" s="39"/>
      <c r="C32" s="39"/>
      <c r="D32" s="39"/>
      <c r="E32" s="39"/>
      <c r="F32" s="73"/>
      <c r="G32" s="95">
        <f>Table1487453233343536331323334353738393103113123133143[[#This Row],[Hours Worked]]*Table1487453233343536331323334353738393103113123133143[[#This Row],[Rate]]</f>
        <v>0</v>
      </c>
      <c r="H32" s="116"/>
      <c r="I32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32" s="94"/>
      <c r="K32" s="95">
        <f>Table1487453233343536331323334353738393103113123133143[[#This Row],[Rate (Auto selects)]]*Table1487453233343536331323334353738393103113123133143[[#This Row],[Hours Used]]</f>
        <v>0</v>
      </c>
      <c r="M32" s="94" t="s">
        <v>98</v>
      </c>
      <c r="N32" s="94" t="s">
        <v>78</v>
      </c>
      <c r="O32" s="107">
        <v>57</v>
      </c>
      <c r="S32" s="33"/>
      <c r="T32" s="39"/>
      <c r="U32" s="39"/>
      <c r="V32" s="39"/>
      <c r="W32" s="39"/>
      <c r="X32" s="39"/>
      <c r="Y32" s="112">
        <f>IF(X32 &lt;&gt; "", RIGHT(Table15775311283848586881828384858788898108118128138148[[#This Row],[Class (Dropdown)]],6),0)</f>
        <v>0</v>
      </c>
      <c r="Z32" s="108"/>
      <c r="AA32" s="107"/>
      <c r="AB32" s="111">
        <f>Table15775311283848586881828384858788898108118128138148[[#This Row],[Rate (Auto fill)]]*Table15775311283848586881828384858788898108118128138148[[#This Row],[Hours Groomed]]</f>
        <v>0</v>
      </c>
      <c r="AC32" s="32"/>
      <c r="AD32" s="39"/>
      <c r="AE32" s="39"/>
      <c r="AF32" s="39"/>
      <c r="AG32" s="39"/>
      <c r="AH32" s="78"/>
      <c r="AI32" s="33"/>
      <c r="AJ32" s="39"/>
      <c r="AK32" s="39"/>
      <c r="AL32" s="39"/>
      <c r="AM32" s="76"/>
      <c r="AN32" s="39"/>
      <c r="AO32" s="39"/>
      <c r="AP32" s="33"/>
      <c r="AQ32" s="77"/>
      <c r="AR32" s="39"/>
      <c r="AS32" s="39"/>
      <c r="AT32" s="76"/>
      <c r="AU32" s="39"/>
      <c r="AV32" s="78"/>
      <c r="AW32" s="33"/>
      <c r="AX32" s="77"/>
      <c r="AY32" s="39"/>
      <c r="AZ32" s="39"/>
      <c r="BA32" s="76"/>
      <c r="BB32" s="39"/>
      <c r="BC32" s="78"/>
      <c r="BD32" s="33"/>
      <c r="BE32" s="77"/>
      <c r="BF32" s="39"/>
      <c r="BG32" s="39"/>
      <c r="BH32" s="76"/>
      <c r="BI32" s="39"/>
      <c r="BJ32" s="78"/>
      <c r="BK32" s="33"/>
    </row>
    <row r="33" spans="1:63" ht="30" x14ac:dyDescent="0.35">
      <c r="A33" s="77"/>
      <c r="B33" s="39"/>
      <c r="C33" s="39"/>
      <c r="D33" s="39"/>
      <c r="E33" s="39"/>
      <c r="F33" s="73"/>
      <c r="G33" s="95">
        <f>Table1487453233343536331323334353738393103113123133143[[#This Row],[Hours Worked]]*Table1487453233343536331323334353738393103113123133143[[#This Row],[Rate]]</f>
        <v>0</v>
      </c>
      <c r="H33" s="116"/>
      <c r="I33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33" s="94"/>
      <c r="K33" s="95">
        <f>Table1487453233343536331323334353738393103113123133143[[#This Row],[Rate (Auto selects)]]*Table1487453233343536331323334353738393103113123133143[[#This Row],[Hours Used]]</f>
        <v>0</v>
      </c>
      <c r="M33" s="94" t="s">
        <v>99</v>
      </c>
      <c r="N33" s="94" t="s">
        <v>79</v>
      </c>
      <c r="O33" s="107">
        <v>112.35</v>
      </c>
      <c r="S33" s="33"/>
      <c r="T33" s="39"/>
      <c r="U33" s="39"/>
      <c r="V33" s="39"/>
      <c r="W33" s="39"/>
      <c r="X33" s="39"/>
      <c r="Y33" s="112">
        <f>IF(X33 &lt;&gt; "", RIGHT(Table15775311283848586881828384858788898108118128138148[[#This Row],[Class (Dropdown)]],6),0)</f>
        <v>0</v>
      </c>
      <c r="Z33" s="108"/>
      <c r="AA33" s="107"/>
      <c r="AB33" s="111">
        <f>Table15775311283848586881828384858788898108118128138148[[#This Row],[Rate (Auto fill)]]*Table15775311283848586881828384858788898108118128138148[[#This Row],[Hours Groomed]]</f>
        <v>0</v>
      </c>
      <c r="AC33" s="32"/>
      <c r="AD33" s="39"/>
      <c r="AE33" s="39"/>
      <c r="AF33" s="39"/>
      <c r="AG33" s="39"/>
      <c r="AH33" s="78"/>
      <c r="AI33" s="33"/>
      <c r="AJ33" s="39"/>
      <c r="AK33" s="39"/>
      <c r="AL33" s="39"/>
      <c r="AM33" s="76"/>
      <c r="AN33" s="39"/>
      <c r="AO33" s="39"/>
      <c r="AP33" s="33"/>
      <c r="AQ33" s="77"/>
      <c r="AR33" s="39"/>
      <c r="AS33" s="39"/>
      <c r="AT33" s="76"/>
      <c r="AU33" s="39"/>
      <c r="AV33" s="78"/>
      <c r="AW33" s="33"/>
      <c r="AX33" s="77"/>
      <c r="AY33" s="39"/>
      <c r="AZ33" s="39"/>
      <c r="BA33" s="76"/>
      <c r="BB33" s="39"/>
      <c r="BC33" s="78"/>
      <c r="BD33" s="33"/>
      <c r="BE33" s="77"/>
      <c r="BF33" s="39"/>
      <c r="BG33" s="39"/>
      <c r="BH33" s="76"/>
      <c r="BI33" s="39"/>
      <c r="BJ33" s="78"/>
      <c r="BK33" s="33"/>
    </row>
    <row r="34" spans="1:63" ht="30" x14ac:dyDescent="0.35">
      <c r="A34" s="77"/>
      <c r="B34" s="39"/>
      <c r="C34" s="39"/>
      <c r="D34" s="39"/>
      <c r="E34" s="39"/>
      <c r="F34" s="73"/>
      <c r="G34" s="95">
        <f>Table1487453233343536331323334353738393103113123133143[[#This Row],[Hours Worked]]*Table1487453233343536331323334353738393103113123133143[[#This Row],[Rate]]</f>
        <v>0</v>
      </c>
      <c r="H34" s="116"/>
      <c r="I34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34" s="94"/>
      <c r="K34" s="95">
        <f>Table1487453233343536331323334353738393103113123133143[[#This Row],[Rate (Auto selects)]]*Table1487453233343536331323334353738393103113123133143[[#This Row],[Hours Used]]</f>
        <v>0</v>
      </c>
      <c r="M34" s="94" t="s">
        <v>100</v>
      </c>
      <c r="N34" s="94" t="s">
        <v>80</v>
      </c>
      <c r="O34" s="107">
        <v>46.38</v>
      </c>
      <c r="S34" s="33"/>
      <c r="T34" s="39"/>
      <c r="U34" s="39"/>
      <c r="V34" s="39"/>
      <c r="W34" s="39"/>
      <c r="X34" s="39"/>
      <c r="Y34" s="112">
        <f>IF(X34 &lt;&gt; "", RIGHT(Table15775311283848586881828384858788898108118128138148[[#This Row],[Class (Dropdown)]],6),0)</f>
        <v>0</v>
      </c>
      <c r="Z34" s="108"/>
      <c r="AA34" s="107"/>
      <c r="AB34" s="111">
        <f>Table15775311283848586881828384858788898108118128138148[[#This Row],[Rate (Auto fill)]]*Table15775311283848586881828384858788898108118128138148[[#This Row],[Hours Groomed]]</f>
        <v>0</v>
      </c>
      <c r="AC34" s="32"/>
      <c r="AD34" s="39"/>
      <c r="AE34" s="39"/>
      <c r="AF34" s="39"/>
      <c r="AG34" s="39"/>
      <c r="AH34" s="78"/>
      <c r="AI34" s="33"/>
      <c r="AJ34" s="39"/>
      <c r="AK34" s="39"/>
      <c r="AL34" s="39"/>
      <c r="AM34" s="76"/>
      <c r="AN34" s="39"/>
      <c r="AO34" s="39"/>
      <c r="AP34" s="33"/>
      <c r="AQ34" s="77"/>
      <c r="AR34" s="39"/>
      <c r="AS34" s="39"/>
      <c r="AT34" s="76"/>
      <c r="AU34" s="39"/>
      <c r="AV34" s="78"/>
      <c r="AW34" s="33"/>
      <c r="AX34" s="77"/>
      <c r="AY34" s="39"/>
      <c r="AZ34" s="39"/>
      <c r="BA34" s="76"/>
      <c r="BB34" s="39"/>
      <c r="BC34" s="78"/>
      <c r="BD34" s="33"/>
      <c r="BE34" s="77"/>
      <c r="BF34" s="39"/>
      <c r="BG34" s="39"/>
      <c r="BH34" s="76"/>
      <c r="BI34" s="39"/>
      <c r="BJ34" s="78"/>
      <c r="BK34" s="33"/>
    </row>
    <row r="35" spans="1:63" ht="30" x14ac:dyDescent="0.35">
      <c r="A35" s="77"/>
      <c r="B35" s="39"/>
      <c r="C35" s="39"/>
      <c r="D35" s="39"/>
      <c r="E35" s="39"/>
      <c r="F35" s="73"/>
      <c r="G35" s="95">
        <f>Table1487453233343536331323334353738393103113123133143[[#This Row],[Hours Worked]]*Table1487453233343536331323334353738393103113123133143[[#This Row],[Rate]]</f>
        <v>0</v>
      </c>
      <c r="H35" s="116"/>
      <c r="I35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35" s="94"/>
      <c r="K35" s="95">
        <f>Table1487453233343536331323334353738393103113123133143[[#This Row],[Rate (Auto selects)]]*Table1487453233343536331323334353738393103113123133143[[#This Row],[Hours Used]]</f>
        <v>0</v>
      </c>
      <c r="M35" s="94" t="s">
        <v>101</v>
      </c>
      <c r="N35" s="94" t="s">
        <v>81</v>
      </c>
      <c r="O35" s="107">
        <v>111.43</v>
      </c>
      <c r="S35" s="33"/>
      <c r="T35" s="39"/>
      <c r="U35" s="39"/>
      <c r="V35" s="39"/>
      <c r="W35" s="39"/>
      <c r="X35" s="39"/>
      <c r="Y35" s="112">
        <f>IF(X35 &lt;&gt; "", RIGHT(Table15775311283848586881828384858788898108118128138148[[#This Row],[Class (Dropdown)]],6),0)</f>
        <v>0</v>
      </c>
      <c r="Z35" s="108"/>
      <c r="AA35" s="107"/>
      <c r="AB35" s="111">
        <f>Table15775311283848586881828384858788898108118128138148[[#This Row],[Rate (Auto fill)]]*Table15775311283848586881828384858788898108118128138148[[#This Row],[Hours Groomed]]</f>
        <v>0</v>
      </c>
      <c r="AC35" s="32"/>
      <c r="AD35" s="39"/>
      <c r="AE35" s="39"/>
      <c r="AF35" s="39"/>
      <c r="AG35" s="39"/>
      <c r="AH35" s="78"/>
      <c r="AI35" s="33"/>
      <c r="AJ35" s="39"/>
      <c r="AK35" s="39"/>
      <c r="AL35" s="39"/>
      <c r="AM35" s="76"/>
      <c r="AN35" s="39"/>
      <c r="AO35" s="39"/>
      <c r="AP35" s="33"/>
      <c r="AQ35" s="77"/>
      <c r="AR35" s="39"/>
      <c r="AS35" s="39"/>
      <c r="AT35" s="76"/>
      <c r="AU35" s="39"/>
      <c r="AV35" s="78"/>
      <c r="AW35" s="33"/>
      <c r="AX35" s="77"/>
      <c r="AY35" s="39"/>
      <c r="AZ35" s="39"/>
      <c r="BA35" s="76"/>
      <c r="BB35" s="39"/>
      <c r="BC35" s="78"/>
      <c r="BD35" s="33"/>
      <c r="BE35" s="77"/>
      <c r="BF35" s="39"/>
      <c r="BG35" s="39"/>
      <c r="BH35" s="76"/>
      <c r="BI35" s="39"/>
      <c r="BJ35" s="78"/>
      <c r="BK35" s="33"/>
    </row>
    <row r="36" spans="1:63" ht="30" x14ac:dyDescent="0.35">
      <c r="A36" s="77"/>
      <c r="B36" s="39"/>
      <c r="C36" s="39"/>
      <c r="D36" s="39"/>
      <c r="E36" s="39"/>
      <c r="F36" s="73"/>
      <c r="G36" s="95">
        <f>Table1487453233343536331323334353738393103113123133143[[#This Row],[Hours Worked]]*Table1487453233343536331323334353738393103113123133143[[#This Row],[Rate]]</f>
        <v>0</v>
      </c>
      <c r="H36" s="116"/>
      <c r="I36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36" s="94"/>
      <c r="K36" s="95">
        <f>Table1487453233343536331323334353738393103113123133143[[#This Row],[Rate (Auto selects)]]*Table1487453233343536331323334353738393103113123133143[[#This Row],[Hours Used]]</f>
        <v>0</v>
      </c>
      <c r="M36" s="94" t="s">
        <v>102</v>
      </c>
      <c r="N36" s="94" t="s">
        <v>82</v>
      </c>
      <c r="O36" s="107">
        <v>55.85</v>
      </c>
      <c r="S36" s="33"/>
      <c r="T36" s="39"/>
      <c r="U36" s="39"/>
      <c r="V36" s="39"/>
      <c r="W36" s="39"/>
      <c r="X36" s="39"/>
      <c r="Y36" s="112">
        <f>IF(X36 &lt;&gt; "", RIGHT(Table15775311283848586881828384858788898108118128138148[[#This Row],[Class (Dropdown)]],6),0)</f>
        <v>0</v>
      </c>
      <c r="Z36" s="108"/>
      <c r="AA36" s="107"/>
      <c r="AB36" s="111">
        <f>Table15775311283848586881828384858788898108118128138148[[#This Row],[Rate (Auto fill)]]*Table15775311283848586881828384858788898108118128138148[[#This Row],[Hours Groomed]]</f>
        <v>0</v>
      </c>
      <c r="AC36" s="32"/>
      <c r="AD36" s="39"/>
      <c r="AE36" s="39"/>
      <c r="AF36" s="39"/>
      <c r="AG36" s="39"/>
      <c r="AH36" s="78"/>
      <c r="AI36" s="33"/>
      <c r="AJ36" s="39"/>
      <c r="AK36" s="39"/>
      <c r="AL36" s="39"/>
      <c r="AM36" s="76"/>
      <c r="AN36" s="39"/>
      <c r="AO36" s="39"/>
      <c r="AP36" s="33"/>
      <c r="AQ36" s="77"/>
      <c r="AR36" s="39"/>
      <c r="AS36" s="39"/>
      <c r="AT36" s="76"/>
      <c r="AU36" s="39"/>
      <c r="AV36" s="78"/>
      <c r="AW36" s="33"/>
      <c r="AX36" s="77"/>
      <c r="AY36" s="39"/>
      <c r="AZ36" s="39"/>
      <c r="BA36" s="76"/>
      <c r="BB36" s="39"/>
      <c r="BC36" s="78"/>
      <c r="BD36" s="33"/>
      <c r="BE36" s="77"/>
      <c r="BF36" s="39"/>
      <c r="BG36" s="39"/>
      <c r="BH36" s="76"/>
      <c r="BI36" s="39"/>
      <c r="BJ36" s="78"/>
      <c r="BK36" s="33"/>
    </row>
    <row r="37" spans="1:63" ht="30" x14ac:dyDescent="0.35">
      <c r="A37" s="77"/>
      <c r="B37" s="39"/>
      <c r="C37" s="39"/>
      <c r="D37" s="39"/>
      <c r="E37" s="39"/>
      <c r="F37" s="73"/>
      <c r="G37" s="95">
        <f>Table1487453233343536331323334353738393103113123133143[[#This Row],[Hours Worked]]*Table1487453233343536331323334353738393103113123133143[[#This Row],[Rate]]</f>
        <v>0</v>
      </c>
      <c r="H37" s="116"/>
      <c r="I37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37" s="94"/>
      <c r="K37" s="95">
        <f>Table1487453233343536331323334353738393103113123133143[[#This Row],[Rate (Auto selects)]]*Table1487453233343536331323334353738393103113123133143[[#This Row],[Hours Used]]</f>
        <v>0</v>
      </c>
      <c r="M37" s="94" t="s">
        <v>103</v>
      </c>
      <c r="N37" s="94" t="s">
        <v>83</v>
      </c>
      <c r="O37" s="107">
        <v>68.040000000000006</v>
      </c>
      <c r="S37" s="33"/>
      <c r="T37" s="39"/>
      <c r="U37" s="39"/>
      <c r="V37" s="39"/>
      <c r="W37" s="39"/>
      <c r="X37" s="39"/>
      <c r="Y37" s="112">
        <f>IF(X37 &lt;&gt; "", RIGHT(Table15775311283848586881828384858788898108118128138148[[#This Row],[Class (Dropdown)]],6),0)</f>
        <v>0</v>
      </c>
      <c r="Z37" s="108"/>
      <c r="AA37" s="107"/>
      <c r="AB37" s="111">
        <f>Table15775311283848586881828384858788898108118128138148[[#This Row],[Rate (Auto fill)]]*Table15775311283848586881828384858788898108118128138148[[#This Row],[Hours Groomed]]</f>
        <v>0</v>
      </c>
      <c r="AC37" s="32"/>
      <c r="AD37" s="39"/>
      <c r="AE37" s="39"/>
      <c r="AF37" s="39"/>
      <c r="AG37" s="39"/>
      <c r="AH37" s="78"/>
      <c r="AI37" s="33"/>
      <c r="AJ37" s="39"/>
      <c r="AK37" s="39"/>
      <c r="AL37" s="39"/>
      <c r="AM37" s="76"/>
      <c r="AN37" s="39"/>
      <c r="AO37" s="39"/>
      <c r="AP37" s="33"/>
      <c r="AQ37" s="77"/>
      <c r="AR37" s="39"/>
      <c r="AS37" s="39"/>
      <c r="AT37" s="76"/>
      <c r="AU37" s="39"/>
      <c r="AV37" s="78"/>
      <c r="AW37" s="33"/>
      <c r="AX37" s="77"/>
      <c r="AY37" s="39"/>
      <c r="AZ37" s="39"/>
      <c r="BA37" s="76"/>
      <c r="BB37" s="39"/>
      <c r="BC37" s="78"/>
      <c r="BD37" s="33"/>
      <c r="BE37" s="77"/>
      <c r="BF37" s="39"/>
      <c r="BG37" s="39"/>
      <c r="BH37" s="76"/>
      <c r="BI37" s="39"/>
      <c r="BJ37" s="78"/>
      <c r="BK37" s="33"/>
    </row>
    <row r="38" spans="1:63" x14ac:dyDescent="0.35">
      <c r="A38" s="77"/>
      <c r="B38" s="39"/>
      <c r="C38" s="39"/>
      <c r="D38" s="39"/>
      <c r="E38" s="39"/>
      <c r="F38" s="73"/>
      <c r="G38" s="95">
        <f>Table1487453233343536331323334353738393103113123133143[[#This Row],[Hours Worked]]*Table1487453233343536331323334353738393103113123133143[[#This Row],[Rate]]</f>
        <v>0</v>
      </c>
      <c r="H38" s="116"/>
      <c r="I38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38" s="94"/>
      <c r="K38" s="95">
        <f>Table1487453233343536331323334353738393103113123133143[[#This Row],[Rate (Auto selects)]]*Table1487453233343536331323334353738393103113123133143[[#This Row],[Hours Used]]</f>
        <v>0</v>
      </c>
      <c r="S38" s="33"/>
      <c r="T38" s="39"/>
      <c r="U38" s="39"/>
      <c r="V38" s="39"/>
      <c r="W38" s="39"/>
      <c r="X38" s="39"/>
      <c r="Y38" s="112">
        <f>IF(X38 &lt;&gt; "", RIGHT(Table15775311283848586881828384858788898108118128138148[[#This Row],[Class (Dropdown)]],6),0)</f>
        <v>0</v>
      </c>
      <c r="Z38" s="108"/>
      <c r="AA38" s="107"/>
      <c r="AB38" s="111">
        <f>Table15775311283848586881828384858788898108118128138148[[#This Row],[Rate (Auto fill)]]*Table15775311283848586881828384858788898108118128138148[[#This Row],[Hours Groomed]]</f>
        <v>0</v>
      </c>
      <c r="AC38" s="32"/>
      <c r="AD38" s="39"/>
      <c r="AE38" s="39"/>
      <c r="AF38" s="39"/>
      <c r="AG38" s="39"/>
      <c r="AH38" s="78"/>
      <c r="AI38" s="33"/>
      <c r="AJ38" s="39"/>
      <c r="AK38" s="39"/>
      <c r="AL38" s="39"/>
      <c r="AM38" s="76"/>
      <c r="AN38" s="39"/>
      <c r="AO38" s="39"/>
      <c r="AP38" s="33"/>
      <c r="AQ38" s="77"/>
      <c r="AR38" s="39"/>
      <c r="AS38" s="39"/>
      <c r="AT38" s="76"/>
      <c r="AU38" s="39"/>
      <c r="AV38" s="78"/>
      <c r="AW38" s="33"/>
      <c r="AX38" s="77"/>
      <c r="AY38" s="39"/>
      <c r="AZ38" s="39"/>
      <c r="BA38" s="76"/>
      <c r="BB38" s="39"/>
      <c r="BC38" s="78"/>
      <c r="BD38" s="33"/>
      <c r="BE38" s="77"/>
      <c r="BF38" s="39"/>
      <c r="BG38" s="39"/>
      <c r="BH38" s="76"/>
      <c r="BI38" s="39"/>
      <c r="BJ38" s="78"/>
      <c r="BK38" s="33"/>
    </row>
    <row r="39" spans="1:63" x14ac:dyDescent="0.35">
      <c r="A39" s="77"/>
      <c r="B39" s="39"/>
      <c r="C39" s="39"/>
      <c r="D39" s="39"/>
      <c r="E39" s="39"/>
      <c r="F39" s="73"/>
      <c r="G39" s="95">
        <f>Table1487453233343536331323334353738393103113123133143[[#This Row],[Hours Worked]]*Table1487453233343536331323334353738393103113123133143[[#This Row],[Rate]]</f>
        <v>0</v>
      </c>
      <c r="H39" s="116"/>
      <c r="I39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39" s="94"/>
      <c r="K39" s="95">
        <f>Table1487453233343536331323334353738393103113123133143[[#This Row],[Rate (Auto selects)]]*Table1487453233343536331323334353738393103113123133143[[#This Row],[Hours Used]]</f>
        <v>0</v>
      </c>
      <c r="S39" s="33"/>
      <c r="T39" s="39"/>
      <c r="U39" s="39"/>
      <c r="V39" s="39"/>
      <c r="W39" s="39"/>
      <c r="X39" s="39"/>
      <c r="Y39" s="112">
        <f>IF(X39 &lt;&gt; "", RIGHT(Table15775311283848586881828384858788898108118128138148[[#This Row],[Class (Dropdown)]],6),0)</f>
        <v>0</v>
      </c>
      <c r="Z39" s="108"/>
      <c r="AA39" s="107"/>
      <c r="AB39" s="111">
        <f>Table15775311283848586881828384858788898108118128138148[[#This Row],[Rate (Auto fill)]]*Table15775311283848586881828384858788898108118128138148[[#This Row],[Hours Groomed]]</f>
        <v>0</v>
      </c>
      <c r="AC39" s="32"/>
      <c r="AD39" s="39"/>
      <c r="AE39" s="39"/>
      <c r="AF39" s="39"/>
      <c r="AG39" s="39"/>
      <c r="AH39" s="78"/>
      <c r="AI39" s="33"/>
      <c r="AJ39" s="39"/>
      <c r="AK39" s="39"/>
      <c r="AL39" s="39"/>
      <c r="AM39" s="76"/>
      <c r="AN39" s="39"/>
      <c r="AO39" s="39"/>
      <c r="AP39" s="33"/>
      <c r="AQ39" s="77"/>
      <c r="AR39" s="39"/>
      <c r="AS39" s="39"/>
      <c r="AT39" s="76"/>
      <c r="AU39" s="39"/>
      <c r="AV39" s="78"/>
      <c r="AW39" s="33"/>
      <c r="AX39" s="77"/>
      <c r="AY39" s="39"/>
      <c r="AZ39" s="39"/>
      <c r="BA39" s="76"/>
      <c r="BB39" s="39"/>
      <c r="BC39" s="78"/>
      <c r="BD39" s="33"/>
      <c r="BE39" s="77"/>
      <c r="BF39" s="39"/>
      <c r="BG39" s="39"/>
      <c r="BH39" s="76"/>
      <c r="BI39" s="39"/>
      <c r="BJ39" s="78"/>
      <c r="BK39" s="33"/>
    </row>
    <row r="40" spans="1:63" x14ac:dyDescent="0.35">
      <c r="A40" s="77"/>
      <c r="B40" s="39"/>
      <c r="C40" s="39"/>
      <c r="D40" s="39"/>
      <c r="E40" s="39"/>
      <c r="F40" s="73"/>
      <c r="G40" s="95">
        <f>Table1487453233343536331323334353738393103113123133143[[#This Row],[Hours Worked]]*Table1487453233343536331323334353738393103113123133143[[#This Row],[Rate]]</f>
        <v>0</v>
      </c>
      <c r="H40" s="116"/>
      <c r="I40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40" s="94"/>
      <c r="K40" s="95">
        <f>Table1487453233343536331323334353738393103113123133143[[#This Row],[Rate (Auto selects)]]*Table1487453233343536331323334353738393103113123133143[[#This Row],[Hours Used]]</f>
        <v>0</v>
      </c>
      <c r="S40" s="33"/>
      <c r="T40" s="39"/>
      <c r="U40" s="39"/>
      <c r="V40" s="39"/>
      <c r="W40" s="39"/>
      <c r="X40" s="39"/>
      <c r="Y40" s="112">
        <f>IF(X40 &lt;&gt; "", RIGHT(Table15775311283848586881828384858788898108118128138148[[#This Row],[Class (Dropdown)]],6),0)</f>
        <v>0</v>
      </c>
      <c r="Z40" s="108"/>
      <c r="AA40" s="107"/>
      <c r="AB40" s="111">
        <f>Table15775311283848586881828384858788898108118128138148[[#This Row],[Rate (Auto fill)]]*Table15775311283848586881828384858788898108118128138148[[#This Row],[Hours Groomed]]</f>
        <v>0</v>
      </c>
      <c r="AC40" s="32"/>
      <c r="AD40" s="39"/>
      <c r="AE40" s="39"/>
      <c r="AF40" s="39"/>
      <c r="AG40" s="39"/>
      <c r="AH40" s="78"/>
      <c r="AI40" s="33"/>
      <c r="AJ40" s="39"/>
      <c r="AK40" s="39"/>
      <c r="AL40" s="39"/>
      <c r="AM40" s="76"/>
      <c r="AN40" s="39"/>
      <c r="AO40" s="39"/>
      <c r="AP40" s="33"/>
      <c r="AQ40" s="77"/>
      <c r="AR40" s="39"/>
      <c r="AS40" s="39"/>
      <c r="AT40" s="76"/>
      <c r="AU40" s="39"/>
      <c r="AV40" s="78"/>
      <c r="AW40" s="33"/>
      <c r="AX40" s="77"/>
      <c r="AY40" s="39"/>
      <c r="AZ40" s="39"/>
      <c r="BA40" s="76"/>
      <c r="BB40" s="39"/>
      <c r="BC40" s="78"/>
      <c r="BD40" s="33"/>
      <c r="BE40" s="77"/>
      <c r="BF40" s="39"/>
      <c r="BG40" s="39"/>
      <c r="BH40" s="76"/>
      <c r="BI40" s="39"/>
      <c r="BJ40" s="78"/>
      <c r="BK40" s="33"/>
    </row>
    <row r="41" spans="1:63" x14ac:dyDescent="0.35">
      <c r="A41" s="77"/>
      <c r="B41" s="39"/>
      <c r="C41" s="39"/>
      <c r="D41" s="39"/>
      <c r="E41" s="39"/>
      <c r="F41" s="73"/>
      <c r="G41" s="95">
        <f>Table1487453233343536331323334353738393103113123133143[[#This Row],[Hours Worked]]*Table1487453233343536331323334353738393103113123133143[[#This Row],[Rate]]</f>
        <v>0</v>
      </c>
      <c r="H41" s="116"/>
      <c r="I41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41" s="94"/>
      <c r="K41" s="95">
        <f>Table1487453233343536331323334353738393103113123133143[[#This Row],[Rate (Auto selects)]]*Table1487453233343536331323334353738393103113123133143[[#This Row],[Hours Used]]</f>
        <v>0</v>
      </c>
      <c r="S41" s="33"/>
      <c r="T41" s="39"/>
      <c r="U41" s="39"/>
      <c r="V41" s="39"/>
      <c r="W41" s="39"/>
      <c r="X41" s="39"/>
      <c r="Y41" s="112">
        <f>IF(X41 &lt;&gt; "", RIGHT(Table15775311283848586881828384858788898108118128138148[[#This Row],[Class (Dropdown)]],6),0)</f>
        <v>0</v>
      </c>
      <c r="Z41" s="108"/>
      <c r="AA41" s="107"/>
      <c r="AB41" s="111">
        <f>Table15775311283848586881828384858788898108118128138148[[#This Row],[Rate (Auto fill)]]*Table15775311283848586881828384858788898108118128138148[[#This Row],[Hours Groomed]]</f>
        <v>0</v>
      </c>
      <c r="AC41" s="32"/>
      <c r="AD41" s="39"/>
      <c r="AE41" s="39"/>
      <c r="AF41" s="39"/>
      <c r="AG41" s="39"/>
      <c r="AH41" s="78"/>
      <c r="AI41" s="33"/>
      <c r="AJ41" s="39"/>
      <c r="AK41" s="39"/>
      <c r="AL41" s="39"/>
      <c r="AM41" s="76"/>
      <c r="AN41" s="39"/>
      <c r="AO41" s="39"/>
      <c r="AP41" s="33"/>
      <c r="AQ41" s="77"/>
      <c r="AR41" s="39"/>
      <c r="AS41" s="39"/>
      <c r="AT41" s="76"/>
      <c r="AU41" s="39"/>
      <c r="AV41" s="78"/>
      <c r="AW41" s="33"/>
      <c r="AX41" s="77"/>
      <c r="AY41" s="39"/>
      <c r="AZ41" s="39"/>
      <c r="BA41" s="76"/>
      <c r="BB41" s="39"/>
      <c r="BC41" s="78"/>
      <c r="BD41" s="33"/>
      <c r="BE41" s="77"/>
      <c r="BF41" s="39"/>
      <c r="BG41" s="39"/>
      <c r="BH41" s="76"/>
      <c r="BI41" s="39"/>
      <c r="BJ41" s="78"/>
      <c r="BK41" s="33"/>
    </row>
    <row r="42" spans="1:63" ht="15.6" thickBot="1" x14ac:dyDescent="0.4">
      <c r="A42" s="77"/>
      <c r="B42" s="39"/>
      <c r="C42" s="39"/>
      <c r="D42" s="39"/>
      <c r="E42" s="39"/>
      <c r="F42" s="73"/>
      <c r="G42" s="95">
        <f>Table1487453233343536331323334353738393103113123133143[[#This Row],[Hours Worked]]*Table1487453233343536331323334353738393103113123133143[[#This Row],[Rate]]</f>
        <v>0</v>
      </c>
      <c r="H42" s="116"/>
      <c r="I42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42" s="94"/>
      <c r="K42" s="95">
        <f>Table1487453233343536331323334353738393103113123133143[[#This Row],[Rate (Auto selects)]]*Table1487453233343536331323334353738393103113123133143[[#This Row],[Hours Used]]</f>
        <v>0</v>
      </c>
      <c r="S42" s="33"/>
      <c r="T42" s="39"/>
      <c r="U42" s="39"/>
      <c r="V42" s="39"/>
      <c r="W42" s="39"/>
      <c r="X42" s="39"/>
      <c r="Y42" s="112">
        <f>IF(X42 &lt;&gt; "", RIGHT(Table15775311283848586881828384858788898108118128138148[[#This Row],[Class (Dropdown)]],6),0)</f>
        <v>0</v>
      </c>
      <c r="Z42" s="108"/>
      <c r="AA42" s="107"/>
      <c r="AB42" s="111">
        <f>Table15775311283848586881828384858788898108118128138148[[#This Row],[Rate (Auto fill)]]*Table15775311283848586881828384858788898108118128138148[[#This Row],[Hours Groomed]]</f>
        <v>0</v>
      </c>
      <c r="AC42" s="32"/>
      <c r="AD42" s="39"/>
      <c r="AE42" s="82"/>
      <c r="AF42" s="82"/>
      <c r="AG42" s="82"/>
      <c r="AH42" s="83"/>
      <c r="AI42" s="33"/>
      <c r="AJ42" s="39"/>
      <c r="AK42" s="39"/>
      <c r="AL42" s="39"/>
      <c r="AM42" s="76"/>
      <c r="AN42" s="39"/>
      <c r="AO42" s="39"/>
      <c r="AP42" s="33"/>
      <c r="AQ42" s="77"/>
      <c r="AR42" s="39"/>
      <c r="AS42" s="39"/>
      <c r="AT42" s="76"/>
      <c r="AU42" s="39"/>
      <c r="AV42" s="78"/>
      <c r="AW42" s="33"/>
      <c r="AX42" s="77"/>
      <c r="AY42" s="39"/>
      <c r="AZ42" s="39"/>
      <c r="BA42" s="76"/>
      <c r="BB42" s="39"/>
      <c r="BC42" s="78"/>
      <c r="BD42" s="33"/>
      <c r="BE42" s="77"/>
      <c r="BF42" s="39"/>
      <c r="BG42" s="39"/>
      <c r="BH42" s="76"/>
      <c r="BI42" s="39"/>
      <c r="BJ42" s="78"/>
      <c r="BK42" s="33"/>
    </row>
    <row r="43" spans="1:63" x14ac:dyDescent="0.35">
      <c r="A43" s="77"/>
      <c r="B43" s="39"/>
      <c r="C43" s="39"/>
      <c r="D43" s="39"/>
      <c r="E43" s="39"/>
      <c r="F43" s="73"/>
      <c r="G43" s="95">
        <f>Table1487453233343536331323334353738393103113123133143[[#This Row],[Hours Worked]]*Table1487453233343536331323334353738393103113123133143[[#This Row],[Rate]]</f>
        <v>0</v>
      </c>
      <c r="H43" s="116"/>
      <c r="I43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43" s="94"/>
      <c r="K43" s="95">
        <f>Table1487453233343536331323334353738393103113123133143[[#This Row],[Rate (Auto selects)]]*Table1487453233343536331323334353738393103113123133143[[#This Row],[Hours Used]]</f>
        <v>0</v>
      </c>
      <c r="S43" s="33"/>
      <c r="T43" s="39"/>
      <c r="U43" s="39"/>
      <c r="V43" s="39"/>
      <c r="W43" s="39"/>
      <c r="X43" s="39"/>
      <c r="Y43" s="112">
        <f>IF(X43 &lt;&gt; "", RIGHT(Table15775311283848586881828384858788898108118128138148[[#This Row],[Class (Dropdown)]],6),0)</f>
        <v>0</v>
      </c>
      <c r="Z43" s="108"/>
      <c r="AA43" s="107"/>
      <c r="AB43" s="111">
        <f>Table15775311283848586881828384858788898108118128138148[[#This Row],[Rate (Auto fill)]]*Table15775311283848586881828384858788898108118128138148[[#This Row],[Hours Groomed]]</f>
        <v>0</v>
      </c>
      <c r="AC43" s="32"/>
      <c r="AD43" s="84"/>
      <c r="AE43" s="85"/>
      <c r="AF43" s="85"/>
      <c r="AI43" s="33"/>
      <c r="AJ43" s="39"/>
      <c r="AK43" s="39"/>
      <c r="AL43" s="39"/>
      <c r="AM43" s="76"/>
      <c r="AN43" s="39"/>
      <c r="AO43" s="39"/>
      <c r="AP43" s="33"/>
      <c r="AQ43" s="77"/>
      <c r="AR43" s="39"/>
      <c r="AS43" s="39"/>
      <c r="AT43" s="76"/>
      <c r="AU43" s="39"/>
      <c r="AV43" s="78"/>
      <c r="AW43" s="33"/>
      <c r="AX43" s="77"/>
      <c r="AY43" s="39"/>
      <c r="AZ43" s="39"/>
      <c r="BA43" s="76"/>
      <c r="BB43" s="39"/>
      <c r="BC43" s="78"/>
      <c r="BD43" s="33"/>
      <c r="BE43" s="77"/>
      <c r="BF43" s="39"/>
      <c r="BG43" s="39"/>
      <c r="BH43" s="76"/>
      <c r="BI43" s="39"/>
      <c r="BJ43" s="78"/>
      <c r="BK43" s="33"/>
    </row>
    <row r="44" spans="1:63" x14ac:dyDescent="0.35">
      <c r="A44" s="77"/>
      <c r="B44" s="39"/>
      <c r="C44" s="39"/>
      <c r="D44" s="39"/>
      <c r="E44" s="39"/>
      <c r="F44" s="73"/>
      <c r="G44" s="95">
        <f>Table1487453233343536331323334353738393103113123133143[[#This Row],[Hours Worked]]*Table1487453233343536331323334353738393103113123133143[[#This Row],[Rate]]</f>
        <v>0</v>
      </c>
      <c r="H44" s="116"/>
      <c r="I44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44" s="94"/>
      <c r="K44" s="95">
        <f>Table1487453233343536331323334353738393103113123133143[[#This Row],[Rate (Auto selects)]]*Table1487453233343536331323334353738393103113123133143[[#This Row],[Hours Used]]</f>
        <v>0</v>
      </c>
      <c r="S44" s="33"/>
      <c r="T44" s="39"/>
      <c r="U44" s="39"/>
      <c r="V44" s="39"/>
      <c r="W44" s="39"/>
      <c r="X44" s="39"/>
      <c r="Y44" s="112">
        <f>IF(X44 &lt;&gt; "", RIGHT(Table15775311283848586881828384858788898108118128138148[[#This Row],[Class (Dropdown)]],6),0)</f>
        <v>0</v>
      </c>
      <c r="Z44" s="108"/>
      <c r="AA44" s="107"/>
      <c r="AB44" s="111">
        <f>Table15775311283848586881828384858788898108118128138148[[#This Row],[Rate (Auto fill)]]*Table15775311283848586881828384858788898108118128138148[[#This Row],[Hours Groomed]]</f>
        <v>0</v>
      </c>
      <c r="AC44" s="32"/>
      <c r="AD44" s="84"/>
      <c r="AE44" s="85"/>
      <c r="AF44" s="85"/>
      <c r="AI44" s="33"/>
      <c r="AJ44" s="39"/>
      <c r="AK44" s="39"/>
      <c r="AL44" s="39"/>
      <c r="AM44" s="76"/>
      <c r="AN44" s="39"/>
      <c r="AO44" s="39"/>
      <c r="AP44" s="33"/>
      <c r="AQ44" s="77"/>
      <c r="AR44" s="39"/>
      <c r="AS44" s="39"/>
      <c r="AT44" s="76"/>
      <c r="AU44" s="39"/>
      <c r="AV44" s="78"/>
      <c r="AW44" s="33"/>
      <c r="AX44" s="77"/>
      <c r="AY44" s="39"/>
      <c r="AZ44" s="39"/>
      <c r="BA44" s="76"/>
      <c r="BB44" s="39"/>
      <c r="BC44" s="78"/>
      <c r="BD44" s="33"/>
      <c r="BE44" s="77"/>
      <c r="BF44" s="39"/>
      <c r="BG44" s="39"/>
      <c r="BH44" s="76"/>
      <c r="BI44" s="39"/>
      <c r="BJ44" s="78"/>
      <c r="BK44" s="33"/>
    </row>
    <row r="45" spans="1:63" x14ac:dyDescent="0.35">
      <c r="A45" s="77"/>
      <c r="B45" s="39"/>
      <c r="C45" s="39"/>
      <c r="D45" s="39"/>
      <c r="E45" s="39"/>
      <c r="F45" s="73"/>
      <c r="G45" s="95">
        <f>Table1487453233343536331323334353738393103113123133143[[#This Row],[Hours Worked]]*Table1487453233343536331323334353738393103113123133143[[#This Row],[Rate]]</f>
        <v>0</v>
      </c>
      <c r="H45" s="116"/>
      <c r="I45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45" s="94"/>
      <c r="K45" s="95">
        <f>Table1487453233343536331323334353738393103113123133143[[#This Row],[Rate (Auto selects)]]*Table1487453233343536331323334353738393103113123133143[[#This Row],[Hours Used]]</f>
        <v>0</v>
      </c>
      <c r="S45" s="33"/>
      <c r="T45" s="39"/>
      <c r="U45" s="39"/>
      <c r="V45" s="39"/>
      <c r="W45" s="39"/>
      <c r="X45" s="39"/>
      <c r="Y45" s="112">
        <f>IF(X45 &lt;&gt; "", RIGHT(Table15775311283848586881828384858788898108118128138148[[#This Row],[Class (Dropdown)]],6),0)</f>
        <v>0</v>
      </c>
      <c r="Z45" s="108"/>
      <c r="AA45" s="107"/>
      <c r="AB45" s="111">
        <f>Table15775311283848586881828384858788898108118128138148[[#This Row],[Rate (Auto fill)]]*Table15775311283848586881828384858788898108118128138148[[#This Row],[Hours Groomed]]</f>
        <v>0</v>
      </c>
      <c r="AC45" s="32"/>
      <c r="AD45" s="84"/>
      <c r="AE45" s="85"/>
      <c r="AF45" s="85"/>
      <c r="AI45" s="33"/>
      <c r="AJ45" s="39"/>
      <c r="AK45" s="39"/>
      <c r="AL45" s="39"/>
      <c r="AM45" s="76"/>
      <c r="AN45" s="39"/>
      <c r="AO45" s="39"/>
      <c r="AP45" s="33"/>
      <c r="AQ45" s="77"/>
      <c r="AR45" s="39"/>
      <c r="AS45" s="39"/>
      <c r="AT45" s="76"/>
      <c r="AU45" s="39"/>
      <c r="AV45" s="78"/>
      <c r="AW45" s="33"/>
      <c r="AX45" s="77"/>
      <c r="AY45" s="39"/>
      <c r="AZ45" s="39"/>
      <c r="BA45" s="76"/>
      <c r="BB45" s="39"/>
      <c r="BC45" s="78"/>
      <c r="BD45" s="33"/>
      <c r="BE45" s="77"/>
      <c r="BF45" s="39"/>
      <c r="BG45" s="39"/>
      <c r="BH45" s="76"/>
      <c r="BI45" s="39"/>
      <c r="BJ45" s="78"/>
      <c r="BK45" s="33"/>
    </row>
    <row r="46" spans="1:63" x14ac:dyDescent="0.35">
      <c r="A46" s="77"/>
      <c r="B46" s="39"/>
      <c r="C46" s="39"/>
      <c r="D46" s="39"/>
      <c r="E46" s="39"/>
      <c r="F46" s="73"/>
      <c r="G46" s="95">
        <f>Table1487453233343536331323334353738393103113123133143[[#This Row],[Hours Worked]]*Table1487453233343536331323334353738393103113123133143[[#This Row],[Rate]]</f>
        <v>0</v>
      </c>
      <c r="H46" s="116"/>
      <c r="I46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46" s="94"/>
      <c r="K46" s="95">
        <f>Table1487453233343536331323334353738393103113123133143[[#This Row],[Rate (Auto selects)]]*Table1487453233343536331323334353738393103113123133143[[#This Row],[Hours Used]]</f>
        <v>0</v>
      </c>
      <c r="S46" s="33"/>
      <c r="T46" s="39"/>
      <c r="U46" s="39"/>
      <c r="V46" s="39"/>
      <c r="W46" s="39"/>
      <c r="X46" s="39"/>
      <c r="Y46" s="112">
        <f>IF(X46 &lt;&gt; "", RIGHT(Table15775311283848586881828384858788898108118128138148[[#This Row],[Class (Dropdown)]],6),0)</f>
        <v>0</v>
      </c>
      <c r="Z46" s="108"/>
      <c r="AA46" s="107"/>
      <c r="AB46" s="111">
        <f>Table15775311283848586881828384858788898108118128138148[[#This Row],[Rate (Auto fill)]]*Table15775311283848586881828384858788898108118128138148[[#This Row],[Hours Groomed]]</f>
        <v>0</v>
      </c>
      <c r="AC46" s="32"/>
      <c r="AD46" s="84"/>
      <c r="AE46" s="85"/>
      <c r="AF46" s="85"/>
      <c r="AI46" s="33"/>
      <c r="AJ46" s="39"/>
      <c r="AK46" s="39"/>
      <c r="AL46" s="39"/>
      <c r="AM46" s="76"/>
      <c r="AN46" s="39"/>
      <c r="AO46" s="39"/>
      <c r="AP46" s="33"/>
      <c r="AQ46" s="77"/>
      <c r="AR46" s="39"/>
      <c r="AS46" s="39"/>
      <c r="AT46" s="76"/>
      <c r="AU46" s="39"/>
      <c r="AV46" s="78"/>
      <c r="AW46" s="33"/>
      <c r="AX46" s="77"/>
      <c r="AY46" s="39"/>
      <c r="AZ46" s="39"/>
      <c r="BA46" s="76"/>
      <c r="BB46" s="39"/>
      <c r="BC46" s="78"/>
      <c r="BD46" s="33"/>
      <c r="BE46" s="77"/>
      <c r="BF46" s="39"/>
      <c r="BG46" s="39"/>
      <c r="BH46" s="76"/>
      <c r="BI46" s="39"/>
      <c r="BJ46" s="78"/>
      <c r="BK46" s="33"/>
    </row>
    <row r="47" spans="1:63" x14ac:dyDescent="0.35">
      <c r="A47" s="77"/>
      <c r="B47" s="39"/>
      <c r="C47" s="39"/>
      <c r="D47" s="39"/>
      <c r="E47" s="39"/>
      <c r="F47" s="73"/>
      <c r="G47" s="95">
        <f>Table1487453233343536331323334353738393103113123133143[[#This Row],[Hours Worked]]*Table1487453233343536331323334353738393103113123133143[[#This Row],[Rate]]</f>
        <v>0</v>
      </c>
      <c r="H47" s="116"/>
      <c r="I47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47" s="94"/>
      <c r="K47" s="95">
        <f>Table1487453233343536331323334353738393103113123133143[[#This Row],[Rate (Auto selects)]]*Table1487453233343536331323334353738393103113123133143[[#This Row],[Hours Used]]</f>
        <v>0</v>
      </c>
      <c r="S47" s="33"/>
      <c r="T47" s="39"/>
      <c r="U47" s="39"/>
      <c r="V47" s="39"/>
      <c r="W47" s="39"/>
      <c r="X47" s="39"/>
      <c r="Y47" s="112">
        <f>IF(X47 &lt;&gt; "", RIGHT(Table15775311283848586881828384858788898108118128138148[[#This Row],[Class (Dropdown)]],6),0)</f>
        <v>0</v>
      </c>
      <c r="Z47" s="108"/>
      <c r="AA47" s="107"/>
      <c r="AB47" s="111">
        <f>Table15775311283848586881828384858788898108118128138148[[#This Row],[Rate (Auto fill)]]*Table15775311283848586881828384858788898108118128138148[[#This Row],[Hours Groomed]]</f>
        <v>0</v>
      </c>
      <c r="AC47" s="32"/>
      <c r="AD47" s="84"/>
      <c r="AE47" s="85"/>
      <c r="AF47" s="85"/>
      <c r="AI47" s="33"/>
      <c r="AJ47" s="39"/>
      <c r="AK47" s="39"/>
      <c r="AL47" s="39"/>
      <c r="AM47" s="76"/>
      <c r="AN47" s="39"/>
      <c r="AO47" s="39"/>
      <c r="AP47" s="33"/>
      <c r="AQ47" s="77"/>
      <c r="AR47" s="39"/>
      <c r="AS47" s="39"/>
      <c r="AT47" s="76"/>
      <c r="AU47" s="39"/>
      <c r="AV47" s="78"/>
      <c r="AW47" s="33"/>
      <c r="AX47" s="77"/>
      <c r="AY47" s="39"/>
      <c r="AZ47" s="39"/>
      <c r="BA47" s="76"/>
      <c r="BB47" s="39"/>
      <c r="BC47" s="78"/>
      <c r="BD47" s="33"/>
      <c r="BE47" s="77"/>
      <c r="BF47" s="39"/>
      <c r="BG47" s="39"/>
      <c r="BH47" s="76"/>
      <c r="BI47" s="39"/>
      <c r="BJ47" s="78"/>
      <c r="BK47" s="33"/>
    </row>
    <row r="48" spans="1:63" x14ac:dyDescent="0.35">
      <c r="A48" s="77"/>
      <c r="B48" s="39"/>
      <c r="C48" s="39"/>
      <c r="D48" s="39"/>
      <c r="E48" s="39"/>
      <c r="F48" s="73"/>
      <c r="G48" s="95">
        <f>Table1487453233343536331323334353738393103113123133143[[#This Row],[Hours Worked]]*Table1487453233343536331323334353738393103113123133143[[#This Row],[Rate]]</f>
        <v>0</v>
      </c>
      <c r="H48" s="116"/>
      <c r="I48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48" s="94"/>
      <c r="K48" s="95">
        <f>Table1487453233343536331323334353738393103113123133143[[#This Row],[Rate (Auto selects)]]*Table1487453233343536331323334353738393103113123133143[[#This Row],[Hours Used]]</f>
        <v>0</v>
      </c>
      <c r="S48" s="33"/>
      <c r="T48" s="39"/>
      <c r="U48" s="39"/>
      <c r="V48" s="39"/>
      <c r="W48" s="39"/>
      <c r="X48" s="39"/>
      <c r="Y48" s="112">
        <f>IF(X48 &lt;&gt; "", RIGHT(Table15775311283848586881828384858788898108118128138148[[#This Row],[Class (Dropdown)]],6),0)</f>
        <v>0</v>
      </c>
      <c r="Z48" s="108"/>
      <c r="AA48" s="107"/>
      <c r="AB48" s="111">
        <f>Table15775311283848586881828384858788898108118128138148[[#This Row],[Rate (Auto fill)]]*Table15775311283848586881828384858788898108118128138148[[#This Row],[Hours Groomed]]</f>
        <v>0</v>
      </c>
      <c r="AC48" s="32"/>
      <c r="AD48" s="84"/>
      <c r="AE48" s="85"/>
      <c r="AF48" s="85"/>
      <c r="AI48" s="33"/>
      <c r="AJ48" s="39"/>
      <c r="AK48" s="39"/>
      <c r="AL48" s="39"/>
      <c r="AM48" s="76"/>
      <c r="AN48" s="39"/>
      <c r="AO48" s="39"/>
      <c r="AP48" s="33"/>
      <c r="AQ48" s="77"/>
      <c r="AR48" s="39"/>
      <c r="AS48" s="39"/>
      <c r="AT48" s="76"/>
      <c r="AU48" s="39"/>
      <c r="AV48" s="78"/>
      <c r="AW48" s="33"/>
      <c r="AX48" s="77"/>
      <c r="AY48" s="39"/>
      <c r="AZ48" s="39"/>
      <c r="BA48" s="76"/>
      <c r="BB48" s="39"/>
      <c r="BC48" s="78"/>
      <c r="BD48" s="33"/>
      <c r="BE48" s="77"/>
      <c r="BF48" s="39"/>
      <c r="BG48" s="39"/>
      <c r="BH48" s="76"/>
      <c r="BI48" s="39"/>
      <c r="BJ48" s="78"/>
      <c r="BK48" s="33"/>
    </row>
    <row r="49" spans="1:63" x14ac:dyDescent="0.35">
      <c r="A49" s="77"/>
      <c r="B49" s="39"/>
      <c r="C49" s="39"/>
      <c r="D49" s="39"/>
      <c r="E49" s="39"/>
      <c r="F49" s="73"/>
      <c r="G49" s="95">
        <f>Table1487453233343536331323334353738393103113123133143[[#This Row],[Hours Worked]]*Table1487453233343536331323334353738393103113123133143[[#This Row],[Rate]]</f>
        <v>0</v>
      </c>
      <c r="H49" s="116"/>
      <c r="I49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49" s="94"/>
      <c r="K49" s="95">
        <f>Table1487453233343536331323334353738393103113123133143[[#This Row],[Rate (Auto selects)]]*Table1487453233343536331323334353738393103113123133143[[#This Row],[Hours Used]]</f>
        <v>0</v>
      </c>
      <c r="S49" s="33"/>
      <c r="T49" s="39"/>
      <c r="U49" s="39"/>
      <c r="V49" s="39"/>
      <c r="W49" s="39"/>
      <c r="X49" s="39"/>
      <c r="Y49" s="112">
        <f>IF(X49 &lt;&gt; "", RIGHT(Table15775311283848586881828384858788898108118128138148[[#This Row],[Class (Dropdown)]],6),0)</f>
        <v>0</v>
      </c>
      <c r="Z49" s="108"/>
      <c r="AA49" s="107"/>
      <c r="AB49" s="111">
        <f>Table15775311283848586881828384858788898108118128138148[[#This Row],[Rate (Auto fill)]]*Table15775311283848586881828384858788898108118128138148[[#This Row],[Hours Groomed]]</f>
        <v>0</v>
      </c>
      <c r="AC49" s="32"/>
      <c r="AD49" s="84"/>
      <c r="AE49" s="85"/>
      <c r="AF49" s="85"/>
      <c r="AI49" s="33"/>
      <c r="AJ49" s="39"/>
      <c r="AK49" s="39"/>
      <c r="AL49" s="39"/>
      <c r="AM49" s="76"/>
      <c r="AN49" s="39"/>
      <c r="AO49" s="39"/>
      <c r="AP49" s="33"/>
      <c r="AQ49" s="77"/>
      <c r="AR49" s="39"/>
      <c r="AS49" s="39"/>
      <c r="AT49" s="76"/>
      <c r="AU49" s="39"/>
      <c r="AV49" s="78"/>
      <c r="AW49" s="33"/>
      <c r="AX49" s="77"/>
      <c r="AY49" s="39"/>
      <c r="AZ49" s="39"/>
      <c r="BA49" s="76"/>
      <c r="BB49" s="39"/>
      <c r="BC49" s="78"/>
      <c r="BD49" s="33"/>
      <c r="BE49" s="77"/>
      <c r="BF49" s="39"/>
      <c r="BG49" s="39"/>
      <c r="BH49" s="76"/>
      <c r="BI49" s="39"/>
      <c r="BJ49" s="78"/>
      <c r="BK49" s="33"/>
    </row>
    <row r="50" spans="1:63" x14ac:dyDescent="0.35">
      <c r="A50" s="77"/>
      <c r="B50" s="39"/>
      <c r="C50" s="39"/>
      <c r="D50" s="39"/>
      <c r="E50" s="39"/>
      <c r="F50" s="73"/>
      <c r="G50" s="95">
        <f>Table1487453233343536331323334353738393103113123133143[[#This Row],[Hours Worked]]*Table1487453233343536331323334353738393103113123133143[[#This Row],[Rate]]</f>
        <v>0</v>
      </c>
      <c r="H50" s="116"/>
      <c r="I50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50" s="94"/>
      <c r="K50" s="95">
        <f>Table1487453233343536331323334353738393103113123133143[[#This Row],[Rate (Auto selects)]]*Table1487453233343536331323334353738393103113123133143[[#This Row],[Hours Used]]</f>
        <v>0</v>
      </c>
      <c r="S50" s="33"/>
      <c r="T50" s="39"/>
      <c r="U50" s="39"/>
      <c r="V50" s="39"/>
      <c r="W50" s="39"/>
      <c r="X50" s="39"/>
      <c r="Y50" s="112">
        <f>IF(X50 &lt;&gt; "", RIGHT(Table15775311283848586881828384858788898108118128138148[[#This Row],[Class (Dropdown)]],6),0)</f>
        <v>0</v>
      </c>
      <c r="Z50" s="108"/>
      <c r="AA50" s="107"/>
      <c r="AB50" s="111">
        <f>Table15775311283848586881828384858788898108118128138148[[#This Row],[Rate (Auto fill)]]*Table15775311283848586881828384858788898108118128138148[[#This Row],[Hours Groomed]]</f>
        <v>0</v>
      </c>
      <c r="AC50" s="32"/>
      <c r="AD50" s="84"/>
      <c r="AE50" s="85"/>
      <c r="AF50" s="85"/>
      <c r="AI50" s="33"/>
      <c r="AJ50" s="39"/>
      <c r="AK50" s="39"/>
      <c r="AL50" s="39"/>
      <c r="AM50" s="76"/>
      <c r="AN50" s="39"/>
      <c r="AO50" s="39"/>
      <c r="AP50" s="33"/>
      <c r="AQ50" s="77"/>
      <c r="AR50" s="39"/>
      <c r="AS50" s="39"/>
      <c r="AT50" s="76"/>
      <c r="AU50" s="39"/>
      <c r="AV50" s="78"/>
      <c r="AW50" s="33"/>
      <c r="AX50" s="77"/>
      <c r="AY50" s="39"/>
      <c r="AZ50" s="39"/>
      <c r="BA50" s="76"/>
      <c r="BB50" s="39"/>
      <c r="BC50" s="78"/>
      <c r="BD50" s="33"/>
      <c r="BE50" s="77"/>
      <c r="BF50" s="39"/>
      <c r="BG50" s="39"/>
      <c r="BH50" s="76"/>
      <c r="BI50" s="39"/>
      <c r="BJ50" s="78"/>
      <c r="BK50" s="33"/>
    </row>
    <row r="51" spans="1:63" x14ac:dyDescent="0.35">
      <c r="A51" s="77"/>
      <c r="B51" s="39"/>
      <c r="C51" s="39"/>
      <c r="D51" s="39"/>
      <c r="E51" s="39"/>
      <c r="F51" s="73"/>
      <c r="G51" s="95">
        <f>Table1487453233343536331323334353738393103113123133143[[#This Row],[Hours Worked]]*Table1487453233343536331323334353738393103113123133143[[#This Row],[Rate]]</f>
        <v>0</v>
      </c>
      <c r="H51" s="116"/>
      <c r="I51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51" s="94"/>
      <c r="K51" s="95">
        <f>Table1487453233343536331323334353738393103113123133143[[#This Row],[Rate (Auto selects)]]*Table1487453233343536331323334353738393103113123133143[[#This Row],[Hours Used]]</f>
        <v>0</v>
      </c>
      <c r="S51" s="33"/>
      <c r="T51" s="39"/>
      <c r="U51" s="39"/>
      <c r="V51" s="39"/>
      <c r="W51" s="39"/>
      <c r="X51" s="39"/>
      <c r="Y51" s="112">
        <f>IF(X51 &lt;&gt; "", RIGHT(Table15775311283848586881828384858788898108118128138148[[#This Row],[Class (Dropdown)]],6),0)</f>
        <v>0</v>
      </c>
      <c r="Z51" s="108"/>
      <c r="AA51" s="107"/>
      <c r="AB51" s="111">
        <f>Table15775311283848586881828384858788898108118128138148[[#This Row],[Rate (Auto fill)]]*Table15775311283848586881828384858788898108118128138148[[#This Row],[Hours Groomed]]</f>
        <v>0</v>
      </c>
      <c r="AC51" s="32"/>
      <c r="AD51" s="84"/>
      <c r="AE51" s="85"/>
      <c r="AF51" s="85"/>
      <c r="AI51" s="33"/>
      <c r="AJ51" s="39"/>
      <c r="AK51" s="39"/>
      <c r="AL51" s="39"/>
      <c r="AM51" s="76"/>
      <c r="AN51" s="39"/>
      <c r="AO51" s="39"/>
      <c r="AP51" s="33"/>
      <c r="AQ51" s="77"/>
      <c r="AR51" s="39"/>
      <c r="AS51" s="39"/>
      <c r="AT51" s="76"/>
      <c r="AU51" s="39"/>
      <c r="AV51" s="78"/>
      <c r="AW51" s="33"/>
      <c r="AX51" s="77"/>
      <c r="AY51" s="39"/>
      <c r="AZ51" s="39"/>
      <c r="BA51" s="76"/>
      <c r="BB51" s="39"/>
      <c r="BC51" s="78"/>
      <c r="BD51" s="33"/>
      <c r="BE51" s="77"/>
      <c r="BF51" s="39"/>
      <c r="BG51" s="39"/>
      <c r="BH51" s="76"/>
      <c r="BI51" s="39"/>
      <c r="BJ51" s="78"/>
      <c r="BK51" s="33"/>
    </row>
    <row r="52" spans="1:63" x14ac:dyDescent="0.35">
      <c r="A52" s="77"/>
      <c r="B52" s="39"/>
      <c r="C52" s="39"/>
      <c r="D52" s="39"/>
      <c r="E52" s="39"/>
      <c r="F52" s="73"/>
      <c r="G52" s="95">
        <f>Table1487453233343536331323334353738393103113123133143[[#This Row],[Hours Worked]]*Table1487453233343536331323334353738393103113123133143[[#This Row],[Rate]]</f>
        <v>0</v>
      </c>
      <c r="H52" s="116"/>
      <c r="I52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52" s="94"/>
      <c r="K52" s="95">
        <f>Table1487453233343536331323334353738393103113123133143[[#This Row],[Rate (Auto selects)]]*Table1487453233343536331323334353738393103113123133143[[#This Row],[Hours Used]]</f>
        <v>0</v>
      </c>
      <c r="S52" s="33"/>
      <c r="T52" s="39"/>
      <c r="U52" s="39"/>
      <c r="V52" s="39"/>
      <c r="W52" s="39"/>
      <c r="X52" s="39"/>
      <c r="Y52" s="112">
        <f>IF(X52 &lt;&gt; "", RIGHT(Table15775311283848586881828384858788898108118128138148[[#This Row],[Class (Dropdown)]],6),0)</f>
        <v>0</v>
      </c>
      <c r="Z52" s="108"/>
      <c r="AA52" s="107"/>
      <c r="AB52" s="111">
        <f>Table15775311283848586881828384858788898108118128138148[[#This Row],[Rate (Auto fill)]]*Table15775311283848586881828384858788898108118128138148[[#This Row],[Hours Groomed]]</f>
        <v>0</v>
      </c>
      <c r="AC52" s="32"/>
      <c r="AD52" s="84"/>
      <c r="AE52" s="85"/>
      <c r="AF52" s="85"/>
      <c r="AI52" s="33"/>
      <c r="AJ52" s="39"/>
      <c r="AK52" s="39"/>
      <c r="AL52" s="39"/>
      <c r="AM52" s="76"/>
      <c r="AN52" s="39"/>
      <c r="AO52" s="39"/>
      <c r="AP52" s="33"/>
      <c r="AQ52" s="77"/>
      <c r="AR52" s="39"/>
      <c r="AS52" s="39"/>
      <c r="AT52" s="76"/>
      <c r="AU52" s="39"/>
      <c r="AV52" s="78"/>
      <c r="AW52" s="33"/>
      <c r="AX52" s="77"/>
      <c r="AY52" s="39"/>
      <c r="AZ52" s="39"/>
      <c r="BA52" s="76"/>
      <c r="BB52" s="39"/>
      <c r="BC52" s="78"/>
      <c r="BD52" s="33"/>
      <c r="BE52" s="77"/>
      <c r="BF52" s="39"/>
      <c r="BG52" s="39"/>
      <c r="BH52" s="76"/>
      <c r="BI52" s="39"/>
      <c r="BJ52" s="78"/>
      <c r="BK52" s="33"/>
    </row>
    <row r="53" spans="1:63" x14ac:dyDescent="0.35">
      <c r="A53" s="77"/>
      <c r="B53" s="39"/>
      <c r="C53" s="39"/>
      <c r="D53" s="39"/>
      <c r="E53" s="39"/>
      <c r="F53" s="73"/>
      <c r="G53" s="95">
        <f>Table1487453233343536331323334353738393103113123133143[[#This Row],[Hours Worked]]*Table1487453233343536331323334353738393103113123133143[[#This Row],[Rate]]</f>
        <v>0</v>
      </c>
      <c r="H53" s="116"/>
      <c r="I53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53" s="94"/>
      <c r="K53" s="95">
        <f>Table1487453233343536331323334353738393103113123133143[[#This Row],[Rate (Auto selects)]]*Table1487453233343536331323334353738393103113123133143[[#This Row],[Hours Used]]</f>
        <v>0</v>
      </c>
      <c r="S53" s="33"/>
      <c r="T53" s="39"/>
      <c r="U53" s="39"/>
      <c r="V53" s="39"/>
      <c r="W53" s="39"/>
      <c r="X53" s="39"/>
      <c r="Y53" s="112">
        <f>IF(X53 &lt;&gt; "", RIGHT(Table15775311283848586881828384858788898108118128138148[[#This Row],[Class (Dropdown)]],6),0)</f>
        <v>0</v>
      </c>
      <c r="Z53" s="108"/>
      <c r="AA53" s="107"/>
      <c r="AB53" s="111">
        <f>Table15775311283848586881828384858788898108118128138148[[#This Row],[Rate (Auto fill)]]*Table15775311283848586881828384858788898108118128138148[[#This Row],[Hours Groomed]]</f>
        <v>0</v>
      </c>
      <c r="AC53" s="32"/>
      <c r="AD53" s="84"/>
      <c r="AE53" s="85"/>
      <c r="AF53" s="85"/>
      <c r="AI53" s="33"/>
      <c r="AJ53" s="39"/>
      <c r="AK53" s="39"/>
      <c r="AL53" s="39"/>
      <c r="AM53" s="76"/>
      <c r="AN53" s="39"/>
      <c r="AO53" s="39"/>
      <c r="AP53" s="33"/>
      <c r="AQ53" s="77"/>
      <c r="AR53" s="39"/>
      <c r="AS53" s="39"/>
      <c r="AT53" s="76"/>
      <c r="AU53" s="39"/>
      <c r="AV53" s="78"/>
      <c r="AW53" s="33"/>
      <c r="AX53" s="77"/>
      <c r="AY53" s="39"/>
      <c r="AZ53" s="39"/>
      <c r="BA53" s="76"/>
      <c r="BB53" s="39"/>
      <c r="BC53" s="78"/>
      <c r="BD53" s="33"/>
      <c r="BE53" s="77"/>
      <c r="BF53" s="39"/>
      <c r="BG53" s="39"/>
      <c r="BH53" s="76"/>
      <c r="BI53" s="39"/>
      <c r="BJ53" s="78"/>
      <c r="BK53" s="33"/>
    </row>
    <row r="54" spans="1:63" x14ac:dyDescent="0.35">
      <c r="A54" s="77"/>
      <c r="B54" s="39"/>
      <c r="C54" s="39"/>
      <c r="D54" s="39"/>
      <c r="E54" s="39"/>
      <c r="F54" s="73"/>
      <c r="G54" s="95">
        <f>Table1487453233343536331323334353738393103113123133143[[#This Row],[Hours Worked]]*Table1487453233343536331323334353738393103113123133143[[#This Row],[Rate]]</f>
        <v>0</v>
      </c>
      <c r="H54" s="116"/>
      <c r="I54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54" s="94"/>
      <c r="K54" s="95">
        <f>Table1487453233343536331323334353738393103113123133143[[#This Row],[Rate (Auto selects)]]*Table1487453233343536331323334353738393103113123133143[[#This Row],[Hours Used]]</f>
        <v>0</v>
      </c>
      <c r="S54" s="33"/>
      <c r="T54" s="39"/>
      <c r="U54" s="39"/>
      <c r="V54" s="39"/>
      <c r="W54" s="39"/>
      <c r="X54" s="39"/>
      <c r="Y54" s="112">
        <f>IF(X54 &lt;&gt; "", RIGHT(Table15775311283848586881828384858788898108118128138148[[#This Row],[Class (Dropdown)]],6),0)</f>
        <v>0</v>
      </c>
      <c r="Z54" s="108"/>
      <c r="AA54" s="107"/>
      <c r="AB54" s="111">
        <f>Table15775311283848586881828384858788898108118128138148[[#This Row],[Rate (Auto fill)]]*Table15775311283848586881828384858788898108118128138148[[#This Row],[Hours Groomed]]</f>
        <v>0</v>
      </c>
      <c r="AC54" s="32"/>
      <c r="AD54" s="84"/>
      <c r="AE54" s="85"/>
      <c r="AF54" s="85"/>
      <c r="AI54" s="33"/>
      <c r="AJ54" s="39"/>
      <c r="AK54" s="39"/>
      <c r="AL54" s="39"/>
      <c r="AM54" s="76"/>
      <c r="AN54" s="39"/>
      <c r="AO54" s="39"/>
      <c r="AP54" s="33"/>
      <c r="AQ54" s="77"/>
      <c r="AR54" s="39"/>
      <c r="AS54" s="39"/>
      <c r="AT54" s="76"/>
      <c r="AU54" s="39"/>
      <c r="AV54" s="78"/>
      <c r="AW54" s="33"/>
      <c r="AX54" s="77"/>
      <c r="AY54" s="39"/>
      <c r="AZ54" s="39"/>
      <c r="BA54" s="76"/>
      <c r="BB54" s="39"/>
      <c r="BC54" s="78"/>
      <c r="BD54" s="33"/>
      <c r="BE54" s="77"/>
      <c r="BF54" s="39"/>
      <c r="BG54" s="39"/>
      <c r="BH54" s="76"/>
      <c r="BI54" s="39"/>
      <c r="BJ54" s="78"/>
      <c r="BK54" s="33"/>
    </row>
    <row r="55" spans="1:63" x14ac:dyDescent="0.35">
      <c r="A55" s="77"/>
      <c r="B55" s="39"/>
      <c r="C55" s="39"/>
      <c r="D55" s="39"/>
      <c r="E55" s="39"/>
      <c r="F55" s="73"/>
      <c r="G55" s="95">
        <f>Table1487453233343536331323334353738393103113123133143[[#This Row],[Hours Worked]]*Table1487453233343536331323334353738393103113123133143[[#This Row],[Rate]]</f>
        <v>0</v>
      </c>
      <c r="H55" s="116"/>
      <c r="I55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55" s="94"/>
      <c r="K55" s="95">
        <f>Table1487453233343536331323334353738393103113123133143[[#This Row],[Rate (Auto selects)]]*Table1487453233343536331323334353738393103113123133143[[#This Row],[Hours Used]]</f>
        <v>0</v>
      </c>
      <c r="S55" s="33"/>
      <c r="T55" s="39"/>
      <c r="U55" s="39"/>
      <c r="V55" s="39"/>
      <c r="W55" s="39"/>
      <c r="X55" s="39"/>
      <c r="Y55" s="112">
        <f>IF(X55 &lt;&gt; "", RIGHT(Table15775311283848586881828384858788898108118128138148[[#This Row],[Class (Dropdown)]],6),0)</f>
        <v>0</v>
      </c>
      <c r="Z55" s="108"/>
      <c r="AA55" s="107"/>
      <c r="AB55" s="111">
        <f>Table15775311283848586881828384858788898108118128138148[[#This Row],[Rate (Auto fill)]]*Table15775311283848586881828384858788898108118128138148[[#This Row],[Hours Groomed]]</f>
        <v>0</v>
      </c>
      <c r="AC55" s="32"/>
      <c r="AD55" s="84"/>
      <c r="AE55" s="85"/>
      <c r="AF55" s="85"/>
      <c r="AI55" s="33"/>
      <c r="AJ55" s="39"/>
      <c r="AK55" s="39"/>
      <c r="AL55" s="39"/>
      <c r="AM55" s="76"/>
      <c r="AN55" s="39"/>
      <c r="AO55" s="39"/>
      <c r="AP55" s="33"/>
      <c r="AQ55" s="77"/>
      <c r="AR55" s="39"/>
      <c r="AS55" s="39"/>
      <c r="AT55" s="76"/>
      <c r="AU55" s="39"/>
      <c r="AV55" s="78"/>
      <c r="AW55" s="33"/>
      <c r="AX55" s="77"/>
      <c r="AY55" s="39"/>
      <c r="AZ55" s="39"/>
      <c r="BA55" s="76"/>
      <c r="BB55" s="39"/>
      <c r="BC55" s="78"/>
      <c r="BD55" s="33"/>
      <c r="BE55" s="77"/>
      <c r="BF55" s="39"/>
      <c r="BG55" s="39"/>
      <c r="BH55" s="76"/>
      <c r="BI55" s="39"/>
      <c r="BJ55" s="78"/>
      <c r="BK55" s="33"/>
    </row>
    <row r="56" spans="1:63" x14ac:dyDescent="0.35">
      <c r="A56" s="77"/>
      <c r="B56" s="39"/>
      <c r="C56" s="39"/>
      <c r="D56" s="39"/>
      <c r="E56" s="39"/>
      <c r="F56" s="73"/>
      <c r="G56" s="95">
        <f>Table1487453233343536331323334353738393103113123133143[[#This Row],[Hours Worked]]*Table1487453233343536331323334353738393103113123133143[[#This Row],[Rate]]</f>
        <v>0</v>
      </c>
      <c r="H56" s="116"/>
      <c r="I56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56" s="94"/>
      <c r="K56" s="95">
        <f>Table1487453233343536331323334353738393103113123133143[[#This Row],[Rate (Auto selects)]]*Table1487453233343536331323334353738393103113123133143[[#This Row],[Hours Used]]</f>
        <v>0</v>
      </c>
      <c r="S56" s="33"/>
      <c r="T56" s="39"/>
      <c r="U56" s="39"/>
      <c r="V56" s="39"/>
      <c r="W56" s="39"/>
      <c r="X56" s="39"/>
      <c r="Y56" s="112">
        <f>IF(X56 &lt;&gt; "", RIGHT(Table15775311283848586881828384858788898108118128138148[[#This Row],[Class (Dropdown)]],6),0)</f>
        <v>0</v>
      </c>
      <c r="Z56" s="108"/>
      <c r="AA56" s="107"/>
      <c r="AB56" s="111">
        <f>Table15775311283848586881828384858788898108118128138148[[#This Row],[Rate (Auto fill)]]*Table15775311283848586881828384858788898108118128138148[[#This Row],[Hours Groomed]]</f>
        <v>0</v>
      </c>
      <c r="AC56" s="32"/>
      <c r="AD56" s="84"/>
      <c r="AE56" s="85"/>
      <c r="AF56" s="85"/>
      <c r="AI56" s="33"/>
      <c r="AJ56" s="39"/>
      <c r="AK56" s="39"/>
      <c r="AL56" s="39"/>
      <c r="AM56" s="76"/>
      <c r="AN56" s="39"/>
      <c r="AO56" s="39"/>
      <c r="AP56" s="33"/>
      <c r="AQ56" s="77"/>
      <c r="AR56" s="39"/>
      <c r="AS56" s="39"/>
      <c r="AT56" s="76"/>
      <c r="AU56" s="39"/>
      <c r="AV56" s="78"/>
      <c r="AW56" s="33"/>
      <c r="AX56" s="77"/>
      <c r="AY56" s="39"/>
      <c r="AZ56" s="39"/>
      <c r="BA56" s="76"/>
      <c r="BB56" s="39"/>
      <c r="BC56" s="78"/>
      <c r="BD56" s="33"/>
      <c r="BE56" s="77"/>
      <c r="BF56" s="39"/>
      <c r="BG56" s="39"/>
      <c r="BH56" s="76"/>
      <c r="BI56" s="39"/>
      <c r="BJ56" s="78"/>
      <c r="BK56" s="33"/>
    </row>
    <row r="57" spans="1:63" x14ac:dyDescent="0.35">
      <c r="A57" s="77"/>
      <c r="B57" s="39"/>
      <c r="C57" s="39"/>
      <c r="D57" s="39"/>
      <c r="E57" s="39"/>
      <c r="F57" s="73"/>
      <c r="G57" s="95">
        <f>Table1487453233343536331323334353738393103113123133143[[#This Row],[Hours Worked]]*Table1487453233343536331323334353738393103113123133143[[#This Row],[Rate]]</f>
        <v>0</v>
      </c>
      <c r="H57" s="116"/>
      <c r="I57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57" s="94"/>
      <c r="K57" s="95">
        <f>Table1487453233343536331323334353738393103113123133143[[#This Row],[Rate (Auto selects)]]*Table1487453233343536331323334353738393103113123133143[[#This Row],[Hours Used]]</f>
        <v>0</v>
      </c>
      <c r="S57" s="33"/>
      <c r="T57" s="39"/>
      <c r="U57" s="39"/>
      <c r="V57" s="39"/>
      <c r="W57" s="39"/>
      <c r="X57" s="39"/>
      <c r="Y57" s="112">
        <f>IF(X57 &lt;&gt; "", RIGHT(Table15775311283848586881828384858788898108118128138148[[#This Row],[Class (Dropdown)]],6),0)</f>
        <v>0</v>
      </c>
      <c r="Z57" s="108"/>
      <c r="AA57" s="107"/>
      <c r="AB57" s="111">
        <f>Table15775311283848586881828384858788898108118128138148[[#This Row],[Rate (Auto fill)]]*Table15775311283848586881828384858788898108118128138148[[#This Row],[Hours Groomed]]</f>
        <v>0</v>
      </c>
      <c r="AC57" s="32"/>
      <c r="AD57" s="84"/>
      <c r="AE57" s="85"/>
      <c r="AF57" s="85"/>
      <c r="AI57" s="33"/>
      <c r="AJ57" s="39"/>
      <c r="AK57" s="39"/>
      <c r="AL57" s="39"/>
      <c r="AM57" s="76"/>
      <c r="AN57" s="39"/>
      <c r="AO57" s="39"/>
      <c r="AP57" s="33"/>
      <c r="AQ57" s="77"/>
      <c r="AR57" s="39"/>
      <c r="AS57" s="39"/>
      <c r="AT57" s="76"/>
      <c r="AU57" s="39"/>
      <c r="AV57" s="78"/>
      <c r="AW57" s="33"/>
      <c r="AX57" s="77"/>
      <c r="AY57" s="39"/>
      <c r="AZ57" s="39"/>
      <c r="BA57" s="76"/>
      <c r="BB57" s="39"/>
      <c r="BC57" s="78"/>
      <c r="BD57" s="33"/>
      <c r="BE57" s="77"/>
      <c r="BF57" s="39"/>
      <c r="BG57" s="39"/>
      <c r="BH57" s="76"/>
      <c r="BI57" s="39"/>
      <c r="BJ57" s="78"/>
      <c r="BK57" s="33"/>
    </row>
    <row r="58" spans="1:63" x14ac:dyDescent="0.35">
      <c r="A58" s="77"/>
      <c r="B58" s="39"/>
      <c r="C58" s="39"/>
      <c r="D58" s="39"/>
      <c r="E58" s="39"/>
      <c r="F58" s="73"/>
      <c r="G58" s="95">
        <f>Table1487453233343536331323334353738393103113123133143[[#This Row],[Hours Worked]]*Table1487453233343536331323334353738393103113123133143[[#This Row],[Rate]]</f>
        <v>0</v>
      </c>
      <c r="H58" s="116"/>
      <c r="I58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58" s="94"/>
      <c r="K58" s="95">
        <f>Table1487453233343536331323334353738393103113123133143[[#This Row],[Rate (Auto selects)]]*Table1487453233343536331323334353738393103113123133143[[#This Row],[Hours Used]]</f>
        <v>0</v>
      </c>
      <c r="S58" s="33"/>
      <c r="T58" s="39"/>
      <c r="U58" s="39"/>
      <c r="V58" s="39"/>
      <c r="W58" s="39"/>
      <c r="X58" s="39"/>
      <c r="Y58" s="112">
        <f>IF(X58 &lt;&gt; "", RIGHT(Table15775311283848586881828384858788898108118128138148[[#This Row],[Class (Dropdown)]],6),0)</f>
        <v>0</v>
      </c>
      <c r="Z58" s="108"/>
      <c r="AA58" s="107"/>
      <c r="AB58" s="111">
        <f>Table15775311283848586881828384858788898108118128138148[[#This Row],[Rate (Auto fill)]]*Table15775311283848586881828384858788898108118128138148[[#This Row],[Hours Groomed]]</f>
        <v>0</v>
      </c>
      <c r="AC58" s="32"/>
      <c r="AD58" s="84"/>
      <c r="AE58" s="85"/>
      <c r="AF58" s="85"/>
      <c r="AI58" s="33"/>
      <c r="AJ58" s="39"/>
      <c r="AK58" s="39"/>
      <c r="AL58" s="39"/>
      <c r="AM58" s="76"/>
      <c r="AN58" s="39"/>
      <c r="AO58" s="39"/>
      <c r="AP58" s="33"/>
      <c r="AQ58" s="77"/>
      <c r="AR58" s="39"/>
      <c r="AS58" s="39"/>
      <c r="AT58" s="76"/>
      <c r="AU58" s="39"/>
      <c r="AV58" s="78"/>
      <c r="AW58" s="33"/>
      <c r="AX58" s="77"/>
      <c r="AY58" s="39"/>
      <c r="AZ58" s="39"/>
      <c r="BA58" s="76"/>
      <c r="BB58" s="39"/>
      <c r="BC58" s="78"/>
      <c r="BD58" s="33"/>
      <c r="BE58" s="77"/>
      <c r="BF58" s="39"/>
      <c r="BG58" s="39"/>
      <c r="BH58" s="76"/>
      <c r="BI58" s="39"/>
      <c r="BJ58" s="78"/>
      <c r="BK58" s="33"/>
    </row>
    <row r="59" spans="1:63" x14ac:dyDescent="0.35">
      <c r="A59" s="77"/>
      <c r="B59" s="39"/>
      <c r="C59" s="39"/>
      <c r="D59" s="39"/>
      <c r="E59" s="39"/>
      <c r="F59" s="73"/>
      <c r="G59" s="95">
        <f>Table1487453233343536331323334353738393103113123133143[[#This Row],[Hours Worked]]*Table1487453233343536331323334353738393103113123133143[[#This Row],[Rate]]</f>
        <v>0</v>
      </c>
      <c r="H59" s="116"/>
      <c r="I59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59" s="94"/>
      <c r="K59" s="95">
        <f>Table1487453233343536331323334353738393103113123133143[[#This Row],[Rate (Auto selects)]]*Table1487453233343536331323334353738393103113123133143[[#This Row],[Hours Used]]</f>
        <v>0</v>
      </c>
      <c r="S59" s="33"/>
      <c r="T59" s="39"/>
      <c r="U59" s="39"/>
      <c r="V59" s="39"/>
      <c r="W59" s="39"/>
      <c r="X59" s="39"/>
      <c r="Y59" s="112">
        <f>IF(X59 &lt;&gt; "", RIGHT(Table15775311283848586881828384858788898108118128138148[[#This Row],[Class (Dropdown)]],6),0)</f>
        <v>0</v>
      </c>
      <c r="Z59" s="108"/>
      <c r="AA59" s="107"/>
      <c r="AB59" s="111">
        <f>Table15775311283848586881828384858788898108118128138148[[#This Row],[Rate (Auto fill)]]*Table15775311283848586881828384858788898108118128138148[[#This Row],[Hours Groomed]]</f>
        <v>0</v>
      </c>
      <c r="AC59" s="32"/>
      <c r="AD59" s="84"/>
      <c r="AE59" s="85"/>
      <c r="AF59" s="85"/>
      <c r="AI59" s="33"/>
      <c r="AJ59" s="39"/>
      <c r="AK59" s="39"/>
      <c r="AL59" s="39"/>
      <c r="AM59" s="76"/>
      <c r="AN59" s="39"/>
      <c r="AO59" s="39"/>
      <c r="AP59" s="33"/>
      <c r="AQ59" s="77"/>
      <c r="AR59" s="39"/>
      <c r="AS59" s="39"/>
      <c r="AT59" s="76"/>
      <c r="AU59" s="39"/>
      <c r="AV59" s="78"/>
      <c r="AW59" s="33"/>
      <c r="AX59" s="77"/>
      <c r="AY59" s="39"/>
      <c r="AZ59" s="39"/>
      <c r="BA59" s="76"/>
      <c r="BB59" s="39"/>
      <c r="BC59" s="78"/>
      <c r="BD59" s="33"/>
      <c r="BE59" s="77"/>
      <c r="BF59" s="39"/>
      <c r="BG59" s="39"/>
      <c r="BH59" s="76"/>
      <c r="BI59" s="39"/>
      <c r="BJ59" s="78"/>
      <c r="BK59" s="33"/>
    </row>
    <row r="60" spans="1:63" x14ac:dyDescent="0.35">
      <c r="A60" s="77"/>
      <c r="B60" s="39"/>
      <c r="C60" s="39"/>
      <c r="D60" s="39"/>
      <c r="E60" s="39"/>
      <c r="F60" s="73"/>
      <c r="G60" s="95">
        <f>Table1487453233343536331323334353738393103113123133143[[#This Row],[Hours Worked]]*Table1487453233343536331323334353738393103113123133143[[#This Row],[Rate]]</f>
        <v>0</v>
      </c>
      <c r="H60" s="116"/>
      <c r="I60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60" s="94"/>
      <c r="K60" s="95">
        <f>Table1487453233343536331323334353738393103113123133143[[#This Row],[Rate (Auto selects)]]*Table1487453233343536331323334353738393103113123133143[[#This Row],[Hours Used]]</f>
        <v>0</v>
      </c>
      <c r="S60" s="33"/>
      <c r="T60" s="39"/>
      <c r="U60" s="39"/>
      <c r="V60" s="39"/>
      <c r="W60" s="39"/>
      <c r="X60" s="39"/>
      <c r="Y60" s="112">
        <f>IF(X60 &lt;&gt; "", RIGHT(Table15775311283848586881828384858788898108118128138148[[#This Row],[Class (Dropdown)]],6),0)</f>
        <v>0</v>
      </c>
      <c r="Z60" s="108"/>
      <c r="AA60" s="107"/>
      <c r="AB60" s="111">
        <f>Table15775311283848586881828384858788898108118128138148[[#This Row],[Rate (Auto fill)]]*Table15775311283848586881828384858788898108118128138148[[#This Row],[Hours Groomed]]</f>
        <v>0</v>
      </c>
      <c r="AC60" s="32"/>
      <c r="AD60" s="84"/>
      <c r="AE60" s="85"/>
      <c r="AF60" s="85"/>
      <c r="AI60" s="33"/>
      <c r="AJ60" s="39"/>
      <c r="AK60" s="39"/>
      <c r="AL60" s="39"/>
      <c r="AM60" s="76"/>
      <c r="AN60" s="39"/>
      <c r="AO60" s="39"/>
      <c r="AP60" s="33"/>
      <c r="AQ60" s="77"/>
      <c r="AR60" s="39"/>
      <c r="AS60" s="39"/>
      <c r="AT60" s="76"/>
      <c r="AU60" s="39"/>
      <c r="AV60" s="78"/>
      <c r="AW60" s="33"/>
      <c r="AX60" s="77"/>
      <c r="AY60" s="39"/>
      <c r="AZ60" s="39"/>
      <c r="BA60" s="76"/>
      <c r="BB60" s="39"/>
      <c r="BC60" s="78"/>
      <c r="BD60" s="33"/>
      <c r="BE60" s="77"/>
      <c r="BF60" s="39"/>
      <c r="BG60" s="39"/>
      <c r="BH60" s="76"/>
      <c r="BI60" s="39"/>
      <c r="BJ60" s="78"/>
      <c r="BK60" s="33"/>
    </row>
    <row r="61" spans="1:63" x14ac:dyDescent="0.35">
      <c r="A61" s="77"/>
      <c r="B61" s="39"/>
      <c r="C61" s="39"/>
      <c r="D61" s="39"/>
      <c r="E61" s="39"/>
      <c r="F61" s="73"/>
      <c r="G61" s="95">
        <f>Table1487453233343536331323334353738393103113123133143[[#This Row],[Hours Worked]]*Table1487453233343536331323334353738393103113123133143[[#This Row],[Rate]]</f>
        <v>0</v>
      </c>
      <c r="H61" s="116"/>
      <c r="I61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61" s="94"/>
      <c r="K61" s="95">
        <f>Table1487453233343536331323334353738393103113123133143[[#This Row],[Rate (Auto selects)]]*Table1487453233343536331323334353738393103113123133143[[#This Row],[Hours Used]]</f>
        <v>0</v>
      </c>
      <c r="S61" s="33"/>
      <c r="T61" s="39"/>
      <c r="U61" s="39"/>
      <c r="V61" s="39"/>
      <c r="W61" s="39"/>
      <c r="X61" s="39"/>
      <c r="Y61" s="112">
        <f>IF(X61 &lt;&gt; "", RIGHT(Table15775311283848586881828384858788898108118128138148[[#This Row],[Class (Dropdown)]],6),0)</f>
        <v>0</v>
      </c>
      <c r="Z61" s="108"/>
      <c r="AA61" s="107"/>
      <c r="AB61" s="111">
        <f>Table15775311283848586881828384858788898108118128138148[[#This Row],[Rate (Auto fill)]]*Table15775311283848586881828384858788898108118128138148[[#This Row],[Hours Groomed]]</f>
        <v>0</v>
      </c>
      <c r="AC61" s="32"/>
      <c r="AD61" s="84"/>
      <c r="AE61" s="85"/>
      <c r="AF61" s="85"/>
      <c r="AI61" s="33"/>
      <c r="AJ61" s="39"/>
      <c r="AK61" s="39"/>
      <c r="AL61" s="39"/>
      <c r="AM61" s="76"/>
      <c r="AN61" s="39"/>
      <c r="AO61" s="39"/>
      <c r="AP61" s="33"/>
      <c r="AQ61" s="77"/>
      <c r="AR61" s="39"/>
      <c r="AS61" s="39"/>
      <c r="AT61" s="76"/>
      <c r="AU61" s="39"/>
      <c r="AV61" s="78"/>
      <c r="AW61" s="33"/>
      <c r="AX61" s="77"/>
      <c r="AY61" s="39"/>
      <c r="AZ61" s="39"/>
      <c r="BA61" s="76"/>
      <c r="BB61" s="39"/>
      <c r="BC61" s="78"/>
      <c r="BD61" s="33"/>
      <c r="BE61" s="77"/>
      <c r="BF61" s="39"/>
      <c r="BG61" s="39"/>
      <c r="BH61" s="76"/>
      <c r="BI61" s="39"/>
      <c r="BJ61" s="78"/>
      <c r="BK61" s="33"/>
    </row>
    <row r="62" spans="1:63" x14ac:dyDescent="0.35">
      <c r="A62" s="77"/>
      <c r="B62" s="39"/>
      <c r="C62" s="39"/>
      <c r="D62" s="39"/>
      <c r="E62" s="39"/>
      <c r="F62" s="73"/>
      <c r="G62" s="95">
        <f>Table1487453233343536331323334353738393103113123133143[[#This Row],[Hours Worked]]*Table1487453233343536331323334353738393103113123133143[[#This Row],[Rate]]</f>
        <v>0</v>
      </c>
      <c r="H62" s="116"/>
      <c r="I62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62" s="94"/>
      <c r="K62" s="95">
        <f>Table1487453233343536331323334353738393103113123133143[[#This Row],[Rate (Auto selects)]]*Table1487453233343536331323334353738393103113123133143[[#This Row],[Hours Used]]</f>
        <v>0</v>
      </c>
      <c r="S62" s="33"/>
      <c r="T62" s="39"/>
      <c r="U62" s="39"/>
      <c r="V62" s="39"/>
      <c r="W62" s="39"/>
      <c r="X62" s="39"/>
      <c r="Y62" s="112">
        <f>IF(X62 &lt;&gt; "", RIGHT(Table15775311283848586881828384858788898108118128138148[[#This Row],[Class (Dropdown)]],6),0)</f>
        <v>0</v>
      </c>
      <c r="Z62" s="108"/>
      <c r="AA62" s="107"/>
      <c r="AB62" s="111">
        <f>Table15775311283848586881828384858788898108118128138148[[#This Row],[Rate (Auto fill)]]*Table15775311283848586881828384858788898108118128138148[[#This Row],[Hours Groomed]]</f>
        <v>0</v>
      </c>
      <c r="AC62" s="32"/>
      <c r="AD62" s="84"/>
      <c r="AE62" s="85"/>
      <c r="AF62" s="85"/>
      <c r="AI62" s="33"/>
      <c r="AJ62" s="39"/>
      <c r="AK62" s="39"/>
      <c r="AL62" s="39"/>
      <c r="AM62" s="76"/>
      <c r="AN62" s="39"/>
      <c r="AO62" s="39"/>
      <c r="AP62" s="33"/>
      <c r="AQ62" s="77"/>
      <c r="AR62" s="39"/>
      <c r="AS62" s="39"/>
      <c r="AT62" s="76"/>
      <c r="AU62" s="39"/>
      <c r="AV62" s="78"/>
      <c r="AW62" s="33"/>
      <c r="AX62" s="77"/>
      <c r="AY62" s="39"/>
      <c r="AZ62" s="39"/>
      <c r="BA62" s="76"/>
      <c r="BB62" s="39"/>
      <c r="BC62" s="78"/>
      <c r="BD62" s="33"/>
      <c r="BE62" s="77"/>
      <c r="BF62" s="39"/>
      <c r="BG62" s="39"/>
      <c r="BH62" s="76"/>
      <c r="BI62" s="39"/>
      <c r="BJ62" s="78"/>
      <c r="BK62" s="33"/>
    </row>
    <row r="63" spans="1:63" x14ac:dyDescent="0.35">
      <c r="A63" s="77"/>
      <c r="B63" s="39"/>
      <c r="C63" s="39"/>
      <c r="D63" s="39"/>
      <c r="E63" s="39"/>
      <c r="F63" s="73"/>
      <c r="G63" s="95">
        <f>Table1487453233343536331323334353738393103113123133143[[#This Row],[Hours Worked]]*Table1487453233343536331323334353738393103113123133143[[#This Row],[Rate]]</f>
        <v>0</v>
      </c>
      <c r="H63" s="116"/>
      <c r="I63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63" s="94"/>
      <c r="K63" s="95">
        <f>Table1487453233343536331323334353738393103113123133143[[#This Row],[Rate (Auto selects)]]*Table1487453233343536331323334353738393103113123133143[[#This Row],[Hours Used]]</f>
        <v>0</v>
      </c>
      <c r="S63" s="33"/>
      <c r="T63" s="39"/>
      <c r="U63" s="39"/>
      <c r="V63" s="39"/>
      <c r="W63" s="39"/>
      <c r="X63" s="39"/>
      <c r="Y63" s="112">
        <f>IF(X63 &lt;&gt; "", RIGHT(Table15775311283848586881828384858788898108118128138148[[#This Row],[Class (Dropdown)]],6),0)</f>
        <v>0</v>
      </c>
      <c r="Z63" s="108"/>
      <c r="AA63" s="107"/>
      <c r="AB63" s="111">
        <f>Table15775311283848586881828384858788898108118128138148[[#This Row],[Rate (Auto fill)]]*Table15775311283848586881828384858788898108118128138148[[#This Row],[Hours Groomed]]</f>
        <v>0</v>
      </c>
      <c r="AC63" s="32"/>
      <c r="AD63" s="84"/>
      <c r="AE63" s="85"/>
      <c r="AF63" s="85"/>
      <c r="AI63" s="33"/>
      <c r="AJ63" s="39"/>
      <c r="AK63" s="39"/>
      <c r="AL63" s="39"/>
      <c r="AM63" s="76"/>
      <c r="AN63" s="39"/>
      <c r="AO63" s="39"/>
      <c r="AP63" s="33"/>
      <c r="AQ63" s="77"/>
      <c r="AR63" s="39"/>
      <c r="AS63" s="39"/>
      <c r="AT63" s="76"/>
      <c r="AU63" s="39"/>
      <c r="AV63" s="78"/>
      <c r="AW63" s="33"/>
      <c r="AX63" s="77"/>
      <c r="AY63" s="39"/>
      <c r="AZ63" s="39"/>
      <c r="BA63" s="76"/>
      <c r="BB63" s="39"/>
      <c r="BC63" s="78"/>
      <c r="BD63" s="33"/>
      <c r="BE63" s="77"/>
      <c r="BF63" s="39"/>
      <c r="BG63" s="39"/>
      <c r="BH63" s="76"/>
      <c r="BI63" s="39"/>
      <c r="BJ63" s="78"/>
      <c r="BK63" s="33"/>
    </row>
    <row r="64" spans="1:63" x14ac:dyDescent="0.35">
      <c r="A64" s="77"/>
      <c r="B64" s="39"/>
      <c r="C64" s="39"/>
      <c r="D64" s="39"/>
      <c r="E64" s="39"/>
      <c r="F64" s="73"/>
      <c r="G64" s="95">
        <f>Table1487453233343536331323334353738393103113123133143[[#This Row],[Hours Worked]]*Table1487453233343536331323334353738393103113123133143[[#This Row],[Rate]]</f>
        <v>0</v>
      </c>
      <c r="H64" s="116"/>
      <c r="I64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64" s="94"/>
      <c r="K64" s="95">
        <f>Table1487453233343536331323334353738393103113123133143[[#This Row],[Rate (Auto selects)]]*Table1487453233343536331323334353738393103113123133143[[#This Row],[Hours Used]]</f>
        <v>0</v>
      </c>
      <c r="S64" s="33"/>
      <c r="T64" s="39"/>
      <c r="U64" s="39"/>
      <c r="V64" s="39"/>
      <c r="W64" s="39"/>
      <c r="X64" s="39"/>
      <c r="Y64" s="112">
        <f>IF(X64 &lt;&gt; "", RIGHT(Table15775311283848586881828384858788898108118128138148[[#This Row],[Class (Dropdown)]],6),0)</f>
        <v>0</v>
      </c>
      <c r="Z64" s="108"/>
      <c r="AA64" s="107"/>
      <c r="AB64" s="111">
        <f>Table15775311283848586881828384858788898108118128138148[[#This Row],[Rate (Auto fill)]]*Table15775311283848586881828384858788898108118128138148[[#This Row],[Hours Groomed]]</f>
        <v>0</v>
      </c>
      <c r="AC64" s="32"/>
      <c r="AD64" s="84"/>
      <c r="AE64" s="85"/>
      <c r="AF64" s="85"/>
      <c r="AI64" s="33"/>
      <c r="AJ64" s="39"/>
      <c r="AK64" s="39"/>
      <c r="AL64" s="39"/>
      <c r="AM64" s="76"/>
      <c r="AN64" s="39"/>
      <c r="AO64" s="39"/>
      <c r="AP64" s="33"/>
      <c r="AQ64" s="77"/>
      <c r="AR64" s="39"/>
      <c r="AS64" s="39"/>
      <c r="AT64" s="76"/>
      <c r="AU64" s="39"/>
      <c r="AV64" s="78"/>
      <c r="AW64" s="33"/>
      <c r="AX64" s="77"/>
      <c r="AY64" s="39"/>
      <c r="AZ64" s="39"/>
      <c r="BA64" s="76"/>
      <c r="BB64" s="39"/>
      <c r="BC64" s="78"/>
      <c r="BD64" s="33"/>
      <c r="BE64" s="77"/>
      <c r="BF64" s="39"/>
      <c r="BG64" s="39"/>
      <c r="BH64" s="76"/>
      <c r="BI64" s="39"/>
      <c r="BJ64" s="78"/>
      <c r="BK64" s="33"/>
    </row>
    <row r="65" spans="1:63" x14ac:dyDescent="0.35">
      <c r="A65" s="77"/>
      <c r="B65" s="39"/>
      <c r="C65" s="39"/>
      <c r="D65" s="39"/>
      <c r="E65" s="39"/>
      <c r="F65" s="73"/>
      <c r="G65" s="95">
        <f>Table1487453233343536331323334353738393103113123133143[[#This Row],[Hours Worked]]*Table1487453233343536331323334353738393103113123133143[[#This Row],[Rate]]</f>
        <v>0</v>
      </c>
      <c r="H65" s="116"/>
      <c r="I65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65" s="94"/>
      <c r="K65" s="95">
        <f>Table1487453233343536331323334353738393103113123133143[[#This Row],[Rate (Auto selects)]]*Table1487453233343536331323334353738393103113123133143[[#This Row],[Hours Used]]</f>
        <v>0</v>
      </c>
      <c r="S65" s="33"/>
      <c r="T65" s="39"/>
      <c r="U65" s="39"/>
      <c r="V65" s="39"/>
      <c r="W65" s="39"/>
      <c r="X65" s="39"/>
      <c r="Y65" s="112">
        <f>IF(X65 &lt;&gt; "", RIGHT(Table15775311283848586881828384858788898108118128138148[[#This Row],[Class (Dropdown)]],6),0)</f>
        <v>0</v>
      </c>
      <c r="Z65" s="108"/>
      <c r="AA65" s="107"/>
      <c r="AB65" s="111">
        <f>Table15775311283848586881828384858788898108118128138148[[#This Row],[Rate (Auto fill)]]*Table15775311283848586881828384858788898108118128138148[[#This Row],[Hours Groomed]]</f>
        <v>0</v>
      </c>
      <c r="AC65" s="32"/>
      <c r="AD65" s="84"/>
      <c r="AE65" s="85"/>
      <c r="AF65" s="85"/>
      <c r="AI65" s="33"/>
      <c r="AJ65" s="39"/>
      <c r="AK65" s="39"/>
      <c r="AL65" s="39"/>
      <c r="AM65" s="76"/>
      <c r="AN65" s="39"/>
      <c r="AO65" s="39"/>
      <c r="AP65" s="33"/>
      <c r="AQ65" s="77"/>
      <c r="AR65" s="39"/>
      <c r="AS65" s="39"/>
      <c r="AT65" s="76"/>
      <c r="AU65" s="39"/>
      <c r="AV65" s="78"/>
      <c r="AW65" s="33"/>
      <c r="AX65" s="77"/>
      <c r="AY65" s="39"/>
      <c r="AZ65" s="39"/>
      <c r="BA65" s="76"/>
      <c r="BB65" s="39"/>
      <c r="BC65" s="78"/>
      <c r="BD65" s="33"/>
      <c r="BE65" s="77"/>
      <c r="BF65" s="39"/>
      <c r="BG65" s="39"/>
      <c r="BH65" s="76"/>
      <c r="BI65" s="39"/>
      <c r="BJ65" s="78"/>
      <c r="BK65" s="33"/>
    </row>
    <row r="66" spans="1:63" x14ac:dyDescent="0.35">
      <c r="A66" s="77"/>
      <c r="B66" s="39"/>
      <c r="C66" s="39"/>
      <c r="D66" s="39"/>
      <c r="E66" s="39"/>
      <c r="F66" s="73"/>
      <c r="G66" s="95">
        <f>Table1487453233343536331323334353738393103113123133143[[#This Row],[Hours Worked]]*Table1487453233343536331323334353738393103113123133143[[#This Row],[Rate]]</f>
        <v>0</v>
      </c>
      <c r="H66" s="116"/>
      <c r="I66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66" s="94"/>
      <c r="K66" s="95">
        <f>Table1487453233343536331323334353738393103113123133143[[#This Row],[Rate (Auto selects)]]*Table1487453233343536331323334353738393103113123133143[[#This Row],[Hours Used]]</f>
        <v>0</v>
      </c>
      <c r="S66" s="33"/>
      <c r="T66" s="39"/>
      <c r="U66" s="39"/>
      <c r="V66" s="39"/>
      <c r="W66" s="39"/>
      <c r="X66" s="39"/>
      <c r="Y66" s="112">
        <f>IF(X66 &lt;&gt; "", RIGHT(Table15775311283848586881828384858788898108118128138148[[#This Row],[Class (Dropdown)]],6),0)</f>
        <v>0</v>
      </c>
      <c r="Z66" s="108"/>
      <c r="AA66" s="107"/>
      <c r="AB66" s="111">
        <f>Table15775311283848586881828384858788898108118128138148[[#This Row],[Rate (Auto fill)]]*Table15775311283848586881828384858788898108118128138148[[#This Row],[Hours Groomed]]</f>
        <v>0</v>
      </c>
      <c r="AC66" s="32"/>
      <c r="AD66" s="84"/>
      <c r="AE66" s="85"/>
      <c r="AF66" s="85"/>
      <c r="AI66" s="33"/>
      <c r="AJ66" s="39"/>
      <c r="AK66" s="39"/>
      <c r="AL66" s="39"/>
      <c r="AM66" s="76"/>
      <c r="AN66" s="39"/>
      <c r="AO66" s="39"/>
      <c r="AP66" s="33"/>
      <c r="AQ66" s="77"/>
      <c r="AR66" s="39"/>
      <c r="AS66" s="39"/>
      <c r="AT66" s="76"/>
      <c r="AU66" s="39"/>
      <c r="AV66" s="78"/>
      <c r="AW66" s="33"/>
      <c r="AX66" s="77"/>
      <c r="AY66" s="39"/>
      <c r="AZ66" s="39"/>
      <c r="BA66" s="76"/>
      <c r="BB66" s="39"/>
      <c r="BC66" s="78"/>
      <c r="BD66" s="33"/>
      <c r="BE66" s="77"/>
      <c r="BF66" s="39"/>
      <c r="BG66" s="39"/>
      <c r="BH66" s="76"/>
      <c r="BI66" s="39"/>
      <c r="BJ66" s="78"/>
      <c r="BK66" s="33"/>
    </row>
    <row r="67" spans="1:63" x14ac:dyDescent="0.35">
      <c r="A67" s="77"/>
      <c r="B67" s="39"/>
      <c r="C67" s="39"/>
      <c r="D67" s="39"/>
      <c r="E67" s="39"/>
      <c r="F67" s="73"/>
      <c r="G67" s="95">
        <f>Table1487453233343536331323334353738393103113123133143[[#This Row],[Hours Worked]]*Table1487453233343536331323334353738393103113123133143[[#This Row],[Rate]]</f>
        <v>0</v>
      </c>
      <c r="H67" s="116"/>
      <c r="I67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67" s="94"/>
      <c r="K67" s="95">
        <f>Table1487453233343536331323334353738393103113123133143[[#This Row],[Rate (Auto selects)]]*Table1487453233343536331323334353738393103113123133143[[#This Row],[Hours Used]]</f>
        <v>0</v>
      </c>
      <c r="S67" s="33"/>
      <c r="T67" s="39"/>
      <c r="U67" s="39"/>
      <c r="V67" s="39"/>
      <c r="W67" s="39"/>
      <c r="X67" s="39"/>
      <c r="Y67" s="112">
        <f>IF(X67 &lt;&gt; "", RIGHT(Table15775311283848586881828384858788898108118128138148[[#This Row],[Class (Dropdown)]],6),0)</f>
        <v>0</v>
      </c>
      <c r="Z67" s="108"/>
      <c r="AA67" s="107"/>
      <c r="AB67" s="111">
        <f>Table15775311283848586881828384858788898108118128138148[[#This Row],[Rate (Auto fill)]]*Table15775311283848586881828384858788898108118128138148[[#This Row],[Hours Groomed]]</f>
        <v>0</v>
      </c>
      <c r="AC67" s="32"/>
      <c r="AD67" s="84"/>
      <c r="AE67" s="85"/>
      <c r="AF67" s="85"/>
      <c r="AI67" s="33"/>
      <c r="AJ67" s="39"/>
      <c r="AK67" s="39"/>
      <c r="AL67" s="39"/>
      <c r="AM67" s="76"/>
      <c r="AN67" s="39"/>
      <c r="AO67" s="39"/>
      <c r="AP67" s="33"/>
      <c r="AQ67" s="77"/>
      <c r="AR67" s="39"/>
      <c r="AS67" s="39"/>
      <c r="AT67" s="76"/>
      <c r="AU67" s="39"/>
      <c r="AV67" s="78"/>
      <c r="AW67" s="33"/>
      <c r="AX67" s="77"/>
      <c r="AY67" s="39"/>
      <c r="AZ67" s="39"/>
      <c r="BA67" s="76"/>
      <c r="BB67" s="39"/>
      <c r="BC67" s="78"/>
      <c r="BD67" s="33"/>
      <c r="BE67" s="77"/>
      <c r="BF67" s="39"/>
      <c r="BG67" s="39"/>
      <c r="BH67" s="76"/>
      <c r="BI67" s="39"/>
      <c r="BJ67" s="78"/>
      <c r="BK67" s="33"/>
    </row>
    <row r="68" spans="1:63" x14ac:dyDescent="0.35">
      <c r="A68" s="77"/>
      <c r="B68" s="39"/>
      <c r="C68" s="39"/>
      <c r="D68" s="39"/>
      <c r="E68" s="39"/>
      <c r="F68" s="73"/>
      <c r="G68" s="95">
        <f>Table1487453233343536331323334353738393103113123133143[[#This Row],[Hours Worked]]*Table1487453233343536331323334353738393103113123133143[[#This Row],[Rate]]</f>
        <v>0</v>
      </c>
      <c r="H68" s="116"/>
      <c r="I68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68" s="94"/>
      <c r="K68" s="95">
        <f>Table1487453233343536331323334353738393103113123133143[[#This Row],[Rate (Auto selects)]]*Table1487453233343536331323334353738393103113123133143[[#This Row],[Hours Used]]</f>
        <v>0</v>
      </c>
      <c r="S68" s="33"/>
      <c r="T68" s="39"/>
      <c r="U68" s="39"/>
      <c r="V68" s="39"/>
      <c r="W68" s="39"/>
      <c r="X68" s="39"/>
      <c r="Y68" s="112">
        <f>IF(X68 &lt;&gt; "", RIGHT(Table15775311283848586881828384858788898108118128138148[[#This Row],[Class (Dropdown)]],6),0)</f>
        <v>0</v>
      </c>
      <c r="Z68" s="108"/>
      <c r="AA68" s="107"/>
      <c r="AB68" s="111">
        <f>Table15775311283848586881828384858788898108118128138148[[#This Row],[Rate (Auto fill)]]*Table15775311283848586881828384858788898108118128138148[[#This Row],[Hours Groomed]]</f>
        <v>0</v>
      </c>
      <c r="AC68" s="32"/>
      <c r="AD68" s="84"/>
      <c r="AE68" s="85"/>
      <c r="AF68" s="85"/>
      <c r="AI68" s="33"/>
      <c r="AJ68" s="39"/>
      <c r="AK68" s="39"/>
      <c r="AL68" s="39"/>
      <c r="AM68" s="76"/>
      <c r="AN68" s="39"/>
      <c r="AO68" s="39"/>
      <c r="AP68" s="33"/>
      <c r="AQ68" s="77"/>
      <c r="AR68" s="39"/>
      <c r="AS68" s="39"/>
      <c r="AT68" s="76"/>
      <c r="AU68" s="39"/>
      <c r="AV68" s="78"/>
      <c r="AW68" s="33"/>
      <c r="AX68" s="77"/>
      <c r="AY68" s="39"/>
      <c r="AZ68" s="39"/>
      <c r="BA68" s="76"/>
      <c r="BB68" s="39"/>
      <c r="BC68" s="78"/>
      <c r="BD68" s="33"/>
      <c r="BE68" s="77"/>
      <c r="BF68" s="39"/>
      <c r="BG68" s="39"/>
      <c r="BH68" s="76"/>
      <c r="BI68" s="39"/>
      <c r="BJ68" s="78"/>
      <c r="BK68" s="33"/>
    </row>
    <row r="69" spans="1:63" x14ac:dyDescent="0.35">
      <c r="A69" s="77"/>
      <c r="B69" s="39"/>
      <c r="C69" s="39"/>
      <c r="D69" s="39"/>
      <c r="E69" s="39"/>
      <c r="F69" s="73"/>
      <c r="G69" s="95">
        <f>Table1487453233343536331323334353738393103113123133143[[#This Row],[Hours Worked]]*Table1487453233343536331323334353738393103113123133143[[#This Row],[Rate]]</f>
        <v>0</v>
      </c>
      <c r="H69" s="116"/>
      <c r="I69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69" s="94"/>
      <c r="K69" s="95">
        <f>Table1487453233343536331323334353738393103113123133143[[#This Row],[Rate (Auto selects)]]*Table1487453233343536331323334353738393103113123133143[[#This Row],[Hours Used]]</f>
        <v>0</v>
      </c>
      <c r="S69" s="33"/>
      <c r="T69" s="39"/>
      <c r="U69" s="39"/>
      <c r="V69" s="39"/>
      <c r="W69" s="39"/>
      <c r="X69" s="39"/>
      <c r="Y69" s="112">
        <f>IF(X69 &lt;&gt; "", RIGHT(Table15775311283848586881828384858788898108118128138148[[#This Row],[Class (Dropdown)]],6),0)</f>
        <v>0</v>
      </c>
      <c r="Z69" s="108"/>
      <c r="AA69" s="107"/>
      <c r="AB69" s="111">
        <f>Table15775311283848586881828384858788898108118128138148[[#This Row],[Rate (Auto fill)]]*Table15775311283848586881828384858788898108118128138148[[#This Row],[Hours Groomed]]</f>
        <v>0</v>
      </c>
      <c r="AC69" s="32"/>
      <c r="AD69" s="84"/>
      <c r="AE69" s="85"/>
      <c r="AF69" s="85"/>
      <c r="AI69" s="33"/>
      <c r="AJ69" s="39"/>
      <c r="AK69" s="39"/>
      <c r="AL69" s="39"/>
      <c r="AM69" s="76"/>
      <c r="AN69" s="39"/>
      <c r="AO69" s="39"/>
      <c r="AP69" s="33"/>
      <c r="AQ69" s="77"/>
      <c r="AR69" s="39"/>
      <c r="AS69" s="39"/>
      <c r="AT69" s="76"/>
      <c r="AU69" s="39"/>
      <c r="AV69" s="78"/>
      <c r="AW69" s="33"/>
      <c r="AX69" s="77"/>
      <c r="AY69" s="39"/>
      <c r="AZ69" s="39"/>
      <c r="BA69" s="76"/>
      <c r="BB69" s="39"/>
      <c r="BC69" s="78"/>
      <c r="BD69" s="33"/>
      <c r="BE69" s="77"/>
      <c r="BF69" s="39"/>
      <c r="BG69" s="39"/>
      <c r="BH69" s="76"/>
      <c r="BI69" s="39"/>
      <c r="BJ69" s="78"/>
      <c r="BK69" s="33"/>
    </row>
    <row r="70" spans="1:63" x14ac:dyDescent="0.35">
      <c r="A70" s="77"/>
      <c r="B70" s="39"/>
      <c r="C70" s="39"/>
      <c r="D70" s="39"/>
      <c r="E70" s="39"/>
      <c r="F70" s="73"/>
      <c r="G70" s="95">
        <f>Table1487453233343536331323334353738393103113123133143[[#This Row],[Hours Worked]]*Table1487453233343536331323334353738393103113123133143[[#This Row],[Rate]]</f>
        <v>0</v>
      </c>
      <c r="H70" s="116"/>
      <c r="I70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70" s="94"/>
      <c r="K70" s="95">
        <f>Table1487453233343536331323334353738393103113123133143[[#This Row],[Rate (Auto selects)]]*Table1487453233343536331323334353738393103113123133143[[#This Row],[Hours Used]]</f>
        <v>0</v>
      </c>
      <c r="S70" s="33"/>
      <c r="T70" s="39"/>
      <c r="U70" s="39"/>
      <c r="V70" s="39"/>
      <c r="W70" s="39"/>
      <c r="X70" s="39"/>
      <c r="Y70" s="112">
        <f>IF(X70 &lt;&gt; "", RIGHT(Table15775311283848586881828384858788898108118128138148[[#This Row],[Class (Dropdown)]],6),0)</f>
        <v>0</v>
      </c>
      <c r="Z70" s="108"/>
      <c r="AA70" s="107"/>
      <c r="AB70" s="111">
        <f>Table15775311283848586881828384858788898108118128138148[[#This Row],[Rate (Auto fill)]]*Table15775311283848586881828384858788898108118128138148[[#This Row],[Hours Groomed]]</f>
        <v>0</v>
      </c>
      <c r="AC70" s="32"/>
      <c r="AD70" s="84"/>
      <c r="AE70" s="85"/>
      <c r="AF70" s="85"/>
      <c r="AI70" s="33"/>
      <c r="AJ70" s="39"/>
      <c r="AK70" s="39"/>
      <c r="AL70" s="39"/>
      <c r="AM70" s="76"/>
      <c r="AN70" s="39"/>
      <c r="AO70" s="39"/>
      <c r="AP70" s="33"/>
      <c r="AQ70" s="77"/>
      <c r="AR70" s="39"/>
      <c r="AS70" s="39"/>
      <c r="AT70" s="76"/>
      <c r="AU70" s="39"/>
      <c r="AV70" s="78"/>
      <c r="AW70" s="33"/>
      <c r="AX70" s="77"/>
      <c r="AY70" s="39"/>
      <c r="AZ70" s="39"/>
      <c r="BA70" s="76"/>
      <c r="BB70" s="39"/>
      <c r="BC70" s="78"/>
      <c r="BD70" s="33"/>
      <c r="BE70" s="77"/>
      <c r="BF70" s="39"/>
      <c r="BG70" s="39"/>
      <c r="BH70" s="76"/>
      <c r="BI70" s="39"/>
      <c r="BJ70" s="78"/>
      <c r="BK70" s="33"/>
    </row>
    <row r="71" spans="1:63" x14ac:dyDescent="0.35">
      <c r="A71" s="77"/>
      <c r="B71" s="39"/>
      <c r="C71" s="39"/>
      <c r="D71" s="39"/>
      <c r="E71" s="39"/>
      <c r="F71" s="73"/>
      <c r="G71" s="95">
        <f>Table1487453233343536331323334353738393103113123133143[[#This Row],[Hours Worked]]*Table1487453233343536331323334353738393103113123133143[[#This Row],[Rate]]</f>
        <v>0</v>
      </c>
      <c r="H71" s="116"/>
      <c r="I71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71" s="94"/>
      <c r="K71" s="95">
        <f>Table1487453233343536331323334353738393103113123133143[[#This Row],[Rate (Auto selects)]]*Table1487453233343536331323334353738393103113123133143[[#This Row],[Hours Used]]</f>
        <v>0</v>
      </c>
      <c r="S71" s="33"/>
      <c r="T71" s="39"/>
      <c r="U71" s="39"/>
      <c r="V71" s="39"/>
      <c r="W71" s="39"/>
      <c r="X71" s="39"/>
      <c r="Y71" s="112">
        <f>IF(X71 &lt;&gt; "", RIGHT(Table15775311283848586881828384858788898108118128138148[[#This Row],[Class (Dropdown)]],6),0)</f>
        <v>0</v>
      </c>
      <c r="Z71" s="108"/>
      <c r="AA71" s="107"/>
      <c r="AB71" s="111">
        <f>Table15775311283848586881828384858788898108118128138148[[#This Row],[Rate (Auto fill)]]*Table15775311283848586881828384858788898108118128138148[[#This Row],[Hours Groomed]]</f>
        <v>0</v>
      </c>
      <c r="AC71" s="32"/>
      <c r="AD71" s="84"/>
      <c r="AE71" s="85"/>
      <c r="AF71" s="85"/>
      <c r="AI71" s="33"/>
      <c r="AJ71" s="39"/>
      <c r="AK71" s="39"/>
      <c r="AL71" s="39"/>
      <c r="AM71" s="76"/>
      <c r="AN71" s="39"/>
      <c r="AO71" s="39"/>
      <c r="AP71" s="33"/>
      <c r="AQ71" s="77"/>
      <c r="AR71" s="39"/>
      <c r="AS71" s="39"/>
      <c r="AT71" s="76"/>
      <c r="AU71" s="39"/>
      <c r="AV71" s="78"/>
      <c r="AW71" s="33"/>
      <c r="AX71" s="77"/>
      <c r="AY71" s="39"/>
      <c r="AZ71" s="39"/>
      <c r="BA71" s="76"/>
      <c r="BB71" s="39"/>
      <c r="BC71" s="78"/>
      <c r="BD71" s="33"/>
      <c r="BE71" s="77"/>
      <c r="BF71" s="39"/>
      <c r="BG71" s="39"/>
      <c r="BH71" s="76"/>
      <c r="BI71" s="39"/>
      <c r="BJ71" s="78"/>
      <c r="BK71" s="33"/>
    </row>
    <row r="72" spans="1:63" x14ac:dyDescent="0.35">
      <c r="A72" s="77"/>
      <c r="B72" s="39"/>
      <c r="C72" s="39"/>
      <c r="D72" s="39"/>
      <c r="E72" s="39"/>
      <c r="F72" s="73"/>
      <c r="G72" s="95">
        <f>Table1487453233343536331323334353738393103113123133143[[#This Row],[Hours Worked]]*Table1487453233343536331323334353738393103113123133143[[#This Row],[Rate]]</f>
        <v>0</v>
      </c>
      <c r="H72" s="116"/>
      <c r="I72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72" s="94"/>
      <c r="K72" s="95">
        <f>Table1487453233343536331323334353738393103113123133143[[#This Row],[Rate (Auto selects)]]*Table1487453233343536331323334353738393103113123133143[[#This Row],[Hours Used]]</f>
        <v>0</v>
      </c>
      <c r="S72" s="33"/>
      <c r="T72" s="39"/>
      <c r="U72" s="39"/>
      <c r="V72" s="39"/>
      <c r="W72" s="39"/>
      <c r="X72" s="39"/>
      <c r="Y72" s="112">
        <f>IF(X72 &lt;&gt; "", RIGHT(Table15775311283848586881828384858788898108118128138148[[#This Row],[Class (Dropdown)]],6),0)</f>
        <v>0</v>
      </c>
      <c r="Z72" s="108"/>
      <c r="AA72" s="107"/>
      <c r="AB72" s="111">
        <f>Table15775311283848586881828384858788898108118128138148[[#This Row],[Rate (Auto fill)]]*Table15775311283848586881828384858788898108118128138148[[#This Row],[Hours Groomed]]</f>
        <v>0</v>
      </c>
      <c r="AC72" s="32"/>
      <c r="AD72" s="84"/>
      <c r="AE72" s="85"/>
      <c r="AF72" s="85"/>
      <c r="AI72" s="33"/>
      <c r="AJ72" s="39"/>
      <c r="AK72" s="39"/>
      <c r="AL72" s="39"/>
      <c r="AM72" s="76"/>
      <c r="AN72" s="39"/>
      <c r="AO72" s="39"/>
      <c r="AP72" s="33"/>
      <c r="AQ72" s="77"/>
      <c r="AR72" s="39"/>
      <c r="AS72" s="39"/>
      <c r="AT72" s="76"/>
      <c r="AU72" s="39"/>
      <c r="AV72" s="78"/>
      <c r="AW72" s="33"/>
      <c r="AX72" s="77"/>
      <c r="AY72" s="39"/>
      <c r="AZ72" s="39"/>
      <c r="BA72" s="76"/>
      <c r="BB72" s="39"/>
      <c r="BC72" s="78"/>
      <c r="BD72" s="33"/>
      <c r="BE72" s="77"/>
      <c r="BF72" s="39"/>
      <c r="BG72" s="39"/>
      <c r="BH72" s="76"/>
      <c r="BI72" s="39"/>
      <c r="BJ72" s="78"/>
      <c r="BK72" s="33"/>
    </row>
    <row r="73" spans="1:63" x14ac:dyDescent="0.35">
      <c r="A73" s="77"/>
      <c r="B73" s="39"/>
      <c r="C73" s="39"/>
      <c r="D73" s="39"/>
      <c r="E73" s="39"/>
      <c r="F73" s="73"/>
      <c r="G73" s="95">
        <f>Table1487453233343536331323334353738393103113123133143[[#This Row],[Hours Worked]]*Table1487453233343536331323334353738393103113123133143[[#This Row],[Rate]]</f>
        <v>0</v>
      </c>
      <c r="H73" s="116"/>
      <c r="I73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73" s="94"/>
      <c r="K73" s="95">
        <f>Table1487453233343536331323334353738393103113123133143[[#This Row],[Rate (Auto selects)]]*Table1487453233343536331323334353738393103113123133143[[#This Row],[Hours Used]]</f>
        <v>0</v>
      </c>
      <c r="S73" s="33"/>
      <c r="T73" s="39"/>
      <c r="U73" s="39"/>
      <c r="V73" s="39"/>
      <c r="W73" s="39"/>
      <c r="X73" s="39"/>
      <c r="Y73" s="112">
        <f>IF(X73 &lt;&gt; "", RIGHT(Table15775311283848586881828384858788898108118128138148[[#This Row],[Class (Dropdown)]],6),0)</f>
        <v>0</v>
      </c>
      <c r="Z73" s="108"/>
      <c r="AA73" s="107"/>
      <c r="AB73" s="111">
        <f>Table15775311283848586881828384858788898108118128138148[[#This Row],[Rate (Auto fill)]]*Table15775311283848586881828384858788898108118128138148[[#This Row],[Hours Groomed]]</f>
        <v>0</v>
      </c>
      <c r="AC73" s="32"/>
      <c r="AD73" s="84"/>
      <c r="AE73" s="85"/>
      <c r="AF73" s="85"/>
      <c r="AI73" s="33"/>
      <c r="AJ73" s="39"/>
      <c r="AK73" s="39"/>
      <c r="AL73" s="39"/>
      <c r="AM73" s="76"/>
      <c r="AN73" s="39"/>
      <c r="AO73" s="39"/>
      <c r="AP73" s="33"/>
      <c r="AQ73" s="77"/>
      <c r="AR73" s="39"/>
      <c r="AS73" s="39"/>
      <c r="AT73" s="76"/>
      <c r="AU73" s="39"/>
      <c r="AV73" s="78"/>
      <c r="AW73" s="33"/>
      <c r="AX73" s="77"/>
      <c r="AY73" s="39"/>
      <c r="AZ73" s="39"/>
      <c r="BA73" s="76"/>
      <c r="BB73" s="39"/>
      <c r="BC73" s="78"/>
      <c r="BD73" s="33"/>
      <c r="BE73" s="77"/>
      <c r="BF73" s="39"/>
      <c r="BG73" s="39"/>
      <c r="BH73" s="76"/>
      <c r="BI73" s="39"/>
      <c r="BJ73" s="78"/>
      <c r="BK73" s="33"/>
    </row>
    <row r="74" spans="1:63" x14ac:dyDescent="0.35">
      <c r="A74" s="77"/>
      <c r="B74" s="39"/>
      <c r="C74" s="39"/>
      <c r="D74" s="39"/>
      <c r="E74" s="39"/>
      <c r="F74" s="73"/>
      <c r="G74" s="95">
        <f>Table1487453233343536331323334353738393103113123133143[[#This Row],[Hours Worked]]*Table1487453233343536331323334353738393103113123133143[[#This Row],[Rate]]</f>
        <v>0</v>
      </c>
      <c r="H74" s="116"/>
      <c r="I74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74" s="94"/>
      <c r="K74" s="95">
        <f>Table1487453233343536331323334353738393103113123133143[[#This Row],[Rate (Auto selects)]]*Table1487453233343536331323334353738393103113123133143[[#This Row],[Hours Used]]</f>
        <v>0</v>
      </c>
      <c r="S74" s="33"/>
      <c r="T74" s="39"/>
      <c r="U74" s="39"/>
      <c r="V74" s="39"/>
      <c r="W74" s="39"/>
      <c r="X74" s="39"/>
      <c r="Y74" s="112">
        <f>IF(X74 &lt;&gt; "", RIGHT(Table15775311283848586881828384858788898108118128138148[[#This Row],[Class (Dropdown)]],6),0)</f>
        <v>0</v>
      </c>
      <c r="Z74" s="108"/>
      <c r="AA74" s="107"/>
      <c r="AB74" s="111">
        <f>Table15775311283848586881828384858788898108118128138148[[#This Row],[Rate (Auto fill)]]*Table15775311283848586881828384858788898108118128138148[[#This Row],[Hours Groomed]]</f>
        <v>0</v>
      </c>
      <c r="AC74" s="32"/>
      <c r="AD74" s="84"/>
      <c r="AE74" s="85"/>
      <c r="AF74" s="85"/>
      <c r="AI74" s="33"/>
      <c r="AJ74" s="39"/>
      <c r="AK74" s="39"/>
      <c r="AL74" s="39"/>
      <c r="AM74" s="76"/>
      <c r="AN74" s="39"/>
      <c r="AO74" s="39"/>
      <c r="AP74" s="33"/>
      <c r="AQ74" s="77"/>
      <c r="AR74" s="39"/>
      <c r="AS74" s="39"/>
      <c r="AT74" s="76"/>
      <c r="AU74" s="39"/>
      <c r="AV74" s="78"/>
      <c r="AW74" s="33"/>
      <c r="AX74" s="77"/>
      <c r="AY74" s="39"/>
      <c r="AZ74" s="39"/>
      <c r="BA74" s="76"/>
      <c r="BB74" s="39"/>
      <c r="BC74" s="78"/>
      <c r="BD74" s="33"/>
      <c r="BE74" s="77"/>
      <c r="BF74" s="39"/>
      <c r="BG74" s="39"/>
      <c r="BH74" s="76"/>
      <c r="BI74" s="39"/>
      <c r="BJ74" s="78"/>
      <c r="BK74" s="33"/>
    </row>
    <row r="75" spans="1:63" x14ac:dyDescent="0.35">
      <c r="A75" s="77"/>
      <c r="B75" s="39"/>
      <c r="C75" s="39"/>
      <c r="D75" s="39"/>
      <c r="E75" s="39"/>
      <c r="F75" s="73"/>
      <c r="G75" s="95">
        <f>Table1487453233343536331323334353738393103113123133143[[#This Row],[Hours Worked]]*Table1487453233343536331323334353738393103113123133143[[#This Row],[Rate]]</f>
        <v>0</v>
      </c>
      <c r="H75" s="116"/>
      <c r="I75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75" s="94"/>
      <c r="K75" s="95">
        <f>Table1487453233343536331323334353738393103113123133143[[#This Row],[Rate (Auto selects)]]*Table1487453233343536331323334353738393103113123133143[[#This Row],[Hours Used]]</f>
        <v>0</v>
      </c>
      <c r="S75" s="33"/>
      <c r="T75" s="39"/>
      <c r="U75" s="39"/>
      <c r="V75" s="39"/>
      <c r="W75" s="39"/>
      <c r="X75" s="39"/>
      <c r="Y75" s="112">
        <f>IF(X75 &lt;&gt; "", RIGHT(Table15775311283848586881828384858788898108118128138148[[#This Row],[Class (Dropdown)]],6),0)</f>
        <v>0</v>
      </c>
      <c r="Z75" s="108"/>
      <c r="AA75" s="107"/>
      <c r="AB75" s="111">
        <f>Table15775311283848586881828384858788898108118128138148[[#This Row],[Rate (Auto fill)]]*Table15775311283848586881828384858788898108118128138148[[#This Row],[Hours Groomed]]</f>
        <v>0</v>
      </c>
      <c r="AC75" s="32"/>
      <c r="AD75" s="84"/>
      <c r="AE75" s="85"/>
      <c r="AF75" s="85"/>
      <c r="AI75" s="33"/>
      <c r="AJ75" s="39"/>
      <c r="AK75" s="39"/>
      <c r="AL75" s="39"/>
      <c r="AM75" s="76"/>
      <c r="AN75" s="39"/>
      <c r="AO75" s="39"/>
      <c r="AP75" s="33"/>
      <c r="AQ75" s="77"/>
      <c r="AR75" s="39"/>
      <c r="AS75" s="39"/>
      <c r="AT75" s="76"/>
      <c r="AU75" s="39"/>
      <c r="AV75" s="78"/>
      <c r="AW75" s="33"/>
      <c r="AX75" s="77"/>
      <c r="AY75" s="39"/>
      <c r="AZ75" s="39"/>
      <c r="BA75" s="76"/>
      <c r="BB75" s="39"/>
      <c r="BC75" s="78"/>
      <c r="BD75" s="33"/>
      <c r="BE75" s="77"/>
      <c r="BF75" s="39"/>
      <c r="BG75" s="39"/>
      <c r="BH75" s="76"/>
      <c r="BI75" s="39"/>
      <c r="BJ75" s="78"/>
      <c r="BK75" s="33"/>
    </row>
    <row r="76" spans="1:63" x14ac:dyDescent="0.35">
      <c r="A76" s="77"/>
      <c r="B76" s="39"/>
      <c r="C76" s="39"/>
      <c r="D76" s="39"/>
      <c r="E76" s="39"/>
      <c r="F76" s="73"/>
      <c r="G76" s="95">
        <f>Table1487453233343536331323334353738393103113123133143[[#This Row],[Hours Worked]]*Table1487453233343536331323334353738393103113123133143[[#This Row],[Rate]]</f>
        <v>0</v>
      </c>
      <c r="H76" s="116"/>
      <c r="I76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76" s="94"/>
      <c r="K76" s="95">
        <f>Table1487453233343536331323334353738393103113123133143[[#This Row],[Rate (Auto selects)]]*Table1487453233343536331323334353738393103113123133143[[#This Row],[Hours Used]]</f>
        <v>0</v>
      </c>
      <c r="S76" s="33"/>
      <c r="T76" s="39"/>
      <c r="U76" s="39"/>
      <c r="V76" s="39"/>
      <c r="W76" s="39"/>
      <c r="X76" s="39"/>
      <c r="Y76" s="112">
        <f>IF(X76 &lt;&gt; "", RIGHT(Table15775311283848586881828384858788898108118128138148[[#This Row],[Class (Dropdown)]],6),0)</f>
        <v>0</v>
      </c>
      <c r="Z76" s="108"/>
      <c r="AA76" s="107"/>
      <c r="AB76" s="111">
        <f>Table15775311283848586881828384858788898108118128138148[[#This Row],[Rate (Auto fill)]]*Table15775311283848586881828384858788898108118128138148[[#This Row],[Hours Groomed]]</f>
        <v>0</v>
      </c>
      <c r="AC76" s="32"/>
      <c r="AD76" s="84"/>
      <c r="AE76" s="85"/>
      <c r="AF76" s="85"/>
      <c r="AI76" s="33"/>
      <c r="AJ76" s="39"/>
      <c r="AK76" s="39"/>
      <c r="AL76" s="39"/>
      <c r="AM76" s="76"/>
      <c r="AN76" s="39"/>
      <c r="AO76" s="39"/>
      <c r="AP76" s="33"/>
      <c r="AQ76" s="77"/>
      <c r="AR76" s="39"/>
      <c r="AS76" s="39"/>
      <c r="AT76" s="76"/>
      <c r="AU76" s="39"/>
      <c r="AV76" s="78"/>
      <c r="AW76" s="33"/>
      <c r="AX76" s="77"/>
      <c r="AY76" s="39"/>
      <c r="AZ76" s="39"/>
      <c r="BA76" s="76"/>
      <c r="BB76" s="39"/>
      <c r="BC76" s="78"/>
      <c r="BD76" s="33"/>
      <c r="BE76" s="77"/>
      <c r="BF76" s="39"/>
      <c r="BG76" s="39"/>
      <c r="BH76" s="76"/>
      <c r="BI76" s="39"/>
      <c r="BJ76" s="78"/>
      <c r="BK76" s="33"/>
    </row>
    <row r="77" spans="1:63" x14ac:dyDescent="0.35">
      <c r="A77" s="77"/>
      <c r="B77" s="39"/>
      <c r="C77" s="39"/>
      <c r="D77" s="39"/>
      <c r="E77" s="39"/>
      <c r="F77" s="73"/>
      <c r="G77" s="95">
        <f>Table1487453233343536331323334353738393103113123133143[[#This Row],[Hours Worked]]*Table1487453233343536331323334353738393103113123133143[[#This Row],[Rate]]</f>
        <v>0</v>
      </c>
      <c r="H77" s="116"/>
      <c r="I77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77" s="94"/>
      <c r="K77" s="95">
        <f>Table1487453233343536331323334353738393103113123133143[[#This Row],[Rate (Auto selects)]]*Table1487453233343536331323334353738393103113123133143[[#This Row],[Hours Used]]</f>
        <v>0</v>
      </c>
      <c r="S77" s="33"/>
      <c r="T77" s="39"/>
      <c r="U77" s="39"/>
      <c r="V77" s="39"/>
      <c r="W77" s="39"/>
      <c r="X77" s="39"/>
      <c r="Y77" s="112">
        <f>IF(X77 &lt;&gt; "", RIGHT(Table15775311283848586881828384858788898108118128138148[[#This Row],[Class (Dropdown)]],6),0)</f>
        <v>0</v>
      </c>
      <c r="Z77" s="108"/>
      <c r="AA77" s="107"/>
      <c r="AB77" s="111">
        <f>Table15775311283848586881828384858788898108118128138148[[#This Row],[Rate (Auto fill)]]*Table15775311283848586881828384858788898108118128138148[[#This Row],[Hours Groomed]]</f>
        <v>0</v>
      </c>
      <c r="AC77" s="32"/>
      <c r="AD77" s="84"/>
      <c r="AE77" s="85"/>
      <c r="AF77" s="85"/>
      <c r="AI77" s="33"/>
      <c r="AJ77" s="39"/>
      <c r="AK77" s="39"/>
      <c r="AL77" s="39"/>
      <c r="AM77" s="76"/>
      <c r="AN77" s="39"/>
      <c r="AO77" s="39"/>
      <c r="AP77" s="33"/>
      <c r="AQ77" s="77"/>
      <c r="AR77" s="39"/>
      <c r="AS77" s="39"/>
      <c r="AT77" s="76"/>
      <c r="AU77" s="39"/>
      <c r="AV77" s="78"/>
      <c r="AW77" s="33"/>
      <c r="AX77" s="77"/>
      <c r="AY77" s="39"/>
      <c r="AZ77" s="39"/>
      <c r="BA77" s="76"/>
      <c r="BB77" s="39"/>
      <c r="BC77" s="78"/>
      <c r="BD77" s="33"/>
      <c r="BE77" s="77"/>
      <c r="BF77" s="39"/>
      <c r="BG77" s="39"/>
      <c r="BH77" s="76"/>
      <c r="BI77" s="39"/>
      <c r="BJ77" s="78"/>
      <c r="BK77" s="33"/>
    </row>
    <row r="78" spans="1:63" x14ac:dyDescent="0.35">
      <c r="A78" s="77"/>
      <c r="B78" s="39"/>
      <c r="C78" s="39"/>
      <c r="D78" s="39"/>
      <c r="E78" s="39"/>
      <c r="F78" s="73"/>
      <c r="G78" s="95">
        <f>Table1487453233343536331323334353738393103113123133143[[#This Row],[Hours Worked]]*Table1487453233343536331323334353738393103113123133143[[#This Row],[Rate]]</f>
        <v>0</v>
      </c>
      <c r="H78" s="116"/>
      <c r="I78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78" s="94"/>
      <c r="K78" s="95">
        <f>Table1487453233343536331323334353738393103113123133143[[#This Row],[Rate (Auto selects)]]*Table1487453233343536331323334353738393103113123133143[[#This Row],[Hours Used]]</f>
        <v>0</v>
      </c>
      <c r="S78" s="33"/>
      <c r="T78" s="39"/>
      <c r="U78" s="39"/>
      <c r="V78" s="39"/>
      <c r="W78" s="39"/>
      <c r="X78" s="39"/>
      <c r="Y78" s="112">
        <f>IF(X78 &lt;&gt; "", RIGHT(Table15775311283848586881828384858788898108118128138148[[#This Row],[Class (Dropdown)]],6),0)</f>
        <v>0</v>
      </c>
      <c r="Z78" s="108"/>
      <c r="AA78" s="107"/>
      <c r="AB78" s="111">
        <f>Table15775311283848586881828384858788898108118128138148[[#This Row],[Rate (Auto fill)]]*Table15775311283848586881828384858788898108118128138148[[#This Row],[Hours Groomed]]</f>
        <v>0</v>
      </c>
      <c r="AC78" s="32"/>
      <c r="AD78" s="84"/>
      <c r="AE78" s="85"/>
      <c r="AF78" s="85"/>
      <c r="AI78" s="33"/>
      <c r="AJ78" s="39"/>
      <c r="AK78" s="39"/>
      <c r="AL78" s="39"/>
      <c r="AM78" s="76"/>
      <c r="AN78" s="39"/>
      <c r="AO78" s="39"/>
      <c r="AP78" s="33"/>
      <c r="AQ78" s="77"/>
      <c r="AR78" s="39"/>
      <c r="AS78" s="39"/>
      <c r="AT78" s="76"/>
      <c r="AU78" s="39"/>
      <c r="AV78" s="78"/>
      <c r="AW78" s="33"/>
      <c r="AX78" s="77"/>
      <c r="AY78" s="39"/>
      <c r="AZ78" s="39"/>
      <c r="BA78" s="76"/>
      <c r="BB78" s="39"/>
      <c r="BC78" s="78"/>
      <c r="BD78" s="33"/>
      <c r="BE78" s="77"/>
      <c r="BF78" s="39"/>
      <c r="BG78" s="39"/>
      <c r="BH78" s="76"/>
      <c r="BI78" s="39"/>
      <c r="BJ78" s="78"/>
      <c r="BK78" s="33"/>
    </row>
    <row r="79" spans="1:63" x14ac:dyDescent="0.35">
      <c r="A79" s="77"/>
      <c r="B79" s="39"/>
      <c r="C79" s="39"/>
      <c r="D79" s="39"/>
      <c r="E79" s="39"/>
      <c r="F79" s="73"/>
      <c r="G79" s="95">
        <f>Table1487453233343536331323334353738393103113123133143[[#This Row],[Hours Worked]]*Table1487453233343536331323334353738393103113123133143[[#This Row],[Rate]]</f>
        <v>0</v>
      </c>
      <c r="H79" s="116"/>
      <c r="I79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79" s="94"/>
      <c r="K79" s="95">
        <f>Table1487453233343536331323334353738393103113123133143[[#This Row],[Rate (Auto selects)]]*Table1487453233343536331323334353738393103113123133143[[#This Row],[Hours Used]]</f>
        <v>0</v>
      </c>
      <c r="S79" s="33"/>
      <c r="T79" s="39"/>
      <c r="U79" s="39"/>
      <c r="V79" s="39"/>
      <c r="W79" s="39"/>
      <c r="X79" s="39"/>
      <c r="Y79" s="112">
        <f>IF(X79 &lt;&gt; "", RIGHT(Table15775311283848586881828384858788898108118128138148[[#This Row],[Class (Dropdown)]],6),0)</f>
        <v>0</v>
      </c>
      <c r="Z79" s="108"/>
      <c r="AA79" s="107"/>
      <c r="AB79" s="111">
        <f>Table15775311283848586881828384858788898108118128138148[[#This Row],[Rate (Auto fill)]]*Table15775311283848586881828384858788898108118128138148[[#This Row],[Hours Groomed]]</f>
        <v>0</v>
      </c>
      <c r="AC79" s="32"/>
      <c r="AD79" s="84"/>
      <c r="AE79" s="85"/>
      <c r="AF79" s="85"/>
      <c r="AI79" s="33"/>
      <c r="AJ79" s="39"/>
      <c r="AK79" s="39"/>
      <c r="AL79" s="39"/>
      <c r="AM79" s="76"/>
      <c r="AN79" s="39"/>
      <c r="AO79" s="39"/>
      <c r="AP79" s="33"/>
      <c r="AQ79" s="77"/>
      <c r="AR79" s="39"/>
      <c r="AS79" s="39"/>
      <c r="AT79" s="76"/>
      <c r="AU79" s="39"/>
      <c r="AV79" s="78"/>
      <c r="AW79" s="33"/>
      <c r="AX79" s="77"/>
      <c r="AY79" s="39"/>
      <c r="AZ79" s="39"/>
      <c r="BA79" s="76"/>
      <c r="BB79" s="39"/>
      <c r="BC79" s="78"/>
      <c r="BD79" s="33"/>
      <c r="BE79" s="77"/>
      <c r="BF79" s="39"/>
      <c r="BG79" s="39"/>
      <c r="BH79" s="76"/>
      <c r="BI79" s="39"/>
      <c r="BJ79" s="78"/>
      <c r="BK79" s="33"/>
    </row>
    <row r="80" spans="1:63" x14ac:dyDescent="0.35">
      <c r="A80" s="77"/>
      <c r="B80" s="39"/>
      <c r="C80" s="39"/>
      <c r="D80" s="39"/>
      <c r="E80" s="39"/>
      <c r="F80" s="73"/>
      <c r="G80" s="95">
        <f>Table1487453233343536331323334353738393103113123133143[[#This Row],[Hours Worked]]*Table1487453233343536331323334353738393103113123133143[[#This Row],[Rate]]</f>
        <v>0</v>
      </c>
      <c r="H80" s="116"/>
      <c r="I80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80" s="94"/>
      <c r="K80" s="95">
        <f>Table1487453233343536331323334353738393103113123133143[[#This Row],[Rate (Auto selects)]]*Table1487453233343536331323334353738393103113123133143[[#This Row],[Hours Used]]</f>
        <v>0</v>
      </c>
      <c r="S80" s="33"/>
      <c r="T80" s="39"/>
      <c r="U80" s="39"/>
      <c r="V80" s="39"/>
      <c r="W80" s="39"/>
      <c r="X80" s="39"/>
      <c r="Y80" s="112">
        <f>IF(X80 &lt;&gt; "", RIGHT(Table15775311283848586881828384858788898108118128138148[[#This Row],[Class (Dropdown)]],6),0)</f>
        <v>0</v>
      </c>
      <c r="Z80" s="108"/>
      <c r="AA80" s="107"/>
      <c r="AB80" s="111">
        <f>Table15775311283848586881828384858788898108118128138148[[#This Row],[Rate (Auto fill)]]*Table15775311283848586881828384858788898108118128138148[[#This Row],[Hours Groomed]]</f>
        <v>0</v>
      </c>
      <c r="AC80" s="32"/>
      <c r="AD80" s="84"/>
      <c r="AE80" s="85"/>
      <c r="AF80" s="85"/>
      <c r="AI80" s="33"/>
      <c r="AJ80" s="39"/>
      <c r="AK80" s="39"/>
      <c r="AL80" s="39"/>
      <c r="AM80" s="76"/>
      <c r="AN80" s="39"/>
      <c r="AO80" s="39"/>
      <c r="AP80" s="33"/>
      <c r="AQ80" s="77"/>
      <c r="AR80" s="39"/>
      <c r="AS80" s="39"/>
      <c r="AT80" s="76"/>
      <c r="AU80" s="39"/>
      <c r="AV80" s="78"/>
      <c r="AW80" s="33"/>
      <c r="AX80" s="77"/>
      <c r="AY80" s="39"/>
      <c r="AZ80" s="39"/>
      <c r="BA80" s="76"/>
      <c r="BB80" s="39"/>
      <c r="BC80" s="78"/>
      <c r="BD80" s="33"/>
      <c r="BE80" s="77"/>
      <c r="BF80" s="39"/>
      <c r="BG80" s="39"/>
      <c r="BH80" s="76"/>
      <c r="BI80" s="39"/>
      <c r="BJ80" s="78"/>
      <c r="BK80" s="33"/>
    </row>
    <row r="81" spans="1:63" x14ac:dyDescent="0.35">
      <c r="A81" s="77"/>
      <c r="B81" s="39"/>
      <c r="C81" s="39"/>
      <c r="D81" s="39"/>
      <c r="E81" s="39"/>
      <c r="F81" s="73"/>
      <c r="G81" s="95">
        <f>Table1487453233343536331323334353738393103113123133143[[#This Row],[Hours Worked]]*Table1487453233343536331323334353738393103113123133143[[#This Row],[Rate]]</f>
        <v>0</v>
      </c>
      <c r="H81" s="116"/>
      <c r="I81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81" s="94"/>
      <c r="K81" s="95">
        <f>Table1487453233343536331323334353738393103113123133143[[#This Row],[Rate (Auto selects)]]*Table1487453233343536331323334353738393103113123133143[[#This Row],[Hours Used]]</f>
        <v>0</v>
      </c>
      <c r="S81" s="33"/>
      <c r="T81" s="39"/>
      <c r="U81" s="39"/>
      <c r="V81" s="39"/>
      <c r="W81" s="39"/>
      <c r="X81" s="39"/>
      <c r="Y81" s="112">
        <f>IF(X81 &lt;&gt; "", RIGHT(Table15775311283848586881828384858788898108118128138148[[#This Row],[Class (Dropdown)]],6),0)</f>
        <v>0</v>
      </c>
      <c r="Z81" s="108"/>
      <c r="AA81" s="107"/>
      <c r="AB81" s="111">
        <f>Table15775311283848586881828384858788898108118128138148[[#This Row],[Rate (Auto fill)]]*Table15775311283848586881828384858788898108118128138148[[#This Row],[Hours Groomed]]</f>
        <v>0</v>
      </c>
      <c r="AC81" s="32"/>
      <c r="AD81" s="84"/>
      <c r="AE81" s="85"/>
      <c r="AF81" s="85"/>
      <c r="AI81" s="33"/>
      <c r="AJ81" s="39"/>
      <c r="AK81" s="39"/>
      <c r="AL81" s="39"/>
      <c r="AM81" s="76"/>
      <c r="AN81" s="39"/>
      <c r="AO81" s="39"/>
      <c r="AP81" s="33"/>
      <c r="AQ81" s="77"/>
      <c r="AR81" s="39"/>
      <c r="AS81" s="39"/>
      <c r="AT81" s="76"/>
      <c r="AU81" s="39"/>
      <c r="AV81" s="78"/>
      <c r="AW81" s="33"/>
      <c r="AX81" s="77"/>
      <c r="AY81" s="39"/>
      <c r="AZ81" s="39"/>
      <c r="BA81" s="76"/>
      <c r="BB81" s="39"/>
      <c r="BC81" s="78"/>
      <c r="BD81" s="33"/>
      <c r="BE81" s="77"/>
      <c r="BF81" s="39"/>
      <c r="BG81" s="39"/>
      <c r="BH81" s="76"/>
      <c r="BI81" s="39"/>
      <c r="BJ81" s="78"/>
      <c r="BK81" s="33"/>
    </row>
    <row r="82" spans="1:63" x14ac:dyDescent="0.35">
      <c r="A82" s="77"/>
      <c r="B82" s="39"/>
      <c r="C82" s="39"/>
      <c r="D82" s="39"/>
      <c r="E82" s="39"/>
      <c r="F82" s="73"/>
      <c r="G82" s="95">
        <f>Table1487453233343536331323334353738393103113123133143[[#This Row],[Hours Worked]]*Table1487453233343536331323334353738393103113123133143[[#This Row],[Rate]]</f>
        <v>0</v>
      </c>
      <c r="H82" s="116"/>
      <c r="I82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82" s="94"/>
      <c r="K82" s="95">
        <f>Table1487453233343536331323334353738393103113123133143[[#This Row],[Rate (Auto selects)]]*Table1487453233343536331323334353738393103113123133143[[#This Row],[Hours Used]]</f>
        <v>0</v>
      </c>
      <c r="S82" s="33"/>
      <c r="T82" s="39"/>
      <c r="U82" s="39"/>
      <c r="V82" s="39"/>
      <c r="W82" s="39"/>
      <c r="X82" s="39"/>
      <c r="Y82" s="112">
        <f>IF(X82 &lt;&gt; "", RIGHT(Table15775311283848586881828384858788898108118128138148[[#This Row],[Class (Dropdown)]],6),0)</f>
        <v>0</v>
      </c>
      <c r="Z82" s="108"/>
      <c r="AA82" s="107"/>
      <c r="AB82" s="111">
        <f>Table15775311283848586881828384858788898108118128138148[[#This Row],[Rate (Auto fill)]]*Table15775311283848586881828384858788898108118128138148[[#This Row],[Hours Groomed]]</f>
        <v>0</v>
      </c>
      <c r="AC82" s="32"/>
      <c r="AD82" s="84"/>
      <c r="AE82" s="85"/>
      <c r="AF82" s="85"/>
      <c r="AI82" s="33"/>
      <c r="AJ82" s="39"/>
      <c r="AK82" s="39"/>
      <c r="AL82" s="39"/>
      <c r="AM82" s="76"/>
      <c r="AN82" s="39"/>
      <c r="AO82" s="39"/>
      <c r="AP82" s="33"/>
      <c r="AQ82" s="77"/>
      <c r="AR82" s="39"/>
      <c r="AS82" s="39"/>
      <c r="AT82" s="76"/>
      <c r="AU82" s="39"/>
      <c r="AV82" s="78"/>
      <c r="AW82" s="33"/>
      <c r="AX82" s="77"/>
      <c r="AY82" s="39"/>
      <c r="AZ82" s="39"/>
      <c r="BA82" s="76"/>
      <c r="BB82" s="39"/>
      <c r="BC82" s="78"/>
      <c r="BD82" s="33"/>
      <c r="BE82" s="77"/>
      <c r="BF82" s="39"/>
      <c r="BG82" s="39"/>
      <c r="BH82" s="76"/>
      <c r="BI82" s="39"/>
      <c r="BJ82" s="78"/>
      <c r="BK82" s="33"/>
    </row>
    <row r="83" spans="1:63" x14ac:dyDescent="0.35">
      <c r="A83" s="77"/>
      <c r="B83" s="39"/>
      <c r="C83" s="39"/>
      <c r="D83" s="39"/>
      <c r="E83" s="39"/>
      <c r="F83" s="73"/>
      <c r="G83" s="95">
        <f>Table1487453233343536331323334353738393103113123133143[[#This Row],[Hours Worked]]*Table1487453233343536331323334353738393103113123133143[[#This Row],[Rate]]</f>
        <v>0</v>
      </c>
      <c r="H83" s="116"/>
      <c r="I83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83" s="94"/>
      <c r="K83" s="95">
        <f>Table1487453233343536331323334353738393103113123133143[[#This Row],[Rate (Auto selects)]]*Table1487453233343536331323334353738393103113123133143[[#This Row],[Hours Used]]</f>
        <v>0</v>
      </c>
      <c r="S83" s="33"/>
      <c r="T83" s="39"/>
      <c r="U83" s="39"/>
      <c r="V83" s="39"/>
      <c r="W83" s="39"/>
      <c r="X83" s="39"/>
      <c r="Y83" s="112">
        <f>IF(X83 &lt;&gt; "", RIGHT(Table15775311283848586881828384858788898108118128138148[[#This Row],[Class (Dropdown)]],6),0)</f>
        <v>0</v>
      </c>
      <c r="Z83" s="108"/>
      <c r="AA83" s="107"/>
      <c r="AB83" s="111">
        <f>Table15775311283848586881828384858788898108118128138148[[#This Row],[Rate (Auto fill)]]*Table15775311283848586881828384858788898108118128138148[[#This Row],[Hours Groomed]]</f>
        <v>0</v>
      </c>
      <c r="AC83" s="32"/>
      <c r="AD83" s="84"/>
      <c r="AE83" s="85"/>
      <c r="AF83" s="85"/>
      <c r="AI83" s="33"/>
      <c r="AJ83" s="39"/>
      <c r="AK83" s="39"/>
      <c r="AL83" s="39"/>
      <c r="AM83" s="76"/>
      <c r="AN83" s="39"/>
      <c r="AO83" s="39"/>
      <c r="AP83" s="33"/>
      <c r="AQ83" s="77"/>
      <c r="AR83" s="39"/>
      <c r="AS83" s="39"/>
      <c r="AT83" s="76"/>
      <c r="AU83" s="39"/>
      <c r="AV83" s="78"/>
      <c r="AW83" s="33"/>
      <c r="AX83" s="77"/>
      <c r="AY83" s="39"/>
      <c r="AZ83" s="39"/>
      <c r="BA83" s="76"/>
      <c r="BB83" s="39"/>
      <c r="BC83" s="78"/>
      <c r="BD83" s="33"/>
      <c r="BE83" s="77"/>
      <c r="BF83" s="39"/>
      <c r="BG83" s="39"/>
      <c r="BH83" s="76"/>
      <c r="BI83" s="39"/>
      <c r="BJ83" s="78"/>
      <c r="BK83" s="33"/>
    </row>
    <row r="84" spans="1:63" x14ac:dyDescent="0.35">
      <c r="A84" s="77"/>
      <c r="B84" s="39"/>
      <c r="C84" s="39"/>
      <c r="D84" s="39"/>
      <c r="E84" s="39"/>
      <c r="F84" s="73"/>
      <c r="G84" s="95">
        <f>Table1487453233343536331323334353738393103113123133143[[#This Row],[Hours Worked]]*Table1487453233343536331323334353738393103113123133143[[#This Row],[Rate]]</f>
        <v>0</v>
      </c>
      <c r="H84" s="116"/>
      <c r="I84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84" s="94"/>
      <c r="K84" s="95">
        <f>Table1487453233343536331323334353738393103113123133143[[#This Row],[Rate (Auto selects)]]*Table1487453233343536331323334353738393103113123133143[[#This Row],[Hours Used]]</f>
        <v>0</v>
      </c>
      <c r="S84" s="33"/>
      <c r="T84" s="39"/>
      <c r="U84" s="39"/>
      <c r="V84" s="39"/>
      <c r="W84" s="39"/>
      <c r="X84" s="39"/>
      <c r="Y84" s="112">
        <f>IF(X84 &lt;&gt; "", RIGHT(Table15775311283848586881828384858788898108118128138148[[#This Row],[Class (Dropdown)]],6),0)</f>
        <v>0</v>
      </c>
      <c r="Z84" s="108"/>
      <c r="AA84" s="107"/>
      <c r="AB84" s="111">
        <f>Table15775311283848586881828384858788898108118128138148[[#This Row],[Rate (Auto fill)]]*Table15775311283848586881828384858788898108118128138148[[#This Row],[Hours Groomed]]</f>
        <v>0</v>
      </c>
      <c r="AC84" s="32"/>
      <c r="AD84" s="84"/>
      <c r="AE84" s="85"/>
      <c r="AF84" s="85"/>
      <c r="AI84" s="33"/>
      <c r="AJ84" s="39"/>
      <c r="AK84" s="39"/>
      <c r="AL84" s="39"/>
      <c r="AM84" s="76"/>
      <c r="AN84" s="39"/>
      <c r="AO84" s="39"/>
      <c r="AP84" s="33"/>
      <c r="AQ84" s="77"/>
      <c r="AR84" s="39"/>
      <c r="AS84" s="39"/>
      <c r="AT84" s="76"/>
      <c r="AU84" s="39"/>
      <c r="AV84" s="78"/>
      <c r="AW84" s="33"/>
      <c r="AX84" s="77"/>
      <c r="AY84" s="39"/>
      <c r="AZ84" s="39"/>
      <c r="BA84" s="76"/>
      <c r="BB84" s="39"/>
      <c r="BC84" s="78"/>
      <c r="BD84" s="33"/>
      <c r="BE84" s="77"/>
      <c r="BF84" s="39"/>
      <c r="BG84" s="39"/>
      <c r="BH84" s="76"/>
      <c r="BI84" s="39"/>
      <c r="BJ84" s="78"/>
      <c r="BK84" s="33"/>
    </row>
    <row r="85" spans="1:63" x14ac:dyDescent="0.35">
      <c r="A85" s="77"/>
      <c r="B85" s="39"/>
      <c r="C85" s="39"/>
      <c r="D85" s="39"/>
      <c r="E85" s="39"/>
      <c r="F85" s="73"/>
      <c r="G85" s="95">
        <f>Table1487453233343536331323334353738393103113123133143[[#This Row],[Hours Worked]]*Table1487453233343536331323334353738393103113123133143[[#This Row],[Rate]]</f>
        <v>0</v>
      </c>
      <c r="H85" s="116"/>
      <c r="I85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85" s="94"/>
      <c r="K85" s="95">
        <f>Table1487453233343536331323334353738393103113123133143[[#This Row],[Rate (Auto selects)]]*Table1487453233343536331323334353738393103113123133143[[#This Row],[Hours Used]]</f>
        <v>0</v>
      </c>
      <c r="S85" s="33"/>
      <c r="T85" s="39"/>
      <c r="U85" s="39"/>
      <c r="V85" s="39"/>
      <c r="W85" s="39"/>
      <c r="X85" s="39"/>
      <c r="Y85" s="112">
        <f>IF(X85 &lt;&gt; "", RIGHT(Table15775311283848586881828384858788898108118128138148[[#This Row],[Class (Dropdown)]],6),0)</f>
        <v>0</v>
      </c>
      <c r="Z85" s="108"/>
      <c r="AA85" s="107"/>
      <c r="AB85" s="111">
        <f>Table15775311283848586881828384858788898108118128138148[[#This Row],[Rate (Auto fill)]]*Table15775311283848586881828384858788898108118128138148[[#This Row],[Hours Groomed]]</f>
        <v>0</v>
      </c>
      <c r="AC85" s="32"/>
      <c r="AD85" s="84"/>
      <c r="AE85" s="85"/>
      <c r="AF85" s="85"/>
      <c r="AI85" s="33"/>
      <c r="AJ85" s="39"/>
      <c r="AK85" s="39"/>
      <c r="AL85" s="39"/>
      <c r="AM85" s="76"/>
      <c r="AN85" s="39"/>
      <c r="AO85" s="39"/>
      <c r="AP85" s="33"/>
      <c r="AQ85" s="77"/>
      <c r="AR85" s="39"/>
      <c r="AS85" s="39"/>
      <c r="AT85" s="76"/>
      <c r="AU85" s="39"/>
      <c r="AV85" s="78"/>
      <c r="AW85" s="33"/>
      <c r="AX85" s="77"/>
      <c r="AY85" s="39"/>
      <c r="AZ85" s="39"/>
      <c r="BA85" s="76"/>
      <c r="BB85" s="39"/>
      <c r="BC85" s="78"/>
      <c r="BD85" s="33"/>
      <c r="BE85" s="77"/>
      <c r="BF85" s="39"/>
      <c r="BG85" s="39"/>
      <c r="BH85" s="76"/>
      <c r="BI85" s="39"/>
      <c r="BJ85" s="78"/>
      <c r="BK85" s="33"/>
    </row>
    <row r="86" spans="1:63" x14ac:dyDescent="0.35">
      <c r="A86" s="77"/>
      <c r="B86" s="39"/>
      <c r="C86" s="39"/>
      <c r="D86" s="39"/>
      <c r="E86" s="39"/>
      <c r="F86" s="73"/>
      <c r="G86" s="95">
        <f>Table1487453233343536331323334353738393103113123133143[[#This Row],[Hours Worked]]*Table1487453233343536331323334353738393103113123133143[[#This Row],[Rate]]</f>
        <v>0</v>
      </c>
      <c r="H86" s="116"/>
      <c r="I86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86" s="94"/>
      <c r="K86" s="95">
        <f>Table1487453233343536331323334353738393103113123133143[[#This Row],[Rate (Auto selects)]]*Table1487453233343536331323334353738393103113123133143[[#This Row],[Hours Used]]</f>
        <v>0</v>
      </c>
      <c r="S86" s="33"/>
      <c r="T86" s="39"/>
      <c r="U86" s="39"/>
      <c r="V86" s="39"/>
      <c r="W86" s="39"/>
      <c r="X86" s="39"/>
      <c r="Y86" s="112">
        <f>IF(X86 &lt;&gt; "", RIGHT(Table15775311283848586881828384858788898108118128138148[[#This Row],[Class (Dropdown)]],6),0)</f>
        <v>0</v>
      </c>
      <c r="Z86" s="108"/>
      <c r="AA86" s="107"/>
      <c r="AB86" s="111">
        <f>Table15775311283848586881828384858788898108118128138148[[#This Row],[Rate (Auto fill)]]*Table15775311283848586881828384858788898108118128138148[[#This Row],[Hours Groomed]]</f>
        <v>0</v>
      </c>
      <c r="AC86" s="32"/>
      <c r="AD86" s="84"/>
      <c r="AE86" s="85"/>
      <c r="AF86" s="85"/>
      <c r="AI86" s="33"/>
      <c r="AJ86" s="39"/>
      <c r="AK86" s="39"/>
      <c r="AL86" s="39"/>
      <c r="AM86" s="76"/>
      <c r="AN86" s="39"/>
      <c r="AO86" s="39"/>
      <c r="AP86" s="33"/>
      <c r="AQ86" s="77"/>
      <c r="AR86" s="39"/>
      <c r="AS86" s="39"/>
      <c r="AT86" s="76"/>
      <c r="AU86" s="39"/>
      <c r="AV86" s="78"/>
      <c r="AW86" s="33"/>
      <c r="AX86" s="77"/>
      <c r="AY86" s="39"/>
      <c r="AZ86" s="39"/>
      <c r="BA86" s="76"/>
      <c r="BB86" s="39"/>
      <c r="BC86" s="78"/>
      <c r="BD86" s="33"/>
      <c r="BE86" s="77"/>
      <c r="BF86" s="39"/>
      <c r="BG86" s="39"/>
      <c r="BH86" s="76"/>
      <c r="BI86" s="39"/>
      <c r="BJ86" s="78"/>
      <c r="BK86" s="33"/>
    </row>
    <row r="87" spans="1:63" x14ac:dyDescent="0.35">
      <c r="A87" s="77"/>
      <c r="B87" s="39"/>
      <c r="C87" s="39"/>
      <c r="D87" s="39"/>
      <c r="E87" s="39"/>
      <c r="F87" s="73"/>
      <c r="G87" s="95">
        <f>Table1487453233343536331323334353738393103113123133143[[#This Row],[Hours Worked]]*Table1487453233343536331323334353738393103113123133143[[#This Row],[Rate]]</f>
        <v>0</v>
      </c>
      <c r="H87" s="116"/>
      <c r="I87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87" s="94"/>
      <c r="K87" s="95">
        <f>Table1487453233343536331323334353738393103113123133143[[#This Row],[Rate (Auto selects)]]*Table1487453233343536331323334353738393103113123133143[[#This Row],[Hours Used]]</f>
        <v>0</v>
      </c>
      <c r="S87" s="33"/>
      <c r="T87" s="39"/>
      <c r="U87" s="39"/>
      <c r="V87" s="39"/>
      <c r="W87" s="39"/>
      <c r="X87" s="39"/>
      <c r="Y87" s="112">
        <f>IF(X87 &lt;&gt; "", RIGHT(Table15775311283848586881828384858788898108118128138148[[#This Row],[Class (Dropdown)]],6),0)</f>
        <v>0</v>
      </c>
      <c r="Z87" s="108"/>
      <c r="AA87" s="107"/>
      <c r="AB87" s="111">
        <f>Table15775311283848586881828384858788898108118128138148[[#This Row],[Rate (Auto fill)]]*Table15775311283848586881828384858788898108118128138148[[#This Row],[Hours Groomed]]</f>
        <v>0</v>
      </c>
      <c r="AC87" s="32"/>
      <c r="AD87" s="84"/>
      <c r="AE87" s="85"/>
      <c r="AF87" s="85"/>
      <c r="AI87" s="33"/>
      <c r="AJ87" s="39"/>
      <c r="AK87" s="39"/>
      <c r="AL87" s="39"/>
      <c r="AM87" s="76"/>
      <c r="AN87" s="39"/>
      <c r="AO87" s="39"/>
      <c r="AP87" s="33"/>
      <c r="AQ87" s="77"/>
      <c r="AR87" s="39"/>
      <c r="AS87" s="39"/>
      <c r="AT87" s="76"/>
      <c r="AU87" s="39"/>
      <c r="AV87" s="78"/>
      <c r="AW87" s="33"/>
      <c r="AX87" s="77"/>
      <c r="AY87" s="39"/>
      <c r="AZ87" s="39"/>
      <c r="BA87" s="76"/>
      <c r="BB87" s="39"/>
      <c r="BC87" s="78"/>
      <c r="BD87" s="33"/>
      <c r="BE87" s="77"/>
      <c r="BF87" s="39"/>
      <c r="BG87" s="39"/>
      <c r="BH87" s="76"/>
      <c r="BI87" s="39"/>
      <c r="BJ87" s="78"/>
      <c r="BK87" s="33"/>
    </row>
    <row r="88" spans="1:63" x14ac:dyDescent="0.35">
      <c r="A88" s="77"/>
      <c r="B88" s="39"/>
      <c r="C88" s="39"/>
      <c r="D88" s="39"/>
      <c r="E88" s="39"/>
      <c r="F88" s="73"/>
      <c r="G88" s="95">
        <f>Table1487453233343536331323334353738393103113123133143[[#This Row],[Hours Worked]]*Table1487453233343536331323334353738393103113123133143[[#This Row],[Rate]]</f>
        <v>0</v>
      </c>
      <c r="H88" s="116"/>
      <c r="I88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88" s="94"/>
      <c r="K88" s="95">
        <f>Table1487453233343536331323334353738393103113123133143[[#This Row],[Rate (Auto selects)]]*Table1487453233343536331323334353738393103113123133143[[#This Row],[Hours Used]]</f>
        <v>0</v>
      </c>
      <c r="S88" s="33"/>
      <c r="T88" s="39"/>
      <c r="U88" s="39"/>
      <c r="V88" s="39"/>
      <c r="W88" s="39"/>
      <c r="X88" s="39"/>
      <c r="Y88" s="112">
        <f>IF(X88 &lt;&gt; "", RIGHT(Table15775311283848586881828384858788898108118128138148[[#This Row],[Class (Dropdown)]],6),0)</f>
        <v>0</v>
      </c>
      <c r="Z88" s="108"/>
      <c r="AA88" s="107"/>
      <c r="AB88" s="111">
        <f>Table15775311283848586881828384858788898108118128138148[[#This Row],[Rate (Auto fill)]]*Table15775311283848586881828384858788898108118128138148[[#This Row],[Hours Groomed]]</f>
        <v>0</v>
      </c>
      <c r="AC88" s="32"/>
      <c r="AD88" s="84"/>
      <c r="AE88" s="85"/>
      <c r="AF88" s="85"/>
      <c r="AI88" s="33"/>
      <c r="AJ88" s="39"/>
      <c r="AK88" s="39"/>
      <c r="AL88" s="39"/>
      <c r="AM88" s="76"/>
      <c r="AN88" s="39"/>
      <c r="AO88" s="39"/>
      <c r="AP88" s="33"/>
      <c r="AQ88" s="77"/>
      <c r="AR88" s="39"/>
      <c r="AS88" s="39"/>
      <c r="AT88" s="76"/>
      <c r="AU88" s="39"/>
      <c r="AV88" s="78"/>
      <c r="AW88" s="33"/>
      <c r="AX88" s="77"/>
      <c r="AY88" s="39"/>
      <c r="AZ88" s="39"/>
      <c r="BA88" s="76"/>
      <c r="BB88" s="39"/>
      <c r="BC88" s="78"/>
      <c r="BD88" s="33"/>
      <c r="BE88" s="77"/>
      <c r="BF88" s="39"/>
      <c r="BG88" s="39"/>
      <c r="BH88" s="76"/>
      <c r="BI88" s="39"/>
      <c r="BJ88" s="78"/>
      <c r="BK88" s="33"/>
    </row>
    <row r="89" spans="1:63" x14ac:dyDescent="0.35">
      <c r="A89" s="77"/>
      <c r="B89" s="39"/>
      <c r="C89" s="39"/>
      <c r="D89" s="39"/>
      <c r="E89" s="39"/>
      <c r="F89" s="73"/>
      <c r="G89" s="95">
        <f>Table1487453233343536331323334353738393103113123133143[[#This Row],[Hours Worked]]*Table1487453233343536331323334353738393103113123133143[[#This Row],[Rate]]</f>
        <v>0</v>
      </c>
      <c r="H89" s="116"/>
      <c r="I89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89" s="94"/>
      <c r="K89" s="95">
        <f>Table1487453233343536331323334353738393103113123133143[[#This Row],[Rate (Auto selects)]]*Table1487453233343536331323334353738393103113123133143[[#This Row],[Hours Used]]</f>
        <v>0</v>
      </c>
      <c r="S89" s="33"/>
      <c r="T89" s="39"/>
      <c r="U89" s="39"/>
      <c r="V89" s="39"/>
      <c r="W89" s="39"/>
      <c r="X89" s="39"/>
      <c r="Y89" s="112">
        <f>IF(X89 &lt;&gt; "", RIGHT(Table15775311283848586881828384858788898108118128138148[[#This Row],[Class (Dropdown)]],6),0)</f>
        <v>0</v>
      </c>
      <c r="Z89" s="108"/>
      <c r="AA89" s="107"/>
      <c r="AB89" s="111">
        <f>Table15775311283848586881828384858788898108118128138148[[#This Row],[Rate (Auto fill)]]*Table15775311283848586881828384858788898108118128138148[[#This Row],[Hours Groomed]]</f>
        <v>0</v>
      </c>
      <c r="AC89" s="32"/>
      <c r="AD89" s="84"/>
      <c r="AE89" s="85"/>
      <c r="AF89" s="85"/>
      <c r="AI89" s="33"/>
      <c r="AJ89" s="39"/>
      <c r="AK89" s="39"/>
      <c r="AL89" s="39"/>
      <c r="AM89" s="76"/>
      <c r="AN89" s="39"/>
      <c r="AO89" s="39"/>
      <c r="AP89" s="33"/>
      <c r="AQ89" s="77"/>
      <c r="AR89" s="39"/>
      <c r="AS89" s="39"/>
      <c r="AT89" s="76"/>
      <c r="AU89" s="39"/>
      <c r="AV89" s="78"/>
      <c r="AW89" s="33"/>
      <c r="AX89" s="77"/>
      <c r="AY89" s="39"/>
      <c r="AZ89" s="39"/>
      <c r="BA89" s="76"/>
      <c r="BB89" s="39"/>
      <c r="BC89" s="78"/>
      <c r="BD89" s="33"/>
      <c r="BE89" s="77"/>
      <c r="BF89" s="39"/>
      <c r="BG89" s="39"/>
      <c r="BH89" s="76"/>
      <c r="BI89" s="39"/>
      <c r="BJ89" s="78"/>
      <c r="BK89" s="33"/>
    </row>
    <row r="90" spans="1:63" x14ac:dyDescent="0.35">
      <c r="A90" s="77"/>
      <c r="B90" s="39"/>
      <c r="C90" s="39"/>
      <c r="D90" s="39"/>
      <c r="E90" s="39"/>
      <c r="F90" s="73"/>
      <c r="G90" s="95">
        <f>Table1487453233343536331323334353738393103113123133143[[#This Row],[Hours Worked]]*Table1487453233343536331323334353738393103113123133143[[#This Row],[Rate]]</f>
        <v>0</v>
      </c>
      <c r="H90" s="116"/>
      <c r="I90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90" s="94"/>
      <c r="K90" s="95">
        <f>Table1487453233343536331323334353738393103113123133143[[#This Row],[Rate (Auto selects)]]*Table1487453233343536331323334353738393103113123133143[[#This Row],[Hours Used]]</f>
        <v>0</v>
      </c>
      <c r="S90" s="33"/>
      <c r="T90" s="39"/>
      <c r="U90" s="39"/>
      <c r="V90" s="39"/>
      <c r="W90" s="39"/>
      <c r="X90" s="39"/>
      <c r="Y90" s="112">
        <f>IF(X90 &lt;&gt; "", RIGHT(Table15775311283848586881828384858788898108118128138148[[#This Row],[Class (Dropdown)]],6),0)</f>
        <v>0</v>
      </c>
      <c r="Z90" s="108"/>
      <c r="AA90" s="107"/>
      <c r="AB90" s="111">
        <f>Table15775311283848586881828384858788898108118128138148[[#This Row],[Rate (Auto fill)]]*Table15775311283848586881828384858788898108118128138148[[#This Row],[Hours Groomed]]</f>
        <v>0</v>
      </c>
      <c r="AC90" s="32"/>
      <c r="AD90" s="84"/>
      <c r="AE90" s="85"/>
      <c r="AF90" s="85"/>
      <c r="AI90" s="33"/>
      <c r="AJ90" s="39"/>
      <c r="AK90" s="39"/>
      <c r="AL90" s="39"/>
      <c r="AM90" s="76"/>
      <c r="AN90" s="39"/>
      <c r="AO90" s="39"/>
      <c r="AP90" s="33"/>
      <c r="AQ90" s="77"/>
      <c r="AR90" s="39"/>
      <c r="AS90" s="39"/>
      <c r="AT90" s="76"/>
      <c r="AU90" s="39"/>
      <c r="AV90" s="78"/>
      <c r="AW90" s="33"/>
      <c r="AX90" s="77"/>
      <c r="AY90" s="39"/>
      <c r="AZ90" s="39"/>
      <c r="BA90" s="76"/>
      <c r="BB90" s="39"/>
      <c r="BC90" s="78"/>
      <c r="BD90" s="33"/>
      <c r="BE90" s="77"/>
      <c r="BF90" s="39"/>
      <c r="BG90" s="39"/>
      <c r="BH90" s="76"/>
      <c r="BI90" s="39"/>
      <c r="BJ90" s="78"/>
      <c r="BK90" s="33"/>
    </row>
    <row r="91" spans="1:63" x14ac:dyDescent="0.35">
      <c r="A91" s="77"/>
      <c r="B91" s="39"/>
      <c r="C91" s="39"/>
      <c r="D91" s="39"/>
      <c r="E91" s="39"/>
      <c r="F91" s="73"/>
      <c r="G91" s="95">
        <f>Table1487453233343536331323334353738393103113123133143[[#This Row],[Hours Worked]]*Table1487453233343536331323334353738393103113123133143[[#This Row],[Rate]]</f>
        <v>0</v>
      </c>
      <c r="H91" s="116"/>
      <c r="I91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91" s="94"/>
      <c r="K91" s="95">
        <f>Table1487453233343536331323334353738393103113123133143[[#This Row],[Rate (Auto selects)]]*Table1487453233343536331323334353738393103113123133143[[#This Row],[Hours Used]]</f>
        <v>0</v>
      </c>
      <c r="S91" s="33"/>
      <c r="T91" s="39"/>
      <c r="U91" s="39"/>
      <c r="V91" s="39"/>
      <c r="W91" s="39"/>
      <c r="X91" s="39"/>
      <c r="Y91" s="112">
        <f>IF(X91 &lt;&gt; "", RIGHT(Table15775311283848586881828384858788898108118128138148[[#This Row],[Class (Dropdown)]],6),0)</f>
        <v>0</v>
      </c>
      <c r="Z91" s="108"/>
      <c r="AA91" s="107"/>
      <c r="AB91" s="111">
        <f>Table15775311283848586881828384858788898108118128138148[[#This Row],[Rate (Auto fill)]]*Table15775311283848586881828384858788898108118128138148[[#This Row],[Hours Groomed]]</f>
        <v>0</v>
      </c>
      <c r="AC91" s="32"/>
      <c r="AD91" s="84"/>
      <c r="AE91" s="85"/>
      <c r="AF91" s="85"/>
      <c r="AI91" s="33"/>
      <c r="AJ91" s="39"/>
      <c r="AK91" s="39"/>
      <c r="AL91" s="39"/>
      <c r="AM91" s="76"/>
      <c r="AN91" s="39"/>
      <c r="AO91" s="39"/>
      <c r="AP91" s="33"/>
      <c r="AQ91" s="77"/>
      <c r="AR91" s="39"/>
      <c r="AS91" s="39"/>
      <c r="AT91" s="76"/>
      <c r="AU91" s="39"/>
      <c r="AV91" s="78"/>
      <c r="AW91" s="33"/>
      <c r="AX91" s="77"/>
      <c r="AY91" s="39"/>
      <c r="AZ91" s="39"/>
      <c r="BA91" s="76"/>
      <c r="BB91" s="39"/>
      <c r="BC91" s="78"/>
      <c r="BD91" s="33"/>
      <c r="BE91" s="77"/>
      <c r="BF91" s="39"/>
      <c r="BG91" s="39"/>
      <c r="BH91" s="76"/>
      <c r="BI91" s="39"/>
      <c r="BJ91" s="78"/>
      <c r="BK91" s="33"/>
    </row>
    <row r="92" spans="1:63" x14ac:dyDescent="0.35">
      <c r="A92" s="77"/>
      <c r="B92" s="39"/>
      <c r="C92" s="39"/>
      <c r="D92" s="39"/>
      <c r="E92" s="39"/>
      <c r="F92" s="73"/>
      <c r="G92" s="95">
        <f>Table1487453233343536331323334353738393103113123133143[[#This Row],[Hours Worked]]*Table1487453233343536331323334353738393103113123133143[[#This Row],[Rate]]</f>
        <v>0</v>
      </c>
      <c r="H92" s="116"/>
      <c r="I92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92" s="94"/>
      <c r="K92" s="95">
        <f>Table1487453233343536331323334353738393103113123133143[[#This Row],[Rate (Auto selects)]]*Table1487453233343536331323334353738393103113123133143[[#This Row],[Hours Used]]</f>
        <v>0</v>
      </c>
      <c r="S92" s="33"/>
      <c r="T92" s="39"/>
      <c r="U92" s="39"/>
      <c r="V92" s="39"/>
      <c r="W92" s="39"/>
      <c r="X92" s="39"/>
      <c r="Y92" s="112">
        <f>IF(X92 &lt;&gt; "", RIGHT(Table15775311283848586881828384858788898108118128138148[[#This Row],[Class (Dropdown)]],6),0)</f>
        <v>0</v>
      </c>
      <c r="Z92" s="108"/>
      <c r="AA92" s="107"/>
      <c r="AB92" s="111">
        <f>Table15775311283848586881828384858788898108118128138148[[#This Row],[Rate (Auto fill)]]*Table15775311283848586881828384858788898108118128138148[[#This Row],[Hours Groomed]]</f>
        <v>0</v>
      </c>
      <c r="AC92" s="32"/>
      <c r="AD92" s="84"/>
      <c r="AE92" s="85"/>
      <c r="AF92" s="85"/>
      <c r="AI92" s="33"/>
      <c r="AJ92" s="39"/>
      <c r="AK92" s="39"/>
      <c r="AL92" s="39"/>
      <c r="AM92" s="76"/>
      <c r="AN92" s="39"/>
      <c r="AO92" s="39"/>
      <c r="AP92" s="33"/>
      <c r="AQ92" s="77"/>
      <c r="AR92" s="39"/>
      <c r="AS92" s="39"/>
      <c r="AT92" s="76"/>
      <c r="AU92" s="39"/>
      <c r="AV92" s="78"/>
      <c r="AW92" s="33"/>
      <c r="AX92" s="77"/>
      <c r="AY92" s="39"/>
      <c r="AZ92" s="39"/>
      <c r="BA92" s="76"/>
      <c r="BB92" s="39"/>
      <c r="BC92" s="78"/>
      <c r="BD92" s="33"/>
      <c r="BE92" s="77"/>
      <c r="BF92" s="39"/>
      <c r="BG92" s="39"/>
      <c r="BH92" s="76"/>
      <c r="BI92" s="39"/>
      <c r="BJ92" s="78"/>
      <c r="BK92" s="33"/>
    </row>
    <row r="93" spans="1:63" x14ac:dyDescent="0.35">
      <c r="A93" s="77"/>
      <c r="B93" s="39"/>
      <c r="C93" s="39"/>
      <c r="D93" s="39"/>
      <c r="E93" s="39"/>
      <c r="F93" s="73"/>
      <c r="G93" s="95">
        <f>Table1487453233343536331323334353738393103113123133143[[#This Row],[Hours Worked]]*Table1487453233343536331323334353738393103113123133143[[#This Row],[Rate]]</f>
        <v>0</v>
      </c>
      <c r="H93" s="116"/>
      <c r="I93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93" s="94"/>
      <c r="K93" s="95">
        <f>Table1487453233343536331323334353738393103113123133143[[#This Row],[Rate (Auto selects)]]*Table1487453233343536331323334353738393103113123133143[[#This Row],[Hours Used]]</f>
        <v>0</v>
      </c>
      <c r="S93" s="33"/>
      <c r="T93" s="39"/>
      <c r="U93" s="39"/>
      <c r="V93" s="39"/>
      <c r="W93" s="39"/>
      <c r="X93" s="39"/>
      <c r="Y93" s="112">
        <f>IF(X93 &lt;&gt; "", RIGHT(Table15775311283848586881828384858788898108118128138148[[#This Row],[Class (Dropdown)]],6),0)</f>
        <v>0</v>
      </c>
      <c r="Z93" s="108"/>
      <c r="AA93" s="107"/>
      <c r="AB93" s="111">
        <f>Table15775311283848586881828384858788898108118128138148[[#This Row],[Rate (Auto fill)]]*Table15775311283848586881828384858788898108118128138148[[#This Row],[Hours Groomed]]</f>
        <v>0</v>
      </c>
      <c r="AC93" s="32"/>
      <c r="AD93" s="84"/>
      <c r="AE93" s="85"/>
      <c r="AF93" s="85"/>
      <c r="AI93" s="33"/>
      <c r="AJ93" s="39"/>
      <c r="AK93" s="39"/>
      <c r="AL93" s="39"/>
      <c r="AM93" s="76"/>
      <c r="AN93" s="39"/>
      <c r="AO93" s="39"/>
      <c r="AP93" s="33"/>
      <c r="AQ93" s="77"/>
      <c r="AR93" s="39"/>
      <c r="AS93" s="39"/>
      <c r="AT93" s="76"/>
      <c r="AU93" s="39"/>
      <c r="AV93" s="78"/>
      <c r="AW93" s="33"/>
      <c r="AX93" s="77"/>
      <c r="AY93" s="39"/>
      <c r="AZ93" s="39"/>
      <c r="BA93" s="76"/>
      <c r="BB93" s="39"/>
      <c r="BC93" s="78"/>
      <c r="BD93" s="33"/>
      <c r="BE93" s="77"/>
      <c r="BF93" s="39"/>
      <c r="BG93" s="39"/>
      <c r="BH93" s="76"/>
      <c r="BI93" s="39"/>
      <c r="BJ93" s="78"/>
      <c r="BK93" s="33"/>
    </row>
    <row r="94" spans="1:63" x14ac:dyDescent="0.35">
      <c r="A94" s="77"/>
      <c r="B94" s="39"/>
      <c r="C94" s="39"/>
      <c r="D94" s="39"/>
      <c r="E94" s="39"/>
      <c r="F94" s="73"/>
      <c r="G94" s="95">
        <f>Table1487453233343536331323334353738393103113123133143[[#This Row],[Hours Worked]]*Table1487453233343536331323334353738393103113123133143[[#This Row],[Rate]]</f>
        <v>0</v>
      </c>
      <c r="H94" s="116"/>
      <c r="I94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94" s="94"/>
      <c r="K94" s="95">
        <f>Table1487453233343536331323334353738393103113123133143[[#This Row],[Rate (Auto selects)]]*Table1487453233343536331323334353738393103113123133143[[#This Row],[Hours Used]]</f>
        <v>0</v>
      </c>
      <c r="S94" s="33"/>
      <c r="T94" s="39"/>
      <c r="U94" s="39"/>
      <c r="V94" s="39"/>
      <c r="W94" s="39"/>
      <c r="X94" s="39"/>
      <c r="Y94" s="112">
        <f>IF(X94 &lt;&gt; "", RIGHT(Table15775311283848586881828384858788898108118128138148[[#This Row],[Class (Dropdown)]],6),0)</f>
        <v>0</v>
      </c>
      <c r="Z94" s="108"/>
      <c r="AA94" s="107"/>
      <c r="AB94" s="111">
        <f>Table15775311283848586881828384858788898108118128138148[[#This Row],[Rate (Auto fill)]]*Table15775311283848586881828384858788898108118128138148[[#This Row],[Hours Groomed]]</f>
        <v>0</v>
      </c>
      <c r="AC94" s="32"/>
      <c r="AD94" s="84"/>
      <c r="AE94" s="85"/>
      <c r="AF94" s="85"/>
      <c r="AI94" s="33"/>
      <c r="AJ94" s="39"/>
      <c r="AK94" s="39"/>
      <c r="AL94" s="39"/>
      <c r="AM94" s="76"/>
      <c r="AN94" s="39"/>
      <c r="AO94" s="39"/>
      <c r="AP94" s="33"/>
      <c r="AQ94" s="77"/>
      <c r="AR94" s="39"/>
      <c r="AS94" s="39"/>
      <c r="AT94" s="76"/>
      <c r="AU94" s="39"/>
      <c r="AV94" s="78"/>
      <c r="AW94" s="33"/>
      <c r="AX94" s="77"/>
      <c r="AY94" s="39"/>
      <c r="AZ94" s="39"/>
      <c r="BA94" s="76"/>
      <c r="BB94" s="39"/>
      <c r="BC94" s="78"/>
      <c r="BD94" s="33"/>
      <c r="BE94" s="77"/>
      <c r="BF94" s="39"/>
      <c r="BG94" s="39"/>
      <c r="BH94" s="76"/>
      <c r="BI94" s="39"/>
      <c r="BJ94" s="78"/>
      <c r="BK94" s="33"/>
    </row>
    <row r="95" spans="1:63" x14ac:dyDescent="0.35">
      <c r="A95" s="77"/>
      <c r="B95" s="39"/>
      <c r="C95" s="39"/>
      <c r="D95" s="39"/>
      <c r="E95" s="39"/>
      <c r="F95" s="73"/>
      <c r="G95" s="95">
        <f>Table1487453233343536331323334353738393103113123133143[[#This Row],[Hours Worked]]*Table1487453233343536331323334353738393103113123133143[[#This Row],[Rate]]</f>
        <v>0</v>
      </c>
      <c r="H95" s="116"/>
      <c r="I95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95" s="94"/>
      <c r="K95" s="95">
        <f>Table1487453233343536331323334353738393103113123133143[[#This Row],[Rate (Auto selects)]]*Table1487453233343536331323334353738393103113123133143[[#This Row],[Hours Used]]</f>
        <v>0</v>
      </c>
      <c r="S95" s="33"/>
      <c r="T95" s="39"/>
      <c r="U95" s="39"/>
      <c r="V95" s="39"/>
      <c r="W95" s="39"/>
      <c r="X95" s="39"/>
      <c r="Y95" s="112">
        <f>IF(X95 &lt;&gt; "", RIGHT(Table15775311283848586881828384858788898108118128138148[[#This Row],[Class (Dropdown)]],6),0)</f>
        <v>0</v>
      </c>
      <c r="Z95" s="108"/>
      <c r="AA95" s="107"/>
      <c r="AB95" s="111">
        <f>Table15775311283848586881828384858788898108118128138148[[#This Row],[Rate (Auto fill)]]*Table15775311283848586881828384858788898108118128138148[[#This Row],[Hours Groomed]]</f>
        <v>0</v>
      </c>
      <c r="AC95" s="32"/>
      <c r="AD95" s="84"/>
      <c r="AE95" s="85"/>
      <c r="AF95" s="85"/>
      <c r="AI95" s="33"/>
      <c r="AJ95" s="39"/>
      <c r="AK95" s="39"/>
      <c r="AL95" s="39"/>
      <c r="AM95" s="76"/>
      <c r="AN95" s="39"/>
      <c r="AO95" s="39"/>
      <c r="AP95" s="33"/>
      <c r="AQ95" s="77"/>
      <c r="AR95" s="39"/>
      <c r="AS95" s="39"/>
      <c r="AT95" s="76"/>
      <c r="AU95" s="39"/>
      <c r="AV95" s="78"/>
      <c r="AW95" s="33"/>
      <c r="AX95" s="77"/>
      <c r="AY95" s="39"/>
      <c r="AZ95" s="39"/>
      <c r="BA95" s="76"/>
      <c r="BB95" s="39"/>
      <c r="BC95" s="78"/>
      <c r="BD95" s="33"/>
      <c r="BE95" s="77"/>
      <c r="BF95" s="39"/>
      <c r="BG95" s="39"/>
      <c r="BH95" s="76"/>
      <c r="BI95" s="39"/>
      <c r="BJ95" s="78"/>
      <c r="BK95" s="33"/>
    </row>
    <row r="96" spans="1:63" x14ac:dyDescent="0.35">
      <c r="A96" s="77"/>
      <c r="B96" s="39"/>
      <c r="C96" s="39"/>
      <c r="D96" s="39"/>
      <c r="E96" s="39"/>
      <c r="F96" s="73"/>
      <c r="G96" s="95">
        <f>Table1487453233343536331323334353738393103113123133143[[#This Row],[Hours Worked]]*Table1487453233343536331323334353738393103113123133143[[#This Row],[Rate]]</f>
        <v>0</v>
      </c>
      <c r="H96" s="116"/>
      <c r="I96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96" s="94"/>
      <c r="K96" s="95">
        <f>Table1487453233343536331323334353738393103113123133143[[#This Row],[Rate (Auto selects)]]*Table1487453233343536331323334353738393103113123133143[[#This Row],[Hours Used]]</f>
        <v>0</v>
      </c>
      <c r="S96" s="33"/>
      <c r="T96" s="39"/>
      <c r="U96" s="39"/>
      <c r="V96" s="39"/>
      <c r="W96" s="39"/>
      <c r="X96" s="39"/>
      <c r="Y96" s="112">
        <f>IF(X96 &lt;&gt; "", RIGHT(Table15775311283848586881828384858788898108118128138148[[#This Row],[Class (Dropdown)]],6),0)</f>
        <v>0</v>
      </c>
      <c r="Z96" s="108"/>
      <c r="AA96" s="107"/>
      <c r="AB96" s="111">
        <f>Table15775311283848586881828384858788898108118128138148[[#This Row],[Rate (Auto fill)]]*Table15775311283848586881828384858788898108118128138148[[#This Row],[Hours Groomed]]</f>
        <v>0</v>
      </c>
      <c r="AC96" s="32"/>
      <c r="AD96" s="84"/>
      <c r="AE96" s="85"/>
      <c r="AF96" s="85"/>
      <c r="AI96" s="33"/>
      <c r="AJ96" s="39"/>
      <c r="AK96" s="39"/>
      <c r="AL96" s="39"/>
      <c r="AM96" s="76"/>
      <c r="AN96" s="39"/>
      <c r="AO96" s="39"/>
      <c r="AP96" s="33"/>
      <c r="AQ96" s="77"/>
      <c r="AR96" s="39"/>
      <c r="AS96" s="39"/>
      <c r="AT96" s="76"/>
      <c r="AU96" s="39"/>
      <c r="AV96" s="78"/>
      <c r="AW96" s="33"/>
      <c r="AX96" s="77"/>
      <c r="AY96" s="39"/>
      <c r="AZ96" s="39"/>
      <c r="BA96" s="76"/>
      <c r="BB96" s="39"/>
      <c r="BC96" s="78"/>
      <c r="BD96" s="33"/>
      <c r="BE96" s="77"/>
      <c r="BF96" s="39"/>
      <c r="BG96" s="39"/>
      <c r="BH96" s="76"/>
      <c r="BI96" s="39"/>
      <c r="BJ96" s="78"/>
      <c r="BK96" s="33"/>
    </row>
    <row r="97" spans="1:63" x14ac:dyDescent="0.35">
      <c r="A97" s="77"/>
      <c r="B97" s="39"/>
      <c r="C97" s="39"/>
      <c r="D97" s="39"/>
      <c r="E97" s="39"/>
      <c r="F97" s="73"/>
      <c r="G97" s="95">
        <f>Table1487453233343536331323334353738393103113123133143[[#This Row],[Hours Worked]]*Table1487453233343536331323334353738393103113123133143[[#This Row],[Rate]]</f>
        <v>0</v>
      </c>
      <c r="H97" s="116"/>
      <c r="I97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97" s="94"/>
      <c r="K97" s="95">
        <f>Table1487453233343536331323334353738393103113123133143[[#This Row],[Rate (Auto selects)]]*Table1487453233343536331323334353738393103113123133143[[#This Row],[Hours Used]]</f>
        <v>0</v>
      </c>
      <c r="S97" s="33"/>
      <c r="T97" s="39"/>
      <c r="U97" s="39"/>
      <c r="V97" s="39"/>
      <c r="W97" s="39"/>
      <c r="X97" s="39"/>
      <c r="Y97" s="112">
        <f>IF(X97 &lt;&gt; "", RIGHT(Table15775311283848586881828384858788898108118128138148[[#This Row],[Class (Dropdown)]],6),0)</f>
        <v>0</v>
      </c>
      <c r="Z97" s="108"/>
      <c r="AA97" s="107"/>
      <c r="AB97" s="111">
        <f>Table15775311283848586881828384858788898108118128138148[[#This Row],[Rate (Auto fill)]]*Table15775311283848586881828384858788898108118128138148[[#This Row],[Hours Groomed]]</f>
        <v>0</v>
      </c>
      <c r="AC97" s="32"/>
      <c r="AD97" s="84"/>
      <c r="AE97" s="85"/>
      <c r="AF97" s="85"/>
      <c r="AI97" s="33"/>
      <c r="AJ97" s="39"/>
      <c r="AK97" s="39"/>
      <c r="AL97" s="39"/>
      <c r="AM97" s="76"/>
      <c r="AN97" s="39"/>
      <c r="AO97" s="39"/>
      <c r="AP97" s="33"/>
      <c r="AQ97" s="77"/>
      <c r="AR97" s="39"/>
      <c r="AS97" s="39"/>
      <c r="AT97" s="76"/>
      <c r="AU97" s="39"/>
      <c r="AV97" s="78"/>
      <c r="AW97" s="33"/>
      <c r="AX97" s="77"/>
      <c r="AY97" s="39"/>
      <c r="AZ97" s="39"/>
      <c r="BA97" s="76"/>
      <c r="BB97" s="39"/>
      <c r="BC97" s="78"/>
      <c r="BD97" s="33"/>
      <c r="BE97" s="77"/>
      <c r="BF97" s="39"/>
      <c r="BG97" s="39"/>
      <c r="BH97" s="76"/>
      <c r="BI97" s="39"/>
      <c r="BJ97" s="78"/>
      <c r="BK97" s="33"/>
    </row>
    <row r="98" spans="1:63" x14ac:dyDescent="0.35">
      <c r="A98" s="77"/>
      <c r="B98" s="39"/>
      <c r="C98" s="39"/>
      <c r="D98" s="39"/>
      <c r="E98" s="39"/>
      <c r="F98" s="73"/>
      <c r="G98" s="95">
        <f>Table1487453233343536331323334353738393103113123133143[[#This Row],[Hours Worked]]*Table1487453233343536331323334353738393103113123133143[[#This Row],[Rate]]</f>
        <v>0</v>
      </c>
      <c r="H98" s="116"/>
      <c r="I98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98" s="94"/>
      <c r="K98" s="95">
        <f>Table1487453233343536331323334353738393103113123133143[[#This Row],[Rate (Auto selects)]]*Table1487453233343536331323334353738393103113123133143[[#This Row],[Hours Used]]</f>
        <v>0</v>
      </c>
      <c r="S98" s="33"/>
      <c r="T98" s="39"/>
      <c r="U98" s="39"/>
      <c r="V98" s="39"/>
      <c r="W98" s="39"/>
      <c r="X98" s="39"/>
      <c r="Y98" s="112">
        <f>IF(X98 &lt;&gt; "", RIGHT(Table15775311283848586881828384858788898108118128138148[[#This Row],[Class (Dropdown)]],6),0)</f>
        <v>0</v>
      </c>
      <c r="Z98" s="108"/>
      <c r="AA98" s="107"/>
      <c r="AB98" s="111">
        <f>Table15775311283848586881828384858788898108118128138148[[#This Row],[Rate (Auto fill)]]*Table15775311283848586881828384858788898108118128138148[[#This Row],[Hours Groomed]]</f>
        <v>0</v>
      </c>
      <c r="AC98" s="32"/>
      <c r="AD98" s="84"/>
      <c r="AE98" s="85"/>
      <c r="AF98" s="85"/>
      <c r="AI98" s="33"/>
      <c r="AJ98" s="39"/>
      <c r="AK98" s="39"/>
      <c r="AL98" s="39"/>
      <c r="AM98" s="76"/>
      <c r="AN98" s="39"/>
      <c r="AO98" s="39"/>
      <c r="AP98" s="33"/>
      <c r="AQ98" s="77"/>
      <c r="AR98" s="39"/>
      <c r="AS98" s="39"/>
      <c r="AT98" s="76"/>
      <c r="AU98" s="39"/>
      <c r="AV98" s="78"/>
      <c r="AW98" s="33"/>
      <c r="AX98" s="77"/>
      <c r="AY98" s="39"/>
      <c r="AZ98" s="39"/>
      <c r="BA98" s="76"/>
      <c r="BB98" s="39"/>
      <c r="BC98" s="78"/>
      <c r="BD98" s="33"/>
      <c r="BE98" s="77"/>
      <c r="BF98" s="39"/>
      <c r="BG98" s="39"/>
      <c r="BH98" s="76"/>
      <c r="BI98" s="39"/>
      <c r="BJ98" s="78"/>
      <c r="BK98" s="33"/>
    </row>
    <row r="99" spans="1:63" x14ac:dyDescent="0.35">
      <c r="A99" s="77"/>
      <c r="B99" s="39"/>
      <c r="C99" s="39"/>
      <c r="D99" s="39"/>
      <c r="E99" s="39"/>
      <c r="F99" s="73"/>
      <c r="G99" s="95">
        <f>Table1487453233343536331323334353738393103113123133143[[#This Row],[Hours Worked]]*Table1487453233343536331323334353738393103113123133143[[#This Row],[Rate]]</f>
        <v>0</v>
      </c>
      <c r="H99" s="116"/>
      <c r="I99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99" s="94"/>
      <c r="K99" s="95">
        <f>Table1487453233343536331323334353738393103113123133143[[#This Row],[Rate (Auto selects)]]*Table1487453233343536331323334353738393103113123133143[[#This Row],[Hours Used]]</f>
        <v>0</v>
      </c>
      <c r="S99" s="33"/>
      <c r="T99" s="39"/>
      <c r="U99" s="39"/>
      <c r="V99" s="39"/>
      <c r="W99" s="39"/>
      <c r="X99" s="39"/>
      <c r="Y99" s="112">
        <f>IF(X99 &lt;&gt; "", RIGHT(Table15775311283848586881828384858788898108118128138148[[#This Row],[Class (Dropdown)]],6),0)</f>
        <v>0</v>
      </c>
      <c r="Z99" s="108"/>
      <c r="AA99" s="107"/>
      <c r="AB99" s="111">
        <f>Table15775311283848586881828384858788898108118128138148[[#This Row],[Rate (Auto fill)]]*Table15775311283848586881828384858788898108118128138148[[#This Row],[Hours Groomed]]</f>
        <v>0</v>
      </c>
      <c r="AC99" s="32"/>
      <c r="AD99" s="84"/>
      <c r="AE99" s="85"/>
      <c r="AF99" s="85"/>
      <c r="AI99" s="33"/>
      <c r="AJ99" s="39"/>
      <c r="AK99" s="39"/>
      <c r="AL99" s="39"/>
      <c r="AM99" s="76"/>
      <c r="AN99" s="39"/>
      <c r="AO99" s="39"/>
      <c r="AP99" s="33"/>
      <c r="AQ99" s="77"/>
      <c r="AR99" s="39"/>
      <c r="AS99" s="39"/>
      <c r="AT99" s="76"/>
      <c r="AU99" s="39"/>
      <c r="AV99" s="78"/>
      <c r="AW99" s="33"/>
      <c r="AX99" s="77"/>
      <c r="AY99" s="39"/>
      <c r="AZ99" s="39"/>
      <c r="BA99" s="76"/>
      <c r="BB99" s="39"/>
      <c r="BC99" s="78"/>
      <c r="BD99" s="33"/>
      <c r="BE99" s="77"/>
      <c r="BF99" s="39"/>
      <c r="BG99" s="39"/>
      <c r="BH99" s="76"/>
      <c r="BI99" s="39"/>
      <c r="BJ99" s="78"/>
      <c r="BK99" s="33"/>
    </row>
    <row r="100" spans="1:63" x14ac:dyDescent="0.35">
      <c r="A100" s="77"/>
      <c r="B100" s="39"/>
      <c r="C100" s="39"/>
      <c r="D100" s="39"/>
      <c r="E100" s="39"/>
      <c r="F100" s="73"/>
      <c r="G100" s="95">
        <f>Table1487453233343536331323334353738393103113123133143[[#This Row],[Hours Worked]]*Table1487453233343536331323334353738393103113123133143[[#This Row],[Rate]]</f>
        <v>0</v>
      </c>
      <c r="H100" s="116"/>
      <c r="I100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00" s="94"/>
      <c r="K100" s="95">
        <f>Table1487453233343536331323334353738393103113123133143[[#This Row],[Rate (Auto selects)]]*Table1487453233343536331323334353738393103113123133143[[#This Row],[Hours Used]]</f>
        <v>0</v>
      </c>
      <c r="S100" s="33"/>
      <c r="T100" s="39"/>
      <c r="U100" s="39"/>
      <c r="V100" s="39"/>
      <c r="W100" s="39"/>
      <c r="X100" s="39"/>
      <c r="Y100" s="112">
        <f>IF(X100 &lt;&gt; "", RIGHT(Table15775311283848586881828384858788898108118128138148[[#This Row],[Class (Dropdown)]],6),0)</f>
        <v>0</v>
      </c>
      <c r="Z100" s="108"/>
      <c r="AA100" s="107"/>
      <c r="AB100" s="111">
        <f>Table15775311283848586881828384858788898108118128138148[[#This Row],[Rate (Auto fill)]]*Table15775311283848586881828384858788898108118128138148[[#This Row],[Hours Groomed]]</f>
        <v>0</v>
      </c>
      <c r="AC100" s="32"/>
      <c r="AD100" s="84"/>
      <c r="AE100" s="85"/>
      <c r="AF100" s="85"/>
      <c r="AI100" s="33"/>
      <c r="AJ100" s="39"/>
      <c r="AK100" s="39"/>
      <c r="AL100" s="39"/>
      <c r="AM100" s="76"/>
      <c r="AN100" s="39"/>
      <c r="AO100" s="39"/>
      <c r="AP100" s="33"/>
      <c r="AQ100" s="77"/>
      <c r="AR100" s="39"/>
      <c r="AS100" s="39"/>
      <c r="AT100" s="76"/>
      <c r="AU100" s="39"/>
      <c r="AV100" s="78"/>
      <c r="AW100" s="33"/>
      <c r="AX100" s="77"/>
      <c r="AY100" s="39"/>
      <c r="AZ100" s="39"/>
      <c r="BA100" s="76"/>
      <c r="BB100" s="39"/>
      <c r="BC100" s="78"/>
      <c r="BD100" s="33"/>
      <c r="BE100" s="77"/>
      <c r="BF100" s="39"/>
      <c r="BG100" s="39"/>
      <c r="BH100" s="76"/>
      <c r="BI100" s="39"/>
      <c r="BJ100" s="78"/>
      <c r="BK100" s="33"/>
    </row>
    <row r="101" spans="1:63" x14ac:dyDescent="0.35">
      <c r="A101" s="77"/>
      <c r="B101" s="39"/>
      <c r="C101" s="39"/>
      <c r="D101" s="39"/>
      <c r="E101" s="39"/>
      <c r="F101" s="73"/>
      <c r="G101" s="95">
        <f>Table1487453233343536331323334353738393103113123133143[[#This Row],[Hours Worked]]*Table1487453233343536331323334353738393103113123133143[[#This Row],[Rate]]</f>
        <v>0</v>
      </c>
      <c r="H101" s="116"/>
      <c r="I101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01" s="94"/>
      <c r="K101" s="95">
        <f>Table1487453233343536331323334353738393103113123133143[[#This Row],[Rate (Auto selects)]]*Table1487453233343536331323334353738393103113123133143[[#This Row],[Hours Used]]</f>
        <v>0</v>
      </c>
      <c r="S101" s="33"/>
      <c r="T101" s="39"/>
      <c r="U101" s="39"/>
      <c r="V101" s="39"/>
      <c r="W101" s="39"/>
      <c r="X101" s="39"/>
      <c r="Y101" s="112">
        <f>IF(X101 &lt;&gt; "", RIGHT(Table15775311283848586881828384858788898108118128138148[[#This Row],[Class (Dropdown)]],6),0)</f>
        <v>0</v>
      </c>
      <c r="Z101" s="108"/>
      <c r="AA101" s="107"/>
      <c r="AB101" s="111">
        <f>Table15775311283848586881828384858788898108118128138148[[#This Row],[Rate (Auto fill)]]*Table15775311283848586881828384858788898108118128138148[[#This Row],[Hours Groomed]]</f>
        <v>0</v>
      </c>
      <c r="AC101" s="32"/>
      <c r="AD101" s="84"/>
      <c r="AE101" s="85"/>
      <c r="AF101" s="85"/>
      <c r="AI101" s="33"/>
      <c r="AJ101" s="39"/>
      <c r="AK101" s="39"/>
      <c r="AL101" s="39"/>
      <c r="AM101" s="76"/>
      <c r="AN101" s="39"/>
      <c r="AO101" s="39"/>
      <c r="AP101" s="33"/>
      <c r="AQ101" s="77"/>
      <c r="AR101" s="39"/>
      <c r="AS101" s="39"/>
      <c r="AT101" s="76"/>
      <c r="AU101" s="39"/>
      <c r="AV101" s="78"/>
      <c r="AW101" s="33"/>
      <c r="AX101" s="77"/>
      <c r="AY101" s="39"/>
      <c r="AZ101" s="39"/>
      <c r="BA101" s="76"/>
      <c r="BB101" s="39"/>
      <c r="BC101" s="78"/>
      <c r="BD101" s="33"/>
      <c r="BE101" s="77"/>
      <c r="BF101" s="39"/>
      <c r="BG101" s="39"/>
      <c r="BH101" s="76"/>
      <c r="BI101" s="39"/>
      <c r="BJ101" s="78"/>
      <c r="BK101" s="33"/>
    </row>
    <row r="102" spans="1:63" x14ac:dyDescent="0.35">
      <c r="A102" s="77"/>
      <c r="B102" s="39"/>
      <c r="C102" s="39"/>
      <c r="D102" s="39"/>
      <c r="E102" s="39"/>
      <c r="F102" s="73"/>
      <c r="G102" s="95">
        <f>Table1487453233343536331323334353738393103113123133143[[#This Row],[Hours Worked]]*Table1487453233343536331323334353738393103113123133143[[#This Row],[Rate]]</f>
        <v>0</v>
      </c>
      <c r="H102" s="116"/>
      <c r="I102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02" s="94"/>
      <c r="K102" s="95">
        <f>Table1487453233343536331323334353738393103113123133143[[#This Row],[Rate (Auto selects)]]*Table1487453233343536331323334353738393103113123133143[[#This Row],[Hours Used]]</f>
        <v>0</v>
      </c>
      <c r="S102" s="33"/>
      <c r="T102" s="39"/>
      <c r="U102" s="39"/>
      <c r="V102" s="39"/>
      <c r="W102" s="39"/>
      <c r="X102" s="39"/>
      <c r="Y102" s="112">
        <f>IF(X102 &lt;&gt; "", RIGHT(Table15775311283848586881828384858788898108118128138148[[#This Row],[Class (Dropdown)]],6),0)</f>
        <v>0</v>
      </c>
      <c r="Z102" s="108"/>
      <c r="AA102" s="107"/>
      <c r="AB102" s="111">
        <f>Table15775311283848586881828384858788898108118128138148[[#This Row],[Rate (Auto fill)]]*Table15775311283848586881828384858788898108118128138148[[#This Row],[Hours Groomed]]</f>
        <v>0</v>
      </c>
      <c r="AC102" s="32"/>
      <c r="AD102" s="84"/>
      <c r="AE102" s="85"/>
      <c r="AF102" s="85"/>
      <c r="AI102" s="33"/>
      <c r="AJ102" s="39"/>
      <c r="AK102" s="39"/>
      <c r="AL102" s="39"/>
      <c r="AM102" s="76"/>
      <c r="AN102" s="39"/>
      <c r="AO102" s="39"/>
      <c r="AP102" s="33"/>
      <c r="AQ102" s="77"/>
      <c r="AR102" s="39"/>
      <c r="AS102" s="39"/>
      <c r="AT102" s="76"/>
      <c r="AU102" s="39"/>
      <c r="AV102" s="78"/>
      <c r="AW102" s="33"/>
      <c r="AX102" s="77"/>
      <c r="AY102" s="39"/>
      <c r="AZ102" s="39"/>
      <c r="BA102" s="76"/>
      <c r="BB102" s="39"/>
      <c r="BC102" s="78"/>
      <c r="BD102" s="33"/>
      <c r="BE102" s="77"/>
      <c r="BF102" s="39"/>
      <c r="BG102" s="39"/>
      <c r="BH102" s="76"/>
      <c r="BI102" s="39"/>
      <c r="BJ102" s="78"/>
      <c r="BK102" s="33"/>
    </row>
    <row r="103" spans="1:63" x14ac:dyDescent="0.35">
      <c r="A103" s="77"/>
      <c r="B103" s="39"/>
      <c r="C103" s="39"/>
      <c r="D103" s="39"/>
      <c r="E103" s="39"/>
      <c r="F103" s="73"/>
      <c r="G103" s="95">
        <f>Table1487453233343536331323334353738393103113123133143[[#This Row],[Hours Worked]]*Table1487453233343536331323334353738393103113123133143[[#This Row],[Rate]]</f>
        <v>0</v>
      </c>
      <c r="H103" s="116"/>
      <c r="I103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03" s="94"/>
      <c r="K103" s="95">
        <f>Table1487453233343536331323334353738393103113123133143[[#This Row],[Rate (Auto selects)]]*Table1487453233343536331323334353738393103113123133143[[#This Row],[Hours Used]]</f>
        <v>0</v>
      </c>
      <c r="S103" s="33"/>
      <c r="T103" s="39"/>
      <c r="U103" s="39"/>
      <c r="V103" s="39"/>
      <c r="W103" s="39"/>
      <c r="X103" s="39"/>
      <c r="Y103" s="112">
        <f>IF(X103 &lt;&gt; "", RIGHT(Table15775311283848586881828384858788898108118128138148[[#This Row],[Class (Dropdown)]],6),0)</f>
        <v>0</v>
      </c>
      <c r="Z103" s="108"/>
      <c r="AA103" s="107"/>
      <c r="AB103" s="111">
        <f>Table15775311283848586881828384858788898108118128138148[[#This Row],[Rate (Auto fill)]]*Table15775311283848586881828384858788898108118128138148[[#This Row],[Hours Groomed]]</f>
        <v>0</v>
      </c>
      <c r="AC103" s="32"/>
      <c r="AD103" s="84"/>
      <c r="AE103" s="85"/>
      <c r="AF103" s="85"/>
      <c r="AI103" s="33"/>
      <c r="AJ103" s="39"/>
      <c r="AK103" s="39"/>
      <c r="AL103" s="39"/>
      <c r="AM103" s="76"/>
      <c r="AN103" s="39"/>
      <c r="AO103" s="39"/>
      <c r="AP103" s="33"/>
      <c r="AQ103" s="77"/>
      <c r="AR103" s="39"/>
      <c r="AS103" s="39"/>
      <c r="AT103" s="76"/>
      <c r="AU103" s="39"/>
      <c r="AV103" s="78"/>
      <c r="AW103" s="33"/>
      <c r="AX103" s="77"/>
      <c r="AY103" s="39"/>
      <c r="AZ103" s="39"/>
      <c r="BA103" s="76"/>
      <c r="BB103" s="39"/>
      <c r="BC103" s="78"/>
      <c r="BD103" s="33"/>
      <c r="BE103" s="77"/>
      <c r="BF103" s="39"/>
      <c r="BG103" s="39"/>
      <c r="BH103" s="76"/>
      <c r="BI103" s="39"/>
      <c r="BJ103" s="78"/>
      <c r="BK103" s="33"/>
    </row>
    <row r="104" spans="1:63" x14ac:dyDescent="0.35">
      <c r="A104" s="77"/>
      <c r="B104" s="39"/>
      <c r="C104" s="39"/>
      <c r="D104" s="39"/>
      <c r="E104" s="39"/>
      <c r="F104" s="73"/>
      <c r="G104" s="95">
        <f>Table1487453233343536331323334353738393103113123133143[[#This Row],[Hours Worked]]*Table1487453233343536331323334353738393103113123133143[[#This Row],[Rate]]</f>
        <v>0</v>
      </c>
      <c r="H104" s="116"/>
      <c r="I104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04" s="94"/>
      <c r="K104" s="95">
        <f>Table1487453233343536331323334353738393103113123133143[[#This Row],[Rate (Auto selects)]]*Table1487453233343536331323334353738393103113123133143[[#This Row],[Hours Used]]</f>
        <v>0</v>
      </c>
      <c r="S104" s="33"/>
      <c r="T104" s="39"/>
      <c r="U104" s="39"/>
      <c r="V104" s="39"/>
      <c r="W104" s="39"/>
      <c r="X104" s="39"/>
      <c r="Y104" s="112">
        <f>IF(X104 &lt;&gt; "", RIGHT(Table15775311283848586881828384858788898108118128138148[[#This Row],[Class (Dropdown)]],6),0)</f>
        <v>0</v>
      </c>
      <c r="Z104" s="108"/>
      <c r="AA104" s="107"/>
      <c r="AB104" s="111">
        <f>Table15775311283848586881828384858788898108118128138148[[#This Row],[Rate (Auto fill)]]*Table15775311283848586881828384858788898108118128138148[[#This Row],[Hours Groomed]]</f>
        <v>0</v>
      </c>
      <c r="AC104" s="32"/>
      <c r="AE104" s="85"/>
      <c r="AF104" s="85"/>
      <c r="AI104" s="33"/>
      <c r="AJ104" s="39"/>
      <c r="AK104" s="39"/>
      <c r="AL104" s="39"/>
      <c r="AM104" s="76"/>
      <c r="AN104" s="39"/>
      <c r="AO104" s="39"/>
      <c r="AP104" s="33"/>
      <c r="AQ104" s="77"/>
      <c r="AR104" s="39"/>
      <c r="AS104" s="39"/>
      <c r="AT104" s="76"/>
      <c r="AU104" s="39"/>
      <c r="AV104" s="78"/>
      <c r="AW104" s="33"/>
      <c r="AX104" s="77"/>
      <c r="AY104" s="39"/>
      <c r="AZ104" s="39"/>
      <c r="BA104" s="76"/>
      <c r="BB104" s="39"/>
      <c r="BC104" s="78"/>
      <c r="BD104" s="33"/>
      <c r="BE104" s="77"/>
      <c r="BF104" s="39"/>
      <c r="BG104" s="39"/>
      <c r="BH104" s="76"/>
      <c r="BI104" s="39"/>
      <c r="BJ104" s="78"/>
      <c r="BK104" s="33"/>
    </row>
    <row r="105" spans="1:63" x14ac:dyDescent="0.35">
      <c r="A105" s="77"/>
      <c r="B105" s="39"/>
      <c r="C105" s="39"/>
      <c r="D105" s="39"/>
      <c r="E105" s="39"/>
      <c r="F105" s="73"/>
      <c r="G105" s="95">
        <f>Table1487453233343536331323334353738393103113123133143[[#This Row],[Hours Worked]]*Table1487453233343536331323334353738393103113123133143[[#This Row],[Rate]]</f>
        <v>0</v>
      </c>
      <c r="H105" s="116"/>
      <c r="I105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05" s="94"/>
      <c r="K105" s="95">
        <f>Table1487453233343536331323334353738393103113123133143[[#This Row],[Rate (Auto selects)]]*Table1487453233343536331323334353738393103113123133143[[#This Row],[Hours Used]]</f>
        <v>0</v>
      </c>
      <c r="S105" s="33"/>
      <c r="T105" s="39"/>
      <c r="U105" s="39"/>
      <c r="V105" s="39"/>
      <c r="W105" s="39"/>
      <c r="X105" s="39"/>
      <c r="Y105" s="112">
        <f>IF(X105 &lt;&gt; "", RIGHT(Table15775311283848586881828384858788898108118128138148[[#This Row],[Class (Dropdown)]],6),0)</f>
        <v>0</v>
      </c>
      <c r="Z105" s="108"/>
      <c r="AA105" s="107"/>
      <c r="AB105" s="111">
        <f>Table15775311283848586881828384858788898108118128138148[[#This Row],[Rate (Auto fill)]]*Table15775311283848586881828384858788898108118128138148[[#This Row],[Hours Groomed]]</f>
        <v>0</v>
      </c>
      <c r="AC105" s="32"/>
      <c r="AE105" s="85"/>
      <c r="AF105" s="85"/>
      <c r="AI105" s="33"/>
      <c r="AJ105" s="39"/>
      <c r="AK105" s="39"/>
      <c r="AL105" s="39"/>
      <c r="AM105" s="76"/>
      <c r="AN105" s="39"/>
      <c r="AO105" s="39"/>
      <c r="AP105" s="33"/>
      <c r="AQ105" s="77"/>
      <c r="AR105" s="39"/>
      <c r="AS105" s="39"/>
      <c r="AT105" s="76"/>
      <c r="AU105" s="39"/>
      <c r="AV105" s="78"/>
      <c r="AW105" s="33"/>
      <c r="AX105" s="77"/>
      <c r="AY105" s="39"/>
      <c r="AZ105" s="39"/>
      <c r="BA105" s="76"/>
      <c r="BB105" s="39"/>
      <c r="BC105" s="78"/>
      <c r="BD105" s="33"/>
      <c r="BE105" s="77"/>
      <c r="BF105" s="39"/>
      <c r="BG105" s="39"/>
      <c r="BH105" s="76"/>
      <c r="BI105" s="39"/>
      <c r="BJ105" s="78"/>
      <c r="BK105" s="33"/>
    </row>
    <row r="106" spans="1:63" x14ac:dyDescent="0.35">
      <c r="A106" s="77"/>
      <c r="B106" s="39"/>
      <c r="C106" s="39"/>
      <c r="D106" s="39"/>
      <c r="E106" s="39"/>
      <c r="F106" s="73"/>
      <c r="G106" s="95">
        <f>Table1487453233343536331323334353738393103113123133143[[#This Row],[Hours Worked]]*Table1487453233343536331323334353738393103113123133143[[#This Row],[Rate]]</f>
        <v>0</v>
      </c>
      <c r="H106" s="116"/>
      <c r="I106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06" s="94"/>
      <c r="K106" s="95">
        <f>Table1487453233343536331323334353738393103113123133143[[#This Row],[Rate (Auto selects)]]*Table1487453233343536331323334353738393103113123133143[[#This Row],[Hours Used]]</f>
        <v>0</v>
      </c>
      <c r="S106" s="33"/>
      <c r="T106" s="39"/>
      <c r="U106" s="39"/>
      <c r="V106" s="39"/>
      <c r="W106" s="39"/>
      <c r="X106" s="39"/>
      <c r="Y106" s="112">
        <f>IF(X106 &lt;&gt; "", RIGHT(Table15775311283848586881828384858788898108118128138148[[#This Row],[Class (Dropdown)]],6),0)</f>
        <v>0</v>
      </c>
      <c r="Z106" s="108"/>
      <c r="AA106" s="107"/>
      <c r="AB106" s="111">
        <f>Table15775311283848586881828384858788898108118128138148[[#This Row],[Rate (Auto fill)]]*Table15775311283848586881828384858788898108118128138148[[#This Row],[Hours Groomed]]</f>
        <v>0</v>
      </c>
      <c r="AC106" s="32"/>
      <c r="AE106" s="85"/>
      <c r="AF106" s="85"/>
      <c r="AI106" s="33"/>
      <c r="AJ106" s="39"/>
      <c r="AK106" s="39"/>
      <c r="AL106" s="39"/>
      <c r="AM106" s="76"/>
      <c r="AN106" s="39"/>
      <c r="AO106" s="39"/>
      <c r="AP106" s="33"/>
      <c r="AQ106" s="77"/>
      <c r="AR106" s="39"/>
      <c r="AS106" s="39"/>
      <c r="AT106" s="76"/>
      <c r="AU106" s="39"/>
      <c r="AV106" s="78"/>
      <c r="AW106" s="33"/>
      <c r="AX106" s="77"/>
      <c r="AY106" s="39"/>
      <c r="AZ106" s="39"/>
      <c r="BA106" s="76"/>
      <c r="BB106" s="39"/>
      <c r="BC106" s="78"/>
      <c r="BD106" s="33"/>
      <c r="BE106" s="77"/>
      <c r="BF106" s="39"/>
      <c r="BG106" s="39"/>
      <c r="BH106" s="76"/>
      <c r="BI106" s="39"/>
      <c r="BJ106" s="78"/>
      <c r="BK106" s="33"/>
    </row>
    <row r="107" spans="1:63" x14ac:dyDescent="0.35">
      <c r="A107" s="77"/>
      <c r="B107" s="39"/>
      <c r="C107" s="39"/>
      <c r="D107" s="39"/>
      <c r="E107" s="39"/>
      <c r="F107" s="73"/>
      <c r="G107" s="95">
        <f>Table1487453233343536331323334353738393103113123133143[[#This Row],[Hours Worked]]*Table1487453233343536331323334353738393103113123133143[[#This Row],[Rate]]</f>
        <v>0</v>
      </c>
      <c r="H107" s="116"/>
      <c r="I107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07" s="94"/>
      <c r="K107" s="95">
        <f>Table1487453233343536331323334353738393103113123133143[[#This Row],[Rate (Auto selects)]]*Table1487453233343536331323334353738393103113123133143[[#This Row],[Hours Used]]</f>
        <v>0</v>
      </c>
      <c r="S107" s="33"/>
      <c r="T107" s="39"/>
      <c r="U107" s="39"/>
      <c r="V107" s="39"/>
      <c r="W107" s="39"/>
      <c r="X107" s="39"/>
      <c r="Y107" s="112">
        <f>IF(X107 &lt;&gt; "", RIGHT(Table15775311283848586881828384858788898108118128138148[[#This Row],[Class (Dropdown)]],6),0)</f>
        <v>0</v>
      </c>
      <c r="Z107" s="108"/>
      <c r="AA107" s="107"/>
      <c r="AB107" s="111">
        <f>Table15775311283848586881828384858788898108118128138148[[#This Row],[Rate (Auto fill)]]*Table15775311283848586881828384858788898108118128138148[[#This Row],[Hours Groomed]]</f>
        <v>0</v>
      </c>
      <c r="AC107" s="32"/>
      <c r="AE107" s="85"/>
      <c r="AF107" s="85"/>
      <c r="AI107" s="33"/>
      <c r="AJ107" s="39"/>
      <c r="AK107" s="39"/>
      <c r="AL107" s="39"/>
      <c r="AM107" s="76"/>
      <c r="AN107" s="39"/>
      <c r="AO107" s="39"/>
      <c r="AP107" s="33"/>
      <c r="AQ107" s="77"/>
      <c r="AR107" s="39"/>
      <c r="AS107" s="39"/>
      <c r="AT107" s="76"/>
      <c r="AU107" s="39"/>
      <c r="AV107" s="78"/>
      <c r="AW107" s="33"/>
      <c r="AX107" s="77"/>
      <c r="AY107" s="39"/>
      <c r="AZ107" s="39"/>
      <c r="BA107" s="76"/>
      <c r="BB107" s="39"/>
      <c r="BC107" s="78"/>
      <c r="BD107" s="33"/>
      <c r="BE107" s="77"/>
      <c r="BF107" s="39"/>
      <c r="BG107" s="39"/>
      <c r="BH107" s="76"/>
      <c r="BI107" s="39"/>
      <c r="BJ107" s="78"/>
      <c r="BK107" s="33"/>
    </row>
    <row r="108" spans="1:63" x14ac:dyDescent="0.35">
      <c r="A108" s="77"/>
      <c r="B108" s="39"/>
      <c r="C108" s="39"/>
      <c r="D108" s="39"/>
      <c r="E108" s="39"/>
      <c r="F108" s="73"/>
      <c r="G108" s="95">
        <f>Table1487453233343536331323334353738393103113123133143[[#This Row],[Hours Worked]]*Table1487453233343536331323334353738393103113123133143[[#This Row],[Rate]]</f>
        <v>0</v>
      </c>
      <c r="H108" s="116"/>
      <c r="I108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08" s="94"/>
      <c r="K108" s="95">
        <f>Table1487453233343536331323334353738393103113123133143[[#This Row],[Rate (Auto selects)]]*Table1487453233343536331323334353738393103113123133143[[#This Row],[Hours Used]]</f>
        <v>0</v>
      </c>
      <c r="S108" s="33"/>
      <c r="T108" s="39"/>
      <c r="U108" s="39"/>
      <c r="V108" s="39"/>
      <c r="W108" s="39"/>
      <c r="X108" s="39"/>
      <c r="Y108" s="112">
        <f>IF(X108 &lt;&gt; "", RIGHT(Table15775311283848586881828384858788898108118128138148[[#This Row],[Class (Dropdown)]],6),0)</f>
        <v>0</v>
      </c>
      <c r="Z108" s="108"/>
      <c r="AA108" s="107"/>
      <c r="AB108" s="111">
        <f>Table15775311283848586881828384858788898108118128138148[[#This Row],[Rate (Auto fill)]]*Table15775311283848586881828384858788898108118128138148[[#This Row],[Hours Groomed]]</f>
        <v>0</v>
      </c>
      <c r="AC108" s="32"/>
      <c r="AE108" s="85"/>
      <c r="AF108" s="85"/>
      <c r="AI108" s="33"/>
      <c r="AJ108" s="39"/>
      <c r="AK108" s="39"/>
      <c r="AL108" s="39"/>
      <c r="AM108" s="76"/>
      <c r="AN108" s="39"/>
      <c r="AO108" s="39"/>
      <c r="AP108" s="33"/>
      <c r="AQ108" s="77"/>
      <c r="AR108" s="39"/>
      <c r="AS108" s="39"/>
      <c r="AT108" s="76"/>
      <c r="AU108" s="39"/>
      <c r="AV108" s="78"/>
      <c r="AW108" s="33"/>
      <c r="AX108" s="77"/>
      <c r="AY108" s="39"/>
      <c r="AZ108" s="39"/>
      <c r="BA108" s="76"/>
      <c r="BB108" s="39"/>
      <c r="BC108" s="78"/>
      <c r="BD108" s="33"/>
      <c r="BE108" s="77"/>
      <c r="BF108" s="39"/>
      <c r="BG108" s="39"/>
      <c r="BH108" s="76"/>
      <c r="BI108" s="39"/>
      <c r="BJ108" s="78"/>
      <c r="BK108" s="33"/>
    </row>
    <row r="109" spans="1:63" x14ac:dyDescent="0.35">
      <c r="A109" s="77"/>
      <c r="B109" s="39"/>
      <c r="C109" s="39"/>
      <c r="D109" s="39"/>
      <c r="E109" s="39"/>
      <c r="F109" s="73"/>
      <c r="G109" s="95">
        <f>Table1487453233343536331323334353738393103113123133143[[#This Row],[Hours Worked]]*Table1487453233343536331323334353738393103113123133143[[#This Row],[Rate]]</f>
        <v>0</v>
      </c>
      <c r="H109" s="116"/>
      <c r="I109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09" s="94"/>
      <c r="K109" s="95">
        <f>Table1487453233343536331323334353738393103113123133143[[#This Row],[Rate (Auto selects)]]*Table1487453233343536331323334353738393103113123133143[[#This Row],[Hours Used]]</f>
        <v>0</v>
      </c>
      <c r="S109" s="33"/>
      <c r="T109" s="39"/>
      <c r="U109" s="39"/>
      <c r="V109" s="39"/>
      <c r="W109" s="39"/>
      <c r="X109" s="39"/>
      <c r="Y109" s="112">
        <f>IF(X109 &lt;&gt; "", RIGHT(Table15775311283848586881828384858788898108118128138148[[#This Row],[Class (Dropdown)]],6),0)</f>
        <v>0</v>
      </c>
      <c r="Z109" s="108"/>
      <c r="AA109" s="107"/>
      <c r="AB109" s="111">
        <f>Table15775311283848586881828384858788898108118128138148[[#This Row],[Rate (Auto fill)]]*Table15775311283848586881828384858788898108118128138148[[#This Row],[Hours Groomed]]</f>
        <v>0</v>
      </c>
      <c r="AC109" s="32"/>
      <c r="AE109" s="85"/>
      <c r="AF109" s="85"/>
      <c r="AI109" s="33"/>
      <c r="AJ109" s="39"/>
      <c r="AK109" s="39"/>
      <c r="AL109" s="39"/>
      <c r="AM109" s="76"/>
      <c r="AN109" s="39"/>
      <c r="AO109" s="39"/>
      <c r="AP109" s="33"/>
      <c r="AQ109" s="77"/>
      <c r="AR109" s="39"/>
      <c r="AS109" s="39"/>
      <c r="AT109" s="76"/>
      <c r="AU109" s="39"/>
      <c r="AV109" s="78"/>
      <c r="AW109" s="33"/>
      <c r="AX109" s="77"/>
      <c r="AY109" s="39"/>
      <c r="AZ109" s="39"/>
      <c r="BA109" s="76"/>
      <c r="BB109" s="39"/>
      <c r="BC109" s="78"/>
      <c r="BD109" s="33"/>
      <c r="BE109" s="77"/>
      <c r="BF109" s="39"/>
      <c r="BG109" s="39"/>
      <c r="BH109" s="76"/>
      <c r="BI109" s="39"/>
      <c r="BJ109" s="78"/>
      <c r="BK109" s="33"/>
    </row>
    <row r="110" spans="1:63" x14ac:dyDescent="0.35">
      <c r="A110" s="77"/>
      <c r="B110" s="39"/>
      <c r="C110" s="39"/>
      <c r="D110" s="39"/>
      <c r="E110" s="39"/>
      <c r="F110" s="73"/>
      <c r="G110" s="95">
        <f>Table1487453233343536331323334353738393103113123133143[[#This Row],[Hours Worked]]*Table1487453233343536331323334353738393103113123133143[[#This Row],[Rate]]</f>
        <v>0</v>
      </c>
      <c r="H110" s="116"/>
      <c r="I110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10" s="94"/>
      <c r="K110" s="95">
        <f>Table1487453233343536331323334353738393103113123133143[[#This Row],[Rate (Auto selects)]]*Table1487453233343536331323334353738393103113123133143[[#This Row],[Hours Used]]</f>
        <v>0</v>
      </c>
      <c r="S110" s="33"/>
      <c r="T110" s="39"/>
      <c r="U110" s="39"/>
      <c r="V110" s="39"/>
      <c r="W110" s="39"/>
      <c r="X110" s="39"/>
      <c r="Y110" s="112">
        <f>IF(X110 &lt;&gt; "", RIGHT(Table15775311283848586881828384858788898108118128138148[[#This Row],[Class (Dropdown)]],6),0)</f>
        <v>0</v>
      </c>
      <c r="Z110" s="108"/>
      <c r="AA110" s="107"/>
      <c r="AB110" s="111">
        <f>Table15775311283848586881828384858788898108118128138148[[#This Row],[Rate (Auto fill)]]*Table15775311283848586881828384858788898108118128138148[[#This Row],[Hours Groomed]]</f>
        <v>0</v>
      </c>
      <c r="AC110" s="32"/>
      <c r="AE110" s="85"/>
      <c r="AF110" s="85"/>
      <c r="AI110" s="33"/>
      <c r="AJ110" s="39"/>
      <c r="AK110" s="39"/>
      <c r="AL110" s="39"/>
      <c r="AM110" s="76"/>
      <c r="AN110" s="39"/>
      <c r="AO110" s="39"/>
      <c r="AP110" s="33"/>
      <c r="AQ110" s="77"/>
      <c r="AR110" s="39"/>
      <c r="AS110" s="39"/>
      <c r="AT110" s="76"/>
      <c r="AU110" s="39"/>
      <c r="AV110" s="78"/>
      <c r="AW110" s="33"/>
      <c r="AX110" s="77"/>
      <c r="AY110" s="39"/>
      <c r="AZ110" s="39"/>
      <c r="BA110" s="76"/>
      <c r="BB110" s="39"/>
      <c r="BC110" s="78"/>
      <c r="BD110" s="33"/>
      <c r="BE110" s="77"/>
      <c r="BF110" s="39"/>
      <c r="BG110" s="39"/>
      <c r="BH110" s="76"/>
      <c r="BI110" s="39"/>
      <c r="BJ110" s="78"/>
      <c r="BK110" s="33"/>
    </row>
    <row r="111" spans="1:63" x14ac:dyDescent="0.35">
      <c r="A111" s="77"/>
      <c r="B111" s="39"/>
      <c r="C111" s="39"/>
      <c r="D111" s="39"/>
      <c r="E111" s="39"/>
      <c r="F111" s="73"/>
      <c r="G111" s="95">
        <f>Table1487453233343536331323334353738393103113123133143[[#This Row],[Hours Worked]]*Table1487453233343536331323334353738393103113123133143[[#This Row],[Rate]]</f>
        <v>0</v>
      </c>
      <c r="H111" s="116"/>
      <c r="I111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11" s="94"/>
      <c r="K111" s="95">
        <f>Table1487453233343536331323334353738393103113123133143[[#This Row],[Rate (Auto selects)]]*Table1487453233343536331323334353738393103113123133143[[#This Row],[Hours Used]]</f>
        <v>0</v>
      </c>
      <c r="S111" s="33"/>
      <c r="T111" s="39"/>
      <c r="U111" s="39"/>
      <c r="V111" s="39"/>
      <c r="W111" s="39"/>
      <c r="X111" s="39"/>
      <c r="Y111" s="112">
        <f>IF(X111 &lt;&gt; "", RIGHT(Table15775311283848586881828384858788898108118128138148[[#This Row],[Class (Dropdown)]],6),0)</f>
        <v>0</v>
      </c>
      <c r="Z111" s="108"/>
      <c r="AA111" s="107"/>
      <c r="AB111" s="111">
        <f>Table15775311283848586881828384858788898108118128138148[[#This Row],[Rate (Auto fill)]]*Table15775311283848586881828384858788898108118128138148[[#This Row],[Hours Groomed]]</f>
        <v>0</v>
      </c>
      <c r="AC111" s="32"/>
      <c r="AE111" s="85"/>
      <c r="AF111" s="85"/>
      <c r="AI111" s="33"/>
      <c r="AJ111" s="39"/>
      <c r="AK111" s="39"/>
      <c r="AL111" s="39"/>
      <c r="AM111" s="76"/>
      <c r="AN111" s="39"/>
      <c r="AO111" s="39"/>
      <c r="AP111" s="33"/>
      <c r="AQ111" s="77"/>
      <c r="AR111" s="39"/>
      <c r="AS111" s="39"/>
      <c r="AT111" s="76"/>
      <c r="AU111" s="39"/>
      <c r="AV111" s="78"/>
      <c r="AW111" s="33"/>
      <c r="AX111" s="77"/>
      <c r="AY111" s="39"/>
      <c r="AZ111" s="39"/>
      <c r="BA111" s="76"/>
      <c r="BB111" s="39"/>
      <c r="BC111" s="78"/>
      <c r="BD111" s="33"/>
      <c r="BE111" s="77"/>
      <c r="BF111" s="39"/>
      <c r="BG111" s="39"/>
      <c r="BH111" s="76"/>
      <c r="BI111" s="39"/>
      <c r="BJ111" s="78"/>
      <c r="BK111" s="33"/>
    </row>
    <row r="112" spans="1:63" x14ac:dyDescent="0.35">
      <c r="A112" s="77"/>
      <c r="B112" s="39"/>
      <c r="C112" s="39"/>
      <c r="D112" s="39"/>
      <c r="E112" s="39"/>
      <c r="F112" s="73"/>
      <c r="G112" s="95">
        <f>Table1487453233343536331323334353738393103113123133143[[#This Row],[Hours Worked]]*Table1487453233343536331323334353738393103113123133143[[#This Row],[Rate]]</f>
        <v>0</v>
      </c>
      <c r="H112" s="116"/>
      <c r="I112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12" s="94"/>
      <c r="K112" s="95">
        <f>Table1487453233343536331323334353738393103113123133143[[#This Row],[Rate (Auto selects)]]*Table1487453233343536331323334353738393103113123133143[[#This Row],[Hours Used]]</f>
        <v>0</v>
      </c>
      <c r="S112" s="33"/>
      <c r="T112" s="39"/>
      <c r="U112" s="39"/>
      <c r="V112" s="39"/>
      <c r="W112" s="39"/>
      <c r="X112" s="39"/>
      <c r="Y112" s="112">
        <f>IF(X112 &lt;&gt; "", RIGHT(Table15775311283848586881828384858788898108118128138148[[#This Row],[Class (Dropdown)]],6),0)</f>
        <v>0</v>
      </c>
      <c r="Z112" s="108"/>
      <c r="AA112" s="107"/>
      <c r="AB112" s="111">
        <f>Table15775311283848586881828384858788898108118128138148[[#This Row],[Rate (Auto fill)]]*Table15775311283848586881828384858788898108118128138148[[#This Row],[Hours Groomed]]</f>
        <v>0</v>
      </c>
      <c r="AC112" s="32"/>
      <c r="AE112" s="85"/>
      <c r="AF112" s="85"/>
      <c r="AI112" s="33"/>
      <c r="AJ112" s="39"/>
      <c r="AK112" s="39"/>
      <c r="AL112" s="39"/>
      <c r="AM112" s="76"/>
      <c r="AN112" s="39"/>
      <c r="AO112" s="39"/>
      <c r="AP112" s="33"/>
      <c r="AQ112" s="77"/>
      <c r="AR112" s="39"/>
      <c r="AS112" s="39"/>
      <c r="AT112" s="76"/>
      <c r="AU112" s="39"/>
      <c r="AV112" s="78"/>
      <c r="AW112" s="33"/>
      <c r="AX112" s="77"/>
      <c r="AY112" s="39"/>
      <c r="AZ112" s="39"/>
      <c r="BA112" s="76"/>
      <c r="BB112" s="39"/>
      <c r="BC112" s="78"/>
      <c r="BD112" s="33"/>
      <c r="BE112" s="77"/>
      <c r="BF112" s="39"/>
      <c r="BG112" s="39"/>
      <c r="BH112" s="76"/>
      <c r="BI112" s="39"/>
      <c r="BJ112" s="78"/>
      <c r="BK112" s="33"/>
    </row>
    <row r="113" spans="1:63" x14ac:dyDescent="0.35">
      <c r="A113" s="77"/>
      <c r="B113" s="39"/>
      <c r="C113" s="39"/>
      <c r="D113" s="39"/>
      <c r="E113" s="39"/>
      <c r="F113" s="73"/>
      <c r="G113" s="95">
        <f>Table1487453233343536331323334353738393103113123133143[[#This Row],[Hours Worked]]*Table1487453233343536331323334353738393103113123133143[[#This Row],[Rate]]</f>
        <v>0</v>
      </c>
      <c r="H113" s="116"/>
      <c r="I113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13" s="94"/>
      <c r="K113" s="95">
        <f>Table1487453233343536331323334353738393103113123133143[[#This Row],[Rate (Auto selects)]]*Table1487453233343536331323334353738393103113123133143[[#This Row],[Hours Used]]</f>
        <v>0</v>
      </c>
      <c r="S113" s="33"/>
      <c r="T113" s="39"/>
      <c r="U113" s="39"/>
      <c r="V113" s="39"/>
      <c r="W113" s="39"/>
      <c r="X113" s="39"/>
      <c r="Y113" s="112">
        <f>IF(X113 &lt;&gt; "", RIGHT(Table15775311283848586881828384858788898108118128138148[[#This Row],[Class (Dropdown)]],6),0)</f>
        <v>0</v>
      </c>
      <c r="Z113" s="108"/>
      <c r="AA113" s="107"/>
      <c r="AB113" s="111">
        <f>Table15775311283848586881828384858788898108118128138148[[#This Row],[Rate (Auto fill)]]*Table15775311283848586881828384858788898108118128138148[[#This Row],[Hours Groomed]]</f>
        <v>0</v>
      </c>
      <c r="AC113" s="32"/>
      <c r="AE113" s="85"/>
      <c r="AF113" s="85"/>
      <c r="AI113" s="33"/>
      <c r="AJ113" s="39"/>
      <c r="AK113" s="39"/>
      <c r="AL113" s="39"/>
      <c r="AM113" s="76"/>
      <c r="AN113" s="39"/>
      <c r="AO113" s="39"/>
      <c r="AP113" s="33"/>
      <c r="AQ113" s="77"/>
      <c r="AR113" s="39"/>
      <c r="AS113" s="39"/>
      <c r="AT113" s="76"/>
      <c r="AU113" s="39"/>
      <c r="AV113" s="78"/>
      <c r="AW113" s="33"/>
      <c r="AX113" s="77"/>
      <c r="AY113" s="39"/>
      <c r="AZ113" s="39"/>
      <c r="BA113" s="76"/>
      <c r="BB113" s="39"/>
      <c r="BC113" s="78"/>
      <c r="BD113" s="33"/>
      <c r="BE113" s="77"/>
      <c r="BF113" s="39"/>
      <c r="BG113" s="39"/>
      <c r="BH113" s="76"/>
      <c r="BI113" s="39"/>
      <c r="BJ113" s="78"/>
      <c r="BK113" s="33"/>
    </row>
    <row r="114" spans="1:63" x14ac:dyDescent="0.35">
      <c r="A114" s="77"/>
      <c r="B114" s="39"/>
      <c r="C114" s="39"/>
      <c r="D114" s="39"/>
      <c r="E114" s="39"/>
      <c r="F114" s="73"/>
      <c r="G114" s="95">
        <f>Table1487453233343536331323334353738393103113123133143[[#This Row],[Hours Worked]]*Table1487453233343536331323334353738393103113123133143[[#This Row],[Rate]]</f>
        <v>0</v>
      </c>
      <c r="H114" s="116"/>
      <c r="I114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14" s="94"/>
      <c r="K114" s="95">
        <f>Table1487453233343536331323334353738393103113123133143[[#This Row],[Rate (Auto selects)]]*Table1487453233343536331323334353738393103113123133143[[#This Row],[Hours Used]]</f>
        <v>0</v>
      </c>
      <c r="S114" s="33"/>
      <c r="T114" s="39"/>
      <c r="U114" s="39"/>
      <c r="V114" s="39"/>
      <c r="W114" s="39"/>
      <c r="X114" s="39"/>
      <c r="Y114" s="112">
        <f>IF(X114 &lt;&gt; "", RIGHT(Table15775311283848586881828384858788898108118128138148[[#This Row],[Class (Dropdown)]],6),0)</f>
        <v>0</v>
      </c>
      <c r="Z114" s="108"/>
      <c r="AA114" s="107"/>
      <c r="AB114" s="111">
        <f>Table15775311283848586881828384858788898108118128138148[[#This Row],[Rate (Auto fill)]]*Table15775311283848586881828384858788898108118128138148[[#This Row],[Hours Groomed]]</f>
        <v>0</v>
      </c>
      <c r="AC114" s="32"/>
      <c r="AE114" s="85"/>
      <c r="AF114" s="85"/>
      <c r="AI114" s="33"/>
      <c r="AJ114" s="39"/>
      <c r="AK114" s="39"/>
      <c r="AL114" s="39"/>
      <c r="AM114" s="76"/>
      <c r="AN114" s="39"/>
      <c r="AO114" s="39"/>
      <c r="AP114" s="33"/>
      <c r="AQ114" s="77"/>
      <c r="AR114" s="39"/>
      <c r="AS114" s="39"/>
      <c r="AT114" s="76"/>
      <c r="AU114" s="39"/>
      <c r="AV114" s="78"/>
      <c r="AW114" s="33"/>
      <c r="AX114" s="77"/>
      <c r="AY114" s="39"/>
      <c r="AZ114" s="39"/>
      <c r="BA114" s="76"/>
      <c r="BB114" s="39"/>
      <c r="BC114" s="78"/>
      <c r="BD114" s="33"/>
      <c r="BE114" s="77"/>
      <c r="BF114" s="39"/>
      <c r="BG114" s="39"/>
      <c r="BH114" s="76"/>
      <c r="BI114" s="39"/>
      <c r="BJ114" s="78"/>
      <c r="BK114" s="33"/>
    </row>
    <row r="115" spans="1:63" x14ac:dyDescent="0.35">
      <c r="A115" s="77"/>
      <c r="B115" s="39"/>
      <c r="C115" s="39"/>
      <c r="D115" s="39"/>
      <c r="E115" s="39"/>
      <c r="F115" s="73"/>
      <c r="G115" s="95">
        <f>Table1487453233343536331323334353738393103113123133143[[#This Row],[Hours Worked]]*Table1487453233343536331323334353738393103113123133143[[#This Row],[Rate]]</f>
        <v>0</v>
      </c>
      <c r="H115" s="116"/>
      <c r="I115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15" s="94"/>
      <c r="K115" s="95">
        <f>Table1487453233343536331323334353738393103113123133143[[#This Row],[Rate (Auto selects)]]*Table1487453233343536331323334353738393103113123133143[[#This Row],[Hours Used]]</f>
        <v>0</v>
      </c>
      <c r="S115" s="33"/>
      <c r="T115" s="39"/>
      <c r="U115" s="39"/>
      <c r="V115" s="39"/>
      <c r="W115" s="39"/>
      <c r="X115" s="39"/>
      <c r="Y115" s="112">
        <f>IF(X115 &lt;&gt; "", RIGHT(Table15775311283848586881828384858788898108118128138148[[#This Row],[Class (Dropdown)]],6),0)</f>
        <v>0</v>
      </c>
      <c r="Z115" s="108"/>
      <c r="AA115" s="107"/>
      <c r="AB115" s="111">
        <f>Table15775311283848586881828384858788898108118128138148[[#This Row],[Rate (Auto fill)]]*Table15775311283848586881828384858788898108118128138148[[#This Row],[Hours Groomed]]</f>
        <v>0</v>
      </c>
      <c r="AC115" s="32"/>
      <c r="AE115" s="85"/>
      <c r="AF115" s="85"/>
      <c r="AI115" s="33"/>
      <c r="AJ115" s="39"/>
      <c r="AK115" s="39"/>
      <c r="AL115" s="39"/>
      <c r="AM115" s="76"/>
      <c r="AN115" s="39"/>
      <c r="AO115" s="39"/>
      <c r="AP115" s="33"/>
      <c r="AQ115" s="77"/>
      <c r="AR115" s="39"/>
      <c r="AS115" s="39"/>
      <c r="AT115" s="76"/>
      <c r="AU115" s="39"/>
      <c r="AV115" s="78"/>
      <c r="AW115" s="33"/>
      <c r="AX115" s="77"/>
      <c r="AY115" s="39"/>
      <c r="AZ115" s="39"/>
      <c r="BA115" s="76"/>
      <c r="BB115" s="39"/>
      <c r="BC115" s="78"/>
      <c r="BD115" s="33"/>
      <c r="BE115" s="77"/>
      <c r="BF115" s="39"/>
      <c r="BG115" s="39"/>
      <c r="BH115" s="76"/>
      <c r="BI115" s="39"/>
      <c r="BJ115" s="78"/>
      <c r="BK115" s="33"/>
    </row>
    <row r="116" spans="1:63" x14ac:dyDescent="0.35">
      <c r="A116" s="77"/>
      <c r="B116" s="39"/>
      <c r="C116" s="39"/>
      <c r="D116" s="39"/>
      <c r="E116" s="39"/>
      <c r="F116" s="73"/>
      <c r="G116" s="95">
        <f>Table1487453233343536331323334353738393103113123133143[[#This Row],[Hours Worked]]*Table1487453233343536331323334353738393103113123133143[[#This Row],[Rate]]</f>
        <v>0</v>
      </c>
      <c r="H116" s="116"/>
      <c r="I116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16" s="94"/>
      <c r="K116" s="95">
        <f>Table1487453233343536331323334353738393103113123133143[[#This Row],[Rate (Auto selects)]]*Table1487453233343536331323334353738393103113123133143[[#This Row],[Hours Used]]</f>
        <v>0</v>
      </c>
      <c r="S116" s="33"/>
      <c r="T116" s="39"/>
      <c r="U116" s="39"/>
      <c r="V116" s="39"/>
      <c r="W116" s="39"/>
      <c r="X116" s="39"/>
      <c r="Y116" s="112">
        <f>IF(X116 &lt;&gt; "", RIGHT(Table15775311283848586881828384858788898108118128138148[[#This Row],[Class (Dropdown)]],6),0)</f>
        <v>0</v>
      </c>
      <c r="Z116" s="108"/>
      <c r="AA116" s="107"/>
      <c r="AB116" s="111">
        <f>Table15775311283848586881828384858788898108118128138148[[#This Row],[Rate (Auto fill)]]*Table15775311283848586881828384858788898108118128138148[[#This Row],[Hours Groomed]]</f>
        <v>0</v>
      </c>
      <c r="AC116" s="32"/>
      <c r="AE116" s="85"/>
      <c r="AF116" s="85"/>
      <c r="AI116" s="33"/>
      <c r="AJ116" s="39"/>
      <c r="AK116" s="39"/>
      <c r="AL116" s="39"/>
      <c r="AM116" s="76"/>
      <c r="AN116" s="39"/>
      <c r="AO116" s="39"/>
      <c r="AP116" s="33"/>
      <c r="AQ116" s="77"/>
      <c r="AR116" s="39"/>
      <c r="AS116" s="39"/>
      <c r="AT116" s="76"/>
      <c r="AU116" s="39"/>
      <c r="AV116" s="78"/>
      <c r="AW116" s="33"/>
      <c r="AX116" s="77"/>
      <c r="AY116" s="39"/>
      <c r="AZ116" s="39"/>
      <c r="BA116" s="76"/>
      <c r="BB116" s="39"/>
      <c r="BC116" s="78"/>
      <c r="BD116" s="33"/>
      <c r="BE116" s="77"/>
      <c r="BF116" s="39"/>
      <c r="BG116" s="39"/>
      <c r="BH116" s="76"/>
      <c r="BI116" s="39"/>
      <c r="BJ116" s="78"/>
      <c r="BK116" s="33"/>
    </row>
    <row r="117" spans="1:63" x14ac:dyDescent="0.35">
      <c r="A117" s="77"/>
      <c r="B117" s="39"/>
      <c r="C117" s="39"/>
      <c r="D117" s="39"/>
      <c r="E117" s="39"/>
      <c r="F117" s="73"/>
      <c r="G117" s="95">
        <f>Table1487453233343536331323334353738393103113123133143[[#This Row],[Hours Worked]]*Table1487453233343536331323334353738393103113123133143[[#This Row],[Rate]]</f>
        <v>0</v>
      </c>
      <c r="H117" s="116"/>
      <c r="I117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17" s="94"/>
      <c r="K117" s="95">
        <f>Table1487453233343536331323334353738393103113123133143[[#This Row],[Rate (Auto selects)]]*Table1487453233343536331323334353738393103113123133143[[#This Row],[Hours Used]]</f>
        <v>0</v>
      </c>
      <c r="S117" s="33"/>
      <c r="T117" s="39"/>
      <c r="U117" s="39"/>
      <c r="V117" s="39"/>
      <c r="W117" s="39"/>
      <c r="X117" s="39"/>
      <c r="Y117" s="112">
        <f>IF(X117 &lt;&gt; "", RIGHT(Table15775311283848586881828384858788898108118128138148[[#This Row],[Class (Dropdown)]],6),0)</f>
        <v>0</v>
      </c>
      <c r="Z117" s="108"/>
      <c r="AA117" s="107"/>
      <c r="AB117" s="111">
        <f>Table15775311283848586881828384858788898108118128138148[[#This Row],[Rate (Auto fill)]]*Table15775311283848586881828384858788898108118128138148[[#This Row],[Hours Groomed]]</f>
        <v>0</v>
      </c>
      <c r="AC117" s="32"/>
      <c r="AE117" s="85"/>
      <c r="AF117" s="85"/>
      <c r="AI117" s="33"/>
      <c r="AJ117" s="39"/>
      <c r="AK117" s="39"/>
      <c r="AL117" s="39"/>
      <c r="AM117" s="76"/>
      <c r="AN117" s="39"/>
      <c r="AO117" s="39"/>
      <c r="AP117" s="33"/>
      <c r="AQ117" s="77"/>
      <c r="AR117" s="39"/>
      <c r="AS117" s="39"/>
      <c r="AT117" s="76"/>
      <c r="AU117" s="39"/>
      <c r="AV117" s="78"/>
      <c r="AW117" s="33"/>
      <c r="AX117" s="77"/>
      <c r="AY117" s="39"/>
      <c r="AZ117" s="39"/>
      <c r="BA117" s="76"/>
      <c r="BB117" s="39"/>
      <c r="BC117" s="78"/>
      <c r="BD117" s="33"/>
      <c r="BE117" s="77"/>
      <c r="BF117" s="39"/>
      <c r="BG117" s="39"/>
      <c r="BH117" s="76"/>
      <c r="BI117" s="39"/>
      <c r="BJ117" s="78"/>
      <c r="BK117" s="33"/>
    </row>
    <row r="118" spans="1:63" x14ac:dyDescent="0.35">
      <c r="A118" s="77"/>
      <c r="B118" s="39"/>
      <c r="C118" s="39"/>
      <c r="D118" s="39"/>
      <c r="E118" s="39"/>
      <c r="F118" s="73"/>
      <c r="G118" s="95">
        <f>Table1487453233343536331323334353738393103113123133143[[#This Row],[Hours Worked]]*Table1487453233343536331323334353738393103113123133143[[#This Row],[Rate]]</f>
        <v>0</v>
      </c>
      <c r="H118" s="116"/>
      <c r="I118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18" s="94"/>
      <c r="K118" s="95">
        <f>Table1487453233343536331323334353738393103113123133143[[#This Row],[Rate (Auto selects)]]*Table1487453233343536331323334353738393103113123133143[[#This Row],[Hours Used]]</f>
        <v>0</v>
      </c>
      <c r="S118" s="33"/>
      <c r="T118" s="39"/>
      <c r="U118" s="39"/>
      <c r="V118" s="39"/>
      <c r="W118" s="39"/>
      <c r="X118" s="39"/>
      <c r="Y118" s="112">
        <f>IF(X118 &lt;&gt; "", RIGHT(Table15775311283848586881828384858788898108118128138148[[#This Row],[Class (Dropdown)]],6),0)</f>
        <v>0</v>
      </c>
      <c r="Z118" s="108"/>
      <c r="AA118" s="107"/>
      <c r="AB118" s="111">
        <f>Table15775311283848586881828384858788898108118128138148[[#This Row],[Rate (Auto fill)]]*Table15775311283848586881828384858788898108118128138148[[#This Row],[Hours Groomed]]</f>
        <v>0</v>
      </c>
      <c r="AC118" s="32"/>
      <c r="AE118" s="85"/>
      <c r="AF118" s="85"/>
      <c r="AI118" s="33"/>
      <c r="AJ118" s="39"/>
      <c r="AK118" s="39"/>
      <c r="AL118" s="39"/>
      <c r="AM118" s="76"/>
      <c r="AN118" s="39"/>
      <c r="AO118" s="39"/>
      <c r="AP118" s="33"/>
      <c r="AQ118" s="77"/>
      <c r="AR118" s="39"/>
      <c r="AS118" s="39"/>
      <c r="AT118" s="76"/>
      <c r="AU118" s="39"/>
      <c r="AV118" s="78"/>
      <c r="AW118" s="33"/>
      <c r="AX118" s="77"/>
      <c r="AY118" s="39"/>
      <c r="AZ118" s="39"/>
      <c r="BA118" s="76"/>
      <c r="BB118" s="39"/>
      <c r="BC118" s="78"/>
      <c r="BD118" s="33"/>
      <c r="BE118" s="77"/>
      <c r="BF118" s="39"/>
      <c r="BG118" s="39"/>
      <c r="BH118" s="76"/>
      <c r="BI118" s="39"/>
      <c r="BJ118" s="78"/>
      <c r="BK118" s="33"/>
    </row>
    <row r="119" spans="1:63" x14ac:dyDescent="0.35">
      <c r="A119" s="77"/>
      <c r="B119" s="39"/>
      <c r="C119" s="39"/>
      <c r="D119" s="39"/>
      <c r="E119" s="39"/>
      <c r="F119" s="73"/>
      <c r="G119" s="95">
        <f>Table1487453233343536331323334353738393103113123133143[[#This Row],[Hours Worked]]*Table1487453233343536331323334353738393103113123133143[[#This Row],[Rate]]</f>
        <v>0</v>
      </c>
      <c r="H119" s="116"/>
      <c r="I119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19" s="94"/>
      <c r="K119" s="95">
        <f>Table1487453233343536331323334353738393103113123133143[[#This Row],[Rate (Auto selects)]]*Table1487453233343536331323334353738393103113123133143[[#This Row],[Hours Used]]</f>
        <v>0</v>
      </c>
      <c r="S119" s="33"/>
      <c r="T119" s="39"/>
      <c r="U119" s="39"/>
      <c r="V119" s="39"/>
      <c r="W119" s="39"/>
      <c r="X119" s="39"/>
      <c r="Y119" s="112">
        <f>IF(X119 &lt;&gt; "", RIGHT(Table15775311283848586881828384858788898108118128138148[[#This Row],[Class (Dropdown)]],6),0)</f>
        <v>0</v>
      </c>
      <c r="Z119" s="108"/>
      <c r="AA119" s="107"/>
      <c r="AB119" s="111">
        <f>Table15775311283848586881828384858788898108118128138148[[#This Row],[Rate (Auto fill)]]*Table15775311283848586881828384858788898108118128138148[[#This Row],[Hours Groomed]]</f>
        <v>0</v>
      </c>
      <c r="AC119" s="32"/>
      <c r="AE119" s="85"/>
      <c r="AF119" s="85"/>
      <c r="AI119" s="33"/>
      <c r="AJ119" s="39"/>
      <c r="AK119" s="39"/>
      <c r="AL119" s="39"/>
      <c r="AM119" s="76"/>
      <c r="AN119" s="39"/>
      <c r="AO119" s="39"/>
      <c r="AP119" s="33"/>
      <c r="AQ119" s="77"/>
      <c r="AR119" s="39"/>
      <c r="AS119" s="39"/>
      <c r="AT119" s="76"/>
      <c r="AU119" s="39"/>
      <c r="AV119" s="78"/>
      <c r="AW119" s="33"/>
      <c r="AX119" s="77"/>
      <c r="AY119" s="39"/>
      <c r="AZ119" s="39"/>
      <c r="BA119" s="76"/>
      <c r="BB119" s="39"/>
      <c r="BC119" s="78"/>
      <c r="BD119" s="33"/>
      <c r="BE119" s="77"/>
      <c r="BF119" s="39"/>
      <c r="BG119" s="39"/>
      <c r="BH119" s="76"/>
      <c r="BI119" s="39"/>
      <c r="BJ119" s="78"/>
      <c r="BK119" s="33"/>
    </row>
    <row r="120" spans="1:63" x14ac:dyDescent="0.35">
      <c r="A120" s="77"/>
      <c r="B120" s="39"/>
      <c r="C120" s="39"/>
      <c r="D120" s="39"/>
      <c r="E120" s="39"/>
      <c r="F120" s="73"/>
      <c r="G120" s="95">
        <f>Table1487453233343536331323334353738393103113123133143[[#This Row],[Hours Worked]]*Table1487453233343536331323334353738393103113123133143[[#This Row],[Rate]]</f>
        <v>0</v>
      </c>
      <c r="H120" s="116"/>
      <c r="I120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20" s="94"/>
      <c r="K120" s="95">
        <f>Table1487453233343536331323334353738393103113123133143[[#This Row],[Rate (Auto selects)]]*Table1487453233343536331323334353738393103113123133143[[#This Row],[Hours Used]]</f>
        <v>0</v>
      </c>
      <c r="S120" s="33"/>
      <c r="T120" s="39"/>
      <c r="U120" s="39"/>
      <c r="V120" s="39"/>
      <c r="W120" s="39"/>
      <c r="X120" s="39"/>
      <c r="Y120" s="112">
        <f>IF(X120 &lt;&gt; "", RIGHT(Table15775311283848586881828384858788898108118128138148[[#This Row],[Class (Dropdown)]],6),0)</f>
        <v>0</v>
      </c>
      <c r="Z120" s="108"/>
      <c r="AA120" s="107"/>
      <c r="AB120" s="111">
        <f>Table15775311283848586881828384858788898108118128138148[[#This Row],[Rate (Auto fill)]]*Table15775311283848586881828384858788898108118128138148[[#This Row],[Hours Groomed]]</f>
        <v>0</v>
      </c>
      <c r="AC120" s="32"/>
      <c r="AE120" s="85"/>
      <c r="AF120" s="85"/>
      <c r="AI120" s="33"/>
      <c r="AJ120" s="39"/>
      <c r="AK120" s="39"/>
      <c r="AL120" s="39"/>
      <c r="AM120" s="76"/>
      <c r="AN120" s="39"/>
      <c r="AO120" s="39"/>
      <c r="AP120" s="33"/>
      <c r="AQ120" s="77"/>
      <c r="AR120" s="39"/>
      <c r="AS120" s="39"/>
      <c r="AT120" s="76"/>
      <c r="AU120" s="39"/>
      <c r="AV120" s="78"/>
      <c r="AW120" s="33"/>
      <c r="AX120" s="77"/>
      <c r="AY120" s="39"/>
      <c r="AZ120" s="39"/>
      <c r="BA120" s="76"/>
      <c r="BB120" s="39"/>
      <c r="BC120" s="78"/>
      <c r="BD120" s="33"/>
      <c r="BE120" s="77"/>
      <c r="BF120" s="39"/>
      <c r="BG120" s="39"/>
      <c r="BH120" s="76"/>
      <c r="BI120" s="39"/>
      <c r="BJ120" s="78"/>
      <c r="BK120" s="33"/>
    </row>
    <row r="121" spans="1:63" x14ac:dyDescent="0.35">
      <c r="A121" s="77"/>
      <c r="B121" s="39"/>
      <c r="C121" s="39"/>
      <c r="D121" s="39"/>
      <c r="E121" s="39"/>
      <c r="F121" s="73"/>
      <c r="G121" s="95">
        <f>Table1487453233343536331323334353738393103113123133143[[#This Row],[Hours Worked]]*Table1487453233343536331323334353738393103113123133143[[#This Row],[Rate]]</f>
        <v>0</v>
      </c>
      <c r="H121" s="116"/>
      <c r="I121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21" s="94"/>
      <c r="K121" s="95">
        <f>Table1487453233343536331323334353738393103113123133143[[#This Row],[Rate (Auto selects)]]*Table1487453233343536331323334353738393103113123133143[[#This Row],[Hours Used]]</f>
        <v>0</v>
      </c>
      <c r="S121" s="33"/>
      <c r="T121" s="39"/>
      <c r="U121" s="39"/>
      <c r="V121" s="39"/>
      <c r="W121" s="39"/>
      <c r="X121" s="39"/>
      <c r="Y121" s="112">
        <f>IF(X121 &lt;&gt; "", RIGHT(Table15775311283848586881828384858788898108118128138148[[#This Row],[Class (Dropdown)]],6),0)</f>
        <v>0</v>
      </c>
      <c r="Z121" s="108"/>
      <c r="AA121" s="107"/>
      <c r="AB121" s="111">
        <f>Table15775311283848586881828384858788898108118128138148[[#This Row],[Rate (Auto fill)]]*Table15775311283848586881828384858788898108118128138148[[#This Row],[Hours Groomed]]</f>
        <v>0</v>
      </c>
      <c r="AC121" s="32"/>
      <c r="AE121" s="85"/>
      <c r="AF121" s="85"/>
      <c r="AI121" s="33"/>
      <c r="AJ121" s="39"/>
      <c r="AK121" s="39"/>
      <c r="AL121" s="39"/>
      <c r="AM121" s="76"/>
      <c r="AN121" s="39"/>
      <c r="AO121" s="39"/>
      <c r="AP121" s="33"/>
      <c r="AQ121" s="77"/>
      <c r="AR121" s="39"/>
      <c r="AS121" s="39"/>
      <c r="AT121" s="76"/>
      <c r="AU121" s="39"/>
      <c r="AV121" s="78"/>
      <c r="AW121" s="33"/>
      <c r="AX121" s="77"/>
      <c r="AY121" s="39"/>
      <c r="AZ121" s="39"/>
      <c r="BA121" s="76"/>
      <c r="BB121" s="39"/>
      <c r="BC121" s="78"/>
      <c r="BD121" s="33"/>
      <c r="BE121" s="77"/>
      <c r="BF121" s="39"/>
      <c r="BG121" s="39"/>
      <c r="BH121" s="76"/>
      <c r="BI121" s="39"/>
      <c r="BJ121" s="78"/>
      <c r="BK121" s="33"/>
    </row>
    <row r="122" spans="1:63" x14ac:dyDescent="0.35">
      <c r="A122" s="77"/>
      <c r="B122" s="39"/>
      <c r="C122" s="39"/>
      <c r="D122" s="39"/>
      <c r="E122" s="39"/>
      <c r="F122" s="73"/>
      <c r="G122" s="95">
        <f>Table1487453233343536331323334353738393103113123133143[[#This Row],[Hours Worked]]*Table1487453233343536331323334353738393103113123133143[[#This Row],[Rate]]</f>
        <v>0</v>
      </c>
      <c r="H122" s="116"/>
      <c r="I122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22" s="94"/>
      <c r="K122" s="95">
        <f>Table1487453233343536331323334353738393103113123133143[[#This Row],[Rate (Auto selects)]]*Table1487453233343536331323334353738393103113123133143[[#This Row],[Hours Used]]</f>
        <v>0</v>
      </c>
      <c r="S122" s="33"/>
      <c r="T122" s="39"/>
      <c r="U122" s="39"/>
      <c r="V122" s="39"/>
      <c r="W122" s="39"/>
      <c r="X122" s="39"/>
      <c r="Y122" s="112">
        <f>IF(X122 &lt;&gt; "", RIGHT(Table15775311283848586881828384858788898108118128138148[[#This Row],[Class (Dropdown)]],6),0)</f>
        <v>0</v>
      </c>
      <c r="Z122" s="108"/>
      <c r="AA122" s="107"/>
      <c r="AB122" s="111">
        <f>Table15775311283848586881828384858788898108118128138148[[#This Row],[Rate (Auto fill)]]*Table15775311283848586881828384858788898108118128138148[[#This Row],[Hours Groomed]]</f>
        <v>0</v>
      </c>
      <c r="AC122" s="32"/>
      <c r="AE122" s="85"/>
      <c r="AF122" s="85"/>
      <c r="AI122" s="33"/>
      <c r="AJ122" s="39"/>
      <c r="AK122" s="39"/>
      <c r="AL122" s="39"/>
      <c r="AM122" s="76"/>
      <c r="AN122" s="39"/>
      <c r="AO122" s="39"/>
      <c r="AP122" s="33"/>
      <c r="AQ122" s="77"/>
      <c r="AR122" s="39"/>
      <c r="AS122" s="39"/>
      <c r="AT122" s="76"/>
      <c r="AU122" s="39"/>
      <c r="AV122" s="78"/>
      <c r="AW122" s="33"/>
      <c r="AX122" s="77"/>
      <c r="AY122" s="39"/>
      <c r="AZ122" s="39"/>
      <c r="BA122" s="76"/>
      <c r="BB122" s="39"/>
      <c r="BC122" s="78"/>
      <c r="BD122" s="33"/>
      <c r="BE122" s="77"/>
      <c r="BF122" s="39"/>
      <c r="BG122" s="39"/>
      <c r="BH122" s="76"/>
      <c r="BI122" s="39"/>
      <c r="BJ122" s="78"/>
      <c r="BK122" s="33"/>
    </row>
    <row r="123" spans="1:63" x14ac:dyDescent="0.35">
      <c r="A123" s="77"/>
      <c r="B123" s="39"/>
      <c r="C123" s="39"/>
      <c r="D123" s="39"/>
      <c r="E123" s="39"/>
      <c r="F123" s="73"/>
      <c r="G123" s="95">
        <f>Table1487453233343536331323334353738393103113123133143[[#This Row],[Hours Worked]]*Table1487453233343536331323334353738393103113123133143[[#This Row],[Rate]]</f>
        <v>0</v>
      </c>
      <c r="H123" s="116"/>
      <c r="I123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23" s="94"/>
      <c r="K123" s="95">
        <f>Table1487453233343536331323334353738393103113123133143[[#This Row],[Rate (Auto selects)]]*Table1487453233343536331323334353738393103113123133143[[#This Row],[Hours Used]]</f>
        <v>0</v>
      </c>
      <c r="S123" s="33"/>
      <c r="T123" s="39"/>
      <c r="U123" s="39"/>
      <c r="V123" s="39"/>
      <c r="W123" s="39"/>
      <c r="X123" s="39"/>
      <c r="Y123" s="112">
        <f>IF(X123 &lt;&gt; "", RIGHT(Table15775311283848586881828384858788898108118128138148[[#This Row],[Class (Dropdown)]],6),0)</f>
        <v>0</v>
      </c>
      <c r="Z123" s="108"/>
      <c r="AA123" s="107"/>
      <c r="AB123" s="111">
        <f>Table15775311283848586881828384858788898108118128138148[[#This Row],[Rate (Auto fill)]]*Table15775311283848586881828384858788898108118128138148[[#This Row],[Hours Groomed]]</f>
        <v>0</v>
      </c>
      <c r="AC123" s="32"/>
      <c r="AE123" s="85"/>
      <c r="AF123" s="85"/>
      <c r="AI123" s="33"/>
      <c r="AJ123" s="39"/>
      <c r="AK123" s="39"/>
      <c r="AL123" s="39"/>
      <c r="AM123" s="76"/>
      <c r="AN123" s="39"/>
      <c r="AO123" s="39"/>
      <c r="AP123" s="33"/>
      <c r="AQ123" s="77"/>
      <c r="AR123" s="39"/>
      <c r="AS123" s="39"/>
      <c r="AT123" s="76"/>
      <c r="AU123" s="39"/>
      <c r="AV123" s="78"/>
      <c r="AW123" s="33"/>
      <c r="AX123" s="77"/>
      <c r="AY123" s="39"/>
      <c r="AZ123" s="39"/>
      <c r="BA123" s="76"/>
      <c r="BB123" s="39"/>
      <c r="BC123" s="78"/>
      <c r="BD123" s="33"/>
      <c r="BE123" s="77"/>
      <c r="BF123" s="39"/>
      <c r="BG123" s="39"/>
      <c r="BH123" s="76"/>
      <c r="BI123" s="39"/>
      <c r="BJ123" s="78"/>
      <c r="BK123" s="33"/>
    </row>
    <row r="124" spans="1:63" x14ac:dyDescent="0.35">
      <c r="A124" s="77"/>
      <c r="B124" s="39"/>
      <c r="C124" s="39"/>
      <c r="D124" s="39"/>
      <c r="E124" s="39"/>
      <c r="F124" s="73"/>
      <c r="G124" s="95">
        <f>Table1487453233343536331323334353738393103113123133143[[#This Row],[Hours Worked]]*Table1487453233343536331323334353738393103113123133143[[#This Row],[Rate]]</f>
        <v>0</v>
      </c>
      <c r="H124" s="116"/>
      <c r="I124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24" s="94"/>
      <c r="K124" s="95">
        <f>Table1487453233343536331323334353738393103113123133143[[#This Row],[Rate (Auto selects)]]*Table1487453233343536331323334353738393103113123133143[[#This Row],[Hours Used]]</f>
        <v>0</v>
      </c>
      <c r="S124" s="33"/>
      <c r="T124" s="39"/>
      <c r="U124" s="39"/>
      <c r="V124" s="39"/>
      <c r="W124" s="39"/>
      <c r="X124" s="39"/>
      <c r="Y124" s="112">
        <f>IF(X124 &lt;&gt; "", RIGHT(Table15775311283848586881828384858788898108118128138148[[#This Row],[Class (Dropdown)]],6),0)</f>
        <v>0</v>
      </c>
      <c r="Z124" s="108"/>
      <c r="AA124" s="107"/>
      <c r="AB124" s="111">
        <f>Table15775311283848586881828384858788898108118128138148[[#This Row],[Rate (Auto fill)]]*Table15775311283848586881828384858788898108118128138148[[#This Row],[Hours Groomed]]</f>
        <v>0</v>
      </c>
      <c r="AC124" s="32"/>
      <c r="AE124" s="85"/>
      <c r="AF124" s="85"/>
      <c r="AI124" s="33"/>
      <c r="AJ124" s="39"/>
      <c r="AK124" s="39"/>
      <c r="AL124" s="39"/>
      <c r="AM124" s="76"/>
      <c r="AN124" s="39"/>
      <c r="AO124" s="39"/>
      <c r="AP124" s="33"/>
      <c r="AQ124" s="77"/>
      <c r="AR124" s="39"/>
      <c r="AS124" s="39"/>
      <c r="AT124" s="76"/>
      <c r="AU124" s="39"/>
      <c r="AV124" s="78"/>
      <c r="AW124" s="33"/>
      <c r="AX124" s="77"/>
      <c r="AY124" s="39"/>
      <c r="AZ124" s="39"/>
      <c r="BA124" s="76"/>
      <c r="BB124" s="39"/>
      <c r="BC124" s="78"/>
      <c r="BD124" s="33"/>
      <c r="BE124" s="77"/>
      <c r="BF124" s="39"/>
      <c r="BG124" s="39"/>
      <c r="BH124" s="76"/>
      <c r="BI124" s="39"/>
      <c r="BJ124" s="78"/>
      <c r="BK124" s="33"/>
    </row>
    <row r="125" spans="1:63" x14ac:dyDescent="0.35">
      <c r="A125" s="77"/>
      <c r="B125" s="39"/>
      <c r="C125" s="39"/>
      <c r="D125" s="39"/>
      <c r="E125" s="39"/>
      <c r="F125" s="73"/>
      <c r="G125" s="95">
        <f>Table1487453233343536331323334353738393103113123133143[[#This Row],[Hours Worked]]*Table1487453233343536331323334353738393103113123133143[[#This Row],[Rate]]</f>
        <v>0</v>
      </c>
      <c r="H125" s="116"/>
      <c r="I125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25" s="94"/>
      <c r="K125" s="95">
        <f>Table1487453233343536331323334353738393103113123133143[[#This Row],[Rate (Auto selects)]]*Table1487453233343536331323334353738393103113123133143[[#This Row],[Hours Used]]</f>
        <v>0</v>
      </c>
      <c r="S125" s="33"/>
      <c r="T125" s="39"/>
      <c r="U125" s="39"/>
      <c r="V125" s="39"/>
      <c r="W125" s="39"/>
      <c r="X125" s="39"/>
      <c r="Y125" s="112">
        <f>IF(X125 &lt;&gt; "", RIGHT(Table15775311283848586881828384858788898108118128138148[[#This Row],[Class (Dropdown)]],6),0)</f>
        <v>0</v>
      </c>
      <c r="Z125" s="108"/>
      <c r="AA125" s="107"/>
      <c r="AB125" s="111">
        <f>Table15775311283848586881828384858788898108118128138148[[#This Row],[Rate (Auto fill)]]*Table15775311283848586881828384858788898108118128138148[[#This Row],[Hours Groomed]]</f>
        <v>0</v>
      </c>
      <c r="AC125" s="32"/>
      <c r="AE125" s="85"/>
      <c r="AF125" s="85"/>
      <c r="AI125" s="33"/>
      <c r="AJ125" s="39"/>
      <c r="AK125" s="39"/>
      <c r="AL125" s="39"/>
      <c r="AM125" s="76"/>
      <c r="AN125" s="39"/>
      <c r="AO125" s="39"/>
      <c r="AP125" s="33"/>
      <c r="AQ125" s="77"/>
      <c r="AR125" s="39"/>
      <c r="AS125" s="39"/>
      <c r="AT125" s="76"/>
      <c r="AU125" s="39"/>
      <c r="AV125" s="78"/>
      <c r="AW125" s="33"/>
      <c r="AX125" s="77"/>
      <c r="AY125" s="39"/>
      <c r="AZ125" s="39"/>
      <c r="BA125" s="76"/>
      <c r="BB125" s="39"/>
      <c r="BC125" s="78"/>
      <c r="BD125" s="33"/>
      <c r="BE125" s="77"/>
      <c r="BF125" s="39"/>
      <c r="BG125" s="39"/>
      <c r="BH125" s="76"/>
      <c r="BI125" s="39"/>
      <c r="BJ125" s="78"/>
      <c r="BK125" s="33"/>
    </row>
    <row r="126" spans="1:63" x14ac:dyDescent="0.35">
      <c r="A126" s="77"/>
      <c r="B126" s="39"/>
      <c r="C126" s="39"/>
      <c r="D126" s="39"/>
      <c r="E126" s="39"/>
      <c r="F126" s="73"/>
      <c r="G126" s="95">
        <f>Table1487453233343536331323334353738393103113123133143[[#This Row],[Hours Worked]]*Table1487453233343536331323334353738393103113123133143[[#This Row],[Rate]]</f>
        <v>0</v>
      </c>
      <c r="H126" s="116"/>
      <c r="I126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26" s="94"/>
      <c r="K126" s="95">
        <f>Table1487453233343536331323334353738393103113123133143[[#This Row],[Rate (Auto selects)]]*Table1487453233343536331323334353738393103113123133143[[#This Row],[Hours Used]]</f>
        <v>0</v>
      </c>
      <c r="S126" s="33"/>
      <c r="T126" s="39"/>
      <c r="U126" s="39"/>
      <c r="V126" s="39"/>
      <c r="W126" s="39"/>
      <c r="X126" s="39"/>
      <c r="Y126" s="112">
        <f>IF(X126 &lt;&gt; "", RIGHT(Table15775311283848586881828384858788898108118128138148[[#This Row],[Class (Dropdown)]],6),0)</f>
        <v>0</v>
      </c>
      <c r="Z126" s="108"/>
      <c r="AA126" s="107"/>
      <c r="AB126" s="111">
        <f>Table15775311283848586881828384858788898108118128138148[[#This Row],[Rate (Auto fill)]]*Table15775311283848586881828384858788898108118128138148[[#This Row],[Hours Groomed]]</f>
        <v>0</v>
      </c>
      <c r="AC126" s="32"/>
      <c r="AE126" s="85"/>
      <c r="AF126" s="85"/>
      <c r="AI126" s="33"/>
      <c r="AJ126" s="39"/>
      <c r="AK126" s="39"/>
      <c r="AL126" s="39"/>
      <c r="AM126" s="76"/>
      <c r="AN126" s="39"/>
      <c r="AO126" s="39"/>
      <c r="AP126" s="33"/>
      <c r="AQ126" s="77"/>
      <c r="AR126" s="39"/>
      <c r="AS126" s="39"/>
      <c r="AT126" s="76"/>
      <c r="AU126" s="39"/>
      <c r="AV126" s="78"/>
      <c r="AW126" s="33"/>
      <c r="AX126" s="77"/>
      <c r="AY126" s="39"/>
      <c r="AZ126" s="39"/>
      <c r="BA126" s="76"/>
      <c r="BB126" s="39"/>
      <c r="BC126" s="78"/>
      <c r="BD126" s="33"/>
      <c r="BE126" s="77"/>
      <c r="BF126" s="39"/>
      <c r="BG126" s="39"/>
      <c r="BH126" s="76"/>
      <c r="BI126" s="39"/>
      <c r="BJ126" s="78"/>
      <c r="BK126" s="33"/>
    </row>
    <row r="127" spans="1:63" x14ac:dyDescent="0.35">
      <c r="A127" s="77"/>
      <c r="B127" s="39"/>
      <c r="C127" s="39"/>
      <c r="D127" s="39"/>
      <c r="E127" s="39"/>
      <c r="F127" s="73"/>
      <c r="G127" s="95">
        <f>Table1487453233343536331323334353738393103113123133143[[#This Row],[Hours Worked]]*Table1487453233343536331323334353738393103113123133143[[#This Row],[Rate]]</f>
        <v>0</v>
      </c>
      <c r="H127" s="116"/>
      <c r="I127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27" s="94"/>
      <c r="K127" s="95">
        <f>Table1487453233343536331323334353738393103113123133143[[#This Row],[Rate (Auto selects)]]*Table1487453233343536331323334353738393103113123133143[[#This Row],[Hours Used]]</f>
        <v>0</v>
      </c>
      <c r="S127" s="33"/>
      <c r="T127" s="39"/>
      <c r="U127" s="39"/>
      <c r="V127" s="39"/>
      <c r="W127" s="39"/>
      <c r="X127" s="39"/>
      <c r="Y127" s="112">
        <f>IF(X127 &lt;&gt; "", RIGHT(Table15775311283848586881828384858788898108118128138148[[#This Row],[Class (Dropdown)]],6),0)</f>
        <v>0</v>
      </c>
      <c r="Z127" s="108"/>
      <c r="AA127" s="107"/>
      <c r="AB127" s="111">
        <f>Table15775311283848586881828384858788898108118128138148[[#This Row],[Rate (Auto fill)]]*Table15775311283848586881828384858788898108118128138148[[#This Row],[Hours Groomed]]</f>
        <v>0</v>
      </c>
      <c r="AC127" s="32"/>
      <c r="AE127" s="85"/>
      <c r="AF127" s="85"/>
      <c r="AI127" s="33"/>
      <c r="AJ127" s="39"/>
      <c r="AK127" s="39"/>
      <c r="AL127" s="39"/>
      <c r="AM127" s="76"/>
      <c r="AN127" s="39"/>
      <c r="AO127" s="39"/>
      <c r="AP127" s="33"/>
      <c r="AQ127" s="77"/>
      <c r="AR127" s="39"/>
      <c r="AS127" s="39"/>
      <c r="AT127" s="76"/>
      <c r="AU127" s="39"/>
      <c r="AV127" s="78"/>
      <c r="AW127" s="33"/>
      <c r="AX127" s="77"/>
      <c r="AY127" s="39"/>
      <c r="AZ127" s="39"/>
      <c r="BA127" s="76"/>
      <c r="BB127" s="39"/>
      <c r="BC127" s="78"/>
      <c r="BD127" s="33"/>
      <c r="BE127" s="77"/>
      <c r="BF127" s="39"/>
      <c r="BG127" s="39"/>
      <c r="BH127" s="76"/>
      <c r="BI127" s="39"/>
      <c r="BJ127" s="78"/>
      <c r="BK127" s="33"/>
    </row>
    <row r="128" spans="1:63" x14ac:dyDescent="0.35">
      <c r="A128" s="77"/>
      <c r="B128" s="39"/>
      <c r="C128" s="39"/>
      <c r="D128" s="39"/>
      <c r="E128" s="39"/>
      <c r="F128" s="73"/>
      <c r="G128" s="95">
        <f>Table1487453233343536331323334353738393103113123133143[[#This Row],[Hours Worked]]*Table1487453233343536331323334353738393103113123133143[[#This Row],[Rate]]</f>
        <v>0</v>
      </c>
      <c r="H128" s="116"/>
      <c r="I128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28" s="94"/>
      <c r="K128" s="95">
        <f>Table1487453233343536331323334353738393103113123133143[[#This Row],[Rate (Auto selects)]]*Table1487453233343536331323334353738393103113123133143[[#This Row],[Hours Used]]</f>
        <v>0</v>
      </c>
      <c r="S128" s="33"/>
      <c r="T128" s="39"/>
      <c r="U128" s="39"/>
      <c r="V128" s="39"/>
      <c r="W128" s="39"/>
      <c r="X128" s="39"/>
      <c r="Y128" s="112">
        <f>IF(X128 &lt;&gt; "", RIGHT(Table15775311283848586881828384858788898108118128138148[[#This Row],[Class (Dropdown)]],6),0)</f>
        <v>0</v>
      </c>
      <c r="Z128" s="108"/>
      <c r="AA128" s="107"/>
      <c r="AB128" s="111">
        <f>Table15775311283848586881828384858788898108118128138148[[#This Row],[Rate (Auto fill)]]*Table15775311283848586881828384858788898108118128138148[[#This Row],[Hours Groomed]]</f>
        <v>0</v>
      </c>
      <c r="AC128" s="32"/>
      <c r="AE128" s="85"/>
      <c r="AF128" s="85"/>
      <c r="AI128" s="33"/>
      <c r="AJ128" s="39"/>
      <c r="AK128" s="39"/>
      <c r="AL128" s="39"/>
      <c r="AM128" s="76"/>
      <c r="AN128" s="39"/>
      <c r="AO128" s="39"/>
      <c r="AP128" s="33"/>
      <c r="AQ128" s="77"/>
      <c r="AR128" s="39"/>
      <c r="AS128" s="39"/>
      <c r="AT128" s="76"/>
      <c r="AU128" s="39"/>
      <c r="AV128" s="78"/>
      <c r="AW128" s="33"/>
      <c r="AX128" s="77"/>
      <c r="AY128" s="39"/>
      <c r="AZ128" s="39"/>
      <c r="BA128" s="76"/>
      <c r="BB128" s="39"/>
      <c r="BC128" s="78"/>
      <c r="BD128" s="33"/>
      <c r="BE128" s="77"/>
      <c r="BF128" s="39"/>
      <c r="BG128" s="39"/>
      <c r="BH128" s="76"/>
      <c r="BI128" s="39"/>
      <c r="BJ128" s="78"/>
      <c r="BK128" s="33"/>
    </row>
    <row r="129" spans="1:63" x14ac:dyDescent="0.35">
      <c r="A129" s="77"/>
      <c r="B129" s="39"/>
      <c r="C129" s="39"/>
      <c r="D129" s="39"/>
      <c r="E129" s="39"/>
      <c r="F129" s="73"/>
      <c r="G129" s="95">
        <f>Table1487453233343536331323334353738393103113123133143[[#This Row],[Hours Worked]]*Table1487453233343536331323334353738393103113123133143[[#This Row],[Rate]]</f>
        <v>0</v>
      </c>
      <c r="H129" s="116"/>
      <c r="I129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29" s="94"/>
      <c r="K129" s="95">
        <f>Table1487453233343536331323334353738393103113123133143[[#This Row],[Rate (Auto selects)]]*Table1487453233343536331323334353738393103113123133143[[#This Row],[Hours Used]]</f>
        <v>0</v>
      </c>
      <c r="S129" s="33"/>
      <c r="T129" s="39"/>
      <c r="U129" s="39"/>
      <c r="V129" s="39"/>
      <c r="W129" s="39"/>
      <c r="X129" s="39"/>
      <c r="Y129" s="112">
        <f>IF(X129 &lt;&gt; "", RIGHT(Table15775311283848586881828384858788898108118128138148[[#This Row],[Class (Dropdown)]],6),0)</f>
        <v>0</v>
      </c>
      <c r="Z129" s="108"/>
      <c r="AA129" s="107"/>
      <c r="AB129" s="111">
        <f>Table15775311283848586881828384858788898108118128138148[[#This Row],[Rate (Auto fill)]]*Table15775311283848586881828384858788898108118128138148[[#This Row],[Hours Groomed]]</f>
        <v>0</v>
      </c>
      <c r="AC129" s="32"/>
      <c r="AE129" s="85"/>
      <c r="AF129" s="85"/>
      <c r="AI129" s="33"/>
      <c r="AJ129" s="39"/>
      <c r="AK129" s="39"/>
      <c r="AL129" s="39"/>
      <c r="AM129" s="76"/>
      <c r="AN129" s="39"/>
      <c r="AO129" s="39"/>
      <c r="AP129" s="33"/>
      <c r="AQ129" s="77"/>
      <c r="AR129" s="39"/>
      <c r="AS129" s="39"/>
      <c r="AT129" s="76"/>
      <c r="AU129" s="39"/>
      <c r="AV129" s="78"/>
      <c r="AW129" s="33"/>
      <c r="AX129" s="77"/>
      <c r="AY129" s="39"/>
      <c r="AZ129" s="39"/>
      <c r="BA129" s="76"/>
      <c r="BB129" s="39"/>
      <c r="BC129" s="78"/>
      <c r="BD129" s="33"/>
      <c r="BE129" s="77"/>
      <c r="BF129" s="39"/>
      <c r="BG129" s="39"/>
      <c r="BH129" s="76"/>
      <c r="BI129" s="39"/>
      <c r="BJ129" s="78"/>
      <c r="BK129" s="33"/>
    </row>
    <row r="130" spans="1:63" x14ac:dyDescent="0.35">
      <c r="A130" s="77"/>
      <c r="B130" s="39"/>
      <c r="C130" s="39"/>
      <c r="D130" s="39"/>
      <c r="E130" s="39"/>
      <c r="F130" s="73"/>
      <c r="G130" s="95">
        <f>Table1487453233343536331323334353738393103113123133143[[#This Row],[Hours Worked]]*Table1487453233343536331323334353738393103113123133143[[#This Row],[Rate]]</f>
        <v>0</v>
      </c>
      <c r="H130" s="116"/>
      <c r="I130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30" s="94"/>
      <c r="K130" s="95">
        <f>Table1487453233343536331323334353738393103113123133143[[#This Row],[Rate (Auto selects)]]*Table1487453233343536331323334353738393103113123133143[[#This Row],[Hours Used]]</f>
        <v>0</v>
      </c>
      <c r="S130" s="33"/>
      <c r="T130" s="39"/>
      <c r="U130" s="39"/>
      <c r="V130" s="39"/>
      <c r="W130" s="39"/>
      <c r="X130" s="39"/>
      <c r="Y130" s="112">
        <f>IF(X130 &lt;&gt; "", RIGHT(Table15775311283848586881828384858788898108118128138148[[#This Row],[Class (Dropdown)]],6),0)</f>
        <v>0</v>
      </c>
      <c r="Z130" s="108"/>
      <c r="AA130" s="107"/>
      <c r="AB130" s="111">
        <f>Table15775311283848586881828384858788898108118128138148[[#This Row],[Rate (Auto fill)]]*Table15775311283848586881828384858788898108118128138148[[#This Row],[Hours Groomed]]</f>
        <v>0</v>
      </c>
      <c r="AC130" s="32"/>
      <c r="AE130" s="85"/>
      <c r="AF130" s="85"/>
      <c r="AI130" s="33"/>
      <c r="AJ130" s="39"/>
      <c r="AK130" s="39"/>
      <c r="AL130" s="39"/>
      <c r="AM130" s="76"/>
      <c r="AN130" s="39"/>
      <c r="AO130" s="39"/>
      <c r="AP130" s="33"/>
      <c r="AQ130" s="77"/>
      <c r="AR130" s="39"/>
      <c r="AS130" s="39"/>
      <c r="AT130" s="76"/>
      <c r="AU130" s="39"/>
      <c r="AV130" s="78"/>
      <c r="AW130" s="33"/>
      <c r="AX130" s="77"/>
      <c r="AY130" s="39"/>
      <c r="AZ130" s="39"/>
      <c r="BA130" s="76"/>
      <c r="BB130" s="39"/>
      <c r="BC130" s="78"/>
      <c r="BD130" s="33"/>
      <c r="BE130" s="77"/>
      <c r="BF130" s="39"/>
      <c r="BG130" s="39"/>
      <c r="BH130" s="76"/>
      <c r="BI130" s="39"/>
      <c r="BJ130" s="78"/>
      <c r="BK130" s="33"/>
    </row>
    <row r="131" spans="1:63" x14ac:dyDescent="0.35">
      <c r="A131" s="77"/>
      <c r="B131" s="39"/>
      <c r="C131" s="39"/>
      <c r="D131" s="39"/>
      <c r="E131" s="39"/>
      <c r="F131" s="73"/>
      <c r="G131" s="95">
        <f>Table1487453233343536331323334353738393103113123133143[[#This Row],[Hours Worked]]*Table1487453233343536331323334353738393103113123133143[[#This Row],[Rate]]</f>
        <v>0</v>
      </c>
      <c r="H131" s="116"/>
      <c r="I131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31" s="94"/>
      <c r="K131" s="95">
        <f>Table1487453233343536331323334353738393103113123133143[[#This Row],[Rate (Auto selects)]]*Table1487453233343536331323334353738393103113123133143[[#This Row],[Hours Used]]</f>
        <v>0</v>
      </c>
      <c r="S131" s="33"/>
      <c r="T131" s="39"/>
      <c r="U131" s="39"/>
      <c r="V131" s="39"/>
      <c r="W131" s="39"/>
      <c r="X131" s="39"/>
      <c r="Y131" s="112">
        <f>IF(X131 &lt;&gt; "", RIGHT(Table15775311283848586881828384858788898108118128138148[[#This Row],[Class (Dropdown)]],6),0)</f>
        <v>0</v>
      </c>
      <c r="Z131" s="108"/>
      <c r="AA131" s="107"/>
      <c r="AB131" s="111">
        <f>Table15775311283848586881828384858788898108118128138148[[#This Row],[Rate (Auto fill)]]*Table15775311283848586881828384858788898108118128138148[[#This Row],[Hours Groomed]]</f>
        <v>0</v>
      </c>
      <c r="AC131" s="32"/>
      <c r="AE131" s="85"/>
      <c r="AF131" s="85"/>
      <c r="AI131" s="33"/>
      <c r="AJ131" s="39"/>
      <c r="AK131" s="39"/>
      <c r="AL131" s="39"/>
      <c r="AM131" s="76"/>
      <c r="AN131" s="39"/>
      <c r="AO131" s="39"/>
      <c r="AP131" s="33"/>
      <c r="AQ131" s="77"/>
      <c r="AR131" s="39"/>
      <c r="AS131" s="39"/>
      <c r="AT131" s="76"/>
      <c r="AU131" s="39"/>
      <c r="AV131" s="78"/>
      <c r="AW131" s="33"/>
      <c r="AX131" s="77"/>
      <c r="AY131" s="39"/>
      <c r="AZ131" s="39"/>
      <c r="BA131" s="76"/>
      <c r="BB131" s="39"/>
      <c r="BC131" s="78"/>
      <c r="BD131" s="33"/>
      <c r="BE131" s="77"/>
      <c r="BF131" s="39"/>
      <c r="BG131" s="39"/>
      <c r="BH131" s="76"/>
      <c r="BI131" s="39"/>
      <c r="BJ131" s="78"/>
      <c r="BK131" s="33"/>
    </row>
    <row r="132" spans="1:63" x14ac:dyDescent="0.35">
      <c r="A132" s="77"/>
      <c r="B132" s="39"/>
      <c r="C132" s="39"/>
      <c r="D132" s="39"/>
      <c r="E132" s="39"/>
      <c r="F132" s="73"/>
      <c r="G132" s="95">
        <f>Table1487453233343536331323334353738393103113123133143[[#This Row],[Hours Worked]]*Table1487453233343536331323334353738393103113123133143[[#This Row],[Rate]]</f>
        <v>0</v>
      </c>
      <c r="H132" s="116"/>
      <c r="I132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32" s="94"/>
      <c r="K132" s="95">
        <f>Table1487453233343536331323334353738393103113123133143[[#This Row],[Rate (Auto selects)]]*Table1487453233343536331323334353738393103113123133143[[#This Row],[Hours Used]]</f>
        <v>0</v>
      </c>
      <c r="S132" s="33"/>
      <c r="T132" s="39"/>
      <c r="U132" s="39"/>
      <c r="V132" s="39"/>
      <c r="W132" s="39"/>
      <c r="X132" s="39"/>
      <c r="Y132" s="112">
        <f>IF(X132 &lt;&gt; "", RIGHT(Table15775311283848586881828384858788898108118128138148[[#This Row],[Class (Dropdown)]],6),0)</f>
        <v>0</v>
      </c>
      <c r="Z132" s="108"/>
      <c r="AA132" s="107"/>
      <c r="AB132" s="111">
        <f>Table15775311283848586881828384858788898108118128138148[[#This Row],[Rate (Auto fill)]]*Table15775311283848586881828384858788898108118128138148[[#This Row],[Hours Groomed]]</f>
        <v>0</v>
      </c>
      <c r="AC132" s="32"/>
      <c r="AE132" s="85"/>
      <c r="AF132" s="85"/>
      <c r="AI132" s="33"/>
      <c r="AJ132" s="39"/>
      <c r="AK132" s="39"/>
      <c r="AL132" s="39"/>
      <c r="AM132" s="76"/>
      <c r="AN132" s="39"/>
      <c r="AO132" s="39"/>
      <c r="AP132" s="33"/>
      <c r="AQ132" s="77"/>
      <c r="AR132" s="39"/>
      <c r="AS132" s="39"/>
      <c r="AT132" s="76"/>
      <c r="AU132" s="39"/>
      <c r="AV132" s="78"/>
      <c r="AW132" s="33"/>
      <c r="AX132" s="77"/>
      <c r="AY132" s="39"/>
      <c r="AZ132" s="39"/>
      <c r="BA132" s="76"/>
      <c r="BB132" s="39"/>
      <c r="BC132" s="78"/>
      <c r="BD132" s="33"/>
      <c r="BE132" s="77"/>
      <c r="BF132" s="39"/>
      <c r="BG132" s="39"/>
      <c r="BH132" s="76"/>
      <c r="BI132" s="39"/>
      <c r="BJ132" s="78"/>
      <c r="BK132" s="33"/>
    </row>
    <row r="133" spans="1:63" x14ac:dyDescent="0.35">
      <c r="A133" s="77"/>
      <c r="B133" s="39"/>
      <c r="C133" s="39"/>
      <c r="D133" s="39"/>
      <c r="E133" s="39"/>
      <c r="F133" s="73"/>
      <c r="G133" s="95">
        <f>Table1487453233343536331323334353738393103113123133143[[#This Row],[Hours Worked]]*Table1487453233343536331323334353738393103113123133143[[#This Row],[Rate]]</f>
        <v>0</v>
      </c>
      <c r="H133" s="116"/>
      <c r="I133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33" s="94"/>
      <c r="K133" s="95">
        <f>Table1487453233343536331323334353738393103113123133143[[#This Row],[Rate (Auto selects)]]*Table1487453233343536331323334353738393103113123133143[[#This Row],[Hours Used]]</f>
        <v>0</v>
      </c>
      <c r="S133" s="33"/>
      <c r="T133" s="39"/>
      <c r="U133" s="39"/>
      <c r="V133" s="39"/>
      <c r="W133" s="39"/>
      <c r="X133" s="39"/>
      <c r="Y133" s="112">
        <f>IF(X133 &lt;&gt; "", RIGHT(Table15775311283848586881828384858788898108118128138148[[#This Row],[Class (Dropdown)]],6),0)</f>
        <v>0</v>
      </c>
      <c r="Z133" s="108"/>
      <c r="AA133" s="107"/>
      <c r="AB133" s="111">
        <f>Table15775311283848586881828384858788898108118128138148[[#This Row],[Rate (Auto fill)]]*Table15775311283848586881828384858788898108118128138148[[#This Row],[Hours Groomed]]</f>
        <v>0</v>
      </c>
      <c r="AC133" s="32"/>
      <c r="AE133" s="85"/>
      <c r="AF133" s="85"/>
      <c r="AI133" s="33"/>
      <c r="AJ133" s="39"/>
      <c r="AK133" s="39"/>
      <c r="AL133" s="39"/>
      <c r="AM133" s="76"/>
      <c r="AN133" s="39"/>
      <c r="AO133" s="39"/>
      <c r="AP133" s="33"/>
      <c r="AQ133" s="77"/>
      <c r="AR133" s="39"/>
      <c r="AS133" s="39"/>
      <c r="AT133" s="76"/>
      <c r="AU133" s="39"/>
      <c r="AV133" s="78"/>
      <c r="AW133" s="33"/>
      <c r="AX133" s="77"/>
      <c r="AY133" s="39"/>
      <c r="AZ133" s="39"/>
      <c r="BA133" s="76"/>
      <c r="BB133" s="39"/>
      <c r="BC133" s="78"/>
      <c r="BD133" s="33"/>
      <c r="BE133" s="77"/>
      <c r="BF133" s="39"/>
      <c r="BG133" s="39"/>
      <c r="BH133" s="76"/>
      <c r="BI133" s="39"/>
      <c r="BJ133" s="78"/>
      <c r="BK133" s="33"/>
    </row>
    <row r="134" spans="1:63" x14ac:dyDescent="0.35">
      <c r="A134" s="77"/>
      <c r="B134" s="39"/>
      <c r="C134" s="39"/>
      <c r="D134" s="39"/>
      <c r="E134" s="39"/>
      <c r="F134" s="73"/>
      <c r="G134" s="95">
        <f>Table1487453233343536331323334353738393103113123133143[[#This Row],[Hours Worked]]*Table1487453233343536331323334353738393103113123133143[[#This Row],[Rate]]</f>
        <v>0</v>
      </c>
      <c r="H134" s="116"/>
      <c r="I134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34" s="94"/>
      <c r="K134" s="95">
        <f>Table1487453233343536331323334353738393103113123133143[[#This Row],[Rate (Auto selects)]]*Table1487453233343536331323334353738393103113123133143[[#This Row],[Hours Used]]</f>
        <v>0</v>
      </c>
      <c r="S134" s="33"/>
      <c r="T134" s="39"/>
      <c r="U134" s="39"/>
      <c r="V134" s="39"/>
      <c r="W134" s="39"/>
      <c r="X134" s="39"/>
      <c r="Y134" s="112">
        <f>IF(X134 &lt;&gt; "", RIGHT(Table15775311283848586881828384858788898108118128138148[[#This Row],[Class (Dropdown)]],6),0)</f>
        <v>0</v>
      </c>
      <c r="Z134" s="108"/>
      <c r="AA134" s="107"/>
      <c r="AB134" s="111">
        <f>Table15775311283848586881828384858788898108118128138148[[#This Row],[Rate (Auto fill)]]*Table15775311283848586881828384858788898108118128138148[[#This Row],[Hours Groomed]]</f>
        <v>0</v>
      </c>
      <c r="AC134" s="32"/>
      <c r="AE134" s="85"/>
      <c r="AF134" s="85"/>
      <c r="AI134" s="33"/>
      <c r="AJ134" s="39"/>
      <c r="AK134" s="39"/>
      <c r="AL134" s="39"/>
      <c r="AM134" s="76"/>
      <c r="AN134" s="39"/>
      <c r="AO134" s="39"/>
      <c r="AP134" s="33"/>
      <c r="AQ134" s="77"/>
      <c r="AR134" s="39"/>
      <c r="AS134" s="39"/>
      <c r="AT134" s="76"/>
      <c r="AU134" s="39"/>
      <c r="AV134" s="78"/>
      <c r="AW134" s="33"/>
      <c r="AX134" s="77"/>
      <c r="AY134" s="39"/>
      <c r="AZ134" s="39"/>
      <c r="BA134" s="76"/>
      <c r="BB134" s="39"/>
      <c r="BC134" s="78"/>
      <c r="BD134" s="33"/>
      <c r="BE134" s="77"/>
      <c r="BF134" s="39"/>
      <c r="BG134" s="39"/>
      <c r="BH134" s="76"/>
      <c r="BI134" s="39"/>
      <c r="BJ134" s="78"/>
      <c r="BK134" s="33"/>
    </row>
    <row r="135" spans="1:63" x14ac:dyDescent="0.35">
      <c r="A135" s="77"/>
      <c r="B135" s="39"/>
      <c r="C135" s="39"/>
      <c r="D135" s="39"/>
      <c r="E135" s="39"/>
      <c r="F135" s="73"/>
      <c r="G135" s="95">
        <f>Table1487453233343536331323334353738393103113123133143[[#This Row],[Hours Worked]]*Table1487453233343536331323334353738393103113123133143[[#This Row],[Rate]]</f>
        <v>0</v>
      </c>
      <c r="H135" s="116"/>
      <c r="I135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35" s="94"/>
      <c r="K135" s="95">
        <f>Table1487453233343536331323334353738393103113123133143[[#This Row],[Rate (Auto selects)]]*Table1487453233343536331323334353738393103113123133143[[#This Row],[Hours Used]]</f>
        <v>0</v>
      </c>
      <c r="S135" s="33"/>
      <c r="T135" s="39"/>
      <c r="U135" s="39"/>
      <c r="V135" s="39"/>
      <c r="W135" s="39"/>
      <c r="X135" s="39"/>
      <c r="Y135" s="112">
        <f>IF(X135 &lt;&gt; "", RIGHT(Table15775311283848586881828384858788898108118128138148[[#This Row],[Class (Dropdown)]],6),0)</f>
        <v>0</v>
      </c>
      <c r="Z135" s="108"/>
      <c r="AA135" s="107"/>
      <c r="AB135" s="111">
        <f>Table15775311283848586881828384858788898108118128138148[[#This Row],[Rate (Auto fill)]]*Table15775311283848586881828384858788898108118128138148[[#This Row],[Hours Groomed]]</f>
        <v>0</v>
      </c>
      <c r="AC135" s="32"/>
      <c r="AE135" s="85"/>
      <c r="AF135" s="85"/>
      <c r="AI135" s="33"/>
      <c r="AJ135" s="39"/>
      <c r="AK135" s="39"/>
      <c r="AL135" s="39"/>
      <c r="AM135" s="76"/>
      <c r="AN135" s="39"/>
      <c r="AO135" s="39"/>
      <c r="AP135" s="33"/>
      <c r="AQ135" s="77"/>
      <c r="AR135" s="39"/>
      <c r="AS135" s="39"/>
      <c r="AT135" s="76"/>
      <c r="AU135" s="39"/>
      <c r="AV135" s="78"/>
      <c r="AW135" s="33"/>
      <c r="AX135" s="77"/>
      <c r="AY135" s="39"/>
      <c r="AZ135" s="39"/>
      <c r="BA135" s="76"/>
      <c r="BB135" s="39"/>
      <c r="BC135" s="78"/>
      <c r="BD135" s="33"/>
      <c r="BE135" s="77"/>
      <c r="BF135" s="39"/>
      <c r="BG135" s="39"/>
      <c r="BH135" s="76"/>
      <c r="BI135" s="39"/>
      <c r="BJ135" s="78"/>
      <c r="BK135" s="33"/>
    </row>
    <row r="136" spans="1:63" x14ac:dyDescent="0.35">
      <c r="A136" s="77"/>
      <c r="B136" s="39"/>
      <c r="C136" s="39"/>
      <c r="D136" s="39"/>
      <c r="E136" s="39"/>
      <c r="F136" s="73"/>
      <c r="G136" s="95">
        <f>Table1487453233343536331323334353738393103113123133143[[#This Row],[Hours Worked]]*Table1487453233343536331323334353738393103113123133143[[#This Row],[Rate]]</f>
        <v>0</v>
      </c>
      <c r="H136" s="116"/>
      <c r="I136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36" s="94"/>
      <c r="K136" s="95">
        <f>Table1487453233343536331323334353738393103113123133143[[#This Row],[Rate (Auto selects)]]*Table1487453233343536331323334353738393103113123133143[[#This Row],[Hours Used]]</f>
        <v>0</v>
      </c>
      <c r="S136" s="33"/>
      <c r="T136" s="39"/>
      <c r="U136" s="39"/>
      <c r="V136" s="39"/>
      <c r="W136" s="39"/>
      <c r="X136" s="39"/>
      <c r="Y136" s="112">
        <f>IF(X136 &lt;&gt; "", RIGHT(Table15775311283848586881828384858788898108118128138148[[#This Row],[Class (Dropdown)]],6),0)</f>
        <v>0</v>
      </c>
      <c r="Z136" s="108"/>
      <c r="AA136" s="107"/>
      <c r="AB136" s="111">
        <f>Table15775311283848586881828384858788898108118128138148[[#This Row],[Rate (Auto fill)]]*Table15775311283848586881828384858788898108118128138148[[#This Row],[Hours Groomed]]</f>
        <v>0</v>
      </c>
      <c r="AC136" s="32"/>
      <c r="AE136" s="85"/>
      <c r="AF136" s="85"/>
      <c r="AI136" s="33"/>
      <c r="AJ136" s="39"/>
      <c r="AK136" s="39"/>
      <c r="AL136" s="39"/>
      <c r="AM136" s="76"/>
      <c r="AN136" s="39"/>
      <c r="AO136" s="39"/>
      <c r="AP136" s="33"/>
      <c r="AQ136" s="77"/>
      <c r="AR136" s="39"/>
      <c r="AS136" s="39"/>
      <c r="AT136" s="76"/>
      <c r="AU136" s="39"/>
      <c r="AV136" s="78"/>
      <c r="AW136" s="33"/>
      <c r="AX136" s="77"/>
      <c r="AY136" s="39"/>
      <c r="AZ136" s="39"/>
      <c r="BA136" s="76"/>
      <c r="BB136" s="39"/>
      <c r="BC136" s="78"/>
      <c r="BD136" s="33"/>
      <c r="BE136" s="77"/>
      <c r="BF136" s="39"/>
      <c r="BG136" s="39"/>
      <c r="BH136" s="76"/>
      <c r="BI136" s="39"/>
      <c r="BJ136" s="78"/>
      <c r="BK136" s="33"/>
    </row>
    <row r="137" spans="1:63" x14ac:dyDescent="0.35">
      <c r="A137" s="77"/>
      <c r="B137" s="39"/>
      <c r="C137" s="39"/>
      <c r="D137" s="39"/>
      <c r="E137" s="39"/>
      <c r="F137" s="73"/>
      <c r="G137" s="95">
        <f>Table1487453233343536331323334353738393103113123133143[[#This Row],[Hours Worked]]*Table1487453233343536331323334353738393103113123133143[[#This Row],[Rate]]</f>
        <v>0</v>
      </c>
      <c r="H137" s="116"/>
      <c r="I137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37" s="94"/>
      <c r="K137" s="95">
        <f>Table1487453233343536331323334353738393103113123133143[[#This Row],[Rate (Auto selects)]]*Table1487453233343536331323334353738393103113123133143[[#This Row],[Hours Used]]</f>
        <v>0</v>
      </c>
      <c r="S137" s="33"/>
      <c r="T137" s="39"/>
      <c r="U137" s="39"/>
      <c r="V137" s="39"/>
      <c r="W137" s="39"/>
      <c r="X137" s="39"/>
      <c r="Y137" s="112">
        <f>IF(X137 &lt;&gt; "", RIGHT(Table15775311283848586881828384858788898108118128138148[[#This Row],[Class (Dropdown)]],6),0)</f>
        <v>0</v>
      </c>
      <c r="Z137" s="108"/>
      <c r="AA137" s="107"/>
      <c r="AB137" s="111">
        <f>Table15775311283848586881828384858788898108118128138148[[#This Row],[Rate (Auto fill)]]*Table15775311283848586881828384858788898108118128138148[[#This Row],[Hours Groomed]]</f>
        <v>0</v>
      </c>
      <c r="AC137" s="32"/>
      <c r="AE137" s="85"/>
      <c r="AF137" s="85"/>
      <c r="AI137" s="33"/>
      <c r="AJ137" s="39"/>
      <c r="AK137" s="39"/>
      <c r="AL137" s="39"/>
      <c r="AM137" s="76"/>
      <c r="AN137" s="39"/>
      <c r="AO137" s="39"/>
      <c r="AP137" s="33"/>
      <c r="AQ137" s="77"/>
      <c r="AR137" s="39"/>
      <c r="AS137" s="39"/>
      <c r="AT137" s="76"/>
      <c r="AU137" s="39"/>
      <c r="AV137" s="78"/>
      <c r="AW137" s="33"/>
      <c r="AX137" s="77"/>
      <c r="AY137" s="39"/>
      <c r="AZ137" s="39"/>
      <c r="BA137" s="76"/>
      <c r="BB137" s="39"/>
      <c r="BC137" s="78"/>
      <c r="BD137" s="33"/>
      <c r="BE137" s="77"/>
      <c r="BF137" s="39"/>
      <c r="BG137" s="39"/>
      <c r="BH137" s="76"/>
      <c r="BI137" s="39"/>
      <c r="BJ137" s="78"/>
      <c r="BK137" s="33"/>
    </row>
    <row r="138" spans="1:63" x14ac:dyDescent="0.35">
      <c r="A138" s="77"/>
      <c r="B138" s="39"/>
      <c r="C138" s="39"/>
      <c r="D138" s="39"/>
      <c r="E138" s="39"/>
      <c r="F138" s="73"/>
      <c r="G138" s="95">
        <f>Table1487453233343536331323334353738393103113123133143[[#This Row],[Hours Worked]]*Table1487453233343536331323334353738393103113123133143[[#This Row],[Rate]]</f>
        <v>0</v>
      </c>
      <c r="H138" s="116"/>
      <c r="I138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38" s="94"/>
      <c r="K138" s="95">
        <f>Table1487453233343536331323334353738393103113123133143[[#This Row],[Rate (Auto selects)]]*Table1487453233343536331323334353738393103113123133143[[#This Row],[Hours Used]]</f>
        <v>0</v>
      </c>
      <c r="S138" s="33"/>
      <c r="T138" s="39"/>
      <c r="U138" s="39"/>
      <c r="V138" s="39"/>
      <c r="W138" s="39"/>
      <c r="X138" s="39"/>
      <c r="Y138" s="112">
        <f>IF(X138 &lt;&gt; "", RIGHT(Table15775311283848586881828384858788898108118128138148[[#This Row],[Class (Dropdown)]],6),0)</f>
        <v>0</v>
      </c>
      <c r="Z138" s="108"/>
      <c r="AA138" s="107"/>
      <c r="AB138" s="111">
        <f>Table15775311283848586881828384858788898108118128138148[[#This Row],[Rate (Auto fill)]]*Table15775311283848586881828384858788898108118128138148[[#This Row],[Hours Groomed]]</f>
        <v>0</v>
      </c>
      <c r="AC138" s="32"/>
      <c r="AE138" s="85"/>
      <c r="AF138" s="85"/>
      <c r="AI138" s="33"/>
      <c r="AJ138" s="39"/>
      <c r="AK138" s="39"/>
      <c r="AL138" s="39"/>
      <c r="AM138" s="76"/>
      <c r="AN138" s="39"/>
      <c r="AO138" s="39"/>
      <c r="AP138" s="33"/>
      <c r="AQ138" s="77"/>
      <c r="AR138" s="39"/>
      <c r="AS138" s="39"/>
      <c r="AT138" s="76"/>
      <c r="AU138" s="39"/>
      <c r="AV138" s="78"/>
      <c r="AW138" s="33"/>
      <c r="AX138" s="77"/>
      <c r="AY138" s="39"/>
      <c r="AZ138" s="39"/>
      <c r="BA138" s="76"/>
      <c r="BB138" s="39"/>
      <c r="BC138" s="78"/>
      <c r="BD138" s="33"/>
      <c r="BE138" s="77"/>
      <c r="BF138" s="39"/>
      <c r="BG138" s="39"/>
      <c r="BH138" s="76"/>
      <c r="BI138" s="39"/>
      <c r="BJ138" s="78"/>
      <c r="BK138" s="33"/>
    </row>
    <row r="139" spans="1:63" x14ac:dyDescent="0.35">
      <c r="A139" s="77"/>
      <c r="B139" s="39"/>
      <c r="C139" s="39"/>
      <c r="D139" s="39"/>
      <c r="E139" s="39"/>
      <c r="F139" s="73"/>
      <c r="G139" s="95">
        <f>Table1487453233343536331323334353738393103113123133143[[#This Row],[Hours Worked]]*Table1487453233343536331323334353738393103113123133143[[#This Row],[Rate]]</f>
        <v>0</v>
      </c>
      <c r="H139" s="116"/>
      <c r="I139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39" s="94"/>
      <c r="K139" s="95">
        <f>Table1487453233343536331323334353738393103113123133143[[#This Row],[Rate (Auto selects)]]*Table1487453233343536331323334353738393103113123133143[[#This Row],[Hours Used]]</f>
        <v>0</v>
      </c>
      <c r="S139" s="33"/>
      <c r="T139" s="39"/>
      <c r="U139" s="39"/>
      <c r="V139" s="39"/>
      <c r="W139" s="39"/>
      <c r="X139" s="39"/>
      <c r="Y139" s="112">
        <f>IF(X139 &lt;&gt; "", RIGHT(Table15775311283848586881828384858788898108118128138148[[#This Row],[Class (Dropdown)]],6),0)</f>
        <v>0</v>
      </c>
      <c r="Z139" s="108"/>
      <c r="AA139" s="107"/>
      <c r="AB139" s="111">
        <f>Table15775311283848586881828384858788898108118128138148[[#This Row],[Rate (Auto fill)]]*Table15775311283848586881828384858788898108118128138148[[#This Row],[Hours Groomed]]</f>
        <v>0</v>
      </c>
      <c r="AC139" s="32"/>
      <c r="AE139" s="85"/>
      <c r="AF139" s="85"/>
      <c r="AI139" s="33"/>
      <c r="AJ139" s="39"/>
      <c r="AK139" s="39"/>
      <c r="AL139" s="39"/>
      <c r="AM139" s="76"/>
      <c r="AN139" s="39"/>
      <c r="AO139" s="39"/>
      <c r="AP139" s="33"/>
      <c r="AQ139" s="77"/>
      <c r="AR139" s="39"/>
      <c r="AS139" s="39"/>
      <c r="AT139" s="76"/>
      <c r="AU139" s="39"/>
      <c r="AV139" s="78"/>
      <c r="AW139" s="33"/>
      <c r="AX139" s="77"/>
      <c r="AY139" s="39"/>
      <c r="AZ139" s="39"/>
      <c r="BA139" s="76"/>
      <c r="BB139" s="39"/>
      <c r="BC139" s="78"/>
      <c r="BD139" s="33"/>
      <c r="BE139" s="77"/>
      <c r="BF139" s="39"/>
      <c r="BG139" s="39"/>
      <c r="BH139" s="76"/>
      <c r="BI139" s="39"/>
      <c r="BJ139" s="78"/>
      <c r="BK139" s="33"/>
    </row>
    <row r="140" spans="1:63" x14ac:dyDescent="0.35">
      <c r="A140" s="77"/>
      <c r="B140" s="39"/>
      <c r="C140" s="39"/>
      <c r="D140" s="39"/>
      <c r="E140" s="39"/>
      <c r="F140" s="73"/>
      <c r="G140" s="95">
        <f>Table1487453233343536331323334353738393103113123133143[[#This Row],[Hours Worked]]*Table1487453233343536331323334353738393103113123133143[[#This Row],[Rate]]</f>
        <v>0</v>
      </c>
      <c r="H140" s="116"/>
      <c r="I140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40" s="94"/>
      <c r="K140" s="95">
        <f>Table1487453233343536331323334353738393103113123133143[[#This Row],[Rate (Auto selects)]]*Table1487453233343536331323334353738393103113123133143[[#This Row],[Hours Used]]</f>
        <v>0</v>
      </c>
      <c r="S140" s="33"/>
      <c r="T140" s="39"/>
      <c r="U140" s="39"/>
      <c r="V140" s="39"/>
      <c r="W140" s="39"/>
      <c r="X140" s="39"/>
      <c r="Y140" s="112">
        <f>IF(X140 &lt;&gt; "", RIGHT(Table15775311283848586881828384858788898108118128138148[[#This Row],[Class (Dropdown)]],6),0)</f>
        <v>0</v>
      </c>
      <c r="Z140" s="108"/>
      <c r="AA140" s="107"/>
      <c r="AB140" s="111">
        <f>Table15775311283848586881828384858788898108118128138148[[#This Row],[Rate (Auto fill)]]*Table15775311283848586881828384858788898108118128138148[[#This Row],[Hours Groomed]]</f>
        <v>0</v>
      </c>
      <c r="AC140" s="32"/>
      <c r="AE140" s="85"/>
      <c r="AF140" s="85"/>
      <c r="AI140" s="33"/>
      <c r="AJ140" s="39"/>
      <c r="AK140" s="39"/>
      <c r="AL140" s="39"/>
      <c r="AM140" s="76"/>
      <c r="AN140" s="39"/>
      <c r="AO140" s="39"/>
      <c r="AP140" s="33"/>
      <c r="AQ140" s="77"/>
      <c r="AR140" s="39"/>
      <c r="AS140" s="39"/>
      <c r="AT140" s="76"/>
      <c r="AU140" s="39"/>
      <c r="AV140" s="78"/>
      <c r="AW140" s="33"/>
      <c r="AX140" s="77"/>
      <c r="AY140" s="39"/>
      <c r="AZ140" s="39"/>
      <c r="BA140" s="76"/>
      <c r="BB140" s="39"/>
      <c r="BC140" s="78"/>
      <c r="BD140" s="33"/>
      <c r="BE140" s="77"/>
      <c r="BF140" s="39"/>
      <c r="BG140" s="39"/>
      <c r="BH140" s="76"/>
      <c r="BI140" s="39"/>
      <c r="BJ140" s="78"/>
      <c r="BK140" s="33"/>
    </row>
    <row r="141" spans="1:63" x14ac:dyDescent="0.35">
      <c r="A141" s="77"/>
      <c r="B141" s="39"/>
      <c r="C141" s="39"/>
      <c r="D141" s="39"/>
      <c r="E141" s="39"/>
      <c r="F141" s="73"/>
      <c r="G141" s="95">
        <f>Table1487453233343536331323334353738393103113123133143[[#This Row],[Hours Worked]]*Table1487453233343536331323334353738393103113123133143[[#This Row],[Rate]]</f>
        <v>0</v>
      </c>
      <c r="H141" s="116"/>
      <c r="I141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41" s="94"/>
      <c r="K141" s="95">
        <f>Table1487453233343536331323334353738393103113123133143[[#This Row],[Rate (Auto selects)]]*Table1487453233343536331323334353738393103113123133143[[#This Row],[Hours Used]]</f>
        <v>0</v>
      </c>
      <c r="S141" s="33"/>
      <c r="T141" s="39"/>
      <c r="U141" s="39"/>
      <c r="V141" s="39"/>
      <c r="W141" s="39"/>
      <c r="X141" s="39"/>
      <c r="Y141" s="112">
        <f>IF(X141 &lt;&gt; "", RIGHT(Table15775311283848586881828384858788898108118128138148[[#This Row],[Class (Dropdown)]],6),0)</f>
        <v>0</v>
      </c>
      <c r="Z141" s="108"/>
      <c r="AA141" s="107"/>
      <c r="AB141" s="111">
        <f>Table15775311283848586881828384858788898108118128138148[[#This Row],[Rate (Auto fill)]]*Table15775311283848586881828384858788898108118128138148[[#This Row],[Hours Groomed]]</f>
        <v>0</v>
      </c>
      <c r="AC141" s="32"/>
      <c r="AE141" s="85"/>
      <c r="AF141" s="85"/>
      <c r="AI141" s="33"/>
      <c r="AJ141" s="39"/>
      <c r="AK141" s="39"/>
      <c r="AL141" s="39"/>
      <c r="AM141" s="76"/>
      <c r="AN141" s="39"/>
      <c r="AO141" s="39"/>
      <c r="AP141" s="33"/>
      <c r="AQ141" s="77"/>
      <c r="AR141" s="39"/>
      <c r="AS141" s="39"/>
      <c r="AT141" s="76"/>
      <c r="AU141" s="39"/>
      <c r="AV141" s="78"/>
      <c r="AW141" s="33"/>
      <c r="AX141" s="77"/>
      <c r="AY141" s="39"/>
      <c r="AZ141" s="39"/>
      <c r="BA141" s="76"/>
      <c r="BB141" s="39"/>
      <c r="BC141" s="78"/>
      <c r="BD141" s="33"/>
      <c r="BE141" s="77"/>
      <c r="BF141" s="39"/>
      <c r="BG141" s="39"/>
      <c r="BH141" s="76"/>
      <c r="BI141" s="39"/>
      <c r="BJ141" s="78"/>
      <c r="BK141" s="33"/>
    </row>
    <row r="142" spans="1:63" x14ac:dyDescent="0.35">
      <c r="A142" s="77"/>
      <c r="B142" s="39"/>
      <c r="C142" s="39"/>
      <c r="D142" s="39"/>
      <c r="E142" s="39"/>
      <c r="F142" s="73"/>
      <c r="G142" s="95">
        <f>Table1487453233343536331323334353738393103113123133143[[#This Row],[Hours Worked]]*Table1487453233343536331323334353738393103113123133143[[#This Row],[Rate]]</f>
        <v>0</v>
      </c>
      <c r="H142" s="116"/>
      <c r="I142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42" s="94"/>
      <c r="K142" s="95">
        <f>Table1487453233343536331323334353738393103113123133143[[#This Row],[Rate (Auto selects)]]*Table1487453233343536331323334353738393103113123133143[[#This Row],[Hours Used]]</f>
        <v>0</v>
      </c>
      <c r="S142" s="33"/>
      <c r="T142" s="39"/>
      <c r="U142" s="39"/>
      <c r="V142" s="39"/>
      <c r="W142" s="39"/>
      <c r="X142" s="39"/>
      <c r="Y142" s="112">
        <f>IF(X142 &lt;&gt; "", RIGHT(Table15775311283848586881828384858788898108118128138148[[#This Row],[Class (Dropdown)]],6),0)</f>
        <v>0</v>
      </c>
      <c r="Z142" s="108"/>
      <c r="AA142" s="107"/>
      <c r="AB142" s="111">
        <f>Table15775311283848586881828384858788898108118128138148[[#This Row],[Rate (Auto fill)]]*Table15775311283848586881828384858788898108118128138148[[#This Row],[Hours Groomed]]</f>
        <v>0</v>
      </c>
      <c r="AC142" s="32"/>
      <c r="AE142" s="85"/>
      <c r="AF142" s="85"/>
      <c r="AI142" s="33"/>
      <c r="AJ142" s="39"/>
      <c r="AK142" s="39"/>
      <c r="AL142" s="39"/>
      <c r="AM142" s="76"/>
      <c r="AN142" s="39"/>
      <c r="AO142" s="39"/>
      <c r="AP142" s="33"/>
      <c r="AQ142" s="77"/>
      <c r="AR142" s="39"/>
      <c r="AS142" s="39"/>
      <c r="AT142" s="76"/>
      <c r="AU142" s="39"/>
      <c r="AV142" s="78"/>
      <c r="AW142" s="33"/>
      <c r="AX142" s="77"/>
      <c r="AY142" s="39"/>
      <c r="AZ142" s="39"/>
      <c r="BA142" s="76"/>
      <c r="BB142" s="39"/>
      <c r="BC142" s="78"/>
      <c r="BD142" s="33"/>
      <c r="BE142" s="77"/>
      <c r="BF142" s="39"/>
      <c r="BG142" s="39"/>
      <c r="BH142" s="76"/>
      <c r="BI142" s="39"/>
      <c r="BJ142" s="78"/>
      <c r="BK142" s="33"/>
    </row>
    <row r="143" spans="1:63" x14ac:dyDescent="0.35">
      <c r="A143" s="77"/>
      <c r="B143" s="39"/>
      <c r="C143" s="39"/>
      <c r="D143" s="39"/>
      <c r="E143" s="39"/>
      <c r="F143" s="73"/>
      <c r="G143" s="95">
        <f>Table1487453233343536331323334353738393103113123133143[[#This Row],[Hours Worked]]*Table1487453233343536331323334353738393103113123133143[[#This Row],[Rate]]</f>
        <v>0</v>
      </c>
      <c r="H143" s="116"/>
      <c r="I143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43" s="94"/>
      <c r="K143" s="95">
        <f>Table1487453233343536331323334353738393103113123133143[[#This Row],[Rate (Auto selects)]]*Table1487453233343536331323334353738393103113123133143[[#This Row],[Hours Used]]</f>
        <v>0</v>
      </c>
      <c r="S143" s="33"/>
      <c r="T143" s="39"/>
      <c r="U143" s="39"/>
      <c r="V143" s="39"/>
      <c r="W143" s="39"/>
      <c r="X143" s="39"/>
      <c r="Y143" s="112">
        <f>IF(X143 &lt;&gt; "", RIGHT(Table15775311283848586881828384858788898108118128138148[[#This Row],[Class (Dropdown)]],6),0)</f>
        <v>0</v>
      </c>
      <c r="Z143" s="108"/>
      <c r="AA143" s="107"/>
      <c r="AB143" s="111">
        <f>Table15775311283848586881828384858788898108118128138148[[#This Row],[Rate (Auto fill)]]*Table15775311283848586881828384858788898108118128138148[[#This Row],[Hours Groomed]]</f>
        <v>0</v>
      </c>
      <c r="AC143" s="32"/>
      <c r="AE143" s="85"/>
      <c r="AF143" s="85"/>
      <c r="AI143" s="33"/>
      <c r="AJ143" s="39"/>
      <c r="AK143" s="39"/>
      <c r="AL143" s="39"/>
      <c r="AM143" s="76"/>
      <c r="AN143" s="39"/>
      <c r="AO143" s="39"/>
      <c r="AP143" s="33"/>
      <c r="AQ143" s="77"/>
      <c r="AR143" s="39"/>
      <c r="AS143" s="39"/>
      <c r="AT143" s="76"/>
      <c r="AU143" s="39"/>
      <c r="AV143" s="78"/>
      <c r="AW143" s="33"/>
      <c r="AX143" s="77"/>
      <c r="AY143" s="39"/>
      <c r="AZ143" s="39"/>
      <c r="BA143" s="76"/>
      <c r="BB143" s="39"/>
      <c r="BC143" s="78"/>
      <c r="BD143" s="33"/>
      <c r="BE143" s="77"/>
      <c r="BF143" s="39"/>
      <c r="BG143" s="39"/>
      <c r="BH143" s="76"/>
      <c r="BI143" s="39"/>
      <c r="BJ143" s="78"/>
      <c r="BK143" s="33"/>
    </row>
    <row r="144" spans="1:63" x14ac:dyDescent="0.35">
      <c r="A144" s="77"/>
      <c r="B144" s="39"/>
      <c r="C144" s="39"/>
      <c r="D144" s="39"/>
      <c r="E144" s="39"/>
      <c r="F144" s="73"/>
      <c r="G144" s="95">
        <f>Table1487453233343536331323334353738393103113123133143[[#This Row],[Hours Worked]]*Table1487453233343536331323334353738393103113123133143[[#This Row],[Rate]]</f>
        <v>0</v>
      </c>
      <c r="H144" s="116"/>
      <c r="I144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44" s="94"/>
      <c r="K144" s="95">
        <f>Table1487453233343536331323334353738393103113123133143[[#This Row],[Rate (Auto selects)]]*Table1487453233343536331323334353738393103113123133143[[#This Row],[Hours Used]]</f>
        <v>0</v>
      </c>
      <c r="S144" s="33"/>
      <c r="T144" s="39"/>
      <c r="U144" s="39"/>
      <c r="V144" s="39"/>
      <c r="W144" s="39"/>
      <c r="X144" s="39"/>
      <c r="Y144" s="112">
        <f>IF(X144 &lt;&gt; "", RIGHT(Table15775311283848586881828384858788898108118128138148[[#This Row],[Class (Dropdown)]],6),0)</f>
        <v>0</v>
      </c>
      <c r="Z144" s="108"/>
      <c r="AA144" s="107"/>
      <c r="AB144" s="111">
        <f>Table15775311283848586881828384858788898108118128138148[[#This Row],[Rate (Auto fill)]]*Table15775311283848586881828384858788898108118128138148[[#This Row],[Hours Groomed]]</f>
        <v>0</v>
      </c>
      <c r="AC144" s="32"/>
      <c r="AE144" s="85"/>
      <c r="AF144" s="85"/>
      <c r="AI144" s="33"/>
      <c r="AJ144" s="39"/>
      <c r="AK144" s="39"/>
      <c r="AL144" s="39"/>
      <c r="AM144" s="76"/>
      <c r="AN144" s="39"/>
      <c r="AO144" s="39"/>
      <c r="AP144" s="33"/>
      <c r="AQ144" s="77"/>
      <c r="AR144" s="39"/>
      <c r="AS144" s="39"/>
      <c r="AT144" s="76"/>
      <c r="AU144" s="39"/>
      <c r="AV144" s="78"/>
      <c r="AW144" s="33"/>
      <c r="AX144" s="77"/>
      <c r="AY144" s="39"/>
      <c r="AZ144" s="39"/>
      <c r="BA144" s="76"/>
      <c r="BB144" s="39"/>
      <c r="BC144" s="78"/>
      <c r="BD144" s="33"/>
      <c r="BE144" s="77"/>
      <c r="BF144" s="39"/>
      <c r="BG144" s="39"/>
      <c r="BH144" s="76"/>
      <c r="BI144" s="39"/>
      <c r="BJ144" s="78"/>
      <c r="BK144" s="33"/>
    </row>
    <row r="145" spans="1:63" x14ac:dyDescent="0.35">
      <c r="A145" s="77"/>
      <c r="B145" s="39"/>
      <c r="C145" s="39"/>
      <c r="D145" s="39"/>
      <c r="E145" s="39"/>
      <c r="F145" s="73"/>
      <c r="G145" s="95">
        <f>Table1487453233343536331323334353738393103113123133143[[#This Row],[Hours Worked]]*Table1487453233343536331323334353738393103113123133143[[#This Row],[Rate]]</f>
        <v>0</v>
      </c>
      <c r="H145" s="116"/>
      <c r="I145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45" s="94"/>
      <c r="K145" s="95">
        <f>Table1487453233343536331323334353738393103113123133143[[#This Row],[Rate (Auto selects)]]*Table1487453233343536331323334353738393103113123133143[[#This Row],[Hours Used]]</f>
        <v>0</v>
      </c>
      <c r="S145" s="33"/>
      <c r="T145" s="39"/>
      <c r="U145" s="39"/>
      <c r="V145" s="39"/>
      <c r="W145" s="39"/>
      <c r="X145" s="39"/>
      <c r="Y145" s="112">
        <f>IF(X145 &lt;&gt; "", RIGHT(Table15775311283848586881828384858788898108118128138148[[#This Row],[Class (Dropdown)]],6),0)</f>
        <v>0</v>
      </c>
      <c r="Z145" s="108"/>
      <c r="AA145" s="107"/>
      <c r="AB145" s="111">
        <f>Table15775311283848586881828384858788898108118128138148[[#This Row],[Rate (Auto fill)]]*Table15775311283848586881828384858788898108118128138148[[#This Row],[Hours Groomed]]</f>
        <v>0</v>
      </c>
      <c r="AC145" s="32"/>
      <c r="AE145" s="85"/>
      <c r="AF145" s="85"/>
      <c r="AI145" s="33"/>
      <c r="AJ145" s="39"/>
      <c r="AK145" s="39"/>
      <c r="AL145" s="39"/>
      <c r="AM145" s="76"/>
      <c r="AN145" s="39"/>
      <c r="AO145" s="39"/>
      <c r="AP145" s="33"/>
      <c r="AQ145" s="77"/>
      <c r="AR145" s="39"/>
      <c r="AS145" s="39"/>
      <c r="AT145" s="76"/>
      <c r="AU145" s="39"/>
      <c r="AV145" s="78"/>
      <c r="AW145" s="33"/>
      <c r="AX145" s="77"/>
      <c r="AY145" s="39"/>
      <c r="AZ145" s="39"/>
      <c r="BA145" s="76"/>
      <c r="BB145" s="39"/>
      <c r="BC145" s="78"/>
      <c r="BD145" s="33"/>
      <c r="BE145" s="77"/>
      <c r="BF145" s="39"/>
      <c r="BG145" s="39"/>
      <c r="BH145" s="76"/>
      <c r="BI145" s="39"/>
      <c r="BJ145" s="78"/>
      <c r="BK145" s="33"/>
    </row>
    <row r="146" spans="1:63" x14ac:dyDescent="0.35">
      <c r="A146" s="77"/>
      <c r="B146" s="39"/>
      <c r="C146" s="39"/>
      <c r="D146" s="39"/>
      <c r="E146" s="39"/>
      <c r="F146" s="73"/>
      <c r="G146" s="95">
        <f>Table1487453233343536331323334353738393103113123133143[[#This Row],[Hours Worked]]*Table1487453233343536331323334353738393103113123133143[[#This Row],[Rate]]</f>
        <v>0</v>
      </c>
      <c r="H146" s="116"/>
      <c r="I146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46" s="94"/>
      <c r="K146" s="95">
        <f>Table1487453233343536331323334353738393103113123133143[[#This Row],[Rate (Auto selects)]]*Table1487453233343536331323334353738393103113123133143[[#This Row],[Hours Used]]</f>
        <v>0</v>
      </c>
      <c r="S146" s="33"/>
      <c r="T146" s="39"/>
      <c r="U146" s="39"/>
      <c r="V146" s="39"/>
      <c r="W146" s="39"/>
      <c r="X146" s="39"/>
      <c r="Y146" s="112">
        <f>IF(X146 &lt;&gt; "", RIGHT(Table15775311283848586881828384858788898108118128138148[[#This Row],[Class (Dropdown)]],6),0)</f>
        <v>0</v>
      </c>
      <c r="Z146" s="108"/>
      <c r="AA146" s="107"/>
      <c r="AB146" s="111">
        <f>Table15775311283848586881828384858788898108118128138148[[#This Row],[Rate (Auto fill)]]*Table15775311283848586881828384858788898108118128138148[[#This Row],[Hours Groomed]]</f>
        <v>0</v>
      </c>
      <c r="AC146" s="32"/>
      <c r="AE146" s="85"/>
      <c r="AF146" s="85"/>
      <c r="AI146" s="33"/>
      <c r="AJ146" s="39"/>
      <c r="AK146" s="39"/>
      <c r="AL146" s="39"/>
      <c r="AM146" s="76"/>
      <c r="AN146" s="39"/>
      <c r="AO146" s="39"/>
      <c r="AP146" s="33"/>
      <c r="AQ146" s="77"/>
      <c r="AR146" s="39"/>
      <c r="AS146" s="39"/>
      <c r="AT146" s="76"/>
      <c r="AU146" s="39"/>
      <c r="AV146" s="78"/>
      <c r="AW146" s="33"/>
      <c r="AX146" s="77"/>
      <c r="AY146" s="39"/>
      <c r="AZ146" s="39"/>
      <c r="BA146" s="76"/>
      <c r="BB146" s="39"/>
      <c r="BC146" s="78"/>
      <c r="BD146" s="33"/>
      <c r="BE146" s="77"/>
      <c r="BF146" s="39"/>
      <c r="BG146" s="39"/>
      <c r="BH146" s="76"/>
      <c r="BI146" s="39"/>
      <c r="BJ146" s="78"/>
      <c r="BK146" s="33"/>
    </row>
    <row r="147" spans="1:63" x14ac:dyDescent="0.35">
      <c r="A147" s="77"/>
      <c r="B147" s="39"/>
      <c r="C147" s="39"/>
      <c r="D147" s="39"/>
      <c r="E147" s="39"/>
      <c r="F147" s="73"/>
      <c r="G147" s="95">
        <f>Table1487453233343536331323334353738393103113123133143[[#This Row],[Hours Worked]]*Table1487453233343536331323334353738393103113123133143[[#This Row],[Rate]]</f>
        <v>0</v>
      </c>
      <c r="H147" s="116"/>
      <c r="I147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47" s="94"/>
      <c r="K147" s="95">
        <f>Table1487453233343536331323334353738393103113123133143[[#This Row],[Rate (Auto selects)]]*Table1487453233343536331323334353738393103113123133143[[#This Row],[Hours Used]]</f>
        <v>0</v>
      </c>
      <c r="S147" s="33"/>
      <c r="T147" s="39"/>
      <c r="U147" s="39"/>
      <c r="V147" s="39"/>
      <c r="W147" s="39"/>
      <c r="X147" s="39"/>
      <c r="Y147" s="112">
        <f>IF(X147 &lt;&gt; "", RIGHT(Table15775311283848586881828384858788898108118128138148[[#This Row],[Class (Dropdown)]],6),0)</f>
        <v>0</v>
      </c>
      <c r="Z147" s="108"/>
      <c r="AA147" s="107"/>
      <c r="AB147" s="111">
        <f>Table15775311283848586881828384858788898108118128138148[[#This Row],[Rate (Auto fill)]]*Table15775311283848586881828384858788898108118128138148[[#This Row],[Hours Groomed]]</f>
        <v>0</v>
      </c>
      <c r="AC147" s="32"/>
      <c r="AE147" s="85"/>
      <c r="AF147" s="85"/>
      <c r="AI147" s="33"/>
      <c r="AJ147" s="39"/>
      <c r="AK147" s="39"/>
      <c r="AL147" s="39"/>
      <c r="AM147" s="76"/>
      <c r="AN147" s="39"/>
      <c r="AO147" s="39"/>
      <c r="AP147" s="33"/>
      <c r="AQ147" s="77"/>
      <c r="AR147" s="39"/>
      <c r="AS147" s="39"/>
      <c r="AT147" s="76"/>
      <c r="AU147" s="39"/>
      <c r="AV147" s="78"/>
      <c r="AW147" s="33"/>
      <c r="AX147" s="77"/>
      <c r="AY147" s="39"/>
      <c r="AZ147" s="39"/>
      <c r="BA147" s="76"/>
      <c r="BB147" s="39"/>
      <c r="BC147" s="78"/>
      <c r="BD147" s="33"/>
      <c r="BE147" s="77"/>
      <c r="BF147" s="39"/>
      <c r="BG147" s="39"/>
      <c r="BH147" s="76"/>
      <c r="BI147" s="39"/>
      <c r="BJ147" s="78"/>
      <c r="BK147" s="33"/>
    </row>
    <row r="148" spans="1:63" x14ac:dyDescent="0.35">
      <c r="A148" s="77"/>
      <c r="B148" s="39"/>
      <c r="C148" s="39"/>
      <c r="D148" s="39"/>
      <c r="E148" s="39"/>
      <c r="F148" s="73"/>
      <c r="G148" s="95">
        <f>Table1487453233343536331323334353738393103113123133143[[#This Row],[Hours Worked]]*Table1487453233343536331323334353738393103113123133143[[#This Row],[Rate]]</f>
        <v>0</v>
      </c>
      <c r="H148" s="116"/>
      <c r="I148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48" s="94"/>
      <c r="K148" s="95">
        <f>Table1487453233343536331323334353738393103113123133143[[#This Row],[Rate (Auto selects)]]*Table1487453233343536331323334353738393103113123133143[[#This Row],[Hours Used]]</f>
        <v>0</v>
      </c>
      <c r="S148" s="33"/>
      <c r="T148" s="39"/>
      <c r="U148" s="39"/>
      <c r="V148" s="39"/>
      <c r="W148" s="39"/>
      <c r="X148" s="39"/>
      <c r="Y148" s="112">
        <f>IF(X148 &lt;&gt; "", RIGHT(Table15775311283848586881828384858788898108118128138148[[#This Row],[Class (Dropdown)]],6),0)</f>
        <v>0</v>
      </c>
      <c r="Z148" s="108"/>
      <c r="AA148" s="107"/>
      <c r="AB148" s="111">
        <f>Table15775311283848586881828384858788898108118128138148[[#This Row],[Rate (Auto fill)]]*Table15775311283848586881828384858788898108118128138148[[#This Row],[Hours Groomed]]</f>
        <v>0</v>
      </c>
      <c r="AC148" s="32"/>
      <c r="AE148" s="85"/>
      <c r="AF148" s="85"/>
      <c r="AI148" s="33"/>
      <c r="AJ148" s="39"/>
      <c r="AK148" s="39"/>
      <c r="AL148" s="39"/>
      <c r="AM148" s="76"/>
      <c r="AN148" s="39"/>
      <c r="AO148" s="39"/>
      <c r="AP148" s="33"/>
      <c r="AQ148" s="77"/>
      <c r="AR148" s="39"/>
      <c r="AS148" s="39"/>
      <c r="AT148" s="76"/>
      <c r="AU148" s="39"/>
      <c r="AV148" s="78"/>
      <c r="AW148" s="33"/>
      <c r="AX148" s="77"/>
      <c r="AY148" s="39"/>
      <c r="AZ148" s="39"/>
      <c r="BA148" s="76"/>
      <c r="BB148" s="39"/>
      <c r="BC148" s="78"/>
      <c r="BD148" s="33"/>
      <c r="BE148" s="77"/>
      <c r="BF148" s="39"/>
      <c r="BG148" s="39"/>
      <c r="BH148" s="76"/>
      <c r="BI148" s="39"/>
      <c r="BJ148" s="78"/>
      <c r="BK148" s="33"/>
    </row>
    <row r="149" spans="1:63" x14ac:dyDescent="0.35">
      <c r="A149" s="77"/>
      <c r="B149" s="39"/>
      <c r="C149" s="39"/>
      <c r="D149" s="39"/>
      <c r="E149" s="39"/>
      <c r="F149" s="73"/>
      <c r="G149" s="95">
        <f>Table1487453233343536331323334353738393103113123133143[[#This Row],[Hours Worked]]*Table1487453233343536331323334353738393103113123133143[[#This Row],[Rate]]</f>
        <v>0</v>
      </c>
      <c r="H149" s="116"/>
      <c r="I149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49" s="94"/>
      <c r="K149" s="95">
        <f>Table1487453233343536331323334353738393103113123133143[[#This Row],[Rate (Auto selects)]]*Table1487453233343536331323334353738393103113123133143[[#This Row],[Hours Used]]</f>
        <v>0</v>
      </c>
      <c r="S149" s="33"/>
      <c r="T149" s="39"/>
      <c r="U149" s="39"/>
      <c r="V149" s="39"/>
      <c r="W149" s="39"/>
      <c r="X149" s="39"/>
      <c r="Y149" s="112">
        <f>IF(X149 &lt;&gt; "", RIGHT(Table15775311283848586881828384858788898108118128138148[[#This Row],[Class (Dropdown)]],6),0)</f>
        <v>0</v>
      </c>
      <c r="Z149" s="108"/>
      <c r="AA149" s="107"/>
      <c r="AB149" s="111">
        <f>Table15775311283848586881828384858788898108118128138148[[#This Row],[Rate (Auto fill)]]*Table15775311283848586881828384858788898108118128138148[[#This Row],[Hours Groomed]]</f>
        <v>0</v>
      </c>
      <c r="AC149" s="32"/>
      <c r="AE149" s="85"/>
      <c r="AF149" s="85"/>
      <c r="AI149" s="33"/>
      <c r="AJ149" s="39"/>
      <c r="AK149" s="39"/>
      <c r="AL149" s="39"/>
      <c r="AM149" s="76"/>
      <c r="AN149" s="39"/>
      <c r="AO149" s="39"/>
      <c r="AP149" s="33"/>
      <c r="AQ149" s="77"/>
      <c r="AR149" s="39"/>
      <c r="AS149" s="39"/>
      <c r="AT149" s="76"/>
      <c r="AU149" s="39"/>
      <c r="AV149" s="78"/>
      <c r="AW149" s="33"/>
      <c r="AX149" s="77"/>
      <c r="AY149" s="39"/>
      <c r="AZ149" s="39"/>
      <c r="BA149" s="76"/>
      <c r="BB149" s="39"/>
      <c r="BC149" s="78"/>
      <c r="BD149" s="33"/>
      <c r="BE149" s="77"/>
      <c r="BF149" s="39"/>
      <c r="BG149" s="39"/>
      <c r="BH149" s="76"/>
      <c r="BI149" s="39"/>
      <c r="BJ149" s="78"/>
      <c r="BK149" s="33"/>
    </row>
    <row r="150" spans="1:63" x14ac:dyDescent="0.35">
      <c r="A150" s="77"/>
      <c r="B150" s="39"/>
      <c r="C150" s="39"/>
      <c r="D150" s="39"/>
      <c r="E150" s="39"/>
      <c r="F150" s="73"/>
      <c r="G150" s="95">
        <f>Table1487453233343536331323334353738393103113123133143[[#This Row],[Hours Worked]]*Table1487453233343536331323334353738393103113123133143[[#This Row],[Rate]]</f>
        <v>0</v>
      </c>
      <c r="H150" s="116"/>
      <c r="I150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50" s="94"/>
      <c r="K150" s="95">
        <f>Table1487453233343536331323334353738393103113123133143[[#This Row],[Rate (Auto selects)]]*Table1487453233343536331323334353738393103113123133143[[#This Row],[Hours Used]]</f>
        <v>0</v>
      </c>
      <c r="S150" s="33"/>
      <c r="T150" s="39"/>
      <c r="U150" s="39"/>
      <c r="V150" s="39"/>
      <c r="W150" s="39"/>
      <c r="X150" s="39"/>
      <c r="Y150" s="112">
        <f>IF(X150 &lt;&gt; "", RIGHT(Table15775311283848586881828384858788898108118128138148[[#This Row],[Class (Dropdown)]],6),0)</f>
        <v>0</v>
      </c>
      <c r="Z150" s="108"/>
      <c r="AA150" s="107"/>
      <c r="AB150" s="111">
        <f>Table15775311283848586881828384858788898108118128138148[[#This Row],[Rate (Auto fill)]]*Table15775311283848586881828384858788898108118128138148[[#This Row],[Hours Groomed]]</f>
        <v>0</v>
      </c>
      <c r="AC150" s="32"/>
      <c r="AE150" s="85"/>
      <c r="AF150" s="85"/>
      <c r="AI150" s="33"/>
      <c r="AJ150" s="39"/>
      <c r="AK150" s="39"/>
      <c r="AL150" s="39"/>
      <c r="AM150" s="76"/>
      <c r="AN150" s="39"/>
      <c r="AO150" s="39"/>
      <c r="AP150" s="33"/>
      <c r="AQ150" s="77"/>
      <c r="AR150" s="39"/>
      <c r="AS150" s="39"/>
      <c r="AT150" s="76"/>
      <c r="AU150" s="39"/>
      <c r="AV150" s="78"/>
      <c r="AW150" s="33"/>
      <c r="AX150" s="77"/>
      <c r="AY150" s="39"/>
      <c r="AZ150" s="39"/>
      <c r="BA150" s="76"/>
      <c r="BB150" s="39"/>
      <c r="BC150" s="78"/>
      <c r="BD150" s="33"/>
      <c r="BE150" s="77"/>
      <c r="BF150" s="39"/>
      <c r="BG150" s="39"/>
      <c r="BH150" s="76"/>
      <c r="BI150" s="39"/>
      <c r="BJ150" s="78"/>
      <c r="BK150" s="33"/>
    </row>
    <row r="151" spans="1:63" x14ac:dyDescent="0.35">
      <c r="A151" s="77"/>
      <c r="B151" s="39"/>
      <c r="C151" s="39"/>
      <c r="D151" s="39"/>
      <c r="E151" s="39"/>
      <c r="F151" s="73"/>
      <c r="G151" s="95">
        <f>Table1487453233343536331323334353738393103113123133143[[#This Row],[Hours Worked]]*Table1487453233343536331323334353738393103113123133143[[#This Row],[Rate]]</f>
        <v>0</v>
      </c>
      <c r="H151" s="116"/>
      <c r="I151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51" s="94"/>
      <c r="K151" s="95">
        <f>Table1487453233343536331323334353738393103113123133143[[#This Row],[Rate (Auto selects)]]*Table1487453233343536331323334353738393103113123133143[[#This Row],[Hours Used]]</f>
        <v>0</v>
      </c>
      <c r="S151" s="33"/>
      <c r="T151" s="39"/>
      <c r="U151" s="39"/>
      <c r="V151" s="39"/>
      <c r="W151" s="39"/>
      <c r="X151" s="39"/>
      <c r="Y151" s="112">
        <f>IF(X151 &lt;&gt; "", RIGHT(Table15775311283848586881828384858788898108118128138148[[#This Row],[Class (Dropdown)]],6),0)</f>
        <v>0</v>
      </c>
      <c r="Z151" s="108"/>
      <c r="AA151" s="107"/>
      <c r="AB151" s="111">
        <f>Table15775311283848586881828384858788898108118128138148[[#This Row],[Rate (Auto fill)]]*Table15775311283848586881828384858788898108118128138148[[#This Row],[Hours Groomed]]</f>
        <v>0</v>
      </c>
      <c r="AC151" s="32"/>
      <c r="AE151" s="85"/>
      <c r="AF151" s="85"/>
      <c r="AI151" s="33"/>
      <c r="AJ151" s="39"/>
      <c r="AK151" s="39"/>
      <c r="AL151" s="39"/>
      <c r="AM151" s="76"/>
      <c r="AN151" s="39"/>
      <c r="AO151" s="39"/>
      <c r="AP151" s="33"/>
      <c r="AQ151" s="77"/>
      <c r="AR151" s="39"/>
      <c r="AS151" s="39"/>
      <c r="AT151" s="76"/>
      <c r="AU151" s="39"/>
      <c r="AV151" s="78"/>
      <c r="AW151" s="33"/>
      <c r="AX151" s="77"/>
      <c r="AY151" s="39"/>
      <c r="AZ151" s="39"/>
      <c r="BA151" s="76"/>
      <c r="BB151" s="39"/>
      <c r="BC151" s="78"/>
      <c r="BD151" s="33"/>
      <c r="BE151" s="77"/>
      <c r="BF151" s="39"/>
      <c r="BG151" s="39"/>
      <c r="BH151" s="76"/>
      <c r="BI151" s="39"/>
      <c r="BJ151" s="78"/>
      <c r="BK151" s="33"/>
    </row>
    <row r="152" spans="1:63" x14ac:dyDescent="0.35">
      <c r="A152" s="77"/>
      <c r="B152" s="39"/>
      <c r="C152" s="39"/>
      <c r="D152" s="39"/>
      <c r="E152" s="39"/>
      <c r="F152" s="73"/>
      <c r="G152" s="95">
        <f>Table1487453233343536331323334353738393103113123133143[[#This Row],[Hours Worked]]*Table1487453233343536331323334353738393103113123133143[[#This Row],[Rate]]</f>
        <v>0</v>
      </c>
      <c r="H152" s="116"/>
      <c r="I152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52" s="94"/>
      <c r="K152" s="95">
        <f>Table1487453233343536331323334353738393103113123133143[[#This Row],[Rate (Auto selects)]]*Table1487453233343536331323334353738393103113123133143[[#This Row],[Hours Used]]</f>
        <v>0</v>
      </c>
      <c r="S152" s="33"/>
      <c r="T152" s="39"/>
      <c r="U152" s="39"/>
      <c r="V152" s="39"/>
      <c r="W152" s="39"/>
      <c r="X152" s="39"/>
      <c r="Y152" s="112">
        <f>IF(X152 &lt;&gt; "", RIGHT(Table15775311283848586881828384858788898108118128138148[[#This Row],[Class (Dropdown)]],6),0)</f>
        <v>0</v>
      </c>
      <c r="Z152" s="108"/>
      <c r="AA152" s="107"/>
      <c r="AB152" s="111">
        <f>Table15775311283848586881828384858788898108118128138148[[#This Row],[Rate (Auto fill)]]*Table15775311283848586881828384858788898108118128138148[[#This Row],[Hours Groomed]]</f>
        <v>0</v>
      </c>
      <c r="AC152" s="32"/>
      <c r="AE152" s="85"/>
      <c r="AF152" s="85"/>
      <c r="AI152" s="33"/>
      <c r="AJ152" s="39"/>
      <c r="AK152" s="39"/>
      <c r="AL152" s="39"/>
      <c r="AM152" s="76"/>
      <c r="AN152" s="39"/>
      <c r="AO152" s="39"/>
      <c r="AP152" s="33"/>
      <c r="AQ152" s="77"/>
      <c r="AR152" s="39"/>
      <c r="AS152" s="39"/>
      <c r="AT152" s="76"/>
      <c r="AU152" s="39"/>
      <c r="AV152" s="78"/>
      <c r="AW152" s="33"/>
      <c r="AX152" s="77"/>
      <c r="AY152" s="39"/>
      <c r="AZ152" s="39"/>
      <c r="BA152" s="76"/>
      <c r="BB152" s="39"/>
      <c r="BC152" s="78"/>
      <c r="BD152" s="33"/>
      <c r="BE152" s="77"/>
      <c r="BF152" s="39"/>
      <c r="BG152" s="39"/>
      <c r="BH152" s="76"/>
      <c r="BI152" s="39"/>
      <c r="BJ152" s="78"/>
      <c r="BK152" s="33"/>
    </row>
    <row r="153" spans="1:63" x14ac:dyDescent="0.35">
      <c r="A153" s="77"/>
      <c r="B153" s="39"/>
      <c r="C153" s="39"/>
      <c r="D153" s="39"/>
      <c r="E153" s="39"/>
      <c r="F153" s="73"/>
      <c r="G153" s="95">
        <f>Table1487453233343536331323334353738393103113123133143[[#This Row],[Hours Worked]]*Table1487453233343536331323334353738393103113123133143[[#This Row],[Rate]]</f>
        <v>0</v>
      </c>
      <c r="H153" s="116"/>
      <c r="I153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53" s="94"/>
      <c r="K153" s="95">
        <f>Table1487453233343536331323334353738393103113123133143[[#This Row],[Rate (Auto selects)]]*Table1487453233343536331323334353738393103113123133143[[#This Row],[Hours Used]]</f>
        <v>0</v>
      </c>
      <c r="S153" s="33"/>
      <c r="T153" s="39"/>
      <c r="U153" s="39"/>
      <c r="V153" s="39"/>
      <c r="W153" s="39"/>
      <c r="X153" s="39"/>
      <c r="Y153" s="112">
        <f>IF(X153 &lt;&gt; "", RIGHT(Table15775311283848586881828384858788898108118128138148[[#This Row],[Class (Dropdown)]],6),0)</f>
        <v>0</v>
      </c>
      <c r="Z153" s="108"/>
      <c r="AA153" s="107"/>
      <c r="AB153" s="111">
        <f>Table15775311283848586881828384858788898108118128138148[[#This Row],[Rate (Auto fill)]]*Table15775311283848586881828384858788898108118128138148[[#This Row],[Hours Groomed]]</f>
        <v>0</v>
      </c>
      <c r="AC153" s="32"/>
      <c r="AE153" s="85"/>
      <c r="AF153" s="85"/>
      <c r="AI153" s="33"/>
      <c r="AJ153" s="39"/>
      <c r="AK153" s="39"/>
      <c r="AL153" s="39"/>
      <c r="AM153" s="76"/>
      <c r="AN153" s="39"/>
      <c r="AO153" s="39"/>
      <c r="AP153" s="33"/>
      <c r="AQ153" s="77"/>
      <c r="AR153" s="39"/>
      <c r="AS153" s="39"/>
      <c r="AT153" s="76"/>
      <c r="AU153" s="39"/>
      <c r="AV153" s="78"/>
      <c r="AW153" s="33"/>
      <c r="AX153" s="77"/>
      <c r="AY153" s="39"/>
      <c r="AZ153" s="39"/>
      <c r="BA153" s="76"/>
      <c r="BB153" s="39"/>
      <c r="BC153" s="78"/>
      <c r="BD153" s="33"/>
      <c r="BE153" s="77"/>
      <c r="BF153" s="39"/>
      <c r="BG153" s="39"/>
      <c r="BH153" s="76"/>
      <c r="BI153" s="39"/>
      <c r="BJ153" s="78"/>
      <c r="BK153" s="33"/>
    </row>
    <row r="154" spans="1:63" x14ac:dyDescent="0.35">
      <c r="A154" s="77"/>
      <c r="B154" s="39"/>
      <c r="C154" s="39"/>
      <c r="D154" s="39"/>
      <c r="E154" s="39"/>
      <c r="F154" s="73"/>
      <c r="G154" s="95">
        <f>Table1487453233343536331323334353738393103113123133143[[#This Row],[Hours Worked]]*Table1487453233343536331323334353738393103113123133143[[#This Row],[Rate]]</f>
        <v>0</v>
      </c>
      <c r="H154" s="116"/>
      <c r="I154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54" s="94"/>
      <c r="K154" s="95">
        <f>Table1487453233343536331323334353738393103113123133143[[#This Row],[Rate (Auto selects)]]*Table1487453233343536331323334353738393103113123133143[[#This Row],[Hours Used]]</f>
        <v>0</v>
      </c>
      <c r="S154" s="33"/>
      <c r="T154" s="39"/>
      <c r="U154" s="39"/>
      <c r="V154" s="39"/>
      <c r="W154" s="39"/>
      <c r="X154" s="39"/>
      <c r="Y154" s="112">
        <f>IF(X154 &lt;&gt; "", RIGHT(Table15775311283848586881828384858788898108118128138148[[#This Row],[Class (Dropdown)]],6),0)</f>
        <v>0</v>
      </c>
      <c r="Z154" s="108"/>
      <c r="AA154" s="107"/>
      <c r="AB154" s="111">
        <f>Table15775311283848586881828384858788898108118128138148[[#This Row],[Rate (Auto fill)]]*Table15775311283848586881828384858788898108118128138148[[#This Row],[Hours Groomed]]</f>
        <v>0</v>
      </c>
      <c r="AC154" s="32"/>
      <c r="AE154" s="85"/>
      <c r="AF154" s="85"/>
      <c r="AI154" s="33"/>
      <c r="AJ154" s="39"/>
      <c r="AK154" s="39"/>
      <c r="AL154" s="39"/>
      <c r="AM154" s="76"/>
      <c r="AN154" s="39"/>
      <c r="AO154" s="39"/>
      <c r="AP154" s="33"/>
      <c r="AQ154" s="77"/>
      <c r="AR154" s="39"/>
      <c r="AS154" s="39"/>
      <c r="AT154" s="76"/>
      <c r="AU154" s="39"/>
      <c r="AV154" s="78"/>
      <c r="AW154" s="33"/>
      <c r="AX154" s="77"/>
      <c r="AY154" s="39"/>
      <c r="AZ154" s="39"/>
      <c r="BA154" s="76"/>
      <c r="BB154" s="39"/>
      <c r="BC154" s="78"/>
      <c r="BD154" s="33"/>
      <c r="BE154" s="77"/>
      <c r="BF154" s="39"/>
      <c r="BG154" s="39"/>
      <c r="BH154" s="76"/>
      <c r="BI154" s="39"/>
      <c r="BJ154" s="78"/>
      <c r="BK154" s="33"/>
    </row>
    <row r="155" spans="1:63" x14ac:dyDescent="0.35">
      <c r="A155" s="77"/>
      <c r="B155" s="39"/>
      <c r="C155" s="39"/>
      <c r="D155" s="39"/>
      <c r="E155" s="39"/>
      <c r="F155" s="73"/>
      <c r="G155" s="95">
        <f>Table1487453233343536331323334353738393103113123133143[[#This Row],[Hours Worked]]*Table1487453233343536331323334353738393103113123133143[[#This Row],[Rate]]</f>
        <v>0</v>
      </c>
      <c r="H155" s="116"/>
      <c r="I155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55" s="94"/>
      <c r="K155" s="95">
        <f>Table1487453233343536331323334353738393103113123133143[[#This Row],[Rate (Auto selects)]]*Table1487453233343536331323334353738393103113123133143[[#This Row],[Hours Used]]</f>
        <v>0</v>
      </c>
      <c r="S155" s="33"/>
      <c r="T155" s="39"/>
      <c r="U155" s="39"/>
      <c r="V155" s="39"/>
      <c r="W155" s="39"/>
      <c r="X155" s="39"/>
      <c r="Y155" s="112">
        <f>IF(X155 &lt;&gt; "", RIGHT(Table15775311283848586881828384858788898108118128138148[[#This Row],[Class (Dropdown)]],6),0)</f>
        <v>0</v>
      </c>
      <c r="Z155" s="108"/>
      <c r="AA155" s="107"/>
      <c r="AB155" s="111">
        <f>Table15775311283848586881828384858788898108118128138148[[#This Row],[Rate (Auto fill)]]*Table15775311283848586881828384858788898108118128138148[[#This Row],[Hours Groomed]]</f>
        <v>0</v>
      </c>
      <c r="AC155" s="32"/>
      <c r="AE155" s="85"/>
      <c r="AF155" s="85"/>
      <c r="AI155" s="33"/>
      <c r="AJ155" s="39"/>
      <c r="AK155" s="39"/>
      <c r="AL155" s="39"/>
      <c r="AM155" s="76"/>
      <c r="AN155" s="39"/>
      <c r="AO155" s="39"/>
      <c r="AP155" s="33"/>
      <c r="AQ155" s="77"/>
      <c r="AR155" s="39"/>
      <c r="AS155" s="39"/>
      <c r="AT155" s="76"/>
      <c r="AU155" s="39"/>
      <c r="AV155" s="78"/>
      <c r="AW155" s="33"/>
      <c r="AX155" s="77"/>
      <c r="AY155" s="39"/>
      <c r="AZ155" s="39"/>
      <c r="BA155" s="76"/>
      <c r="BB155" s="39"/>
      <c r="BC155" s="78"/>
      <c r="BD155" s="33"/>
      <c r="BE155" s="77"/>
      <c r="BF155" s="39"/>
      <c r="BG155" s="39"/>
      <c r="BH155" s="76"/>
      <c r="BI155" s="39"/>
      <c r="BJ155" s="78"/>
      <c r="BK155" s="33"/>
    </row>
    <row r="156" spans="1:63" x14ac:dyDescent="0.35">
      <c r="A156" s="77"/>
      <c r="B156" s="39"/>
      <c r="C156" s="39"/>
      <c r="D156" s="39"/>
      <c r="E156" s="39"/>
      <c r="F156" s="73"/>
      <c r="G156" s="95">
        <f>Table1487453233343536331323334353738393103113123133143[[#This Row],[Hours Worked]]*Table1487453233343536331323334353738393103113123133143[[#This Row],[Rate]]</f>
        <v>0</v>
      </c>
      <c r="H156" s="116"/>
      <c r="I156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56" s="94"/>
      <c r="K156" s="95">
        <f>Table1487453233343536331323334353738393103113123133143[[#This Row],[Rate (Auto selects)]]*Table1487453233343536331323334353738393103113123133143[[#This Row],[Hours Used]]</f>
        <v>0</v>
      </c>
      <c r="S156" s="33"/>
      <c r="T156" s="39"/>
      <c r="U156" s="39"/>
      <c r="V156" s="39"/>
      <c r="W156" s="39"/>
      <c r="X156" s="39"/>
      <c r="Y156" s="112">
        <f>IF(X156 &lt;&gt; "", RIGHT(Table15775311283848586881828384858788898108118128138148[[#This Row],[Class (Dropdown)]],6),0)</f>
        <v>0</v>
      </c>
      <c r="Z156" s="108"/>
      <c r="AA156" s="107"/>
      <c r="AB156" s="111">
        <f>Table15775311283848586881828384858788898108118128138148[[#This Row],[Rate (Auto fill)]]*Table15775311283848586881828384858788898108118128138148[[#This Row],[Hours Groomed]]</f>
        <v>0</v>
      </c>
      <c r="AC156" s="32"/>
      <c r="AE156" s="85"/>
      <c r="AF156" s="85"/>
      <c r="AI156" s="33"/>
      <c r="AJ156" s="39"/>
      <c r="AK156" s="39"/>
      <c r="AL156" s="39"/>
      <c r="AM156" s="76"/>
      <c r="AN156" s="39"/>
      <c r="AO156" s="39"/>
      <c r="AP156" s="33"/>
      <c r="AQ156" s="77"/>
      <c r="AR156" s="39"/>
      <c r="AS156" s="39"/>
      <c r="AT156" s="76"/>
      <c r="AU156" s="39"/>
      <c r="AV156" s="78"/>
      <c r="AW156" s="33"/>
      <c r="AX156" s="77"/>
      <c r="AY156" s="39"/>
      <c r="AZ156" s="39"/>
      <c r="BA156" s="76"/>
      <c r="BB156" s="39"/>
      <c r="BC156" s="78"/>
      <c r="BD156" s="33"/>
      <c r="BE156" s="77"/>
      <c r="BF156" s="39"/>
      <c r="BG156" s="39"/>
      <c r="BH156" s="76"/>
      <c r="BI156" s="39"/>
      <c r="BJ156" s="78"/>
      <c r="BK156" s="33"/>
    </row>
    <row r="157" spans="1:63" x14ac:dyDescent="0.35">
      <c r="A157" s="77"/>
      <c r="B157" s="39"/>
      <c r="C157" s="39"/>
      <c r="D157" s="39"/>
      <c r="E157" s="39"/>
      <c r="F157" s="73"/>
      <c r="G157" s="95">
        <f>Table1487453233343536331323334353738393103113123133143[[#This Row],[Hours Worked]]*Table1487453233343536331323334353738393103113123133143[[#This Row],[Rate]]</f>
        <v>0</v>
      </c>
      <c r="H157" s="116"/>
      <c r="I157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57" s="94"/>
      <c r="K157" s="95">
        <f>Table1487453233343536331323334353738393103113123133143[[#This Row],[Rate (Auto selects)]]*Table1487453233343536331323334353738393103113123133143[[#This Row],[Hours Used]]</f>
        <v>0</v>
      </c>
      <c r="S157" s="33"/>
      <c r="T157" s="39"/>
      <c r="U157" s="39"/>
      <c r="V157" s="39"/>
      <c r="W157" s="39"/>
      <c r="X157" s="39"/>
      <c r="Y157" s="112">
        <f>IF(X157 &lt;&gt; "", RIGHT(Table15775311283848586881828384858788898108118128138148[[#This Row],[Class (Dropdown)]],6),0)</f>
        <v>0</v>
      </c>
      <c r="Z157" s="108"/>
      <c r="AA157" s="107"/>
      <c r="AB157" s="111">
        <f>Table15775311283848586881828384858788898108118128138148[[#This Row],[Rate (Auto fill)]]*Table15775311283848586881828384858788898108118128138148[[#This Row],[Hours Groomed]]</f>
        <v>0</v>
      </c>
      <c r="AC157" s="32"/>
      <c r="AE157" s="85"/>
      <c r="AF157" s="85"/>
      <c r="AI157" s="33"/>
      <c r="AJ157" s="39"/>
      <c r="AK157" s="39"/>
      <c r="AL157" s="39"/>
      <c r="AM157" s="76"/>
      <c r="AN157" s="39"/>
      <c r="AO157" s="39"/>
      <c r="AP157" s="33"/>
      <c r="AQ157" s="77"/>
      <c r="AR157" s="39"/>
      <c r="AS157" s="39"/>
      <c r="AT157" s="76"/>
      <c r="AU157" s="39"/>
      <c r="AV157" s="78"/>
      <c r="AW157" s="33"/>
      <c r="AX157" s="77"/>
      <c r="AY157" s="39"/>
      <c r="AZ157" s="39"/>
      <c r="BA157" s="76"/>
      <c r="BB157" s="39"/>
      <c r="BC157" s="78"/>
      <c r="BD157" s="33"/>
      <c r="BE157" s="77"/>
      <c r="BF157" s="39"/>
      <c r="BG157" s="39"/>
      <c r="BH157" s="76"/>
      <c r="BI157" s="39"/>
      <c r="BJ157" s="78"/>
      <c r="BK157" s="33"/>
    </row>
    <row r="158" spans="1:63" x14ac:dyDescent="0.35">
      <c r="A158" s="77"/>
      <c r="B158" s="39"/>
      <c r="C158" s="39"/>
      <c r="D158" s="39"/>
      <c r="E158" s="39"/>
      <c r="F158" s="73"/>
      <c r="G158" s="95">
        <f>Table1487453233343536331323334353738393103113123133143[[#This Row],[Hours Worked]]*Table1487453233343536331323334353738393103113123133143[[#This Row],[Rate]]</f>
        <v>0</v>
      </c>
      <c r="H158" s="116"/>
      <c r="I158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58" s="94"/>
      <c r="K158" s="95">
        <f>Table1487453233343536331323334353738393103113123133143[[#This Row],[Rate (Auto selects)]]*Table1487453233343536331323334353738393103113123133143[[#This Row],[Hours Used]]</f>
        <v>0</v>
      </c>
      <c r="S158" s="33"/>
      <c r="T158" s="39"/>
      <c r="U158" s="39"/>
      <c r="V158" s="39"/>
      <c r="W158" s="39"/>
      <c r="X158" s="39"/>
      <c r="Y158" s="112">
        <f>IF(X158 &lt;&gt; "", RIGHT(Table15775311283848586881828384858788898108118128138148[[#This Row],[Class (Dropdown)]],6),0)</f>
        <v>0</v>
      </c>
      <c r="Z158" s="108"/>
      <c r="AA158" s="107"/>
      <c r="AB158" s="111">
        <f>Table15775311283848586881828384858788898108118128138148[[#This Row],[Rate (Auto fill)]]*Table15775311283848586881828384858788898108118128138148[[#This Row],[Hours Groomed]]</f>
        <v>0</v>
      </c>
      <c r="AC158" s="32"/>
      <c r="AE158" s="85"/>
      <c r="AF158" s="85"/>
      <c r="AI158" s="33"/>
      <c r="AJ158" s="39"/>
      <c r="AK158" s="39"/>
      <c r="AL158" s="39"/>
      <c r="AM158" s="76"/>
      <c r="AN158" s="39"/>
      <c r="AO158" s="39"/>
      <c r="AP158" s="33"/>
      <c r="AQ158" s="77"/>
      <c r="AR158" s="39"/>
      <c r="AS158" s="39"/>
      <c r="AT158" s="76"/>
      <c r="AU158" s="39"/>
      <c r="AV158" s="78"/>
      <c r="AW158" s="33"/>
      <c r="AX158" s="77"/>
      <c r="AY158" s="39"/>
      <c r="AZ158" s="39"/>
      <c r="BA158" s="76"/>
      <c r="BB158" s="39"/>
      <c r="BC158" s="78"/>
      <c r="BD158" s="33"/>
      <c r="BE158" s="77"/>
      <c r="BF158" s="39"/>
      <c r="BG158" s="39"/>
      <c r="BH158" s="76"/>
      <c r="BI158" s="39"/>
      <c r="BJ158" s="78"/>
      <c r="BK158" s="33"/>
    </row>
    <row r="159" spans="1:63" x14ac:dyDescent="0.35">
      <c r="A159" s="77"/>
      <c r="B159" s="39"/>
      <c r="C159" s="39"/>
      <c r="D159" s="39"/>
      <c r="E159" s="39"/>
      <c r="F159" s="73"/>
      <c r="G159" s="95">
        <f>Table1487453233343536331323334353738393103113123133143[[#This Row],[Hours Worked]]*Table1487453233343536331323334353738393103113123133143[[#This Row],[Rate]]</f>
        <v>0</v>
      </c>
      <c r="H159" s="116"/>
      <c r="I159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59" s="94"/>
      <c r="K159" s="95">
        <f>Table1487453233343536331323334353738393103113123133143[[#This Row],[Rate (Auto selects)]]*Table1487453233343536331323334353738393103113123133143[[#This Row],[Hours Used]]</f>
        <v>0</v>
      </c>
      <c r="S159" s="33"/>
      <c r="T159" s="39"/>
      <c r="U159" s="39"/>
      <c r="V159" s="39"/>
      <c r="W159" s="39"/>
      <c r="X159" s="39"/>
      <c r="Y159" s="112">
        <f>IF(X159 &lt;&gt; "", RIGHT(Table15775311283848586881828384858788898108118128138148[[#This Row],[Class (Dropdown)]],6),0)</f>
        <v>0</v>
      </c>
      <c r="Z159" s="108"/>
      <c r="AA159" s="107"/>
      <c r="AB159" s="111">
        <f>Table15775311283848586881828384858788898108118128138148[[#This Row],[Rate (Auto fill)]]*Table15775311283848586881828384858788898108118128138148[[#This Row],[Hours Groomed]]</f>
        <v>0</v>
      </c>
      <c r="AC159" s="32"/>
      <c r="AE159" s="85"/>
      <c r="AF159" s="85"/>
      <c r="AI159" s="33"/>
      <c r="AJ159" s="39"/>
      <c r="AK159" s="39"/>
      <c r="AL159" s="39"/>
      <c r="AM159" s="76"/>
      <c r="AN159" s="39"/>
      <c r="AO159" s="39"/>
      <c r="AP159" s="33"/>
      <c r="AQ159" s="77"/>
      <c r="AR159" s="39"/>
      <c r="AS159" s="39"/>
      <c r="AT159" s="76"/>
      <c r="AU159" s="39"/>
      <c r="AV159" s="78"/>
      <c r="AW159" s="33"/>
      <c r="AX159" s="77"/>
      <c r="AY159" s="39"/>
      <c r="AZ159" s="39"/>
      <c r="BA159" s="76"/>
      <c r="BB159" s="39"/>
      <c r="BC159" s="78"/>
      <c r="BD159" s="33"/>
      <c r="BE159" s="77"/>
      <c r="BF159" s="39"/>
      <c r="BG159" s="39"/>
      <c r="BH159" s="76"/>
      <c r="BI159" s="39"/>
      <c r="BJ159" s="78"/>
      <c r="BK159" s="33"/>
    </row>
    <row r="160" spans="1:63" x14ac:dyDescent="0.35">
      <c r="A160" s="77"/>
      <c r="B160" s="39"/>
      <c r="C160" s="39"/>
      <c r="D160" s="39"/>
      <c r="E160" s="39"/>
      <c r="F160" s="73"/>
      <c r="G160" s="95">
        <f>Table1487453233343536331323334353738393103113123133143[[#This Row],[Hours Worked]]*Table1487453233343536331323334353738393103113123133143[[#This Row],[Rate]]</f>
        <v>0</v>
      </c>
      <c r="H160" s="116"/>
      <c r="I160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60" s="94"/>
      <c r="K160" s="95">
        <f>Table1487453233343536331323334353738393103113123133143[[#This Row],[Rate (Auto selects)]]*Table1487453233343536331323334353738393103113123133143[[#This Row],[Hours Used]]</f>
        <v>0</v>
      </c>
      <c r="S160" s="33"/>
      <c r="T160" s="39"/>
      <c r="U160" s="39"/>
      <c r="V160" s="39"/>
      <c r="W160" s="39"/>
      <c r="X160" s="39"/>
      <c r="Y160" s="112">
        <f>IF(X160 &lt;&gt; "", RIGHT(Table15775311283848586881828384858788898108118128138148[[#This Row],[Class (Dropdown)]],6),0)</f>
        <v>0</v>
      </c>
      <c r="Z160" s="108"/>
      <c r="AA160" s="107"/>
      <c r="AB160" s="111">
        <f>Table15775311283848586881828384858788898108118128138148[[#This Row],[Rate (Auto fill)]]*Table15775311283848586881828384858788898108118128138148[[#This Row],[Hours Groomed]]</f>
        <v>0</v>
      </c>
      <c r="AC160" s="32"/>
      <c r="AE160" s="85"/>
      <c r="AF160" s="85"/>
      <c r="AI160" s="33"/>
      <c r="AJ160" s="39"/>
      <c r="AK160" s="39"/>
      <c r="AL160" s="39"/>
      <c r="AM160" s="76"/>
      <c r="AN160" s="39"/>
      <c r="AO160" s="39"/>
      <c r="AP160" s="33"/>
      <c r="AQ160" s="77"/>
      <c r="AR160" s="39"/>
      <c r="AS160" s="39"/>
      <c r="AT160" s="76"/>
      <c r="AU160" s="39"/>
      <c r="AV160" s="78"/>
      <c r="AW160" s="33"/>
      <c r="AX160" s="77"/>
      <c r="AY160" s="39"/>
      <c r="AZ160" s="39"/>
      <c r="BA160" s="76"/>
      <c r="BB160" s="39"/>
      <c r="BC160" s="78"/>
      <c r="BD160" s="33"/>
      <c r="BE160" s="77"/>
      <c r="BF160" s="39"/>
      <c r="BG160" s="39"/>
      <c r="BH160" s="76"/>
      <c r="BI160" s="39"/>
      <c r="BJ160" s="78"/>
      <c r="BK160" s="33"/>
    </row>
    <row r="161" spans="1:63" x14ac:dyDescent="0.35">
      <c r="A161" s="77"/>
      <c r="B161" s="39"/>
      <c r="C161" s="39"/>
      <c r="D161" s="39"/>
      <c r="E161" s="39"/>
      <c r="F161" s="73"/>
      <c r="G161" s="95">
        <f>Table1487453233343536331323334353738393103113123133143[[#This Row],[Hours Worked]]*Table1487453233343536331323334353738393103113123133143[[#This Row],[Rate]]</f>
        <v>0</v>
      </c>
      <c r="H161" s="116"/>
      <c r="I161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61" s="94"/>
      <c r="K161" s="95">
        <f>Table1487453233343536331323334353738393103113123133143[[#This Row],[Rate (Auto selects)]]*Table1487453233343536331323334353738393103113123133143[[#This Row],[Hours Used]]</f>
        <v>0</v>
      </c>
      <c r="S161" s="33"/>
      <c r="T161" s="39"/>
      <c r="U161" s="39"/>
      <c r="V161" s="39"/>
      <c r="W161" s="39"/>
      <c r="X161" s="39"/>
      <c r="Y161" s="112">
        <f>IF(X161 &lt;&gt; "", RIGHT(Table15775311283848586881828384858788898108118128138148[[#This Row],[Class (Dropdown)]],6),0)</f>
        <v>0</v>
      </c>
      <c r="Z161" s="108"/>
      <c r="AA161" s="107"/>
      <c r="AB161" s="111">
        <f>Table15775311283848586881828384858788898108118128138148[[#This Row],[Rate (Auto fill)]]*Table15775311283848586881828384858788898108118128138148[[#This Row],[Hours Groomed]]</f>
        <v>0</v>
      </c>
      <c r="AC161" s="32"/>
      <c r="AE161" s="85"/>
      <c r="AF161" s="85"/>
      <c r="AI161" s="33"/>
      <c r="AJ161" s="39"/>
      <c r="AK161" s="39"/>
      <c r="AL161" s="39"/>
      <c r="AM161" s="76"/>
      <c r="AN161" s="39"/>
      <c r="AO161" s="39"/>
      <c r="AP161" s="33"/>
      <c r="AQ161" s="77"/>
      <c r="AR161" s="39"/>
      <c r="AS161" s="39"/>
      <c r="AT161" s="76"/>
      <c r="AU161" s="39"/>
      <c r="AV161" s="78"/>
      <c r="AW161" s="33"/>
      <c r="AX161" s="77"/>
      <c r="AY161" s="39"/>
      <c r="AZ161" s="39"/>
      <c r="BA161" s="76"/>
      <c r="BB161" s="39"/>
      <c r="BC161" s="78"/>
      <c r="BD161" s="33"/>
      <c r="BE161" s="77"/>
      <c r="BF161" s="39"/>
      <c r="BG161" s="39"/>
      <c r="BH161" s="76"/>
      <c r="BI161" s="39"/>
      <c r="BJ161" s="78"/>
      <c r="BK161" s="33"/>
    </row>
    <row r="162" spans="1:63" x14ac:dyDescent="0.35">
      <c r="A162" s="77"/>
      <c r="B162" s="39"/>
      <c r="C162" s="39"/>
      <c r="D162" s="39"/>
      <c r="E162" s="39"/>
      <c r="F162" s="73"/>
      <c r="G162" s="95">
        <f>Table1487453233343536331323334353738393103113123133143[[#This Row],[Hours Worked]]*Table1487453233343536331323334353738393103113123133143[[#This Row],[Rate]]</f>
        <v>0</v>
      </c>
      <c r="H162" s="116"/>
      <c r="I162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62" s="94"/>
      <c r="K162" s="95">
        <f>Table1487453233343536331323334353738393103113123133143[[#This Row],[Rate (Auto selects)]]*Table1487453233343536331323334353738393103113123133143[[#This Row],[Hours Used]]</f>
        <v>0</v>
      </c>
      <c r="S162" s="33"/>
      <c r="T162" s="39"/>
      <c r="U162" s="39"/>
      <c r="V162" s="39"/>
      <c r="W162" s="39"/>
      <c r="X162" s="39"/>
      <c r="Y162" s="112">
        <f>IF(X162 &lt;&gt; "", RIGHT(Table15775311283848586881828384858788898108118128138148[[#This Row],[Class (Dropdown)]],6),0)</f>
        <v>0</v>
      </c>
      <c r="Z162" s="108"/>
      <c r="AA162" s="107"/>
      <c r="AB162" s="111">
        <f>Table15775311283848586881828384858788898108118128138148[[#This Row],[Rate (Auto fill)]]*Table15775311283848586881828384858788898108118128138148[[#This Row],[Hours Groomed]]</f>
        <v>0</v>
      </c>
      <c r="AC162" s="32"/>
      <c r="AE162" s="85"/>
      <c r="AF162" s="85"/>
      <c r="AI162" s="33"/>
      <c r="AJ162" s="39"/>
      <c r="AK162" s="39"/>
      <c r="AL162" s="39"/>
      <c r="AM162" s="76"/>
      <c r="AN162" s="39"/>
      <c r="AO162" s="39"/>
      <c r="AP162" s="33"/>
      <c r="AQ162" s="77"/>
      <c r="AR162" s="39"/>
      <c r="AS162" s="39"/>
      <c r="AT162" s="76"/>
      <c r="AU162" s="39"/>
      <c r="AV162" s="78"/>
      <c r="AW162" s="33"/>
      <c r="AX162" s="77"/>
      <c r="AY162" s="39"/>
      <c r="AZ162" s="39"/>
      <c r="BA162" s="76"/>
      <c r="BB162" s="39"/>
      <c r="BC162" s="78"/>
      <c r="BD162" s="33"/>
      <c r="BE162" s="77"/>
      <c r="BF162" s="39"/>
      <c r="BG162" s="39"/>
      <c r="BH162" s="76"/>
      <c r="BI162" s="39"/>
      <c r="BJ162" s="78"/>
      <c r="BK162" s="33"/>
    </row>
    <row r="163" spans="1:63" x14ac:dyDescent="0.35">
      <c r="A163" s="77"/>
      <c r="B163" s="39"/>
      <c r="C163" s="39"/>
      <c r="D163" s="39"/>
      <c r="E163" s="39"/>
      <c r="F163" s="73"/>
      <c r="G163" s="95">
        <f>Table1487453233343536331323334353738393103113123133143[[#This Row],[Hours Worked]]*Table1487453233343536331323334353738393103113123133143[[#This Row],[Rate]]</f>
        <v>0</v>
      </c>
      <c r="H163" s="116"/>
      <c r="I163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63" s="94"/>
      <c r="K163" s="95">
        <f>Table1487453233343536331323334353738393103113123133143[[#This Row],[Rate (Auto selects)]]*Table1487453233343536331323334353738393103113123133143[[#This Row],[Hours Used]]</f>
        <v>0</v>
      </c>
      <c r="S163" s="33"/>
      <c r="T163" s="39"/>
      <c r="U163" s="39"/>
      <c r="V163" s="39"/>
      <c r="W163" s="39"/>
      <c r="X163" s="39"/>
      <c r="Y163" s="112">
        <f>IF(X163 &lt;&gt; "", RIGHT(Table15775311283848586881828384858788898108118128138148[[#This Row],[Class (Dropdown)]],6),0)</f>
        <v>0</v>
      </c>
      <c r="Z163" s="108"/>
      <c r="AA163" s="107"/>
      <c r="AB163" s="111">
        <f>Table15775311283848586881828384858788898108118128138148[[#This Row],[Rate (Auto fill)]]*Table15775311283848586881828384858788898108118128138148[[#This Row],[Hours Groomed]]</f>
        <v>0</v>
      </c>
      <c r="AC163" s="32"/>
      <c r="AE163" s="85"/>
      <c r="AF163" s="85"/>
      <c r="AI163" s="33"/>
      <c r="AJ163" s="39"/>
      <c r="AK163" s="39"/>
      <c r="AL163" s="39"/>
      <c r="AM163" s="76"/>
      <c r="AN163" s="39"/>
      <c r="AO163" s="39"/>
      <c r="AP163" s="33"/>
      <c r="AQ163" s="77"/>
      <c r="AR163" s="39"/>
      <c r="AS163" s="39"/>
      <c r="AT163" s="76"/>
      <c r="AU163" s="39"/>
      <c r="AV163" s="78"/>
      <c r="AW163" s="33"/>
      <c r="AX163" s="77"/>
      <c r="AY163" s="39"/>
      <c r="AZ163" s="39"/>
      <c r="BA163" s="76"/>
      <c r="BB163" s="39"/>
      <c r="BC163" s="78"/>
      <c r="BD163" s="33"/>
      <c r="BE163" s="77"/>
      <c r="BF163" s="39"/>
      <c r="BG163" s="39"/>
      <c r="BH163" s="76"/>
      <c r="BI163" s="39"/>
      <c r="BJ163" s="78"/>
      <c r="BK163" s="33"/>
    </row>
    <row r="164" spans="1:63" x14ac:dyDescent="0.35">
      <c r="A164" s="77"/>
      <c r="B164" s="39"/>
      <c r="C164" s="39"/>
      <c r="D164" s="39"/>
      <c r="E164" s="39"/>
      <c r="F164" s="73"/>
      <c r="G164" s="95">
        <f>Table1487453233343536331323334353738393103113123133143[[#This Row],[Hours Worked]]*Table1487453233343536331323334353738393103113123133143[[#This Row],[Rate]]</f>
        <v>0</v>
      </c>
      <c r="H164" s="116"/>
      <c r="I164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64" s="94"/>
      <c r="K164" s="95">
        <f>Table1487453233343536331323334353738393103113123133143[[#This Row],[Rate (Auto selects)]]*Table1487453233343536331323334353738393103113123133143[[#This Row],[Hours Used]]</f>
        <v>0</v>
      </c>
      <c r="S164" s="33"/>
      <c r="T164" s="39"/>
      <c r="U164" s="39"/>
      <c r="V164" s="39"/>
      <c r="W164" s="39"/>
      <c r="X164" s="39"/>
      <c r="Y164" s="112">
        <f>IF(X164 &lt;&gt; "", RIGHT(Table15775311283848586881828384858788898108118128138148[[#This Row],[Class (Dropdown)]],6),0)</f>
        <v>0</v>
      </c>
      <c r="Z164" s="108"/>
      <c r="AA164" s="107"/>
      <c r="AB164" s="111">
        <f>Table15775311283848586881828384858788898108118128138148[[#This Row],[Rate (Auto fill)]]*Table15775311283848586881828384858788898108118128138148[[#This Row],[Hours Groomed]]</f>
        <v>0</v>
      </c>
      <c r="AC164" s="32"/>
      <c r="AE164" s="85"/>
      <c r="AF164" s="85"/>
      <c r="AI164" s="33"/>
      <c r="AJ164" s="39"/>
      <c r="AK164" s="39"/>
      <c r="AL164" s="39"/>
      <c r="AM164" s="76"/>
      <c r="AN164" s="39"/>
      <c r="AO164" s="39"/>
      <c r="AP164" s="33"/>
      <c r="AQ164" s="77"/>
      <c r="AR164" s="39"/>
      <c r="AS164" s="39"/>
      <c r="AT164" s="76"/>
      <c r="AU164" s="39"/>
      <c r="AV164" s="78"/>
      <c r="AW164" s="33"/>
      <c r="AX164" s="77"/>
      <c r="AY164" s="39"/>
      <c r="AZ164" s="39"/>
      <c r="BA164" s="76"/>
      <c r="BB164" s="39"/>
      <c r="BC164" s="78"/>
      <c r="BD164" s="33"/>
      <c r="BE164" s="77"/>
      <c r="BF164" s="39"/>
      <c r="BG164" s="39"/>
      <c r="BH164" s="76"/>
      <c r="BI164" s="39"/>
      <c r="BJ164" s="78"/>
      <c r="BK164" s="33"/>
    </row>
    <row r="165" spans="1:63" x14ac:dyDescent="0.35">
      <c r="A165" s="77"/>
      <c r="B165" s="39"/>
      <c r="C165" s="39"/>
      <c r="D165" s="39"/>
      <c r="E165" s="39"/>
      <c r="F165" s="73"/>
      <c r="G165" s="95">
        <f>Table1487453233343536331323334353738393103113123133143[[#This Row],[Hours Worked]]*Table1487453233343536331323334353738393103113123133143[[#This Row],[Rate]]</f>
        <v>0</v>
      </c>
      <c r="H165" s="116"/>
      <c r="I165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65" s="94"/>
      <c r="K165" s="95">
        <f>Table1487453233343536331323334353738393103113123133143[[#This Row],[Rate (Auto selects)]]*Table1487453233343536331323334353738393103113123133143[[#This Row],[Hours Used]]</f>
        <v>0</v>
      </c>
      <c r="S165" s="33"/>
      <c r="T165" s="39"/>
      <c r="U165" s="39"/>
      <c r="V165" s="39"/>
      <c r="W165" s="39"/>
      <c r="X165" s="39"/>
      <c r="Y165" s="112">
        <f>IF(X165 &lt;&gt; "", RIGHT(Table15775311283848586881828384858788898108118128138148[[#This Row],[Class (Dropdown)]],6),0)</f>
        <v>0</v>
      </c>
      <c r="Z165" s="108"/>
      <c r="AA165" s="107"/>
      <c r="AB165" s="111">
        <f>Table15775311283848586881828384858788898108118128138148[[#This Row],[Rate (Auto fill)]]*Table15775311283848586881828384858788898108118128138148[[#This Row],[Hours Groomed]]</f>
        <v>0</v>
      </c>
      <c r="AC165" s="32"/>
      <c r="AE165" s="85"/>
      <c r="AF165" s="85"/>
      <c r="AI165" s="33"/>
      <c r="AJ165" s="39"/>
      <c r="AK165" s="39"/>
      <c r="AL165" s="39"/>
      <c r="AM165" s="76"/>
      <c r="AN165" s="39"/>
      <c r="AO165" s="39"/>
      <c r="AP165" s="33"/>
      <c r="AQ165" s="77"/>
      <c r="AR165" s="39"/>
      <c r="AS165" s="39"/>
      <c r="AT165" s="76"/>
      <c r="AU165" s="39"/>
      <c r="AV165" s="78"/>
      <c r="AW165" s="33"/>
      <c r="AX165" s="77"/>
      <c r="AY165" s="39"/>
      <c r="AZ165" s="39"/>
      <c r="BA165" s="76"/>
      <c r="BB165" s="39"/>
      <c r="BC165" s="78"/>
      <c r="BD165" s="33"/>
      <c r="BE165" s="77"/>
      <c r="BF165" s="39"/>
      <c r="BG165" s="39"/>
      <c r="BH165" s="76"/>
      <c r="BI165" s="39"/>
      <c r="BJ165" s="78"/>
      <c r="BK165" s="33"/>
    </row>
    <row r="166" spans="1:63" x14ac:dyDescent="0.35">
      <c r="A166" s="77"/>
      <c r="B166" s="39"/>
      <c r="C166" s="39"/>
      <c r="D166" s="39"/>
      <c r="E166" s="39"/>
      <c r="F166" s="73"/>
      <c r="G166" s="95">
        <f>Table1487453233343536331323334353738393103113123133143[[#This Row],[Hours Worked]]*Table1487453233343536331323334353738393103113123133143[[#This Row],[Rate]]</f>
        <v>0</v>
      </c>
      <c r="H166" s="116"/>
      <c r="I166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66" s="94"/>
      <c r="K166" s="95">
        <f>Table1487453233343536331323334353738393103113123133143[[#This Row],[Rate (Auto selects)]]*Table1487453233343536331323334353738393103113123133143[[#This Row],[Hours Used]]</f>
        <v>0</v>
      </c>
      <c r="S166" s="33"/>
      <c r="T166" s="39"/>
      <c r="U166" s="39"/>
      <c r="V166" s="39"/>
      <c r="W166" s="39"/>
      <c r="X166" s="39"/>
      <c r="Y166" s="112">
        <f>IF(X166 &lt;&gt; "", RIGHT(Table15775311283848586881828384858788898108118128138148[[#This Row],[Class (Dropdown)]],6),0)</f>
        <v>0</v>
      </c>
      <c r="Z166" s="108"/>
      <c r="AA166" s="107"/>
      <c r="AB166" s="111">
        <f>Table15775311283848586881828384858788898108118128138148[[#This Row],[Rate (Auto fill)]]*Table15775311283848586881828384858788898108118128138148[[#This Row],[Hours Groomed]]</f>
        <v>0</v>
      </c>
      <c r="AC166" s="32"/>
      <c r="AE166" s="85"/>
      <c r="AF166" s="85"/>
      <c r="AI166" s="33"/>
      <c r="AJ166" s="39"/>
      <c r="AK166" s="39"/>
      <c r="AL166" s="39"/>
      <c r="AM166" s="76"/>
      <c r="AN166" s="39"/>
      <c r="AO166" s="39"/>
      <c r="AP166" s="33"/>
      <c r="AQ166" s="77"/>
      <c r="AR166" s="39"/>
      <c r="AS166" s="39"/>
      <c r="AT166" s="76"/>
      <c r="AU166" s="39"/>
      <c r="AV166" s="78"/>
      <c r="AW166" s="33"/>
      <c r="AX166" s="77"/>
      <c r="AY166" s="39"/>
      <c r="AZ166" s="39"/>
      <c r="BA166" s="76"/>
      <c r="BB166" s="39"/>
      <c r="BC166" s="78"/>
      <c r="BD166" s="33"/>
      <c r="BE166" s="77"/>
      <c r="BF166" s="39"/>
      <c r="BG166" s="39"/>
      <c r="BH166" s="76"/>
      <c r="BI166" s="39"/>
      <c r="BJ166" s="78"/>
      <c r="BK166" s="33"/>
    </row>
    <row r="167" spans="1:63" x14ac:dyDescent="0.35">
      <c r="A167" s="77"/>
      <c r="B167" s="39"/>
      <c r="C167" s="39"/>
      <c r="D167" s="39"/>
      <c r="E167" s="39"/>
      <c r="F167" s="73"/>
      <c r="G167" s="95">
        <f>Table1487453233343536331323334353738393103113123133143[[#This Row],[Hours Worked]]*Table1487453233343536331323334353738393103113123133143[[#This Row],[Rate]]</f>
        <v>0</v>
      </c>
      <c r="H167" s="116"/>
      <c r="I167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67" s="94"/>
      <c r="K167" s="95">
        <f>Table1487453233343536331323334353738393103113123133143[[#This Row],[Rate (Auto selects)]]*Table1487453233343536331323334353738393103113123133143[[#This Row],[Hours Used]]</f>
        <v>0</v>
      </c>
      <c r="S167" s="33"/>
      <c r="T167" s="39"/>
      <c r="U167" s="39"/>
      <c r="V167" s="39"/>
      <c r="W167" s="39"/>
      <c r="X167" s="39"/>
      <c r="Y167" s="112">
        <f>IF(X167 &lt;&gt; "", RIGHT(Table15775311283848586881828384858788898108118128138148[[#This Row],[Class (Dropdown)]],6),0)</f>
        <v>0</v>
      </c>
      <c r="Z167" s="108"/>
      <c r="AA167" s="107"/>
      <c r="AB167" s="111">
        <f>Table15775311283848586881828384858788898108118128138148[[#This Row],[Rate (Auto fill)]]*Table15775311283848586881828384858788898108118128138148[[#This Row],[Hours Groomed]]</f>
        <v>0</v>
      </c>
      <c r="AC167" s="32"/>
      <c r="AE167" s="85"/>
      <c r="AF167" s="85"/>
      <c r="AI167" s="33"/>
      <c r="AJ167" s="39"/>
      <c r="AK167" s="39"/>
      <c r="AL167" s="39"/>
      <c r="AM167" s="76"/>
      <c r="AN167" s="39"/>
      <c r="AO167" s="39"/>
      <c r="AP167" s="33"/>
      <c r="AQ167" s="77"/>
      <c r="AR167" s="39"/>
      <c r="AS167" s="39"/>
      <c r="AT167" s="76"/>
      <c r="AU167" s="39"/>
      <c r="AV167" s="78"/>
      <c r="AW167" s="33"/>
      <c r="AX167" s="77"/>
      <c r="AY167" s="39"/>
      <c r="AZ167" s="39"/>
      <c r="BA167" s="76"/>
      <c r="BB167" s="39"/>
      <c r="BC167" s="78"/>
      <c r="BD167" s="33"/>
      <c r="BE167" s="77"/>
      <c r="BF167" s="39"/>
      <c r="BG167" s="39"/>
      <c r="BH167" s="76"/>
      <c r="BI167" s="39"/>
      <c r="BJ167" s="78"/>
      <c r="BK167" s="33"/>
    </row>
    <row r="168" spans="1:63" x14ac:dyDescent="0.35">
      <c r="A168" s="77"/>
      <c r="B168" s="39"/>
      <c r="C168" s="39"/>
      <c r="D168" s="39"/>
      <c r="E168" s="39"/>
      <c r="F168" s="73"/>
      <c r="G168" s="95">
        <f>Table1487453233343536331323334353738393103113123133143[[#This Row],[Hours Worked]]*Table1487453233343536331323334353738393103113123133143[[#This Row],[Rate]]</f>
        <v>0</v>
      </c>
      <c r="H168" s="116"/>
      <c r="I168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68" s="94"/>
      <c r="K168" s="95">
        <f>Table1487453233343536331323334353738393103113123133143[[#This Row],[Rate (Auto selects)]]*Table1487453233343536331323334353738393103113123133143[[#This Row],[Hours Used]]</f>
        <v>0</v>
      </c>
      <c r="S168" s="33"/>
      <c r="T168" s="39"/>
      <c r="U168" s="39"/>
      <c r="V168" s="39"/>
      <c r="W168" s="39"/>
      <c r="X168" s="39"/>
      <c r="Y168" s="112">
        <f>IF(X168 &lt;&gt; "", RIGHT(Table15775311283848586881828384858788898108118128138148[[#This Row],[Class (Dropdown)]],6),0)</f>
        <v>0</v>
      </c>
      <c r="Z168" s="108"/>
      <c r="AA168" s="107"/>
      <c r="AB168" s="111">
        <f>Table15775311283848586881828384858788898108118128138148[[#This Row],[Rate (Auto fill)]]*Table15775311283848586881828384858788898108118128138148[[#This Row],[Hours Groomed]]</f>
        <v>0</v>
      </c>
      <c r="AC168" s="32"/>
      <c r="AE168" s="85"/>
      <c r="AF168" s="85"/>
      <c r="AI168" s="33"/>
      <c r="AJ168" s="39"/>
      <c r="AK168" s="39"/>
      <c r="AL168" s="39"/>
      <c r="AM168" s="76"/>
      <c r="AN168" s="39"/>
      <c r="AO168" s="39"/>
      <c r="AP168" s="33"/>
      <c r="AQ168" s="77"/>
      <c r="AR168" s="39"/>
      <c r="AS168" s="39"/>
      <c r="AT168" s="76"/>
      <c r="AU168" s="39"/>
      <c r="AV168" s="78"/>
      <c r="AW168" s="33"/>
      <c r="AX168" s="77"/>
      <c r="AY168" s="39"/>
      <c r="AZ168" s="39"/>
      <c r="BA168" s="76"/>
      <c r="BB168" s="39"/>
      <c r="BC168" s="78"/>
      <c r="BD168" s="33"/>
      <c r="BE168" s="77"/>
      <c r="BF168" s="39"/>
      <c r="BG168" s="39"/>
      <c r="BH168" s="76"/>
      <c r="BI168" s="39"/>
      <c r="BJ168" s="78"/>
      <c r="BK168" s="33"/>
    </row>
    <row r="169" spans="1:63" x14ac:dyDescent="0.35">
      <c r="A169" s="77"/>
      <c r="B169" s="39"/>
      <c r="C169" s="39"/>
      <c r="D169" s="39"/>
      <c r="E169" s="39"/>
      <c r="F169" s="73"/>
      <c r="G169" s="95">
        <f>Table1487453233343536331323334353738393103113123133143[[#This Row],[Hours Worked]]*Table1487453233343536331323334353738393103113123133143[[#This Row],[Rate]]</f>
        <v>0</v>
      </c>
      <c r="H169" s="116"/>
      <c r="I169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69" s="94"/>
      <c r="K169" s="95">
        <f>Table1487453233343536331323334353738393103113123133143[[#This Row],[Rate (Auto selects)]]*Table1487453233343536331323334353738393103113123133143[[#This Row],[Hours Used]]</f>
        <v>0</v>
      </c>
      <c r="S169" s="33"/>
      <c r="T169" s="39"/>
      <c r="U169" s="39"/>
      <c r="V169" s="39"/>
      <c r="W169" s="39"/>
      <c r="X169" s="39"/>
      <c r="Y169" s="112">
        <f>IF(X169 &lt;&gt; "", RIGHT(Table15775311283848586881828384858788898108118128138148[[#This Row],[Class (Dropdown)]],6),0)</f>
        <v>0</v>
      </c>
      <c r="Z169" s="108"/>
      <c r="AA169" s="107"/>
      <c r="AB169" s="111">
        <f>Table15775311283848586881828384858788898108118128138148[[#This Row],[Rate (Auto fill)]]*Table15775311283848586881828384858788898108118128138148[[#This Row],[Hours Groomed]]</f>
        <v>0</v>
      </c>
      <c r="AC169" s="32"/>
      <c r="AE169" s="85"/>
      <c r="AF169" s="85"/>
      <c r="AI169" s="33"/>
      <c r="AJ169" s="39"/>
      <c r="AK169" s="39"/>
      <c r="AL169" s="39"/>
      <c r="AM169" s="76"/>
      <c r="AN169" s="39"/>
      <c r="AO169" s="39"/>
      <c r="AP169" s="33"/>
      <c r="AQ169" s="77"/>
      <c r="AR169" s="39"/>
      <c r="AS169" s="39"/>
      <c r="AT169" s="76"/>
      <c r="AU169" s="39"/>
      <c r="AV169" s="78"/>
      <c r="AW169" s="33"/>
      <c r="AX169" s="77"/>
      <c r="AY169" s="39"/>
      <c r="AZ169" s="39"/>
      <c r="BA169" s="76"/>
      <c r="BB169" s="39"/>
      <c r="BC169" s="78"/>
      <c r="BD169" s="33"/>
      <c r="BE169" s="77"/>
      <c r="BF169" s="39"/>
      <c r="BG169" s="39"/>
      <c r="BH169" s="76"/>
      <c r="BI169" s="39"/>
      <c r="BJ169" s="78"/>
      <c r="BK169" s="33"/>
    </row>
    <row r="170" spans="1:63" x14ac:dyDescent="0.35">
      <c r="A170" s="77"/>
      <c r="B170" s="39"/>
      <c r="C170" s="39"/>
      <c r="D170" s="39"/>
      <c r="E170" s="39"/>
      <c r="F170" s="73"/>
      <c r="G170" s="95">
        <f>Table1487453233343536331323334353738393103113123133143[[#This Row],[Hours Worked]]*Table1487453233343536331323334353738393103113123133143[[#This Row],[Rate]]</f>
        <v>0</v>
      </c>
      <c r="H170" s="116"/>
      <c r="I170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70" s="94"/>
      <c r="K170" s="95">
        <f>Table1487453233343536331323334353738393103113123133143[[#This Row],[Rate (Auto selects)]]*Table1487453233343536331323334353738393103113123133143[[#This Row],[Hours Used]]</f>
        <v>0</v>
      </c>
      <c r="S170" s="33"/>
      <c r="T170" s="39"/>
      <c r="U170" s="39"/>
      <c r="V170" s="39"/>
      <c r="W170" s="39"/>
      <c r="X170" s="39"/>
      <c r="Y170" s="112">
        <f>IF(X170 &lt;&gt; "", RIGHT(Table15775311283848586881828384858788898108118128138148[[#This Row],[Class (Dropdown)]],6),0)</f>
        <v>0</v>
      </c>
      <c r="Z170" s="108"/>
      <c r="AA170" s="107"/>
      <c r="AB170" s="111">
        <f>Table15775311283848586881828384858788898108118128138148[[#This Row],[Rate (Auto fill)]]*Table15775311283848586881828384858788898108118128138148[[#This Row],[Hours Groomed]]</f>
        <v>0</v>
      </c>
      <c r="AC170" s="32"/>
      <c r="AE170" s="85"/>
      <c r="AF170" s="85"/>
      <c r="AI170" s="33"/>
      <c r="AJ170" s="39"/>
      <c r="AK170" s="39"/>
      <c r="AL170" s="39"/>
      <c r="AM170" s="76"/>
      <c r="AN170" s="39"/>
      <c r="AO170" s="39"/>
      <c r="AP170" s="33"/>
      <c r="AQ170" s="77"/>
      <c r="AR170" s="39"/>
      <c r="AS170" s="39"/>
      <c r="AT170" s="76"/>
      <c r="AU170" s="39"/>
      <c r="AV170" s="78"/>
      <c r="AW170" s="33"/>
      <c r="AX170" s="77"/>
      <c r="AY170" s="39"/>
      <c r="AZ170" s="39"/>
      <c r="BA170" s="76"/>
      <c r="BB170" s="39"/>
      <c r="BC170" s="78"/>
      <c r="BD170" s="33"/>
      <c r="BE170" s="77"/>
      <c r="BF170" s="39"/>
      <c r="BG170" s="39"/>
      <c r="BH170" s="76"/>
      <c r="BI170" s="39"/>
      <c r="BJ170" s="78"/>
      <c r="BK170" s="33"/>
    </row>
    <row r="171" spans="1:63" x14ac:dyDescent="0.35">
      <c r="A171" s="77"/>
      <c r="B171" s="39"/>
      <c r="C171" s="39"/>
      <c r="D171" s="39"/>
      <c r="E171" s="39"/>
      <c r="F171" s="73"/>
      <c r="G171" s="95">
        <f>Table1487453233343536331323334353738393103113123133143[[#This Row],[Hours Worked]]*Table1487453233343536331323334353738393103113123133143[[#This Row],[Rate]]</f>
        <v>0</v>
      </c>
      <c r="H171" s="116"/>
      <c r="I171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71" s="94"/>
      <c r="K171" s="95">
        <f>Table1487453233343536331323334353738393103113123133143[[#This Row],[Rate (Auto selects)]]*Table1487453233343536331323334353738393103113123133143[[#This Row],[Hours Used]]</f>
        <v>0</v>
      </c>
      <c r="S171" s="33"/>
      <c r="T171" s="39"/>
      <c r="U171" s="39"/>
      <c r="V171" s="39"/>
      <c r="W171" s="39"/>
      <c r="X171" s="39"/>
      <c r="Y171" s="112">
        <f>IF(X171 &lt;&gt; "", RIGHT(Table15775311283848586881828384858788898108118128138148[[#This Row],[Class (Dropdown)]],6),0)</f>
        <v>0</v>
      </c>
      <c r="Z171" s="108"/>
      <c r="AA171" s="107"/>
      <c r="AB171" s="111">
        <f>Table15775311283848586881828384858788898108118128138148[[#This Row],[Rate (Auto fill)]]*Table15775311283848586881828384858788898108118128138148[[#This Row],[Hours Groomed]]</f>
        <v>0</v>
      </c>
      <c r="AC171" s="32"/>
      <c r="AE171" s="85"/>
      <c r="AF171" s="85"/>
      <c r="AI171" s="33"/>
      <c r="AJ171" s="39"/>
      <c r="AK171" s="39"/>
      <c r="AL171" s="39"/>
      <c r="AM171" s="76"/>
      <c r="AN171" s="39"/>
      <c r="AO171" s="39"/>
      <c r="AP171" s="33"/>
      <c r="AQ171" s="77"/>
      <c r="AR171" s="39"/>
      <c r="AS171" s="39"/>
      <c r="AT171" s="76"/>
      <c r="AU171" s="39"/>
      <c r="AV171" s="78"/>
      <c r="AW171" s="33"/>
      <c r="AX171" s="77"/>
      <c r="AY171" s="39"/>
      <c r="AZ171" s="39"/>
      <c r="BA171" s="76"/>
      <c r="BB171" s="39"/>
      <c r="BC171" s="78"/>
      <c r="BD171" s="33"/>
      <c r="BE171" s="77"/>
      <c r="BF171" s="39"/>
      <c r="BG171" s="39"/>
      <c r="BH171" s="76"/>
      <c r="BI171" s="39"/>
      <c r="BJ171" s="78"/>
      <c r="BK171" s="33"/>
    </row>
    <row r="172" spans="1:63" x14ac:dyDescent="0.35">
      <c r="A172" s="77"/>
      <c r="B172" s="39"/>
      <c r="C172" s="39"/>
      <c r="D172" s="39"/>
      <c r="E172" s="39"/>
      <c r="F172" s="73"/>
      <c r="G172" s="95">
        <f>Table1487453233343536331323334353738393103113123133143[[#This Row],[Hours Worked]]*Table1487453233343536331323334353738393103113123133143[[#This Row],[Rate]]</f>
        <v>0</v>
      </c>
      <c r="H172" s="116"/>
      <c r="I172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72" s="94"/>
      <c r="K172" s="95">
        <f>Table1487453233343536331323334353738393103113123133143[[#This Row],[Rate (Auto selects)]]*Table1487453233343536331323334353738393103113123133143[[#This Row],[Hours Used]]</f>
        <v>0</v>
      </c>
      <c r="S172" s="33"/>
      <c r="T172" s="39"/>
      <c r="U172" s="39"/>
      <c r="V172" s="39"/>
      <c r="W172" s="39"/>
      <c r="X172" s="39"/>
      <c r="Y172" s="112">
        <f>IF(X172 &lt;&gt; "", RIGHT(Table15775311283848586881828384858788898108118128138148[[#This Row],[Class (Dropdown)]],6),0)</f>
        <v>0</v>
      </c>
      <c r="Z172" s="108"/>
      <c r="AA172" s="107"/>
      <c r="AB172" s="111">
        <f>Table15775311283848586881828384858788898108118128138148[[#This Row],[Rate (Auto fill)]]*Table15775311283848586881828384858788898108118128138148[[#This Row],[Hours Groomed]]</f>
        <v>0</v>
      </c>
      <c r="AC172" s="32"/>
      <c r="AE172" s="85"/>
      <c r="AF172" s="85"/>
      <c r="AI172" s="33"/>
      <c r="AJ172" s="39"/>
      <c r="AK172" s="39"/>
      <c r="AL172" s="39"/>
      <c r="AM172" s="76"/>
      <c r="AN172" s="39"/>
      <c r="AO172" s="39"/>
      <c r="AP172" s="33"/>
      <c r="AQ172" s="77"/>
      <c r="AR172" s="39"/>
      <c r="AS172" s="39"/>
      <c r="AT172" s="76"/>
      <c r="AU172" s="39"/>
      <c r="AV172" s="78"/>
      <c r="AW172" s="33"/>
      <c r="AX172" s="77"/>
      <c r="AY172" s="39"/>
      <c r="AZ172" s="39"/>
      <c r="BA172" s="76"/>
      <c r="BB172" s="39"/>
      <c r="BC172" s="78"/>
      <c r="BD172" s="33"/>
      <c r="BE172" s="77"/>
      <c r="BF172" s="39"/>
      <c r="BG172" s="39"/>
      <c r="BH172" s="76"/>
      <c r="BI172" s="39"/>
      <c r="BJ172" s="78"/>
      <c r="BK172" s="33"/>
    </row>
    <row r="173" spans="1:63" x14ac:dyDescent="0.35">
      <c r="A173" s="77"/>
      <c r="B173" s="39"/>
      <c r="C173" s="39"/>
      <c r="D173" s="39"/>
      <c r="E173" s="39"/>
      <c r="F173" s="73"/>
      <c r="G173" s="95">
        <f>Table1487453233343536331323334353738393103113123133143[[#This Row],[Hours Worked]]*Table1487453233343536331323334353738393103113123133143[[#This Row],[Rate]]</f>
        <v>0</v>
      </c>
      <c r="H173" s="116"/>
      <c r="I173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73" s="94"/>
      <c r="K173" s="95">
        <f>Table1487453233343536331323334353738393103113123133143[[#This Row],[Rate (Auto selects)]]*Table1487453233343536331323334353738393103113123133143[[#This Row],[Hours Used]]</f>
        <v>0</v>
      </c>
      <c r="S173" s="33"/>
      <c r="T173" s="39"/>
      <c r="U173" s="39"/>
      <c r="V173" s="39"/>
      <c r="W173" s="39"/>
      <c r="X173" s="39"/>
      <c r="Y173" s="112">
        <f>IF(X173 &lt;&gt; "", RIGHT(Table15775311283848586881828384858788898108118128138148[[#This Row],[Class (Dropdown)]],6),0)</f>
        <v>0</v>
      </c>
      <c r="Z173" s="108"/>
      <c r="AA173" s="107"/>
      <c r="AB173" s="111">
        <f>Table15775311283848586881828384858788898108118128138148[[#This Row],[Rate (Auto fill)]]*Table15775311283848586881828384858788898108118128138148[[#This Row],[Hours Groomed]]</f>
        <v>0</v>
      </c>
      <c r="AC173" s="32"/>
      <c r="AE173" s="85"/>
      <c r="AF173" s="85"/>
      <c r="AI173" s="33"/>
      <c r="AJ173" s="39"/>
      <c r="AK173" s="39"/>
      <c r="AL173" s="39"/>
      <c r="AM173" s="76"/>
      <c r="AN173" s="39"/>
      <c r="AO173" s="39"/>
      <c r="AP173" s="33"/>
      <c r="AQ173" s="77"/>
      <c r="AR173" s="39"/>
      <c r="AS173" s="39"/>
      <c r="AT173" s="76"/>
      <c r="AU173" s="39"/>
      <c r="AV173" s="78"/>
      <c r="AW173" s="33"/>
      <c r="AX173" s="77"/>
      <c r="AY173" s="39"/>
      <c r="AZ173" s="39"/>
      <c r="BA173" s="76"/>
      <c r="BB173" s="39"/>
      <c r="BC173" s="78"/>
      <c r="BD173" s="33"/>
      <c r="BE173" s="77"/>
      <c r="BF173" s="39"/>
      <c r="BG173" s="39"/>
      <c r="BH173" s="76"/>
      <c r="BI173" s="39"/>
      <c r="BJ173" s="78"/>
      <c r="BK173" s="33"/>
    </row>
    <row r="174" spans="1:63" x14ac:dyDescent="0.35">
      <c r="A174" s="77"/>
      <c r="B174" s="39"/>
      <c r="C174" s="39"/>
      <c r="D174" s="39"/>
      <c r="E174" s="39"/>
      <c r="F174" s="73"/>
      <c r="G174" s="95">
        <f>Table1487453233343536331323334353738393103113123133143[[#This Row],[Hours Worked]]*Table1487453233343536331323334353738393103113123133143[[#This Row],[Rate]]</f>
        <v>0</v>
      </c>
      <c r="H174" s="116"/>
      <c r="I174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74" s="94"/>
      <c r="K174" s="95">
        <f>Table1487453233343536331323334353738393103113123133143[[#This Row],[Rate (Auto selects)]]*Table1487453233343536331323334353738393103113123133143[[#This Row],[Hours Used]]</f>
        <v>0</v>
      </c>
      <c r="S174" s="33"/>
      <c r="T174" s="39"/>
      <c r="U174" s="39"/>
      <c r="V174" s="39"/>
      <c r="W174" s="39"/>
      <c r="X174" s="39"/>
      <c r="Y174" s="112">
        <f>IF(X174 &lt;&gt; "", RIGHT(Table15775311283848586881828384858788898108118128138148[[#This Row],[Class (Dropdown)]],6),0)</f>
        <v>0</v>
      </c>
      <c r="Z174" s="108"/>
      <c r="AA174" s="107"/>
      <c r="AB174" s="111">
        <f>Table15775311283848586881828384858788898108118128138148[[#This Row],[Rate (Auto fill)]]*Table15775311283848586881828384858788898108118128138148[[#This Row],[Hours Groomed]]</f>
        <v>0</v>
      </c>
      <c r="AC174" s="32"/>
      <c r="AE174" s="85"/>
      <c r="AF174" s="85"/>
      <c r="AI174" s="33"/>
      <c r="AJ174" s="39"/>
      <c r="AK174" s="39"/>
      <c r="AL174" s="39"/>
      <c r="AM174" s="76"/>
      <c r="AN174" s="39"/>
      <c r="AO174" s="39"/>
      <c r="AP174" s="33"/>
      <c r="AQ174" s="77"/>
      <c r="AR174" s="39"/>
      <c r="AS174" s="39"/>
      <c r="AT174" s="76"/>
      <c r="AU174" s="39"/>
      <c r="AV174" s="78"/>
      <c r="AW174" s="33"/>
      <c r="AX174" s="77"/>
      <c r="AY174" s="39"/>
      <c r="AZ174" s="39"/>
      <c r="BA174" s="76"/>
      <c r="BB174" s="39"/>
      <c r="BC174" s="78"/>
      <c r="BD174" s="33"/>
      <c r="BE174" s="77"/>
      <c r="BF174" s="39"/>
      <c r="BG174" s="39"/>
      <c r="BH174" s="76"/>
      <c r="BI174" s="39"/>
      <c r="BJ174" s="78"/>
      <c r="BK174" s="33"/>
    </row>
    <row r="175" spans="1:63" x14ac:dyDescent="0.35">
      <c r="A175" s="77"/>
      <c r="B175" s="39"/>
      <c r="C175" s="39"/>
      <c r="D175" s="39"/>
      <c r="E175" s="39"/>
      <c r="F175" s="73"/>
      <c r="G175" s="95">
        <f>Table1487453233343536331323334353738393103113123133143[[#This Row],[Hours Worked]]*Table1487453233343536331323334353738393103113123133143[[#This Row],[Rate]]</f>
        <v>0</v>
      </c>
      <c r="H175" s="116"/>
      <c r="I175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75" s="94"/>
      <c r="K175" s="95">
        <f>Table1487453233343536331323334353738393103113123133143[[#This Row],[Rate (Auto selects)]]*Table1487453233343536331323334353738393103113123133143[[#This Row],[Hours Used]]</f>
        <v>0</v>
      </c>
      <c r="S175" s="33"/>
      <c r="T175" s="39"/>
      <c r="U175" s="39"/>
      <c r="V175" s="39"/>
      <c r="W175" s="39"/>
      <c r="X175" s="39"/>
      <c r="Y175" s="112">
        <f>IF(X175 &lt;&gt; "", RIGHT(Table15775311283848586881828384858788898108118128138148[[#This Row],[Class (Dropdown)]],6),0)</f>
        <v>0</v>
      </c>
      <c r="Z175" s="108"/>
      <c r="AA175" s="107"/>
      <c r="AB175" s="111">
        <f>Table15775311283848586881828384858788898108118128138148[[#This Row],[Rate (Auto fill)]]*Table15775311283848586881828384858788898108118128138148[[#This Row],[Hours Groomed]]</f>
        <v>0</v>
      </c>
      <c r="AC175" s="32"/>
      <c r="AE175" s="85"/>
      <c r="AF175" s="85"/>
      <c r="AI175" s="33"/>
      <c r="AJ175" s="39"/>
      <c r="AK175" s="39"/>
      <c r="AL175" s="39"/>
      <c r="AM175" s="76"/>
      <c r="AN175" s="39"/>
      <c r="AO175" s="39"/>
      <c r="AP175" s="33"/>
      <c r="AQ175" s="77"/>
      <c r="AR175" s="39"/>
      <c r="AS175" s="39"/>
      <c r="AT175" s="76"/>
      <c r="AU175" s="39"/>
      <c r="AV175" s="78"/>
      <c r="AW175" s="33"/>
      <c r="AX175" s="77"/>
      <c r="AY175" s="39"/>
      <c r="AZ175" s="39"/>
      <c r="BA175" s="76"/>
      <c r="BB175" s="39"/>
      <c r="BC175" s="78"/>
      <c r="BD175" s="33"/>
      <c r="BE175" s="77"/>
      <c r="BF175" s="39"/>
      <c r="BG175" s="39"/>
      <c r="BH175" s="76"/>
      <c r="BI175" s="39"/>
      <c r="BJ175" s="78"/>
      <c r="BK175" s="33"/>
    </row>
    <row r="176" spans="1:63" x14ac:dyDescent="0.35">
      <c r="A176" s="77"/>
      <c r="B176" s="39"/>
      <c r="C176" s="39"/>
      <c r="D176" s="39"/>
      <c r="E176" s="39"/>
      <c r="F176" s="73"/>
      <c r="G176" s="95">
        <f>Table1487453233343536331323334353738393103113123133143[[#This Row],[Hours Worked]]*Table1487453233343536331323334353738393103113123133143[[#This Row],[Rate]]</f>
        <v>0</v>
      </c>
      <c r="H176" s="116"/>
      <c r="I176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76" s="94"/>
      <c r="K176" s="95">
        <f>Table1487453233343536331323334353738393103113123133143[[#This Row],[Rate (Auto selects)]]*Table1487453233343536331323334353738393103113123133143[[#This Row],[Hours Used]]</f>
        <v>0</v>
      </c>
      <c r="S176" s="33"/>
      <c r="T176" s="39"/>
      <c r="U176" s="39"/>
      <c r="V176" s="39"/>
      <c r="W176" s="39"/>
      <c r="X176" s="39"/>
      <c r="Y176" s="112">
        <f>IF(X176 &lt;&gt; "", RIGHT(Table15775311283848586881828384858788898108118128138148[[#This Row],[Class (Dropdown)]],6),0)</f>
        <v>0</v>
      </c>
      <c r="Z176" s="108"/>
      <c r="AA176" s="107"/>
      <c r="AB176" s="111">
        <f>Table15775311283848586881828384858788898108118128138148[[#This Row],[Rate (Auto fill)]]*Table15775311283848586881828384858788898108118128138148[[#This Row],[Hours Groomed]]</f>
        <v>0</v>
      </c>
      <c r="AC176" s="32"/>
      <c r="AE176" s="85"/>
      <c r="AF176" s="85"/>
      <c r="AI176" s="33"/>
      <c r="AJ176" s="39"/>
      <c r="AK176" s="39"/>
      <c r="AL176" s="39"/>
      <c r="AM176" s="76"/>
      <c r="AN176" s="39"/>
      <c r="AO176" s="39"/>
      <c r="AP176" s="33"/>
      <c r="AQ176" s="77"/>
      <c r="AR176" s="39"/>
      <c r="AS176" s="39"/>
      <c r="AT176" s="76"/>
      <c r="AU176" s="39"/>
      <c r="AV176" s="78"/>
      <c r="AW176" s="33"/>
      <c r="AX176" s="77"/>
      <c r="AY176" s="39"/>
      <c r="AZ176" s="39"/>
      <c r="BA176" s="76"/>
      <c r="BB176" s="39"/>
      <c r="BC176" s="78"/>
      <c r="BD176" s="33"/>
      <c r="BE176" s="77"/>
      <c r="BF176" s="39"/>
      <c r="BG176" s="39"/>
      <c r="BH176" s="76"/>
      <c r="BI176" s="39"/>
      <c r="BJ176" s="78"/>
      <c r="BK176" s="33"/>
    </row>
    <row r="177" spans="1:63" x14ac:dyDescent="0.35">
      <c r="A177" s="77"/>
      <c r="B177" s="39"/>
      <c r="C177" s="39"/>
      <c r="D177" s="39"/>
      <c r="E177" s="39"/>
      <c r="F177" s="73"/>
      <c r="G177" s="95">
        <f>Table1487453233343536331323334353738393103113123133143[[#This Row],[Hours Worked]]*Table1487453233343536331323334353738393103113123133143[[#This Row],[Rate]]</f>
        <v>0</v>
      </c>
      <c r="H177" s="116"/>
      <c r="I177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77" s="94"/>
      <c r="K177" s="95">
        <f>Table1487453233343536331323334353738393103113123133143[[#This Row],[Rate (Auto selects)]]*Table1487453233343536331323334353738393103113123133143[[#This Row],[Hours Used]]</f>
        <v>0</v>
      </c>
      <c r="S177" s="33"/>
      <c r="T177" s="39"/>
      <c r="U177" s="39"/>
      <c r="V177" s="39"/>
      <c r="W177" s="39"/>
      <c r="X177" s="39"/>
      <c r="Y177" s="112">
        <f>IF(X177 &lt;&gt; "", RIGHT(Table15775311283848586881828384858788898108118128138148[[#This Row],[Class (Dropdown)]],6),0)</f>
        <v>0</v>
      </c>
      <c r="Z177" s="108"/>
      <c r="AA177" s="107"/>
      <c r="AB177" s="111">
        <f>Table15775311283848586881828384858788898108118128138148[[#This Row],[Rate (Auto fill)]]*Table15775311283848586881828384858788898108118128138148[[#This Row],[Hours Groomed]]</f>
        <v>0</v>
      </c>
      <c r="AC177" s="32"/>
      <c r="AE177" s="85"/>
      <c r="AF177" s="85"/>
      <c r="AI177" s="33"/>
      <c r="AJ177" s="39"/>
      <c r="AK177" s="39"/>
      <c r="AL177" s="39"/>
      <c r="AM177" s="76"/>
      <c r="AN177" s="39"/>
      <c r="AO177" s="39"/>
      <c r="AP177" s="33"/>
      <c r="AQ177" s="77"/>
      <c r="AR177" s="39"/>
      <c r="AS177" s="39"/>
      <c r="AT177" s="76"/>
      <c r="AU177" s="39"/>
      <c r="AV177" s="78"/>
      <c r="AW177" s="33"/>
      <c r="AX177" s="77"/>
      <c r="AY177" s="39"/>
      <c r="AZ177" s="39"/>
      <c r="BA177" s="76"/>
      <c r="BB177" s="39"/>
      <c r="BC177" s="78"/>
      <c r="BD177" s="33"/>
      <c r="BE177" s="77"/>
      <c r="BF177" s="39"/>
      <c r="BG177" s="39"/>
      <c r="BH177" s="76"/>
      <c r="BI177" s="39"/>
      <c r="BJ177" s="78"/>
      <c r="BK177" s="33"/>
    </row>
    <row r="178" spans="1:63" x14ac:dyDescent="0.35">
      <c r="A178" s="77"/>
      <c r="B178" s="39"/>
      <c r="C178" s="39"/>
      <c r="D178" s="39"/>
      <c r="E178" s="39"/>
      <c r="F178" s="73"/>
      <c r="G178" s="95">
        <f>Table1487453233343536331323334353738393103113123133143[[#This Row],[Hours Worked]]*Table1487453233343536331323334353738393103113123133143[[#This Row],[Rate]]</f>
        <v>0</v>
      </c>
      <c r="H178" s="116"/>
      <c r="I178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78" s="94"/>
      <c r="K178" s="95">
        <f>Table1487453233343536331323334353738393103113123133143[[#This Row],[Rate (Auto selects)]]*Table1487453233343536331323334353738393103113123133143[[#This Row],[Hours Used]]</f>
        <v>0</v>
      </c>
      <c r="S178" s="33"/>
      <c r="T178" s="39"/>
      <c r="U178" s="39"/>
      <c r="V178" s="39"/>
      <c r="W178" s="39"/>
      <c r="X178" s="39"/>
      <c r="Y178" s="112">
        <f>IF(X178 &lt;&gt; "", RIGHT(Table15775311283848586881828384858788898108118128138148[[#This Row],[Class (Dropdown)]],6),0)</f>
        <v>0</v>
      </c>
      <c r="Z178" s="108"/>
      <c r="AA178" s="107"/>
      <c r="AB178" s="111">
        <f>Table15775311283848586881828384858788898108118128138148[[#This Row],[Rate (Auto fill)]]*Table15775311283848586881828384858788898108118128138148[[#This Row],[Hours Groomed]]</f>
        <v>0</v>
      </c>
      <c r="AC178" s="32"/>
      <c r="AE178" s="85"/>
      <c r="AF178" s="85"/>
      <c r="AI178" s="33"/>
      <c r="AJ178" s="39"/>
      <c r="AK178" s="39"/>
      <c r="AL178" s="39"/>
      <c r="AM178" s="76"/>
      <c r="AN178" s="39"/>
      <c r="AO178" s="39"/>
      <c r="AP178" s="33"/>
      <c r="AQ178" s="77"/>
      <c r="AR178" s="39"/>
      <c r="AS178" s="39"/>
      <c r="AT178" s="76"/>
      <c r="AU178" s="39"/>
      <c r="AV178" s="78"/>
      <c r="AW178" s="33"/>
      <c r="AX178" s="77"/>
      <c r="AY178" s="39"/>
      <c r="AZ178" s="39"/>
      <c r="BA178" s="76"/>
      <c r="BB178" s="39"/>
      <c r="BC178" s="78"/>
      <c r="BD178" s="33"/>
      <c r="BE178" s="77"/>
      <c r="BF178" s="39"/>
      <c r="BG178" s="39"/>
      <c r="BH178" s="76"/>
      <c r="BI178" s="39"/>
      <c r="BJ178" s="78"/>
      <c r="BK178" s="33"/>
    </row>
    <row r="179" spans="1:63" x14ac:dyDescent="0.35">
      <c r="A179" s="77"/>
      <c r="B179" s="39"/>
      <c r="C179" s="39"/>
      <c r="D179" s="39"/>
      <c r="E179" s="39"/>
      <c r="F179" s="73"/>
      <c r="G179" s="95">
        <f>Table1487453233343536331323334353738393103113123133143[[#This Row],[Hours Worked]]*Table1487453233343536331323334353738393103113123133143[[#This Row],[Rate]]</f>
        <v>0</v>
      </c>
      <c r="H179" s="116"/>
      <c r="I179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79" s="94"/>
      <c r="K179" s="95">
        <f>Table1487453233343536331323334353738393103113123133143[[#This Row],[Rate (Auto selects)]]*Table1487453233343536331323334353738393103113123133143[[#This Row],[Hours Used]]</f>
        <v>0</v>
      </c>
      <c r="S179" s="33"/>
      <c r="T179" s="39"/>
      <c r="U179" s="39"/>
      <c r="V179" s="39"/>
      <c r="W179" s="39"/>
      <c r="X179" s="39"/>
      <c r="Y179" s="112">
        <f>IF(X179 &lt;&gt; "", RIGHT(Table15775311283848586881828384858788898108118128138148[[#This Row],[Class (Dropdown)]],6),0)</f>
        <v>0</v>
      </c>
      <c r="Z179" s="108"/>
      <c r="AA179" s="107"/>
      <c r="AB179" s="111">
        <f>Table15775311283848586881828384858788898108118128138148[[#This Row],[Rate (Auto fill)]]*Table15775311283848586881828384858788898108118128138148[[#This Row],[Hours Groomed]]</f>
        <v>0</v>
      </c>
      <c r="AC179" s="32"/>
      <c r="AE179" s="85"/>
      <c r="AF179" s="85"/>
      <c r="AI179" s="33"/>
      <c r="AJ179" s="39"/>
      <c r="AK179" s="39"/>
      <c r="AL179" s="39"/>
      <c r="AM179" s="76"/>
      <c r="AN179" s="39"/>
      <c r="AO179" s="39"/>
      <c r="AP179" s="33"/>
      <c r="AQ179" s="77"/>
      <c r="AR179" s="39"/>
      <c r="AS179" s="39"/>
      <c r="AT179" s="76"/>
      <c r="AU179" s="39"/>
      <c r="AV179" s="78"/>
      <c r="AW179" s="33"/>
      <c r="AX179" s="77"/>
      <c r="AY179" s="39"/>
      <c r="AZ179" s="39"/>
      <c r="BA179" s="76"/>
      <c r="BB179" s="39"/>
      <c r="BC179" s="78"/>
      <c r="BD179" s="33"/>
      <c r="BE179" s="77"/>
      <c r="BF179" s="39"/>
      <c r="BG179" s="39"/>
      <c r="BH179" s="76"/>
      <c r="BI179" s="39"/>
      <c r="BJ179" s="78"/>
      <c r="BK179" s="33"/>
    </row>
    <row r="180" spans="1:63" x14ac:dyDescent="0.35">
      <c r="A180" s="77"/>
      <c r="B180" s="39"/>
      <c r="C180" s="39"/>
      <c r="D180" s="39"/>
      <c r="E180" s="39"/>
      <c r="F180" s="73"/>
      <c r="G180" s="95">
        <f>Table1487453233343536331323334353738393103113123133143[[#This Row],[Hours Worked]]*Table1487453233343536331323334353738393103113123133143[[#This Row],[Rate]]</f>
        <v>0</v>
      </c>
      <c r="H180" s="116"/>
      <c r="I180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80" s="94"/>
      <c r="K180" s="95">
        <f>Table1487453233343536331323334353738393103113123133143[[#This Row],[Rate (Auto selects)]]*Table1487453233343536331323334353738393103113123133143[[#This Row],[Hours Used]]</f>
        <v>0</v>
      </c>
      <c r="S180" s="33"/>
      <c r="T180" s="39"/>
      <c r="U180" s="39"/>
      <c r="V180" s="39"/>
      <c r="W180" s="39"/>
      <c r="X180" s="39"/>
      <c r="Y180" s="112">
        <f>IF(X180 &lt;&gt; "", RIGHT(Table15775311283848586881828384858788898108118128138148[[#This Row],[Class (Dropdown)]],6),0)</f>
        <v>0</v>
      </c>
      <c r="Z180" s="108"/>
      <c r="AA180" s="107"/>
      <c r="AB180" s="111">
        <f>Table15775311283848586881828384858788898108118128138148[[#This Row],[Rate (Auto fill)]]*Table15775311283848586881828384858788898108118128138148[[#This Row],[Hours Groomed]]</f>
        <v>0</v>
      </c>
      <c r="AC180" s="32"/>
      <c r="AE180" s="85"/>
      <c r="AF180" s="85"/>
      <c r="AI180" s="33"/>
      <c r="AJ180" s="39"/>
      <c r="AK180" s="39"/>
      <c r="AL180" s="39"/>
      <c r="AM180" s="76"/>
      <c r="AN180" s="39"/>
      <c r="AO180" s="39"/>
      <c r="AP180" s="33"/>
      <c r="AQ180" s="77"/>
      <c r="AR180" s="39"/>
      <c r="AS180" s="39"/>
      <c r="AT180" s="76"/>
      <c r="AU180" s="39"/>
      <c r="AV180" s="78"/>
      <c r="AW180" s="33"/>
      <c r="AX180" s="77"/>
      <c r="AY180" s="39"/>
      <c r="AZ180" s="39"/>
      <c r="BA180" s="76"/>
      <c r="BB180" s="39"/>
      <c r="BC180" s="78"/>
      <c r="BD180" s="33"/>
      <c r="BE180" s="77"/>
      <c r="BF180" s="39"/>
      <c r="BG180" s="39"/>
      <c r="BH180" s="76"/>
      <c r="BI180" s="39"/>
      <c r="BJ180" s="78"/>
      <c r="BK180" s="33"/>
    </row>
    <row r="181" spans="1:63" x14ac:dyDescent="0.35">
      <c r="A181" s="77"/>
      <c r="B181" s="39"/>
      <c r="C181" s="39"/>
      <c r="D181" s="39"/>
      <c r="E181" s="39"/>
      <c r="F181" s="73"/>
      <c r="G181" s="95">
        <f>Table1487453233343536331323334353738393103113123133143[[#This Row],[Hours Worked]]*Table1487453233343536331323334353738393103113123133143[[#This Row],[Rate]]</f>
        <v>0</v>
      </c>
      <c r="H181" s="116"/>
      <c r="I181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81" s="94"/>
      <c r="K181" s="95">
        <f>Table1487453233343536331323334353738393103113123133143[[#This Row],[Rate (Auto selects)]]*Table1487453233343536331323334353738393103113123133143[[#This Row],[Hours Used]]</f>
        <v>0</v>
      </c>
      <c r="S181" s="33"/>
      <c r="T181" s="39"/>
      <c r="U181" s="39"/>
      <c r="V181" s="39"/>
      <c r="W181" s="39"/>
      <c r="X181" s="39"/>
      <c r="Y181" s="112">
        <f>IF(X181 &lt;&gt; "", RIGHT(Table15775311283848586881828384858788898108118128138148[[#This Row],[Class (Dropdown)]],6),0)</f>
        <v>0</v>
      </c>
      <c r="Z181" s="108"/>
      <c r="AA181" s="107"/>
      <c r="AB181" s="111">
        <f>Table15775311283848586881828384858788898108118128138148[[#This Row],[Rate (Auto fill)]]*Table15775311283848586881828384858788898108118128138148[[#This Row],[Hours Groomed]]</f>
        <v>0</v>
      </c>
      <c r="AC181" s="32"/>
      <c r="AE181" s="85"/>
      <c r="AF181" s="85"/>
      <c r="AI181" s="33"/>
      <c r="AJ181" s="39"/>
      <c r="AK181" s="39"/>
      <c r="AL181" s="39"/>
      <c r="AM181" s="76"/>
      <c r="AN181" s="39"/>
      <c r="AO181" s="39"/>
      <c r="AP181" s="33"/>
      <c r="AQ181" s="77"/>
      <c r="AR181" s="39"/>
      <c r="AS181" s="39"/>
      <c r="AT181" s="76"/>
      <c r="AU181" s="39"/>
      <c r="AV181" s="78"/>
      <c r="AW181" s="33"/>
      <c r="AX181" s="77"/>
      <c r="AY181" s="39"/>
      <c r="AZ181" s="39"/>
      <c r="BA181" s="76"/>
      <c r="BB181" s="39"/>
      <c r="BC181" s="78"/>
      <c r="BD181" s="33"/>
      <c r="BE181" s="77"/>
      <c r="BF181" s="39"/>
      <c r="BG181" s="39"/>
      <c r="BH181" s="76"/>
      <c r="BI181" s="39"/>
      <c r="BJ181" s="78"/>
      <c r="BK181" s="33"/>
    </row>
    <row r="182" spans="1:63" x14ac:dyDescent="0.35">
      <c r="A182" s="77"/>
      <c r="B182" s="39"/>
      <c r="C182" s="39"/>
      <c r="D182" s="39"/>
      <c r="E182" s="39"/>
      <c r="F182" s="73"/>
      <c r="G182" s="95">
        <f>Table1487453233343536331323334353738393103113123133143[[#This Row],[Hours Worked]]*Table1487453233343536331323334353738393103113123133143[[#This Row],[Rate]]</f>
        <v>0</v>
      </c>
      <c r="H182" s="116"/>
      <c r="I182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82" s="94"/>
      <c r="K182" s="95">
        <f>Table1487453233343536331323334353738393103113123133143[[#This Row],[Rate (Auto selects)]]*Table1487453233343536331323334353738393103113123133143[[#This Row],[Hours Used]]</f>
        <v>0</v>
      </c>
      <c r="S182" s="33"/>
      <c r="T182" s="39"/>
      <c r="U182" s="39"/>
      <c r="V182" s="39"/>
      <c r="W182" s="39"/>
      <c r="X182" s="39"/>
      <c r="Y182" s="112">
        <f>IF(X182 &lt;&gt; "", RIGHT(Table15775311283848586881828384858788898108118128138148[[#This Row],[Class (Dropdown)]],6),0)</f>
        <v>0</v>
      </c>
      <c r="Z182" s="108"/>
      <c r="AA182" s="107"/>
      <c r="AB182" s="111">
        <f>Table15775311283848586881828384858788898108118128138148[[#This Row],[Rate (Auto fill)]]*Table15775311283848586881828384858788898108118128138148[[#This Row],[Hours Groomed]]</f>
        <v>0</v>
      </c>
      <c r="AC182" s="32"/>
      <c r="AE182" s="85"/>
      <c r="AF182" s="85"/>
      <c r="AI182" s="33"/>
      <c r="AJ182" s="39"/>
      <c r="AK182" s="39"/>
      <c r="AL182" s="39"/>
      <c r="AM182" s="76"/>
      <c r="AN182" s="39"/>
      <c r="AO182" s="39"/>
      <c r="AP182" s="33"/>
      <c r="AQ182" s="77"/>
      <c r="AR182" s="39"/>
      <c r="AS182" s="39"/>
      <c r="AT182" s="76"/>
      <c r="AU182" s="39"/>
      <c r="AV182" s="78"/>
      <c r="AW182" s="33"/>
      <c r="AX182" s="77"/>
      <c r="AY182" s="39"/>
      <c r="AZ182" s="39"/>
      <c r="BA182" s="76"/>
      <c r="BB182" s="39"/>
      <c r="BC182" s="78"/>
      <c r="BD182" s="33"/>
      <c r="BE182" s="77"/>
      <c r="BF182" s="39"/>
      <c r="BG182" s="39"/>
      <c r="BH182" s="76"/>
      <c r="BI182" s="39"/>
      <c r="BJ182" s="78"/>
      <c r="BK182" s="33"/>
    </row>
    <row r="183" spans="1:63" x14ac:dyDescent="0.35">
      <c r="A183" s="77"/>
      <c r="B183" s="39"/>
      <c r="C183" s="39"/>
      <c r="D183" s="39"/>
      <c r="E183" s="39"/>
      <c r="F183" s="73"/>
      <c r="G183" s="95">
        <f>Table1487453233343536331323334353738393103113123133143[[#This Row],[Hours Worked]]*Table1487453233343536331323334353738393103113123133143[[#This Row],[Rate]]</f>
        <v>0</v>
      </c>
      <c r="H183" s="116"/>
      <c r="I183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83" s="94"/>
      <c r="K183" s="95">
        <f>Table1487453233343536331323334353738393103113123133143[[#This Row],[Rate (Auto selects)]]*Table1487453233343536331323334353738393103113123133143[[#This Row],[Hours Used]]</f>
        <v>0</v>
      </c>
      <c r="S183" s="33"/>
      <c r="T183" s="39"/>
      <c r="U183" s="39"/>
      <c r="V183" s="39"/>
      <c r="W183" s="39"/>
      <c r="X183" s="39"/>
      <c r="Y183" s="112">
        <f>IF(X183 &lt;&gt; "", RIGHT(Table15775311283848586881828384858788898108118128138148[[#This Row],[Class (Dropdown)]],6),0)</f>
        <v>0</v>
      </c>
      <c r="Z183" s="108"/>
      <c r="AA183" s="107"/>
      <c r="AB183" s="111">
        <f>Table15775311283848586881828384858788898108118128138148[[#This Row],[Rate (Auto fill)]]*Table15775311283848586881828384858788898108118128138148[[#This Row],[Hours Groomed]]</f>
        <v>0</v>
      </c>
      <c r="AC183" s="32"/>
      <c r="AE183" s="85"/>
      <c r="AF183" s="85"/>
      <c r="AI183" s="33"/>
      <c r="AJ183" s="39"/>
      <c r="AK183" s="39"/>
      <c r="AL183" s="39"/>
      <c r="AM183" s="76"/>
      <c r="AN183" s="39"/>
      <c r="AO183" s="39"/>
      <c r="AP183" s="33"/>
      <c r="AQ183" s="77"/>
      <c r="AR183" s="39"/>
      <c r="AS183" s="39"/>
      <c r="AT183" s="76"/>
      <c r="AU183" s="39"/>
      <c r="AV183" s="78"/>
      <c r="AW183" s="33"/>
      <c r="AX183" s="77"/>
      <c r="AY183" s="39"/>
      <c r="AZ183" s="39"/>
      <c r="BA183" s="76"/>
      <c r="BB183" s="39"/>
      <c r="BC183" s="78"/>
      <c r="BD183" s="33"/>
      <c r="BE183" s="77"/>
      <c r="BF183" s="39"/>
      <c r="BG183" s="39"/>
      <c r="BH183" s="76"/>
      <c r="BI183" s="39"/>
      <c r="BJ183" s="78"/>
      <c r="BK183" s="33"/>
    </row>
    <row r="184" spans="1:63" x14ac:dyDescent="0.35">
      <c r="A184" s="77"/>
      <c r="B184" s="39"/>
      <c r="C184" s="39"/>
      <c r="D184" s="39"/>
      <c r="E184" s="39"/>
      <c r="F184" s="73"/>
      <c r="G184" s="95">
        <f>Table1487453233343536331323334353738393103113123133143[[#This Row],[Hours Worked]]*Table1487453233343536331323334353738393103113123133143[[#This Row],[Rate]]</f>
        <v>0</v>
      </c>
      <c r="H184" s="116"/>
      <c r="I184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84" s="94"/>
      <c r="K184" s="95">
        <f>Table1487453233343536331323334353738393103113123133143[[#This Row],[Rate (Auto selects)]]*Table1487453233343536331323334353738393103113123133143[[#This Row],[Hours Used]]</f>
        <v>0</v>
      </c>
      <c r="S184" s="33"/>
      <c r="T184" s="39"/>
      <c r="U184" s="39"/>
      <c r="V184" s="39"/>
      <c r="W184" s="39"/>
      <c r="X184" s="39"/>
      <c r="Y184" s="112">
        <f>IF(X184 &lt;&gt; "", RIGHT(Table15775311283848586881828384858788898108118128138148[[#This Row],[Class (Dropdown)]],6),0)</f>
        <v>0</v>
      </c>
      <c r="Z184" s="108"/>
      <c r="AA184" s="107"/>
      <c r="AB184" s="111">
        <f>Table15775311283848586881828384858788898108118128138148[[#This Row],[Rate (Auto fill)]]*Table15775311283848586881828384858788898108118128138148[[#This Row],[Hours Groomed]]</f>
        <v>0</v>
      </c>
      <c r="AC184" s="32"/>
      <c r="AE184" s="85"/>
      <c r="AF184" s="85"/>
      <c r="AI184" s="33"/>
      <c r="AJ184" s="39"/>
      <c r="AK184" s="39"/>
      <c r="AL184" s="39"/>
      <c r="AM184" s="76"/>
      <c r="AN184" s="39"/>
      <c r="AO184" s="39"/>
      <c r="AP184" s="33"/>
      <c r="AQ184" s="77"/>
      <c r="AR184" s="39"/>
      <c r="AS184" s="39"/>
      <c r="AT184" s="76"/>
      <c r="AU184" s="39"/>
      <c r="AV184" s="78"/>
      <c r="AW184" s="33"/>
      <c r="AX184" s="77"/>
      <c r="AY184" s="39"/>
      <c r="AZ184" s="39"/>
      <c r="BA184" s="76"/>
      <c r="BB184" s="39"/>
      <c r="BC184" s="78"/>
      <c r="BD184" s="33"/>
      <c r="BE184" s="77"/>
      <c r="BF184" s="39"/>
      <c r="BG184" s="39"/>
      <c r="BH184" s="76"/>
      <c r="BI184" s="39"/>
      <c r="BJ184" s="78"/>
      <c r="BK184" s="33"/>
    </row>
    <row r="185" spans="1:63" x14ac:dyDescent="0.35">
      <c r="A185" s="77"/>
      <c r="B185" s="39"/>
      <c r="C185" s="39"/>
      <c r="D185" s="39"/>
      <c r="E185" s="39"/>
      <c r="F185" s="73"/>
      <c r="G185" s="95">
        <f>Table1487453233343536331323334353738393103113123133143[[#This Row],[Hours Worked]]*Table1487453233343536331323334353738393103113123133143[[#This Row],[Rate]]</f>
        <v>0</v>
      </c>
      <c r="H185" s="116"/>
      <c r="I185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85" s="94"/>
      <c r="K185" s="95">
        <f>Table1487453233343536331323334353738393103113123133143[[#This Row],[Rate (Auto selects)]]*Table1487453233343536331323334353738393103113123133143[[#This Row],[Hours Used]]</f>
        <v>0</v>
      </c>
      <c r="S185" s="33"/>
      <c r="T185" s="39"/>
      <c r="U185" s="39"/>
      <c r="V185" s="39"/>
      <c r="W185" s="39"/>
      <c r="X185" s="39"/>
      <c r="Y185" s="112">
        <f>IF(X185 &lt;&gt; "", RIGHT(Table15775311283848586881828384858788898108118128138148[[#This Row],[Class (Dropdown)]],6),0)</f>
        <v>0</v>
      </c>
      <c r="Z185" s="108"/>
      <c r="AA185" s="107"/>
      <c r="AB185" s="111">
        <f>Table15775311283848586881828384858788898108118128138148[[#This Row],[Rate (Auto fill)]]*Table15775311283848586881828384858788898108118128138148[[#This Row],[Hours Groomed]]</f>
        <v>0</v>
      </c>
      <c r="AC185" s="32"/>
      <c r="AE185" s="85"/>
      <c r="AF185" s="85"/>
      <c r="AI185" s="33"/>
      <c r="AJ185" s="39"/>
      <c r="AK185" s="39"/>
      <c r="AL185" s="39"/>
      <c r="AM185" s="76"/>
      <c r="AN185" s="39"/>
      <c r="AO185" s="39"/>
      <c r="AP185" s="33"/>
      <c r="AQ185" s="77"/>
      <c r="AR185" s="39"/>
      <c r="AS185" s="39"/>
      <c r="AT185" s="76"/>
      <c r="AU185" s="39"/>
      <c r="AV185" s="78"/>
      <c r="AW185" s="33"/>
      <c r="AX185" s="77"/>
      <c r="AY185" s="39"/>
      <c r="AZ185" s="39"/>
      <c r="BA185" s="76"/>
      <c r="BB185" s="39"/>
      <c r="BC185" s="78"/>
      <c r="BD185" s="33"/>
      <c r="BE185" s="77"/>
      <c r="BF185" s="39"/>
      <c r="BG185" s="39"/>
      <c r="BH185" s="76"/>
      <c r="BI185" s="39"/>
      <c r="BJ185" s="78"/>
      <c r="BK185" s="33"/>
    </row>
    <row r="186" spans="1:63" x14ac:dyDescent="0.35">
      <c r="A186" s="77"/>
      <c r="B186" s="39"/>
      <c r="C186" s="39"/>
      <c r="D186" s="39"/>
      <c r="E186" s="39"/>
      <c r="F186" s="73"/>
      <c r="G186" s="95">
        <f>Table1487453233343536331323334353738393103113123133143[[#This Row],[Hours Worked]]*Table1487453233343536331323334353738393103113123133143[[#This Row],[Rate]]</f>
        <v>0</v>
      </c>
      <c r="H186" s="116"/>
      <c r="I186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86" s="94"/>
      <c r="K186" s="95">
        <f>Table1487453233343536331323334353738393103113123133143[[#This Row],[Rate (Auto selects)]]*Table1487453233343536331323334353738393103113123133143[[#This Row],[Hours Used]]</f>
        <v>0</v>
      </c>
      <c r="S186" s="33"/>
      <c r="T186" s="39"/>
      <c r="U186" s="39"/>
      <c r="V186" s="39"/>
      <c r="W186" s="39"/>
      <c r="X186" s="39"/>
      <c r="Y186" s="112">
        <f>IF(X186 &lt;&gt; "", RIGHT(Table15775311283848586881828384858788898108118128138148[[#This Row],[Class (Dropdown)]],6),0)</f>
        <v>0</v>
      </c>
      <c r="Z186" s="108"/>
      <c r="AA186" s="107"/>
      <c r="AB186" s="111">
        <f>Table15775311283848586881828384858788898108118128138148[[#This Row],[Rate (Auto fill)]]*Table15775311283848586881828384858788898108118128138148[[#This Row],[Hours Groomed]]</f>
        <v>0</v>
      </c>
      <c r="AC186" s="32"/>
      <c r="AE186" s="85"/>
      <c r="AF186" s="85"/>
      <c r="AI186" s="33"/>
      <c r="AJ186" s="39"/>
      <c r="AK186" s="39"/>
      <c r="AL186" s="39"/>
      <c r="AM186" s="76"/>
      <c r="AN186" s="39"/>
      <c r="AO186" s="39"/>
      <c r="AP186" s="33"/>
      <c r="AQ186" s="77"/>
      <c r="AR186" s="39"/>
      <c r="AS186" s="39"/>
      <c r="AT186" s="76"/>
      <c r="AU186" s="39"/>
      <c r="AV186" s="78"/>
      <c r="AW186" s="33"/>
      <c r="AX186" s="77"/>
      <c r="AY186" s="39"/>
      <c r="AZ186" s="39"/>
      <c r="BA186" s="76"/>
      <c r="BB186" s="39"/>
      <c r="BC186" s="78"/>
      <c r="BD186" s="33"/>
      <c r="BE186" s="77"/>
      <c r="BF186" s="39"/>
      <c r="BG186" s="39"/>
      <c r="BH186" s="76"/>
      <c r="BI186" s="39"/>
      <c r="BJ186" s="78"/>
      <c r="BK186" s="33"/>
    </row>
    <row r="187" spans="1:63" x14ac:dyDescent="0.35">
      <c r="A187" s="77"/>
      <c r="B187" s="39"/>
      <c r="C187" s="39"/>
      <c r="D187" s="39"/>
      <c r="E187" s="39"/>
      <c r="F187" s="73"/>
      <c r="G187" s="95">
        <f>Table1487453233343536331323334353738393103113123133143[[#This Row],[Hours Worked]]*Table1487453233343536331323334353738393103113123133143[[#This Row],[Rate]]</f>
        <v>0</v>
      </c>
      <c r="H187" s="116"/>
      <c r="I187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87" s="94"/>
      <c r="K187" s="95">
        <f>Table1487453233343536331323334353738393103113123133143[[#This Row],[Rate (Auto selects)]]*Table1487453233343536331323334353738393103113123133143[[#This Row],[Hours Used]]</f>
        <v>0</v>
      </c>
      <c r="S187" s="33"/>
      <c r="T187" s="39"/>
      <c r="U187" s="39"/>
      <c r="V187" s="39"/>
      <c r="W187" s="39"/>
      <c r="X187" s="39"/>
      <c r="Y187" s="112">
        <f>IF(X187 &lt;&gt; "", RIGHT(Table15775311283848586881828384858788898108118128138148[[#This Row],[Class (Dropdown)]],6),0)</f>
        <v>0</v>
      </c>
      <c r="Z187" s="108"/>
      <c r="AA187" s="107"/>
      <c r="AB187" s="111">
        <f>Table15775311283848586881828384858788898108118128138148[[#This Row],[Rate (Auto fill)]]*Table15775311283848586881828384858788898108118128138148[[#This Row],[Hours Groomed]]</f>
        <v>0</v>
      </c>
      <c r="AC187" s="32"/>
      <c r="AE187" s="85"/>
      <c r="AF187" s="85"/>
      <c r="AI187" s="33"/>
      <c r="AJ187" s="39"/>
      <c r="AK187" s="39"/>
      <c r="AL187" s="39"/>
      <c r="AM187" s="76"/>
      <c r="AN187" s="39"/>
      <c r="AO187" s="39"/>
      <c r="AP187" s="33"/>
      <c r="AQ187" s="77"/>
      <c r="AR187" s="39"/>
      <c r="AS187" s="39"/>
      <c r="AT187" s="76"/>
      <c r="AU187" s="39"/>
      <c r="AV187" s="78"/>
      <c r="AW187" s="33"/>
      <c r="AX187" s="77"/>
      <c r="AY187" s="39"/>
      <c r="AZ187" s="39"/>
      <c r="BA187" s="76"/>
      <c r="BB187" s="39"/>
      <c r="BC187" s="78"/>
      <c r="BD187" s="33"/>
      <c r="BE187" s="77"/>
      <c r="BF187" s="39"/>
      <c r="BG187" s="39"/>
      <c r="BH187" s="76"/>
      <c r="BI187" s="39"/>
      <c r="BJ187" s="78"/>
      <c r="BK187" s="33"/>
    </row>
    <row r="188" spans="1:63" x14ac:dyDescent="0.35">
      <c r="A188" s="77"/>
      <c r="B188" s="39"/>
      <c r="C188" s="39"/>
      <c r="D188" s="39"/>
      <c r="E188" s="39"/>
      <c r="F188" s="73"/>
      <c r="G188" s="95">
        <f>Table1487453233343536331323334353738393103113123133143[[#This Row],[Hours Worked]]*Table1487453233343536331323334353738393103113123133143[[#This Row],[Rate]]</f>
        <v>0</v>
      </c>
      <c r="H188" s="116"/>
      <c r="I188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88" s="94"/>
      <c r="K188" s="95">
        <f>Table1487453233343536331323334353738393103113123133143[[#This Row],[Rate (Auto selects)]]*Table1487453233343536331323334353738393103113123133143[[#This Row],[Hours Used]]</f>
        <v>0</v>
      </c>
      <c r="S188" s="33"/>
      <c r="T188" s="39"/>
      <c r="U188" s="39"/>
      <c r="V188" s="39"/>
      <c r="W188" s="39"/>
      <c r="X188" s="39"/>
      <c r="Y188" s="112">
        <f>IF(X188 &lt;&gt; "", RIGHT(Table15775311283848586881828384858788898108118128138148[[#This Row],[Class (Dropdown)]],6),0)</f>
        <v>0</v>
      </c>
      <c r="Z188" s="108"/>
      <c r="AA188" s="107"/>
      <c r="AB188" s="111">
        <f>Table15775311283848586881828384858788898108118128138148[[#This Row],[Rate (Auto fill)]]*Table15775311283848586881828384858788898108118128138148[[#This Row],[Hours Groomed]]</f>
        <v>0</v>
      </c>
      <c r="AC188" s="32"/>
      <c r="AE188" s="85"/>
      <c r="AF188" s="85"/>
      <c r="AI188" s="33"/>
      <c r="AJ188" s="39"/>
      <c r="AK188" s="39"/>
      <c r="AL188" s="39"/>
      <c r="AM188" s="76"/>
      <c r="AN188" s="39"/>
      <c r="AO188" s="39"/>
      <c r="AP188" s="33"/>
      <c r="AQ188" s="77"/>
      <c r="AR188" s="39"/>
      <c r="AS188" s="39"/>
      <c r="AT188" s="76"/>
      <c r="AU188" s="39"/>
      <c r="AV188" s="78"/>
      <c r="AW188" s="33"/>
      <c r="AX188" s="77"/>
      <c r="AY188" s="39"/>
      <c r="AZ188" s="39"/>
      <c r="BA188" s="76"/>
      <c r="BB188" s="39"/>
      <c r="BC188" s="78"/>
      <c r="BD188" s="33"/>
      <c r="BE188" s="77"/>
      <c r="BF188" s="39"/>
      <c r="BG188" s="39"/>
      <c r="BH188" s="76"/>
      <c r="BI188" s="39"/>
      <c r="BJ188" s="78"/>
      <c r="BK188" s="33"/>
    </row>
    <row r="189" spans="1:63" x14ac:dyDescent="0.35">
      <c r="A189" s="77"/>
      <c r="B189" s="39"/>
      <c r="C189" s="39"/>
      <c r="D189" s="39"/>
      <c r="E189" s="39"/>
      <c r="F189" s="73"/>
      <c r="G189" s="95">
        <f>Table1487453233343536331323334353738393103113123133143[[#This Row],[Hours Worked]]*Table1487453233343536331323334353738393103113123133143[[#This Row],[Rate]]</f>
        <v>0</v>
      </c>
      <c r="H189" s="116"/>
      <c r="I189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89" s="94"/>
      <c r="K189" s="95">
        <f>Table1487453233343536331323334353738393103113123133143[[#This Row],[Rate (Auto selects)]]*Table1487453233343536331323334353738393103113123133143[[#This Row],[Hours Used]]</f>
        <v>0</v>
      </c>
      <c r="S189" s="33"/>
      <c r="T189" s="39"/>
      <c r="U189" s="39"/>
      <c r="V189" s="39"/>
      <c r="W189" s="39"/>
      <c r="X189" s="39"/>
      <c r="Y189" s="112">
        <f>IF(X189 &lt;&gt; "", RIGHT(Table15775311283848586881828384858788898108118128138148[[#This Row],[Class (Dropdown)]],6),0)</f>
        <v>0</v>
      </c>
      <c r="Z189" s="108"/>
      <c r="AA189" s="107"/>
      <c r="AB189" s="111">
        <f>Table15775311283848586881828384858788898108118128138148[[#This Row],[Rate (Auto fill)]]*Table15775311283848586881828384858788898108118128138148[[#This Row],[Hours Groomed]]</f>
        <v>0</v>
      </c>
      <c r="AC189" s="32"/>
      <c r="AE189" s="85"/>
      <c r="AF189" s="85"/>
      <c r="AI189" s="33"/>
      <c r="AJ189" s="39"/>
      <c r="AK189" s="39"/>
      <c r="AL189" s="39"/>
      <c r="AM189" s="76"/>
      <c r="AN189" s="39"/>
      <c r="AO189" s="39"/>
      <c r="AP189" s="33"/>
      <c r="AQ189" s="77"/>
      <c r="AR189" s="39"/>
      <c r="AS189" s="39"/>
      <c r="AT189" s="76"/>
      <c r="AU189" s="39"/>
      <c r="AV189" s="78"/>
      <c r="AW189" s="33"/>
      <c r="AX189" s="77"/>
      <c r="AY189" s="39"/>
      <c r="AZ189" s="39"/>
      <c r="BA189" s="76"/>
      <c r="BB189" s="39"/>
      <c r="BC189" s="78"/>
      <c r="BD189" s="33"/>
      <c r="BE189" s="77"/>
      <c r="BF189" s="39"/>
      <c r="BG189" s="39"/>
      <c r="BH189" s="76"/>
      <c r="BI189" s="39"/>
      <c r="BJ189" s="78"/>
      <c r="BK189" s="33"/>
    </row>
    <row r="190" spans="1:63" x14ac:dyDescent="0.35">
      <c r="A190" s="77"/>
      <c r="B190" s="39"/>
      <c r="C190" s="39"/>
      <c r="D190" s="39"/>
      <c r="E190" s="39"/>
      <c r="F190" s="73"/>
      <c r="G190" s="95">
        <f>Table1487453233343536331323334353738393103113123133143[[#This Row],[Hours Worked]]*Table1487453233343536331323334353738393103113123133143[[#This Row],[Rate]]</f>
        <v>0</v>
      </c>
      <c r="H190" s="116"/>
      <c r="I190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90" s="94"/>
      <c r="K190" s="95">
        <f>Table1487453233343536331323334353738393103113123133143[[#This Row],[Rate (Auto selects)]]*Table1487453233343536331323334353738393103113123133143[[#This Row],[Hours Used]]</f>
        <v>0</v>
      </c>
      <c r="S190" s="33"/>
      <c r="T190" s="39"/>
      <c r="U190" s="39"/>
      <c r="V190" s="39"/>
      <c r="W190" s="39"/>
      <c r="X190" s="39"/>
      <c r="Y190" s="112">
        <f>IF(X190 &lt;&gt; "", RIGHT(Table15775311283848586881828384858788898108118128138148[[#This Row],[Class (Dropdown)]],6),0)</f>
        <v>0</v>
      </c>
      <c r="Z190" s="108"/>
      <c r="AA190" s="107"/>
      <c r="AB190" s="111">
        <f>Table15775311283848586881828384858788898108118128138148[[#This Row],[Rate (Auto fill)]]*Table15775311283848586881828384858788898108118128138148[[#This Row],[Hours Groomed]]</f>
        <v>0</v>
      </c>
      <c r="AC190" s="32"/>
      <c r="AE190" s="85"/>
      <c r="AF190" s="85"/>
      <c r="AI190" s="33"/>
      <c r="AJ190" s="39"/>
      <c r="AK190" s="39"/>
      <c r="AL190" s="39"/>
      <c r="AM190" s="76"/>
      <c r="AN190" s="39"/>
      <c r="AO190" s="39"/>
      <c r="AP190" s="33"/>
      <c r="AQ190" s="77"/>
      <c r="AR190" s="39"/>
      <c r="AS190" s="39"/>
      <c r="AT190" s="76"/>
      <c r="AU190" s="39"/>
      <c r="AV190" s="78"/>
      <c r="AW190" s="33"/>
      <c r="AX190" s="77"/>
      <c r="AY190" s="39"/>
      <c r="AZ190" s="39"/>
      <c r="BA190" s="76"/>
      <c r="BB190" s="39"/>
      <c r="BC190" s="78"/>
      <c r="BD190" s="33"/>
      <c r="BE190" s="77"/>
      <c r="BF190" s="39"/>
      <c r="BG190" s="39"/>
      <c r="BH190" s="76"/>
      <c r="BI190" s="39"/>
      <c r="BJ190" s="78"/>
      <c r="BK190" s="33"/>
    </row>
    <row r="191" spans="1:63" x14ac:dyDescent="0.35">
      <c r="A191" s="77"/>
      <c r="B191" s="39"/>
      <c r="C191" s="39"/>
      <c r="D191" s="39"/>
      <c r="E191" s="39"/>
      <c r="F191" s="73"/>
      <c r="G191" s="95">
        <f>Table1487453233343536331323334353738393103113123133143[[#This Row],[Hours Worked]]*Table1487453233343536331323334353738393103113123133143[[#This Row],[Rate]]</f>
        <v>0</v>
      </c>
      <c r="H191" s="116"/>
      <c r="I191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91" s="94"/>
      <c r="K191" s="95">
        <f>Table1487453233343536331323334353738393103113123133143[[#This Row],[Rate (Auto selects)]]*Table1487453233343536331323334353738393103113123133143[[#This Row],[Hours Used]]</f>
        <v>0</v>
      </c>
      <c r="S191" s="33"/>
      <c r="T191" s="39"/>
      <c r="U191" s="39"/>
      <c r="V191" s="39"/>
      <c r="W191" s="39"/>
      <c r="X191" s="39"/>
      <c r="Y191" s="112">
        <f>IF(X191 &lt;&gt; "", RIGHT(Table15775311283848586881828384858788898108118128138148[[#This Row],[Class (Dropdown)]],6),0)</f>
        <v>0</v>
      </c>
      <c r="Z191" s="108"/>
      <c r="AA191" s="107"/>
      <c r="AB191" s="111">
        <f>Table15775311283848586881828384858788898108118128138148[[#This Row],[Rate (Auto fill)]]*Table15775311283848586881828384858788898108118128138148[[#This Row],[Hours Groomed]]</f>
        <v>0</v>
      </c>
      <c r="AC191" s="32"/>
      <c r="AE191" s="85"/>
      <c r="AF191" s="85"/>
      <c r="AI191" s="33"/>
      <c r="AJ191" s="39"/>
      <c r="AK191" s="39"/>
      <c r="AL191" s="39"/>
      <c r="AM191" s="76"/>
      <c r="AN191" s="39"/>
      <c r="AO191" s="39"/>
      <c r="AP191" s="33"/>
      <c r="AQ191" s="77"/>
      <c r="AR191" s="39"/>
      <c r="AS191" s="39"/>
      <c r="AT191" s="76"/>
      <c r="AU191" s="39"/>
      <c r="AV191" s="78"/>
      <c r="AW191" s="33"/>
      <c r="AX191" s="77"/>
      <c r="AY191" s="39"/>
      <c r="AZ191" s="39"/>
      <c r="BA191" s="76"/>
      <c r="BB191" s="39"/>
      <c r="BC191" s="78"/>
      <c r="BD191" s="33"/>
      <c r="BE191" s="77"/>
      <c r="BF191" s="39"/>
      <c r="BG191" s="39"/>
      <c r="BH191" s="76"/>
      <c r="BI191" s="39"/>
      <c r="BJ191" s="78"/>
      <c r="BK191" s="33"/>
    </row>
    <row r="192" spans="1:63" x14ac:dyDescent="0.35">
      <c r="A192" s="77"/>
      <c r="B192" s="39"/>
      <c r="C192" s="39"/>
      <c r="D192" s="39"/>
      <c r="E192" s="39"/>
      <c r="F192" s="73"/>
      <c r="G192" s="95">
        <f>Table1487453233343536331323334353738393103113123133143[[#This Row],[Hours Worked]]*Table1487453233343536331323334353738393103113123133143[[#This Row],[Rate]]</f>
        <v>0</v>
      </c>
      <c r="H192" s="116"/>
      <c r="I192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92" s="94"/>
      <c r="K192" s="95">
        <f>Table1487453233343536331323334353738393103113123133143[[#This Row],[Rate (Auto selects)]]*Table1487453233343536331323334353738393103113123133143[[#This Row],[Hours Used]]</f>
        <v>0</v>
      </c>
      <c r="S192" s="33"/>
      <c r="T192" s="39"/>
      <c r="U192" s="39"/>
      <c r="V192" s="39"/>
      <c r="W192" s="39"/>
      <c r="X192" s="39"/>
      <c r="Y192" s="112">
        <f>IF(X192 &lt;&gt; "", RIGHT(Table15775311283848586881828384858788898108118128138148[[#This Row],[Class (Dropdown)]],6),0)</f>
        <v>0</v>
      </c>
      <c r="Z192" s="108"/>
      <c r="AA192" s="107"/>
      <c r="AB192" s="111">
        <f>Table15775311283848586881828384858788898108118128138148[[#This Row],[Rate (Auto fill)]]*Table15775311283848586881828384858788898108118128138148[[#This Row],[Hours Groomed]]</f>
        <v>0</v>
      </c>
      <c r="AC192" s="32"/>
      <c r="AE192" s="85"/>
      <c r="AF192" s="85"/>
      <c r="AI192" s="33"/>
      <c r="AJ192" s="39"/>
      <c r="AK192" s="39"/>
      <c r="AL192" s="39"/>
      <c r="AM192" s="76"/>
      <c r="AN192" s="39"/>
      <c r="AO192" s="39"/>
      <c r="AP192" s="33"/>
      <c r="AQ192" s="77"/>
      <c r="AR192" s="39"/>
      <c r="AS192" s="39"/>
      <c r="AT192" s="76"/>
      <c r="AU192" s="39"/>
      <c r="AV192" s="78"/>
      <c r="AW192" s="33"/>
      <c r="AX192" s="77"/>
      <c r="AY192" s="39"/>
      <c r="AZ192" s="39"/>
      <c r="BA192" s="76"/>
      <c r="BB192" s="39"/>
      <c r="BC192" s="78"/>
      <c r="BD192" s="33"/>
      <c r="BE192" s="77"/>
      <c r="BF192" s="39"/>
      <c r="BG192" s="39"/>
      <c r="BH192" s="76"/>
      <c r="BI192" s="39"/>
      <c r="BJ192" s="78"/>
      <c r="BK192" s="33"/>
    </row>
    <row r="193" spans="1:63" x14ac:dyDescent="0.35">
      <c r="A193" s="77"/>
      <c r="B193" s="39"/>
      <c r="C193" s="39"/>
      <c r="D193" s="39"/>
      <c r="E193" s="39"/>
      <c r="F193" s="73"/>
      <c r="G193" s="95">
        <f>Table1487453233343536331323334353738393103113123133143[[#This Row],[Hours Worked]]*Table1487453233343536331323334353738393103113123133143[[#This Row],[Rate]]</f>
        <v>0</v>
      </c>
      <c r="H193" s="116"/>
      <c r="I193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93" s="94"/>
      <c r="K193" s="95">
        <f>Table1487453233343536331323334353738393103113123133143[[#This Row],[Rate (Auto selects)]]*Table1487453233343536331323334353738393103113123133143[[#This Row],[Hours Used]]</f>
        <v>0</v>
      </c>
      <c r="S193" s="33"/>
      <c r="T193" s="39"/>
      <c r="U193" s="39"/>
      <c r="V193" s="39"/>
      <c r="W193" s="39"/>
      <c r="X193" s="39"/>
      <c r="Y193" s="112">
        <f>IF(X193 &lt;&gt; "", RIGHT(Table15775311283848586881828384858788898108118128138148[[#This Row],[Class (Dropdown)]],6),0)</f>
        <v>0</v>
      </c>
      <c r="Z193" s="108"/>
      <c r="AA193" s="107"/>
      <c r="AB193" s="111">
        <f>Table15775311283848586881828384858788898108118128138148[[#This Row],[Rate (Auto fill)]]*Table15775311283848586881828384858788898108118128138148[[#This Row],[Hours Groomed]]</f>
        <v>0</v>
      </c>
      <c r="AC193" s="32"/>
      <c r="AE193" s="85"/>
      <c r="AF193" s="85"/>
      <c r="AI193" s="33"/>
      <c r="AJ193" s="39"/>
      <c r="AK193" s="39"/>
      <c r="AL193" s="39"/>
      <c r="AM193" s="76"/>
      <c r="AN193" s="39"/>
      <c r="AO193" s="39"/>
      <c r="AP193" s="33"/>
      <c r="AQ193" s="77"/>
      <c r="AR193" s="39"/>
      <c r="AS193" s="39"/>
      <c r="AT193" s="76"/>
      <c r="AU193" s="39"/>
      <c r="AV193" s="78"/>
      <c r="AW193" s="33"/>
      <c r="AX193" s="77"/>
      <c r="AY193" s="39"/>
      <c r="AZ193" s="39"/>
      <c r="BA193" s="76"/>
      <c r="BB193" s="39"/>
      <c r="BC193" s="78"/>
      <c r="BD193" s="33"/>
      <c r="BE193" s="77"/>
      <c r="BF193" s="39"/>
      <c r="BG193" s="39"/>
      <c r="BH193" s="76"/>
      <c r="BI193" s="39"/>
      <c r="BJ193" s="78"/>
      <c r="BK193" s="33"/>
    </row>
    <row r="194" spans="1:63" x14ac:dyDescent="0.35">
      <c r="A194" s="77"/>
      <c r="B194" s="39"/>
      <c r="C194" s="39"/>
      <c r="D194" s="39"/>
      <c r="E194" s="39"/>
      <c r="F194" s="73"/>
      <c r="G194" s="95">
        <f>Table1487453233343536331323334353738393103113123133143[[#This Row],[Hours Worked]]*Table1487453233343536331323334353738393103113123133143[[#This Row],[Rate]]</f>
        <v>0</v>
      </c>
      <c r="H194" s="116"/>
      <c r="I194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94" s="94"/>
      <c r="K194" s="95">
        <f>Table1487453233343536331323334353738393103113123133143[[#This Row],[Rate (Auto selects)]]*Table1487453233343536331323334353738393103113123133143[[#This Row],[Hours Used]]</f>
        <v>0</v>
      </c>
      <c r="S194" s="33"/>
      <c r="T194" s="39"/>
      <c r="U194" s="39"/>
      <c r="V194" s="39"/>
      <c r="W194" s="39"/>
      <c r="X194" s="39"/>
      <c r="Y194" s="112">
        <f>IF(X194 &lt;&gt; "", RIGHT(Table15775311283848586881828384858788898108118128138148[[#This Row],[Class (Dropdown)]],6),0)</f>
        <v>0</v>
      </c>
      <c r="Z194" s="108"/>
      <c r="AA194" s="107"/>
      <c r="AB194" s="111">
        <f>Table15775311283848586881828384858788898108118128138148[[#This Row],[Rate (Auto fill)]]*Table15775311283848586881828384858788898108118128138148[[#This Row],[Hours Groomed]]</f>
        <v>0</v>
      </c>
      <c r="AC194" s="32"/>
      <c r="AE194" s="85"/>
      <c r="AF194" s="85"/>
      <c r="AI194" s="33"/>
      <c r="AJ194" s="39"/>
      <c r="AK194" s="39"/>
      <c r="AL194" s="39"/>
      <c r="AM194" s="76"/>
      <c r="AN194" s="39"/>
      <c r="AO194" s="39"/>
      <c r="AP194" s="33"/>
      <c r="AQ194" s="77"/>
      <c r="AR194" s="39"/>
      <c r="AS194" s="39"/>
      <c r="AT194" s="76"/>
      <c r="AU194" s="39"/>
      <c r="AV194" s="78"/>
      <c r="AW194" s="33"/>
      <c r="AX194" s="77"/>
      <c r="AY194" s="39"/>
      <c r="AZ194" s="39"/>
      <c r="BA194" s="76"/>
      <c r="BB194" s="39"/>
      <c r="BC194" s="78"/>
      <c r="BD194" s="33"/>
      <c r="BE194" s="77"/>
      <c r="BF194" s="39"/>
      <c r="BG194" s="39"/>
      <c r="BH194" s="76"/>
      <c r="BI194" s="39"/>
      <c r="BJ194" s="78"/>
      <c r="BK194" s="33"/>
    </row>
    <row r="195" spans="1:63" x14ac:dyDescent="0.35">
      <c r="A195" s="77"/>
      <c r="B195" s="39"/>
      <c r="C195" s="39"/>
      <c r="D195" s="39"/>
      <c r="E195" s="39"/>
      <c r="F195" s="73"/>
      <c r="G195" s="95">
        <f>Table1487453233343536331323334353738393103113123133143[[#This Row],[Hours Worked]]*Table1487453233343536331323334353738393103113123133143[[#This Row],[Rate]]</f>
        <v>0</v>
      </c>
      <c r="H195" s="116"/>
      <c r="I195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95" s="94"/>
      <c r="K195" s="95">
        <f>Table1487453233343536331323334353738393103113123133143[[#This Row],[Rate (Auto selects)]]*Table1487453233343536331323334353738393103113123133143[[#This Row],[Hours Used]]</f>
        <v>0</v>
      </c>
      <c r="S195" s="33"/>
      <c r="T195" s="39"/>
      <c r="U195" s="39"/>
      <c r="V195" s="39"/>
      <c r="W195" s="39"/>
      <c r="X195" s="39"/>
      <c r="Y195" s="112">
        <f>IF(X195 &lt;&gt; "", RIGHT(Table15775311283848586881828384858788898108118128138148[[#This Row],[Class (Dropdown)]],6),0)</f>
        <v>0</v>
      </c>
      <c r="Z195" s="108"/>
      <c r="AA195" s="107"/>
      <c r="AB195" s="111">
        <f>Table15775311283848586881828384858788898108118128138148[[#This Row],[Rate (Auto fill)]]*Table15775311283848586881828384858788898108118128138148[[#This Row],[Hours Groomed]]</f>
        <v>0</v>
      </c>
      <c r="AC195" s="32"/>
      <c r="AE195" s="85"/>
      <c r="AF195" s="85"/>
      <c r="AI195" s="33"/>
      <c r="AJ195" s="39"/>
      <c r="AK195" s="39"/>
      <c r="AL195" s="39"/>
      <c r="AM195" s="76"/>
      <c r="AN195" s="39"/>
      <c r="AO195" s="39"/>
      <c r="AP195" s="33"/>
      <c r="AQ195" s="77"/>
      <c r="AR195" s="39"/>
      <c r="AS195" s="39"/>
      <c r="AT195" s="76"/>
      <c r="AU195" s="39"/>
      <c r="AV195" s="78"/>
      <c r="AW195" s="33"/>
      <c r="AX195" s="77"/>
      <c r="AY195" s="39"/>
      <c r="AZ195" s="39"/>
      <c r="BA195" s="76"/>
      <c r="BB195" s="39"/>
      <c r="BC195" s="78"/>
      <c r="BD195" s="33"/>
      <c r="BE195" s="77"/>
      <c r="BF195" s="39"/>
      <c r="BG195" s="39"/>
      <c r="BH195" s="76"/>
      <c r="BI195" s="39"/>
      <c r="BJ195" s="78"/>
      <c r="BK195" s="33"/>
    </row>
    <row r="196" spans="1:63" x14ac:dyDescent="0.35">
      <c r="A196" s="77"/>
      <c r="B196" s="39"/>
      <c r="C196" s="39"/>
      <c r="D196" s="39"/>
      <c r="E196" s="39"/>
      <c r="F196" s="73"/>
      <c r="G196" s="95">
        <f>Table1487453233343536331323334353738393103113123133143[[#This Row],[Hours Worked]]*Table1487453233343536331323334353738393103113123133143[[#This Row],[Rate]]</f>
        <v>0</v>
      </c>
      <c r="H196" s="116"/>
      <c r="I196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96" s="94"/>
      <c r="K196" s="95">
        <f>Table1487453233343536331323334353738393103113123133143[[#This Row],[Rate (Auto selects)]]*Table1487453233343536331323334353738393103113123133143[[#This Row],[Hours Used]]</f>
        <v>0</v>
      </c>
      <c r="S196" s="33"/>
      <c r="T196" s="39"/>
      <c r="U196" s="39"/>
      <c r="V196" s="39"/>
      <c r="W196" s="39"/>
      <c r="X196" s="39"/>
      <c r="Y196" s="112">
        <f>IF(X196 &lt;&gt; "", RIGHT(Table15775311283848586881828384858788898108118128138148[[#This Row],[Class (Dropdown)]],6),0)</f>
        <v>0</v>
      </c>
      <c r="Z196" s="108"/>
      <c r="AA196" s="107"/>
      <c r="AB196" s="111">
        <f>Table15775311283848586881828384858788898108118128138148[[#This Row],[Rate (Auto fill)]]*Table15775311283848586881828384858788898108118128138148[[#This Row],[Hours Groomed]]</f>
        <v>0</v>
      </c>
      <c r="AC196" s="32"/>
      <c r="AE196" s="85"/>
      <c r="AF196" s="85"/>
      <c r="AI196" s="33"/>
      <c r="AJ196" s="39"/>
      <c r="AK196" s="39"/>
      <c r="AL196" s="39"/>
      <c r="AM196" s="76"/>
      <c r="AN196" s="39"/>
      <c r="AO196" s="39"/>
      <c r="AP196" s="33"/>
      <c r="AQ196" s="77"/>
      <c r="AR196" s="39"/>
      <c r="AS196" s="39"/>
      <c r="AT196" s="76"/>
      <c r="AU196" s="39"/>
      <c r="AV196" s="78"/>
      <c r="AW196" s="33"/>
      <c r="AX196" s="77"/>
      <c r="AY196" s="39"/>
      <c r="AZ196" s="39"/>
      <c r="BA196" s="76"/>
      <c r="BB196" s="39"/>
      <c r="BC196" s="78"/>
      <c r="BD196" s="33"/>
      <c r="BE196" s="77"/>
      <c r="BF196" s="39"/>
      <c r="BG196" s="39"/>
      <c r="BH196" s="76"/>
      <c r="BI196" s="39"/>
      <c r="BJ196" s="78"/>
      <c r="BK196" s="33"/>
    </row>
    <row r="197" spans="1:63" x14ac:dyDescent="0.35">
      <c r="A197" s="77"/>
      <c r="B197" s="39"/>
      <c r="C197" s="39"/>
      <c r="D197" s="39"/>
      <c r="E197" s="39"/>
      <c r="F197" s="73"/>
      <c r="G197" s="95">
        <f>Table1487453233343536331323334353738393103113123133143[[#This Row],[Hours Worked]]*Table1487453233343536331323334353738393103113123133143[[#This Row],[Rate]]</f>
        <v>0</v>
      </c>
      <c r="H197" s="116"/>
      <c r="I197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97" s="94"/>
      <c r="K197" s="95">
        <f>Table1487453233343536331323334353738393103113123133143[[#This Row],[Rate (Auto selects)]]*Table1487453233343536331323334353738393103113123133143[[#This Row],[Hours Used]]</f>
        <v>0</v>
      </c>
      <c r="S197" s="33"/>
      <c r="T197" s="39"/>
      <c r="U197" s="39"/>
      <c r="V197" s="39"/>
      <c r="W197" s="39"/>
      <c r="X197" s="39"/>
      <c r="Y197" s="112">
        <f>IF(X197 &lt;&gt; "", RIGHT(Table15775311283848586881828384858788898108118128138148[[#This Row],[Class (Dropdown)]],6),0)</f>
        <v>0</v>
      </c>
      <c r="Z197" s="108"/>
      <c r="AA197" s="107"/>
      <c r="AB197" s="111">
        <f>Table15775311283848586881828384858788898108118128138148[[#This Row],[Rate (Auto fill)]]*Table15775311283848586881828384858788898108118128138148[[#This Row],[Hours Groomed]]</f>
        <v>0</v>
      </c>
      <c r="AC197" s="32"/>
      <c r="AE197" s="85"/>
      <c r="AF197" s="85"/>
      <c r="AI197" s="33"/>
      <c r="AJ197" s="39"/>
      <c r="AK197" s="39"/>
      <c r="AL197" s="39"/>
      <c r="AM197" s="76"/>
      <c r="AN197" s="39"/>
      <c r="AO197" s="39"/>
      <c r="AP197" s="33"/>
      <c r="AQ197" s="77"/>
      <c r="AR197" s="39"/>
      <c r="AS197" s="39"/>
      <c r="AT197" s="76"/>
      <c r="AU197" s="39"/>
      <c r="AV197" s="78"/>
      <c r="AW197" s="33"/>
      <c r="AX197" s="77"/>
      <c r="AY197" s="39"/>
      <c r="AZ197" s="39"/>
      <c r="BA197" s="76"/>
      <c r="BB197" s="39"/>
      <c r="BC197" s="78"/>
      <c r="BD197" s="33"/>
      <c r="BE197" s="77"/>
      <c r="BF197" s="39"/>
      <c r="BG197" s="39"/>
      <c r="BH197" s="76"/>
      <c r="BI197" s="39"/>
      <c r="BJ197" s="78"/>
      <c r="BK197" s="33"/>
    </row>
    <row r="198" spans="1:63" x14ac:dyDescent="0.35">
      <c r="A198" s="77"/>
      <c r="B198" s="39"/>
      <c r="C198" s="39"/>
      <c r="D198" s="39"/>
      <c r="E198" s="39"/>
      <c r="F198" s="73"/>
      <c r="G198" s="95">
        <f>Table1487453233343536331323334353738393103113123133143[[#This Row],[Hours Worked]]*Table1487453233343536331323334353738393103113123133143[[#This Row],[Rate]]</f>
        <v>0</v>
      </c>
      <c r="H198" s="116"/>
      <c r="I198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98" s="94"/>
      <c r="K198" s="95">
        <f>Table1487453233343536331323334353738393103113123133143[[#This Row],[Rate (Auto selects)]]*Table1487453233343536331323334353738393103113123133143[[#This Row],[Hours Used]]</f>
        <v>0</v>
      </c>
      <c r="S198" s="33"/>
      <c r="T198" s="39"/>
      <c r="U198" s="39"/>
      <c r="V198" s="39"/>
      <c r="W198" s="39"/>
      <c r="X198" s="39"/>
      <c r="Y198" s="112">
        <f>IF(X198 &lt;&gt; "", RIGHT(Table15775311283848586881828384858788898108118128138148[[#This Row],[Class (Dropdown)]],6),0)</f>
        <v>0</v>
      </c>
      <c r="Z198" s="108"/>
      <c r="AA198" s="107"/>
      <c r="AB198" s="111">
        <f>Table15775311283848586881828384858788898108118128138148[[#This Row],[Rate (Auto fill)]]*Table15775311283848586881828384858788898108118128138148[[#This Row],[Hours Groomed]]</f>
        <v>0</v>
      </c>
      <c r="AC198" s="32"/>
      <c r="AE198" s="85"/>
      <c r="AF198" s="85"/>
      <c r="AI198" s="33"/>
      <c r="AJ198" s="39"/>
      <c r="AK198" s="39"/>
      <c r="AL198" s="39"/>
      <c r="AM198" s="76"/>
      <c r="AN198" s="39"/>
      <c r="AO198" s="39"/>
      <c r="AP198" s="33"/>
      <c r="AQ198" s="77"/>
      <c r="AR198" s="39"/>
      <c r="AS198" s="39"/>
      <c r="AT198" s="76"/>
      <c r="AU198" s="39"/>
      <c r="AV198" s="78"/>
      <c r="AW198" s="33"/>
      <c r="AX198" s="77"/>
      <c r="AY198" s="39"/>
      <c r="AZ198" s="39"/>
      <c r="BA198" s="76"/>
      <c r="BB198" s="39"/>
      <c r="BC198" s="78"/>
      <c r="BD198" s="33"/>
      <c r="BE198" s="77"/>
      <c r="BF198" s="39"/>
      <c r="BG198" s="39"/>
      <c r="BH198" s="76"/>
      <c r="BI198" s="39"/>
      <c r="BJ198" s="78"/>
      <c r="BK198" s="33"/>
    </row>
    <row r="199" spans="1:63" x14ac:dyDescent="0.35">
      <c r="A199" s="77"/>
      <c r="B199" s="39"/>
      <c r="C199" s="39"/>
      <c r="D199" s="39"/>
      <c r="E199" s="39"/>
      <c r="F199" s="73"/>
      <c r="G199" s="95">
        <f>Table1487453233343536331323334353738393103113123133143[[#This Row],[Hours Worked]]*Table1487453233343536331323334353738393103113123133143[[#This Row],[Rate]]</f>
        <v>0</v>
      </c>
      <c r="H199" s="116"/>
      <c r="I199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199" s="94"/>
      <c r="K199" s="95">
        <f>Table1487453233343536331323334353738393103113123133143[[#This Row],[Rate (Auto selects)]]*Table1487453233343536331323334353738393103113123133143[[#This Row],[Hours Used]]</f>
        <v>0</v>
      </c>
      <c r="S199" s="33"/>
      <c r="T199" s="39"/>
      <c r="U199" s="39"/>
      <c r="V199" s="39"/>
      <c r="W199" s="39"/>
      <c r="X199" s="39"/>
      <c r="Y199" s="112">
        <f>IF(X199 &lt;&gt; "", RIGHT(Table15775311283848586881828384858788898108118128138148[[#This Row],[Class (Dropdown)]],6),0)</f>
        <v>0</v>
      </c>
      <c r="Z199" s="108"/>
      <c r="AA199" s="107"/>
      <c r="AB199" s="111">
        <f>Table15775311283848586881828384858788898108118128138148[[#This Row],[Rate (Auto fill)]]*Table15775311283848586881828384858788898108118128138148[[#This Row],[Hours Groomed]]</f>
        <v>0</v>
      </c>
      <c r="AC199" s="32"/>
      <c r="AE199" s="85"/>
      <c r="AF199" s="85"/>
      <c r="AI199" s="33"/>
      <c r="AJ199" s="39"/>
      <c r="AK199" s="39"/>
      <c r="AL199" s="39"/>
      <c r="AM199" s="76"/>
      <c r="AN199" s="39"/>
      <c r="AO199" s="39"/>
      <c r="AP199" s="33"/>
      <c r="AQ199" s="77"/>
      <c r="AR199" s="39"/>
      <c r="AS199" s="39"/>
      <c r="AT199" s="76"/>
      <c r="AU199" s="39"/>
      <c r="AV199" s="78"/>
      <c r="AW199" s="33"/>
      <c r="AX199" s="77"/>
      <c r="AY199" s="39"/>
      <c r="AZ199" s="39"/>
      <c r="BA199" s="76"/>
      <c r="BB199" s="39"/>
      <c r="BC199" s="78"/>
      <c r="BD199" s="33"/>
      <c r="BE199" s="77"/>
      <c r="BF199" s="39"/>
      <c r="BG199" s="39"/>
      <c r="BH199" s="76"/>
      <c r="BI199" s="39"/>
      <c r="BJ199" s="78"/>
      <c r="BK199" s="33"/>
    </row>
    <row r="200" spans="1:63" x14ac:dyDescent="0.35">
      <c r="A200" s="77"/>
      <c r="B200" s="39"/>
      <c r="C200" s="39"/>
      <c r="D200" s="39"/>
      <c r="E200" s="39"/>
      <c r="F200" s="73"/>
      <c r="G200" s="95">
        <f>Table1487453233343536331323334353738393103113123133143[[#This Row],[Hours Worked]]*Table1487453233343536331323334353738393103113123133143[[#This Row],[Rate]]</f>
        <v>0</v>
      </c>
      <c r="H200" s="116"/>
      <c r="I200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200" s="94"/>
      <c r="K200" s="95">
        <f>Table1487453233343536331323334353738393103113123133143[[#This Row],[Rate (Auto selects)]]*Table1487453233343536331323334353738393103113123133143[[#This Row],[Hours Used]]</f>
        <v>0</v>
      </c>
      <c r="S200" s="33"/>
      <c r="T200" s="39"/>
      <c r="U200" s="39"/>
      <c r="V200" s="39"/>
      <c r="W200" s="39"/>
      <c r="X200" s="39"/>
      <c r="Y200" s="112">
        <f>IF(X200 &lt;&gt; "", RIGHT(Table15775311283848586881828384858788898108118128138148[[#This Row],[Class (Dropdown)]],6),0)</f>
        <v>0</v>
      </c>
      <c r="Z200" s="108"/>
      <c r="AA200" s="107"/>
      <c r="AB200" s="111">
        <f>Table15775311283848586881828384858788898108118128138148[[#This Row],[Rate (Auto fill)]]*Table15775311283848586881828384858788898108118128138148[[#This Row],[Hours Groomed]]</f>
        <v>0</v>
      </c>
      <c r="AC200" s="32"/>
      <c r="AE200" s="85"/>
      <c r="AF200" s="85"/>
      <c r="AI200" s="33"/>
      <c r="AJ200" s="39"/>
      <c r="AK200" s="39"/>
      <c r="AL200" s="39"/>
      <c r="AM200" s="76"/>
      <c r="AN200" s="39"/>
      <c r="AO200" s="39"/>
      <c r="AP200" s="33"/>
      <c r="AQ200" s="77"/>
      <c r="AR200" s="39"/>
      <c r="AS200" s="39"/>
      <c r="AT200" s="76"/>
      <c r="AU200" s="39"/>
      <c r="AV200" s="78"/>
      <c r="AW200" s="33"/>
      <c r="AX200" s="77"/>
      <c r="AY200" s="39"/>
      <c r="AZ200" s="39"/>
      <c r="BA200" s="76"/>
      <c r="BB200" s="39"/>
      <c r="BC200" s="78"/>
      <c r="BD200" s="33"/>
      <c r="BE200" s="77"/>
      <c r="BF200" s="39"/>
      <c r="BG200" s="39"/>
      <c r="BH200" s="76"/>
      <c r="BI200" s="39"/>
      <c r="BJ200" s="78"/>
      <c r="BK200" s="33"/>
    </row>
    <row r="201" spans="1:63" x14ac:dyDescent="0.35">
      <c r="A201" s="77"/>
      <c r="B201" s="39"/>
      <c r="C201" s="39"/>
      <c r="D201" s="39"/>
      <c r="E201" s="39"/>
      <c r="F201" s="73"/>
      <c r="G201" s="95">
        <f>Table1487453233343536331323334353738393103113123133143[[#This Row],[Hours Worked]]*Table1487453233343536331323334353738393103113123133143[[#This Row],[Rate]]</f>
        <v>0</v>
      </c>
      <c r="H201" s="116"/>
      <c r="I201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201" s="94"/>
      <c r="K201" s="95">
        <f>Table1487453233343536331323334353738393103113123133143[[#This Row],[Rate (Auto selects)]]*Table1487453233343536331323334353738393103113123133143[[#This Row],[Hours Used]]</f>
        <v>0</v>
      </c>
      <c r="S201" s="33"/>
      <c r="T201" s="39"/>
      <c r="U201" s="39"/>
      <c r="V201" s="39"/>
      <c r="W201" s="39"/>
      <c r="X201" s="39"/>
      <c r="Y201" s="112">
        <f>IF(X201 &lt;&gt; "", RIGHT(Table15775311283848586881828384858788898108118128138148[[#This Row],[Class (Dropdown)]],6),0)</f>
        <v>0</v>
      </c>
      <c r="Z201" s="108"/>
      <c r="AA201" s="107"/>
      <c r="AB201" s="111">
        <f>Table15775311283848586881828384858788898108118128138148[[#This Row],[Rate (Auto fill)]]*Table15775311283848586881828384858788898108118128138148[[#This Row],[Hours Groomed]]</f>
        <v>0</v>
      </c>
      <c r="AC201" s="32"/>
      <c r="AE201" s="85"/>
      <c r="AF201" s="85"/>
      <c r="AI201" s="33"/>
      <c r="AJ201" s="39"/>
      <c r="AK201" s="39"/>
      <c r="AL201" s="39"/>
      <c r="AM201" s="76"/>
      <c r="AN201" s="39"/>
      <c r="AO201" s="39"/>
      <c r="AP201" s="33"/>
      <c r="AQ201" s="77"/>
      <c r="AR201" s="39"/>
      <c r="AS201" s="39"/>
      <c r="AT201" s="76"/>
      <c r="AU201" s="39"/>
      <c r="AV201" s="78"/>
      <c r="AW201" s="33"/>
      <c r="AX201" s="77"/>
      <c r="AY201" s="39"/>
      <c r="AZ201" s="39"/>
      <c r="BA201" s="76"/>
      <c r="BB201" s="39"/>
      <c r="BC201" s="78"/>
      <c r="BD201" s="33"/>
      <c r="BE201" s="77"/>
      <c r="BF201" s="39"/>
      <c r="BG201" s="39"/>
      <c r="BH201" s="76"/>
      <c r="BI201" s="39"/>
      <c r="BJ201" s="78"/>
      <c r="BK201" s="33"/>
    </row>
    <row r="202" spans="1:63" ht="15.6" thickBot="1" x14ac:dyDescent="0.4">
      <c r="A202" s="81"/>
      <c r="B202" s="82"/>
      <c r="C202" s="82"/>
      <c r="D202" s="82"/>
      <c r="E202" s="82"/>
      <c r="F202" s="86"/>
      <c r="G202" s="95">
        <f>Table1487453233343536331323334353738393103113123133143[[#This Row],[Hours Worked]]*Table1487453233343536331323334353738393103113123133143[[#This Row],[Rate]]</f>
        <v>0</v>
      </c>
      <c r="H202" s="116"/>
      <c r="I202" s="118">
        <f>IF(Table1487453233343536331323334353738393103113123133143[[#This Row],[Equipment Used (Dropdown)]] &lt;&gt; "", RIGHT(Table1487453233343536331323334353738393103113123133143[[#This Row],[Equipment Used (Dropdown)]],6),0)</f>
        <v>0</v>
      </c>
      <c r="J202" s="94"/>
      <c r="K202" s="95">
        <f>Table1487453233343536331323334353738393103113123133143[[#This Row],[Rate (Auto selects)]]*Table1487453233343536331323334353738393103113123133143[[#This Row],[Hours Used]]</f>
        <v>0</v>
      </c>
      <c r="S202" s="33"/>
      <c r="T202" s="39"/>
      <c r="U202" s="39"/>
      <c r="V202" s="39"/>
      <c r="W202" s="39"/>
      <c r="X202" s="39"/>
      <c r="Y202" s="112">
        <f>IF(X202 &lt;&gt; "", RIGHT(Table15775311283848586881828384858788898108118128138148[[#This Row],[Class (Dropdown)]],6),0)</f>
        <v>0</v>
      </c>
      <c r="Z202" s="108"/>
      <c r="AA202" s="107"/>
      <c r="AB202" s="111">
        <f>Table15775311283848586881828384858788898108118128138148[[#This Row],[Rate (Auto fill)]]*Table15775311283848586881828384858788898108118128138148[[#This Row],[Hours Groomed]]</f>
        <v>0</v>
      </c>
      <c r="AC202" s="32"/>
      <c r="AE202" s="85"/>
      <c r="AF202" s="85"/>
      <c r="AI202" s="33"/>
      <c r="AJ202" s="39"/>
      <c r="AK202" s="39"/>
      <c r="AL202" s="39"/>
      <c r="AM202" s="76"/>
      <c r="AN202" s="39"/>
      <c r="AO202" s="39"/>
      <c r="AP202" s="33"/>
      <c r="AQ202" s="81"/>
      <c r="AR202" s="82"/>
      <c r="AS202" s="82"/>
      <c r="AT202" s="87"/>
      <c r="AU202" s="82"/>
      <c r="AV202" s="83"/>
      <c r="AW202" s="33"/>
      <c r="AX202" s="81"/>
      <c r="AY202" s="82"/>
      <c r="AZ202" s="82"/>
      <c r="BA202" s="87"/>
      <c r="BB202" s="82"/>
      <c r="BC202" s="83"/>
      <c r="BD202" s="33"/>
      <c r="BE202" s="81"/>
      <c r="BF202" s="82"/>
      <c r="BG202" s="82"/>
      <c r="BH202" s="87"/>
      <c r="BI202" s="82"/>
      <c r="BJ202" s="83"/>
      <c r="BK202" s="33"/>
    </row>
    <row r="203" spans="1:63" x14ac:dyDescent="0.35">
      <c r="A203" s="88"/>
      <c r="B203" s="88"/>
      <c r="C203" s="88"/>
      <c r="D203" s="88"/>
      <c r="E203" s="89"/>
      <c r="F203" s="90"/>
      <c r="G203" s="90"/>
      <c r="H203" s="113"/>
      <c r="I203" s="90"/>
      <c r="J203" s="90"/>
      <c r="S203" s="88"/>
      <c r="T203" s="88"/>
      <c r="U203" s="88"/>
      <c r="V203" s="88"/>
      <c r="W203" s="90"/>
      <c r="X203" s="88"/>
      <c r="Y203" s="90"/>
      <c r="AG203" s="88"/>
      <c r="AH203" s="88"/>
      <c r="AI203" s="88"/>
      <c r="AJ203" s="88"/>
      <c r="AK203" s="88"/>
      <c r="AL203" s="88"/>
      <c r="AN203" s="88"/>
      <c r="AO203" s="88"/>
      <c r="AP203" s="88"/>
      <c r="AQ203" s="90"/>
      <c r="AR203" s="88"/>
      <c r="AS203" s="88"/>
      <c r="AU203" s="88"/>
      <c r="AV203" s="88"/>
      <c r="AW203" s="88"/>
      <c r="AX203" s="90"/>
      <c r="AY203" s="88"/>
      <c r="AZ203" s="88"/>
      <c r="BB203" s="88"/>
      <c r="BC203" s="88"/>
      <c r="BD203" s="88"/>
      <c r="BE203" s="88"/>
      <c r="BF203" s="88"/>
      <c r="BG203" s="88"/>
    </row>
    <row r="204" spans="1:63" x14ac:dyDescent="0.35">
      <c r="A204" s="88"/>
      <c r="B204" s="88"/>
      <c r="C204" s="88"/>
      <c r="D204" s="88"/>
      <c r="E204" s="89"/>
      <c r="F204" s="90"/>
      <c r="G204" s="90"/>
      <c r="H204" s="113"/>
      <c r="I204" s="90"/>
      <c r="J204" s="90"/>
      <c r="S204" s="88"/>
      <c r="T204" s="88"/>
      <c r="U204" s="88"/>
      <c r="V204" s="88"/>
      <c r="W204" s="90"/>
      <c r="X204" s="88"/>
      <c r="Y204" s="90"/>
      <c r="AG204" s="88"/>
      <c r="AH204" s="88"/>
      <c r="AI204" s="88"/>
      <c r="AJ204" s="88"/>
      <c r="AK204" s="88"/>
      <c r="AL204" s="88"/>
      <c r="AN204" s="88"/>
      <c r="AO204" s="88"/>
      <c r="AP204" s="88"/>
      <c r="AQ204" s="90"/>
      <c r="AR204" s="88"/>
      <c r="AS204" s="88"/>
      <c r="AU204" s="88"/>
      <c r="AV204" s="88"/>
      <c r="AW204" s="88"/>
      <c r="AX204" s="90"/>
      <c r="AY204" s="88"/>
      <c r="AZ204" s="88"/>
      <c r="BB204" s="88"/>
      <c r="BC204" s="88"/>
      <c r="BD204" s="88"/>
      <c r="BE204" s="88"/>
      <c r="BF204" s="88"/>
      <c r="BG204" s="88"/>
    </row>
  </sheetData>
  <mergeCells count="14">
    <mergeCell ref="M7:O7"/>
    <mergeCell ref="T6:AB6"/>
    <mergeCell ref="AD6:AH6"/>
    <mergeCell ref="AJ6:AO6"/>
    <mergeCell ref="AQ6:AV6"/>
    <mergeCell ref="AX6:BC6"/>
    <mergeCell ref="BE6:BH6"/>
    <mergeCell ref="D1:F1"/>
    <mergeCell ref="G1:H1"/>
    <mergeCell ref="J1:P1"/>
    <mergeCell ref="A3:D3"/>
    <mergeCell ref="A4:D4"/>
    <mergeCell ref="A6:E6"/>
    <mergeCell ref="H6:K6"/>
  </mergeCells>
  <dataValidations count="5">
    <dataValidation type="list" allowBlank="1" showInputMessage="1" showErrorMessage="1" sqref="W8:W202" xr:uid="{55FCC423-5DBD-4C74-A439-3D16305CC0F9}">
      <formula1>$AD$8:$AD$42</formula1>
    </dataValidation>
    <dataValidation type="list" allowBlank="1" showInputMessage="1" showErrorMessage="1" sqref="H8:H202" xr:uid="{A3B5D1B4-12B4-4912-B463-23B0AD8042D1}">
      <formula1>$M$9:$M$37</formula1>
    </dataValidation>
    <dataValidation allowBlank="1" showErrorMessage="1" prompt="Enter Meal expenses in this column under this heading" sqref="AX6 BE6" xr:uid="{559EE7AE-6DD5-4AAD-BFA1-3F28B87C3B48}"/>
    <dataValidation allowBlank="1" showErrorMessage="1" prompt="Enter Transport expenses in this column under this heading" sqref="AQ6" xr:uid="{35EC8E1D-94E3-4A58-8DD1-82245CCF9093}"/>
    <dataValidation type="list" allowBlank="1" showInputMessage="1" showErrorMessage="1" sqref="X8:X202" xr:uid="{B9BB4587-F54D-4242-9570-8A4DA2EFD755}">
      <formula1>$Q$8:$Q$17</formula1>
    </dataValidation>
  </dataValidations>
  <pageMargins left="0.7" right="0.7" top="0.75" bottom="0.75" header="0.3" footer="0.3"/>
  <drawing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F3523-8FCC-4CB7-9C06-C8332E3A4DD8}">
  <dimension ref="A1:BT204"/>
  <sheetViews>
    <sheetView zoomScale="40" zoomScaleNormal="40" workbookViewId="0">
      <selection activeCell="J4" sqref="J4:P4"/>
    </sheetView>
  </sheetViews>
  <sheetFormatPr defaultColWidth="0" defaultRowHeight="15" x14ac:dyDescent="0.35"/>
  <cols>
    <col min="1" max="1" width="16.6328125" style="85" customWidth="1"/>
    <col min="2" max="2" width="19.6328125" style="85" bestFit="1" customWidth="1"/>
    <col min="3" max="3" width="11.36328125" style="85" customWidth="1"/>
    <col min="4" max="4" width="23.6328125" style="85" bestFit="1" customWidth="1"/>
    <col min="5" max="5" width="24.08984375" style="91" bestFit="1" customWidth="1"/>
    <col min="6" max="6" width="31.1796875" style="92" customWidth="1"/>
    <col min="7" max="7" width="24.08984375" style="92" customWidth="1"/>
    <col min="8" max="8" width="30.81640625" style="114" customWidth="1"/>
    <col min="9" max="9" width="24.08984375" style="92" customWidth="1"/>
    <col min="10" max="10" width="26.453125" style="92" bestFit="1" customWidth="1"/>
    <col min="11" max="11" width="31.1796875" style="33" customWidth="1"/>
    <col min="12" max="12" width="24.81640625" style="33" customWidth="1"/>
    <col min="13" max="13" width="23.1796875" style="33" customWidth="1"/>
    <col min="14" max="14" width="25.90625" style="33" bestFit="1" customWidth="1"/>
    <col min="15" max="15" width="17.453125" style="33" customWidth="1"/>
    <col min="16" max="16" width="18.81640625" style="33" customWidth="1"/>
    <col min="17" max="17" width="12.1796875" style="33" bestFit="1" customWidth="1"/>
    <col min="18" max="18" width="9.1796875" style="33" bestFit="1" customWidth="1"/>
    <col min="19" max="19" width="7.36328125" style="85" customWidth="1"/>
    <col min="20" max="20" width="20" style="85" bestFit="1" customWidth="1"/>
    <col min="21" max="21" width="16.1796875" style="85" customWidth="1"/>
    <col min="22" max="22" width="16.453125" style="85" bestFit="1" customWidth="1"/>
    <col min="23" max="23" width="17.90625" style="92" customWidth="1"/>
    <col min="24" max="24" width="17.08984375" style="85" bestFit="1" customWidth="1"/>
    <col min="25" max="25" width="15.90625" style="92" customWidth="1"/>
    <col min="26" max="26" width="15.90625" style="33" customWidth="1"/>
    <col min="27" max="27" width="13.90625" style="85" bestFit="1" customWidth="1"/>
    <col min="28" max="28" width="13.6328125" style="85" bestFit="1" customWidth="1"/>
    <col min="29" max="30" width="18.81640625" style="85" bestFit="1" customWidth="1"/>
    <col min="31" max="31" width="13.453125" style="33" bestFit="1" customWidth="1"/>
    <col min="32" max="32" width="16.1796875" style="33" bestFit="1" customWidth="1"/>
    <col min="33" max="33" width="17.1796875" style="85" customWidth="1"/>
    <col min="34" max="34" width="11.36328125" style="85" bestFit="1" customWidth="1"/>
    <col min="35" max="35" width="28.1796875" style="85" bestFit="1" customWidth="1"/>
    <col min="36" max="36" width="14.54296875" style="85" bestFit="1" customWidth="1"/>
    <col min="37" max="37" width="30.6328125" style="85" bestFit="1" customWidth="1"/>
    <col min="38" max="38" width="29.90625" style="85" bestFit="1" customWidth="1"/>
    <col min="39" max="39" width="18.90625" style="33" bestFit="1" customWidth="1"/>
    <col min="40" max="41" width="20.08984375" style="85" bestFit="1" customWidth="1"/>
    <col min="42" max="42" width="25.81640625" style="85" customWidth="1"/>
    <col min="43" max="43" width="14.54296875" style="92" bestFit="1" customWidth="1"/>
    <col min="44" max="44" width="28.1796875" style="85" customWidth="1"/>
    <col min="45" max="45" width="27.453125" style="85" customWidth="1"/>
    <col min="46" max="46" width="18.90625" style="33" bestFit="1" customWidth="1"/>
    <col min="47" max="48" width="20.08984375" style="85" bestFit="1" customWidth="1"/>
    <col min="49" max="49" width="22.81640625" style="85" customWidth="1"/>
    <col min="50" max="50" width="13.90625" style="92" bestFit="1" customWidth="1"/>
    <col min="51" max="51" width="28.1796875" style="85" customWidth="1"/>
    <col min="52" max="52" width="27.453125" style="85" customWidth="1"/>
    <col min="53" max="53" width="18.90625" style="33" bestFit="1" customWidth="1"/>
    <col min="54" max="54" width="20.08984375" style="85" bestFit="1" customWidth="1"/>
    <col min="55" max="55" width="20.81640625" style="85" customWidth="1"/>
    <col min="56" max="56" width="24.90625" style="85" customWidth="1"/>
    <col min="57" max="57" width="14.08984375" style="85" bestFit="1" customWidth="1"/>
    <col min="58" max="58" width="28.1796875" style="85" customWidth="1"/>
    <col min="59" max="59" width="27.453125" style="85" customWidth="1"/>
    <col min="60" max="60" width="18.90625" style="33" bestFit="1" customWidth="1"/>
    <col min="61" max="72" width="0" style="57" hidden="1" customWidth="1"/>
    <col min="73" max="16384" width="8.81640625" style="57" hidden="1"/>
  </cols>
  <sheetData>
    <row r="1" spans="1:63" s="33" customFormat="1" ht="86.4" customHeight="1" thickBot="1" x14ac:dyDescent="0.55000000000000004">
      <c r="D1" s="135" t="s">
        <v>46</v>
      </c>
      <c r="E1" s="136"/>
      <c r="F1" s="137"/>
      <c r="G1" s="138" t="s">
        <v>47</v>
      </c>
      <c r="H1" s="139"/>
      <c r="I1" s="58"/>
      <c r="J1" s="140" t="s">
        <v>33</v>
      </c>
      <c r="K1" s="140"/>
      <c r="L1" s="140"/>
      <c r="M1" s="140"/>
      <c r="N1" s="140"/>
      <c r="O1" s="140"/>
      <c r="P1" s="140"/>
    </row>
    <row r="2" spans="1:63" s="33" customFormat="1" ht="8.4" customHeight="1" thickBot="1" x14ac:dyDescent="0.4">
      <c r="F2" s="58"/>
      <c r="G2" s="58"/>
      <c r="H2" s="58"/>
      <c r="I2" s="58"/>
    </row>
    <row r="3" spans="1:63" ht="40.950000000000003" customHeight="1" thickBot="1" x14ac:dyDescent="0.45">
      <c r="A3" s="141" t="s">
        <v>3</v>
      </c>
      <c r="B3" s="142"/>
      <c r="C3" s="142"/>
      <c r="D3" s="143"/>
      <c r="E3" s="33"/>
      <c r="F3" s="58"/>
      <c r="G3" s="58"/>
      <c r="H3" s="58"/>
      <c r="I3" s="58"/>
      <c r="J3" s="25" t="s">
        <v>23</v>
      </c>
      <c r="K3" s="25" t="s">
        <v>24</v>
      </c>
      <c r="L3" s="25" t="s">
        <v>5</v>
      </c>
      <c r="M3" s="25" t="s">
        <v>25</v>
      </c>
      <c r="N3" s="25" t="s">
        <v>26</v>
      </c>
      <c r="O3" s="25" t="s">
        <v>27</v>
      </c>
      <c r="P3" s="25" t="s">
        <v>28</v>
      </c>
      <c r="S3" s="33"/>
      <c r="T3" s="33"/>
      <c r="U3" s="33"/>
      <c r="V3" s="33"/>
      <c r="W3" s="33"/>
      <c r="X3" s="33"/>
      <c r="Y3" s="33"/>
      <c r="AA3" s="33"/>
      <c r="AB3" s="33"/>
      <c r="AC3" s="33"/>
      <c r="AD3" s="33"/>
      <c r="AG3" s="33"/>
      <c r="AH3" s="33"/>
      <c r="AI3" s="33"/>
      <c r="AJ3" s="33"/>
      <c r="AK3" s="33"/>
      <c r="AL3" s="33"/>
      <c r="AN3" s="33"/>
      <c r="AO3" s="33"/>
      <c r="AP3" s="33"/>
      <c r="AQ3" s="33"/>
      <c r="AR3" s="33"/>
      <c r="AS3" s="33"/>
      <c r="AU3" s="33"/>
      <c r="AV3" s="33"/>
      <c r="AW3" s="33"/>
      <c r="AX3" s="33"/>
      <c r="AY3" s="33"/>
      <c r="AZ3" s="33"/>
      <c r="BB3" s="33"/>
      <c r="BC3" s="33"/>
      <c r="BD3" s="33"/>
      <c r="BE3" s="33"/>
      <c r="BF3" s="33"/>
      <c r="BG3" s="33"/>
    </row>
    <row r="4" spans="1:63" ht="35.25" customHeight="1" thickBot="1" x14ac:dyDescent="0.45">
      <c r="A4" s="144" t="s">
        <v>29</v>
      </c>
      <c r="B4" s="145"/>
      <c r="C4" s="145"/>
      <c r="D4" s="146"/>
      <c r="E4" s="59"/>
      <c r="F4" s="60"/>
      <c r="G4" s="60"/>
      <c r="H4" s="60"/>
      <c r="I4" s="60"/>
      <c r="J4" s="61">
        <f>SUM(G8:G5577)</f>
        <v>0</v>
      </c>
      <c r="K4" s="61">
        <f>SUM(Table14874532333435363[Total Equipment Usage ($)])</f>
        <v>0</v>
      </c>
      <c r="L4" s="61">
        <f>SUM(AB8:AB5577)</f>
        <v>0</v>
      </c>
      <c r="M4" s="61">
        <f>SUM(Table15374972535455565[Cost])</f>
        <v>0</v>
      </c>
      <c r="N4" s="61">
        <f>SUM(Table158754122939495969[Cost])</f>
        <v>0</v>
      </c>
      <c r="O4" s="61">
        <f>SUM(Table159755133040506070[Cost])</f>
        <v>0</v>
      </c>
      <c r="P4" s="61">
        <f>SUM(Table160756143141516171[Cost])</f>
        <v>0</v>
      </c>
      <c r="S4" s="33"/>
      <c r="T4" s="33"/>
      <c r="U4" s="33"/>
      <c r="V4" s="33"/>
      <c r="W4" s="33"/>
      <c r="X4" s="33"/>
      <c r="Y4" s="33"/>
      <c r="AA4" s="33"/>
      <c r="AB4" s="104"/>
      <c r="AC4" s="104"/>
      <c r="AD4" s="33"/>
      <c r="AG4" s="33"/>
      <c r="AH4" s="33"/>
      <c r="AI4" s="33"/>
      <c r="AJ4" s="33"/>
      <c r="AK4" s="33"/>
      <c r="AL4" s="33"/>
      <c r="AN4" s="33"/>
      <c r="AO4" s="33"/>
      <c r="AP4" s="33"/>
      <c r="AQ4" s="33"/>
      <c r="AR4" s="33"/>
      <c r="AS4" s="33"/>
      <c r="AU4" s="33"/>
      <c r="AV4" s="33"/>
      <c r="AW4" s="33"/>
      <c r="AX4" s="33"/>
      <c r="AY4" s="33"/>
      <c r="AZ4" s="33"/>
      <c r="BB4" s="33"/>
      <c r="BC4" s="33"/>
      <c r="BD4" s="33"/>
      <c r="BE4" s="33"/>
      <c r="BF4" s="33"/>
      <c r="BG4" s="33"/>
    </row>
    <row r="5" spans="1:63" s="63" customFormat="1" ht="10.199999999999999" customHeight="1" thickBot="1" x14ac:dyDescent="0.4">
      <c r="A5" s="62"/>
      <c r="B5" s="62"/>
      <c r="C5" s="62"/>
      <c r="D5" s="62"/>
      <c r="F5" s="64"/>
      <c r="G5" s="64"/>
      <c r="H5" s="64"/>
      <c r="I5" s="64"/>
      <c r="J5" s="64"/>
      <c r="M5" s="65"/>
      <c r="N5" s="65"/>
      <c r="O5" s="65"/>
      <c r="P5" s="65"/>
    </row>
    <row r="6" spans="1:63" ht="34.5" customHeight="1" thickBot="1" x14ac:dyDescent="0.4">
      <c r="A6" s="131" t="s">
        <v>44</v>
      </c>
      <c r="B6" s="132"/>
      <c r="C6" s="132"/>
      <c r="D6" s="132"/>
      <c r="E6" s="133"/>
      <c r="F6" s="103" t="s">
        <v>61</v>
      </c>
      <c r="H6" s="134" t="s">
        <v>45</v>
      </c>
      <c r="I6" s="126"/>
      <c r="J6" s="126"/>
      <c r="K6" s="126"/>
      <c r="T6" s="130" t="s">
        <v>5</v>
      </c>
      <c r="U6" s="127"/>
      <c r="V6" s="127"/>
      <c r="W6" s="127"/>
      <c r="X6" s="127"/>
      <c r="Y6" s="127"/>
      <c r="Z6" s="127"/>
      <c r="AA6" s="127"/>
      <c r="AB6" s="127"/>
      <c r="AD6" s="127" t="s">
        <v>94</v>
      </c>
      <c r="AE6" s="127"/>
      <c r="AF6" s="127"/>
      <c r="AG6" s="127"/>
      <c r="AH6" s="127"/>
      <c r="AJ6" s="127" t="s">
        <v>25</v>
      </c>
      <c r="AK6" s="127"/>
      <c r="AL6" s="127"/>
      <c r="AM6" s="127"/>
      <c r="AN6" s="127"/>
      <c r="AO6" s="127"/>
      <c r="AQ6" s="126" t="s">
        <v>26</v>
      </c>
      <c r="AR6" s="126"/>
      <c r="AS6" s="126"/>
      <c r="AT6" s="126"/>
      <c r="AU6" s="126"/>
      <c r="AV6" s="126"/>
      <c r="AX6" s="127" t="s">
        <v>87</v>
      </c>
      <c r="AY6" s="127"/>
      <c r="AZ6" s="127"/>
      <c r="BA6" s="127"/>
      <c r="BB6" s="127"/>
      <c r="BC6" s="127"/>
      <c r="BE6" s="127" t="s">
        <v>28</v>
      </c>
      <c r="BF6" s="127"/>
      <c r="BG6" s="127"/>
      <c r="BH6" s="127"/>
    </row>
    <row r="7" spans="1:63" ht="42.75" customHeight="1" x14ac:dyDescent="0.35">
      <c r="A7" s="66" t="s">
        <v>6</v>
      </c>
      <c r="B7" s="26" t="s">
        <v>30</v>
      </c>
      <c r="C7" s="26" t="s">
        <v>31</v>
      </c>
      <c r="D7" s="26" t="s">
        <v>7</v>
      </c>
      <c r="E7" s="26" t="s">
        <v>8</v>
      </c>
      <c r="F7" s="26" t="s">
        <v>9</v>
      </c>
      <c r="G7" s="93" t="s">
        <v>32</v>
      </c>
      <c r="H7" s="93" t="s">
        <v>85</v>
      </c>
      <c r="I7" s="93" t="s">
        <v>86</v>
      </c>
      <c r="J7" s="93" t="s">
        <v>22</v>
      </c>
      <c r="K7" s="93" t="s">
        <v>49</v>
      </c>
      <c r="M7" s="128" t="s">
        <v>34</v>
      </c>
      <c r="N7" s="129"/>
      <c r="O7" s="129"/>
      <c r="Q7" s="26" t="s">
        <v>41</v>
      </c>
      <c r="R7" s="26" t="s">
        <v>9</v>
      </c>
      <c r="S7" s="33"/>
      <c r="T7" s="67" t="s">
        <v>6</v>
      </c>
      <c r="U7" s="27" t="s">
        <v>38</v>
      </c>
      <c r="V7" s="27" t="s">
        <v>39</v>
      </c>
      <c r="W7" s="27" t="s">
        <v>95</v>
      </c>
      <c r="X7" s="27" t="s">
        <v>97</v>
      </c>
      <c r="Y7" s="27" t="s">
        <v>96</v>
      </c>
      <c r="Z7" s="27" t="s">
        <v>89</v>
      </c>
      <c r="AA7" s="27" t="s">
        <v>40</v>
      </c>
      <c r="AB7" s="68" t="s">
        <v>48</v>
      </c>
      <c r="AC7" s="69"/>
      <c r="AD7" s="70" t="s">
        <v>92</v>
      </c>
      <c r="AE7" s="28" t="s">
        <v>93</v>
      </c>
      <c r="AF7" s="28" t="s">
        <v>12</v>
      </c>
      <c r="AG7" s="28" t="s">
        <v>90</v>
      </c>
      <c r="AH7" s="29" t="s">
        <v>91</v>
      </c>
      <c r="AI7" s="71"/>
      <c r="AJ7" s="26" t="s">
        <v>6</v>
      </c>
      <c r="AK7" s="26" t="s">
        <v>10</v>
      </c>
      <c r="AL7" s="26" t="s">
        <v>11</v>
      </c>
      <c r="AM7" s="26" t="s">
        <v>35</v>
      </c>
      <c r="AN7" s="26" t="s">
        <v>36</v>
      </c>
      <c r="AO7" s="26" t="s">
        <v>37</v>
      </c>
      <c r="AP7" s="33"/>
      <c r="AQ7" s="30" t="s">
        <v>6</v>
      </c>
      <c r="AR7" s="27" t="s">
        <v>10</v>
      </c>
      <c r="AS7" s="27" t="s">
        <v>11</v>
      </c>
      <c r="AT7" s="27" t="s">
        <v>35</v>
      </c>
      <c r="AU7" s="27" t="s">
        <v>36</v>
      </c>
      <c r="AV7" s="31" t="s">
        <v>37</v>
      </c>
      <c r="AW7" s="33"/>
      <c r="AX7" s="30" t="s">
        <v>6</v>
      </c>
      <c r="AY7" s="27" t="s">
        <v>10</v>
      </c>
      <c r="AZ7" s="27" t="s">
        <v>53</v>
      </c>
      <c r="BA7" s="27" t="s">
        <v>35</v>
      </c>
      <c r="BB7" s="27" t="s">
        <v>36</v>
      </c>
      <c r="BC7" s="31" t="s">
        <v>37</v>
      </c>
      <c r="BD7" s="33"/>
      <c r="BE7" s="30" t="s">
        <v>6</v>
      </c>
      <c r="BF7" s="27" t="s">
        <v>43</v>
      </c>
      <c r="BG7" s="27" t="s">
        <v>42</v>
      </c>
      <c r="BH7" s="27" t="s">
        <v>35</v>
      </c>
      <c r="BI7" s="27" t="s">
        <v>36</v>
      </c>
      <c r="BJ7" s="31" t="s">
        <v>37</v>
      </c>
      <c r="BK7" s="33"/>
    </row>
    <row r="8" spans="1:63" ht="30" x14ac:dyDescent="0.35">
      <c r="A8" s="72"/>
      <c r="B8" s="39"/>
      <c r="C8" s="39"/>
      <c r="D8" s="39"/>
      <c r="E8" s="39"/>
      <c r="F8" s="73"/>
      <c r="G8" s="95">
        <f>Table1487453233343536331323334353738393103113123133143153[[#This Row],[Hours Worked]]*Table1487453233343536331323334353738393103113123133143153[[#This Row],[Rate]]</f>
        <v>0</v>
      </c>
      <c r="H8" s="115"/>
      <c r="I8" s="117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8" s="94"/>
      <c r="K8" s="95">
        <f>Table1487453233343536331323334353738393103113123133143153[[#This Row],[Rate (Auto selects)]]*Table1487453233343536331323334353738393103113123133143153[[#This Row],[Hours Used]]</f>
        <v>0</v>
      </c>
      <c r="M8" s="74" t="s">
        <v>84</v>
      </c>
      <c r="N8" s="24" t="s">
        <v>21</v>
      </c>
      <c r="O8" s="106" t="s">
        <v>9</v>
      </c>
      <c r="Q8" s="40" t="s">
        <v>136</v>
      </c>
      <c r="R8" s="61">
        <v>173</v>
      </c>
      <c r="S8" s="33"/>
      <c r="T8" s="75"/>
      <c r="U8" s="39"/>
      <c r="V8" s="39"/>
      <c r="W8" s="39"/>
      <c r="X8" s="39"/>
      <c r="Y8" s="112">
        <f>IF(X8 &lt;&gt; "", RIGHT(Table15775311283848586881828384858788898108118128138148158[[#This Row],[Class (Dropdown)]],6),0)</f>
        <v>0</v>
      </c>
      <c r="Z8" s="108"/>
      <c r="AA8" s="107"/>
      <c r="AB8" s="111">
        <f>Table15775311283848586881828384858788898108118128138148158[[#This Row],[Rate (Auto fill)]]*Table15775311283848586881828384858788898108118128138148158[[#This Row],[Hours Groomed]]</f>
        <v>0</v>
      </c>
      <c r="AC8" s="32"/>
      <c r="AD8" s="73"/>
      <c r="AE8" s="39"/>
      <c r="AF8" s="39"/>
      <c r="AG8" s="39"/>
      <c r="AH8" s="78"/>
      <c r="AI8" s="33"/>
      <c r="AJ8" s="75"/>
      <c r="AK8" s="39"/>
      <c r="AL8" s="39"/>
      <c r="AM8" s="76"/>
      <c r="AN8" s="39"/>
      <c r="AO8" s="39"/>
      <c r="AP8" s="33"/>
      <c r="AQ8" s="72"/>
      <c r="AR8" s="39"/>
      <c r="AS8" s="39"/>
      <c r="AT8" s="76"/>
      <c r="AU8" s="39"/>
      <c r="AV8" s="78"/>
      <c r="AW8" s="33"/>
      <c r="AX8" s="72"/>
      <c r="AY8" s="39"/>
      <c r="AZ8" s="39"/>
      <c r="BA8" s="76"/>
      <c r="BB8" s="39"/>
      <c r="BC8" s="78"/>
      <c r="BD8" s="33"/>
      <c r="BE8" s="72"/>
      <c r="BF8" s="39"/>
      <c r="BG8" s="39"/>
      <c r="BH8" s="76"/>
      <c r="BI8" s="39"/>
      <c r="BJ8" s="78"/>
      <c r="BK8" s="33"/>
    </row>
    <row r="9" spans="1:63" ht="45.6" customHeight="1" x14ac:dyDescent="0.35">
      <c r="A9" s="77"/>
      <c r="B9" s="39"/>
      <c r="C9" s="39"/>
      <c r="D9" s="39"/>
      <c r="E9" s="39"/>
      <c r="F9" s="73"/>
      <c r="G9" s="95">
        <f>Table1487453233343536331323334353738393103113123133143153[[#This Row],[Hours Worked]]*Table1487453233343536331323334353738393103113123133143153[[#This Row],[Rate]]</f>
        <v>0</v>
      </c>
      <c r="H9" s="116"/>
      <c r="I9" s="117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9" s="94"/>
      <c r="K9" s="95">
        <f>Table1487453233343536331323334353738393103113123133143153[[#This Row],[Rate (Auto selects)]]*Table1487453233343536331323334353738393103113123133143153[[#This Row],[Hours Used]]</f>
        <v>0</v>
      </c>
      <c r="M9" s="94" t="s">
        <v>121</v>
      </c>
      <c r="N9" s="94" t="s">
        <v>58</v>
      </c>
      <c r="O9" s="107">
        <v>15.58</v>
      </c>
      <c r="Q9" s="40" t="s">
        <v>135</v>
      </c>
      <c r="R9" s="61">
        <v>131</v>
      </c>
      <c r="S9" s="33"/>
      <c r="T9" s="39"/>
      <c r="U9" s="39"/>
      <c r="V9" s="39"/>
      <c r="W9" s="39"/>
      <c r="X9" s="39"/>
      <c r="Y9" s="112">
        <f>IF(X9 &lt;&gt; "", RIGHT(Table15775311283848586881828384858788898108118128138148158[[#This Row],[Class (Dropdown)]],6),0)</f>
        <v>0</v>
      </c>
      <c r="Z9" s="108"/>
      <c r="AA9" s="107"/>
      <c r="AB9" s="111">
        <f>Table15775311283848586881828384858788898108118128138148158[[#This Row],[Rate (Auto fill)]]*Table15775311283848586881828384858788898108118128138148158[[#This Row],[Hours Groomed]]</f>
        <v>0</v>
      </c>
      <c r="AC9" s="32"/>
      <c r="AD9" s="73"/>
      <c r="AE9" s="39"/>
      <c r="AF9" s="39"/>
      <c r="AG9" s="39"/>
      <c r="AH9" s="78"/>
      <c r="AI9" s="33"/>
      <c r="AJ9" s="39"/>
      <c r="AK9" s="39"/>
      <c r="AL9" s="39"/>
      <c r="AM9" s="76"/>
      <c r="AN9" s="39"/>
      <c r="AO9" s="39"/>
      <c r="AP9" s="33"/>
      <c r="AQ9" s="77"/>
      <c r="AR9" s="39"/>
      <c r="AS9" s="39"/>
      <c r="AT9" s="76"/>
      <c r="AU9" s="39"/>
      <c r="AV9" s="78"/>
      <c r="AW9" s="33"/>
      <c r="AX9" s="72"/>
      <c r="AY9" s="39"/>
      <c r="AZ9" s="39"/>
      <c r="BA9" s="76"/>
      <c r="BB9" s="39"/>
      <c r="BC9" s="78"/>
      <c r="BD9" s="33"/>
      <c r="BE9" s="77"/>
      <c r="BF9" s="39"/>
      <c r="BG9" s="39"/>
      <c r="BH9" s="76"/>
      <c r="BI9" s="39"/>
      <c r="BJ9" s="78"/>
      <c r="BK9" s="33"/>
    </row>
    <row r="10" spans="1:63" ht="44.4" customHeight="1" x14ac:dyDescent="0.35">
      <c r="A10" s="72"/>
      <c r="B10" s="39"/>
      <c r="C10" s="39"/>
      <c r="D10" s="39"/>
      <c r="E10" s="39"/>
      <c r="F10" s="73"/>
      <c r="G10" s="95">
        <f>Table1487453233343536331323334353738393103113123133143153[[#This Row],[Hours Worked]]*Table1487453233343536331323334353738393103113123133143153[[#This Row],[Rate]]</f>
        <v>0</v>
      </c>
      <c r="H10" s="115"/>
      <c r="I10" s="117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0" s="94"/>
      <c r="K10" s="95">
        <f>Table1487453233343536331323334353738393103113123133143153[[#This Row],[Rate (Auto selects)]]*Table1487453233343536331323334353738393103113123133143153[[#This Row],[Hours Used]]</f>
        <v>0</v>
      </c>
      <c r="M10" s="94" t="s">
        <v>122</v>
      </c>
      <c r="N10" s="94" t="s">
        <v>59</v>
      </c>
      <c r="O10" s="107">
        <v>11.51</v>
      </c>
      <c r="Q10" s="40" t="s">
        <v>134</v>
      </c>
      <c r="R10" s="61">
        <v>76</v>
      </c>
      <c r="S10" s="33"/>
      <c r="T10" s="39"/>
      <c r="U10" s="39"/>
      <c r="V10" s="39"/>
      <c r="W10" s="39"/>
      <c r="X10" s="39"/>
      <c r="Y10" s="112">
        <f>IF(X10 &lt;&gt; "", RIGHT(Table15775311283848586881828384858788898108118128138148158[[#This Row],[Class (Dropdown)]],6),0)</f>
        <v>0</v>
      </c>
      <c r="Z10" s="108"/>
      <c r="AA10" s="107"/>
      <c r="AB10" s="111">
        <f>Table15775311283848586881828384858788898108118128138148158[[#This Row],[Rate (Auto fill)]]*Table15775311283848586881828384858788898108118128138148158[[#This Row],[Hours Groomed]]</f>
        <v>0</v>
      </c>
      <c r="AC10" s="32"/>
      <c r="AD10" s="39"/>
      <c r="AE10" s="39"/>
      <c r="AF10" s="39"/>
      <c r="AG10" s="39"/>
      <c r="AH10" s="78"/>
      <c r="AI10" s="33"/>
      <c r="AJ10" s="39"/>
      <c r="AK10" s="39"/>
      <c r="AL10" s="39"/>
      <c r="AM10" s="76"/>
      <c r="AN10" s="39"/>
      <c r="AO10" s="39"/>
      <c r="AP10" s="33"/>
      <c r="AQ10" s="77"/>
      <c r="AR10" s="39"/>
      <c r="AS10" s="39"/>
      <c r="AT10" s="76"/>
      <c r="AU10" s="39"/>
      <c r="AV10" s="78"/>
      <c r="AW10" s="33"/>
      <c r="AX10" s="72"/>
      <c r="AY10" s="39"/>
      <c r="AZ10" s="39"/>
      <c r="BA10" s="76"/>
      <c r="BB10" s="39"/>
      <c r="BC10" s="78"/>
      <c r="BD10" s="33"/>
      <c r="BE10" s="77"/>
      <c r="BF10" s="39"/>
      <c r="BG10" s="39"/>
      <c r="BH10" s="76"/>
      <c r="BI10" s="39"/>
      <c r="BJ10" s="78"/>
      <c r="BK10" s="33"/>
    </row>
    <row r="11" spans="1:63" ht="30" x14ac:dyDescent="0.35">
      <c r="A11" s="77"/>
      <c r="B11" s="39"/>
      <c r="C11" s="39"/>
      <c r="D11" s="39"/>
      <c r="E11" s="39"/>
      <c r="F11" s="73"/>
      <c r="G11" s="95">
        <f>Table1487453233343536331323334353738393103113123133143153[[#This Row],[Hours Worked]]*Table1487453233343536331323334353738393103113123133143153[[#This Row],[Rate]]</f>
        <v>0</v>
      </c>
      <c r="H11" s="116"/>
      <c r="I11" s="117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1" s="94"/>
      <c r="K11" s="95">
        <f>Table1487453233343536331323334353738393103113123133143153[[#This Row],[Rate (Auto selects)]]*Table1487453233343536331323334353738393103113123133143153[[#This Row],[Hours Used]]</f>
        <v>0</v>
      </c>
      <c r="M11" s="94" t="s">
        <v>123</v>
      </c>
      <c r="N11" s="94" t="s">
        <v>62</v>
      </c>
      <c r="O11" s="107">
        <v>2.31</v>
      </c>
      <c r="Q11" s="40" t="s">
        <v>133</v>
      </c>
      <c r="R11" s="61">
        <v>56</v>
      </c>
      <c r="S11" s="33"/>
      <c r="T11" s="39"/>
      <c r="U11" s="39"/>
      <c r="V11" s="39"/>
      <c r="W11" s="39"/>
      <c r="X11" s="39"/>
      <c r="Y11" s="112">
        <f>IF(X11 &lt;&gt; "", RIGHT(Table15775311283848586881828384858788898108118128138148158[[#This Row],[Class (Dropdown)]],6),0)</f>
        <v>0</v>
      </c>
      <c r="Z11" s="108"/>
      <c r="AA11" s="107"/>
      <c r="AB11" s="111">
        <f>Table15775311283848586881828384858788898108118128138148158[[#This Row],[Rate (Auto fill)]]*Table15775311283848586881828384858788898108118128138148158[[#This Row],[Hours Groomed]]</f>
        <v>0</v>
      </c>
      <c r="AC11" s="32"/>
      <c r="AD11" s="39"/>
      <c r="AE11" s="39"/>
      <c r="AF11" s="39"/>
      <c r="AG11" s="39"/>
      <c r="AH11" s="78"/>
      <c r="AI11" s="33"/>
      <c r="AJ11" s="39"/>
      <c r="AK11" s="39"/>
      <c r="AL11" s="39"/>
      <c r="AM11" s="76"/>
      <c r="AN11" s="39"/>
      <c r="AO11" s="39"/>
      <c r="AP11" s="33"/>
      <c r="AQ11" s="77"/>
      <c r="AR11" s="39"/>
      <c r="AS11" s="39"/>
      <c r="AT11" s="76"/>
      <c r="AU11" s="39"/>
      <c r="AV11" s="78"/>
      <c r="AW11" s="33"/>
      <c r="AX11" s="77"/>
      <c r="AY11" s="39"/>
      <c r="AZ11" s="39"/>
      <c r="BA11" s="76"/>
      <c r="BB11" s="39"/>
      <c r="BC11" s="78"/>
      <c r="BD11" s="33"/>
      <c r="BE11" s="77"/>
      <c r="BF11" s="39"/>
      <c r="BG11" s="39"/>
      <c r="BH11" s="76"/>
      <c r="BI11" s="39"/>
      <c r="BJ11" s="78"/>
      <c r="BK11" s="33"/>
    </row>
    <row r="12" spans="1:63" ht="30" x14ac:dyDescent="0.35">
      <c r="A12" s="77"/>
      <c r="B12" s="39"/>
      <c r="C12" s="39"/>
      <c r="D12" s="39"/>
      <c r="E12" s="39"/>
      <c r="F12" s="73"/>
      <c r="G12" s="95">
        <f>Table1487453233343536331323334353738393103113123133143153[[#This Row],[Hours Worked]]*Table1487453233343536331323334353738393103113123133143153[[#This Row],[Rate]]</f>
        <v>0</v>
      </c>
      <c r="H12" s="116"/>
      <c r="I12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2" s="94"/>
      <c r="K12" s="95">
        <f>Table1487453233343536331323334353738393103113123133143153[[#This Row],[Rate (Auto selects)]]*Table1487453233343536331323334353738393103113123133143153[[#This Row],[Hours Used]]</f>
        <v>0</v>
      </c>
      <c r="M12" s="94" t="s">
        <v>124</v>
      </c>
      <c r="N12" s="94" t="s">
        <v>63</v>
      </c>
      <c r="O12" s="107">
        <v>1.44</v>
      </c>
      <c r="Q12" s="40" t="s">
        <v>132</v>
      </c>
      <c r="R12" s="61">
        <v>41</v>
      </c>
      <c r="S12" s="33"/>
      <c r="T12" s="39"/>
      <c r="U12" s="39"/>
      <c r="V12" s="39"/>
      <c r="W12" s="39"/>
      <c r="X12" s="39"/>
      <c r="Y12" s="112">
        <f>IF(X12 &lt;&gt; "", RIGHT(Table15775311283848586881828384858788898108118128138148158[[#This Row],[Class (Dropdown)]],6),0)</f>
        <v>0</v>
      </c>
      <c r="Z12" s="108"/>
      <c r="AA12" s="107"/>
      <c r="AB12" s="111">
        <f>Table15775311283848586881828384858788898108118128138148158[[#This Row],[Rate (Auto fill)]]*Table15775311283848586881828384858788898108118128138148158[[#This Row],[Hours Groomed]]</f>
        <v>0</v>
      </c>
      <c r="AC12" s="32"/>
      <c r="AD12" s="39"/>
      <c r="AE12" s="39"/>
      <c r="AF12" s="39"/>
      <c r="AG12" s="39"/>
      <c r="AH12" s="78"/>
      <c r="AI12" s="33"/>
      <c r="AJ12" s="39"/>
      <c r="AK12" s="39"/>
      <c r="AL12" s="39"/>
      <c r="AM12" s="76"/>
      <c r="AN12" s="39"/>
      <c r="AO12" s="39"/>
      <c r="AP12" s="33"/>
      <c r="AQ12" s="77"/>
      <c r="AR12" s="39"/>
      <c r="AS12" s="39"/>
      <c r="AT12" s="76"/>
      <c r="AU12" s="39"/>
      <c r="AV12" s="78"/>
      <c r="AW12" s="33"/>
      <c r="AX12" s="77"/>
      <c r="AY12" s="39"/>
      <c r="AZ12" s="39"/>
      <c r="BA12" s="76"/>
      <c r="BB12" s="39"/>
      <c r="BC12" s="78"/>
      <c r="BD12" s="33"/>
      <c r="BE12" s="77"/>
      <c r="BF12" s="39"/>
      <c r="BG12" s="39"/>
      <c r="BH12" s="76"/>
      <c r="BI12" s="39"/>
      <c r="BJ12" s="78"/>
      <c r="BK12" s="33"/>
    </row>
    <row r="13" spans="1:63" ht="30" x14ac:dyDescent="0.35">
      <c r="A13" s="77"/>
      <c r="B13" s="39"/>
      <c r="C13" s="39"/>
      <c r="D13" s="39"/>
      <c r="E13" s="39"/>
      <c r="F13" s="73"/>
      <c r="G13" s="95">
        <f>Table1487453233343536331323334353738393103113123133143153[[#This Row],[Hours Worked]]*Table1487453233343536331323334353738393103113123133143153[[#This Row],[Rate]]</f>
        <v>0</v>
      </c>
      <c r="H13" s="116"/>
      <c r="I13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3" s="94"/>
      <c r="K13" s="95">
        <f>Table1487453233343536331323334353738393103113123133143153[[#This Row],[Rate (Auto selects)]]*Table1487453233343536331323334353738393103113123133143153[[#This Row],[Hours Used]]</f>
        <v>0</v>
      </c>
      <c r="M13" s="94" t="s">
        <v>125</v>
      </c>
      <c r="N13" s="94" t="s">
        <v>60</v>
      </c>
      <c r="O13" s="107">
        <v>1.29</v>
      </c>
      <c r="Q13" s="109" t="s">
        <v>131</v>
      </c>
      <c r="R13" s="110">
        <v>110</v>
      </c>
      <c r="S13" s="33"/>
      <c r="T13" s="39"/>
      <c r="U13" s="39"/>
      <c r="V13" s="39"/>
      <c r="W13" s="39"/>
      <c r="X13" s="39"/>
      <c r="Y13" s="112">
        <f>IF(X13 &lt;&gt; "", RIGHT(Table15775311283848586881828384858788898108118128138148158[[#This Row],[Class (Dropdown)]],6),0)</f>
        <v>0</v>
      </c>
      <c r="Z13" s="108"/>
      <c r="AA13" s="107"/>
      <c r="AB13" s="111">
        <f>Table15775311283848586881828384858788898108118128138148158[[#This Row],[Rate (Auto fill)]]*Table15775311283848586881828384858788898108118128138148158[[#This Row],[Hours Groomed]]</f>
        <v>0</v>
      </c>
      <c r="AC13" s="32"/>
      <c r="AD13" s="39"/>
      <c r="AE13" s="39"/>
      <c r="AF13" s="39"/>
      <c r="AG13" s="39"/>
      <c r="AH13" s="78"/>
      <c r="AI13" s="33"/>
      <c r="AJ13" s="39"/>
      <c r="AK13" s="39"/>
      <c r="AL13" s="39"/>
      <c r="AM13" s="76"/>
      <c r="AN13" s="39"/>
      <c r="AO13" s="39"/>
      <c r="AP13" s="33"/>
      <c r="AQ13" s="77"/>
      <c r="AR13" s="39"/>
      <c r="AS13" s="39"/>
      <c r="AT13" s="76"/>
      <c r="AU13" s="39"/>
      <c r="AV13" s="78"/>
      <c r="AW13" s="33"/>
      <c r="AX13" s="77"/>
      <c r="AY13" s="39"/>
      <c r="AZ13" s="39"/>
      <c r="BA13" s="76"/>
      <c r="BB13" s="39"/>
      <c r="BC13" s="78"/>
      <c r="BD13" s="33"/>
      <c r="BE13" s="77"/>
      <c r="BF13" s="39"/>
      <c r="BG13" s="39"/>
      <c r="BH13" s="76"/>
      <c r="BI13" s="39"/>
      <c r="BJ13" s="78"/>
      <c r="BK13" s="33"/>
    </row>
    <row r="14" spans="1:63" ht="30" x14ac:dyDescent="0.35">
      <c r="A14" s="77"/>
      <c r="B14" s="39"/>
      <c r="C14" s="39"/>
      <c r="D14" s="39"/>
      <c r="E14" s="39"/>
      <c r="F14" s="73"/>
      <c r="G14" s="95">
        <f>Table1487453233343536331323334353738393103113123133143153[[#This Row],[Hours Worked]]*Table1487453233343536331323334353738393103113123133143153[[#This Row],[Rate]]</f>
        <v>0</v>
      </c>
      <c r="H14" s="116"/>
      <c r="I14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4" s="94"/>
      <c r="K14" s="95">
        <f>Table1487453233343536331323334353738393103113123133143153[[#This Row],[Rate (Auto selects)]]*Table1487453233343536331323334353738393103113123133143153[[#This Row],[Hours Used]]</f>
        <v>0</v>
      </c>
      <c r="M14" s="94" t="s">
        <v>126</v>
      </c>
      <c r="N14" s="94" t="s">
        <v>64</v>
      </c>
      <c r="O14" s="107">
        <v>4.4400000000000004</v>
      </c>
      <c r="Q14" s="109" t="s">
        <v>130</v>
      </c>
      <c r="R14" s="110">
        <v>83</v>
      </c>
      <c r="S14" s="33"/>
      <c r="T14" s="39"/>
      <c r="U14" s="39"/>
      <c r="V14" s="39"/>
      <c r="W14" s="39"/>
      <c r="X14" s="39"/>
      <c r="Y14" s="112">
        <f>IF(X14 &lt;&gt; "", RIGHT(Table15775311283848586881828384858788898108118128138148158[[#This Row],[Class (Dropdown)]],6),0)</f>
        <v>0</v>
      </c>
      <c r="Z14" s="108"/>
      <c r="AA14" s="107"/>
      <c r="AB14" s="111">
        <f>Table15775311283848586881828384858788898108118128138148158[[#This Row],[Rate (Auto fill)]]*Table15775311283848586881828384858788898108118128138148158[[#This Row],[Hours Groomed]]</f>
        <v>0</v>
      </c>
      <c r="AC14" s="32"/>
      <c r="AD14" s="39"/>
      <c r="AE14" s="39"/>
      <c r="AF14" s="39"/>
      <c r="AG14" s="39"/>
      <c r="AH14" s="78"/>
      <c r="AI14" s="33"/>
      <c r="AJ14" s="39"/>
      <c r="AK14" s="39"/>
      <c r="AL14" s="39"/>
      <c r="AM14" s="76"/>
      <c r="AN14" s="39"/>
      <c r="AO14" s="39"/>
      <c r="AP14" s="33"/>
      <c r="AQ14" s="77"/>
      <c r="AR14" s="39"/>
      <c r="AS14" s="39"/>
      <c r="AT14" s="76"/>
      <c r="AU14" s="39"/>
      <c r="AV14" s="78"/>
      <c r="AW14" s="33"/>
      <c r="AX14" s="77"/>
      <c r="AY14" s="39"/>
      <c r="AZ14" s="39"/>
      <c r="BA14" s="76"/>
      <c r="BB14" s="39"/>
      <c r="BC14" s="78"/>
      <c r="BD14" s="33"/>
      <c r="BE14" s="77"/>
      <c r="BF14" s="39"/>
      <c r="BG14" s="39"/>
      <c r="BH14" s="76"/>
      <c r="BI14" s="39"/>
      <c r="BJ14" s="78"/>
      <c r="BK14" s="33"/>
    </row>
    <row r="15" spans="1:63" ht="30" x14ac:dyDescent="0.35">
      <c r="A15" s="77"/>
      <c r="B15" s="39"/>
      <c r="C15" s="39"/>
      <c r="D15" s="39"/>
      <c r="E15" s="39"/>
      <c r="F15" s="73"/>
      <c r="G15" s="95">
        <f>Table1487453233343536331323334353738393103113123133143153[[#This Row],[Hours Worked]]*Table1487453233343536331323334353738393103113123133143153[[#This Row],[Rate]]</f>
        <v>0</v>
      </c>
      <c r="H15" s="116"/>
      <c r="I15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5" s="94"/>
      <c r="K15" s="95">
        <f>Table1487453233343536331323334353738393103113123133143153[[#This Row],[Rate (Auto selects)]]*Table1487453233343536331323334353738393103113123133143153[[#This Row],[Hours Used]]</f>
        <v>0</v>
      </c>
      <c r="M15" s="94" t="s">
        <v>104</v>
      </c>
      <c r="N15" s="94" t="s">
        <v>65</v>
      </c>
      <c r="O15" s="107">
        <v>4.18</v>
      </c>
      <c r="Q15" s="109" t="s">
        <v>129</v>
      </c>
      <c r="R15" s="110">
        <v>46</v>
      </c>
      <c r="S15" s="33"/>
      <c r="T15" s="39"/>
      <c r="U15" s="39"/>
      <c r="V15" s="39"/>
      <c r="W15" s="39"/>
      <c r="X15" s="39"/>
      <c r="Y15" s="112">
        <f>IF(X15 &lt;&gt; "", RIGHT(Table15775311283848586881828384858788898108118128138148158[[#This Row],[Class (Dropdown)]],6),0)</f>
        <v>0</v>
      </c>
      <c r="Z15" s="108"/>
      <c r="AA15" s="107"/>
      <c r="AB15" s="111">
        <f>Table15775311283848586881828384858788898108118128138148158[[#This Row],[Rate (Auto fill)]]*Table15775311283848586881828384858788898108118128138148158[[#This Row],[Hours Groomed]]</f>
        <v>0</v>
      </c>
      <c r="AC15" s="32"/>
      <c r="AD15" s="39"/>
      <c r="AE15" s="39"/>
      <c r="AF15" s="39"/>
      <c r="AG15" s="39"/>
      <c r="AH15" s="78"/>
      <c r="AI15" s="33"/>
      <c r="AJ15" s="39"/>
      <c r="AK15" s="39"/>
      <c r="AL15" s="39"/>
      <c r="AM15" s="76"/>
      <c r="AN15" s="39"/>
      <c r="AO15" s="39"/>
      <c r="AP15" s="33"/>
      <c r="AQ15" s="77"/>
      <c r="AR15" s="39"/>
      <c r="AS15" s="39"/>
      <c r="AT15" s="76"/>
      <c r="AU15" s="39"/>
      <c r="AV15" s="78"/>
      <c r="AW15" s="33"/>
      <c r="AX15" s="77"/>
      <c r="AY15" s="39"/>
      <c r="AZ15" s="39"/>
      <c r="BA15" s="76"/>
      <c r="BB15" s="39"/>
      <c r="BC15" s="78"/>
      <c r="BD15" s="33"/>
      <c r="BE15" s="77"/>
      <c r="BF15" s="39"/>
      <c r="BG15" s="39"/>
      <c r="BH15" s="76"/>
      <c r="BI15" s="39"/>
      <c r="BJ15" s="78"/>
      <c r="BK15" s="33"/>
    </row>
    <row r="16" spans="1:63" ht="30" x14ac:dyDescent="0.35">
      <c r="A16" s="77"/>
      <c r="B16" s="39"/>
      <c r="C16" s="39"/>
      <c r="D16" s="39"/>
      <c r="E16" s="39"/>
      <c r="F16" s="73"/>
      <c r="G16" s="95">
        <f>Table1487453233343536331323334353738393103113123133143153[[#This Row],[Hours Worked]]*Table1487453233343536331323334353738393103113123133143153[[#This Row],[Rate]]</f>
        <v>0</v>
      </c>
      <c r="H16" s="116"/>
      <c r="I16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6" s="94"/>
      <c r="K16" s="95">
        <f>Table1487453233343536331323334353738393103113123133143153[[#This Row],[Rate (Auto selects)]]*Table1487453233343536331323334353738393103113123133143153[[#This Row],[Hours Used]]</f>
        <v>0</v>
      </c>
      <c r="M16" s="94" t="s">
        <v>105</v>
      </c>
      <c r="N16" s="94" t="s">
        <v>66</v>
      </c>
      <c r="O16" s="107">
        <v>12.36</v>
      </c>
      <c r="P16" s="79"/>
      <c r="Q16" s="109" t="s">
        <v>128</v>
      </c>
      <c r="R16" s="110">
        <v>33</v>
      </c>
      <c r="S16" s="33"/>
      <c r="T16" s="39"/>
      <c r="U16" s="39"/>
      <c r="V16" s="39"/>
      <c r="W16" s="39"/>
      <c r="X16" s="39"/>
      <c r="Y16" s="112">
        <f>IF(X16 &lt;&gt; "", RIGHT(Table15775311283848586881828384858788898108118128138148158[[#This Row],[Class (Dropdown)]],6),0)</f>
        <v>0</v>
      </c>
      <c r="Z16" s="108"/>
      <c r="AA16" s="107"/>
      <c r="AB16" s="111">
        <f>Table15775311283848586881828384858788898108118128138148158[[#This Row],[Rate (Auto fill)]]*Table15775311283848586881828384858788898108118128138148158[[#This Row],[Hours Groomed]]</f>
        <v>0</v>
      </c>
      <c r="AC16" s="32"/>
      <c r="AD16" s="39"/>
      <c r="AE16" s="39"/>
      <c r="AF16" s="39"/>
      <c r="AG16" s="39"/>
      <c r="AH16" s="78"/>
      <c r="AI16" s="33"/>
      <c r="AJ16" s="39"/>
      <c r="AK16" s="39"/>
      <c r="AL16" s="39"/>
      <c r="AM16" s="76"/>
      <c r="AN16" s="39"/>
      <c r="AO16" s="39"/>
      <c r="AP16" s="33"/>
      <c r="AQ16" s="77"/>
      <c r="AR16" s="39"/>
      <c r="AS16" s="39"/>
      <c r="AT16" s="76"/>
      <c r="AU16" s="39"/>
      <c r="AV16" s="78"/>
      <c r="AW16" s="33"/>
      <c r="AX16" s="77"/>
      <c r="AY16" s="39"/>
      <c r="AZ16" s="39"/>
      <c r="BA16" s="76"/>
      <c r="BB16" s="39"/>
      <c r="BC16" s="78"/>
      <c r="BD16" s="33"/>
      <c r="BE16" s="77"/>
      <c r="BF16" s="39"/>
      <c r="BG16" s="39"/>
      <c r="BH16" s="76"/>
      <c r="BI16" s="39"/>
      <c r="BJ16" s="78"/>
      <c r="BK16" s="33"/>
    </row>
    <row r="17" spans="1:63" ht="30" x14ac:dyDescent="0.35">
      <c r="A17" s="77"/>
      <c r="B17" s="39"/>
      <c r="C17" s="39"/>
      <c r="D17" s="39"/>
      <c r="E17" s="39"/>
      <c r="F17" s="73"/>
      <c r="G17" s="95">
        <f>Table1487453233343536331323334353738393103113123133143153[[#This Row],[Hours Worked]]*Table1487453233343536331323334353738393103113123133143153[[#This Row],[Rate]]</f>
        <v>0</v>
      </c>
      <c r="H17" s="116"/>
      <c r="I17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7" s="94"/>
      <c r="K17" s="95">
        <f>Table1487453233343536331323334353738393103113123133143153[[#This Row],[Rate (Auto selects)]]*Table1487453233343536331323334353738393103113123133143153[[#This Row],[Hours Used]]</f>
        <v>0</v>
      </c>
      <c r="M17" s="94" t="s">
        <v>106</v>
      </c>
      <c r="N17" s="94" t="s">
        <v>67</v>
      </c>
      <c r="O17" s="107">
        <v>6.91</v>
      </c>
      <c r="P17" s="79"/>
      <c r="Q17" s="109" t="s">
        <v>127</v>
      </c>
      <c r="R17" s="110">
        <v>28</v>
      </c>
      <c r="S17" s="33"/>
      <c r="T17" s="39" t="s">
        <v>50</v>
      </c>
      <c r="U17" s="39"/>
      <c r="V17" s="39"/>
      <c r="W17" s="39"/>
      <c r="X17" s="39"/>
      <c r="Y17" s="112">
        <f>IF(X17 &lt;&gt; "", RIGHT(Table15775311283848586881828384858788898108118128138148158[[#This Row],[Class (Dropdown)]],6),0)</f>
        <v>0</v>
      </c>
      <c r="Z17" s="108"/>
      <c r="AA17" s="107"/>
      <c r="AB17" s="111">
        <f>Table15775311283848586881828384858788898108118128138148158[[#This Row],[Rate (Auto fill)]]*Table15775311283848586881828384858788898108118128138148158[[#This Row],[Hours Groomed]]</f>
        <v>0</v>
      </c>
      <c r="AC17" s="32"/>
      <c r="AD17" s="39"/>
      <c r="AE17" s="39"/>
      <c r="AF17" s="39"/>
      <c r="AG17" s="39"/>
      <c r="AH17" s="78"/>
      <c r="AI17" s="33"/>
      <c r="AJ17" s="39"/>
      <c r="AK17" s="39"/>
      <c r="AL17" s="39"/>
      <c r="AM17" s="76"/>
      <c r="AN17" s="39"/>
      <c r="AO17" s="39"/>
      <c r="AP17" s="33"/>
      <c r="AQ17" s="77"/>
      <c r="AR17" s="39"/>
      <c r="AS17" s="39"/>
      <c r="AT17" s="76"/>
      <c r="AU17" s="39"/>
      <c r="AV17" s="78"/>
      <c r="AW17" s="33"/>
      <c r="AX17" s="77"/>
      <c r="AY17" s="39"/>
      <c r="AZ17" s="39"/>
      <c r="BA17" s="76"/>
      <c r="BB17" s="39"/>
      <c r="BC17" s="78"/>
      <c r="BD17" s="33"/>
      <c r="BE17" s="77"/>
      <c r="BF17" s="39"/>
      <c r="BG17" s="39"/>
      <c r="BH17" s="76"/>
      <c r="BI17" s="39"/>
      <c r="BJ17" s="78"/>
      <c r="BK17" s="33"/>
    </row>
    <row r="18" spans="1:63" ht="30" x14ac:dyDescent="0.35">
      <c r="A18" s="77"/>
      <c r="B18" s="39"/>
      <c r="C18" s="39"/>
      <c r="D18" s="39"/>
      <c r="E18" s="39"/>
      <c r="F18" s="73"/>
      <c r="G18" s="95">
        <f>Table1487453233343536331323334353738393103113123133143153[[#This Row],[Hours Worked]]*Table1487453233343536331323334353738393103113123133143153[[#This Row],[Rate]]</f>
        <v>0</v>
      </c>
      <c r="H18" s="116"/>
      <c r="I18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8" s="94"/>
      <c r="K18" s="95">
        <f>Table1487453233343536331323334353738393103113123133143153[[#This Row],[Rate (Auto selects)]]*Table1487453233343536331323334353738393103113123133143153[[#This Row],[Hours Used]]</f>
        <v>0</v>
      </c>
      <c r="M18" s="94" t="s">
        <v>107</v>
      </c>
      <c r="N18" s="94" t="s">
        <v>54</v>
      </c>
      <c r="O18" s="107">
        <v>15.14</v>
      </c>
      <c r="P18" s="80"/>
      <c r="S18" s="33"/>
      <c r="T18" s="39"/>
      <c r="U18" s="39"/>
      <c r="V18" s="39"/>
      <c r="W18" s="39"/>
      <c r="X18" s="39"/>
      <c r="Y18" s="112">
        <f>IF(X18 &lt;&gt; "", RIGHT(Table15775311283848586881828384858788898108118128138148158[[#This Row],[Class (Dropdown)]],6),0)</f>
        <v>0</v>
      </c>
      <c r="Z18" s="108"/>
      <c r="AA18" s="107"/>
      <c r="AB18" s="111">
        <f>Table15775311283848586881828384858788898108118128138148158[[#This Row],[Rate (Auto fill)]]*Table15775311283848586881828384858788898108118128138148158[[#This Row],[Hours Groomed]]</f>
        <v>0</v>
      </c>
      <c r="AC18" s="32"/>
      <c r="AD18" s="39"/>
      <c r="AE18" s="39"/>
      <c r="AF18" s="39"/>
      <c r="AG18" s="39"/>
      <c r="AH18" s="78"/>
      <c r="AI18" s="33"/>
      <c r="AJ18" s="39"/>
      <c r="AK18" s="39"/>
      <c r="AL18" s="39"/>
      <c r="AM18" s="76"/>
      <c r="AN18" s="39"/>
      <c r="AO18" s="39"/>
      <c r="AP18" s="33"/>
      <c r="AQ18" s="77"/>
      <c r="AR18" s="39"/>
      <c r="AS18" s="39"/>
      <c r="AT18" s="76"/>
      <c r="AU18" s="39"/>
      <c r="AV18" s="78"/>
      <c r="AW18" s="33"/>
      <c r="AX18" s="77"/>
      <c r="AY18" s="39"/>
      <c r="AZ18" s="39"/>
      <c r="BA18" s="76"/>
      <c r="BB18" s="39"/>
      <c r="BC18" s="78"/>
      <c r="BD18" s="33"/>
      <c r="BE18" s="77"/>
      <c r="BF18" s="39"/>
      <c r="BG18" s="39"/>
      <c r="BH18" s="76"/>
      <c r="BI18" s="39"/>
      <c r="BJ18" s="78"/>
      <c r="BK18" s="33"/>
    </row>
    <row r="19" spans="1:63" ht="33.75" customHeight="1" x14ac:dyDescent="0.35">
      <c r="A19" s="77"/>
      <c r="B19" s="39"/>
      <c r="C19" s="39"/>
      <c r="D19" s="39"/>
      <c r="E19" s="39"/>
      <c r="F19" s="73"/>
      <c r="G19" s="95">
        <f>Table1487453233343536331323334353738393103113123133143153[[#This Row],[Hours Worked]]*Table1487453233343536331323334353738393103113123133143153[[#This Row],[Rate]]</f>
        <v>0</v>
      </c>
      <c r="H19" s="116"/>
      <c r="I19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9" s="94"/>
      <c r="K19" s="95">
        <f>Table1487453233343536331323334353738393103113123133143153[[#This Row],[Rate (Auto selects)]]*Table1487453233343536331323334353738393103113123133143153[[#This Row],[Hours Used]]</f>
        <v>0</v>
      </c>
      <c r="M19" s="94" t="s">
        <v>108</v>
      </c>
      <c r="N19" s="94" t="s">
        <v>55</v>
      </c>
      <c r="O19" s="107">
        <v>20.61</v>
      </c>
      <c r="P19" s="32"/>
      <c r="S19" s="33"/>
      <c r="T19" s="39"/>
      <c r="U19" s="39"/>
      <c r="V19" s="39"/>
      <c r="W19" s="39"/>
      <c r="X19" s="39"/>
      <c r="Y19" s="112">
        <f>IF(X19 &lt;&gt; "", RIGHT(Table15775311283848586881828384858788898108118128138148158[[#This Row],[Class (Dropdown)]],6),0)</f>
        <v>0</v>
      </c>
      <c r="Z19" s="108"/>
      <c r="AA19" s="107"/>
      <c r="AB19" s="111">
        <f>Table15775311283848586881828384858788898108118128138148158[[#This Row],[Rate (Auto fill)]]*Table15775311283848586881828384858788898108118128138148158[[#This Row],[Hours Groomed]]</f>
        <v>0</v>
      </c>
      <c r="AC19" s="32"/>
      <c r="AD19" s="39"/>
      <c r="AE19" s="39"/>
      <c r="AF19" s="39"/>
      <c r="AG19" s="39"/>
      <c r="AH19" s="78"/>
      <c r="AI19" s="33"/>
      <c r="AJ19" s="39"/>
      <c r="AK19" s="39"/>
      <c r="AL19" s="39"/>
      <c r="AM19" s="76"/>
      <c r="AN19" s="39"/>
      <c r="AO19" s="39"/>
      <c r="AP19" s="33"/>
      <c r="AQ19" s="77"/>
      <c r="AR19" s="39"/>
      <c r="AS19" s="39"/>
      <c r="AT19" s="76"/>
      <c r="AU19" s="39"/>
      <c r="AV19" s="78"/>
      <c r="AW19" s="33"/>
      <c r="AX19" s="77"/>
      <c r="AY19" s="39"/>
      <c r="AZ19" s="39"/>
      <c r="BA19" s="76"/>
      <c r="BB19" s="39"/>
      <c r="BC19" s="78"/>
      <c r="BD19" s="33"/>
      <c r="BE19" s="77"/>
      <c r="BF19" s="39"/>
      <c r="BG19" s="39"/>
      <c r="BH19" s="76"/>
      <c r="BI19" s="39"/>
      <c r="BJ19" s="78"/>
      <c r="BK19" s="33"/>
    </row>
    <row r="20" spans="1:63" ht="30" x14ac:dyDescent="0.35">
      <c r="A20" s="77"/>
      <c r="B20" s="39"/>
      <c r="C20" s="39"/>
      <c r="D20" s="39"/>
      <c r="E20" s="39"/>
      <c r="F20" s="73"/>
      <c r="G20" s="95">
        <f>Table1487453233343536331323334353738393103113123133143153[[#This Row],[Hours Worked]]*Table1487453233343536331323334353738393103113123133143153[[#This Row],[Rate]]</f>
        <v>0</v>
      </c>
      <c r="H20" s="116"/>
      <c r="I20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20" s="94"/>
      <c r="K20" s="95">
        <f>Table1487453233343536331323334353738393103113123133143153[[#This Row],[Rate (Auto selects)]]*Table1487453233343536331323334353738393103113123133143153[[#This Row],[Hours Used]]</f>
        <v>0</v>
      </c>
      <c r="M20" s="94" t="s">
        <v>116</v>
      </c>
      <c r="N20" s="94" t="s">
        <v>68</v>
      </c>
      <c r="O20" s="107">
        <v>29.99</v>
      </c>
      <c r="P20" s="32"/>
      <c r="S20" s="33"/>
      <c r="T20" s="39"/>
      <c r="U20" s="39"/>
      <c r="V20" s="39"/>
      <c r="W20" s="39"/>
      <c r="X20" s="39"/>
      <c r="Y20" s="112">
        <f>IF(X20 &lt;&gt; "", RIGHT(Table15775311283848586881828384858788898108118128138148158[[#This Row],[Class (Dropdown)]],6),0)</f>
        <v>0</v>
      </c>
      <c r="Z20" s="108"/>
      <c r="AA20" s="107"/>
      <c r="AB20" s="111">
        <f>Table15775311283848586881828384858788898108118128138148158[[#This Row],[Rate (Auto fill)]]*Table15775311283848586881828384858788898108118128138148158[[#This Row],[Hours Groomed]]</f>
        <v>0</v>
      </c>
      <c r="AC20" s="32"/>
      <c r="AD20" s="39"/>
      <c r="AE20" s="39"/>
      <c r="AF20" s="39"/>
      <c r="AG20" s="39"/>
      <c r="AH20" s="78"/>
      <c r="AI20" s="33"/>
      <c r="AJ20" s="39"/>
      <c r="AK20" s="39"/>
      <c r="AL20" s="39"/>
      <c r="AM20" s="76"/>
      <c r="AN20" s="39"/>
      <c r="AO20" s="39"/>
      <c r="AP20" s="33"/>
      <c r="AQ20" s="77"/>
      <c r="AR20" s="39"/>
      <c r="AS20" s="39"/>
      <c r="AT20" s="76"/>
      <c r="AU20" s="39"/>
      <c r="AV20" s="78"/>
      <c r="AW20" s="33"/>
      <c r="AX20" s="77"/>
      <c r="AY20" s="39"/>
      <c r="AZ20" s="39"/>
      <c r="BA20" s="76"/>
      <c r="BB20" s="39"/>
      <c r="BC20" s="78"/>
      <c r="BD20" s="33"/>
      <c r="BE20" s="77"/>
      <c r="BF20" s="39"/>
      <c r="BG20" s="39"/>
      <c r="BH20" s="76"/>
      <c r="BI20" s="39"/>
      <c r="BJ20" s="78"/>
      <c r="BK20" s="33"/>
    </row>
    <row r="21" spans="1:63" ht="45" x14ac:dyDescent="0.35">
      <c r="A21" s="77"/>
      <c r="B21" s="39"/>
      <c r="C21" s="39"/>
      <c r="D21" s="39"/>
      <c r="E21" s="39"/>
      <c r="F21" s="73"/>
      <c r="G21" s="95">
        <f>Table1487453233343536331323334353738393103113123133143153[[#This Row],[Hours Worked]]*Table1487453233343536331323334353738393103113123133143153[[#This Row],[Rate]]</f>
        <v>0</v>
      </c>
      <c r="H21" s="116"/>
      <c r="I21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21" s="94"/>
      <c r="K21" s="95">
        <f>Table1487453233343536331323334353738393103113123133143153[[#This Row],[Rate (Auto selects)]]*Table1487453233343536331323334353738393103113123133143153[[#This Row],[Hours Used]]</f>
        <v>0</v>
      </c>
      <c r="M21" s="94" t="s">
        <v>117</v>
      </c>
      <c r="N21" s="94" t="s">
        <v>69</v>
      </c>
      <c r="O21" s="107">
        <v>17.75</v>
      </c>
      <c r="P21" s="32"/>
      <c r="S21" s="33"/>
      <c r="T21" s="39"/>
      <c r="U21" s="39"/>
      <c r="V21" s="39"/>
      <c r="W21" s="39"/>
      <c r="X21" s="39"/>
      <c r="Y21" s="112">
        <f>IF(X21 &lt;&gt; "", RIGHT(Table15775311283848586881828384858788898108118128138148158[[#This Row],[Class (Dropdown)]],6),0)</f>
        <v>0</v>
      </c>
      <c r="Z21" s="108"/>
      <c r="AA21" s="107"/>
      <c r="AB21" s="111">
        <f>Table15775311283848586881828384858788898108118128138148158[[#This Row],[Rate (Auto fill)]]*Table15775311283848586881828384858788898108118128138148158[[#This Row],[Hours Groomed]]</f>
        <v>0</v>
      </c>
      <c r="AC21" s="32"/>
      <c r="AD21" s="39"/>
      <c r="AE21" s="39"/>
      <c r="AF21" s="39"/>
      <c r="AG21" s="39"/>
      <c r="AH21" s="78"/>
      <c r="AI21" s="33"/>
      <c r="AJ21" s="39"/>
      <c r="AK21" s="39"/>
      <c r="AL21" s="39"/>
      <c r="AM21" s="76"/>
      <c r="AN21" s="39"/>
      <c r="AO21" s="39"/>
      <c r="AP21" s="33"/>
      <c r="AQ21" s="77"/>
      <c r="AR21" s="39"/>
      <c r="AS21" s="39"/>
      <c r="AT21" s="76"/>
      <c r="AU21" s="39"/>
      <c r="AV21" s="78"/>
      <c r="AW21" s="33"/>
      <c r="AX21" s="77"/>
      <c r="AY21" s="39"/>
      <c r="AZ21" s="39"/>
      <c r="BA21" s="76"/>
      <c r="BB21" s="39"/>
      <c r="BC21" s="78"/>
      <c r="BD21" s="33"/>
      <c r="BE21" s="77"/>
      <c r="BF21" s="39"/>
      <c r="BG21" s="39"/>
      <c r="BH21" s="76"/>
      <c r="BI21" s="39"/>
      <c r="BJ21" s="78"/>
      <c r="BK21" s="33"/>
    </row>
    <row r="22" spans="1:63" ht="45" x14ac:dyDescent="0.35">
      <c r="A22" s="77"/>
      <c r="B22" s="39"/>
      <c r="C22" s="39"/>
      <c r="D22" s="39"/>
      <c r="E22" s="39"/>
      <c r="F22" s="73"/>
      <c r="G22" s="95">
        <f>Table1487453233343536331323334353738393103113123133143153[[#This Row],[Hours Worked]]*Table1487453233343536331323334353738393103113123133143153[[#This Row],[Rate]]</f>
        <v>0</v>
      </c>
      <c r="H22" s="116"/>
      <c r="I22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22" s="94"/>
      <c r="K22" s="95">
        <f>Table1487453233343536331323334353738393103113123133143153[[#This Row],[Rate (Auto selects)]]*Table1487453233343536331323334353738393103113123133143153[[#This Row],[Hours Used]]</f>
        <v>0</v>
      </c>
      <c r="M22" s="94" t="s">
        <v>118</v>
      </c>
      <c r="N22" s="94" t="s">
        <v>56</v>
      </c>
      <c r="O22" s="107">
        <v>40.659999999999997</v>
      </c>
      <c r="P22" s="32"/>
      <c r="S22" s="33"/>
      <c r="T22" s="39"/>
      <c r="U22" s="39"/>
      <c r="V22" s="39"/>
      <c r="W22" s="39"/>
      <c r="X22" s="39"/>
      <c r="Y22" s="112">
        <f>IF(X22 &lt;&gt; "", RIGHT(Table15775311283848586881828384858788898108118128138148158[[#This Row],[Class (Dropdown)]],6),0)</f>
        <v>0</v>
      </c>
      <c r="Z22" s="108"/>
      <c r="AA22" s="107"/>
      <c r="AB22" s="111">
        <f>Table15775311283848586881828384858788898108118128138148158[[#This Row],[Rate (Auto fill)]]*Table15775311283848586881828384858788898108118128138148158[[#This Row],[Hours Groomed]]</f>
        <v>0</v>
      </c>
      <c r="AC22" s="32"/>
      <c r="AD22" s="39"/>
      <c r="AE22" s="39"/>
      <c r="AF22" s="39"/>
      <c r="AG22" s="39"/>
      <c r="AH22" s="78"/>
      <c r="AI22" s="33"/>
      <c r="AJ22" s="39"/>
      <c r="AK22" s="39"/>
      <c r="AL22" s="39"/>
      <c r="AM22" s="76"/>
      <c r="AN22" s="39"/>
      <c r="AO22" s="39"/>
      <c r="AP22" s="33"/>
      <c r="AQ22" s="77"/>
      <c r="AR22" s="39"/>
      <c r="AS22" s="39"/>
      <c r="AT22" s="76"/>
      <c r="AU22" s="39"/>
      <c r="AV22" s="78"/>
      <c r="AW22" s="33"/>
      <c r="AX22" s="77"/>
      <c r="AY22" s="39"/>
      <c r="AZ22" s="39"/>
      <c r="BA22" s="76"/>
      <c r="BB22" s="39"/>
      <c r="BC22" s="78"/>
      <c r="BD22" s="33"/>
      <c r="BE22" s="77"/>
      <c r="BF22" s="39"/>
      <c r="BG22" s="39"/>
      <c r="BH22" s="76"/>
      <c r="BI22" s="39"/>
      <c r="BJ22" s="78"/>
      <c r="BK22" s="33"/>
    </row>
    <row r="23" spans="1:63" ht="45" x14ac:dyDescent="0.35">
      <c r="A23" s="77"/>
      <c r="B23" s="39"/>
      <c r="C23" s="39"/>
      <c r="D23" s="39"/>
      <c r="E23" s="39"/>
      <c r="F23" s="73"/>
      <c r="G23" s="95">
        <f>Table1487453233343536331323334353738393103113123133143153[[#This Row],[Hours Worked]]*Table1487453233343536331323334353738393103113123133143153[[#This Row],[Rate]]</f>
        <v>0</v>
      </c>
      <c r="H23" s="116"/>
      <c r="I23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23" s="94"/>
      <c r="K23" s="95">
        <f>Table1487453233343536331323334353738393103113123133143153[[#This Row],[Rate (Auto selects)]]*Table1487453233343536331323334353738393103113123133143153[[#This Row],[Hours Used]]</f>
        <v>0</v>
      </c>
      <c r="M23" s="94" t="s">
        <v>119</v>
      </c>
      <c r="N23" s="94" t="s">
        <v>70</v>
      </c>
      <c r="O23" s="107">
        <v>69.61</v>
      </c>
      <c r="S23" s="33"/>
      <c r="T23" s="39"/>
      <c r="U23" s="39"/>
      <c r="V23" s="39"/>
      <c r="W23" s="39"/>
      <c r="X23" s="39"/>
      <c r="Y23" s="112">
        <f>IF(X23 &lt;&gt; "", RIGHT(Table15775311283848586881828384858788898108118128138148158[[#This Row],[Class (Dropdown)]],6),0)</f>
        <v>0</v>
      </c>
      <c r="Z23" s="108"/>
      <c r="AA23" s="107"/>
      <c r="AB23" s="111">
        <f>Table15775311283848586881828384858788898108118128138148158[[#This Row],[Rate (Auto fill)]]*Table15775311283848586881828384858788898108118128138148158[[#This Row],[Hours Groomed]]</f>
        <v>0</v>
      </c>
      <c r="AC23" s="32"/>
      <c r="AD23" s="39"/>
      <c r="AE23" s="39"/>
      <c r="AF23" s="39"/>
      <c r="AG23" s="39"/>
      <c r="AH23" s="78"/>
      <c r="AI23" s="33"/>
      <c r="AJ23" s="39"/>
      <c r="AK23" s="39"/>
      <c r="AL23" s="39"/>
      <c r="AM23" s="76"/>
      <c r="AN23" s="39"/>
      <c r="AO23" s="39"/>
      <c r="AP23" s="33"/>
      <c r="AQ23" s="77"/>
      <c r="AR23" s="39"/>
      <c r="AS23" s="39"/>
      <c r="AT23" s="76"/>
      <c r="AU23" s="39"/>
      <c r="AV23" s="78"/>
      <c r="AW23" s="33"/>
      <c r="AX23" s="77"/>
      <c r="AY23" s="39"/>
      <c r="AZ23" s="39"/>
      <c r="BA23" s="76"/>
      <c r="BB23" s="39"/>
      <c r="BC23" s="78"/>
      <c r="BD23" s="33"/>
      <c r="BE23" s="77"/>
      <c r="BF23" s="39"/>
      <c r="BG23" s="39"/>
      <c r="BH23" s="76"/>
      <c r="BI23" s="39"/>
      <c r="BJ23" s="78"/>
      <c r="BK23" s="33"/>
    </row>
    <row r="24" spans="1:63" ht="30" x14ac:dyDescent="0.35">
      <c r="A24" s="77"/>
      <c r="B24" s="39"/>
      <c r="C24" s="39"/>
      <c r="D24" s="39"/>
      <c r="E24" s="39"/>
      <c r="F24" s="73"/>
      <c r="G24" s="95">
        <f>Table1487453233343536331323334353738393103113123133143153[[#This Row],[Hours Worked]]*Table1487453233343536331323334353738393103113123133143153[[#This Row],[Rate]]</f>
        <v>0</v>
      </c>
      <c r="H24" s="116"/>
      <c r="I24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24" s="94"/>
      <c r="K24" s="95">
        <f>Table1487453233343536331323334353738393103113123133143153[[#This Row],[Rate (Auto selects)]]*Table1487453233343536331323334353738393103113123133143153[[#This Row],[Hours Used]]</f>
        <v>0</v>
      </c>
      <c r="M24" s="94" t="s">
        <v>120</v>
      </c>
      <c r="N24" s="94" t="s">
        <v>57</v>
      </c>
      <c r="O24" s="107">
        <v>48.88</v>
      </c>
      <c r="S24" s="33"/>
      <c r="T24" s="39"/>
      <c r="U24" s="39"/>
      <c r="V24" s="39"/>
      <c r="W24" s="39"/>
      <c r="X24" s="39"/>
      <c r="Y24" s="112">
        <f>IF(X24 &lt;&gt; "", RIGHT(Table15775311283848586881828384858788898108118128138148158[[#This Row],[Class (Dropdown)]],6),0)</f>
        <v>0</v>
      </c>
      <c r="Z24" s="108"/>
      <c r="AA24" s="107"/>
      <c r="AB24" s="111">
        <f>Table15775311283848586881828384858788898108118128138148158[[#This Row],[Rate (Auto fill)]]*Table15775311283848586881828384858788898108118128138148158[[#This Row],[Hours Groomed]]</f>
        <v>0</v>
      </c>
      <c r="AC24" s="32"/>
      <c r="AD24" s="39"/>
      <c r="AE24" s="39"/>
      <c r="AF24" s="39"/>
      <c r="AG24" s="39"/>
      <c r="AH24" s="78"/>
      <c r="AI24" s="33"/>
      <c r="AJ24" s="39"/>
      <c r="AK24" s="39"/>
      <c r="AL24" s="39"/>
      <c r="AM24" s="76"/>
      <c r="AN24" s="39"/>
      <c r="AO24" s="39"/>
      <c r="AP24" s="33"/>
      <c r="AQ24" s="77"/>
      <c r="AR24" s="39"/>
      <c r="AS24" s="39"/>
      <c r="AT24" s="76"/>
      <c r="AU24" s="39"/>
      <c r="AV24" s="78"/>
      <c r="AW24" s="33"/>
      <c r="AX24" s="77"/>
      <c r="AY24" s="39"/>
      <c r="AZ24" s="39"/>
      <c r="BA24" s="76"/>
      <c r="BB24" s="39"/>
      <c r="BC24" s="78"/>
      <c r="BD24" s="33"/>
      <c r="BE24" s="77"/>
      <c r="BF24" s="39"/>
      <c r="BG24" s="39"/>
      <c r="BH24" s="76"/>
      <c r="BI24" s="39"/>
      <c r="BJ24" s="78"/>
      <c r="BK24" s="33"/>
    </row>
    <row r="25" spans="1:63" ht="30" x14ac:dyDescent="0.35">
      <c r="A25" s="77"/>
      <c r="B25" s="39"/>
      <c r="C25" s="39"/>
      <c r="D25" s="39"/>
      <c r="E25" s="39"/>
      <c r="F25" s="73"/>
      <c r="G25" s="95">
        <f>Table1487453233343536331323334353738393103113123133143153[[#This Row],[Hours Worked]]*Table1487453233343536331323334353738393103113123133143153[[#This Row],[Rate]]</f>
        <v>0</v>
      </c>
      <c r="H25" s="116"/>
      <c r="I25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25" s="94"/>
      <c r="K25" s="95">
        <f>Table1487453233343536331323334353738393103113123133143153[[#This Row],[Rate (Auto selects)]]*Table1487453233343536331323334353738393103113123133143153[[#This Row],[Hours Used]]</f>
        <v>0</v>
      </c>
      <c r="M25" s="94" t="s">
        <v>109</v>
      </c>
      <c r="N25" s="94" t="s">
        <v>71</v>
      </c>
      <c r="O25" s="107">
        <v>44.14</v>
      </c>
      <c r="S25" s="33"/>
      <c r="T25" s="39"/>
      <c r="U25" s="39"/>
      <c r="V25" s="39"/>
      <c r="W25" s="39"/>
      <c r="X25" s="39"/>
      <c r="Y25" s="112">
        <f>IF(X25 &lt;&gt; "", RIGHT(Table15775311283848586881828384858788898108118128138148158[[#This Row],[Class (Dropdown)]],6),0)</f>
        <v>0</v>
      </c>
      <c r="Z25" s="108"/>
      <c r="AA25" s="107"/>
      <c r="AB25" s="111">
        <f>Table15775311283848586881828384858788898108118128138148158[[#This Row],[Rate (Auto fill)]]*Table15775311283848586881828384858788898108118128138148158[[#This Row],[Hours Groomed]]</f>
        <v>0</v>
      </c>
      <c r="AC25" s="32"/>
      <c r="AD25" s="39"/>
      <c r="AE25" s="39"/>
      <c r="AF25" s="39"/>
      <c r="AG25" s="39"/>
      <c r="AH25" s="78"/>
      <c r="AI25" s="33"/>
      <c r="AJ25" s="39"/>
      <c r="AK25" s="39"/>
      <c r="AL25" s="39"/>
      <c r="AM25" s="76"/>
      <c r="AN25" s="39"/>
      <c r="AO25" s="39"/>
      <c r="AP25" s="33"/>
      <c r="AQ25" s="77"/>
      <c r="AR25" s="39"/>
      <c r="AS25" s="39"/>
      <c r="AT25" s="76"/>
      <c r="AU25" s="39"/>
      <c r="AV25" s="78"/>
      <c r="AW25" s="33"/>
      <c r="AX25" s="77"/>
      <c r="AY25" s="39"/>
      <c r="AZ25" s="39"/>
      <c r="BA25" s="76"/>
      <c r="BB25" s="39"/>
      <c r="BC25" s="78"/>
      <c r="BD25" s="33"/>
      <c r="BE25" s="77"/>
      <c r="BF25" s="39"/>
      <c r="BG25" s="39"/>
      <c r="BH25" s="76"/>
      <c r="BI25" s="39"/>
      <c r="BJ25" s="78"/>
      <c r="BK25" s="33"/>
    </row>
    <row r="26" spans="1:63" ht="30" x14ac:dyDescent="0.35">
      <c r="A26" s="77"/>
      <c r="B26" s="39"/>
      <c r="C26" s="39"/>
      <c r="D26" s="39"/>
      <c r="E26" s="39"/>
      <c r="F26" s="73"/>
      <c r="G26" s="95">
        <f>Table1487453233343536331323334353738393103113123133143153[[#This Row],[Hours Worked]]*Table1487453233343536331323334353738393103113123133143153[[#This Row],[Rate]]</f>
        <v>0</v>
      </c>
      <c r="H26" s="116"/>
      <c r="I26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26" s="94"/>
      <c r="K26" s="95">
        <f>Table1487453233343536331323334353738393103113123133143153[[#This Row],[Rate (Auto selects)]]*Table1487453233343536331323334353738393103113123133143153[[#This Row],[Hours Used]]</f>
        <v>0</v>
      </c>
      <c r="M26" s="94" t="s">
        <v>110</v>
      </c>
      <c r="N26" s="94" t="s">
        <v>72</v>
      </c>
      <c r="O26" s="107">
        <v>43.75</v>
      </c>
      <c r="S26" s="33"/>
      <c r="T26" s="39"/>
      <c r="U26" s="39"/>
      <c r="V26" s="39"/>
      <c r="W26" s="39"/>
      <c r="X26" s="39"/>
      <c r="Y26" s="112">
        <f>IF(X26 &lt;&gt; "", RIGHT(Table15775311283848586881828384858788898108118128138148158[[#This Row],[Class (Dropdown)]],6),0)</f>
        <v>0</v>
      </c>
      <c r="Z26" s="108"/>
      <c r="AA26" s="107"/>
      <c r="AB26" s="111">
        <f>Table15775311283848586881828384858788898108118128138148158[[#This Row],[Rate (Auto fill)]]*Table15775311283848586881828384858788898108118128138148158[[#This Row],[Hours Groomed]]</f>
        <v>0</v>
      </c>
      <c r="AC26" s="32"/>
      <c r="AD26" s="39"/>
      <c r="AE26" s="39"/>
      <c r="AF26" s="39"/>
      <c r="AG26" s="39"/>
      <c r="AH26" s="78"/>
      <c r="AI26" s="33"/>
      <c r="AJ26" s="39"/>
      <c r="AK26" s="39"/>
      <c r="AL26" s="39"/>
      <c r="AM26" s="76"/>
      <c r="AN26" s="39"/>
      <c r="AO26" s="39"/>
      <c r="AP26" s="33"/>
      <c r="AQ26" s="77"/>
      <c r="AR26" s="39"/>
      <c r="AS26" s="39"/>
      <c r="AT26" s="76"/>
      <c r="AU26" s="39"/>
      <c r="AV26" s="78"/>
      <c r="AW26" s="33"/>
      <c r="AX26" s="77"/>
      <c r="AY26" s="39"/>
      <c r="AZ26" s="39"/>
      <c r="BA26" s="76"/>
      <c r="BB26" s="39"/>
      <c r="BC26" s="78"/>
      <c r="BD26" s="33"/>
      <c r="BE26" s="77"/>
      <c r="BF26" s="39"/>
      <c r="BG26" s="39"/>
      <c r="BH26" s="76"/>
      <c r="BI26" s="39"/>
      <c r="BJ26" s="78"/>
      <c r="BK26" s="33"/>
    </row>
    <row r="27" spans="1:63" ht="45" x14ac:dyDescent="0.35">
      <c r="A27" s="77"/>
      <c r="B27" s="39"/>
      <c r="C27" s="39"/>
      <c r="D27" s="39"/>
      <c r="E27" s="39"/>
      <c r="F27" s="73"/>
      <c r="G27" s="95">
        <f>Table1487453233343536331323334353738393103113123133143153[[#This Row],[Hours Worked]]*Table1487453233343536331323334353738393103113123133143153[[#This Row],[Rate]]</f>
        <v>0</v>
      </c>
      <c r="H27" s="116"/>
      <c r="I27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27" s="94"/>
      <c r="K27" s="95">
        <f>Table1487453233343536331323334353738393103113123133143153[[#This Row],[Rate (Auto selects)]]*Table1487453233343536331323334353738393103113123133143153[[#This Row],[Hours Used]]</f>
        <v>0</v>
      </c>
      <c r="M27" s="94" t="s">
        <v>111</v>
      </c>
      <c r="N27" s="94" t="s">
        <v>73</v>
      </c>
      <c r="O27" s="107">
        <v>18.78</v>
      </c>
      <c r="S27" s="33"/>
      <c r="T27" s="39"/>
      <c r="U27" s="39"/>
      <c r="V27" s="39"/>
      <c r="W27" s="39"/>
      <c r="X27" s="39"/>
      <c r="Y27" s="112">
        <f>IF(X27 &lt;&gt; "", RIGHT(Table15775311283848586881828384858788898108118128138148158[[#This Row],[Class (Dropdown)]],6),0)</f>
        <v>0</v>
      </c>
      <c r="Z27" s="108"/>
      <c r="AA27" s="107"/>
      <c r="AB27" s="111">
        <f>Table15775311283848586881828384858788898108118128138148158[[#This Row],[Rate (Auto fill)]]*Table15775311283848586881828384858788898108118128138148158[[#This Row],[Hours Groomed]]</f>
        <v>0</v>
      </c>
      <c r="AC27" s="32"/>
      <c r="AD27" s="39"/>
      <c r="AE27" s="39"/>
      <c r="AF27" s="39"/>
      <c r="AG27" s="39"/>
      <c r="AH27" s="78"/>
      <c r="AI27" s="33"/>
      <c r="AJ27" s="39"/>
      <c r="AK27" s="39"/>
      <c r="AL27" s="39"/>
      <c r="AM27" s="76"/>
      <c r="AN27" s="39"/>
      <c r="AO27" s="39"/>
      <c r="AP27" s="33"/>
      <c r="AQ27" s="77"/>
      <c r="AR27" s="39"/>
      <c r="AS27" s="39"/>
      <c r="AT27" s="76"/>
      <c r="AU27" s="39"/>
      <c r="AV27" s="78"/>
      <c r="AW27" s="33"/>
      <c r="AX27" s="77"/>
      <c r="AY27" s="39"/>
      <c r="AZ27" s="39"/>
      <c r="BA27" s="76"/>
      <c r="BB27" s="39"/>
      <c r="BC27" s="78"/>
      <c r="BD27" s="33"/>
      <c r="BE27" s="77"/>
      <c r="BF27" s="39"/>
      <c r="BG27" s="39"/>
      <c r="BH27" s="76"/>
      <c r="BI27" s="39"/>
      <c r="BJ27" s="78"/>
      <c r="BK27" s="33"/>
    </row>
    <row r="28" spans="1:63" ht="45" x14ac:dyDescent="0.35">
      <c r="A28" s="77"/>
      <c r="B28" s="39"/>
      <c r="C28" s="39"/>
      <c r="D28" s="39"/>
      <c r="E28" s="39"/>
      <c r="F28" s="73"/>
      <c r="G28" s="95">
        <f>Table1487453233343536331323334353738393103113123133143153[[#This Row],[Hours Worked]]*Table1487453233343536331323334353738393103113123133143153[[#This Row],[Rate]]</f>
        <v>0</v>
      </c>
      <c r="H28" s="116"/>
      <c r="I28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28" s="94"/>
      <c r="K28" s="95">
        <f>Table1487453233343536331323334353738393103113123133143153[[#This Row],[Rate (Auto selects)]]*Table1487453233343536331323334353738393103113123133143153[[#This Row],[Hours Used]]</f>
        <v>0</v>
      </c>
      <c r="M28" s="94" t="s">
        <v>112</v>
      </c>
      <c r="N28" s="94" t="s">
        <v>74</v>
      </c>
      <c r="O28" s="107">
        <v>28.53</v>
      </c>
      <c r="S28" s="33"/>
      <c r="T28" s="39"/>
      <c r="U28" s="39"/>
      <c r="V28" s="39"/>
      <c r="W28" s="39"/>
      <c r="X28" s="39"/>
      <c r="Y28" s="112">
        <f>IF(X28 &lt;&gt; "", RIGHT(Table15775311283848586881828384858788898108118128138148158[[#This Row],[Class (Dropdown)]],6),0)</f>
        <v>0</v>
      </c>
      <c r="Z28" s="108"/>
      <c r="AA28" s="107"/>
      <c r="AB28" s="111">
        <f>Table15775311283848586881828384858788898108118128138148158[[#This Row],[Rate (Auto fill)]]*Table15775311283848586881828384858788898108118128138148158[[#This Row],[Hours Groomed]]</f>
        <v>0</v>
      </c>
      <c r="AC28" s="32"/>
      <c r="AD28" s="39"/>
      <c r="AE28" s="39"/>
      <c r="AF28" s="39"/>
      <c r="AG28" s="39"/>
      <c r="AH28" s="78"/>
      <c r="AI28" s="33"/>
      <c r="AJ28" s="39"/>
      <c r="AK28" s="39"/>
      <c r="AL28" s="39"/>
      <c r="AM28" s="76"/>
      <c r="AN28" s="39"/>
      <c r="AO28" s="39"/>
      <c r="AP28" s="33"/>
      <c r="AQ28" s="77"/>
      <c r="AR28" s="39"/>
      <c r="AS28" s="39"/>
      <c r="AT28" s="76"/>
      <c r="AU28" s="39"/>
      <c r="AV28" s="78"/>
      <c r="AW28" s="33"/>
      <c r="AX28" s="77"/>
      <c r="AY28" s="39"/>
      <c r="AZ28" s="39"/>
      <c r="BA28" s="76"/>
      <c r="BB28" s="39"/>
      <c r="BC28" s="78"/>
      <c r="BD28" s="33"/>
      <c r="BE28" s="77"/>
      <c r="BF28" s="39"/>
      <c r="BG28" s="39"/>
      <c r="BH28" s="76"/>
      <c r="BI28" s="39"/>
      <c r="BJ28" s="78"/>
      <c r="BK28" s="33"/>
    </row>
    <row r="29" spans="1:63" ht="30" x14ac:dyDescent="0.35">
      <c r="A29" s="77"/>
      <c r="B29" s="39"/>
      <c r="C29" s="39"/>
      <c r="D29" s="39"/>
      <c r="E29" s="39"/>
      <c r="F29" s="73"/>
      <c r="G29" s="95">
        <f>Table1487453233343536331323334353738393103113123133143153[[#This Row],[Hours Worked]]*Table1487453233343536331323334353738393103113123133143153[[#This Row],[Rate]]</f>
        <v>0</v>
      </c>
      <c r="H29" s="116"/>
      <c r="I29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29" s="94"/>
      <c r="K29" s="95">
        <f>Table1487453233343536331323334353738393103113123133143153[[#This Row],[Rate (Auto selects)]]*Table1487453233343536331323334353738393103113123133143153[[#This Row],[Hours Used]]</f>
        <v>0</v>
      </c>
      <c r="M29" s="94" t="s">
        <v>113</v>
      </c>
      <c r="N29" s="94" t="s">
        <v>75</v>
      </c>
      <c r="O29" s="107">
        <v>33.35</v>
      </c>
      <c r="S29" s="33"/>
      <c r="T29" s="39"/>
      <c r="U29" s="39"/>
      <c r="V29" s="39"/>
      <c r="W29" s="39"/>
      <c r="X29" s="39"/>
      <c r="Y29" s="112">
        <f>IF(X29 &lt;&gt; "", RIGHT(Table15775311283848586881828384858788898108118128138148158[[#This Row],[Class (Dropdown)]],6),0)</f>
        <v>0</v>
      </c>
      <c r="Z29" s="108"/>
      <c r="AA29" s="107"/>
      <c r="AB29" s="111">
        <f>Table15775311283848586881828384858788898108118128138148158[[#This Row],[Rate (Auto fill)]]*Table15775311283848586881828384858788898108118128138148158[[#This Row],[Hours Groomed]]</f>
        <v>0</v>
      </c>
      <c r="AC29" s="32"/>
      <c r="AD29" s="39"/>
      <c r="AE29" s="39"/>
      <c r="AF29" s="39"/>
      <c r="AG29" s="39"/>
      <c r="AH29" s="78"/>
      <c r="AI29" s="33"/>
      <c r="AJ29" s="39"/>
      <c r="AK29" s="39"/>
      <c r="AL29" s="39"/>
      <c r="AM29" s="76"/>
      <c r="AN29" s="39"/>
      <c r="AO29" s="39"/>
      <c r="AP29" s="33"/>
      <c r="AQ29" s="77"/>
      <c r="AR29" s="39"/>
      <c r="AS29" s="39"/>
      <c r="AT29" s="76"/>
      <c r="AU29" s="39"/>
      <c r="AV29" s="78"/>
      <c r="AW29" s="33"/>
      <c r="AX29" s="77"/>
      <c r="AY29" s="39"/>
      <c r="AZ29" s="39"/>
      <c r="BA29" s="76"/>
      <c r="BB29" s="39"/>
      <c r="BC29" s="78"/>
      <c r="BD29" s="33"/>
      <c r="BE29" s="77"/>
      <c r="BF29" s="39"/>
      <c r="BG29" s="39"/>
      <c r="BH29" s="76"/>
      <c r="BI29" s="39"/>
      <c r="BJ29" s="78"/>
      <c r="BK29" s="33"/>
    </row>
    <row r="30" spans="1:63" ht="30" x14ac:dyDescent="0.35">
      <c r="A30" s="77"/>
      <c r="B30" s="39"/>
      <c r="C30" s="39"/>
      <c r="D30" s="39"/>
      <c r="E30" s="39"/>
      <c r="F30" s="73"/>
      <c r="G30" s="95">
        <f>Table1487453233343536331323334353738393103113123133143153[[#This Row],[Hours Worked]]*Table1487453233343536331323334353738393103113123133143153[[#This Row],[Rate]]</f>
        <v>0</v>
      </c>
      <c r="H30" s="116"/>
      <c r="I30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30" s="94"/>
      <c r="K30" s="95">
        <f>Table1487453233343536331323334353738393103113123133143153[[#This Row],[Rate (Auto selects)]]*Table1487453233343536331323334353738393103113123133143153[[#This Row],[Hours Used]]</f>
        <v>0</v>
      </c>
      <c r="M30" s="94" t="s">
        <v>114</v>
      </c>
      <c r="N30" s="94" t="s">
        <v>76</v>
      </c>
      <c r="O30" s="107">
        <v>19</v>
      </c>
      <c r="S30" s="33"/>
      <c r="T30" s="39"/>
      <c r="U30" s="39"/>
      <c r="V30" s="39"/>
      <c r="W30" s="39"/>
      <c r="X30" s="39"/>
      <c r="Y30" s="112">
        <f>IF(X30 &lt;&gt; "", RIGHT(Table15775311283848586881828384858788898108118128138148158[[#This Row],[Class (Dropdown)]],6),0)</f>
        <v>0</v>
      </c>
      <c r="Z30" s="108"/>
      <c r="AA30" s="107"/>
      <c r="AB30" s="111">
        <f>Table15775311283848586881828384858788898108118128138148158[[#This Row],[Rate (Auto fill)]]*Table15775311283848586881828384858788898108118128138148158[[#This Row],[Hours Groomed]]</f>
        <v>0</v>
      </c>
      <c r="AC30" s="32"/>
      <c r="AD30" s="39"/>
      <c r="AE30" s="39"/>
      <c r="AF30" s="39"/>
      <c r="AG30" s="39"/>
      <c r="AH30" s="78"/>
      <c r="AI30" s="33"/>
      <c r="AJ30" s="39"/>
      <c r="AK30" s="39"/>
      <c r="AL30" s="39"/>
      <c r="AM30" s="76"/>
      <c r="AN30" s="39"/>
      <c r="AO30" s="39"/>
      <c r="AP30" s="33"/>
      <c r="AQ30" s="77"/>
      <c r="AR30" s="39"/>
      <c r="AS30" s="39"/>
      <c r="AT30" s="76"/>
      <c r="AU30" s="39"/>
      <c r="AV30" s="78"/>
      <c r="AW30" s="33"/>
      <c r="AX30" s="77"/>
      <c r="AY30" s="39"/>
      <c r="AZ30" s="39"/>
      <c r="BA30" s="76"/>
      <c r="BB30" s="39"/>
      <c r="BC30" s="78"/>
      <c r="BD30" s="33"/>
      <c r="BE30" s="77"/>
      <c r="BF30" s="39"/>
      <c r="BG30" s="39"/>
      <c r="BH30" s="76"/>
      <c r="BI30" s="39"/>
      <c r="BJ30" s="78"/>
      <c r="BK30" s="33"/>
    </row>
    <row r="31" spans="1:63" x14ac:dyDescent="0.35">
      <c r="A31" s="77"/>
      <c r="B31" s="39"/>
      <c r="C31" s="39"/>
      <c r="D31" s="39"/>
      <c r="E31" s="39"/>
      <c r="F31" s="73"/>
      <c r="G31" s="95">
        <f>Table1487453233343536331323334353738393103113123133143153[[#This Row],[Hours Worked]]*Table1487453233343536331323334353738393103113123133143153[[#This Row],[Rate]]</f>
        <v>0</v>
      </c>
      <c r="H31" s="116"/>
      <c r="I31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31" s="94"/>
      <c r="K31" s="95">
        <f>Table1487453233343536331323334353738393103113123133143153[[#This Row],[Rate (Auto selects)]]*Table1487453233343536331323334353738393103113123133143153[[#This Row],[Hours Used]]</f>
        <v>0</v>
      </c>
      <c r="M31" s="94" t="s">
        <v>115</v>
      </c>
      <c r="N31" s="94" t="s">
        <v>77</v>
      </c>
      <c r="O31" s="107">
        <v>9.3800000000000008</v>
      </c>
      <c r="S31" s="33"/>
      <c r="T31" s="39"/>
      <c r="U31" s="39"/>
      <c r="V31" s="39"/>
      <c r="W31" s="39"/>
      <c r="X31" s="39"/>
      <c r="Y31" s="112">
        <f>IF(X31 &lt;&gt; "", RIGHT(Table15775311283848586881828384858788898108118128138148158[[#This Row],[Class (Dropdown)]],6),0)</f>
        <v>0</v>
      </c>
      <c r="Z31" s="108"/>
      <c r="AA31" s="107"/>
      <c r="AB31" s="111">
        <f>Table15775311283848586881828384858788898108118128138148158[[#This Row],[Rate (Auto fill)]]*Table15775311283848586881828384858788898108118128138148158[[#This Row],[Hours Groomed]]</f>
        <v>0</v>
      </c>
      <c r="AC31" s="32"/>
      <c r="AD31" s="39"/>
      <c r="AE31" s="39"/>
      <c r="AF31" s="39"/>
      <c r="AG31" s="39"/>
      <c r="AH31" s="78"/>
      <c r="AI31" s="33"/>
      <c r="AJ31" s="39"/>
      <c r="AK31" s="39"/>
      <c r="AL31" s="39"/>
      <c r="AM31" s="76"/>
      <c r="AN31" s="39"/>
      <c r="AO31" s="39"/>
      <c r="AP31" s="33"/>
      <c r="AQ31" s="77"/>
      <c r="AR31" s="39"/>
      <c r="AS31" s="39"/>
      <c r="AT31" s="76"/>
      <c r="AU31" s="39"/>
      <c r="AV31" s="78"/>
      <c r="AW31" s="33"/>
      <c r="AX31" s="77"/>
      <c r="AY31" s="39"/>
      <c r="AZ31" s="39"/>
      <c r="BA31" s="76"/>
      <c r="BB31" s="39"/>
      <c r="BC31" s="78"/>
      <c r="BD31" s="33"/>
      <c r="BE31" s="77"/>
      <c r="BF31" s="39"/>
      <c r="BG31" s="39"/>
      <c r="BH31" s="76"/>
      <c r="BI31" s="39"/>
      <c r="BJ31" s="78"/>
      <c r="BK31" s="33"/>
    </row>
    <row r="32" spans="1:63" ht="30" x14ac:dyDescent="0.35">
      <c r="A32" s="77"/>
      <c r="B32" s="39"/>
      <c r="C32" s="39"/>
      <c r="D32" s="39"/>
      <c r="E32" s="39"/>
      <c r="F32" s="73"/>
      <c r="G32" s="95">
        <f>Table1487453233343536331323334353738393103113123133143153[[#This Row],[Hours Worked]]*Table1487453233343536331323334353738393103113123133143153[[#This Row],[Rate]]</f>
        <v>0</v>
      </c>
      <c r="H32" s="116"/>
      <c r="I32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32" s="94"/>
      <c r="K32" s="95">
        <f>Table1487453233343536331323334353738393103113123133143153[[#This Row],[Rate (Auto selects)]]*Table1487453233343536331323334353738393103113123133143153[[#This Row],[Hours Used]]</f>
        <v>0</v>
      </c>
      <c r="M32" s="94" t="s">
        <v>98</v>
      </c>
      <c r="N32" s="94" t="s">
        <v>78</v>
      </c>
      <c r="O32" s="107">
        <v>57</v>
      </c>
      <c r="S32" s="33"/>
      <c r="T32" s="39"/>
      <c r="U32" s="39"/>
      <c r="V32" s="39"/>
      <c r="W32" s="39"/>
      <c r="X32" s="39"/>
      <c r="Y32" s="112">
        <f>IF(X32 &lt;&gt; "", RIGHT(Table15775311283848586881828384858788898108118128138148158[[#This Row],[Class (Dropdown)]],6),0)</f>
        <v>0</v>
      </c>
      <c r="Z32" s="108"/>
      <c r="AA32" s="107"/>
      <c r="AB32" s="111">
        <f>Table15775311283848586881828384858788898108118128138148158[[#This Row],[Rate (Auto fill)]]*Table15775311283848586881828384858788898108118128138148158[[#This Row],[Hours Groomed]]</f>
        <v>0</v>
      </c>
      <c r="AC32" s="32"/>
      <c r="AD32" s="39"/>
      <c r="AE32" s="39"/>
      <c r="AF32" s="39"/>
      <c r="AG32" s="39"/>
      <c r="AH32" s="78"/>
      <c r="AI32" s="33"/>
      <c r="AJ32" s="39"/>
      <c r="AK32" s="39"/>
      <c r="AL32" s="39"/>
      <c r="AM32" s="76"/>
      <c r="AN32" s="39"/>
      <c r="AO32" s="39"/>
      <c r="AP32" s="33"/>
      <c r="AQ32" s="77"/>
      <c r="AR32" s="39"/>
      <c r="AS32" s="39"/>
      <c r="AT32" s="76"/>
      <c r="AU32" s="39"/>
      <c r="AV32" s="78"/>
      <c r="AW32" s="33"/>
      <c r="AX32" s="77"/>
      <c r="AY32" s="39"/>
      <c r="AZ32" s="39"/>
      <c r="BA32" s="76"/>
      <c r="BB32" s="39"/>
      <c r="BC32" s="78"/>
      <c r="BD32" s="33"/>
      <c r="BE32" s="77"/>
      <c r="BF32" s="39"/>
      <c r="BG32" s="39"/>
      <c r="BH32" s="76"/>
      <c r="BI32" s="39"/>
      <c r="BJ32" s="78"/>
      <c r="BK32" s="33"/>
    </row>
    <row r="33" spans="1:63" ht="30" x14ac:dyDescent="0.35">
      <c r="A33" s="77"/>
      <c r="B33" s="39"/>
      <c r="C33" s="39"/>
      <c r="D33" s="39"/>
      <c r="E33" s="39"/>
      <c r="F33" s="73"/>
      <c r="G33" s="95">
        <f>Table1487453233343536331323334353738393103113123133143153[[#This Row],[Hours Worked]]*Table1487453233343536331323334353738393103113123133143153[[#This Row],[Rate]]</f>
        <v>0</v>
      </c>
      <c r="H33" s="116"/>
      <c r="I33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33" s="94"/>
      <c r="K33" s="95">
        <f>Table1487453233343536331323334353738393103113123133143153[[#This Row],[Rate (Auto selects)]]*Table1487453233343536331323334353738393103113123133143153[[#This Row],[Hours Used]]</f>
        <v>0</v>
      </c>
      <c r="M33" s="94" t="s">
        <v>99</v>
      </c>
      <c r="N33" s="94" t="s">
        <v>79</v>
      </c>
      <c r="O33" s="107">
        <v>112.35</v>
      </c>
      <c r="S33" s="33"/>
      <c r="T33" s="39"/>
      <c r="U33" s="39"/>
      <c r="V33" s="39"/>
      <c r="W33" s="39"/>
      <c r="X33" s="39"/>
      <c r="Y33" s="112">
        <f>IF(X33 &lt;&gt; "", RIGHT(Table15775311283848586881828384858788898108118128138148158[[#This Row],[Class (Dropdown)]],6),0)</f>
        <v>0</v>
      </c>
      <c r="Z33" s="108"/>
      <c r="AA33" s="107"/>
      <c r="AB33" s="111">
        <f>Table15775311283848586881828384858788898108118128138148158[[#This Row],[Rate (Auto fill)]]*Table15775311283848586881828384858788898108118128138148158[[#This Row],[Hours Groomed]]</f>
        <v>0</v>
      </c>
      <c r="AC33" s="32"/>
      <c r="AD33" s="39"/>
      <c r="AE33" s="39"/>
      <c r="AF33" s="39"/>
      <c r="AG33" s="39"/>
      <c r="AH33" s="78"/>
      <c r="AI33" s="33"/>
      <c r="AJ33" s="39"/>
      <c r="AK33" s="39"/>
      <c r="AL33" s="39"/>
      <c r="AM33" s="76"/>
      <c r="AN33" s="39"/>
      <c r="AO33" s="39"/>
      <c r="AP33" s="33"/>
      <c r="AQ33" s="77"/>
      <c r="AR33" s="39"/>
      <c r="AS33" s="39"/>
      <c r="AT33" s="76"/>
      <c r="AU33" s="39"/>
      <c r="AV33" s="78"/>
      <c r="AW33" s="33"/>
      <c r="AX33" s="77"/>
      <c r="AY33" s="39"/>
      <c r="AZ33" s="39"/>
      <c r="BA33" s="76"/>
      <c r="BB33" s="39"/>
      <c r="BC33" s="78"/>
      <c r="BD33" s="33"/>
      <c r="BE33" s="77"/>
      <c r="BF33" s="39"/>
      <c r="BG33" s="39"/>
      <c r="BH33" s="76"/>
      <c r="BI33" s="39"/>
      <c r="BJ33" s="78"/>
      <c r="BK33" s="33"/>
    </row>
    <row r="34" spans="1:63" ht="30" x14ac:dyDescent="0.35">
      <c r="A34" s="77"/>
      <c r="B34" s="39"/>
      <c r="C34" s="39"/>
      <c r="D34" s="39"/>
      <c r="E34" s="39"/>
      <c r="F34" s="73"/>
      <c r="G34" s="95">
        <f>Table1487453233343536331323334353738393103113123133143153[[#This Row],[Hours Worked]]*Table1487453233343536331323334353738393103113123133143153[[#This Row],[Rate]]</f>
        <v>0</v>
      </c>
      <c r="H34" s="116"/>
      <c r="I34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34" s="94"/>
      <c r="K34" s="95">
        <f>Table1487453233343536331323334353738393103113123133143153[[#This Row],[Rate (Auto selects)]]*Table1487453233343536331323334353738393103113123133143153[[#This Row],[Hours Used]]</f>
        <v>0</v>
      </c>
      <c r="M34" s="94" t="s">
        <v>100</v>
      </c>
      <c r="N34" s="94" t="s">
        <v>80</v>
      </c>
      <c r="O34" s="107">
        <v>46.38</v>
      </c>
      <c r="S34" s="33"/>
      <c r="T34" s="39"/>
      <c r="U34" s="39"/>
      <c r="V34" s="39"/>
      <c r="W34" s="39"/>
      <c r="X34" s="39"/>
      <c r="Y34" s="112">
        <f>IF(X34 &lt;&gt; "", RIGHT(Table15775311283848586881828384858788898108118128138148158[[#This Row],[Class (Dropdown)]],6),0)</f>
        <v>0</v>
      </c>
      <c r="Z34" s="108"/>
      <c r="AA34" s="107"/>
      <c r="AB34" s="111">
        <f>Table15775311283848586881828384858788898108118128138148158[[#This Row],[Rate (Auto fill)]]*Table15775311283848586881828384858788898108118128138148158[[#This Row],[Hours Groomed]]</f>
        <v>0</v>
      </c>
      <c r="AC34" s="32"/>
      <c r="AD34" s="39"/>
      <c r="AE34" s="39"/>
      <c r="AF34" s="39"/>
      <c r="AG34" s="39"/>
      <c r="AH34" s="78"/>
      <c r="AI34" s="33"/>
      <c r="AJ34" s="39"/>
      <c r="AK34" s="39"/>
      <c r="AL34" s="39"/>
      <c r="AM34" s="76"/>
      <c r="AN34" s="39"/>
      <c r="AO34" s="39"/>
      <c r="AP34" s="33"/>
      <c r="AQ34" s="77"/>
      <c r="AR34" s="39"/>
      <c r="AS34" s="39"/>
      <c r="AT34" s="76"/>
      <c r="AU34" s="39"/>
      <c r="AV34" s="78"/>
      <c r="AW34" s="33"/>
      <c r="AX34" s="77"/>
      <c r="AY34" s="39"/>
      <c r="AZ34" s="39"/>
      <c r="BA34" s="76"/>
      <c r="BB34" s="39"/>
      <c r="BC34" s="78"/>
      <c r="BD34" s="33"/>
      <c r="BE34" s="77"/>
      <c r="BF34" s="39"/>
      <c r="BG34" s="39"/>
      <c r="BH34" s="76"/>
      <c r="BI34" s="39"/>
      <c r="BJ34" s="78"/>
      <c r="BK34" s="33"/>
    </row>
    <row r="35" spans="1:63" ht="30" x14ac:dyDescent="0.35">
      <c r="A35" s="77"/>
      <c r="B35" s="39"/>
      <c r="C35" s="39"/>
      <c r="D35" s="39"/>
      <c r="E35" s="39"/>
      <c r="F35" s="73"/>
      <c r="G35" s="95">
        <f>Table1487453233343536331323334353738393103113123133143153[[#This Row],[Hours Worked]]*Table1487453233343536331323334353738393103113123133143153[[#This Row],[Rate]]</f>
        <v>0</v>
      </c>
      <c r="H35" s="116"/>
      <c r="I35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35" s="94"/>
      <c r="K35" s="95">
        <f>Table1487453233343536331323334353738393103113123133143153[[#This Row],[Rate (Auto selects)]]*Table1487453233343536331323334353738393103113123133143153[[#This Row],[Hours Used]]</f>
        <v>0</v>
      </c>
      <c r="M35" s="94" t="s">
        <v>101</v>
      </c>
      <c r="N35" s="94" t="s">
        <v>81</v>
      </c>
      <c r="O35" s="107">
        <v>111.43</v>
      </c>
      <c r="S35" s="33"/>
      <c r="T35" s="39"/>
      <c r="U35" s="39"/>
      <c r="V35" s="39"/>
      <c r="W35" s="39"/>
      <c r="X35" s="39"/>
      <c r="Y35" s="112">
        <f>IF(X35 &lt;&gt; "", RIGHT(Table15775311283848586881828384858788898108118128138148158[[#This Row],[Class (Dropdown)]],6),0)</f>
        <v>0</v>
      </c>
      <c r="Z35" s="108"/>
      <c r="AA35" s="107"/>
      <c r="AB35" s="111">
        <f>Table15775311283848586881828384858788898108118128138148158[[#This Row],[Rate (Auto fill)]]*Table15775311283848586881828384858788898108118128138148158[[#This Row],[Hours Groomed]]</f>
        <v>0</v>
      </c>
      <c r="AC35" s="32"/>
      <c r="AD35" s="39"/>
      <c r="AE35" s="39"/>
      <c r="AF35" s="39"/>
      <c r="AG35" s="39"/>
      <c r="AH35" s="78"/>
      <c r="AI35" s="33"/>
      <c r="AJ35" s="39"/>
      <c r="AK35" s="39"/>
      <c r="AL35" s="39"/>
      <c r="AM35" s="76"/>
      <c r="AN35" s="39"/>
      <c r="AO35" s="39"/>
      <c r="AP35" s="33"/>
      <c r="AQ35" s="77"/>
      <c r="AR35" s="39"/>
      <c r="AS35" s="39"/>
      <c r="AT35" s="76"/>
      <c r="AU35" s="39"/>
      <c r="AV35" s="78"/>
      <c r="AW35" s="33"/>
      <c r="AX35" s="77"/>
      <c r="AY35" s="39"/>
      <c r="AZ35" s="39"/>
      <c r="BA35" s="76"/>
      <c r="BB35" s="39"/>
      <c r="BC35" s="78"/>
      <c r="BD35" s="33"/>
      <c r="BE35" s="77"/>
      <c r="BF35" s="39"/>
      <c r="BG35" s="39"/>
      <c r="BH35" s="76"/>
      <c r="BI35" s="39"/>
      <c r="BJ35" s="78"/>
      <c r="BK35" s="33"/>
    </row>
    <row r="36" spans="1:63" ht="30" x14ac:dyDescent="0.35">
      <c r="A36" s="77"/>
      <c r="B36" s="39"/>
      <c r="C36" s="39"/>
      <c r="D36" s="39"/>
      <c r="E36" s="39"/>
      <c r="F36" s="73"/>
      <c r="G36" s="95">
        <f>Table1487453233343536331323334353738393103113123133143153[[#This Row],[Hours Worked]]*Table1487453233343536331323334353738393103113123133143153[[#This Row],[Rate]]</f>
        <v>0</v>
      </c>
      <c r="H36" s="116"/>
      <c r="I36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36" s="94"/>
      <c r="K36" s="95">
        <f>Table1487453233343536331323334353738393103113123133143153[[#This Row],[Rate (Auto selects)]]*Table1487453233343536331323334353738393103113123133143153[[#This Row],[Hours Used]]</f>
        <v>0</v>
      </c>
      <c r="M36" s="94" t="s">
        <v>102</v>
      </c>
      <c r="N36" s="94" t="s">
        <v>82</v>
      </c>
      <c r="O36" s="107">
        <v>55.85</v>
      </c>
      <c r="S36" s="33"/>
      <c r="T36" s="39"/>
      <c r="U36" s="39"/>
      <c r="V36" s="39"/>
      <c r="W36" s="39"/>
      <c r="X36" s="39"/>
      <c r="Y36" s="112">
        <f>IF(X36 &lt;&gt; "", RIGHT(Table15775311283848586881828384858788898108118128138148158[[#This Row],[Class (Dropdown)]],6),0)</f>
        <v>0</v>
      </c>
      <c r="Z36" s="108"/>
      <c r="AA36" s="107"/>
      <c r="AB36" s="111">
        <f>Table15775311283848586881828384858788898108118128138148158[[#This Row],[Rate (Auto fill)]]*Table15775311283848586881828384858788898108118128138148158[[#This Row],[Hours Groomed]]</f>
        <v>0</v>
      </c>
      <c r="AC36" s="32"/>
      <c r="AD36" s="39"/>
      <c r="AE36" s="39"/>
      <c r="AF36" s="39"/>
      <c r="AG36" s="39"/>
      <c r="AH36" s="78"/>
      <c r="AI36" s="33"/>
      <c r="AJ36" s="39"/>
      <c r="AK36" s="39"/>
      <c r="AL36" s="39"/>
      <c r="AM36" s="76"/>
      <c r="AN36" s="39"/>
      <c r="AO36" s="39"/>
      <c r="AP36" s="33"/>
      <c r="AQ36" s="77"/>
      <c r="AR36" s="39"/>
      <c r="AS36" s="39"/>
      <c r="AT36" s="76"/>
      <c r="AU36" s="39"/>
      <c r="AV36" s="78"/>
      <c r="AW36" s="33"/>
      <c r="AX36" s="77"/>
      <c r="AY36" s="39"/>
      <c r="AZ36" s="39"/>
      <c r="BA36" s="76"/>
      <c r="BB36" s="39"/>
      <c r="BC36" s="78"/>
      <c r="BD36" s="33"/>
      <c r="BE36" s="77"/>
      <c r="BF36" s="39"/>
      <c r="BG36" s="39"/>
      <c r="BH36" s="76"/>
      <c r="BI36" s="39"/>
      <c r="BJ36" s="78"/>
      <c r="BK36" s="33"/>
    </row>
    <row r="37" spans="1:63" ht="30" x14ac:dyDescent="0.35">
      <c r="A37" s="77"/>
      <c r="B37" s="39"/>
      <c r="C37" s="39"/>
      <c r="D37" s="39"/>
      <c r="E37" s="39"/>
      <c r="F37" s="73"/>
      <c r="G37" s="95">
        <f>Table1487453233343536331323334353738393103113123133143153[[#This Row],[Hours Worked]]*Table1487453233343536331323334353738393103113123133143153[[#This Row],[Rate]]</f>
        <v>0</v>
      </c>
      <c r="H37" s="116"/>
      <c r="I37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37" s="94"/>
      <c r="K37" s="95">
        <f>Table1487453233343536331323334353738393103113123133143153[[#This Row],[Rate (Auto selects)]]*Table1487453233343536331323334353738393103113123133143153[[#This Row],[Hours Used]]</f>
        <v>0</v>
      </c>
      <c r="M37" s="94" t="s">
        <v>103</v>
      </c>
      <c r="N37" s="94" t="s">
        <v>83</v>
      </c>
      <c r="O37" s="107">
        <v>68.040000000000006</v>
      </c>
      <c r="S37" s="33"/>
      <c r="T37" s="39"/>
      <c r="U37" s="39"/>
      <c r="V37" s="39"/>
      <c r="W37" s="39"/>
      <c r="X37" s="39"/>
      <c r="Y37" s="112">
        <f>IF(X37 &lt;&gt; "", RIGHT(Table15775311283848586881828384858788898108118128138148158[[#This Row],[Class (Dropdown)]],6),0)</f>
        <v>0</v>
      </c>
      <c r="Z37" s="108"/>
      <c r="AA37" s="107"/>
      <c r="AB37" s="111">
        <f>Table15775311283848586881828384858788898108118128138148158[[#This Row],[Rate (Auto fill)]]*Table15775311283848586881828384858788898108118128138148158[[#This Row],[Hours Groomed]]</f>
        <v>0</v>
      </c>
      <c r="AC37" s="32"/>
      <c r="AD37" s="39"/>
      <c r="AE37" s="39"/>
      <c r="AF37" s="39"/>
      <c r="AG37" s="39"/>
      <c r="AH37" s="78"/>
      <c r="AI37" s="33"/>
      <c r="AJ37" s="39"/>
      <c r="AK37" s="39"/>
      <c r="AL37" s="39"/>
      <c r="AM37" s="76"/>
      <c r="AN37" s="39"/>
      <c r="AO37" s="39"/>
      <c r="AP37" s="33"/>
      <c r="AQ37" s="77"/>
      <c r="AR37" s="39"/>
      <c r="AS37" s="39"/>
      <c r="AT37" s="76"/>
      <c r="AU37" s="39"/>
      <c r="AV37" s="78"/>
      <c r="AW37" s="33"/>
      <c r="AX37" s="77"/>
      <c r="AY37" s="39"/>
      <c r="AZ37" s="39"/>
      <c r="BA37" s="76"/>
      <c r="BB37" s="39"/>
      <c r="BC37" s="78"/>
      <c r="BD37" s="33"/>
      <c r="BE37" s="77"/>
      <c r="BF37" s="39"/>
      <c r="BG37" s="39"/>
      <c r="BH37" s="76"/>
      <c r="BI37" s="39"/>
      <c r="BJ37" s="78"/>
      <c r="BK37" s="33"/>
    </row>
    <row r="38" spans="1:63" x14ac:dyDescent="0.35">
      <c r="A38" s="77"/>
      <c r="B38" s="39"/>
      <c r="C38" s="39"/>
      <c r="D38" s="39"/>
      <c r="E38" s="39"/>
      <c r="F38" s="73"/>
      <c r="G38" s="95">
        <f>Table1487453233343536331323334353738393103113123133143153[[#This Row],[Hours Worked]]*Table1487453233343536331323334353738393103113123133143153[[#This Row],[Rate]]</f>
        <v>0</v>
      </c>
      <c r="H38" s="116"/>
      <c r="I38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38" s="94"/>
      <c r="K38" s="95">
        <f>Table1487453233343536331323334353738393103113123133143153[[#This Row],[Rate (Auto selects)]]*Table1487453233343536331323334353738393103113123133143153[[#This Row],[Hours Used]]</f>
        <v>0</v>
      </c>
      <c r="S38" s="33"/>
      <c r="T38" s="39"/>
      <c r="U38" s="39"/>
      <c r="V38" s="39"/>
      <c r="W38" s="39"/>
      <c r="X38" s="39"/>
      <c r="Y38" s="112">
        <f>IF(X38 &lt;&gt; "", RIGHT(Table15775311283848586881828384858788898108118128138148158[[#This Row],[Class (Dropdown)]],6),0)</f>
        <v>0</v>
      </c>
      <c r="Z38" s="108"/>
      <c r="AA38" s="107"/>
      <c r="AB38" s="111">
        <f>Table15775311283848586881828384858788898108118128138148158[[#This Row],[Rate (Auto fill)]]*Table15775311283848586881828384858788898108118128138148158[[#This Row],[Hours Groomed]]</f>
        <v>0</v>
      </c>
      <c r="AC38" s="32"/>
      <c r="AD38" s="39"/>
      <c r="AE38" s="39"/>
      <c r="AF38" s="39"/>
      <c r="AG38" s="39"/>
      <c r="AH38" s="78"/>
      <c r="AI38" s="33"/>
      <c r="AJ38" s="39"/>
      <c r="AK38" s="39"/>
      <c r="AL38" s="39"/>
      <c r="AM38" s="76"/>
      <c r="AN38" s="39"/>
      <c r="AO38" s="39"/>
      <c r="AP38" s="33"/>
      <c r="AQ38" s="77"/>
      <c r="AR38" s="39"/>
      <c r="AS38" s="39"/>
      <c r="AT38" s="76"/>
      <c r="AU38" s="39"/>
      <c r="AV38" s="78"/>
      <c r="AW38" s="33"/>
      <c r="AX38" s="77"/>
      <c r="AY38" s="39"/>
      <c r="AZ38" s="39"/>
      <c r="BA38" s="76"/>
      <c r="BB38" s="39"/>
      <c r="BC38" s="78"/>
      <c r="BD38" s="33"/>
      <c r="BE38" s="77"/>
      <c r="BF38" s="39"/>
      <c r="BG38" s="39"/>
      <c r="BH38" s="76"/>
      <c r="BI38" s="39"/>
      <c r="BJ38" s="78"/>
      <c r="BK38" s="33"/>
    </row>
    <row r="39" spans="1:63" x14ac:dyDescent="0.35">
      <c r="A39" s="77"/>
      <c r="B39" s="39"/>
      <c r="C39" s="39"/>
      <c r="D39" s="39"/>
      <c r="E39" s="39"/>
      <c r="F39" s="73"/>
      <c r="G39" s="95">
        <f>Table1487453233343536331323334353738393103113123133143153[[#This Row],[Hours Worked]]*Table1487453233343536331323334353738393103113123133143153[[#This Row],[Rate]]</f>
        <v>0</v>
      </c>
      <c r="H39" s="116"/>
      <c r="I39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39" s="94"/>
      <c r="K39" s="95">
        <f>Table1487453233343536331323334353738393103113123133143153[[#This Row],[Rate (Auto selects)]]*Table1487453233343536331323334353738393103113123133143153[[#This Row],[Hours Used]]</f>
        <v>0</v>
      </c>
      <c r="S39" s="33"/>
      <c r="T39" s="39"/>
      <c r="U39" s="39"/>
      <c r="V39" s="39"/>
      <c r="W39" s="39"/>
      <c r="X39" s="39"/>
      <c r="Y39" s="112">
        <f>IF(X39 &lt;&gt; "", RIGHT(Table15775311283848586881828384858788898108118128138148158[[#This Row],[Class (Dropdown)]],6),0)</f>
        <v>0</v>
      </c>
      <c r="Z39" s="108"/>
      <c r="AA39" s="107"/>
      <c r="AB39" s="111">
        <f>Table15775311283848586881828384858788898108118128138148158[[#This Row],[Rate (Auto fill)]]*Table15775311283848586881828384858788898108118128138148158[[#This Row],[Hours Groomed]]</f>
        <v>0</v>
      </c>
      <c r="AC39" s="32"/>
      <c r="AD39" s="39"/>
      <c r="AE39" s="39"/>
      <c r="AF39" s="39"/>
      <c r="AG39" s="39"/>
      <c r="AH39" s="78"/>
      <c r="AI39" s="33"/>
      <c r="AJ39" s="39"/>
      <c r="AK39" s="39"/>
      <c r="AL39" s="39"/>
      <c r="AM39" s="76"/>
      <c r="AN39" s="39"/>
      <c r="AO39" s="39"/>
      <c r="AP39" s="33"/>
      <c r="AQ39" s="77"/>
      <c r="AR39" s="39"/>
      <c r="AS39" s="39"/>
      <c r="AT39" s="76"/>
      <c r="AU39" s="39"/>
      <c r="AV39" s="78"/>
      <c r="AW39" s="33"/>
      <c r="AX39" s="77"/>
      <c r="AY39" s="39"/>
      <c r="AZ39" s="39"/>
      <c r="BA39" s="76"/>
      <c r="BB39" s="39"/>
      <c r="BC39" s="78"/>
      <c r="BD39" s="33"/>
      <c r="BE39" s="77"/>
      <c r="BF39" s="39"/>
      <c r="BG39" s="39"/>
      <c r="BH39" s="76"/>
      <c r="BI39" s="39"/>
      <c r="BJ39" s="78"/>
      <c r="BK39" s="33"/>
    </row>
    <row r="40" spans="1:63" x14ac:dyDescent="0.35">
      <c r="A40" s="77"/>
      <c r="B40" s="39"/>
      <c r="C40" s="39"/>
      <c r="D40" s="39"/>
      <c r="E40" s="39"/>
      <c r="F40" s="73"/>
      <c r="G40" s="95">
        <f>Table1487453233343536331323334353738393103113123133143153[[#This Row],[Hours Worked]]*Table1487453233343536331323334353738393103113123133143153[[#This Row],[Rate]]</f>
        <v>0</v>
      </c>
      <c r="H40" s="116"/>
      <c r="I40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40" s="94"/>
      <c r="K40" s="95">
        <f>Table1487453233343536331323334353738393103113123133143153[[#This Row],[Rate (Auto selects)]]*Table1487453233343536331323334353738393103113123133143153[[#This Row],[Hours Used]]</f>
        <v>0</v>
      </c>
      <c r="S40" s="33"/>
      <c r="T40" s="39"/>
      <c r="U40" s="39"/>
      <c r="V40" s="39"/>
      <c r="W40" s="39"/>
      <c r="X40" s="39"/>
      <c r="Y40" s="112">
        <f>IF(X40 &lt;&gt; "", RIGHT(Table15775311283848586881828384858788898108118128138148158[[#This Row],[Class (Dropdown)]],6),0)</f>
        <v>0</v>
      </c>
      <c r="Z40" s="108"/>
      <c r="AA40" s="107"/>
      <c r="AB40" s="111">
        <f>Table15775311283848586881828384858788898108118128138148158[[#This Row],[Rate (Auto fill)]]*Table15775311283848586881828384858788898108118128138148158[[#This Row],[Hours Groomed]]</f>
        <v>0</v>
      </c>
      <c r="AC40" s="32"/>
      <c r="AD40" s="39"/>
      <c r="AE40" s="39"/>
      <c r="AF40" s="39"/>
      <c r="AG40" s="39"/>
      <c r="AH40" s="78"/>
      <c r="AI40" s="33"/>
      <c r="AJ40" s="39"/>
      <c r="AK40" s="39"/>
      <c r="AL40" s="39"/>
      <c r="AM40" s="76"/>
      <c r="AN40" s="39"/>
      <c r="AO40" s="39"/>
      <c r="AP40" s="33"/>
      <c r="AQ40" s="77"/>
      <c r="AR40" s="39"/>
      <c r="AS40" s="39"/>
      <c r="AT40" s="76"/>
      <c r="AU40" s="39"/>
      <c r="AV40" s="78"/>
      <c r="AW40" s="33"/>
      <c r="AX40" s="77"/>
      <c r="AY40" s="39"/>
      <c r="AZ40" s="39"/>
      <c r="BA40" s="76"/>
      <c r="BB40" s="39"/>
      <c r="BC40" s="78"/>
      <c r="BD40" s="33"/>
      <c r="BE40" s="77"/>
      <c r="BF40" s="39"/>
      <c r="BG40" s="39"/>
      <c r="BH40" s="76"/>
      <c r="BI40" s="39"/>
      <c r="BJ40" s="78"/>
      <c r="BK40" s="33"/>
    </row>
    <row r="41" spans="1:63" x14ac:dyDescent="0.35">
      <c r="A41" s="77"/>
      <c r="B41" s="39"/>
      <c r="C41" s="39"/>
      <c r="D41" s="39"/>
      <c r="E41" s="39"/>
      <c r="F41" s="73"/>
      <c r="G41" s="95">
        <f>Table1487453233343536331323334353738393103113123133143153[[#This Row],[Hours Worked]]*Table1487453233343536331323334353738393103113123133143153[[#This Row],[Rate]]</f>
        <v>0</v>
      </c>
      <c r="H41" s="116"/>
      <c r="I41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41" s="94"/>
      <c r="K41" s="95">
        <f>Table1487453233343536331323334353738393103113123133143153[[#This Row],[Rate (Auto selects)]]*Table1487453233343536331323334353738393103113123133143153[[#This Row],[Hours Used]]</f>
        <v>0</v>
      </c>
      <c r="S41" s="33"/>
      <c r="T41" s="39"/>
      <c r="U41" s="39"/>
      <c r="V41" s="39"/>
      <c r="W41" s="39"/>
      <c r="X41" s="39"/>
      <c r="Y41" s="112">
        <f>IF(X41 &lt;&gt; "", RIGHT(Table15775311283848586881828384858788898108118128138148158[[#This Row],[Class (Dropdown)]],6),0)</f>
        <v>0</v>
      </c>
      <c r="Z41" s="108"/>
      <c r="AA41" s="107"/>
      <c r="AB41" s="111">
        <f>Table15775311283848586881828384858788898108118128138148158[[#This Row],[Rate (Auto fill)]]*Table15775311283848586881828384858788898108118128138148158[[#This Row],[Hours Groomed]]</f>
        <v>0</v>
      </c>
      <c r="AC41" s="32"/>
      <c r="AD41" s="39"/>
      <c r="AE41" s="39"/>
      <c r="AF41" s="39"/>
      <c r="AG41" s="39"/>
      <c r="AH41" s="78"/>
      <c r="AI41" s="33"/>
      <c r="AJ41" s="39"/>
      <c r="AK41" s="39"/>
      <c r="AL41" s="39"/>
      <c r="AM41" s="76"/>
      <c r="AN41" s="39"/>
      <c r="AO41" s="39"/>
      <c r="AP41" s="33"/>
      <c r="AQ41" s="77"/>
      <c r="AR41" s="39"/>
      <c r="AS41" s="39"/>
      <c r="AT41" s="76"/>
      <c r="AU41" s="39"/>
      <c r="AV41" s="78"/>
      <c r="AW41" s="33"/>
      <c r="AX41" s="77"/>
      <c r="AY41" s="39"/>
      <c r="AZ41" s="39"/>
      <c r="BA41" s="76"/>
      <c r="BB41" s="39"/>
      <c r="BC41" s="78"/>
      <c r="BD41" s="33"/>
      <c r="BE41" s="77"/>
      <c r="BF41" s="39"/>
      <c r="BG41" s="39"/>
      <c r="BH41" s="76"/>
      <c r="BI41" s="39"/>
      <c r="BJ41" s="78"/>
      <c r="BK41" s="33"/>
    </row>
    <row r="42" spans="1:63" ht="15.6" thickBot="1" x14ac:dyDescent="0.4">
      <c r="A42" s="77"/>
      <c r="B42" s="39"/>
      <c r="C42" s="39"/>
      <c r="D42" s="39"/>
      <c r="E42" s="39"/>
      <c r="F42" s="73"/>
      <c r="G42" s="95">
        <f>Table1487453233343536331323334353738393103113123133143153[[#This Row],[Hours Worked]]*Table1487453233343536331323334353738393103113123133143153[[#This Row],[Rate]]</f>
        <v>0</v>
      </c>
      <c r="H42" s="116"/>
      <c r="I42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42" s="94"/>
      <c r="K42" s="95">
        <f>Table1487453233343536331323334353738393103113123133143153[[#This Row],[Rate (Auto selects)]]*Table1487453233343536331323334353738393103113123133143153[[#This Row],[Hours Used]]</f>
        <v>0</v>
      </c>
      <c r="S42" s="33"/>
      <c r="T42" s="39"/>
      <c r="U42" s="39"/>
      <c r="V42" s="39"/>
      <c r="W42" s="39"/>
      <c r="X42" s="39"/>
      <c r="Y42" s="112">
        <f>IF(X42 &lt;&gt; "", RIGHT(Table15775311283848586881828384858788898108118128138148158[[#This Row],[Class (Dropdown)]],6),0)</f>
        <v>0</v>
      </c>
      <c r="Z42" s="108"/>
      <c r="AA42" s="107"/>
      <c r="AB42" s="111">
        <f>Table15775311283848586881828384858788898108118128138148158[[#This Row],[Rate (Auto fill)]]*Table15775311283848586881828384858788898108118128138148158[[#This Row],[Hours Groomed]]</f>
        <v>0</v>
      </c>
      <c r="AC42" s="32"/>
      <c r="AD42" s="39"/>
      <c r="AE42" s="82"/>
      <c r="AF42" s="82"/>
      <c r="AG42" s="82"/>
      <c r="AH42" s="83"/>
      <c r="AI42" s="33"/>
      <c r="AJ42" s="39"/>
      <c r="AK42" s="39"/>
      <c r="AL42" s="39"/>
      <c r="AM42" s="76"/>
      <c r="AN42" s="39"/>
      <c r="AO42" s="39"/>
      <c r="AP42" s="33"/>
      <c r="AQ42" s="77"/>
      <c r="AR42" s="39"/>
      <c r="AS42" s="39"/>
      <c r="AT42" s="76"/>
      <c r="AU42" s="39"/>
      <c r="AV42" s="78"/>
      <c r="AW42" s="33"/>
      <c r="AX42" s="77"/>
      <c r="AY42" s="39"/>
      <c r="AZ42" s="39"/>
      <c r="BA42" s="76"/>
      <c r="BB42" s="39"/>
      <c r="BC42" s="78"/>
      <c r="BD42" s="33"/>
      <c r="BE42" s="77"/>
      <c r="BF42" s="39"/>
      <c r="BG42" s="39"/>
      <c r="BH42" s="76"/>
      <c r="BI42" s="39"/>
      <c r="BJ42" s="78"/>
      <c r="BK42" s="33"/>
    </row>
    <row r="43" spans="1:63" x14ac:dyDescent="0.35">
      <c r="A43" s="77"/>
      <c r="B43" s="39"/>
      <c r="C43" s="39"/>
      <c r="D43" s="39"/>
      <c r="E43" s="39"/>
      <c r="F43" s="73"/>
      <c r="G43" s="95">
        <f>Table1487453233343536331323334353738393103113123133143153[[#This Row],[Hours Worked]]*Table1487453233343536331323334353738393103113123133143153[[#This Row],[Rate]]</f>
        <v>0</v>
      </c>
      <c r="H43" s="116"/>
      <c r="I43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43" s="94"/>
      <c r="K43" s="95">
        <f>Table1487453233343536331323334353738393103113123133143153[[#This Row],[Rate (Auto selects)]]*Table1487453233343536331323334353738393103113123133143153[[#This Row],[Hours Used]]</f>
        <v>0</v>
      </c>
      <c r="S43" s="33"/>
      <c r="T43" s="39"/>
      <c r="U43" s="39"/>
      <c r="V43" s="39"/>
      <c r="W43" s="39"/>
      <c r="X43" s="39"/>
      <c r="Y43" s="112">
        <f>IF(X43 &lt;&gt; "", RIGHT(Table15775311283848586881828384858788898108118128138148158[[#This Row],[Class (Dropdown)]],6),0)</f>
        <v>0</v>
      </c>
      <c r="Z43" s="108"/>
      <c r="AA43" s="107"/>
      <c r="AB43" s="111">
        <f>Table15775311283848586881828384858788898108118128138148158[[#This Row],[Rate (Auto fill)]]*Table15775311283848586881828384858788898108118128138148158[[#This Row],[Hours Groomed]]</f>
        <v>0</v>
      </c>
      <c r="AC43" s="32"/>
      <c r="AD43" s="84"/>
      <c r="AE43" s="85"/>
      <c r="AF43" s="85"/>
      <c r="AI43" s="33"/>
      <c r="AJ43" s="39"/>
      <c r="AK43" s="39"/>
      <c r="AL43" s="39"/>
      <c r="AM43" s="76"/>
      <c r="AN43" s="39"/>
      <c r="AO43" s="39"/>
      <c r="AP43" s="33"/>
      <c r="AQ43" s="77"/>
      <c r="AR43" s="39"/>
      <c r="AS43" s="39"/>
      <c r="AT43" s="76"/>
      <c r="AU43" s="39"/>
      <c r="AV43" s="78"/>
      <c r="AW43" s="33"/>
      <c r="AX43" s="77"/>
      <c r="AY43" s="39"/>
      <c r="AZ43" s="39"/>
      <c r="BA43" s="76"/>
      <c r="BB43" s="39"/>
      <c r="BC43" s="78"/>
      <c r="BD43" s="33"/>
      <c r="BE43" s="77"/>
      <c r="BF43" s="39"/>
      <c r="BG43" s="39"/>
      <c r="BH43" s="76"/>
      <c r="BI43" s="39"/>
      <c r="BJ43" s="78"/>
      <c r="BK43" s="33"/>
    </row>
    <row r="44" spans="1:63" x14ac:dyDescent="0.35">
      <c r="A44" s="77"/>
      <c r="B44" s="39"/>
      <c r="C44" s="39"/>
      <c r="D44" s="39"/>
      <c r="E44" s="39"/>
      <c r="F44" s="73"/>
      <c r="G44" s="95">
        <f>Table1487453233343536331323334353738393103113123133143153[[#This Row],[Hours Worked]]*Table1487453233343536331323334353738393103113123133143153[[#This Row],[Rate]]</f>
        <v>0</v>
      </c>
      <c r="H44" s="116"/>
      <c r="I44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44" s="94"/>
      <c r="K44" s="95">
        <f>Table1487453233343536331323334353738393103113123133143153[[#This Row],[Rate (Auto selects)]]*Table1487453233343536331323334353738393103113123133143153[[#This Row],[Hours Used]]</f>
        <v>0</v>
      </c>
      <c r="S44" s="33"/>
      <c r="T44" s="39"/>
      <c r="U44" s="39"/>
      <c r="V44" s="39"/>
      <c r="W44" s="39"/>
      <c r="X44" s="39"/>
      <c r="Y44" s="112">
        <f>IF(X44 &lt;&gt; "", RIGHT(Table15775311283848586881828384858788898108118128138148158[[#This Row],[Class (Dropdown)]],6),0)</f>
        <v>0</v>
      </c>
      <c r="Z44" s="108"/>
      <c r="AA44" s="107"/>
      <c r="AB44" s="111">
        <f>Table15775311283848586881828384858788898108118128138148158[[#This Row],[Rate (Auto fill)]]*Table15775311283848586881828384858788898108118128138148158[[#This Row],[Hours Groomed]]</f>
        <v>0</v>
      </c>
      <c r="AC44" s="32"/>
      <c r="AD44" s="84"/>
      <c r="AE44" s="85"/>
      <c r="AF44" s="85"/>
      <c r="AI44" s="33"/>
      <c r="AJ44" s="39"/>
      <c r="AK44" s="39"/>
      <c r="AL44" s="39"/>
      <c r="AM44" s="76"/>
      <c r="AN44" s="39"/>
      <c r="AO44" s="39"/>
      <c r="AP44" s="33"/>
      <c r="AQ44" s="77"/>
      <c r="AR44" s="39"/>
      <c r="AS44" s="39"/>
      <c r="AT44" s="76"/>
      <c r="AU44" s="39"/>
      <c r="AV44" s="78"/>
      <c r="AW44" s="33"/>
      <c r="AX44" s="77"/>
      <c r="AY44" s="39"/>
      <c r="AZ44" s="39"/>
      <c r="BA44" s="76"/>
      <c r="BB44" s="39"/>
      <c r="BC44" s="78"/>
      <c r="BD44" s="33"/>
      <c r="BE44" s="77"/>
      <c r="BF44" s="39"/>
      <c r="BG44" s="39"/>
      <c r="BH44" s="76"/>
      <c r="BI44" s="39"/>
      <c r="BJ44" s="78"/>
      <c r="BK44" s="33"/>
    </row>
    <row r="45" spans="1:63" x14ac:dyDescent="0.35">
      <c r="A45" s="77"/>
      <c r="B45" s="39"/>
      <c r="C45" s="39"/>
      <c r="D45" s="39"/>
      <c r="E45" s="39"/>
      <c r="F45" s="73"/>
      <c r="G45" s="95">
        <f>Table1487453233343536331323334353738393103113123133143153[[#This Row],[Hours Worked]]*Table1487453233343536331323334353738393103113123133143153[[#This Row],[Rate]]</f>
        <v>0</v>
      </c>
      <c r="H45" s="116"/>
      <c r="I45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45" s="94"/>
      <c r="K45" s="95">
        <f>Table1487453233343536331323334353738393103113123133143153[[#This Row],[Rate (Auto selects)]]*Table1487453233343536331323334353738393103113123133143153[[#This Row],[Hours Used]]</f>
        <v>0</v>
      </c>
      <c r="S45" s="33"/>
      <c r="T45" s="39"/>
      <c r="U45" s="39"/>
      <c r="V45" s="39"/>
      <c r="W45" s="39"/>
      <c r="X45" s="39"/>
      <c r="Y45" s="112">
        <f>IF(X45 &lt;&gt; "", RIGHT(Table15775311283848586881828384858788898108118128138148158[[#This Row],[Class (Dropdown)]],6),0)</f>
        <v>0</v>
      </c>
      <c r="Z45" s="108"/>
      <c r="AA45" s="107"/>
      <c r="AB45" s="111">
        <f>Table15775311283848586881828384858788898108118128138148158[[#This Row],[Rate (Auto fill)]]*Table15775311283848586881828384858788898108118128138148158[[#This Row],[Hours Groomed]]</f>
        <v>0</v>
      </c>
      <c r="AC45" s="32"/>
      <c r="AD45" s="84"/>
      <c r="AE45" s="85"/>
      <c r="AF45" s="85"/>
      <c r="AI45" s="33"/>
      <c r="AJ45" s="39"/>
      <c r="AK45" s="39"/>
      <c r="AL45" s="39"/>
      <c r="AM45" s="76"/>
      <c r="AN45" s="39"/>
      <c r="AO45" s="39"/>
      <c r="AP45" s="33"/>
      <c r="AQ45" s="77"/>
      <c r="AR45" s="39"/>
      <c r="AS45" s="39"/>
      <c r="AT45" s="76"/>
      <c r="AU45" s="39"/>
      <c r="AV45" s="78"/>
      <c r="AW45" s="33"/>
      <c r="AX45" s="77"/>
      <c r="AY45" s="39"/>
      <c r="AZ45" s="39"/>
      <c r="BA45" s="76"/>
      <c r="BB45" s="39"/>
      <c r="BC45" s="78"/>
      <c r="BD45" s="33"/>
      <c r="BE45" s="77"/>
      <c r="BF45" s="39"/>
      <c r="BG45" s="39"/>
      <c r="BH45" s="76"/>
      <c r="BI45" s="39"/>
      <c r="BJ45" s="78"/>
      <c r="BK45" s="33"/>
    </row>
    <row r="46" spans="1:63" x14ac:dyDescent="0.35">
      <c r="A46" s="77"/>
      <c r="B46" s="39"/>
      <c r="C46" s="39"/>
      <c r="D46" s="39"/>
      <c r="E46" s="39"/>
      <c r="F46" s="73"/>
      <c r="G46" s="95">
        <f>Table1487453233343536331323334353738393103113123133143153[[#This Row],[Hours Worked]]*Table1487453233343536331323334353738393103113123133143153[[#This Row],[Rate]]</f>
        <v>0</v>
      </c>
      <c r="H46" s="116"/>
      <c r="I46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46" s="94"/>
      <c r="K46" s="95">
        <f>Table1487453233343536331323334353738393103113123133143153[[#This Row],[Rate (Auto selects)]]*Table1487453233343536331323334353738393103113123133143153[[#This Row],[Hours Used]]</f>
        <v>0</v>
      </c>
      <c r="S46" s="33"/>
      <c r="T46" s="39"/>
      <c r="U46" s="39"/>
      <c r="V46" s="39"/>
      <c r="W46" s="39"/>
      <c r="X46" s="39"/>
      <c r="Y46" s="112">
        <f>IF(X46 &lt;&gt; "", RIGHT(Table15775311283848586881828384858788898108118128138148158[[#This Row],[Class (Dropdown)]],6),0)</f>
        <v>0</v>
      </c>
      <c r="Z46" s="108"/>
      <c r="AA46" s="107"/>
      <c r="AB46" s="111">
        <f>Table15775311283848586881828384858788898108118128138148158[[#This Row],[Rate (Auto fill)]]*Table15775311283848586881828384858788898108118128138148158[[#This Row],[Hours Groomed]]</f>
        <v>0</v>
      </c>
      <c r="AC46" s="32"/>
      <c r="AD46" s="84"/>
      <c r="AE46" s="85"/>
      <c r="AF46" s="85"/>
      <c r="AI46" s="33"/>
      <c r="AJ46" s="39"/>
      <c r="AK46" s="39"/>
      <c r="AL46" s="39"/>
      <c r="AM46" s="76"/>
      <c r="AN46" s="39"/>
      <c r="AO46" s="39"/>
      <c r="AP46" s="33"/>
      <c r="AQ46" s="77"/>
      <c r="AR46" s="39"/>
      <c r="AS46" s="39"/>
      <c r="AT46" s="76"/>
      <c r="AU46" s="39"/>
      <c r="AV46" s="78"/>
      <c r="AW46" s="33"/>
      <c r="AX46" s="77"/>
      <c r="AY46" s="39"/>
      <c r="AZ46" s="39"/>
      <c r="BA46" s="76"/>
      <c r="BB46" s="39"/>
      <c r="BC46" s="78"/>
      <c r="BD46" s="33"/>
      <c r="BE46" s="77"/>
      <c r="BF46" s="39"/>
      <c r="BG46" s="39"/>
      <c r="BH46" s="76"/>
      <c r="BI46" s="39"/>
      <c r="BJ46" s="78"/>
      <c r="BK46" s="33"/>
    </row>
    <row r="47" spans="1:63" x14ac:dyDescent="0.35">
      <c r="A47" s="77"/>
      <c r="B47" s="39"/>
      <c r="C47" s="39"/>
      <c r="D47" s="39"/>
      <c r="E47" s="39"/>
      <c r="F47" s="73"/>
      <c r="G47" s="95">
        <f>Table1487453233343536331323334353738393103113123133143153[[#This Row],[Hours Worked]]*Table1487453233343536331323334353738393103113123133143153[[#This Row],[Rate]]</f>
        <v>0</v>
      </c>
      <c r="H47" s="116"/>
      <c r="I47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47" s="94"/>
      <c r="K47" s="95">
        <f>Table1487453233343536331323334353738393103113123133143153[[#This Row],[Rate (Auto selects)]]*Table1487453233343536331323334353738393103113123133143153[[#This Row],[Hours Used]]</f>
        <v>0</v>
      </c>
      <c r="S47" s="33"/>
      <c r="T47" s="39"/>
      <c r="U47" s="39"/>
      <c r="V47" s="39"/>
      <c r="W47" s="39"/>
      <c r="X47" s="39"/>
      <c r="Y47" s="112">
        <f>IF(X47 &lt;&gt; "", RIGHT(Table15775311283848586881828384858788898108118128138148158[[#This Row],[Class (Dropdown)]],6),0)</f>
        <v>0</v>
      </c>
      <c r="Z47" s="108"/>
      <c r="AA47" s="107"/>
      <c r="AB47" s="111">
        <f>Table15775311283848586881828384858788898108118128138148158[[#This Row],[Rate (Auto fill)]]*Table15775311283848586881828384858788898108118128138148158[[#This Row],[Hours Groomed]]</f>
        <v>0</v>
      </c>
      <c r="AC47" s="32"/>
      <c r="AD47" s="84"/>
      <c r="AE47" s="85"/>
      <c r="AF47" s="85"/>
      <c r="AI47" s="33"/>
      <c r="AJ47" s="39"/>
      <c r="AK47" s="39"/>
      <c r="AL47" s="39"/>
      <c r="AM47" s="76"/>
      <c r="AN47" s="39"/>
      <c r="AO47" s="39"/>
      <c r="AP47" s="33"/>
      <c r="AQ47" s="77"/>
      <c r="AR47" s="39"/>
      <c r="AS47" s="39"/>
      <c r="AT47" s="76"/>
      <c r="AU47" s="39"/>
      <c r="AV47" s="78"/>
      <c r="AW47" s="33"/>
      <c r="AX47" s="77"/>
      <c r="AY47" s="39"/>
      <c r="AZ47" s="39"/>
      <c r="BA47" s="76"/>
      <c r="BB47" s="39"/>
      <c r="BC47" s="78"/>
      <c r="BD47" s="33"/>
      <c r="BE47" s="77"/>
      <c r="BF47" s="39"/>
      <c r="BG47" s="39"/>
      <c r="BH47" s="76"/>
      <c r="BI47" s="39"/>
      <c r="BJ47" s="78"/>
      <c r="BK47" s="33"/>
    </row>
    <row r="48" spans="1:63" x14ac:dyDescent="0.35">
      <c r="A48" s="77"/>
      <c r="B48" s="39"/>
      <c r="C48" s="39"/>
      <c r="D48" s="39"/>
      <c r="E48" s="39"/>
      <c r="F48" s="73"/>
      <c r="G48" s="95">
        <f>Table1487453233343536331323334353738393103113123133143153[[#This Row],[Hours Worked]]*Table1487453233343536331323334353738393103113123133143153[[#This Row],[Rate]]</f>
        <v>0</v>
      </c>
      <c r="H48" s="116"/>
      <c r="I48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48" s="94"/>
      <c r="K48" s="95">
        <f>Table1487453233343536331323334353738393103113123133143153[[#This Row],[Rate (Auto selects)]]*Table1487453233343536331323334353738393103113123133143153[[#This Row],[Hours Used]]</f>
        <v>0</v>
      </c>
      <c r="S48" s="33"/>
      <c r="T48" s="39"/>
      <c r="U48" s="39"/>
      <c r="V48" s="39"/>
      <c r="W48" s="39"/>
      <c r="X48" s="39"/>
      <c r="Y48" s="112">
        <f>IF(X48 &lt;&gt; "", RIGHT(Table15775311283848586881828384858788898108118128138148158[[#This Row],[Class (Dropdown)]],6),0)</f>
        <v>0</v>
      </c>
      <c r="Z48" s="108"/>
      <c r="AA48" s="107"/>
      <c r="AB48" s="111">
        <f>Table15775311283848586881828384858788898108118128138148158[[#This Row],[Rate (Auto fill)]]*Table15775311283848586881828384858788898108118128138148158[[#This Row],[Hours Groomed]]</f>
        <v>0</v>
      </c>
      <c r="AC48" s="32"/>
      <c r="AD48" s="84"/>
      <c r="AE48" s="85"/>
      <c r="AF48" s="85"/>
      <c r="AI48" s="33"/>
      <c r="AJ48" s="39"/>
      <c r="AK48" s="39"/>
      <c r="AL48" s="39"/>
      <c r="AM48" s="76"/>
      <c r="AN48" s="39"/>
      <c r="AO48" s="39"/>
      <c r="AP48" s="33"/>
      <c r="AQ48" s="77"/>
      <c r="AR48" s="39"/>
      <c r="AS48" s="39"/>
      <c r="AT48" s="76"/>
      <c r="AU48" s="39"/>
      <c r="AV48" s="78"/>
      <c r="AW48" s="33"/>
      <c r="AX48" s="77"/>
      <c r="AY48" s="39"/>
      <c r="AZ48" s="39"/>
      <c r="BA48" s="76"/>
      <c r="BB48" s="39"/>
      <c r="BC48" s="78"/>
      <c r="BD48" s="33"/>
      <c r="BE48" s="77"/>
      <c r="BF48" s="39"/>
      <c r="BG48" s="39"/>
      <c r="BH48" s="76"/>
      <c r="BI48" s="39"/>
      <c r="BJ48" s="78"/>
      <c r="BK48" s="33"/>
    </row>
    <row r="49" spans="1:63" x14ac:dyDescent="0.35">
      <c r="A49" s="77"/>
      <c r="B49" s="39"/>
      <c r="C49" s="39"/>
      <c r="D49" s="39"/>
      <c r="E49" s="39"/>
      <c r="F49" s="73"/>
      <c r="G49" s="95">
        <f>Table1487453233343536331323334353738393103113123133143153[[#This Row],[Hours Worked]]*Table1487453233343536331323334353738393103113123133143153[[#This Row],[Rate]]</f>
        <v>0</v>
      </c>
      <c r="H49" s="116"/>
      <c r="I49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49" s="94"/>
      <c r="K49" s="95">
        <f>Table1487453233343536331323334353738393103113123133143153[[#This Row],[Rate (Auto selects)]]*Table1487453233343536331323334353738393103113123133143153[[#This Row],[Hours Used]]</f>
        <v>0</v>
      </c>
      <c r="S49" s="33"/>
      <c r="T49" s="39"/>
      <c r="U49" s="39"/>
      <c r="V49" s="39"/>
      <c r="W49" s="39"/>
      <c r="X49" s="39"/>
      <c r="Y49" s="112">
        <f>IF(X49 &lt;&gt; "", RIGHT(Table15775311283848586881828384858788898108118128138148158[[#This Row],[Class (Dropdown)]],6),0)</f>
        <v>0</v>
      </c>
      <c r="Z49" s="108"/>
      <c r="AA49" s="107"/>
      <c r="AB49" s="111">
        <f>Table15775311283848586881828384858788898108118128138148158[[#This Row],[Rate (Auto fill)]]*Table15775311283848586881828384858788898108118128138148158[[#This Row],[Hours Groomed]]</f>
        <v>0</v>
      </c>
      <c r="AC49" s="32"/>
      <c r="AD49" s="84"/>
      <c r="AE49" s="85"/>
      <c r="AF49" s="85"/>
      <c r="AI49" s="33"/>
      <c r="AJ49" s="39"/>
      <c r="AK49" s="39"/>
      <c r="AL49" s="39"/>
      <c r="AM49" s="76"/>
      <c r="AN49" s="39"/>
      <c r="AO49" s="39"/>
      <c r="AP49" s="33"/>
      <c r="AQ49" s="77"/>
      <c r="AR49" s="39"/>
      <c r="AS49" s="39"/>
      <c r="AT49" s="76"/>
      <c r="AU49" s="39"/>
      <c r="AV49" s="78"/>
      <c r="AW49" s="33"/>
      <c r="AX49" s="77"/>
      <c r="AY49" s="39"/>
      <c r="AZ49" s="39"/>
      <c r="BA49" s="76"/>
      <c r="BB49" s="39"/>
      <c r="BC49" s="78"/>
      <c r="BD49" s="33"/>
      <c r="BE49" s="77"/>
      <c r="BF49" s="39"/>
      <c r="BG49" s="39"/>
      <c r="BH49" s="76"/>
      <c r="BI49" s="39"/>
      <c r="BJ49" s="78"/>
      <c r="BK49" s="33"/>
    </row>
    <row r="50" spans="1:63" x14ac:dyDescent="0.35">
      <c r="A50" s="77"/>
      <c r="B50" s="39"/>
      <c r="C50" s="39"/>
      <c r="D50" s="39"/>
      <c r="E50" s="39"/>
      <c r="F50" s="73"/>
      <c r="G50" s="95">
        <f>Table1487453233343536331323334353738393103113123133143153[[#This Row],[Hours Worked]]*Table1487453233343536331323334353738393103113123133143153[[#This Row],[Rate]]</f>
        <v>0</v>
      </c>
      <c r="H50" s="116"/>
      <c r="I50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50" s="94"/>
      <c r="K50" s="95">
        <f>Table1487453233343536331323334353738393103113123133143153[[#This Row],[Rate (Auto selects)]]*Table1487453233343536331323334353738393103113123133143153[[#This Row],[Hours Used]]</f>
        <v>0</v>
      </c>
      <c r="S50" s="33"/>
      <c r="T50" s="39"/>
      <c r="U50" s="39"/>
      <c r="V50" s="39"/>
      <c r="W50" s="39"/>
      <c r="X50" s="39"/>
      <c r="Y50" s="112">
        <f>IF(X50 &lt;&gt; "", RIGHT(Table15775311283848586881828384858788898108118128138148158[[#This Row],[Class (Dropdown)]],6),0)</f>
        <v>0</v>
      </c>
      <c r="Z50" s="108"/>
      <c r="AA50" s="107"/>
      <c r="AB50" s="111">
        <f>Table15775311283848586881828384858788898108118128138148158[[#This Row],[Rate (Auto fill)]]*Table15775311283848586881828384858788898108118128138148158[[#This Row],[Hours Groomed]]</f>
        <v>0</v>
      </c>
      <c r="AC50" s="32"/>
      <c r="AD50" s="84"/>
      <c r="AE50" s="85"/>
      <c r="AF50" s="85"/>
      <c r="AI50" s="33"/>
      <c r="AJ50" s="39"/>
      <c r="AK50" s="39"/>
      <c r="AL50" s="39"/>
      <c r="AM50" s="76"/>
      <c r="AN50" s="39"/>
      <c r="AO50" s="39"/>
      <c r="AP50" s="33"/>
      <c r="AQ50" s="77"/>
      <c r="AR50" s="39"/>
      <c r="AS50" s="39"/>
      <c r="AT50" s="76"/>
      <c r="AU50" s="39"/>
      <c r="AV50" s="78"/>
      <c r="AW50" s="33"/>
      <c r="AX50" s="77"/>
      <c r="AY50" s="39"/>
      <c r="AZ50" s="39"/>
      <c r="BA50" s="76"/>
      <c r="BB50" s="39"/>
      <c r="BC50" s="78"/>
      <c r="BD50" s="33"/>
      <c r="BE50" s="77"/>
      <c r="BF50" s="39"/>
      <c r="BG50" s="39"/>
      <c r="BH50" s="76"/>
      <c r="BI50" s="39"/>
      <c r="BJ50" s="78"/>
      <c r="BK50" s="33"/>
    </row>
    <row r="51" spans="1:63" x14ac:dyDescent="0.35">
      <c r="A51" s="77"/>
      <c r="B51" s="39"/>
      <c r="C51" s="39"/>
      <c r="D51" s="39"/>
      <c r="E51" s="39"/>
      <c r="F51" s="73"/>
      <c r="G51" s="95">
        <f>Table1487453233343536331323334353738393103113123133143153[[#This Row],[Hours Worked]]*Table1487453233343536331323334353738393103113123133143153[[#This Row],[Rate]]</f>
        <v>0</v>
      </c>
      <c r="H51" s="116"/>
      <c r="I51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51" s="94"/>
      <c r="K51" s="95">
        <f>Table1487453233343536331323334353738393103113123133143153[[#This Row],[Rate (Auto selects)]]*Table1487453233343536331323334353738393103113123133143153[[#This Row],[Hours Used]]</f>
        <v>0</v>
      </c>
      <c r="S51" s="33"/>
      <c r="T51" s="39"/>
      <c r="U51" s="39"/>
      <c r="V51" s="39"/>
      <c r="W51" s="39"/>
      <c r="X51" s="39"/>
      <c r="Y51" s="112">
        <f>IF(X51 &lt;&gt; "", RIGHT(Table15775311283848586881828384858788898108118128138148158[[#This Row],[Class (Dropdown)]],6),0)</f>
        <v>0</v>
      </c>
      <c r="Z51" s="108"/>
      <c r="AA51" s="107"/>
      <c r="AB51" s="111">
        <f>Table15775311283848586881828384858788898108118128138148158[[#This Row],[Rate (Auto fill)]]*Table15775311283848586881828384858788898108118128138148158[[#This Row],[Hours Groomed]]</f>
        <v>0</v>
      </c>
      <c r="AC51" s="32"/>
      <c r="AD51" s="84"/>
      <c r="AE51" s="85"/>
      <c r="AF51" s="85"/>
      <c r="AI51" s="33"/>
      <c r="AJ51" s="39"/>
      <c r="AK51" s="39"/>
      <c r="AL51" s="39"/>
      <c r="AM51" s="76"/>
      <c r="AN51" s="39"/>
      <c r="AO51" s="39"/>
      <c r="AP51" s="33"/>
      <c r="AQ51" s="77"/>
      <c r="AR51" s="39"/>
      <c r="AS51" s="39"/>
      <c r="AT51" s="76"/>
      <c r="AU51" s="39"/>
      <c r="AV51" s="78"/>
      <c r="AW51" s="33"/>
      <c r="AX51" s="77"/>
      <c r="AY51" s="39"/>
      <c r="AZ51" s="39"/>
      <c r="BA51" s="76"/>
      <c r="BB51" s="39"/>
      <c r="BC51" s="78"/>
      <c r="BD51" s="33"/>
      <c r="BE51" s="77"/>
      <c r="BF51" s="39"/>
      <c r="BG51" s="39"/>
      <c r="BH51" s="76"/>
      <c r="BI51" s="39"/>
      <c r="BJ51" s="78"/>
      <c r="BK51" s="33"/>
    </row>
    <row r="52" spans="1:63" x14ac:dyDescent="0.35">
      <c r="A52" s="77"/>
      <c r="B52" s="39"/>
      <c r="C52" s="39"/>
      <c r="D52" s="39"/>
      <c r="E52" s="39"/>
      <c r="F52" s="73"/>
      <c r="G52" s="95">
        <f>Table1487453233343536331323334353738393103113123133143153[[#This Row],[Hours Worked]]*Table1487453233343536331323334353738393103113123133143153[[#This Row],[Rate]]</f>
        <v>0</v>
      </c>
      <c r="H52" s="116"/>
      <c r="I52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52" s="94"/>
      <c r="K52" s="95">
        <f>Table1487453233343536331323334353738393103113123133143153[[#This Row],[Rate (Auto selects)]]*Table1487453233343536331323334353738393103113123133143153[[#This Row],[Hours Used]]</f>
        <v>0</v>
      </c>
      <c r="S52" s="33"/>
      <c r="T52" s="39"/>
      <c r="U52" s="39"/>
      <c r="V52" s="39"/>
      <c r="W52" s="39"/>
      <c r="X52" s="39"/>
      <c r="Y52" s="112">
        <f>IF(X52 &lt;&gt; "", RIGHT(Table15775311283848586881828384858788898108118128138148158[[#This Row],[Class (Dropdown)]],6),0)</f>
        <v>0</v>
      </c>
      <c r="Z52" s="108"/>
      <c r="AA52" s="107"/>
      <c r="AB52" s="111">
        <f>Table15775311283848586881828384858788898108118128138148158[[#This Row],[Rate (Auto fill)]]*Table15775311283848586881828384858788898108118128138148158[[#This Row],[Hours Groomed]]</f>
        <v>0</v>
      </c>
      <c r="AC52" s="32"/>
      <c r="AD52" s="84"/>
      <c r="AE52" s="85"/>
      <c r="AF52" s="85"/>
      <c r="AI52" s="33"/>
      <c r="AJ52" s="39"/>
      <c r="AK52" s="39"/>
      <c r="AL52" s="39"/>
      <c r="AM52" s="76"/>
      <c r="AN52" s="39"/>
      <c r="AO52" s="39"/>
      <c r="AP52" s="33"/>
      <c r="AQ52" s="77"/>
      <c r="AR52" s="39"/>
      <c r="AS52" s="39"/>
      <c r="AT52" s="76"/>
      <c r="AU52" s="39"/>
      <c r="AV52" s="78"/>
      <c r="AW52" s="33"/>
      <c r="AX52" s="77"/>
      <c r="AY52" s="39"/>
      <c r="AZ52" s="39"/>
      <c r="BA52" s="76"/>
      <c r="BB52" s="39"/>
      <c r="BC52" s="78"/>
      <c r="BD52" s="33"/>
      <c r="BE52" s="77"/>
      <c r="BF52" s="39"/>
      <c r="BG52" s="39"/>
      <c r="BH52" s="76"/>
      <c r="BI52" s="39"/>
      <c r="BJ52" s="78"/>
      <c r="BK52" s="33"/>
    </row>
    <row r="53" spans="1:63" x14ac:dyDescent="0.35">
      <c r="A53" s="77"/>
      <c r="B53" s="39"/>
      <c r="C53" s="39"/>
      <c r="D53" s="39"/>
      <c r="E53" s="39"/>
      <c r="F53" s="73"/>
      <c r="G53" s="95">
        <f>Table1487453233343536331323334353738393103113123133143153[[#This Row],[Hours Worked]]*Table1487453233343536331323334353738393103113123133143153[[#This Row],[Rate]]</f>
        <v>0</v>
      </c>
      <c r="H53" s="116"/>
      <c r="I53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53" s="94"/>
      <c r="K53" s="95">
        <f>Table1487453233343536331323334353738393103113123133143153[[#This Row],[Rate (Auto selects)]]*Table1487453233343536331323334353738393103113123133143153[[#This Row],[Hours Used]]</f>
        <v>0</v>
      </c>
      <c r="S53" s="33"/>
      <c r="T53" s="39"/>
      <c r="U53" s="39"/>
      <c r="V53" s="39"/>
      <c r="W53" s="39"/>
      <c r="X53" s="39"/>
      <c r="Y53" s="112">
        <f>IF(X53 &lt;&gt; "", RIGHT(Table15775311283848586881828384858788898108118128138148158[[#This Row],[Class (Dropdown)]],6),0)</f>
        <v>0</v>
      </c>
      <c r="Z53" s="108"/>
      <c r="AA53" s="107"/>
      <c r="AB53" s="111">
        <f>Table15775311283848586881828384858788898108118128138148158[[#This Row],[Rate (Auto fill)]]*Table15775311283848586881828384858788898108118128138148158[[#This Row],[Hours Groomed]]</f>
        <v>0</v>
      </c>
      <c r="AC53" s="32"/>
      <c r="AD53" s="84"/>
      <c r="AE53" s="85"/>
      <c r="AF53" s="85"/>
      <c r="AI53" s="33"/>
      <c r="AJ53" s="39"/>
      <c r="AK53" s="39"/>
      <c r="AL53" s="39"/>
      <c r="AM53" s="76"/>
      <c r="AN53" s="39"/>
      <c r="AO53" s="39"/>
      <c r="AP53" s="33"/>
      <c r="AQ53" s="77"/>
      <c r="AR53" s="39"/>
      <c r="AS53" s="39"/>
      <c r="AT53" s="76"/>
      <c r="AU53" s="39"/>
      <c r="AV53" s="78"/>
      <c r="AW53" s="33"/>
      <c r="AX53" s="77"/>
      <c r="AY53" s="39"/>
      <c r="AZ53" s="39"/>
      <c r="BA53" s="76"/>
      <c r="BB53" s="39"/>
      <c r="BC53" s="78"/>
      <c r="BD53" s="33"/>
      <c r="BE53" s="77"/>
      <c r="BF53" s="39"/>
      <c r="BG53" s="39"/>
      <c r="BH53" s="76"/>
      <c r="BI53" s="39"/>
      <c r="BJ53" s="78"/>
      <c r="BK53" s="33"/>
    </row>
    <row r="54" spans="1:63" x14ac:dyDescent="0.35">
      <c r="A54" s="77"/>
      <c r="B54" s="39"/>
      <c r="C54" s="39"/>
      <c r="D54" s="39"/>
      <c r="E54" s="39"/>
      <c r="F54" s="73"/>
      <c r="G54" s="95">
        <f>Table1487453233343536331323334353738393103113123133143153[[#This Row],[Hours Worked]]*Table1487453233343536331323334353738393103113123133143153[[#This Row],[Rate]]</f>
        <v>0</v>
      </c>
      <c r="H54" s="116"/>
      <c r="I54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54" s="94"/>
      <c r="K54" s="95">
        <f>Table1487453233343536331323334353738393103113123133143153[[#This Row],[Rate (Auto selects)]]*Table1487453233343536331323334353738393103113123133143153[[#This Row],[Hours Used]]</f>
        <v>0</v>
      </c>
      <c r="S54" s="33"/>
      <c r="T54" s="39"/>
      <c r="U54" s="39"/>
      <c r="V54" s="39"/>
      <c r="W54" s="39"/>
      <c r="X54" s="39"/>
      <c r="Y54" s="112">
        <f>IF(X54 &lt;&gt; "", RIGHT(Table15775311283848586881828384858788898108118128138148158[[#This Row],[Class (Dropdown)]],6),0)</f>
        <v>0</v>
      </c>
      <c r="Z54" s="108"/>
      <c r="AA54" s="107"/>
      <c r="AB54" s="111">
        <f>Table15775311283848586881828384858788898108118128138148158[[#This Row],[Rate (Auto fill)]]*Table15775311283848586881828384858788898108118128138148158[[#This Row],[Hours Groomed]]</f>
        <v>0</v>
      </c>
      <c r="AC54" s="32"/>
      <c r="AD54" s="84"/>
      <c r="AE54" s="85"/>
      <c r="AF54" s="85"/>
      <c r="AI54" s="33"/>
      <c r="AJ54" s="39"/>
      <c r="AK54" s="39"/>
      <c r="AL54" s="39"/>
      <c r="AM54" s="76"/>
      <c r="AN54" s="39"/>
      <c r="AO54" s="39"/>
      <c r="AP54" s="33"/>
      <c r="AQ54" s="77"/>
      <c r="AR54" s="39"/>
      <c r="AS54" s="39"/>
      <c r="AT54" s="76"/>
      <c r="AU54" s="39"/>
      <c r="AV54" s="78"/>
      <c r="AW54" s="33"/>
      <c r="AX54" s="77"/>
      <c r="AY54" s="39"/>
      <c r="AZ54" s="39"/>
      <c r="BA54" s="76"/>
      <c r="BB54" s="39"/>
      <c r="BC54" s="78"/>
      <c r="BD54" s="33"/>
      <c r="BE54" s="77"/>
      <c r="BF54" s="39"/>
      <c r="BG54" s="39"/>
      <c r="BH54" s="76"/>
      <c r="BI54" s="39"/>
      <c r="BJ54" s="78"/>
      <c r="BK54" s="33"/>
    </row>
    <row r="55" spans="1:63" x14ac:dyDescent="0.35">
      <c r="A55" s="77"/>
      <c r="B55" s="39"/>
      <c r="C55" s="39"/>
      <c r="D55" s="39"/>
      <c r="E55" s="39"/>
      <c r="F55" s="73"/>
      <c r="G55" s="95">
        <f>Table1487453233343536331323334353738393103113123133143153[[#This Row],[Hours Worked]]*Table1487453233343536331323334353738393103113123133143153[[#This Row],[Rate]]</f>
        <v>0</v>
      </c>
      <c r="H55" s="116"/>
      <c r="I55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55" s="94"/>
      <c r="K55" s="95">
        <f>Table1487453233343536331323334353738393103113123133143153[[#This Row],[Rate (Auto selects)]]*Table1487453233343536331323334353738393103113123133143153[[#This Row],[Hours Used]]</f>
        <v>0</v>
      </c>
      <c r="S55" s="33"/>
      <c r="T55" s="39"/>
      <c r="U55" s="39"/>
      <c r="V55" s="39"/>
      <c r="W55" s="39"/>
      <c r="X55" s="39"/>
      <c r="Y55" s="112">
        <f>IF(X55 &lt;&gt; "", RIGHT(Table15775311283848586881828384858788898108118128138148158[[#This Row],[Class (Dropdown)]],6),0)</f>
        <v>0</v>
      </c>
      <c r="Z55" s="108"/>
      <c r="AA55" s="107"/>
      <c r="AB55" s="111">
        <f>Table15775311283848586881828384858788898108118128138148158[[#This Row],[Rate (Auto fill)]]*Table15775311283848586881828384858788898108118128138148158[[#This Row],[Hours Groomed]]</f>
        <v>0</v>
      </c>
      <c r="AC55" s="32"/>
      <c r="AD55" s="84"/>
      <c r="AE55" s="85"/>
      <c r="AF55" s="85"/>
      <c r="AI55" s="33"/>
      <c r="AJ55" s="39"/>
      <c r="AK55" s="39"/>
      <c r="AL55" s="39"/>
      <c r="AM55" s="76"/>
      <c r="AN55" s="39"/>
      <c r="AO55" s="39"/>
      <c r="AP55" s="33"/>
      <c r="AQ55" s="77"/>
      <c r="AR55" s="39"/>
      <c r="AS55" s="39"/>
      <c r="AT55" s="76"/>
      <c r="AU55" s="39"/>
      <c r="AV55" s="78"/>
      <c r="AW55" s="33"/>
      <c r="AX55" s="77"/>
      <c r="AY55" s="39"/>
      <c r="AZ55" s="39"/>
      <c r="BA55" s="76"/>
      <c r="BB55" s="39"/>
      <c r="BC55" s="78"/>
      <c r="BD55" s="33"/>
      <c r="BE55" s="77"/>
      <c r="BF55" s="39"/>
      <c r="BG55" s="39"/>
      <c r="BH55" s="76"/>
      <c r="BI55" s="39"/>
      <c r="BJ55" s="78"/>
      <c r="BK55" s="33"/>
    </row>
    <row r="56" spans="1:63" x14ac:dyDescent="0.35">
      <c r="A56" s="77"/>
      <c r="B56" s="39"/>
      <c r="C56" s="39"/>
      <c r="D56" s="39"/>
      <c r="E56" s="39"/>
      <c r="F56" s="73"/>
      <c r="G56" s="95">
        <f>Table1487453233343536331323334353738393103113123133143153[[#This Row],[Hours Worked]]*Table1487453233343536331323334353738393103113123133143153[[#This Row],[Rate]]</f>
        <v>0</v>
      </c>
      <c r="H56" s="116"/>
      <c r="I56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56" s="94"/>
      <c r="K56" s="95">
        <f>Table1487453233343536331323334353738393103113123133143153[[#This Row],[Rate (Auto selects)]]*Table1487453233343536331323334353738393103113123133143153[[#This Row],[Hours Used]]</f>
        <v>0</v>
      </c>
      <c r="S56" s="33"/>
      <c r="T56" s="39"/>
      <c r="U56" s="39"/>
      <c r="V56" s="39"/>
      <c r="W56" s="39"/>
      <c r="X56" s="39"/>
      <c r="Y56" s="112">
        <f>IF(X56 &lt;&gt; "", RIGHT(Table15775311283848586881828384858788898108118128138148158[[#This Row],[Class (Dropdown)]],6),0)</f>
        <v>0</v>
      </c>
      <c r="Z56" s="108"/>
      <c r="AA56" s="107"/>
      <c r="AB56" s="111">
        <f>Table15775311283848586881828384858788898108118128138148158[[#This Row],[Rate (Auto fill)]]*Table15775311283848586881828384858788898108118128138148158[[#This Row],[Hours Groomed]]</f>
        <v>0</v>
      </c>
      <c r="AC56" s="32"/>
      <c r="AD56" s="84"/>
      <c r="AE56" s="85"/>
      <c r="AF56" s="85"/>
      <c r="AI56" s="33"/>
      <c r="AJ56" s="39"/>
      <c r="AK56" s="39"/>
      <c r="AL56" s="39"/>
      <c r="AM56" s="76"/>
      <c r="AN56" s="39"/>
      <c r="AO56" s="39"/>
      <c r="AP56" s="33"/>
      <c r="AQ56" s="77"/>
      <c r="AR56" s="39"/>
      <c r="AS56" s="39"/>
      <c r="AT56" s="76"/>
      <c r="AU56" s="39"/>
      <c r="AV56" s="78"/>
      <c r="AW56" s="33"/>
      <c r="AX56" s="77"/>
      <c r="AY56" s="39"/>
      <c r="AZ56" s="39"/>
      <c r="BA56" s="76"/>
      <c r="BB56" s="39"/>
      <c r="BC56" s="78"/>
      <c r="BD56" s="33"/>
      <c r="BE56" s="77"/>
      <c r="BF56" s="39"/>
      <c r="BG56" s="39"/>
      <c r="BH56" s="76"/>
      <c r="BI56" s="39"/>
      <c r="BJ56" s="78"/>
      <c r="BK56" s="33"/>
    </row>
    <row r="57" spans="1:63" x14ac:dyDescent="0.35">
      <c r="A57" s="77"/>
      <c r="B57" s="39"/>
      <c r="C57" s="39"/>
      <c r="D57" s="39"/>
      <c r="E57" s="39"/>
      <c r="F57" s="73"/>
      <c r="G57" s="95">
        <f>Table1487453233343536331323334353738393103113123133143153[[#This Row],[Hours Worked]]*Table1487453233343536331323334353738393103113123133143153[[#This Row],[Rate]]</f>
        <v>0</v>
      </c>
      <c r="H57" s="116"/>
      <c r="I57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57" s="94"/>
      <c r="K57" s="95">
        <f>Table1487453233343536331323334353738393103113123133143153[[#This Row],[Rate (Auto selects)]]*Table1487453233343536331323334353738393103113123133143153[[#This Row],[Hours Used]]</f>
        <v>0</v>
      </c>
      <c r="S57" s="33"/>
      <c r="T57" s="39"/>
      <c r="U57" s="39"/>
      <c r="V57" s="39"/>
      <c r="W57" s="39"/>
      <c r="X57" s="39"/>
      <c r="Y57" s="112">
        <f>IF(X57 &lt;&gt; "", RIGHT(Table15775311283848586881828384858788898108118128138148158[[#This Row],[Class (Dropdown)]],6),0)</f>
        <v>0</v>
      </c>
      <c r="Z57" s="108"/>
      <c r="AA57" s="107"/>
      <c r="AB57" s="111">
        <f>Table15775311283848586881828384858788898108118128138148158[[#This Row],[Rate (Auto fill)]]*Table15775311283848586881828384858788898108118128138148158[[#This Row],[Hours Groomed]]</f>
        <v>0</v>
      </c>
      <c r="AC57" s="32"/>
      <c r="AD57" s="84"/>
      <c r="AE57" s="85"/>
      <c r="AF57" s="85"/>
      <c r="AI57" s="33"/>
      <c r="AJ57" s="39"/>
      <c r="AK57" s="39"/>
      <c r="AL57" s="39"/>
      <c r="AM57" s="76"/>
      <c r="AN57" s="39"/>
      <c r="AO57" s="39"/>
      <c r="AP57" s="33"/>
      <c r="AQ57" s="77"/>
      <c r="AR57" s="39"/>
      <c r="AS57" s="39"/>
      <c r="AT57" s="76"/>
      <c r="AU57" s="39"/>
      <c r="AV57" s="78"/>
      <c r="AW57" s="33"/>
      <c r="AX57" s="77"/>
      <c r="AY57" s="39"/>
      <c r="AZ57" s="39"/>
      <c r="BA57" s="76"/>
      <c r="BB57" s="39"/>
      <c r="BC57" s="78"/>
      <c r="BD57" s="33"/>
      <c r="BE57" s="77"/>
      <c r="BF57" s="39"/>
      <c r="BG57" s="39"/>
      <c r="BH57" s="76"/>
      <c r="BI57" s="39"/>
      <c r="BJ57" s="78"/>
      <c r="BK57" s="33"/>
    </row>
    <row r="58" spans="1:63" x14ac:dyDescent="0.35">
      <c r="A58" s="77"/>
      <c r="B58" s="39"/>
      <c r="C58" s="39"/>
      <c r="D58" s="39"/>
      <c r="E58" s="39"/>
      <c r="F58" s="73"/>
      <c r="G58" s="95">
        <f>Table1487453233343536331323334353738393103113123133143153[[#This Row],[Hours Worked]]*Table1487453233343536331323334353738393103113123133143153[[#This Row],[Rate]]</f>
        <v>0</v>
      </c>
      <c r="H58" s="116"/>
      <c r="I58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58" s="94"/>
      <c r="K58" s="95">
        <f>Table1487453233343536331323334353738393103113123133143153[[#This Row],[Rate (Auto selects)]]*Table1487453233343536331323334353738393103113123133143153[[#This Row],[Hours Used]]</f>
        <v>0</v>
      </c>
      <c r="S58" s="33"/>
      <c r="T58" s="39"/>
      <c r="U58" s="39"/>
      <c r="V58" s="39"/>
      <c r="W58" s="39"/>
      <c r="X58" s="39"/>
      <c r="Y58" s="112">
        <f>IF(X58 &lt;&gt; "", RIGHT(Table15775311283848586881828384858788898108118128138148158[[#This Row],[Class (Dropdown)]],6),0)</f>
        <v>0</v>
      </c>
      <c r="Z58" s="108"/>
      <c r="AA58" s="107"/>
      <c r="AB58" s="111">
        <f>Table15775311283848586881828384858788898108118128138148158[[#This Row],[Rate (Auto fill)]]*Table15775311283848586881828384858788898108118128138148158[[#This Row],[Hours Groomed]]</f>
        <v>0</v>
      </c>
      <c r="AC58" s="32"/>
      <c r="AD58" s="84"/>
      <c r="AE58" s="85"/>
      <c r="AF58" s="85"/>
      <c r="AI58" s="33"/>
      <c r="AJ58" s="39"/>
      <c r="AK58" s="39"/>
      <c r="AL58" s="39"/>
      <c r="AM58" s="76"/>
      <c r="AN58" s="39"/>
      <c r="AO58" s="39"/>
      <c r="AP58" s="33"/>
      <c r="AQ58" s="77"/>
      <c r="AR58" s="39"/>
      <c r="AS58" s="39"/>
      <c r="AT58" s="76"/>
      <c r="AU58" s="39"/>
      <c r="AV58" s="78"/>
      <c r="AW58" s="33"/>
      <c r="AX58" s="77"/>
      <c r="AY58" s="39"/>
      <c r="AZ58" s="39"/>
      <c r="BA58" s="76"/>
      <c r="BB58" s="39"/>
      <c r="BC58" s="78"/>
      <c r="BD58" s="33"/>
      <c r="BE58" s="77"/>
      <c r="BF58" s="39"/>
      <c r="BG58" s="39"/>
      <c r="BH58" s="76"/>
      <c r="BI58" s="39"/>
      <c r="BJ58" s="78"/>
      <c r="BK58" s="33"/>
    </row>
    <row r="59" spans="1:63" x14ac:dyDescent="0.35">
      <c r="A59" s="77"/>
      <c r="B59" s="39"/>
      <c r="C59" s="39"/>
      <c r="D59" s="39"/>
      <c r="E59" s="39"/>
      <c r="F59" s="73"/>
      <c r="G59" s="95">
        <f>Table1487453233343536331323334353738393103113123133143153[[#This Row],[Hours Worked]]*Table1487453233343536331323334353738393103113123133143153[[#This Row],[Rate]]</f>
        <v>0</v>
      </c>
      <c r="H59" s="116"/>
      <c r="I59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59" s="94"/>
      <c r="K59" s="95">
        <f>Table1487453233343536331323334353738393103113123133143153[[#This Row],[Rate (Auto selects)]]*Table1487453233343536331323334353738393103113123133143153[[#This Row],[Hours Used]]</f>
        <v>0</v>
      </c>
      <c r="S59" s="33"/>
      <c r="T59" s="39"/>
      <c r="U59" s="39"/>
      <c r="V59" s="39"/>
      <c r="W59" s="39"/>
      <c r="X59" s="39"/>
      <c r="Y59" s="112">
        <f>IF(X59 &lt;&gt; "", RIGHT(Table15775311283848586881828384858788898108118128138148158[[#This Row],[Class (Dropdown)]],6),0)</f>
        <v>0</v>
      </c>
      <c r="Z59" s="108"/>
      <c r="AA59" s="107"/>
      <c r="AB59" s="111">
        <f>Table15775311283848586881828384858788898108118128138148158[[#This Row],[Rate (Auto fill)]]*Table15775311283848586881828384858788898108118128138148158[[#This Row],[Hours Groomed]]</f>
        <v>0</v>
      </c>
      <c r="AC59" s="32"/>
      <c r="AD59" s="84"/>
      <c r="AE59" s="85"/>
      <c r="AF59" s="85"/>
      <c r="AI59" s="33"/>
      <c r="AJ59" s="39"/>
      <c r="AK59" s="39"/>
      <c r="AL59" s="39"/>
      <c r="AM59" s="76"/>
      <c r="AN59" s="39"/>
      <c r="AO59" s="39"/>
      <c r="AP59" s="33"/>
      <c r="AQ59" s="77"/>
      <c r="AR59" s="39"/>
      <c r="AS59" s="39"/>
      <c r="AT59" s="76"/>
      <c r="AU59" s="39"/>
      <c r="AV59" s="78"/>
      <c r="AW59" s="33"/>
      <c r="AX59" s="77"/>
      <c r="AY59" s="39"/>
      <c r="AZ59" s="39"/>
      <c r="BA59" s="76"/>
      <c r="BB59" s="39"/>
      <c r="BC59" s="78"/>
      <c r="BD59" s="33"/>
      <c r="BE59" s="77"/>
      <c r="BF59" s="39"/>
      <c r="BG59" s="39"/>
      <c r="BH59" s="76"/>
      <c r="BI59" s="39"/>
      <c r="BJ59" s="78"/>
      <c r="BK59" s="33"/>
    </row>
    <row r="60" spans="1:63" x14ac:dyDescent="0.35">
      <c r="A60" s="77"/>
      <c r="B60" s="39"/>
      <c r="C60" s="39"/>
      <c r="D60" s="39"/>
      <c r="E60" s="39"/>
      <c r="F60" s="73"/>
      <c r="G60" s="95">
        <f>Table1487453233343536331323334353738393103113123133143153[[#This Row],[Hours Worked]]*Table1487453233343536331323334353738393103113123133143153[[#This Row],[Rate]]</f>
        <v>0</v>
      </c>
      <c r="H60" s="116"/>
      <c r="I60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60" s="94"/>
      <c r="K60" s="95">
        <f>Table1487453233343536331323334353738393103113123133143153[[#This Row],[Rate (Auto selects)]]*Table1487453233343536331323334353738393103113123133143153[[#This Row],[Hours Used]]</f>
        <v>0</v>
      </c>
      <c r="S60" s="33"/>
      <c r="T60" s="39"/>
      <c r="U60" s="39"/>
      <c r="V60" s="39"/>
      <c r="W60" s="39"/>
      <c r="X60" s="39"/>
      <c r="Y60" s="112">
        <f>IF(X60 &lt;&gt; "", RIGHT(Table15775311283848586881828384858788898108118128138148158[[#This Row],[Class (Dropdown)]],6),0)</f>
        <v>0</v>
      </c>
      <c r="Z60" s="108"/>
      <c r="AA60" s="107"/>
      <c r="AB60" s="111">
        <f>Table15775311283848586881828384858788898108118128138148158[[#This Row],[Rate (Auto fill)]]*Table15775311283848586881828384858788898108118128138148158[[#This Row],[Hours Groomed]]</f>
        <v>0</v>
      </c>
      <c r="AC60" s="32"/>
      <c r="AD60" s="84"/>
      <c r="AE60" s="85"/>
      <c r="AF60" s="85"/>
      <c r="AI60" s="33"/>
      <c r="AJ60" s="39"/>
      <c r="AK60" s="39"/>
      <c r="AL60" s="39"/>
      <c r="AM60" s="76"/>
      <c r="AN60" s="39"/>
      <c r="AO60" s="39"/>
      <c r="AP60" s="33"/>
      <c r="AQ60" s="77"/>
      <c r="AR60" s="39"/>
      <c r="AS60" s="39"/>
      <c r="AT60" s="76"/>
      <c r="AU60" s="39"/>
      <c r="AV60" s="78"/>
      <c r="AW60" s="33"/>
      <c r="AX60" s="77"/>
      <c r="AY60" s="39"/>
      <c r="AZ60" s="39"/>
      <c r="BA60" s="76"/>
      <c r="BB60" s="39"/>
      <c r="BC60" s="78"/>
      <c r="BD60" s="33"/>
      <c r="BE60" s="77"/>
      <c r="BF60" s="39"/>
      <c r="BG60" s="39"/>
      <c r="BH60" s="76"/>
      <c r="BI60" s="39"/>
      <c r="BJ60" s="78"/>
      <c r="BK60" s="33"/>
    </row>
    <row r="61" spans="1:63" x14ac:dyDescent="0.35">
      <c r="A61" s="77"/>
      <c r="B61" s="39"/>
      <c r="C61" s="39"/>
      <c r="D61" s="39"/>
      <c r="E61" s="39"/>
      <c r="F61" s="73"/>
      <c r="G61" s="95">
        <f>Table1487453233343536331323334353738393103113123133143153[[#This Row],[Hours Worked]]*Table1487453233343536331323334353738393103113123133143153[[#This Row],[Rate]]</f>
        <v>0</v>
      </c>
      <c r="H61" s="116"/>
      <c r="I61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61" s="94"/>
      <c r="K61" s="95">
        <f>Table1487453233343536331323334353738393103113123133143153[[#This Row],[Rate (Auto selects)]]*Table1487453233343536331323334353738393103113123133143153[[#This Row],[Hours Used]]</f>
        <v>0</v>
      </c>
      <c r="S61" s="33"/>
      <c r="T61" s="39"/>
      <c r="U61" s="39"/>
      <c r="V61" s="39"/>
      <c r="W61" s="39"/>
      <c r="X61" s="39"/>
      <c r="Y61" s="112">
        <f>IF(X61 &lt;&gt; "", RIGHT(Table15775311283848586881828384858788898108118128138148158[[#This Row],[Class (Dropdown)]],6),0)</f>
        <v>0</v>
      </c>
      <c r="Z61" s="108"/>
      <c r="AA61" s="107"/>
      <c r="AB61" s="111">
        <f>Table15775311283848586881828384858788898108118128138148158[[#This Row],[Rate (Auto fill)]]*Table15775311283848586881828384858788898108118128138148158[[#This Row],[Hours Groomed]]</f>
        <v>0</v>
      </c>
      <c r="AC61" s="32"/>
      <c r="AD61" s="84"/>
      <c r="AE61" s="85"/>
      <c r="AF61" s="85"/>
      <c r="AI61" s="33"/>
      <c r="AJ61" s="39"/>
      <c r="AK61" s="39"/>
      <c r="AL61" s="39"/>
      <c r="AM61" s="76"/>
      <c r="AN61" s="39"/>
      <c r="AO61" s="39"/>
      <c r="AP61" s="33"/>
      <c r="AQ61" s="77"/>
      <c r="AR61" s="39"/>
      <c r="AS61" s="39"/>
      <c r="AT61" s="76"/>
      <c r="AU61" s="39"/>
      <c r="AV61" s="78"/>
      <c r="AW61" s="33"/>
      <c r="AX61" s="77"/>
      <c r="AY61" s="39"/>
      <c r="AZ61" s="39"/>
      <c r="BA61" s="76"/>
      <c r="BB61" s="39"/>
      <c r="BC61" s="78"/>
      <c r="BD61" s="33"/>
      <c r="BE61" s="77"/>
      <c r="BF61" s="39"/>
      <c r="BG61" s="39"/>
      <c r="BH61" s="76"/>
      <c r="BI61" s="39"/>
      <c r="BJ61" s="78"/>
      <c r="BK61" s="33"/>
    </row>
    <row r="62" spans="1:63" x14ac:dyDescent="0.35">
      <c r="A62" s="77"/>
      <c r="B62" s="39"/>
      <c r="C62" s="39"/>
      <c r="D62" s="39"/>
      <c r="E62" s="39"/>
      <c r="F62" s="73"/>
      <c r="G62" s="95">
        <f>Table1487453233343536331323334353738393103113123133143153[[#This Row],[Hours Worked]]*Table1487453233343536331323334353738393103113123133143153[[#This Row],[Rate]]</f>
        <v>0</v>
      </c>
      <c r="H62" s="116"/>
      <c r="I62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62" s="94"/>
      <c r="K62" s="95">
        <f>Table1487453233343536331323334353738393103113123133143153[[#This Row],[Rate (Auto selects)]]*Table1487453233343536331323334353738393103113123133143153[[#This Row],[Hours Used]]</f>
        <v>0</v>
      </c>
      <c r="S62" s="33"/>
      <c r="T62" s="39"/>
      <c r="U62" s="39"/>
      <c r="V62" s="39"/>
      <c r="W62" s="39"/>
      <c r="X62" s="39"/>
      <c r="Y62" s="112">
        <f>IF(X62 &lt;&gt; "", RIGHT(Table15775311283848586881828384858788898108118128138148158[[#This Row],[Class (Dropdown)]],6),0)</f>
        <v>0</v>
      </c>
      <c r="Z62" s="108"/>
      <c r="AA62" s="107"/>
      <c r="AB62" s="111">
        <f>Table15775311283848586881828384858788898108118128138148158[[#This Row],[Rate (Auto fill)]]*Table15775311283848586881828384858788898108118128138148158[[#This Row],[Hours Groomed]]</f>
        <v>0</v>
      </c>
      <c r="AC62" s="32"/>
      <c r="AD62" s="84"/>
      <c r="AE62" s="85"/>
      <c r="AF62" s="85"/>
      <c r="AI62" s="33"/>
      <c r="AJ62" s="39"/>
      <c r="AK62" s="39"/>
      <c r="AL62" s="39"/>
      <c r="AM62" s="76"/>
      <c r="AN62" s="39"/>
      <c r="AO62" s="39"/>
      <c r="AP62" s="33"/>
      <c r="AQ62" s="77"/>
      <c r="AR62" s="39"/>
      <c r="AS62" s="39"/>
      <c r="AT62" s="76"/>
      <c r="AU62" s="39"/>
      <c r="AV62" s="78"/>
      <c r="AW62" s="33"/>
      <c r="AX62" s="77"/>
      <c r="AY62" s="39"/>
      <c r="AZ62" s="39"/>
      <c r="BA62" s="76"/>
      <c r="BB62" s="39"/>
      <c r="BC62" s="78"/>
      <c r="BD62" s="33"/>
      <c r="BE62" s="77"/>
      <c r="BF62" s="39"/>
      <c r="BG62" s="39"/>
      <c r="BH62" s="76"/>
      <c r="BI62" s="39"/>
      <c r="BJ62" s="78"/>
      <c r="BK62" s="33"/>
    </row>
    <row r="63" spans="1:63" x14ac:dyDescent="0.35">
      <c r="A63" s="77"/>
      <c r="B63" s="39"/>
      <c r="C63" s="39"/>
      <c r="D63" s="39"/>
      <c r="E63" s="39"/>
      <c r="F63" s="73"/>
      <c r="G63" s="95">
        <f>Table1487453233343536331323334353738393103113123133143153[[#This Row],[Hours Worked]]*Table1487453233343536331323334353738393103113123133143153[[#This Row],[Rate]]</f>
        <v>0</v>
      </c>
      <c r="H63" s="116"/>
      <c r="I63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63" s="94"/>
      <c r="K63" s="95">
        <f>Table1487453233343536331323334353738393103113123133143153[[#This Row],[Rate (Auto selects)]]*Table1487453233343536331323334353738393103113123133143153[[#This Row],[Hours Used]]</f>
        <v>0</v>
      </c>
      <c r="S63" s="33"/>
      <c r="T63" s="39"/>
      <c r="U63" s="39"/>
      <c r="V63" s="39"/>
      <c r="W63" s="39"/>
      <c r="X63" s="39"/>
      <c r="Y63" s="112">
        <f>IF(X63 &lt;&gt; "", RIGHT(Table15775311283848586881828384858788898108118128138148158[[#This Row],[Class (Dropdown)]],6),0)</f>
        <v>0</v>
      </c>
      <c r="Z63" s="108"/>
      <c r="AA63" s="107"/>
      <c r="AB63" s="111">
        <f>Table15775311283848586881828384858788898108118128138148158[[#This Row],[Rate (Auto fill)]]*Table15775311283848586881828384858788898108118128138148158[[#This Row],[Hours Groomed]]</f>
        <v>0</v>
      </c>
      <c r="AC63" s="32"/>
      <c r="AD63" s="84"/>
      <c r="AE63" s="85"/>
      <c r="AF63" s="85"/>
      <c r="AI63" s="33"/>
      <c r="AJ63" s="39"/>
      <c r="AK63" s="39"/>
      <c r="AL63" s="39"/>
      <c r="AM63" s="76"/>
      <c r="AN63" s="39"/>
      <c r="AO63" s="39"/>
      <c r="AP63" s="33"/>
      <c r="AQ63" s="77"/>
      <c r="AR63" s="39"/>
      <c r="AS63" s="39"/>
      <c r="AT63" s="76"/>
      <c r="AU63" s="39"/>
      <c r="AV63" s="78"/>
      <c r="AW63" s="33"/>
      <c r="AX63" s="77"/>
      <c r="AY63" s="39"/>
      <c r="AZ63" s="39"/>
      <c r="BA63" s="76"/>
      <c r="BB63" s="39"/>
      <c r="BC63" s="78"/>
      <c r="BD63" s="33"/>
      <c r="BE63" s="77"/>
      <c r="BF63" s="39"/>
      <c r="BG63" s="39"/>
      <c r="BH63" s="76"/>
      <c r="BI63" s="39"/>
      <c r="BJ63" s="78"/>
      <c r="BK63" s="33"/>
    </row>
    <row r="64" spans="1:63" x14ac:dyDescent="0.35">
      <c r="A64" s="77"/>
      <c r="B64" s="39"/>
      <c r="C64" s="39"/>
      <c r="D64" s="39"/>
      <c r="E64" s="39"/>
      <c r="F64" s="73"/>
      <c r="G64" s="95">
        <f>Table1487453233343536331323334353738393103113123133143153[[#This Row],[Hours Worked]]*Table1487453233343536331323334353738393103113123133143153[[#This Row],[Rate]]</f>
        <v>0</v>
      </c>
      <c r="H64" s="116"/>
      <c r="I64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64" s="94"/>
      <c r="K64" s="95">
        <f>Table1487453233343536331323334353738393103113123133143153[[#This Row],[Rate (Auto selects)]]*Table1487453233343536331323334353738393103113123133143153[[#This Row],[Hours Used]]</f>
        <v>0</v>
      </c>
      <c r="S64" s="33"/>
      <c r="T64" s="39"/>
      <c r="U64" s="39"/>
      <c r="V64" s="39"/>
      <c r="W64" s="39"/>
      <c r="X64" s="39"/>
      <c r="Y64" s="112">
        <f>IF(X64 &lt;&gt; "", RIGHT(Table15775311283848586881828384858788898108118128138148158[[#This Row],[Class (Dropdown)]],6),0)</f>
        <v>0</v>
      </c>
      <c r="Z64" s="108"/>
      <c r="AA64" s="107"/>
      <c r="AB64" s="111">
        <f>Table15775311283848586881828384858788898108118128138148158[[#This Row],[Rate (Auto fill)]]*Table15775311283848586881828384858788898108118128138148158[[#This Row],[Hours Groomed]]</f>
        <v>0</v>
      </c>
      <c r="AC64" s="32"/>
      <c r="AD64" s="84"/>
      <c r="AE64" s="85"/>
      <c r="AF64" s="85"/>
      <c r="AI64" s="33"/>
      <c r="AJ64" s="39"/>
      <c r="AK64" s="39"/>
      <c r="AL64" s="39"/>
      <c r="AM64" s="76"/>
      <c r="AN64" s="39"/>
      <c r="AO64" s="39"/>
      <c r="AP64" s="33"/>
      <c r="AQ64" s="77"/>
      <c r="AR64" s="39"/>
      <c r="AS64" s="39"/>
      <c r="AT64" s="76"/>
      <c r="AU64" s="39"/>
      <c r="AV64" s="78"/>
      <c r="AW64" s="33"/>
      <c r="AX64" s="77"/>
      <c r="AY64" s="39"/>
      <c r="AZ64" s="39"/>
      <c r="BA64" s="76"/>
      <c r="BB64" s="39"/>
      <c r="BC64" s="78"/>
      <c r="BD64" s="33"/>
      <c r="BE64" s="77"/>
      <c r="BF64" s="39"/>
      <c r="BG64" s="39"/>
      <c r="BH64" s="76"/>
      <c r="BI64" s="39"/>
      <c r="BJ64" s="78"/>
      <c r="BK64" s="33"/>
    </row>
    <row r="65" spans="1:63" x14ac:dyDescent="0.35">
      <c r="A65" s="77"/>
      <c r="B65" s="39"/>
      <c r="C65" s="39"/>
      <c r="D65" s="39"/>
      <c r="E65" s="39"/>
      <c r="F65" s="73"/>
      <c r="G65" s="95">
        <f>Table1487453233343536331323334353738393103113123133143153[[#This Row],[Hours Worked]]*Table1487453233343536331323334353738393103113123133143153[[#This Row],[Rate]]</f>
        <v>0</v>
      </c>
      <c r="H65" s="116"/>
      <c r="I65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65" s="94"/>
      <c r="K65" s="95">
        <f>Table1487453233343536331323334353738393103113123133143153[[#This Row],[Rate (Auto selects)]]*Table1487453233343536331323334353738393103113123133143153[[#This Row],[Hours Used]]</f>
        <v>0</v>
      </c>
      <c r="S65" s="33"/>
      <c r="T65" s="39"/>
      <c r="U65" s="39"/>
      <c r="V65" s="39"/>
      <c r="W65" s="39"/>
      <c r="X65" s="39"/>
      <c r="Y65" s="112">
        <f>IF(X65 &lt;&gt; "", RIGHT(Table15775311283848586881828384858788898108118128138148158[[#This Row],[Class (Dropdown)]],6),0)</f>
        <v>0</v>
      </c>
      <c r="Z65" s="108"/>
      <c r="AA65" s="107"/>
      <c r="AB65" s="111">
        <f>Table15775311283848586881828384858788898108118128138148158[[#This Row],[Rate (Auto fill)]]*Table15775311283848586881828384858788898108118128138148158[[#This Row],[Hours Groomed]]</f>
        <v>0</v>
      </c>
      <c r="AC65" s="32"/>
      <c r="AD65" s="84"/>
      <c r="AE65" s="85"/>
      <c r="AF65" s="85"/>
      <c r="AI65" s="33"/>
      <c r="AJ65" s="39"/>
      <c r="AK65" s="39"/>
      <c r="AL65" s="39"/>
      <c r="AM65" s="76"/>
      <c r="AN65" s="39"/>
      <c r="AO65" s="39"/>
      <c r="AP65" s="33"/>
      <c r="AQ65" s="77"/>
      <c r="AR65" s="39"/>
      <c r="AS65" s="39"/>
      <c r="AT65" s="76"/>
      <c r="AU65" s="39"/>
      <c r="AV65" s="78"/>
      <c r="AW65" s="33"/>
      <c r="AX65" s="77"/>
      <c r="AY65" s="39"/>
      <c r="AZ65" s="39"/>
      <c r="BA65" s="76"/>
      <c r="BB65" s="39"/>
      <c r="BC65" s="78"/>
      <c r="BD65" s="33"/>
      <c r="BE65" s="77"/>
      <c r="BF65" s="39"/>
      <c r="BG65" s="39"/>
      <c r="BH65" s="76"/>
      <c r="BI65" s="39"/>
      <c r="BJ65" s="78"/>
      <c r="BK65" s="33"/>
    </row>
    <row r="66" spans="1:63" x14ac:dyDescent="0.35">
      <c r="A66" s="77"/>
      <c r="B66" s="39"/>
      <c r="C66" s="39"/>
      <c r="D66" s="39"/>
      <c r="E66" s="39"/>
      <c r="F66" s="73"/>
      <c r="G66" s="95">
        <f>Table1487453233343536331323334353738393103113123133143153[[#This Row],[Hours Worked]]*Table1487453233343536331323334353738393103113123133143153[[#This Row],[Rate]]</f>
        <v>0</v>
      </c>
      <c r="H66" s="116"/>
      <c r="I66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66" s="94"/>
      <c r="K66" s="95">
        <f>Table1487453233343536331323334353738393103113123133143153[[#This Row],[Rate (Auto selects)]]*Table1487453233343536331323334353738393103113123133143153[[#This Row],[Hours Used]]</f>
        <v>0</v>
      </c>
      <c r="S66" s="33"/>
      <c r="T66" s="39"/>
      <c r="U66" s="39"/>
      <c r="V66" s="39"/>
      <c r="W66" s="39"/>
      <c r="X66" s="39"/>
      <c r="Y66" s="112">
        <f>IF(X66 &lt;&gt; "", RIGHT(Table15775311283848586881828384858788898108118128138148158[[#This Row],[Class (Dropdown)]],6),0)</f>
        <v>0</v>
      </c>
      <c r="Z66" s="108"/>
      <c r="AA66" s="107"/>
      <c r="AB66" s="111">
        <f>Table15775311283848586881828384858788898108118128138148158[[#This Row],[Rate (Auto fill)]]*Table15775311283848586881828384858788898108118128138148158[[#This Row],[Hours Groomed]]</f>
        <v>0</v>
      </c>
      <c r="AC66" s="32"/>
      <c r="AD66" s="84"/>
      <c r="AE66" s="85"/>
      <c r="AF66" s="85"/>
      <c r="AI66" s="33"/>
      <c r="AJ66" s="39"/>
      <c r="AK66" s="39"/>
      <c r="AL66" s="39"/>
      <c r="AM66" s="76"/>
      <c r="AN66" s="39"/>
      <c r="AO66" s="39"/>
      <c r="AP66" s="33"/>
      <c r="AQ66" s="77"/>
      <c r="AR66" s="39"/>
      <c r="AS66" s="39"/>
      <c r="AT66" s="76"/>
      <c r="AU66" s="39"/>
      <c r="AV66" s="78"/>
      <c r="AW66" s="33"/>
      <c r="AX66" s="77"/>
      <c r="AY66" s="39"/>
      <c r="AZ66" s="39"/>
      <c r="BA66" s="76"/>
      <c r="BB66" s="39"/>
      <c r="BC66" s="78"/>
      <c r="BD66" s="33"/>
      <c r="BE66" s="77"/>
      <c r="BF66" s="39"/>
      <c r="BG66" s="39"/>
      <c r="BH66" s="76"/>
      <c r="BI66" s="39"/>
      <c r="BJ66" s="78"/>
      <c r="BK66" s="33"/>
    </row>
    <row r="67" spans="1:63" x14ac:dyDescent="0.35">
      <c r="A67" s="77"/>
      <c r="B67" s="39"/>
      <c r="C67" s="39"/>
      <c r="D67" s="39"/>
      <c r="E67" s="39"/>
      <c r="F67" s="73"/>
      <c r="G67" s="95">
        <f>Table1487453233343536331323334353738393103113123133143153[[#This Row],[Hours Worked]]*Table1487453233343536331323334353738393103113123133143153[[#This Row],[Rate]]</f>
        <v>0</v>
      </c>
      <c r="H67" s="116"/>
      <c r="I67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67" s="94"/>
      <c r="K67" s="95">
        <f>Table1487453233343536331323334353738393103113123133143153[[#This Row],[Rate (Auto selects)]]*Table1487453233343536331323334353738393103113123133143153[[#This Row],[Hours Used]]</f>
        <v>0</v>
      </c>
      <c r="S67" s="33"/>
      <c r="T67" s="39"/>
      <c r="U67" s="39"/>
      <c r="V67" s="39"/>
      <c r="W67" s="39"/>
      <c r="X67" s="39"/>
      <c r="Y67" s="112">
        <f>IF(X67 &lt;&gt; "", RIGHT(Table15775311283848586881828384858788898108118128138148158[[#This Row],[Class (Dropdown)]],6),0)</f>
        <v>0</v>
      </c>
      <c r="Z67" s="108"/>
      <c r="AA67" s="107"/>
      <c r="AB67" s="111">
        <f>Table15775311283848586881828384858788898108118128138148158[[#This Row],[Rate (Auto fill)]]*Table15775311283848586881828384858788898108118128138148158[[#This Row],[Hours Groomed]]</f>
        <v>0</v>
      </c>
      <c r="AC67" s="32"/>
      <c r="AD67" s="84"/>
      <c r="AE67" s="85"/>
      <c r="AF67" s="85"/>
      <c r="AI67" s="33"/>
      <c r="AJ67" s="39"/>
      <c r="AK67" s="39"/>
      <c r="AL67" s="39"/>
      <c r="AM67" s="76"/>
      <c r="AN67" s="39"/>
      <c r="AO67" s="39"/>
      <c r="AP67" s="33"/>
      <c r="AQ67" s="77"/>
      <c r="AR67" s="39"/>
      <c r="AS67" s="39"/>
      <c r="AT67" s="76"/>
      <c r="AU67" s="39"/>
      <c r="AV67" s="78"/>
      <c r="AW67" s="33"/>
      <c r="AX67" s="77"/>
      <c r="AY67" s="39"/>
      <c r="AZ67" s="39"/>
      <c r="BA67" s="76"/>
      <c r="BB67" s="39"/>
      <c r="BC67" s="78"/>
      <c r="BD67" s="33"/>
      <c r="BE67" s="77"/>
      <c r="BF67" s="39"/>
      <c r="BG67" s="39"/>
      <c r="BH67" s="76"/>
      <c r="BI67" s="39"/>
      <c r="BJ67" s="78"/>
      <c r="BK67" s="33"/>
    </row>
    <row r="68" spans="1:63" x14ac:dyDescent="0.35">
      <c r="A68" s="77"/>
      <c r="B68" s="39"/>
      <c r="C68" s="39"/>
      <c r="D68" s="39"/>
      <c r="E68" s="39"/>
      <c r="F68" s="73"/>
      <c r="G68" s="95">
        <f>Table1487453233343536331323334353738393103113123133143153[[#This Row],[Hours Worked]]*Table1487453233343536331323334353738393103113123133143153[[#This Row],[Rate]]</f>
        <v>0</v>
      </c>
      <c r="H68" s="116"/>
      <c r="I68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68" s="94"/>
      <c r="K68" s="95">
        <f>Table1487453233343536331323334353738393103113123133143153[[#This Row],[Rate (Auto selects)]]*Table1487453233343536331323334353738393103113123133143153[[#This Row],[Hours Used]]</f>
        <v>0</v>
      </c>
      <c r="S68" s="33"/>
      <c r="T68" s="39"/>
      <c r="U68" s="39"/>
      <c r="V68" s="39"/>
      <c r="W68" s="39"/>
      <c r="X68" s="39"/>
      <c r="Y68" s="112">
        <f>IF(X68 &lt;&gt; "", RIGHT(Table15775311283848586881828384858788898108118128138148158[[#This Row],[Class (Dropdown)]],6),0)</f>
        <v>0</v>
      </c>
      <c r="Z68" s="108"/>
      <c r="AA68" s="107"/>
      <c r="AB68" s="111">
        <f>Table15775311283848586881828384858788898108118128138148158[[#This Row],[Rate (Auto fill)]]*Table15775311283848586881828384858788898108118128138148158[[#This Row],[Hours Groomed]]</f>
        <v>0</v>
      </c>
      <c r="AC68" s="32"/>
      <c r="AD68" s="84"/>
      <c r="AE68" s="85"/>
      <c r="AF68" s="85"/>
      <c r="AI68" s="33"/>
      <c r="AJ68" s="39"/>
      <c r="AK68" s="39"/>
      <c r="AL68" s="39"/>
      <c r="AM68" s="76"/>
      <c r="AN68" s="39"/>
      <c r="AO68" s="39"/>
      <c r="AP68" s="33"/>
      <c r="AQ68" s="77"/>
      <c r="AR68" s="39"/>
      <c r="AS68" s="39"/>
      <c r="AT68" s="76"/>
      <c r="AU68" s="39"/>
      <c r="AV68" s="78"/>
      <c r="AW68" s="33"/>
      <c r="AX68" s="77"/>
      <c r="AY68" s="39"/>
      <c r="AZ68" s="39"/>
      <c r="BA68" s="76"/>
      <c r="BB68" s="39"/>
      <c r="BC68" s="78"/>
      <c r="BD68" s="33"/>
      <c r="BE68" s="77"/>
      <c r="BF68" s="39"/>
      <c r="BG68" s="39"/>
      <c r="BH68" s="76"/>
      <c r="BI68" s="39"/>
      <c r="BJ68" s="78"/>
      <c r="BK68" s="33"/>
    </row>
    <row r="69" spans="1:63" x14ac:dyDescent="0.35">
      <c r="A69" s="77"/>
      <c r="B69" s="39"/>
      <c r="C69" s="39"/>
      <c r="D69" s="39"/>
      <c r="E69" s="39"/>
      <c r="F69" s="73"/>
      <c r="G69" s="95">
        <f>Table1487453233343536331323334353738393103113123133143153[[#This Row],[Hours Worked]]*Table1487453233343536331323334353738393103113123133143153[[#This Row],[Rate]]</f>
        <v>0</v>
      </c>
      <c r="H69" s="116"/>
      <c r="I69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69" s="94"/>
      <c r="K69" s="95">
        <f>Table1487453233343536331323334353738393103113123133143153[[#This Row],[Rate (Auto selects)]]*Table1487453233343536331323334353738393103113123133143153[[#This Row],[Hours Used]]</f>
        <v>0</v>
      </c>
      <c r="S69" s="33"/>
      <c r="T69" s="39"/>
      <c r="U69" s="39"/>
      <c r="V69" s="39"/>
      <c r="W69" s="39"/>
      <c r="X69" s="39"/>
      <c r="Y69" s="112">
        <f>IF(X69 &lt;&gt; "", RIGHT(Table15775311283848586881828384858788898108118128138148158[[#This Row],[Class (Dropdown)]],6),0)</f>
        <v>0</v>
      </c>
      <c r="Z69" s="108"/>
      <c r="AA69" s="107"/>
      <c r="AB69" s="111">
        <f>Table15775311283848586881828384858788898108118128138148158[[#This Row],[Rate (Auto fill)]]*Table15775311283848586881828384858788898108118128138148158[[#This Row],[Hours Groomed]]</f>
        <v>0</v>
      </c>
      <c r="AC69" s="32"/>
      <c r="AD69" s="84"/>
      <c r="AE69" s="85"/>
      <c r="AF69" s="85"/>
      <c r="AI69" s="33"/>
      <c r="AJ69" s="39"/>
      <c r="AK69" s="39"/>
      <c r="AL69" s="39"/>
      <c r="AM69" s="76"/>
      <c r="AN69" s="39"/>
      <c r="AO69" s="39"/>
      <c r="AP69" s="33"/>
      <c r="AQ69" s="77"/>
      <c r="AR69" s="39"/>
      <c r="AS69" s="39"/>
      <c r="AT69" s="76"/>
      <c r="AU69" s="39"/>
      <c r="AV69" s="78"/>
      <c r="AW69" s="33"/>
      <c r="AX69" s="77"/>
      <c r="AY69" s="39"/>
      <c r="AZ69" s="39"/>
      <c r="BA69" s="76"/>
      <c r="BB69" s="39"/>
      <c r="BC69" s="78"/>
      <c r="BD69" s="33"/>
      <c r="BE69" s="77"/>
      <c r="BF69" s="39"/>
      <c r="BG69" s="39"/>
      <c r="BH69" s="76"/>
      <c r="BI69" s="39"/>
      <c r="BJ69" s="78"/>
      <c r="BK69" s="33"/>
    </row>
    <row r="70" spans="1:63" x14ac:dyDescent="0.35">
      <c r="A70" s="77"/>
      <c r="B70" s="39"/>
      <c r="C70" s="39"/>
      <c r="D70" s="39"/>
      <c r="E70" s="39"/>
      <c r="F70" s="73"/>
      <c r="G70" s="95">
        <f>Table1487453233343536331323334353738393103113123133143153[[#This Row],[Hours Worked]]*Table1487453233343536331323334353738393103113123133143153[[#This Row],[Rate]]</f>
        <v>0</v>
      </c>
      <c r="H70" s="116"/>
      <c r="I70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70" s="94"/>
      <c r="K70" s="95">
        <f>Table1487453233343536331323334353738393103113123133143153[[#This Row],[Rate (Auto selects)]]*Table1487453233343536331323334353738393103113123133143153[[#This Row],[Hours Used]]</f>
        <v>0</v>
      </c>
      <c r="S70" s="33"/>
      <c r="T70" s="39"/>
      <c r="U70" s="39"/>
      <c r="V70" s="39"/>
      <c r="W70" s="39"/>
      <c r="X70" s="39"/>
      <c r="Y70" s="112">
        <f>IF(X70 &lt;&gt; "", RIGHT(Table15775311283848586881828384858788898108118128138148158[[#This Row],[Class (Dropdown)]],6),0)</f>
        <v>0</v>
      </c>
      <c r="Z70" s="108"/>
      <c r="AA70" s="107"/>
      <c r="AB70" s="111">
        <f>Table15775311283848586881828384858788898108118128138148158[[#This Row],[Rate (Auto fill)]]*Table15775311283848586881828384858788898108118128138148158[[#This Row],[Hours Groomed]]</f>
        <v>0</v>
      </c>
      <c r="AC70" s="32"/>
      <c r="AD70" s="84"/>
      <c r="AE70" s="85"/>
      <c r="AF70" s="85"/>
      <c r="AI70" s="33"/>
      <c r="AJ70" s="39"/>
      <c r="AK70" s="39"/>
      <c r="AL70" s="39"/>
      <c r="AM70" s="76"/>
      <c r="AN70" s="39"/>
      <c r="AO70" s="39"/>
      <c r="AP70" s="33"/>
      <c r="AQ70" s="77"/>
      <c r="AR70" s="39"/>
      <c r="AS70" s="39"/>
      <c r="AT70" s="76"/>
      <c r="AU70" s="39"/>
      <c r="AV70" s="78"/>
      <c r="AW70" s="33"/>
      <c r="AX70" s="77"/>
      <c r="AY70" s="39"/>
      <c r="AZ70" s="39"/>
      <c r="BA70" s="76"/>
      <c r="BB70" s="39"/>
      <c r="BC70" s="78"/>
      <c r="BD70" s="33"/>
      <c r="BE70" s="77"/>
      <c r="BF70" s="39"/>
      <c r="BG70" s="39"/>
      <c r="BH70" s="76"/>
      <c r="BI70" s="39"/>
      <c r="BJ70" s="78"/>
      <c r="BK70" s="33"/>
    </row>
    <row r="71" spans="1:63" x14ac:dyDescent="0.35">
      <c r="A71" s="77"/>
      <c r="B71" s="39"/>
      <c r="C71" s="39"/>
      <c r="D71" s="39"/>
      <c r="E71" s="39"/>
      <c r="F71" s="73"/>
      <c r="G71" s="95">
        <f>Table1487453233343536331323334353738393103113123133143153[[#This Row],[Hours Worked]]*Table1487453233343536331323334353738393103113123133143153[[#This Row],[Rate]]</f>
        <v>0</v>
      </c>
      <c r="H71" s="116"/>
      <c r="I71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71" s="94"/>
      <c r="K71" s="95">
        <f>Table1487453233343536331323334353738393103113123133143153[[#This Row],[Rate (Auto selects)]]*Table1487453233343536331323334353738393103113123133143153[[#This Row],[Hours Used]]</f>
        <v>0</v>
      </c>
      <c r="S71" s="33"/>
      <c r="T71" s="39"/>
      <c r="U71" s="39"/>
      <c r="V71" s="39"/>
      <c r="W71" s="39"/>
      <c r="X71" s="39"/>
      <c r="Y71" s="112">
        <f>IF(X71 &lt;&gt; "", RIGHT(Table15775311283848586881828384858788898108118128138148158[[#This Row],[Class (Dropdown)]],6),0)</f>
        <v>0</v>
      </c>
      <c r="Z71" s="108"/>
      <c r="AA71" s="107"/>
      <c r="AB71" s="111">
        <f>Table15775311283848586881828384858788898108118128138148158[[#This Row],[Rate (Auto fill)]]*Table15775311283848586881828384858788898108118128138148158[[#This Row],[Hours Groomed]]</f>
        <v>0</v>
      </c>
      <c r="AC71" s="32"/>
      <c r="AD71" s="84"/>
      <c r="AE71" s="85"/>
      <c r="AF71" s="85"/>
      <c r="AI71" s="33"/>
      <c r="AJ71" s="39"/>
      <c r="AK71" s="39"/>
      <c r="AL71" s="39"/>
      <c r="AM71" s="76"/>
      <c r="AN71" s="39"/>
      <c r="AO71" s="39"/>
      <c r="AP71" s="33"/>
      <c r="AQ71" s="77"/>
      <c r="AR71" s="39"/>
      <c r="AS71" s="39"/>
      <c r="AT71" s="76"/>
      <c r="AU71" s="39"/>
      <c r="AV71" s="78"/>
      <c r="AW71" s="33"/>
      <c r="AX71" s="77"/>
      <c r="AY71" s="39"/>
      <c r="AZ71" s="39"/>
      <c r="BA71" s="76"/>
      <c r="BB71" s="39"/>
      <c r="BC71" s="78"/>
      <c r="BD71" s="33"/>
      <c r="BE71" s="77"/>
      <c r="BF71" s="39"/>
      <c r="BG71" s="39"/>
      <c r="BH71" s="76"/>
      <c r="BI71" s="39"/>
      <c r="BJ71" s="78"/>
      <c r="BK71" s="33"/>
    </row>
    <row r="72" spans="1:63" x14ac:dyDescent="0.35">
      <c r="A72" s="77"/>
      <c r="B72" s="39"/>
      <c r="C72" s="39"/>
      <c r="D72" s="39"/>
      <c r="E72" s="39"/>
      <c r="F72" s="73"/>
      <c r="G72" s="95">
        <f>Table1487453233343536331323334353738393103113123133143153[[#This Row],[Hours Worked]]*Table1487453233343536331323334353738393103113123133143153[[#This Row],[Rate]]</f>
        <v>0</v>
      </c>
      <c r="H72" s="116"/>
      <c r="I72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72" s="94"/>
      <c r="K72" s="95">
        <f>Table1487453233343536331323334353738393103113123133143153[[#This Row],[Rate (Auto selects)]]*Table1487453233343536331323334353738393103113123133143153[[#This Row],[Hours Used]]</f>
        <v>0</v>
      </c>
      <c r="S72" s="33"/>
      <c r="T72" s="39"/>
      <c r="U72" s="39"/>
      <c r="V72" s="39"/>
      <c r="W72" s="39"/>
      <c r="X72" s="39"/>
      <c r="Y72" s="112">
        <f>IF(X72 &lt;&gt; "", RIGHT(Table15775311283848586881828384858788898108118128138148158[[#This Row],[Class (Dropdown)]],6),0)</f>
        <v>0</v>
      </c>
      <c r="Z72" s="108"/>
      <c r="AA72" s="107"/>
      <c r="AB72" s="111">
        <f>Table15775311283848586881828384858788898108118128138148158[[#This Row],[Rate (Auto fill)]]*Table15775311283848586881828384858788898108118128138148158[[#This Row],[Hours Groomed]]</f>
        <v>0</v>
      </c>
      <c r="AC72" s="32"/>
      <c r="AD72" s="84"/>
      <c r="AE72" s="85"/>
      <c r="AF72" s="85"/>
      <c r="AI72" s="33"/>
      <c r="AJ72" s="39"/>
      <c r="AK72" s="39"/>
      <c r="AL72" s="39"/>
      <c r="AM72" s="76"/>
      <c r="AN72" s="39"/>
      <c r="AO72" s="39"/>
      <c r="AP72" s="33"/>
      <c r="AQ72" s="77"/>
      <c r="AR72" s="39"/>
      <c r="AS72" s="39"/>
      <c r="AT72" s="76"/>
      <c r="AU72" s="39"/>
      <c r="AV72" s="78"/>
      <c r="AW72" s="33"/>
      <c r="AX72" s="77"/>
      <c r="AY72" s="39"/>
      <c r="AZ72" s="39"/>
      <c r="BA72" s="76"/>
      <c r="BB72" s="39"/>
      <c r="BC72" s="78"/>
      <c r="BD72" s="33"/>
      <c r="BE72" s="77"/>
      <c r="BF72" s="39"/>
      <c r="BG72" s="39"/>
      <c r="BH72" s="76"/>
      <c r="BI72" s="39"/>
      <c r="BJ72" s="78"/>
      <c r="BK72" s="33"/>
    </row>
    <row r="73" spans="1:63" x14ac:dyDescent="0.35">
      <c r="A73" s="77"/>
      <c r="B73" s="39"/>
      <c r="C73" s="39"/>
      <c r="D73" s="39"/>
      <c r="E73" s="39"/>
      <c r="F73" s="73"/>
      <c r="G73" s="95">
        <f>Table1487453233343536331323334353738393103113123133143153[[#This Row],[Hours Worked]]*Table1487453233343536331323334353738393103113123133143153[[#This Row],[Rate]]</f>
        <v>0</v>
      </c>
      <c r="H73" s="116"/>
      <c r="I73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73" s="94"/>
      <c r="K73" s="95">
        <f>Table1487453233343536331323334353738393103113123133143153[[#This Row],[Rate (Auto selects)]]*Table1487453233343536331323334353738393103113123133143153[[#This Row],[Hours Used]]</f>
        <v>0</v>
      </c>
      <c r="S73" s="33"/>
      <c r="T73" s="39"/>
      <c r="U73" s="39"/>
      <c r="V73" s="39"/>
      <c r="W73" s="39"/>
      <c r="X73" s="39"/>
      <c r="Y73" s="112">
        <f>IF(X73 &lt;&gt; "", RIGHT(Table15775311283848586881828384858788898108118128138148158[[#This Row],[Class (Dropdown)]],6),0)</f>
        <v>0</v>
      </c>
      <c r="Z73" s="108"/>
      <c r="AA73" s="107"/>
      <c r="AB73" s="111">
        <f>Table15775311283848586881828384858788898108118128138148158[[#This Row],[Rate (Auto fill)]]*Table15775311283848586881828384858788898108118128138148158[[#This Row],[Hours Groomed]]</f>
        <v>0</v>
      </c>
      <c r="AC73" s="32"/>
      <c r="AD73" s="84"/>
      <c r="AE73" s="85"/>
      <c r="AF73" s="85"/>
      <c r="AI73" s="33"/>
      <c r="AJ73" s="39"/>
      <c r="AK73" s="39"/>
      <c r="AL73" s="39"/>
      <c r="AM73" s="76"/>
      <c r="AN73" s="39"/>
      <c r="AO73" s="39"/>
      <c r="AP73" s="33"/>
      <c r="AQ73" s="77"/>
      <c r="AR73" s="39"/>
      <c r="AS73" s="39"/>
      <c r="AT73" s="76"/>
      <c r="AU73" s="39"/>
      <c r="AV73" s="78"/>
      <c r="AW73" s="33"/>
      <c r="AX73" s="77"/>
      <c r="AY73" s="39"/>
      <c r="AZ73" s="39"/>
      <c r="BA73" s="76"/>
      <c r="BB73" s="39"/>
      <c r="BC73" s="78"/>
      <c r="BD73" s="33"/>
      <c r="BE73" s="77"/>
      <c r="BF73" s="39"/>
      <c r="BG73" s="39"/>
      <c r="BH73" s="76"/>
      <c r="BI73" s="39"/>
      <c r="BJ73" s="78"/>
      <c r="BK73" s="33"/>
    </row>
    <row r="74" spans="1:63" x14ac:dyDescent="0.35">
      <c r="A74" s="77"/>
      <c r="B74" s="39"/>
      <c r="C74" s="39"/>
      <c r="D74" s="39"/>
      <c r="E74" s="39"/>
      <c r="F74" s="73"/>
      <c r="G74" s="95">
        <f>Table1487453233343536331323334353738393103113123133143153[[#This Row],[Hours Worked]]*Table1487453233343536331323334353738393103113123133143153[[#This Row],[Rate]]</f>
        <v>0</v>
      </c>
      <c r="H74" s="116"/>
      <c r="I74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74" s="94"/>
      <c r="K74" s="95">
        <f>Table1487453233343536331323334353738393103113123133143153[[#This Row],[Rate (Auto selects)]]*Table1487453233343536331323334353738393103113123133143153[[#This Row],[Hours Used]]</f>
        <v>0</v>
      </c>
      <c r="S74" s="33"/>
      <c r="T74" s="39"/>
      <c r="U74" s="39"/>
      <c r="V74" s="39"/>
      <c r="W74" s="39"/>
      <c r="X74" s="39"/>
      <c r="Y74" s="112">
        <f>IF(X74 &lt;&gt; "", RIGHT(Table15775311283848586881828384858788898108118128138148158[[#This Row],[Class (Dropdown)]],6),0)</f>
        <v>0</v>
      </c>
      <c r="Z74" s="108"/>
      <c r="AA74" s="107"/>
      <c r="AB74" s="111">
        <f>Table15775311283848586881828384858788898108118128138148158[[#This Row],[Rate (Auto fill)]]*Table15775311283848586881828384858788898108118128138148158[[#This Row],[Hours Groomed]]</f>
        <v>0</v>
      </c>
      <c r="AC74" s="32"/>
      <c r="AD74" s="84"/>
      <c r="AE74" s="85"/>
      <c r="AF74" s="85"/>
      <c r="AI74" s="33"/>
      <c r="AJ74" s="39"/>
      <c r="AK74" s="39"/>
      <c r="AL74" s="39"/>
      <c r="AM74" s="76"/>
      <c r="AN74" s="39"/>
      <c r="AO74" s="39"/>
      <c r="AP74" s="33"/>
      <c r="AQ74" s="77"/>
      <c r="AR74" s="39"/>
      <c r="AS74" s="39"/>
      <c r="AT74" s="76"/>
      <c r="AU74" s="39"/>
      <c r="AV74" s="78"/>
      <c r="AW74" s="33"/>
      <c r="AX74" s="77"/>
      <c r="AY74" s="39"/>
      <c r="AZ74" s="39"/>
      <c r="BA74" s="76"/>
      <c r="BB74" s="39"/>
      <c r="BC74" s="78"/>
      <c r="BD74" s="33"/>
      <c r="BE74" s="77"/>
      <c r="BF74" s="39"/>
      <c r="BG74" s="39"/>
      <c r="BH74" s="76"/>
      <c r="BI74" s="39"/>
      <c r="BJ74" s="78"/>
      <c r="BK74" s="33"/>
    </row>
    <row r="75" spans="1:63" x14ac:dyDescent="0.35">
      <c r="A75" s="77"/>
      <c r="B75" s="39"/>
      <c r="C75" s="39"/>
      <c r="D75" s="39"/>
      <c r="E75" s="39"/>
      <c r="F75" s="73"/>
      <c r="G75" s="95">
        <f>Table1487453233343536331323334353738393103113123133143153[[#This Row],[Hours Worked]]*Table1487453233343536331323334353738393103113123133143153[[#This Row],[Rate]]</f>
        <v>0</v>
      </c>
      <c r="H75" s="116"/>
      <c r="I75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75" s="94"/>
      <c r="K75" s="95">
        <f>Table1487453233343536331323334353738393103113123133143153[[#This Row],[Rate (Auto selects)]]*Table1487453233343536331323334353738393103113123133143153[[#This Row],[Hours Used]]</f>
        <v>0</v>
      </c>
      <c r="S75" s="33"/>
      <c r="T75" s="39"/>
      <c r="U75" s="39"/>
      <c r="V75" s="39"/>
      <c r="W75" s="39"/>
      <c r="X75" s="39"/>
      <c r="Y75" s="112">
        <f>IF(X75 &lt;&gt; "", RIGHT(Table15775311283848586881828384858788898108118128138148158[[#This Row],[Class (Dropdown)]],6),0)</f>
        <v>0</v>
      </c>
      <c r="Z75" s="108"/>
      <c r="AA75" s="107"/>
      <c r="AB75" s="111">
        <f>Table15775311283848586881828384858788898108118128138148158[[#This Row],[Rate (Auto fill)]]*Table15775311283848586881828384858788898108118128138148158[[#This Row],[Hours Groomed]]</f>
        <v>0</v>
      </c>
      <c r="AC75" s="32"/>
      <c r="AD75" s="84"/>
      <c r="AE75" s="85"/>
      <c r="AF75" s="85"/>
      <c r="AI75" s="33"/>
      <c r="AJ75" s="39"/>
      <c r="AK75" s="39"/>
      <c r="AL75" s="39"/>
      <c r="AM75" s="76"/>
      <c r="AN75" s="39"/>
      <c r="AO75" s="39"/>
      <c r="AP75" s="33"/>
      <c r="AQ75" s="77"/>
      <c r="AR75" s="39"/>
      <c r="AS75" s="39"/>
      <c r="AT75" s="76"/>
      <c r="AU75" s="39"/>
      <c r="AV75" s="78"/>
      <c r="AW75" s="33"/>
      <c r="AX75" s="77"/>
      <c r="AY75" s="39"/>
      <c r="AZ75" s="39"/>
      <c r="BA75" s="76"/>
      <c r="BB75" s="39"/>
      <c r="BC75" s="78"/>
      <c r="BD75" s="33"/>
      <c r="BE75" s="77"/>
      <c r="BF75" s="39"/>
      <c r="BG75" s="39"/>
      <c r="BH75" s="76"/>
      <c r="BI75" s="39"/>
      <c r="BJ75" s="78"/>
      <c r="BK75" s="33"/>
    </row>
    <row r="76" spans="1:63" x14ac:dyDescent="0.35">
      <c r="A76" s="77"/>
      <c r="B76" s="39"/>
      <c r="C76" s="39"/>
      <c r="D76" s="39"/>
      <c r="E76" s="39"/>
      <c r="F76" s="73"/>
      <c r="G76" s="95">
        <f>Table1487453233343536331323334353738393103113123133143153[[#This Row],[Hours Worked]]*Table1487453233343536331323334353738393103113123133143153[[#This Row],[Rate]]</f>
        <v>0</v>
      </c>
      <c r="H76" s="116"/>
      <c r="I76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76" s="94"/>
      <c r="K76" s="95">
        <f>Table1487453233343536331323334353738393103113123133143153[[#This Row],[Rate (Auto selects)]]*Table1487453233343536331323334353738393103113123133143153[[#This Row],[Hours Used]]</f>
        <v>0</v>
      </c>
      <c r="S76" s="33"/>
      <c r="T76" s="39"/>
      <c r="U76" s="39"/>
      <c r="V76" s="39"/>
      <c r="W76" s="39"/>
      <c r="X76" s="39"/>
      <c r="Y76" s="112">
        <f>IF(X76 &lt;&gt; "", RIGHT(Table15775311283848586881828384858788898108118128138148158[[#This Row],[Class (Dropdown)]],6),0)</f>
        <v>0</v>
      </c>
      <c r="Z76" s="108"/>
      <c r="AA76" s="107"/>
      <c r="AB76" s="111">
        <f>Table15775311283848586881828384858788898108118128138148158[[#This Row],[Rate (Auto fill)]]*Table15775311283848586881828384858788898108118128138148158[[#This Row],[Hours Groomed]]</f>
        <v>0</v>
      </c>
      <c r="AC76" s="32"/>
      <c r="AD76" s="84"/>
      <c r="AE76" s="85"/>
      <c r="AF76" s="85"/>
      <c r="AI76" s="33"/>
      <c r="AJ76" s="39"/>
      <c r="AK76" s="39"/>
      <c r="AL76" s="39"/>
      <c r="AM76" s="76"/>
      <c r="AN76" s="39"/>
      <c r="AO76" s="39"/>
      <c r="AP76" s="33"/>
      <c r="AQ76" s="77"/>
      <c r="AR76" s="39"/>
      <c r="AS76" s="39"/>
      <c r="AT76" s="76"/>
      <c r="AU76" s="39"/>
      <c r="AV76" s="78"/>
      <c r="AW76" s="33"/>
      <c r="AX76" s="77"/>
      <c r="AY76" s="39"/>
      <c r="AZ76" s="39"/>
      <c r="BA76" s="76"/>
      <c r="BB76" s="39"/>
      <c r="BC76" s="78"/>
      <c r="BD76" s="33"/>
      <c r="BE76" s="77"/>
      <c r="BF76" s="39"/>
      <c r="BG76" s="39"/>
      <c r="BH76" s="76"/>
      <c r="BI76" s="39"/>
      <c r="BJ76" s="78"/>
      <c r="BK76" s="33"/>
    </row>
    <row r="77" spans="1:63" x14ac:dyDescent="0.35">
      <c r="A77" s="77"/>
      <c r="B77" s="39"/>
      <c r="C77" s="39"/>
      <c r="D77" s="39"/>
      <c r="E77" s="39"/>
      <c r="F77" s="73"/>
      <c r="G77" s="95">
        <f>Table1487453233343536331323334353738393103113123133143153[[#This Row],[Hours Worked]]*Table1487453233343536331323334353738393103113123133143153[[#This Row],[Rate]]</f>
        <v>0</v>
      </c>
      <c r="H77" s="116"/>
      <c r="I77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77" s="94"/>
      <c r="K77" s="95">
        <f>Table1487453233343536331323334353738393103113123133143153[[#This Row],[Rate (Auto selects)]]*Table1487453233343536331323334353738393103113123133143153[[#This Row],[Hours Used]]</f>
        <v>0</v>
      </c>
      <c r="S77" s="33"/>
      <c r="T77" s="39"/>
      <c r="U77" s="39"/>
      <c r="V77" s="39"/>
      <c r="W77" s="39"/>
      <c r="X77" s="39"/>
      <c r="Y77" s="112">
        <f>IF(X77 &lt;&gt; "", RIGHT(Table15775311283848586881828384858788898108118128138148158[[#This Row],[Class (Dropdown)]],6),0)</f>
        <v>0</v>
      </c>
      <c r="Z77" s="108"/>
      <c r="AA77" s="107"/>
      <c r="AB77" s="111">
        <f>Table15775311283848586881828384858788898108118128138148158[[#This Row],[Rate (Auto fill)]]*Table15775311283848586881828384858788898108118128138148158[[#This Row],[Hours Groomed]]</f>
        <v>0</v>
      </c>
      <c r="AC77" s="32"/>
      <c r="AD77" s="84"/>
      <c r="AE77" s="85"/>
      <c r="AF77" s="85"/>
      <c r="AI77" s="33"/>
      <c r="AJ77" s="39"/>
      <c r="AK77" s="39"/>
      <c r="AL77" s="39"/>
      <c r="AM77" s="76"/>
      <c r="AN77" s="39"/>
      <c r="AO77" s="39"/>
      <c r="AP77" s="33"/>
      <c r="AQ77" s="77"/>
      <c r="AR77" s="39"/>
      <c r="AS77" s="39"/>
      <c r="AT77" s="76"/>
      <c r="AU77" s="39"/>
      <c r="AV77" s="78"/>
      <c r="AW77" s="33"/>
      <c r="AX77" s="77"/>
      <c r="AY77" s="39"/>
      <c r="AZ77" s="39"/>
      <c r="BA77" s="76"/>
      <c r="BB77" s="39"/>
      <c r="BC77" s="78"/>
      <c r="BD77" s="33"/>
      <c r="BE77" s="77"/>
      <c r="BF77" s="39"/>
      <c r="BG77" s="39"/>
      <c r="BH77" s="76"/>
      <c r="BI77" s="39"/>
      <c r="BJ77" s="78"/>
      <c r="BK77" s="33"/>
    </row>
    <row r="78" spans="1:63" x14ac:dyDescent="0.35">
      <c r="A78" s="77"/>
      <c r="B78" s="39"/>
      <c r="C78" s="39"/>
      <c r="D78" s="39"/>
      <c r="E78" s="39"/>
      <c r="F78" s="73"/>
      <c r="G78" s="95">
        <f>Table1487453233343536331323334353738393103113123133143153[[#This Row],[Hours Worked]]*Table1487453233343536331323334353738393103113123133143153[[#This Row],[Rate]]</f>
        <v>0</v>
      </c>
      <c r="H78" s="116"/>
      <c r="I78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78" s="94"/>
      <c r="K78" s="95">
        <f>Table1487453233343536331323334353738393103113123133143153[[#This Row],[Rate (Auto selects)]]*Table1487453233343536331323334353738393103113123133143153[[#This Row],[Hours Used]]</f>
        <v>0</v>
      </c>
      <c r="S78" s="33"/>
      <c r="T78" s="39"/>
      <c r="U78" s="39"/>
      <c r="V78" s="39"/>
      <c r="W78" s="39"/>
      <c r="X78" s="39"/>
      <c r="Y78" s="112">
        <f>IF(X78 &lt;&gt; "", RIGHT(Table15775311283848586881828384858788898108118128138148158[[#This Row],[Class (Dropdown)]],6),0)</f>
        <v>0</v>
      </c>
      <c r="Z78" s="108"/>
      <c r="AA78" s="107"/>
      <c r="AB78" s="111">
        <f>Table15775311283848586881828384858788898108118128138148158[[#This Row],[Rate (Auto fill)]]*Table15775311283848586881828384858788898108118128138148158[[#This Row],[Hours Groomed]]</f>
        <v>0</v>
      </c>
      <c r="AC78" s="32"/>
      <c r="AD78" s="84"/>
      <c r="AE78" s="85"/>
      <c r="AF78" s="85"/>
      <c r="AI78" s="33"/>
      <c r="AJ78" s="39"/>
      <c r="AK78" s="39"/>
      <c r="AL78" s="39"/>
      <c r="AM78" s="76"/>
      <c r="AN78" s="39"/>
      <c r="AO78" s="39"/>
      <c r="AP78" s="33"/>
      <c r="AQ78" s="77"/>
      <c r="AR78" s="39"/>
      <c r="AS78" s="39"/>
      <c r="AT78" s="76"/>
      <c r="AU78" s="39"/>
      <c r="AV78" s="78"/>
      <c r="AW78" s="33"/>
      <c r="AX78" s="77"/>
      <c r="AY78" s="39"/>
      <c r="AZ78" s="39"/>
      <c r="BA78" s="76"/>
      <c r="BB78" s="39"/>
      <c r="BC78" s="78"/>
      <c r="BD78" s="33"/>
      <c r="BE78" s="77"/>
      <c r="BF78" s="39"/>
      <c r="BG78" s="39"/>
      <c r="BH78" s="76"/>
      <c r="BI78" s="39"/>
      <c r="BJ78" s="78"/>
      <c r="BK78" s="33"/>
    </row>
    <row r="79" spans="1:63" x14ac:dyDescent="0.35">
      <c r="A79" s="77"/>
      <c r="B79" s="39"/>
      <c r="C79" s="39"/>
      <c r="D79" s="39"/>
      <c r="E79" s="39"/>
      <c r="F79" s="73"/>
      <c r="G79" s="95">
        <f>Table1487453233343536331323334353738393103113123133143153[[#This Row],[Hours Worked]]*Table1487453233343536331323334353738393103113123133143153[[#This Row],[Rate]]</f>
        <v>0</v>
      </c>
      <c r="H79" s="116"/>
      <c r="I79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79" s="94"/>
      <c r="K79" s="95">
        <f>Table1487453233343536331323334353738393103113123133143153[[#This Row],[Rate (Auto selects)]]*Table1487453233343536331323334353738393103113123133143153[[#This Row],[Hours Used]]</f>
        <v>0</v>
      </c>
      <c r="S79" s="33"/>
      <c r="T79" s="39"/>
      <c r="U79" s="39"/>
      <c r="V79" s="39"/>
      <c r="W79" s="39"/>
      <c r="X79" s="39"/>
      <c r="Y79" s="112">
        <f>IF(X79 &lt;&gt; "", RIGHT(Table15775311283848586881828384858788898108118128138148158[[#This Row],[Class (Dropdown)]],6),0)</f>
        <v>0</v>
      </c>
      <c r="Z79" s="108"/>
      <c r="AA79" s="107"/>
      <c r="AB79" s="111">
        <f>Table15775311283848586881828384858788898108118128138148158[[#This Row],[Rate (Auto fill)]]*Table15775311283848586881828384858788898108118128138148158[[#This Row],[Hours Groomed]]</f>
        <v>0</v>
      </c>
      <c r="AC79" s="32"/>
      <c r="AD79" s="84"/>
      <c r="AE79" s="85"/>
      <c r="AF79" s="85"/>
      <c r="AI79" s="33"/>
      <c r="AJ79" s="39"/>
      <c r="AK79" s="39"/>
      <c r="AL79" s="39"/>
      <c r="AM79" s="76"/>
      <c r="AN79" s="39"/>
      <c r="AO79" s="39"/>
      <c r="AP79" s="33"/>
      <c r="AQ79" s="77"/>
      <c r="AR79" s="39"/>
      <c r="AS79" s="39"/>
      <c r="AT79" s="76"/>
      <c r="AU79" s="39"/>
      <c r="AV79" s="78"/>
      <c r="AW79" s="33"/>
      <c r="AX79" s="77"/>
      <c r="AY79" s="39"/>
      <c r="AZ79" s="39"/>
      <c r="BA79" s="76"/>
      <c r="BB79" s="39"/>
      <c r="BC79" s="78"/>
      <c r="BD79" s="33"/>
      <c r="BE79" s="77"/>
      <c r="BF79" s="39"/>
      <c r="BG79" s="39"/>
      <c r="BH79" s="76"/>
      <c r="BI79" s="39"/>
      <c r="BJ79" s="78"/>
      <c r="BK79" s="33"/>
    </row>
    <row r="80" spans="1:63" x14ac:dyDescent="0.35">
      <c r="A80" s="77"/>
      <c r="B80" s="39"/>
      <c r="C80" s="39"/>
      <c r="D80" s="39"/>
      <c r="E80" s="39"/>
      <c r="F80" s="73"/>
      <c r="G80" s="95">
        <f>Table1487453233343536331323334353738393103113123133143153[[#This Row],[Hours Worked]]*Table1487453233343536331323334353738393103113123133143153[[#This Row],[Rate]]</f>
        <v>0</v>
      </c>
      <c r="H80" s="116"/>
      <c r="I80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80" s="94"/>
      <c r="K80" s="95">
        <f>Table1487453233343536331323334353738393103113123133143153[[#This Row],[Rate (Auto selects)]]*Table1487453233343536331323334353738393103113123133143153[[#This Row],[Hours Used]]</f>
        <v>0</v>
      </c>
      <c r="S80" s="33"/>
      <c r="T80" s="39"/>
      <c r="U80" s="39"/>
      <c r="V80" s="39"/>
      <c r="W80" s="39"/>
      <c r="X80" s="39"/>
      <c r="Y80" s="112">
        <f>IF(X80 &lt;&gt; "", RIGHT(Table15775311283848586881828384858788898108118128138148158[[#This Row],[Class (Dropdown)]],6),0)</f>
        <v>0</v>
      </c>
      <c r="Z80" s="108"/>
      <c r="AA80" s="107"/>
      <c r="AB80" s="111">
        <f>Table15775311283848586881828384858788898108118128138148158[[#This Row],[Rate (Auto fill)]]*Table15775311283848586881828384858788898108118128138148158[[#This Row],[Hours Groomed]]</f>
        <v>0</v>
      </c>
      <c r="AC80" s="32"/>
      <c r="AD80" s="84"/>
      <c r="AE80" s="85"/>
      <c r="AF80" s="85"/>
      <c r="AI80" s="33"/>
      <c r="AJ80" s="39"/>
      <c r="AK80" s="39"/>
      <c r="AL80" s="39"/>
      <c r="AM80" s="76"/>
      <c r="AN80" s="39"/>
      <c r="AO80" s="39"/>
      <c r="AP80" s="33"/>
      <c r="AQ80" s="77"/>
      <c r="AR80" s="39"/>
      <c r="AS80" s="39"/>
      <c r="AT80" s="76"/>
      <c r="AU80" s="39"/>
      <c r="AV80" s="78"/>
      <c r="AW80" s="33"/>
      <c r="AX80" s="77"/>
      <c r="AY80" s="39"/>
      <c r="AZ80" s="39"/>
      <c r="BA80" s="76"/>
      <c r="BB80" s="39"/>
      <c r="BC80" s="78"/>
      <c r="BD80" s="33"/>
      <c r="BE80" s="77"/>
      <c r="BF80" s="39"/>
      <c r="BG80" s="39"/>
      <c r="BH80" s="76"/>
      <c r="BI80" s="39"/>
      <c r="BJ80" s="78"/>
      <c r="BK80" s="33"/>
    </row>
    <row r="81" spans="1:63" x14ac:dyDescent="0.35">
      <c r="A81" s="77"/>
      <c r="B81" s="39"/>
      <c r="C81" s="39"/>
      <c r="D81" s="39"/>
      <c r="E81" s="39"/>
      <c r="F81" s="73"/>
      <c r="G81" s="95">
        <f>Table1487453233343536331323334353738393103113123133143153[[#This Row],[Hours Worked]]*Table1487453233343536331323334353738393103113123133143153[[#This Row],[Rate]]</f>
        <v>0</v>
      </c>
      <c r="H81" s="116"/>
      <c r="I81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81" s="94"/>
      <c r="K81" s="95">
        <f>Table1487453233343536331323334353738393103113123133143153[[#This Row],[Rate (Auto selects)]]*Table1487453233343536331323334353738393103113123133143153[[#This Row],[Hours Used]]</f>
        <v>0</v>
      </c>
      <c r="S81" s="33"/>
      <c r="T81" s="39"/>
      <c r="U81" s="39"/>
      <c r="V81" s="39"/>
      <c r="W81" s="39"/>
      <c r="X81" s="39"/>
      <c r="Y81" s="112">
        <f>IF(X81 &lt;&gt; "", RIGHT(Table15775311283848586881828384858788898108118128138148158[[#This Row],[Class (Dropdown)]],6),0)</f>
        <v>0</v>
      </c>
      <c r="Z81" s="108"/>
      <c r="AA81" s="107"/>
      <c r="AB81" s="111">
        <f>Table15775311283848586881828384858788898108118128138148158[[#This Row],[Rate (Auto fill)]]*Table15775311283848586881828384858788898108118128138148158[[#This Row],[Hours Groomed]]</f>
        <v>0</v>
      </c>
      <c r="AC81" s="32"/>
      <c r="AD81" s="84"/>
      <c r="AE81" s="85"/>
      <c r="AF81" s="85"/>
      <c r="AI81" s="33"/>
      <c r="AJ81" s="39"/>
      <c r="AK81" s="39"/>
      <c r="AL81" s="39"/>
      <c r="AM81" s="76"/>
      <c r="AN81" s="39"/>
      <c r="AO81" s="39"/>
      <c r="AP81" s="33"/>
      <c r="AQ81" s="77"/>
      <c r="AR81" s="39"/>
      <c r="AS81" s="39"/>
      <c r="AT81" s="76"/>
      <c r="AU81" s="39"/>
      <c r="AV81" s="78"/>
      <c r="AW81" s="33"/>
      <c r="AX81" s="77"/>
      <c r="AY81" s="39"/>
      <c r="AZ81" s="39"/>
      <c r="BA81" s="76"/>
      <c r="BB81" s="39"/>
      <c r="BC81" s="78"/>
      <c r="BD81" s="33"/>
      <c r="BE81" s="77"/>
      <c r="BF81" s="39"/>
      <c r="BG81" s="39"/>
      <c r="BH81" s="76"/>
      <c r="BI81" s="39"/>
      <c r="BJ81" s="78"/>
      <c r="BK81" s="33"/>
    </row>
    <row r="82" spans="1:63" x14ac:dyDescent="0.35">
      <c r="A82" s="77"/>
      <c r="B82" s="39"/>
      <c r="C82" s="39"/>
      <c r="D82" s="39"/>
      <c r="E82" s="39"/>
      <c r="F82" s="73"/>
      <c r="G82" s="95">
        <f>Table1487453233343536331323334353738393103113123133143153[[#This Row],[Hours Worked]]*Table1487453233343536331323334353738393103113123133143153[[#This Row],[Rate]]</f>
        <v>0</v>
      </c>
      <c r="H82" s="116"/>
      <c r="I82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82" s="94"/>
      <c r="K82" s="95">
        <f>Table1487453233343536331323334353738393103113123133143153[[#This Row],[Rate (Auto selects)]]*Table1487453233343536331323334353738393103113123133143153[[#This Row],[Hours Used]]</f>
        <v>0</v>
      </c>
      <c r="S82" s="33"/>
      <c r="T82" s="39"/>
      <c r="U82" s="39"/>
      <c r="V82" s="39"/>
      <c r="W82" s="39"/>
      <c r="X82" s="39"/>
      <c r="Y82" s="112">
        <f>IF(X82 &lt;&gt; "", RIGHT(Table15775311283848586881828384858788898108118128138148158[[#This Row],[Class (Dropdown)]],6),0)</f>
        <v>0</v>
      </c>
      <c r="Z82" s="108"/>
      <c r="AA82" s="107"/>
      <c r="AB82" s="111">
        <f>Table15775311283848586881828384858788898108118128138148158[[#This Row],[Rate (Auto fill)]]*Table15775311283848586881828384858788898108118128138148158[[#This Row],[Hours Groomed]]</f>
        <v>0</v>
      </c>
      <c r="AC82" s="32"/>
      <c r="AD82" s="84"/>
      <c r="AE82" s="85"/>
      <c r="AF82" s="85"/>
      <c r="AI82" s="33"/>
      <c r="AJ82" s="39"/>
      <c r="AK82" s="39"/>
      <c r="AL82" s="39"/>
      <c r="AM82" s="76"/>
      <c r="AN82" s="39"/>
      <c r="AO82" s="39"/>
      <c r="AP82" s="33"/>
      <c r="AQ82" s="77"/>
      <c r="AR82" s="39"/>
      <c r="AS82" s="39"/>
      <c r="AT82" s="76"/>
      <c r="AU82" s="39"/>
      <c r="AV82" s="78"/>
      <c r="AW82" s="33"/>
      <c r="AX82" s="77"/>
      <c r="AY82" s="39"/>
      <c r="AZ82" s="39"/>
      <c r="BA82" s="76"/>
      <c r="BB82" s="39"/>
      <c r="BC82" s="78"/>
      <c r="BD82" s="33"/>
      <c r="BE82" s="77"/>
      <c r="BF82" s="39"/>
      <c r="BG82" s="39"/>
      <c r="BH82" s="76"/>
      <c r="BI82" s="39"/>
      <c r="BJ82" s="78"/>
      <c r="BK82" s="33"/>
    </row>
    <row r="83" spans="1:63" x14ac:dyDescent="0.35">
      <c r="A83" s="77"/>
      <c r="B83" s="39"/>
      <c r="C83" s="39"/>
      <c r="D83" s="39"/>
      <c r="E83" s="39"/>
      <c r="F83" s="73"/>
      <c r="G83" s="95">
        <f>Table1487453233343536331323334353738393103113123133143153[[#This Row],[Hours Worked]]*Table1487453233343536331323334353738393103113123133143153[[#This Row],[Rate]]</f>
        <v>0</v>
      </c>
      <c r="H83" s="116"/>
      <c r="I83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83" s="94"/>
      <c r="K83" s="95">
        <f>Table1487453233343536331323334353738393103113123133143153[[#This Row],[Rate (Auto selects)]]*Table1487453233343536331323334353738393103113123133143153[[#This Row],[Hours Used]]</f>
        <v>0</v>
      </c>
      <c r="S83" s="33"/>
      <c r="T83" s="39"/>
      <c r="U83" s="39"/>
      <c r="V83" s="39"/>
      <c r="W83" s="39"/>
      <c r="X83" s="39"/>
      <c r="Y83" s="112">
        <f>IF(X83 &lt;&gt; "", RIGHT(Table15775311283848586881828384858788898108118128138148158[[#This Row],[Class (Dropdown)]],6),0)</f>
        <v>0</v>
      </c>
      <c r="Z83" s="108"/>
      <c r="AA83" s="107"/>
      <c r="AB83" s="111">
        <f>Table15775311283848586881828384858788898108118128138148158[[#This Row],[Rate (Auto fill)]]*Table15775311283848586881828384858788898108118128138148158[[#This Row],[Hours Groomed]]</f>
        <v>0</v>
      </c>
      <c r="AC83" s="32"/>
      <c r="AD83" s="84"/>
      <c r="AE83" s="85"/>
      <c r="AF83" s="85"/>
      <c r="AI83" s="33"/>
      <c r="AJ83" s="39"/>
      <c r="AK83" s="39"/>
      <c r="AL83" s="39"/>
      <c r="AM83" s="76"/>
      <c r="AN83" s="39"/>
      <c r="AO83" s="39"/>
      <c r="AP83" s="33"/>
      <c r="AQ83" s="77"/>
      <c r="AR83" s="39"/>
      <c r="AS83" s="39"/>
      <c r="AT83" s="76"/>
      <c r="AU83" s="39"/>
      <c r="AV83" s="78"/>
      <c r="AW83" s="33"/>
      <c r="AX83" s="77"/>
      <c r="AY83" s="39"/>
      <c r="AZ83" s="39"/>
      <c r="BA83" s="76"/>
      <c r="BB83" s="39"/>
      <c r="BC83" s="78"/>
      <c r="BD83" s="33"/>
      <c r="BE83" s="77"/>
      <c r="BF83" s="39"/>
      <c r="BG83" s="39"/>
      <c r="BH83" s="76"/>
      <c r="BI83" s="39"/>
      <c r="BJ83" s="78"/>
      <c r="BK83" s="33"/>
    </row>
    <row r="84" spans="1:63" x14ac:dyDescent="0.35">
      <c r="A84" s="77"/>
      <c r="B84" s="39"/>
      <c r="C84" s="39"/>
      <c r="D84" s="39"/>
      <c r="E84" s="39"/>
      <c r="F84" s="73"/>
      <c r="G84" s="95">
        <f>Table1487453233343536331323334353738393103113123133143153[[#This Row],[Hours Worked]]*Table1487453233343536331323334353738393103113123133143153[[#This Row],[Rate]]</f>
        <v>0</v>
      </c>
      <c r="H84" s="116"/>
      <c r="I84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84" s="94"/>
      <c r="K84" s="95">
        <f>Table1487453233343536331323334353738393103113123133143153[[#This Row],[Rate (Auto selects)]]*Table1487453233343536331323334353738393103113123133143153[[#This Row],[Hours Used]]</f>
        <v>0</v>
      </c>
      <c r="S84" s="33"/>
      <c r="T84" s="39"/>
      <c r="U84" s="39"/>
      <c r="V84" s="39"/>
      <c r="W84" s="39"/>
      <c r="X84" s="39"/>
      <c r="Y84" s="112">
        <f>IF(X84 &lt;&gt; "", RIGHT(Table15775311283848586881828384858788898108118128138148158[[#This Row],[Class (Dropdown)]],6),0)</f>
        <v>0</v>
      </c>
      <c r="Z84" s="108"/>
      <c r="AA84" s="107"/>
      <c r="AB84" s="111">
        <f>Table15775311283848586881828384858788898108118128138148158[[#This Row],[Rate (Auto fill)]]*Table15775311283848586881828384858788898108118128138148158[[#This Row],[Hours Groomed]]</f>
        <v>0</v>
      </c>
      <c r="AC84" s="32"/>
      <c r="AD84" s="84"/>
      <c r="AE84" s="85"/>
      <c r="AF84" s="85"/>
      <c r="AI84" s="33"/>
      <c r="AJ84" s="39"/>
      <c r="AK84" s="39"/>
      <c r="AL84" s="39"/>
      <c r="AM84" s="76"/>
      <c r="AN84" s="39"/>
      <c r="AO84" s="39"/>
      <c r="AP84" s="33"/>
      <c r="AQ84" s="77"/>
      <c r="AR84" s="39"/>
      <c r="AS84" s="39"/>
      <c r="AT84" s="76"/>
      <c r="AU84" s="39"/>
      <c r="AV84" s="78"/>
      <c r="AW84" s="33"/>
      <c r="AX84" s="77"/>
      <c r="AY84" s="39"/>
      <c r="AZ84" s="39"/>
      <c r="BA84" s="76"/>
      <c r="BB84" s="39"/>
      <c r="BC84" s="78"/>
      <c r="BD84" s="33"/>
      <c r="BE84" s="77"/>
      <c r="BF84" s="39"/>
      <c r="BG84" s="39"/>
      <c r="BH84" s="76"/>
      <c r="BI84" s="39"/>
      <c r="BJ84" s="78"/>
      <c r="BK84" s="33"/>
    </row>
    <row r="85" spans="1:63" x14ac:dyDescent="0.35">
      <c r="A85" s="77"/>
      <c r="B85" s="39"/>
      <c r="C85" s="39"/>
      <c r="D85" s="39"/>
      <c r="E85" s="39"/>
      <c r="F85" s="73"/>
      <c r="G85" s="95">
        <f>Table1487453233343536331323334353738393103113123133143153[[#This Row],[Hours Worked]]*Table1487453233343536331323334353738393103113123133143153[[#This Row],[Rate]]</f>
        <v>0</v>
      </c>
      <c r="H85" s="116"/>
      <c r="I85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85" s="94"/>
      <c r="K85" s="95">
        <f>Table1487453233343536331323334353738393103113123133143153[[#This Row],[Rate (Auto selects)]]*Table1487453233343536331323334353738393103113123133143153[[#This Row],[Hours Used]]</f>
        <v>0</v>
      </c>
      <c r="S85" s="33"/>
      <c r="T85" s="39"/>
      <c r="U85" s="39"/>
      <c r="V85" s="39"/>
      <c r="W85" s="39"/>
      <c r="X85" s="39"/>
      <c r="Y85" s="112">
        <f>IF(X85 &lt;&gt; "", RIGHT(Table15775311283848586881828384858788898108118128138148158[[#This Row],[Class (Dropdown)]],6),0)</f>
        <v>0</v>
      </c>
      <c r="Z85" s="108"/>
      <c r="AA85" s="107"/>
      <c r="AB85" s="111">
        <f>Table15775311283848586881828384858788898108118128138148158[[#This Row],[Rate (Auto fill)]]*Table15775311283848586881828384858788898108118128138148158[[#This Row],[Hours Groomed]]</f>
        <v>0</v>
      </c>
      <c r="AC85" s="32"/>
      <c r="AD85" s="84"/>
      <c r="AE85" s="85"/>
      <c r="AF85" s="85"/>
      <c r="AI85" s="33"/>
      <c r="AJ85" s="39"/>
      <c r="AK85" s="39"/>
      <c r="AL85" s="39"/>
      <c r="AM85" s="76"/>
      <c r="AN85" s="39"/>
      <c r="AO85" s="39"/>
      <c r="AP85" s="33"/>
      <c r="AQ85" s="77"/>
      <c r="AR85" s="39"/>
      <c r="AS85" s="39"/>
      <c r="AT85" s="76"/>
      <c r="AU85" s="39"/>
      <c r="AV85" s="78"/>
      <c r="AW85" s="33"/>
      <c r="AX85" s="77"/>
      <c r="AY85" s="39"/>
      <c r="AZ85" s="39"/>
      <c r="BA85" s="76"/>
      <c r="BB85" s="39"/>
      <c r="BC85" s="78"/>
      <c r="BD85" s="33"/>
      <c r="BE85" s="77"/>
      <c r="BF85" s="39"/>
      <c r="BG85" s="39"/>
      <c r="BH85" s="76"/>
      <c r="BI85" s="39"/>
      <c r="BJ85" s="78"/>
      <c r="BK85" s="33"/>
    </row>
    <row r="86" spans="1:63" x14ac:dyDescent="0.35">
      <c r="A86" s="77"/>
      <c r="B86" s="39"/>
      <c r="C86" s="39"/>
      <c r="D86" s="39"/>
      <c r="E86" s="39"/>
      <c r="F86" s="73"/>
      <c r="G86" s="95">
        <f>Table1487453233343536331323334353738393103113123133143153[[#This Row],[Hours Worked]]*Table1487453233343536331323334353738393103113123133143153[[#This Row],[Rate]]</f>
        <v>0</v>
      </c>
      <c r="H86" s="116"/>
      <c r="I86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86" s="94"/>
      <c r="K86" s="95">
        <f>Table1487453233343536331323334353738393103113123133143153[[#This Row],[Rate (Auto selects)]]*Table1487453233343536331323334353738393103113123133143153[[#This Row],[Hours Used]]</f>
        <v>0</v>
      </c>
      <c r="S86" s="33"/>
      <c r="T86" s="39"/>
      <c r="U86" s="39"/>
      <c r="V86" s="39"/>
      <c r="W86" s="39"/>
      <c r="X86" s="39"/>
      <c r="Y86" s="112">
        <f>IF(X86 &lt;&gt; "", RIGHT(Table15775311283848586881828384858788898108118128138148158[[#This Row],[Class (Dropdown)]],6),0)</f>
        <v>0</v>
      </c>
      <c r="Z86" s="108"/>
      <c r="AA86" s="107"/>
      <c r="AB86" s="111">
        <f>Table15775311283848586881828384858788898108118128138148158[[#This Row],[Rate (Auto fill)]]*Table15775311283848586881828384858788898108118128138148158[[#This Row],[Hours Groomed]]</f>
        <v>0</v>
      </c>
      <c r="AC86" s="32"/>
      <c r="AD86" s="84"/>
      <c r="AE86" s="85"/>
      <c r="AF86" s="85"/>
      <c r="AI86" s="33"/>
      <c r="AJ86" s="39"/>
      <c r="AK86" s="39"/>
      <c r="AL86" s="39"/>
      <c r="AM86" s="76"/>
      <c r="AN86" s="39"/>
      <c r="AO86" s="39"/>
      <c r="AP86" s="33"/>
      <c r="AQ86" s="77"/>
      <c r="AR86" s="39"/>
      <c r="AS86" s="39"/>
      <c r="AT86" s="76"/>
      <c r="AU86" s="39"/>
      <c r="AV86" s="78"/>
      <c r="AW86" s="33"/>
      <c r="AX86" s="77"/>
      <c r="AY86" s="39"/>
      <c r="AZ86" s="39"/>
      <c r="BA86" s="76"/>
      <c r="BB86" s="39"/>
      <c r="BC86" s="78"/>
      <c r="BD86" s="33"/>
      <c r="BE86" s="77"/>
      <c r="BF86" s="39"/>
      <c r="BG86" s="39"/>
      <c r="BH86" s="76"/>
      <c r="BI86" s="39"/>
      <c r="BJ86" s="78"/>
      <c r="BK86" s="33"/>
    </row>
    <row r="87" spans="1:63" x14ac:dyDescent="0.35">
      <c r="A87" s="77"/>
      <c r="B87" s="39"/>
      <c r="C87" s="39"/>
      <c r="D87" s="39"/>
      <c r="E87" s="39"/>
      <c r="F87" s="73"/>
      <c r="G87" s="95">
        <f>Table1487453233343536331323334353738393103113123133143153[[#This Row],[Hours Worked]]*Table1487453233343536331323334353738393103113123133143153[[#This Row],[Rate]]</f>
        <v>0</v>
      </c>
      <c r="H87" s="116"/>
      <c r="I87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87" s="94"/>
      <c r="K87" s="95">
        <f>Table1487453233343536331323334353738393103113123133143153[[#This Row],[Rate (Auto selects)]]*Table1487453233343536331323334353738393103113123133143153[[#This Row],[Hours Used]]</f>
        <v>0</v>
      </c>
      <c r="S87" s="33"/>
      <c r="T87" s="39"/>
      <c r="U87" s="39"/>
      <c r="V87" s="39"/>
      <c r="W87" s="39"/>
      <c r="X87" s="39"/>
      <c r="Y87" s="112">
        <f>IF(X87 &lt;&gt; "", RIGHT(Table15775311283848586881828384858788898108118128138148158[[#This Row],[Class (Dropdown)]],6),0)</f>
        <v>0</v>
      </c>
      <c r="Z87" s="108"/>
      <c r="AA87" s="107"/>
      <c r="AB87" s="111">
        <f>Table15775311283848586881828384858788898108118128138148158[[#This Row],[Rate (Auto fill)]]*Table15775311283848586881828384858788898108118128138148158[[#This Row],[Hours Groomed]]</f>
        <v>0</v>
      </c>
      <c r="AC87" s="32"/>
      <c r="AD87" s="84"/>
      <c r="AE87" s="85"/>
      <c r="AF87" s="85"/>
      <c r="AI87" s="33"/>
      <c r="AJ87" s="39"/>
      <c r="AK87" s="39"/>
      <c r="AL87" s="39"/>
      <c r="AM87" s="76"/>
      <c r="AN87" s="39"/>
      <c r="AO87" s="39"/>
      <c r="AP87" s="33"/>
      <c r="AQ87" s="77"/>
      <c r="AR87" s="39"/>
      <c r="AS87" s="39"/>
      <c r="AT87" s="76"/>
      <c r="AU87" s="39"/>
      <c r="AV87" s="78"/>
      <c r="AW87" s="33"/>
      <c r="AX87" s="77"/>
      <c r="AY87" s="39"/>
      <c r="AZ87" s="39"/>
      <c r="BA87" s="76"/>
      <c r="BB87" s="39"/>
      <c r="BC87" s="78"/>
      <c r="BD87" s="33"/>
      <c r="BE87" s="77"/>
      <c r="BF87" s="39"/>
      <c r="BG87" s="39"/>
      <c r="BH87" s="76"/>
      <c r="BI87" s="39"/>
      <c r="BJ87" s="78"/>
      <c r="BK87" s="33"/>
    </row>
    <row r="88" spans="1:63" x14ac:dyDescent="0.35">
      <c r="A88" s="77"/>
      <c r="B88" s="39"/>
      <c r="C88" s="39"/>
      <c r="D88" s="39"/>
      <c r="E88" s="39"/>
      <c r="F88" s="73"/>
      <c r="G88" s="95">
        <f>Table1487453233343536331323334353738393103113123133143153[[#This Row],[Hours Worked]]*Table1487453233343536331323334353738393103113123133143153[[#This Row],[Rate]]</f>
        <v>0</v>
      </c>
      <c r="H88" s="116"/>
      <c r="I88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88" s="94"/>
      <c r="K88" s="95">
        <f>Table1487453233343536331323334353738393103113123133143153[[#This Row],[Rate (Auto selects)]]*Table1487453233343536331323334353738393103113123133143153[[#This Row],[Hours Used]]</f>
        <v>0</v>
      </c>
      <c r="S88" s="33"/>
      <c r="T88" s="39"/>
      <c r="U88" s="39"/>
      <c r="V88" s="39"/>
      <c r="W88" s="39"/>
      <c r="X88" s="39"/>
      <c r="Y88" s="112">
        <f>IF(X88 &lt;&gt; "", RIGHT(Table15775311283848586881828384858788898108118128138148158[[#This Row],[Class (Dropdown)]],6),0)</f>
        <v>0</v>
      </c>
      <c r="Z88" s="108"/>
      <c r="AA88" s="107"/>
      <c r="AB88" s="111">
        <f>Table15775311283848586881828384858788898108118128138148158[[#This Row],[Rate (Auto fill)]]*Table15775311283848586881828384858788898108118128138148158[[#This Row],[Hours Groomed]]</f>
        <v>0</v>
      </c>
      <c r="AC88" s="32"/>
      <c r="AD88" s="84"/>
      <c r="AE88" s="85"/>
      <c r="AF88" s="85"/>
      <c r="AI88" s="33"/>
      <c r="AJ88" s="39"/>
      <c r="AK88" s="39"/>
      <c r="AL88" s="39"/>
      <c r="AM88" s="76"/>
      <c r="AN88" s="39"/>
      <c r="AO88" s="39"/>
      <c r="AP88" s="33"/>
      <c r="AQ88" s="77"/>
      <c r="AR88" s="39"/>
      <c r="AS88" s="39"/>
      <c r="AT88" s="76"/>
      <c r="AU88" s="39"/>
      <c r="AV88" s="78"/>
      <c r="AW88" s="33"/>
      <c r="AX88" s="77"/>
      <c r="AY88" s="39"/>
      <c r="AZ88" s="39"/>
      <c r="BA88" s="76"/>
      <c r="BB88" s="39"/>
      <c r="BC88" s="78"/>
      <c r="BD88" s="33"/>
      <c r="BE88" s="77"/>
      <c r="BF88" s="39"/>
      <c r="BG88" s="39"/>
      <c r="BH88" s="76"/>
      <c r="BI88" s="39"/>
      <c r="BJ88" s="78"/>
      <c r="BK88" s="33"/>
    </row>
    <row r="89" spans="1:63" x14ac:dyDescent="0.35">
      <c r="A89" s="77"/>
      <c r="B89" s="39"/>
      <c r="C89" s="39"/>
      <c r="D89" s="39"/>
      <c r="E89" s="39"/>
      <c r="F89" s="73"/>
      <c r="G89" s="95">
        <f>Table1487453233343536331323334353738393103113123133143153[[#This Row],[Hours Worked]]*Table1487453233343536331323334353738393103113123133143153[[#This Row],[Rate]]</f>
        <v>0</v>
      </c>
      <c r="H89" s="116"/>
      <c r="I89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89" s="94"/>
      <c r="K89" s="95">
        <f>Table1487453233343536331323334353738393103113123133143153[[#This Row],[Rate (Auto selects)]]*Table1487453233343536331323334353738393103113123133143153[[#This Row],[Hours Used]]</f>
        <v>0</v>
      </c>
      <c r="S89" s="33"/>
      <c r="T89" s="39"/>
      <c r="U89" s="39"/>
      <c r="V89" s="39"/>
      <c r="W89" s="39"/>
      <c r="X89" s="39"/>
      <c r="Y89" s="112">
        <f>IF(X89 &lt;&gt; "", RIGHT(Table15775311283848586881828384858788898108118128138148158[[#This Row],[Class (Dropdown)]],6),0)</f>
        <v>0</v>
      </c>
      <c r="Z89" s="108"/>
      <c r="AA89" s="107"/>
      <c r="AB89" s="111">
        <f>Table15775311283848586881828384858788898108118128138148158[[#This Row],[Rate (Auto fill)]]*Table15775311283848586881828384858788898108118128138148158[[#This Row],[Hours Groomed]]</f>
        <v>0</v>
      </c>
      <c r="AC89" s="32"/>
      <c r="AD89" s="84"/>
      <c r="AE89" s="85"/>
      <c r="AF89" s="85"/>
      <c r="AI89" s="33"/>
      <c r="AJ89" s="39"/>
      <c r="AK89" s="39"/>
      <c r="AL89" s="39"/>
      <c r="AM89" s="76"/>
      <c r="AN89" s="39"/>
      <c r="AO89" s="39"/>
      <c r="AP89" s="33"/>
      <c r="AQ89" s="77"/>
      <c r="AR89" s="39"/>
      <c r="AS89" s="39"/>
      <c r="AT89" s="76"/>
      <c r="AU89" s="39"/>
      <c r="AV89" s="78"/>
      <c r="AW89" s="33"/>
      <c r="AX89" s="77"/>
      <c r="AY89" s="39"/>
      <c r="AZ89" s="39"/>
      <c r="BA89" s="76"/>
      <c r="BB89" s="39"/>
      <c r="BC89" s="78"/>
      <c r="BD89" s="33"/>
      <c r="BE89" s="77"/>
      <c r="BF89" s="39"/>
      <c r="BG89" s="39"/>
      <c r="BH89" s="76"/>
      <c r="BI89" s="39"/>
      <c r="BJ89" s="78"/>
      <c r="BK89" s="33"/>
    </row>
    <row r="90" spans="1:63" x14ac:dyDescent="0.35">
      <c r="A90" s="77"/>
      <c r="B90" s="39"/>
      <c r="C90" s="39"/>
      <c r="D90" s="39"/>
      <c r="E90" s="39"/>
      <c r="F90" s="73"/>
      <c r="G90" s="95">
        <f>Table1487453233343536331323334353738393103113123133143153[[#This Row],[Hours Worked]]*Table1487453233343536331323334353738393103113123133143153[[#This Row],[Rate]]</f>
        <v>0</v>
      </c>
      <c r="H90" s="116"/>
      <c r="I90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90" s="94"/>
      <c r="K90" s="95">
        <f>Table1487453233343536331323334353738393103113123133143153[[#This Row],[Rate (Auto selects)]]*Table1487453233343536331323334353738393103113123133143153[[#This Row],[Hours Used]]</f>
        <v>0</v>
      </c>
      <c r="S90" s="33"/>
      <c r="T90" s="39"/>
      <c r="U90" s="39"/>
      <c r="V90" s="39"/>
      <c r="W90" s="39"/>
      <c r="X90" s="39"/>
      <c r="Y90" s="112">
        <f>IF(X90 &lt;&gt; "", RIGHT(Table15775311283848586881828384858788898108118128138148158[[#This Row],[Class (Dropdown)]],6),0)</f>
        <v>0</v>
      </c>
      <c r="Z90" s="108"/>
      <c r="AA90" s="107"/>
      <c r="AB90" s="111">
        <f>Table15775311283848586881828384858788898108118128138148158[[#This Row],[Rate (Auto fill)]]*Table15775311283848586881828384858788898108118128138148158[[#This Row],[Hours Groomed]]</f>
        <v>0</v>
      </c>
      <c r="AC90" s="32"/>
      <c r="AD90" s="84"/>
      <c r="AE90" s="85"/>
      <c r="AF90" s="85"/>
      <c r="AI90" s="33"/>
      <c r="AJ90" s="39"/>
      <c r="AK90" s="39"/>
      <c r="AL90" s="39"/>
      <c r="AM90" s="76"/>
      <c r="AN90" s="39"/>
      <c r="AO90" s="39"/>
      <c r="AP90" s="33"/>
      <c r="AQ90" s="77"/>
      <c r="AR90" s="39"/>
      <c r="AS90" s="39"/>
      <c r="AT90" s="76"/>
      <c r="AU90" s="39"/>
      <c r="AV90" s="78"/>
      <c r="AW90" s="33"/>
      <c r="AX90" s="77"/>
      <c r="AY90" s="39"/>
      <c r="AZ90" s="39"/>
      <c r="BA90" s="76"/>
      <c r="BB90" s="39"/>
      <c r="BC90" s="78"/>
      <c r="BD90" s="33"/>
      <c r="BE90" s="77"/>
      <c r="BF90" s="39"/>
      <c r="BG90" s="39"/>
      <c r="BH90" s="76"/>
      <c r="BI90" s="39"/>
      <c r="BJ90" s="78"/>
      <c r="BK90" s="33"/>
    </row>
    <row r="91" spans="1:63" x14ac:dyDescent="0.35">
      <c r="A91" s="77"/>
      <c r="B91" s="39"/>
      <c r="C91" s="39"/>
      <c r="D91" s="39"/>
      <c r="E91" s="39"/>
      <c r="F91" s="73"/>
      <c r="G91" s="95">
        <f>Table1487453233343536331323334353738393103113123133143153[[#This Row],[Hours Worked]]*Table1487453233343536331323334353738393103113123133143153[[#This Row],[Rate]]</f>
        <v>0</v>
      </c>
      <c r="H91" s="116"/>
      <c r="I91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91" s="94"/>
      <c r="K91" s="95">
        <f>Table1487453233343536331323334353738393103113123133143153[[#This Row],[Rate (Auto selects)]]*Table1487453233343536331323334353738393103113123133143153[[#This Row],[Hours Used]]</f>
        <v>0</v>
      </c>
      <c r="S91" s="33"/>
      <c r="T91" s="39"/>
      <c r="U91" s="39"/>
      <c r="V91" s="39"/>
      <c r="W91" s="39"/>
      <c r="X91" s="39"/>
      <c r="Y91" s="112">
        <f>IF(X91 &lt;&gt; "", RIGHT(Table15775311283848586881828384858788898108118128138148158[[#This Row],[Class (Dropdown)]],6),0)</f>
        <v>0</v>
      </c>
      <c r="Z91" s="108"/>
      <c r="AA91" s="107"/>
      <c r="AB91" s="111">
        <f>Table15775311283848586881828384858788898108118128138148158[[#This Row],[Rate (Auto fill)]]*Table15775311283848586881828384858788898108118128138148158[[#This Row],[Hours Groomed]]</f>
        <v>0</v>
      </c>
      <c r="AC91" s="32"/>
      <c r="AD91" s="84"/>
      <c r="AE91" s="85"/>
      <c r="AF91" s="85"/>
      <c r="AI91" s="33"/>
      <c r="AJ91" s="39"/>
      <c r="AK91" s="39"/>
      <c r="AL91" s="39"/>
      <c r="AM91" s="76"/>
      <c r="AN91" s="39"/>
      <c r="AO91" s="39"/>
      <c r="AP91" s="33"/>
      <c r="AQ91" s="77"/>
      <c r="AR91" s="39"/>
      <c r="AS91" s="39"/>
      <c r="AT91" s="76"/>
      <c r="AU91" s="39"/>
      <c r="AV91" s="78"/>
      <c r="AW91" s="33"/>
      <c r="AX91" s="77"/>
      <c r="AY91" s="39"/>
      <c r="AZ91" s="39"/>
      <c r="BA91" s="76"/>
      <c r="BB91" s="39"/>
      <c r="BC91" s="78"/>
      <c r="BD91" s="33"/>
      <c r="BE91" s="77"/>
      <c r="BF91" s="39"/>
      <c r="BG91" s="39"/>
      <c r="BH91" s="76"/>
      <c r="BI91" s="39"/>
      <c r="BJ91" s="78"/>
      <c r="BK91" s="33"/>
    </row>
    <row r="92" spans="1:63" x14ac:dyDescent="0.35">
      <c r="A92" s="77"/>
      <c r="B92" s="39"/>
      <c r="C92" s="39"/>
      <c r="D92" s="39"/>
      <c r="E92" s="39"/>
      <c r="F92" s="73"/>
      <c r="G92" s="95">
        <f>Table1487453233343536331323334353738393103113123133143153[[#This Row],[Hours Worked]]*Table1487453233343536331323334353738393103113123133143153[[#This Row],[Rate]]</f>
        <v>0</v>
      </c>
      <c r="H92" s="116"/>
      <c r="I92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92" s="94"/>
      <c r="K92" s="95">
        <f>Table1487453233343536331323334353738393103113123133143153[[#This Row],[Rate (Auto selects)]]*Table1487453233343536331323334353738393103113123133143153[[#This Row],[Hours Used]]</f>
        <v>0</v>
      </c>
      <c r="S92" s="33"/>
      <c r="T92" s="39"/>
      <c r="U92" s="39"/>
      <c r="V92" s="39"/>
      <c r="W92" s="39"/>
      <c r="X92" s="39"/>
      <c r="Y92" s="112">
        <f>IF(X92 &lt;&gt; "", RIGHT(Table15775311283848586881828384858788898108118128138148158[[#This Row],[Class (Dropdown)]],6),0)</f>
        <v>0</v>
      </c>
      <c r="Z92" s="108"/>
      <c r="AA92" s="107"/>
      <c r="AB92" s="111">
        <f>Table15775311283848586881828384858788898108118128138148158[[#This Row],[Rate (Auto fill)]]*Table15775311283848586881828384858788898108118128138148158[[#This Row],[Hours Groomed]]</f>
        <v>0</v>
      </c>
      <c r="AC92" s="32"/>
      <c r="AD92" s="84"/>
      <c r="AE92" s="85"/>
      <c r="AF92" s="85"/>
      <c r="AI92" s="33"/>
      <c r="AJ92" s="39"/>
      <c r="AK92" s="39"/>
      <c r="AL92" s="39"/>
      <c r="AM92" s="76"/>
      <c r="AN92" s="39"/>
      <c r="AO92" s="39"/>
      <c r="AP92" s="33"/>
      <c r="AQ92" s="77"/>
      <c r="AR92" s="39"/>
      <c r="AS92" s="39"/>
      <c r="AT92" s="76"/>
      <c r="AU92" s="39"/>
      <c r="AV92" s="78"/>
      <c r="AW92" s="33"/>
      <c r="AX92" s="77"/>
      <c r="AY92" s="39"/>
      <c r="AZ92" s="39"/>
      <c r="BA92" s="76"/>
      <c r="BB92" s="39"/>
      <c r="BC92" s="78"/>
      <c r="BD92" s="33"/>
      <c r="BE92" s="77"/>
      <c r="BF92" s="39"/>
      <c r="BG92" s="39"/>
      <c r="BH92" s="76"/>
      <c r="BI92" s="39"/>
      <c r="BJ92" s="78"/>
      <c r="BK92" s="33"/>
    </row>
    <row r="93" spans="1:63" x14ac:dyDescent="0.35">
      <c r="A93" s="77"/>
      <c r="B93" s="39"/>
      <c r="C93" s="39"/>
      <c r="D93" s="39"/>
      <c r="E93" s="39"/>
      <c r="F93" s="73"/>
      <c r="G93" s="95">
        <f>Table1487453233343536331323334353738393103113123133143153[[#This Row],[Hours Worked]]*Table1487453233343536331323334353738393103113123133143153[[#This Row],[Rate]]</f>
        <v>0</v>
      </c>
      <c r="H93" s="116"/>
      <c r="I93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93" s="94"/>
      <c r="K93" s="95">
        <f>Table1487453233343536331323334353738393103113123133143153[[#This Row],[Rate (Auto selects)]]*Table1487453233343536331323334353738393103113123133143153[[#This Row],[Hours Used]]</f>
        <v>0</v>
      </c>
      <c r="S93" s="33"/>
      <c r="T93" s="39"/>
      <c r="U93" s="39"/>
      <c r="V93" s="39"/>
      <c r="W93" s="39"/>
      <c r="X93" s="39"/>
      <c r="Y93" s="112">
        <f>IF(X93 &lt;&gt; "", RIGHT(Table15775311283848586881828384858788898108118128138148158[[#This Row],[Class (Dropdown)]],6),0)</f>
        <v>0</v>
      </c>
      <c r="Z93" s="108"/>
      <c r="AA93" s="107"/>
      <c r="AB93" s="111">
        <f>Table15775311283848586881828384858788898108118128138148158[[#This Row],[Rate (Auto fill)]]*Table15775311283848586881828384858788898108118128138148158[[#This Row],[Hours Groomed]]</f>
        <v>0</v>
      </c>
      <c r="AC93" s="32"/>
      <c r="AD93" s="84"/>
      <c r="AE93" s="85"/>
      <c r="AF93" s="85"/>
      <c r="AI93" s="33"/>
      <c r="AJ93" s="39"/>
      <c r="AK93" s="39"/>
      <c r="AL93" s="39"/>
      <c r="AM93" s="76"/>
      <c r="AN93" s="39"/>
      <c r="AO93" s="39"/>
      <c r="AP93" s="33"/>
      <c r="AQ93" s="77"/>
      <c r="AR93" s="39"/>
      <c r="AS93" s="39"/>
      <c r="AT93" s="76"/>
      <c r="AU93" s="39"/>
      <c r="AV93" s="78"/>
      <c r="AW93" s="33"/>
      <c r="AX93" s="77"/>
      <c r="AY93" s="39"/>
      <c r="AZ93" s="39"/>
      <c r="BA93" s="76"/>
      <c r="BB93" s="39"/>
      <c r="BC93" s="78"/>
      <c r="BD93" s="33"/>
      <c r="BE93" s="77"/>
      <c r="BF93" s="39"/>
      <c r="BG93" s="39"/>
      <c r="BH93" s="76"/>
      <c r="BI93" s="39"/>
      <c r="BJ93" s="78"/>
      <c r="BK93" s="33"/>
    </row>
    <row r="94" spans="1:63" x14ac:dyDescent="0.35">
      <c r="A94" s="77"/>
      <c r="B94" s="39"/>
      <c r="C94" s="39"/>
      <c r="D94" s="39"/>
      <c r="E94" s="39"/>
      <c r="F94" s="73"/>
      <c r="G94" s="95">
        <f>Table1487453233343536331323334353738393103113123133143153[[#This Row],[Hours Worked]]*Table1487453233343536331323334353738393103113123133143153[[#This Row],[Rate]]</f>
        <v>0</v>
      </c>
      <c r="H94" s="116"/>
      <c r="I94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94" s="94"/>
      <c r="K94" s="95">
        <f>Table1487453233343536331323334353738393103113123133143153[[#This Row],[Rate (Auto selects)]]*Table1487453233343536331323334353738393103113123133143153[[#This Row],[Hours Used]]</f>
        <v>0</v>
      </c>
      <c r="S94" s="33"/>
      <c r="T94" s="39"/>
      <c r="U94" s="39"/>
      <c r="V94" s="39"/>
      <c r="W94" s="39"/>
      <c r="X94" s="39"/>
      <c r="Y94" s="112">
        <f>IF(X94 &lt;&gt; "", RIGHT(Table15775311283848586881828384858788898108118128138148158[[#This Row],[Class (Dropdown)]],6),0)</f>
        <v>0</v>
      </c>
      <c r="Z94" s="108"/>
      <c r="AA94" s="107"/>
      <c r="AB94" s="111">
        <f>Table15775311283848586881828384858788898108118128138148158[[#This Row],[Rate (Auto fill)]]*Table15775311283848586881828384858788898108118128138148158[[#This Row],[Hours Groomed]]</f>
        <v>0</v>
      </c>
      <c r="AC94" s="32"/>
      <c r="AD94" s="84"/>
      <c r="AE94" s="85"/>
      <c r="AF94" s="85"/>
      <c r="AI94" s="33"/>
      <c r="AJ94" s="39"/>
      <c r="AK94" s="39"/>
      <c r="AL94" s="39"/>
      <c r="AM94" s="76"/>
      <c r="AN94" s="39"/>
      <c r="AO94" s="39"/>
      <c r="AP94" s="33"/>
      <c r="AQ94" s="77"/>
      <c r="AR94" s="39"/>
      <c r="AS94" s="39"/>
      <c r="AT94" s="76"/>
      <c r="AU94" s="39"/>
      <c r="AV94" s="78"/>
      <c r="AW94" s="33"/>
      <c r="AX94" s="77"/>
      <c r="AY94" s="39"/>
      <c r="AZ94" s="39"/>
      <c r="BA94" s="76"/>
      <c r="BB94" s="39"/>
      <c r="BC94" s="78"/>
      <c r="BD94" s="33"/>
      <c r="BE94" s="77"/>
      <c r="BF94" s="39"/>
      <c r="BG94" s="39"/>
      <c r="BH94" s="76"/>
      <c r="BI94" s="39"/>
      <c r="BJ94" s="78"/>
      <c r="BK94" s="33"/>
    </row>
    <row r="95" spans="1:63" x14ac:dyDescent="0.35">
      <c r="A95" s="77"/>
      <c r="B95" s="39"/>
      <c r="C95" s="39"/>
      <c r="D95" s="39"/>
      <c r="E95" s="39"/>
      <c r="F95" s="73"/>
      <c r="G95" s="95">
        <f>Table1487453233343536331323334353738393103113123133143153[[#This Row],[Hours Worked]]*Table1487453233343536331323334353738393103113123133143153[[#This Row],[Rate]]</f>
        <v>0</v>
      </c>
      <c r="H95" s="116"/>
      <c r="I95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95" s="94"/>
      <c r="K95" s="95">
        <f>Table1487453233343536331323334353738393103113123133143153[[#This Row],[Rate (Auto selects)]]*Table1487453233343536331323334353738393103113123133143153[[#This Row],[Hours Used]]</f>
        <v>0</v>
      </c>
      <c r="S95" s="33"/>
      <c r="T95" s="39"/>
      <c r="U95" s="39"/>
      <c r="V95" s="39"/>
      <c r="W95" s="39"/>
      <c r="X95" s="39"/>
      <c r="Y95" s="112">
        <f>IF(X95 &lt;&gt; "", RIGHT(Table15775311283848586881828384858788898108118128138148158[[#This Row],[Class (Dropdown)]],6),0)</f>
        <v>0</v>
      </c>
      <c r="Z95" s="108"/>
      <c r="AA95" s="107"/>
      <c r="AB95" s="111">
        <f>Table15775311283848586881828384858788898108118128138148158[[#This Row],[Rate (Auto fill)]]*Table15775311283848586881828384858788898108118128138148158[[#This Row],[Hours Groomed]]</f>
        <v>0</v>
      </c>
      <c r="AC95" s="32"/>
      <c r="AD95" s="84"/>
      <c r="AE95" s="85"/>
      <c r="AF95" s="85"/>
      <c r="AI95" s="33"/>
      <c r="AJ95" s="39"/>
      <c r="AK95" s="39"/>
      <c r="AL95" s="39"/>
      <c r="AM95" s="76"/>
      <c r="AN95" s="39"/>
      <c r="AO95" s="39"/>
      <c r="AP95" s="33"/>
      <c r="AQ95" s="77"/>
      <c r="AR95" s="39"/>
      <c r="AS95" s="39"/>
      <c r="AT95" s="76"/>
      <c r="AU95" s="39"/>
      <c r="AV95" s="78"/>
      <c r="AW95" s="33"/>
      <c r="AX95" s="77"/>
      <c r="AY95" s="39"/>
      <c r="AZ95" s="39"/>
      <c r="BA95" s="76"/>
      <c r="BB95" s="39"/>
      <c r="BC95" s="78"/>
      <c r="BD95" s="33"/>
      <c r="BE95" s="77"/>
      <c r="BF95" s="39"/>
      <c r="BG95" s="39"/>
      <c r="BH95" s="76"/>
      <c r="BI95" s="39"/>
      <c r="BJ95" s="78"/>
      <c r="BK95" s="33"/>
    </row>
    <row r="96" spans="1:63" x14ac:dyDescent="0.35">
      <c r="A96" s="77"/>
      <c r="B96" s="39"/>
      <c r="C96" s="39"/>
      <c r="D96" s="39"/>
      <c r="E96" s="39"/>
      <c r="F96" s="73"/>
      <c r="G96" s="95">
        <f>Table1487453233343536331323334353738393103113123133143153[[#This Row],[Hours Worked]]*Table1487453233343536331323334353738393103113123133143153[[#This Row],[Rate]]</f>
        <v>0</v>
      </c>
      <c r="H96" s="116"/>
      <c r="I96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96" s="94"/>
      <c r="K96" s="95">
        <f>Table1487453233343536331323334353738393103113123133143153[[#This Row],[Rate (Auto selects)]]*Table1487453233343536331323334353738393103113123133143153[[#This Row],[Hours Used]]</f>
        <v>0</v>
      </c>
      <c r="S96" s="33"/>
      <c r="T96" s="39"/>
      <c r="U96" s="39"/>
      <c r="V96" s="39"/>
      <c r="W96" s="39"/>
      <c r="X96" s="39"/>
      <c r="Y96" s="112">
        <f>IF(X96 &lt;&gt; "", RIGHT(Table15775311283848586881828384858788898108118128138148158[[#This Row],[Class (Dropdown)]],6),0)</f>
        <v>0</v>
      </c>
      <c r="Z96" s="108"/>
      <c r="AA96" s="107"/>
      <c r="AB96" s="111">
        <f>Table15775311283848586881828384858788898108118128138148158[[#This Row],[Rate (Auto fill)]]*Table15775311283848586881828384858788898108118128138148158[[#This Row],[Hours Groomed]]</f>
        <v>0</v>
      </c>
      <c r="AC96" s="32"/>
      <c r="AD96" s="84"/>
      <c r="AE96" s="85"/>
      <c r="AF96" s="85"/>
      <c r="AI96" s="33"/>
      <c r="AJ96" s="39"/>
      <c r="AK96" s="39"/>
      <c r="AL96" s="39"/>
      <c r="AM96" s="76"/>
      <c r="AN96" s="39"/>
      <c r="AO96" s="39"/>
      <c r="AP96" s="33"/>
      <c r="AQ96" s="77"/>
      <c r="AR96" s="39"/>
      <c r="AS96" s="39"/>
      <c r="AT96" s="76"/>
      <c r="AU96" s="39"/>
      <c r="AV96" s="78"/>
      <c r="AW96" s="33"/>
      <c r="AX96" s="77"/>
      <c r="AY96" s="39"/>
      <c r="AZ96" s="39"/>
      <c r="BA96" s="76"/>
      <c r="BB96" s="39"/>
      <c r="BC96" s="78"/>
      <c r="BD96" s="33"/>
      <c r="BE96" s="77"/>
      <c r="BF96" s="39"/>
      <c r="BG96" s="39"/>
      <c r="BH96" s="76"/>
      <c r="BI96" s="39"/>
      <c r="BJ96" s="78"/>
      <c r="BK96" s="33"/>
    </row>
    <row r="97" spans="1:63" x14ac:dyDescent="0.35">
      <c r="A97" s="77"/>
      <c r="B97" s="39"/>
      <c r="C97" s="39"/>
      <c r="D97" s="39"/>
      <c r="E97" s="39"/>
      <c r="F97" s="73"/>
      <c r="G97" s="95">
        <f>Table1487453233343536331323334353738393103113123133143153[[#This Row],[Hours Worked]]*Table1487453233343536331323334353738393103113123133143153[[#This Row],[Rate]]</f>
        <v>0</v>
      </c>
      <c r="H97" s="116"/>
      <c r="I97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97" s="94"/>
      <c r="K97" s="95">
        <f>Table1487453233343536331323334353738393103113123133143153[[#This Row],[Rate (Auto selects)]]*Table1487453233343536331323334353738393103113123133143153[[#This Row],[Hours Used]]</f>
        <v>0</v>
      </c>
      <c r="S97" s="33"/>
      <c r="T97" s="39"/>
      <c r="U97" s="39"/>
      <c r="V97" s="39"/>
      <c r="W97" s="39"/>
      <c r="X97" s="39"/>
      <c r="Y97" s="112">
        <f>IF(X97 &lt;&gt; "", RIGHT(Table15775311283848586881828384858788898108118128138148158[[#This Row],[Class (Dropdown)]],6),0)</f>
        <v>0</v>
      </c>
      <c r="Z97" s="108"/>
      <c r="AA97" s="107"/>
      <c r="AB97" s="111">
        <f>Table15775311283848586881828384858788898108118128138148158[[#This Row],[Rate (Auto fill)]]*Table15775311283848586881828384858788898108118128138148158[[#This Row],[Hours Groomed]]</f>
        <v>0</v>
      </c>
      <c r="AC97" s="32"/>
      <c r="AD97" s="84"/>
      <c r="AE97" s="85"/>
      <c r="AF97" s="85"/>
      <c r="AI97" s="33"/>
      <c r="AJ97" s="39"/>
      <c r="AK97" s="39"/>
      <c r="AL97" s="39"/>
      <c r="AM97" s="76"/>
      <c r="AN97" s="39"/>
      <c r="AO97" s="39"/>
      <c r="AP97" s="33"/>
      <c r="AQ97" s="77"/>
      <c r="AR97" s="39"/>
      <c r="AS97" s="39"/>
      <c r="AT97" s="76"/>
      <c r="AU97" s="39"/>
      <c r="AV97" s="78"/>
      <c r="AW97" s="33"/>
      <c r="AX97" s="77"/>
      <c r="AY97" s="39"/>
      <c r="AZ97" s="39"/>
      <c r="BA97" s="76"/>
      <c r="BB97" s="39"/>
      <c r="BC97" s="78"/>
      <c r="BD97" s="33"/>
      <c r="BE97" s="77"/>
      <c r="BF97" s="39"/>
      <c r="BG97" s="39"/>
      <c r="BH97" s="76"/>
      <c r="BI97" s="39"/>
      <c r="BJ97" s="78"/>
      <c r="BK97" s="33"/>
    </row>
    <row r="98" spans="1:63" x14ac:dyDescent="0.35">
      <c r="A98" s="77"/>
      <c r="B98" s="39"/>
      <c r="C98" s="39"/>
      <c r="D98" s="39"/>
      <c r="E98" s="39"/>
      <c r="F98" s="73"/>
      <c r="G98" s="95">
        <f>Table1487453233343536331323334353738393103113123133143153[[#This Row],[Hours Worked]]*Table1487453233343536331323334353738393103113123133143153[[#This Row],[Rate]]</f>
        <v>0</v>
      </c>
      <c r="H98" s="116"/>
      <c r="I98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98" s="94"/>
      <c r="K98" s="95">
        <f>Table1487453233343536331323334353738393103113123133143153[[#This Row],[Rate (Auto selects)]]*Table1487453233343536331323334353738393103113123133143153[[#This Row],[Hours Used]]</f>
        <v>0</v>
      </c>
      <c r="S98" s="33"/>
      <c r="T98" s="39"/>
      <c r="U98" s="39"/>
      <c r="V98" s="39"/>
      <c r="W98" s="39"/>
      <c r="X98" s="39"/>
      <c r="Y98" s="112">
        <f>IF(X98 &lt;&gt; "", RIGHT(Table15775311283848586881828384858788898108118128138148158[[#This Row],[Class (Dropdown)]],6),0)</f>
        <v>0</v>
      </c>
      <c r="Z98" s="108"/>
      <c r="AA98" s="107"/>
      <c r="AB98" s="111">
        <f>Table15775311283848586881828384858788898108118128138148158[[#This Row],[Rate (Auto fill)]]*Table15775311283848586881828384858788898108118128138148158[[#This Row],[Hours Groomed]]</f>
        <v>0</v>
      </c>
      <c r="AC98" s="32"/>
      <c r="AD98" s="84"/>
      <c r="AE98" s="85"/>
      <c r="AF98" s="85"/>
      <c r="AI98" s="33"/>
      <c r="AJ98" s="39"/>
      <c r="AK98" s="39"/>
      <c r="AL98" s="39"/>
      <c r="AM98" s="76"/>
      <c r="AN98" s="39"/>
      <c r="AO98" s="39"/>
      <c r="AP98" s="33"/>
      <c r="AQ98" s="77"/>
      <c r="AR98" s="39"/>
      <c r="AS98" s="39"/>
      <c r="AT98" s="76"/>
      <c r="AU98" s="39"/>
      <c r="AV98" s="78"/>
      <c r="AW98" s="33"/>
      <c r="AX98" s="77"/>
      <c r="AY98" s="39"/>
      <c r="AZ98" s="39"/>
      <c r="BA98" s="76"/>
      <c r="BB98" s="39"/>
      <c r="BC98" s="78"/>
      <c r="BD98" s="33"/>
      <c r="BE98" s="77"/>
      <c r="BF98" s="39"/>
      <c r="BG98" s="39"/>
      <c r="BH98" s="76"/>
      <c r="BI98" s="39"/>
      <c r="BJ98" s="78"/>
      <c r="BK98" s="33"/>
    </row>
    <row r="99" spans="1:63" x14ac:dyDescent="0.35">
      <c r="A99" s="77"/>
      <c r="B99" s="39"/>
      <c r="C99" s="39"/>
      <c r="D99" s="39"/>
      <c r="E99" s="39"/>
      <c r="F99" s="73"/>
      <c r="G99" s="95">
        <f>Table1487453233343536331323334353738393103113123133143153[[#This Row],[Hours Worked]]*Table1487453233343536331323334353738393103113123133143153[[#This Row],[Rate]]</f>
        <v>0</v>
      </c>
      <c r="H99" s="116"/>
      <c r="I99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99" s="94"/>
      <c r="K99" s="95">
        <f>Table1487453233343536331323334353738393103113123133143153[[#This Row],[Rate (Auto selects)]]*Table1487453233343536331323334353738393103113123133143153[[#This Row],[Hours Used]]</f>
        <v>0</v>
      </c>
      <c r="S99" s="33"/>
      <c r="T99" s="39"/>
      <c r="U99" s="39"/>
      <c r="V99" s="39"/>
      <c r="W99" s="39"/>
      <c r="X99" s="39"/>
      <c r="Y99" s="112">
        <f>IF(X99 &lt;&gt; "", RIGHT(Table15775311283848586881828384858788898108118128138148158[[#This Row],[Class (Dropdown)]],6),0)</f>
        <v>0</v>
      </c>
      <c r="Z99" s="108"/>
      <c r="AA99" s="107"/>
      <c r="AB99" s="111">
        <f>Table15775311283848586881828384858788898108118128138148158[[#This Row],[Rate (Auto fill)]]*Table15775311283848586881828384858788898108118128138148158[[#This Row],[Hours Groomed]]</f>
        <v>0</v>
      </c>
      <c r="AC99" s="32"/>
      <c r="AD99" s="84"/>
      <c r="AE99" s="85"/>
      <c r="AF99" s="85"/>
      <c r="AI99" s="33"/>
      <c r="AJ99" s="39"/>
      <c r="AK99" s="39"/>
      <c r="AL99" s="39"/>
      <c r="AM99" s="76"/>
      <c r="AN99" s="39"/>
      <c r="AO99" s="39"/>
      <c r="AP99" s="33"/>
      <c r="AQ99" s="77"/>
      <c r="AR99" s="39"/>
      <c r="AS99" s="39"/>
      <c r="AT99" s="76"/>
      <c r="AU99" s="39"/>
      <c r="AV99" s="78"/>
      <c r="AW99" s="33"/>
      <c r="AX99" s="77"/>
      <c r="AY99" s="39"/>
      <c r="AZ99" s="39"/>
      <c r="BA99" s="76"/>
      <c r="BB99" s="39"/>
      <c r="BC99" s="78"/>
      <c r="BD99" s="33"/>
      <c r="BE99" s="77"/>
      <c r="BF99" s="39"/>
      <c r="BG99" s="39"/>
      <c r="BH99" s="76"/>
      <c r="BI99" s="39"/>
      <c r="BJ99" s="78"/>
      <c r="BK99" s="33"/>
    </row>
    <row r="100" spans="1:63" x14ac:dyDescent="0.35">
      <c r="A100" s="77"/>
      <c r="B100" s="39"/>
      <c r="C100" s="39"/>
      <c r="D100" s="39"/>
      <c r="E100" s="39"/>
      <c r="F100" s="73"/>
      <c r="G100" s="95">
        <f>Table1487453233343536331323334353738393103113123133143153[[#This Row],[Hours Worked]]*Table1487453233343536331323334353738393103113123133143153[[#This Row],[Rate]]</f>
        <v>0</v>
      </c>
      <c r="H100" s="116"/>
      <c r="I100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00" s="94"/>
      <c r="K100" s="95">
        <f>Table1487453233343536331323334353738393103113123133143153[[#This Row],[Rate (Auto selects)]]*Table1487453233343536331323334353738393103113123133143153[[#This Row],[Hours Used]]</f>
        <v>0</v>
      </c>
      <c r="S100" s="33"/>
      <c r="T100" s="39"/>
      <c r="U100" s="39"/>
      <c r="V100" s="39"/>
      <c r="W100" s="39"/>
      <c r="X100" s="39"/>
      <c r="Y100" s="112">
        <f>IF(X100 &lt;&gt; "", RIGHT(Table15775311283848586881828384858788898108118128138148158[[#This Row],[Class (Dropdown)]],6),0)</f>
        <v>0</v>
      </c>
      <c r="Z100" s="108"/>
      <c r="AA100" s="107"/>
      <c r="AB100" s="111">
        <f>Table15775311283848586881828384858788898108118128138148158[[#This Row],[Rate (Auto fill)]]*Table15775311283848586881828384858788898108118128138148158[[#This Row],[Hours Groomed]]</f>
        <v>0</v>
      </c>
      <c r="AC100" s="32"/>
      <c r="AD100" s="84"/>
      <c r="AE100" s="85"/>
      <c r="AF100" s="85"/>
      <c r="AI100" s="33"/>
      <c r="AJ100" s="39"/>
      <c r="AK100" s="39"/>
      <c r="AL100" s="39"/>
      <c r="AM100" s="76"/>
      <c r="AN100" s="39"/>
      <c r="AO100" s="39"/>
      <c r="AP100" s="33"/>
      <c r="AQ100" s="77"/>
      <c r="AR100" s="39"/>
      <c r="AS100" s="39"/>
      <c r="AT100" s="76"/>
      <c r="AU100" s="39"/>
      <c r="AV100" s="78"/>
      <c r="AW100" s="33"/>
      <c r="AX100" s="77"/>
      <c r="AY100" s="39"/>
      <c r="AZ100" s="39"/>
      <c r="BA100" s="76"/>
      <c r="BB100" s="39"/>
      <c r="BC100" s="78"/>
      <c r="BD100" s="33"/>
      <c r="BE100" s="77"/>
      <c r="BF100" s="39"/>
      <c r="BG100" s="39"/>
      <c r="BH100" s="76"/>
      <c r="BI100" s="39"/>
      <c r="BJ100" s="78"/>
      <c r="BK100" s="33"/>
    </row>
    <row r="101" spans="1:63" x14ac:dyDescent="0.35">
      <c r="A101" s="77"/>
      <c r="B101" s="39"/>
      <c r="C101" s="39"/>
      <c r="D101" s="39"/>
      <c r="E101" s="39"/>
      <c r="F101" s="73"/>
      <c r="G101" s="95">
        <f>Table1487453233343536331323334353738393103113123133143153[[#This Row],[Hours Worked]]*Table1487453233343536331323334353738393103113123133143153[[#This Row],[Rate]]</f>
        <v>0</v>
      </c>
      <c r="H101" s="116"/>
      <c r="I101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01" s="94"/>
      <c r="K101" s="95">
        <f>Table1487453233343536331323334353738393103113123133143153[[#This Row],[Rate (Auto selects)]]*Table1487453233343536331323334353738393103113123133143153[[#This Row],[Hours Used]]</f>
        <v>0</v>
      </c>
      <c r="S101" s="33"/>
      <c r="T101" s="39"/>
      <c r="U101" s="39"/>
      <c r="V101" s="39"/>
      <c r="W101" s="39"/>
      <c r="X101" s="39"/>
      <c r="Y101" s="112">
        <f>IF(X101 &lt;&gt; "", RIGHT(Table15775311283848586881828384858788898108118128138148158[[#This Row],[Class (Dropdown)]],6),0)</f>
        <v>0</v>
      </c>
      <c r="Z101" s="108"/>
      <c r="AA101" s="107"/>
      <c r="AB101" s="111">
        <f>Table15775311283848586881828384858788898108118128138148158[[#This Row],[Rate (Auto fill)]]*Table15775311283848586881828384858788898108118128138148158[[#This Row],[Hours Groomed]]</f>
        <v>0</v>
      </c>
      <c r="AC101" s="32"/>
      <c r="AD101" s="84"/>
      <c r="AE101" s="85"/>
      <c r="AF101" s="85"/>
      <c r="AI101" s="33"/>
      <c r="AJ101" s="39"/>
      <c r="AK101" s="39"/>
      <c r="AL101" s="39"/>
      <c r="AM101" s="76"/>
      <c r="AN101" s="39"/>
      <c r="AO101" s="39"/>
      <c r="AP101" s="33"/>
      <c r="AQ101" s="77"/>
      <c r="AR101" s="39"/>
      <c r="AS101" s="39"/>
      <c r="AT101" s="76"/>
      <c r="AU101" s="39"/>
      <c r="AV101" s="78"/>
      <c r="AW101" s="33"/>
      <c r="AX101" s="77"/>
      <c r="AY101" s="39"/>
      <c r="AZ101" s="39"/>
      <c r="BA101" s="76"/>
      <c r="BB101" s="39"/>
      <c r="BC101" s="78"/>
      <c r="BD101" s="33"/>
      <c r="BE101" s="77"/>
      <c r="BF101" s="39"/>
      <c r="BG101" s="39"/>
      <c r="BH101" s="76"/>
      <c r="BI101" s="39"/>
      <c r="BJ101" s="78"/>
      <c r="BK101" s="33"/>
    </row>
    <row r="102" spans="1:63" x14ac:dyDescent="0.35">
      <c r="A102" s="77"/>
      <c r="B102" s="39"/>
      <c r="C102" s="39"/>
      <c r="D102" s="39"/>
      <c r="E102" s="39"/>
      <c r="F102" s="73"/>
      <c r="G102" s="95">
        <f>Table1487453233343536331323334353738393103113123133143153[[#This Row],[Hours Worked]]*Table1487453233343536331323334353738393103113123133143153[[#This Row],[Rate]]</f>
        <v>0</v>
      </c>
      <c r="H102" s="116"/>
      <c r="I102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02" s="94"/>
      <c r="K102" s="95">
        <f>Table1487453233343536331323334353738393103113123133143153[[#This Row],[Rate (Auto selects)]]*Table1487453233343536331323334353738393103113123133143153[[#This Row],[Hours Used]]</f>
        <v>0</v>
      </c>
      <c r="S102" s="33"/>
      <c r="T102" s="39"/>
      <c r="U102" s="39"/>
      <c r="V102" s="39"/>
      <c r="W102" s="39"/>
      <c r="X102" s="39"/>
      <c r="Y102" s="112">
        <f>IF(X102 &lt;&gt; "", RIGHT(Table15775311283848586881828384858788898108118128138148158[[#This Row],[Class (Dropdown)]],6),0)</f>
        <v>0</v>
      </c>
      <c r="Z102" s="108"/>
      <c r="AA102" s="107"/>
      <c r="AB102" s="111">
        <f>Table15775311283848586881828384858788898108118128138148158[[#This Row],[Rate (Auto fill)]]*Table15775311283848586881828384858788898108118128138148158[[#This Row],[Hours Groomed]]</f>
        <v>0</v>
      </c>
      <c r="AC102" s="32"/>
      <c r="AD102" s="84"/>
      <c r="AE102" s="85"/>
      <c r="AF102" s="85"/>
      <c r="AI102" s="33"/>
      <c r="AJ102" s="39"/>
      <c r="AK102" s="39"/>
      <c r="AL102" s="39"/>
      <c r="AM102" s="76"/>
      <c r="AN102" s="39"/>
      <c r="AO102" s="39"/>
      <c r="AP102" s="33"/>
      <c r="AQ102" s="77"/>
      <c r="AR102" s="39"/>
      <c r="AS102" s="39"/>
      <c r="AT102" s="76"/>
      <c r="AU102" s="39"/>
      <c r="AV102" s="78"/>
      <c r="AW102" s="33"/>
      <c r="AX102" s="77"/>
      <c r="AY102" s="39"/>
      <c r="AZ102" s="39"/>
      <c r="BA102" s="76"/>
      <c r="BB102" s="39"/>
      <c r="BC102" s="78"/>
      <c r="BD102" s="33"/>
      <c r="BE102" s="77"/>
      <c r="BF102" s="39"/>
      <c r="BG102" s="39"/>
      <c r="BH102" s="76"/>
      <c r="BI102" s="39"/>
      <c r="BJ102" s="78"/>
      <c r="BK102" s="33"/>
    </row>
    <row r="103" spans="1:63" x14ac:dyDescent="0.35">
      <c r="A103" s="77"/>
      <c r="B103" s="39"/>
      <c r="C103" s="39"/>
      <c r="D103" s="39"/>
      <c r="E103" s="39"/>
      <c r="F103" s="73"/>
      <c r="G103" s="95">
        <f>Table1487453233343536331323334353738393103113123133143153[[#This Row],[Hours Worked]]*Table1487453233343536331323334353738393103113123133143153[[#This Row],[Rate]]</f>
        <v>0</v>
      </c>
      <c r="H103" s="116"/>
      <c r="I103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03" s="94"/>
      <c r="K103" s="95">
        <f>Table1487453233343536331323334353738393103113123133143153[[#This Row],[Rate (Auto selects)]]*Table1487453233343536331323334353738393103113123133143153[[#This Row],[Hours Used]]</f>
        <v>0</v>
      </c>
      <c r="S103" s="33"/>
      <c r="T103" s="39"/>
      <c r="U103" s="39"/>
      <c r="V103" s="39"/>
      <c r="W103" s="39"/>
      <c r="X103" s="39"/>
      <c r="Y103" s="112">
        <f>IF(X103 &lt;&gt; "", RIGHT(Table15775311283848586881828384858788898108118128138148158[[#This Row],[Class (Dropdown)]],6),0)</f>
        <v>0</v>
      </c>
      <c r="Z103" s="108"/>
      <c r="AA103" s="107"/>
      <c r="AB103" s="111">
        <f>Table15775311283848586881828384858788898108118128138148158[[#This Row],[Rate (Auto fill)]]*Table15775311283848586881828384858788898108118128138148158[[#This Row],[Hours Groomed]]</f>
        <v>0</v>
      </c>
      <c r="AC103" s="32"/>
      <c r="AD103" s="84"/>
      <c r="AE103" s="85"/>
      <c r="AF103" s="85"/>
      <c r="AI103" s="33"/>
      <c r="AJ103" s="39"/>
      <c r="AK103" s="39"/>
      <c r="AL103" s="39"/>
      <c r="AM103" s="76"/>
      <c r="AN103" s="39"/>
      <c r="AO103" s="39"/>
      <c r="AP103" s="33"/>
      <c r="AQ103" s="77"/>
      <c r="AR103" s="39"/>
      <c r="AS103" s="39"/>
      <c r="AT103" s="76"/>
      <c r="AU103" s="39"/>
      <c r="AV103" s="78"/>
      <c r="AW103" s="33"/>
      <c r="AX103" s="77"/>
      <c r="AY103" s="39"/>
      <c r="AZ103" s="39"/>
      <c r="BA103" s="76"/>
      <c r="BB103" s="39"/>
      <c r="BC103" s="78"/>
      <c r="BD103" s="33"/>
      <c r="BE103" s="77"/>
      <c r="BF103" s="39"/>
      <c r="BG103" s="39"/>
      <c r="BH103" s="76"/>
      <c r="BI103" s="39"/>
      <c r="BJ103" s="78"/>
      <c r="BK103" s="33"/>
    </row>
    <row r="104" spans="1:63" x14ac:dyDescent="0.35">
      <c r="A104" s="77"/>
      <c r="B104" s="39"/>
      <c r="C104" s="39"/>
      <c r="D104" s="39"/>
      <c r="E104" s="39"/>
      <c r="F104" s="73"/>
      <c r="G104" s="95">
        <f>Table1487453233343536331323334353738393103113123133143153[[#This Row],[Hours Worked]]*Table1487453233343536331323334353738393103113123133143153[[#This Row],[Rate]]</f>
        <v>0</v>
      </c>
      <c r="H104" s="116"/>
      <c r="I104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04" s="94"/>
      <c r="K104" s="95">
        <f>Table1487453233343536331323334353738393103113123133143153[[#This Row],[Rate (Auto selects)]]*Table1487453233343536331323334353738393103113123133143153[[#This Row],[Hours Used]]</f>
        <v>0</v>
      </c>
      <c r="S104" s="33"/>
      <c r="T104" s="39"/>
      <c r="U104" s="39"/>
      <c r="V104" s="39"/>
      <c r="W104" s="39"/>
      <c r="X104" s="39"/>
      <c r="Y104" s="112">
        <f>IF(X104 &lt;&gt; "", RIGHT(Table15775311283848586881828384858788898108118128138148158[[#This Row],[Class (Dropdown)]],6),0)</f>
        <v>0</v>
      </c>
      <c r="Z104" s="108"/>
      <c r="AA104" s="107"/>
      <c r="AB104" s="111">
        <f>Table15775311283848586881828384858788898108118128138148158[[#This Row],[Rate (Auto fill)]]*Table15775311283848586881828384858788898108118128138148158[[#This Row],[Hours Groomed]]</f>
        <v>0</v>
      </c>
      <c r="AC104" s="32"/>
      <c r="AE104" s="85"/>
      <c r="AF104" s="85"/>
      <c r="AI104" s="33"/>
      <c r="AJ104" s="39"/>
      <c r="AK104" s="39"/>
      <c r="AL104" s="39"/>
      <c r="AM104" s="76"/>
      <c r="AN104" s="39"/>
      <c r="AO104" s="39"/>
      <c r="AP104" s="33"/>
      <c r="AQ104" s="77"/>
      <c r="AR104" s="39"/>
      <c r="AS104" s="39"/>
      <c r="AT104" s="76"/>
      <c r="AU104" s="39"/>
      <c r="AV104" s="78"/>
      <c r="AW104" s="33"/>
      <c r="AX104" s="77"/>
      <c r="AY104" s="39"/>
      <c r="AZ104" s="39"/>
      <c r="BA104" s="76"/>
      <c r="BB104" s="39"/>
      <c r="BC104" s="78"/>
      <c r="BD104" s="33"/>
      <c r="BE104" s="77"/>
      <c r="BF104" s="39"/>
      <c r="BG104" s="39"/>
      <c r="BH104" s="76"/>
      <c r="BI104" s="39"/>
      <c r="BJ104" s="78"/>
      <c r="BK104" s="33"/>
    </row>
    <row r="105" spans="1:63" x14ac:dyDescent="0.35">
      <c r="A105" s="77"/>
      <c r="B105" s="39"/>
      <c r="C105" s="39"/>
      <c r="D105" s="39"/>
      <c r="E105" s="39"/>
      <c r="F105" s="73"/>
      <c r="G105" s="95">
        <f>Table1487453233343536331323334353738393103113123133143153[[#This Row],[Hours Worked]]*Table1487453233343536331323334353738393103113123133143153[[#This Row],[Rate]]</f>
        <v>0</v>
      </c>
      <c r="H105" s="116"/>
      <c r="I105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05" s="94"/>
      <c r="K105" s="95">
        <f>Table1487453233343536331323334353738393103113123133143153[[#This Row],[Rate (Auto selects)]]*Table1487453233343536331323334353738393103113123133143153[[#This Row],[Hours Used]]</f>
        <v>0</v>
      </c>
      <c r="S105" s="33"/>
      <c r="T105" s="39"/>
      <c r="U105" s="39"/>
      <c r="V105" s="39"/>
      <c r="W105" s="39"/>
      <c r="X105" s="39"/>
      <c r="Y105" s="112">
        <f>IF(X105 &lt;&gt; "", RIGHT(Table15775311283848586881828384858788898108118128138148158[[#This Row],[Class (Dropdown)]],6),0)</f>
        <v>0</v>
      </c>
      <c r="Z105" s="108"/>
      <c r="AA105" s="107"/>
      <c r="AB105" s="111">
        <f>Table15775311283848586881828384858788898108118128138148158[[#This Row],[Rate (Auto fill)]]*Table15775311283848586881828384858788898108118128138148158[[#This Row],[Hours Groomed]]</f>
        <v>0</v>
      </c>
      <c r="AC105" s="32"/>
      <c r="AE105" s="85"/>
      <c r="AF105" s="85"/>
      <c r="AI105" s="33"/>
      <c r="AJ105" s="39"/>
      <c r="AK105" s="39"/>
      <c r="AL105" s="39"/>
      <c r="AM105" s="76"/>
      <c r="AN105" s="39"/>
      <c r="AO105" s="39"/>
      <c r="AP105" s="33"/>
      <c r="AQ105" s="77"/>
      <c r="AR105" s="39"/>
      <c r="AS105" s="39"/>
      <c r="AT105" s="76"/>
      <c r="AU105" s="39"/>
      <c r="AV105" s="78"/>
      <c r="AW105" s="33"/>
      <c r="AX105" s="77"/>
      <c r="AY105" s="39"/>
      <c r="AZ105" s="39"/>
      <c r="BA105" s="76"/>
      <c r="BB105" s="39"/>
      <c r="BC105" s="78"/>
      <c r="BD105" s="33"/>
      <c r="BE105" s="77"/>
      <c r="BF105" s="39"/>
      <c r="BG105" s="39"/>
      <c r="BH105" s="76"/>
      <c r="BI105" s="39"/>
      <c r="BJ105" s="78"/>
      <c r="BK105" s="33"/>
    </row>
    <row r="106" spans="1:63" x14ac:dyDescent="0.35">
      <c r="A106" s="77"/>
      <c r="B106" s="39"/>
      <c r="C106" s="39"/>
      <c r="D106" s="39"/>
      <c r="E106" s="39"/>
      <c r="F106" s="73"/>
      <c r="G106" s="95">
        <f>Table1487453233343536331323334353738393103113123133143153[[#This Row],[Hours Worked]]*Table1487453233343536331323334353738393103113123133143153[[#This Row],[Rate]]</f>
        <v>0</v>
      </c>
      <c r="H106" s="116"/>
      <c r="I106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06" s="94"/>
      <c r="K106" s="95">
        <f>Table1487453233343536331323334353738393103113123133143153[[#This Row],[Rate (Auto selects)]]*Table1487453233343536331323334353738393103113123133143153[[#This Row],[Hours Used]]</f>
        <v>0</v>
      </c>
      <c r="S106" s="33"/>
      <c r="T106" s="39"/>
      <c r="U106" s="39"/>
      <c r="V106" s="39"/>
      <c r="W106" s="39"/>
      <c r="X106" s="39"/>
      <c r="Y106" s="112">
        <f>IF(X106 &lt;&gt; "", RIGHT(Table15775311283848586881828384858788898108118128138148158[[#This Row],[Class (Dropdown)]],6),0)</f>
        <v>0</v>
      </c>
      <c r="Z106" s="108"/>
      <c r="AA106" s="107"/>
      <c r="AB106" s="111">
        <f>Table15775311283848586881828384858788898108118128138148158[[#This Row],[Rate (Auto fill)]]*Table15775311283848586881828384858788898108118128138148158[[#This Row],[Hours Groomed]]</f>
        <v>0</v>
      </c>
      <c r="AC106" s="32"/>
      <c r="AE106" s="85"/>
      <c r="AF106" s="85"/>
      <c r="AI106" s="33"/>
      <c r="AJ106" s="39"/>
      <c r="AK106" s="39"/>
      <c r="AL106" s="39"/>
      <c r="AM106" s="76"/>
      <c r="AN106" s="39"/>
      <c r="AO106" s="39"/>
      <c r="AP106" s="33"/>
      <c r="AQ106" s="77"/>
      <c r="AR106" s="39"/>
      <c r="AS106" s="39"/>
      <c r="AT106" s="76"/>
      <c r="AU106" s="39"/>
      <c r="AV106" s="78"/>
      <c r="AW106" s="33"/>
      <c r="AX106" s="77"/>
      <c r="AY106" s="39"/>
      <c r="AZ106" s="39"/>
      <c r="BA106" s="76"/>
      <c r="BB106" s="39"/>
      <c r="BC106" s="78"/>
      <c r="BD106" s="33"/>
      <c r="BE106" s="77"/>
      <c r="BF106" s="39"/>
      <c r="BG106" s="39"/>
      <c r="BH106" s="76"/>
      <c r="BI106" s="39"/>
      <c r="BJ106" s="78"/>
      <c r="BK106" s="33"/>
    </row>
    <row r="107" spans="1:63" x14ac:dyDescent="0.35">
      <c r="A107" s="77"/>
      <c r="B107" s="39"/>
      <c r="C107" s="39"/>
      <c r="D107" s="39"/>
      <c r="E107" s="39"/>
      <c r="F107" s="73"/>
      <c r="G107" s="95">
        <f>Table1487453233343536331323334353738393103113123133143153[[#This Row],[Hours Worked]]*Table1487453233343536331323334353738393103113123133143153[[#This Row],[Rate]]</f>
        <v>0</v>
      </c>
      <c r="H107" s="116"/>
      <c r="I107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07" s="94"/>
      <c r="K107" s="95">
        <f>Table1487453233343536331323334353738393103113123133143153[[#This Row],[Rate (Auto selects)]]*Table1487453233343536331323334353738393103113123133143153[[#This Row],[Hours Used]]</f>
        <v>0</v>
      </c>
      <c r="S107" s="33"/>
      <c r="T107" s="39"/>
      <c r="U107" s="39"/>
      <c r="V107" s="39"/>
      <c r="W107" s="39"/>
      <c r="X107" s="39"/>
      <c r="Y107" s="112">
        <f>IF(X107 &lt;&gt; "", RIGHT(Table15775311283848586881828384858788898108118128138148158[[#This Row],[Class (Dropdown)]],6),0)</f>
        <v>0</v>
      </c>
      <c r="Z107" s="108"/>
      <c r="AA107" s="107"/>
      <c r="AB107" s="111">
        <f>Table15775311283848586881828384858788898108118128138148158[[#This Row],[Rate (Auto fill)]]*Table15775311283848586881828384858788898108118128138148158[[#This Row],[Hours Groomed]]</f>
        <v>0</v>
      </c>
      <c r="AC107" s="32"/>
      <c r="AE107" s="85"/>
      <c r="AF107" s="85"/>
      <c r="AI107" s="33"/>
      <c r="AJ107" s="39"/>
      <c r="AK107" s="39"/>
      <c r="AL107" s="39"/>
      <c r="AM107" s="76"/>
      <c r="AN107" s="39"/>
      <c r="AO107" s="39"/>
      <c r="AP107" s="33"/>
      <c r="AQ107" s="77"/>
      <c r="AR107" s="39"/>
      <c r="AS107" s="39"/>
      <c r="AT107" s="76"/>
      <c r="AU107" s="39"/>
      <c r="AV107" s="78"/>
      <c r="AW107" s="33"/>
      <c r="AX107" s="77"/>
      <c r="AY107" s="39"/>
      <c r="AZ107" s="39"/>
      <c r="BA107" s="76"/>
      <c r="BB107" s="39"/>
      <c r="BC107" s="78"/>
      <c r="BD107" s="33"/>
      <c r="BE107" s="77"/>
      <c r="BF107" s="39"/>
      <c r="BG107" s="39"/>
      <c r="BH107" s="76"/>
      <c r="BI107" s="39"/>
      <c r="BJ107" s="78"/>
      <c r="BK107" s="33"/>
    </row>
    <row r="108" spans="1:63" x14ac:dyDescent="0.35">
      <c r="A108" s="77"/>
      <c r="B108" s="39"/>
      <c r="C108" s="39"/>
      <c r="D108" s="39"/>
      <c r="E108" s="39"/>
      <c r="F108" s="73"/>
      <c r="G108" s="95">
        <f>Table1487453233343536331323334353738393103113123133143153[[#This Row],[Hours Worked]]*Table1487453233343536331323334353738393103113123133143153[[#This Row],[Rate]]</f>
        <v>0</v>
      </c>
      <c r="H108" s="116"/>
      <c r="I108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08" s="94"/>
      <c r="K108" s="95">
        <f>Table1487453233343536331323334353738393103113123133143153[[#This Row],[Rate (Auto selects)]]*Table1487453233343536331323334353738393103113123133143153[[#This Row],[Hours Used]]</f>
        <v>0</v>
      </c>
      <c r="S108" s="33"/>
      <c r="T108" s="39"/>
      <c r="U108" s="39"/>
      <c r="V108" s="39"/>
      <c r="W108" s="39"/>
      <c r="X108" s="39"/>
      <c r="Y108" s="112">
        <f>IF(X108 &lt;&gt; "", RIGHT(Table15775311283848586881828384858788898108118128138148158[[#This Row],[Class (Dropdown)]],6),0)</f>
        <v>0</v>
      </c>
      <c r="Z108" s="108"/>
      <c r="AA108" s="107"/>
      <c r="AB108" s="111">
        <f>Table15775311283848586881828384858788898108118128138148158[[#This Row],[Rate (Auto fill)]]*Table15775311283848586881828384858788898108118128138148158[[#This Row],[Hours Groomed]]</f>
        <v>0</v>
      </c>
      <c r="AC108" s="32"/>
      <c r="AE108" s="85"/>
      <c r="AF108" s="85"/>
      <c r="AI108" s="33"/>
      <c r="AJ108" s="39"/>
      <c r="AK108" s="39"/>
      <c r="AL108" s="39"/>
      <c r="AM108" s="76"/>
      <c r="AN108" s="39"/>
      <c r="AO108" s="39"/>
      <c r="AP108" s="33"/>
      <c r="AQ108" s="77"/>
      <c r="AR108" s="39"/>
      <c r="AS108" s="39"/>
      <c r="AT108" s="76"/>
      <c r="AU108" s="39"/>
      <c r="AV108" s="78"/>
      <c r="AW108" s="33"/>
      <c r="AX108" s="77"/>
      <c r="AY108" s="39"/>
      <c r="AZ108" s="39"/>
      <c r="BA108" s="76"/>
      <c r="BB108" s="39"/>
      <c r="BC108" s="78"/>
      <c r="BD108" s="33"/>
      <c r="BE108" s="77"/>
      <c r="BF108" s="39"/>
      <c r="BG108" s="39"/>
      <c r="BH108" s="76"/>
      <c r="BI108" s="39"/>
      <c r="BJ108" s="78"/>
      <c r="BK108" s="33"/>
    </row>
    <row r="109" spans="1:63" x14ac:dyDescent="0.35">
      <c r="A109" s="77"/>
      <c r="B109" s="39"/>
      <c r="C109" s="39"/>
      <c r="D109" s="39"/>
      <c r="E109" s="39"/>
      <c r="F109" s="73"/>
      <c r="G109" s="95">
        <f>Table1487453233343536331323334353738393103113123133143153[[#This Row],[Hours Worked]]*Table1487453233343536331323334353738393103113123133143153[[#This Row],[Rate]]</f>
        <v>0</v>
      </c>
      <c r="H109" s="116"/>
      <c r="I109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09" s="94"/>
      <c r="K109" s="95">
        <f>Table1487453233343536331323334353738393103113123133143153[[#This Row],[Rate (Auto selects)]]*Table1487453233343536331323334353738393103113123133143153[[#This Row],[Hours Used]]</f>
        <v>0</v>
      </c>
      <c r="S109" s="33"/>
      <c r="T109" s="39"/>
      <c r="U109" s="39"/>
      <c r="V109" s="39"/>
      <c r="W109" s="39"/>
      <c r="X109" s="39"/>
      <c r="Y109" s="112">
        <f>IF(X109 &lt;&gt; "", RIGHT(Table15775311283848586881828384858788898108118128138148158[[#This Row],[Class (Dropdown)]],6),0)</f>
        <v>0</v>
      </c>
      <c r="Z109" s="108"/>
      <c r="AA109" s="107"/>
      <c r="AB109" s="111">
        <f>Table15775311283848586881828384858788898108118128138148158[[#This Row],[Rate (Auto fill)]]*Table15775311283848586881828384858788898108118128138148158[[#This Row],[Hours Groomed]]</f>
        <v>0</v>
      </c>
      <c r="AC109" s="32"/>
      <c r="AE109" s="85"/>
      <c r="AF109" s="85"/>
      <c r="AI109" s="33"/>
      <c r="AJ109" s="39"/>
      <c r="AK109" s="39"/>
      <c r="AL109" s="39"/>
      <c r="AM109" s="76"/>
      <c r="AN109" s="39"/>
      <c r="AO109" s="39"/>
      <c r="AP109" s="33"/>
      <c r="AQ109" s="77"/>
      <c r="AR109" s="39"/>
      <c r="AS109" s="39"/>
      <c r="AT109" s="76"/>
      <c r="AU109" s="39"/>
      <c r="AV109" s="78"/>
      <c r="AW109" s="33"/>
      <c r="AX109" s="77"/>
      <c r="AY109" s="39"/>
      <c r="AZ109" s="39"/>
      <c r="BA109" s="76"/>
      <c r="BB109" s="39"/>
      <c r="BC109" s="78"/>
      <c r="BD109" s="33"/>
      <c r="BE109" s="77"/>
      <c r="BF109" s="39"/>
      <c r="BG109" s="39"/>
      <c r="BH109" s="76"/>
      <c r="BI109" s="39"/>
      <c r="BJ109" s="78"/>
      <c r="BK109" s="33"/>
    </row>
    <row r="110" spans="1:63" x14ac:dyDescent="0.35">
      <c r="A110" s="77"/>
      <c r="B110" s="39"/>
      <c r="C110" s="39"/>
      <c r="D110" s="39"/>
      <c r="E110" s="39"/>
      <c r="F110" s="73"/>
      <c r="G110" s="95">
        <f>Table1487453233343536331323334353738393103113123133143153[[#This Row],[Hours Worked]]*Table1487453233343536331323334353738393103113123133143153[[#This Row],[Rate]]</f>
        <v>0</v>
      </c>
      <c r="H110" s="116"/>
      <c r="I110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10" s="94"/>
      <c r="K110" s="95">
        <f>Table1487453233343536331323334353738393103113123133143153[[#This Row],[Rate (Auto selects)]]*Table1487453233343536331323334353738393103113123133143153[[#This Row],[Hours Used]]</f>
        <v>0</v>
      </c>
      <c r="S110" s="33"/>
      <c r="T110" s="39"/>
      <c r="U110" s="39"/>
      <c r="V110" s="39"/>
      <c r="W110" s="39"/>
      <c r="X110" s="39"/>
      <c r="Y110" s="112">
        <f>IF(X110 &lt;&gt; "", RIGHT(Table15775311283848586881828384858788898108118128138148158[[#This Row],[Class (Dropdown)]],6),0)</f>
        <v>0</v>
      </c>
      <c r="Z110" s="108"/>
      <c r="AA110" s="107"/>
      <c r="AB110" s="111">
        <f>Table15775311283848586881828384858788898108118128138148158[[#This Row],[Rate (Auto fill)]]*Table15775311283848586881828384858788898108118128138148158[[#This Row],[Hours Groomed]]</f>
        <v>0</v>
      </c>
      <c r="AC110" s="32"/>
      <c r="AE110" s="85"/>
      <c r="AF110" s="85"/>
      <c r="AI110" s="33"/>
      <c r="AJ110" s="39"/>
      <c r="AK110" s="39"/>
      <c r="AL110" s="39"/>
      <c r="AM110" s="76"/>
      <c r="AN110" s="39"/>
      <c r="AO110" s="39"/>
      <c r="AP110" s="33"/>
      <c r="AQ110" s="77"/>
      <c r="AR110" s="39"/>
      <c r="AS110" s="39"/>
      <c r="AT110" s="76"/>
      <c r="AU110" s="39"/>
      <c r="AV110" s="78"/>
      <c r="AW110" s="33"/>
      <c r="AX110" s="77"/>
      <c r="AY110" s="39"/>
      <c r="AZ110" s="39"/>
      <c r="BA110" s="76"/>
      <c r="BB110" s="39"/>
      <c r="BC110" s="78"/>
      <c r="BD110" s="33"/>
      <c r="BE110" s="77"/>
      <c r="BF110" s="39"/>
      <c r="BG110" s="39"/>
      <c r="BH110" s="76"/>
      <c r="BI110" s="39"/>
      <c r="BJ110" s="78"/>
      <c r="BK110" s="33"/>
    </row>
    <row r="111" spans="1:63" x14ac:dyDescent="0.35">
      <c r="A111" s="77"/>
      <c r="B111" s="39"/>
      <c r="C111" s="39"/>
      <c r="D111" s="39"/>
      <c r="E111" s="39"/>
      <c r="F111" s="73"/>
      <c r="G111" s="95">
        <f>Table1487453233343536331323334353738393103113123133143153[[#This Row],[Hours Worked]]*Table1487453233343536331323334353738393103113123133143153[[#This Row],[Rate]]</f>
        <v>0</v>
      </c>
      <c r="H111" s="116"/>
      <c r="I111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11" s="94"/>
      <c r="K111" s="95">
        <f>Table1487453233343536331323334353738393103113123133143153[[#This Row],[Rate (Auto selects)]]*Table1487453233343536331323334353738393103113123133143153[[#This Row],[Hours Used]]</f>
        <v>0</v>
      </c>
      <c r="S111" s="33"/>
      <c r="T111" s="39"/>
      <c r="U111" s="39"/>
      <c r="V111" s="39"/>
      <c r="W111" s="39"/>
      <c r="X111" s="39"/>
      <c r="Y111" s="112">
        <f>IF(X111 &lt;&gt; "", RIGHT(Table15775311283848586881828384858788898108118128138148158[[#This Row],[Class (Dropdown)]],6),0)</f>
        <v>0</v>
      </c>
      <c r="Z111" s="108"/>
      <c r="AA111" s="107"/>
      <c r="AB111" s="111">
        <f>Table15775311283848586881828384858788898108118128138148158[[#This Row],[Rate (Auto fill)]]*Table15775311283848586881828384858788898108118128138148158[[#This Row],[Hours Groomed]]</f>
        <v>0</v>
      </c>
      <c r="AC111" s="32"/>
      <c r="AE111" s="85"/>
      <c r="AF111" s="85"/>
      <c r="AI111" s="33"/>
      <c r="AJ111" s="39"/>
      <c r="AK111" s="39"/>
      <c r="AL111" s="39"/>
      <c r="AM111" s="76"/>
      <c r="AN111" s="39"/>
      <c r="AO111" s="39"/>
      <c r="AP111" s="33"/>
      <c r="AQ111" s="77"/>
      <c r="AR111" s="39"/>
      <c r="AS111" s="39"/>
      <c r="AT111" s="76"/>
      <c r="AU111" s="39"/>
      <c r="AV111" s="78"/>
      <c r="AW111" s="33"/>
      <c r="AX111" s="77"/>
      <c r="AY111" s="39"/>
      <c r="AZ111" s="39"/>
      <c r="BA111" s="76"/>
      <c r="BB111" s="39"/>
      <c r="BC111" s="78"/>
      <c r="BD111" s="33"/>
      <c r="BE111" s="77"/>
      <c r="BF111" s="39"/>
      <c r="BG111" s="39"/>
      <c r="BH111" s="76"/>
      <c r="BI111" s="39"/>
      <c r="BJ111" s="78"/>
      <c r="BK111" s="33"/>
    </row>
    <row r="112" spans="1:63" x14ac:dyDescent="0.35">
      <c r="A112" s="77"/>
      <c r="B112" s="39"/>
      <c r="C112" s="39"/>
      <c r="D112" s="39"/>
      <c r="E112" s="39"/>
      <c r="F112" s="73"/>
      <c r="G112" s="95">
        <f>Table1487453233343536331323334353738393103113123133143153[[#This Row],[Hours Worked]]*Table1487453233343536331323334353738393103113123133143153[[#This Row],[Rate]]</f>
        <v>0</v>
      </c>
      <c r="H112" s="116"/>
      <c r="I112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12" s="94"/>
      <c r="K112" s="95">
        <f>Table1487453233343536331323334353738393103113123133143153[[#This Row],[Rate (Auto selects)]]*Table1487453233343536331323334353738393103113123133143153[[#This Row],[Hours Used]]</f>
        <v>0</v>
      </c>
      <c r="S112" s="33"/>
      <c r="T112" s="39"/>
      <c r="U112" s="39"/>
      <c r="V112" s="39"/>
      <c r="W112" s="39"/>
      <c r="X112" s="39"/>
      <c r="Y112" s="112">
        <f>IF(X112 &lt;&gt; "", RIGHT(Table15775311283848586881828384858788898108118128138148158[[#This Row],[Class (Dropdown)]],6),0)</f>
        <v>0</v>
      </c>
      <c r="Z112" s="108"/>
      <c r="AA112" s="107"/>
      <c r="AB112" s="111">
        <f>Table15775311283848586881828384858788898108118128138148158[[#This Row],[Rate (Auto fill)]]*Table15775311283848586881828384858788898108118128138148158[[#This Row],[Hours Groomed]]</f>
        <v>0</v>
      </c>
      <c r="AC112" s="32"/>
      <c r="AE112" s="85"/>
      <c r="AF112" s="85"/>
      <c r="AI112" s="33"/>
      <c r="AJ112" s="39"/>
      <c r="AK112" s="39"/>
      <c r="AL112" s="39"/>
      <c r="AM112" s="76"/>
      <c r="AN112" s="39"/>
      <c r="AO112" s="39"/>
      <c r="AP112" s="33"/>
      <c r="AQ112" s="77"/>
      <c r="AR112" s="39"/>
      <c r="AS112" s="39"/>
      <c r="AT112" s="76"/>
      <c r="AU112" s="39"/>
      <c r="AV112" s="78"/>
      <c r="AW112" s="33"/>
      <c r="AX112" s="77"/>
      <c r="AY112" s="39"/>
      <c r="AZ112" s="39"/>
      <c r="BA112" s="76"/>
      <c r="BB112" s="39"/>
      <c r="BC112" s="78"/>
      <c r="BD112" s="33"/>
      <c r="BE112" s="77"/>
      <c r="BF112" s="39"/>
      <c r="BG112" s="39"/>
      <c r="BH112" s="76"/>
      <c r="BI112" s="39"/>
      <c r="BJ112" s="78"/>
      <c r="BK112" s="33"/>
    </row>
    <row r="113" spans="1:63" x14ac:dyDescent="0.35">
      <c r="A113" s="77"/>
      <c r="B113" s="39"/>
      <c r="C113" s="39"/>
      <c r="D113" s="39"/>
      <c r="E113" s="39"/>
      <c r="F113" s="73"/>
      <c r="G113" s="95">
        <f>Table1487453233343536331323334353738393103113123133143153[[#This Row],[Hours Worked]]*Table1487453233343536331323334353738393103113123133143153[[#This Row],[Rate]]</f>
        <v>0</v>
      </c>
      <c r="H113" s="116"/>
      <c r="I113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13" s="94"/>
      <c r="K113" s="95">
        <f>Table1487453233343536331323334353738393103113123133143153[[#This Row],[Rate (Auto selects)]]*Table1487453233343536331323334353738393103113123133143153[[#This Row],[Hours Used]]</f>
        <v>0</v>
      </c>
      <c r="S113" s="33"/>
      <c r="T113" s="39"/>
      <c r="U113" s="39"/>
      <c r="V113" s="39"/>
      <c r="W113" s="39"/>
      <c r="X113" s="39"/>
      <c r="Y113" s="112">
        <f>IF(X113 &lt;&gt; "", RIGHT(Table15775311283848586881828384858788898108118128138148158[[#This Row],[Class (Dropdown)]],6),0)</f>
        <v>0</v>
      </c>
      <c r="Z113" s="108"/>
      <c r="AA113" s="107"/>
      <c r="AB113" s="111">
        <f>Table15775311283848586881828384858788898108118128138148158[[#This Row],[Rate (Auto fill)]]*Table15775311283848586881828384858788898108118128138148158[[#This Row],[Hours Groomed]]</f>
        <v>0</v>
      </c>
      <c r="AC113" s="32"/>
      <c r="AE113" s="85"/>
      <c r="AF113" s="85"/>
      <c r="AI113" s="33"/>
      <c r="AJ113" s="39"/>
      <c r="AK113" s="39"/>
      <c r="AL113" s="39"/>
      <c r="AM113" s="76"/>
      <c r="AN113" s="39"/>
      <c r="AO113" s="39"/>
      <c r="AP113" s="33"/>
      <c r="AQ113" s="77"/>
      <c r="AR113" s="39"/>
      <c r="AS113" s="39"/>
      <c r="AT113" s="76"/>
      <c r="AU113" s="39"/>
      <c r="AV113" s="78"/>
      <c r="AW113" s="33"/>
      <c r="AX113" s="77"/>
      <c r="AY113" s="39"/>
      <c r="AZ113" s="39"/>
      <c r="BA113" s="76"/>
      <c r="BB113" s="39"/>
      <c r="BC113" s="78"/>
      <c r="BD113" s="33"/>
      <c r="BE113" s="77"/>
      <c r="BF113" s="39"/>
      <c r="BG113" s="39"/>
      <c r="BH113" s="76"/>
      <c r="BI113" s="39"/>
      <c r="BJ113" s="78"/>
      <c r="BK113" s="33"/>
    </row>
    <row r="114" spans="1:63" x14ac:dyDescent="0.35">
      <c r="A114" s="77"/>
      <c r="B114" s="39"/>
      <c r="C114" s="39"/>
      <c r="D114" s="39"/>
      <c r="E114" s="39"/>
      <c r="F114" s="73"/>
      <c r="G114" s="95">
        <f>Table1487453233343536331323334353738393103113123133143153[[#This Row],[Hours Worked]]*Table1487453233343536331323334353738393103113123133143153[[#This Row],[Rate]]</f>
        <v>0</v>
      </c>
      <c r="H114" s="116"/>
      <c r="I114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14" s="94"/>
      <c r="K114" s="95">
        <f>Table1487453233343536331323334353738393103113123133143153[[#This Row],[Rate (Auto selects)]]*Table1487453233343536331323334353738393103113123133143153[[#This Row],[Hours Used]]</f>
        <v>0</v>
      </c>
      <c r="S114" s="33"/>
      <c r="T114" s="39"/>
      <c r="U114" s="39"/>
      <c r="V114" s="39"/>
      <c r="W114" s="39"/>
      <c r="X114" s="39"/>
      <c r="Y114" s="112">
        <f>IF(X114 &lt;&gt; "", RIGHT(Table15775311283848586881828384858788898108118128138148158[[#This Row],[Class (Dropdown)]],6),0)</f>
        <v>0</v>
      </c>
      <c r="Z114" s="108"/>
      <c r="AA114" s="107"/>
      <c r="AB114" s="111">
        <f>Table15775311283848586881828384858788898108118128138148158[[#This Row],[Rate (Auto fill)]]*Table15775311283848586881828384858788898108118128138148158[[#This Row],[Hours Groomed]]</f>
        <v>0</v>
      </c>
      <c r="AC114" s="32"/>
      <c r="AE114" s="85"/>
      <c r="AF114" s="85"/>
      <c r="AI114" s="33"/>
      <c r="AJ114" s="39"/>
      <c r="AK114" s="39"/>
      <c r="AL114" s="39"/>
      <c r="AM114" s="76"/>
      <c r="AN114" s="39"/>
      <c r="AO114" s="39"/>
      <c r="AP114" s="33"/>
      <c r="AQ114" s="77"/>
      <c r="AR114" s="39"/>
      <c r="AS114" s="39"/>
      <c r="AT114" s="76"/>
      <c r="AU114" s="39"/>
      <c r="AV114" s="78"/>
      <c r="AW114" s="33"/>
      <c r="AX114" s="77"/>
      <c r="AY114" s="39"/>
      <c r="AZ114" s="39"/>
      <c r="BA114" s="76"/>
      <c r="BB114" s="39"/>
      <c r="BC114" s="78"/>
      <c r="BD114" s="33"/>
      <c r="BE114" s="77"/>
      <c r="BF114" s="39"/>
      <c r="BG114" s="39"/>
      <c r="BH114" s="76"/>
      <c r="BI114" s="39"/>
      <c r="BJ114" s="78"/>
      <c r="BK114" s="33"/>
    </row>
    <row r="115" spans="1:63" x14ac:dyDescent="0.35">
      <c r="A115" s="77"/>
      <c r="B115" s="39"/>
      <c r="C115" s="39"/>
      <c r="D115" s="39"/>
      <c r="E115" s="39"/>
      <c r="F115" s="73"/>
      <c r="G115" s="95">
        <f>Table1487453233343536331323334353738393103113123133143153[[#This Row],[Hours Worked]]*Table1487453233343536331323334353738393103113123133143153[[#This Row],[Rate]]</f>
        <v>0</v>
      </c>
      <c r="H115" s="116"/>
      <c r="I115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15" s="94"/>
      <c r="K115" s="95">
        <f>Table1487453233343536331323334353738393103113123133143153[[#This Row],[Rate (Auto selects)]]*Table1487453233343536331323334353738393103113123133143153[[#This Row],[Hours Used]]</f>
        <v>0</v>
      </c>
      <c r="S115" s="33"/>
      <c r="T115" s="39"/>
      <c r="U115" s="39"/>
      <c r="V115" s="39"/>
      <c r="W115" s="39"/>
      <c r="X115" s="39"/>
      <c r="Y115" s="112">
        <f>IF(X115 &lt;&gt; "", RIGHT(Table15775311283848586881828384858788898108118128138148158[[#This Row],[Class (Dropdown)]],6),0)</f>
        <v>0</v>
      </c>
      <c r="Z115" s="108"/>
      <c r="AA115" s="107"/>
      <c r="AB115" s="111">
        <f>Table15775311283848586881828384858788898108118128138148158[[#This Row],[Rate (Auto fill)]]*Table15775311283848586881828384858788898108118128138148158[[#This Row],[Hours Groomed]]</f>
        <v>0</v>
      </c>
      <c r="AC115" s="32"/>
      <c r="AE115" s="85"/>
      <c r="AF115" s="85"/>
      <c r="AI115" s="33"/>
      <c r="AJ115" s="39"/>
      <c r="AK115" s="39"/>
      <c r="AL115" s="39"/>
      <c r="AM115" s="76"/>
      <c r="AN115" s="39"/>
      <c r="AO115" s="39"/>
      <c r="AP115" s="33"/>
      <c r="AQ115" s="77"/>
      <c r="AR115" s="39"/>
      <c r="AS115" s="39"/>
      <c r="AT115" s="76"/>
      <c r="AU115" s="39"/>
      <c r="AV115" s="78"/>
      <c r="AW115" s="33"/>
      <c r="AX115" s="77"/>
      <c r="AY115" s="39"/>
      <c r="AZ115" s="39"/>
      <c r="BA115" s="76"/>
      <c r="BB115" s="39"/>
      <c r="BC115" s="78"/>
      <c r="BD115" s="33"/>
      <c r="BE115" s="77"/>
      <c r="BF115" s="39"/>
      <c r="BG115" s="39"/>
      <c r="BH115" s="76"/>
      <c r="BI115" s="39"/>
      <c r="BJ115" s="78"/>
      <c r="BK115" s="33"/>
    </row>
    <row r="116" spans="1:63" x14ac:dyDescent="0.35">
      <c r="A116" s="77"/>
      <c r="B116" s="39"/>
      <c r="C116" s="39"/>
      <c r="D116" s="39"/>
      <c r="E116" s="39"/>
      <c r="F116" s="73"/>
      <c r="G116" s="95">
        <f>Table1487453233343536331323334353738393103113123133143153[[#This Row],[Hours Worked]]*Table1487453233343536331323334353738393103113123133143153[[#This Row],[Rate]]</f>
        <v>0</v>
      </c>
      <c r="H116" s="116"/>
      <c r="I116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16" s="94"/>
      <c r="K116" s="95">
        <f>Table1487453233343536331323334353738393103113123133143153[[#This Row],[Rate (Auto selects)]]*Table1487453233343536331323334353738393103113123133143153[[#This Row],[Hours Used]]</f>
        <v>0</v>
      </c>
      <c r="S116" s="33"/>
      <c r="T116" s="39"/>
      <c r="U116" s="39"/>
      <c r="V116" s="39"/>
      <c r="W116" s="39"/>
      <c r="X116" s="39"/>
      <c r="Y116" s="112">
        <f>IF(X116 &lt;&gt; "", RIGHT(Table15775311283848586881828384858788898108118128138148158[[#This Row],[Class (Dropdown)]],6),0)</f>
        <v>0</v>
      </c>
      <c r="Z116" s="108"/>
      <c r="AA116" s="107"/>
      <c r="AB116" s="111">
        <f>Table15775311283848586881828384858788898108118128138148158[[#This Row],[Rate (Auto fill)]]*Table15775311283848586881828384858788898108118128138148158[[#This Row],[Hours Groomed]]</f>
        <v>0</v>
      </c>
      <c r="AC116" s="32"/>
      <c r="AE116" s="85"/>
      <c r="AF116" s="85"/>
      <c r="AI116" s="33"/>
      <c r="AJ116" s="39"/>
      <c r="AK116" s="39"/>
      <c r="AL116" s="39"/>
      <c r="AM116" s="76"/>
      <c r="AN116" s="39"/>
      <c r="AO116" s="39"/>
      <c r="AP116" s="33"/>
      <c r="AQ116" s="77"/>
      <c r="AR116" s="39"/>
      <c r="AS116" s="39"/>
      <c r="AT116" s="76"/>
      <c r="AU116" s="39"/>
      <c r="AV116" s="78"/>
      <c r="AW116" s="33"/>
      <c r="AX116" s="77"/>
      <c r="AY116" s="39"/>
      <c r="AZ116" s="39"/>
      <c r="BA116" s="76"/>
      <c r="BB116" s="39"/>
      <c r="BC116" s="78"/>
      <c r="BD116" s="33"/>
      <c r="BE116" s="77"/>
      <c r="BF116" s="39"/>
      <c r="BG116" s="39"/>
      <c r="BH116" s="76"/>
      <c r="BI116" s="39"/>
      <c r="BJ116" s="78"/>
      <c r="BK116" s="33"/>
    </row>
    <row r="117" spans="1:63" x14ac:dyDescent="0.35">
      <c r="A117" s="77"/>
      <c r="B117" s="39"/>
      <c r="C117" s="39"/>
      <c r="D117" s="39"/>
      <c r="E117" s="39"/>
      <c r="F117" s="73"/>
      <c r="G117" s="95">
        <f>Table1487453233343536331323334353738393103113123133143153[[#This Row],[Hours Worked]]*Table1487453233343536331323334353738393103113123133143153[[#This Row],[Rate]]</f>
        <v>0</v>
      </c>
      <c r="H117" s="116"/>
      <c r="I117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17" s="94"/>
      <c r="K117" s="95">
        <f>Table1487453233343536331323334353738393103113123133143153[[#This Row],[Rate (Auto selects)]]*Table1487453233343536331323334353738393103113123133143153[[#This Row],[Hours Used]]</f>
        <v>0</v>
      </c>
      <c r="S117" s="33"/>
      <c r="T117" s="39"/>
      <c r="U117" s="39"/>
      <c r="V117" s="39"/>
      <c r="W117" s="39"/>
      <c r="X117" s="39"/>
      <c r="Y117" s="112">
        <f>IF(X117 &lt;&gt; "", RIGHT(Table15775311283848586881828384858788898108118128138148158[[#This Row],[Class (Dropdown)]],6),0)</f>
        <v>0</v>
      </c>
      <c r="Z117" s="108"/>
      <c r="AA117" s="107"/>
      <c r="AB117" s="111">
        <f>Table15775311283848586881828384858788898108118128138148158[[#This Row],[Rate (Auto fill)]]*Table15775311283848586881828384858788898108118128138148158[[#This Row],[Hours Groomed]]</f>
        <v>0</v>
      </c>
      <c r="AC117" s="32"/>
      <c r="AE117" s="85"/>
      <c r="AF117" s="85"/>
      <c r="AI117" s="33"/>
      <c r="AJ117" s="39"/>
      <c r="AK117" s="39"/>
      <c r="AL117" s="39"/>
      <c r="AM117" s="76"/>
      <c r="AN117" s="39"/>
      <c r="AO117" s="39"/>
      <c r="AP117" s="33"/>
      <c r="AQ117" s="77"/>
      <c r="AR117" s="39"/>
      <c r="AS117" s="39"/>
      <c r="AT117" s="76"/>
      <c r="AU117" s="39"/>
      <c r="AV117" s="78"/>
      <c r="AW117" s="33"/>
      <c r="AX117" s="77"/>
      <c r="AY117" s="39"/>
      <c r="AZ117" s="39"/>
      <c r="BA117" s="76"/>
      <c r="BB117" s="39"/>
      <c r="BC117" s="78"/>
      <c r="BD117" s="33"/>
      <c r="BE117" s="77"/>
      <c r="BF117" s="39"/>
      <c r="BG117" s="39"/>
      <c r="BH117" s="76"/>
      <c r="BI117" s="39"/>
      <c r="BJ117" s="78"/>
      <c r="BK117" s="33"/>
    </row>
    <row r="118" spans="1:63" x14ac:dyDescent="0.35">
      <c r="A118" s="77"/>
      <c r="B118" s="39"/>
      <c r="C118" s="39"/>
      <c r="D118" s="39"/>
      <c r="E118" s="39"/>
      <c r="F118" s="73"/>
      <c r="G118" s="95">
        <f>Table1487453233343536331323334353738393103113123133143153[[#This Row],[Hours Worked]]*Table1487453233343536331323334353738393103113123133143153[[#This Row],[Rate]]</f>
        <v>0</v>
      </c>
      <c r="H118" s="116"/>
      <c r="I118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18" s="94"/>
      <c r="K118" s="95">
        <f>Table1487453233343536331323334353738393103113123133143153[[#This Row],[Rate (Auto selects)]]*Table1487453233343536331323334353738393103113123133143153[[#This Row],[Hours Used]]</f>
        <v>0</v>
      </c>
      <c r="S118" s="33"/>
      <c r="T118" s="39"/>
      <c r="U118" s="39"/>
      <c r="V118" s="39"/>
      <c r="W118" s="39"/>
      <c r="X118" s="39"/>
      <c r="Y118" s="112">
        <f>IF(X118 &lt;&gt; "", RIGHT(Table15775311283848586881828384858788898108118128138148158[[#This Row],[Class (Dropdown)]],6),0)</f>
        <v>0</v>
      </c>
      <c r="Z118" s="108"/>
      <c r="AA118" s="107"/>
      <c r="AB118" s="111">
        <f>Table15775311283848586881828384858788898108118128138148158[[#This Row],[Rate (Auto fill)]]*Table15775311283848586881828384858788898108118128138148158[[#This Row],[Hours Groomed]]</f>
        <v>0</v>
      </c>
      <c r="AC118" s="32"/>
      <c r="AE118" s="85"/>
      <c r="AF118" s="85"/>
      <c r="AI118" s="33"/>
      <c r="AJ118" s="39"/>
      <c r="AK118" s="39"/>
      <c r="AL118" s="39"/>
      <c r="AM118" s="76"/>
      <c r="AN118" s="39"/>
      <c r="AO118" s="39"/>
      <c r="AP118" s="33"/>
      <c r="AQ118" s="77"/>
      <c r="AR118" s="39"/>
      <c r="AS118" s="39"/>
      <c r="AT118" s="76"/>
      <c r="AU118" s="39"/>
      <c r="AV118" s="78"/>
      <c r="AW118" s="33"/>
      <c r="AX118" s="77"/>
      <c r="AY118" s="39"/>
      <c r="AZ118" s="39"/>
      <c r="BA118" s="76"/>
      <c r="BB118" s="39"/>
      <c r="BC118" s="78"/>
      <c r="BD118" s="33"/>
      <c r="BE118" s="77"/>
      <c r="BF118" s="39"/>
      <c r="BG118" s="39"/>
      <c r="BH118" s="76"/>
      <c r="BI118" s="39"/>
      <c r="BJ118" s="78"/>
      <c r="BK118" s="33"/>
    </row>
    <row r="119" spans="1:63" x14ac:dyDescent="0.35">
      <c r="A119" s="77"/>
      <c r="B119" s="39"/>
      <c r="C119" s="39"/>
      <c r="D119" s="39"/>
      <c r="E119" s="39"/>
      <c r="F119" s="73"/>
      <c r="G119" s="95">
        <f>Table1487453233343536331323334353738393103113123133143153[[#This Row],[Hours Worked]]*Table1487453233343536331323334353738393103113123133143153[[#This Row],[Rate]]</f>
        <v>0</v>
      </c>
      <c r="H119" s="116"/>
      <c r="I119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19" s="94"/>
      <c r="K119" s="95">
        <f>Table1487453233343536331323334353738393103113123133143153[[#This Row],[Rate (Auto selects)]]*Table1487453233343536331323334353738393103113123133143153[[#This Row],[Hours Used]]</f>
        <v>0</v>
      </c>
      <c r="S119" s="33"/>
      <c r="T119" s="39"/>
      <c r="U119" s="39"/>
      <c r="V119" s="39"/>
      <c r="W119" s="39"/>
      <c r="X119" s="39"/>
      <c r="Y119" s="112">
        <f>IF(X119 &lt;&gt; "", RIGHT(Table15775311283848586881828384858788898108118128138148158[[#This Row],[Class (Dropdown)]],6),0)</f>
        <v>0</v>
      </c>
      <c r="Z119" s="108"/>
      <c r="AA119" s="107"/>
      <c r="AB119" s="111">
        <f>Table15775311283848586881828384858788898108118128138148158[[#This Row],[Rate (Auto fill)]]*Table15775311283848586881828384858788898108118128138148158[[#This Row],[Hours Groomed]]</f>
        <v>0</v>
      </c>
      <c r="AC119" s="32"/>
      <c r="AE119" s="85"/>
      <c r="AF119" s="85"/>
      <c r="AI119" s="33"/>
      <c r="AJ119" s="39"/>
      <c r="AK119" s="39"/>
      <c r="AL119" s="39"/>
      <c r="AM119" s="76"/>
      <c r="AN119" s="39"/>
      <c r="AO119" s="39"/>
      <c r="AP119" s="33"/>
      <c r="AQ119" s="77"/>
      <c r="AR119" s="39"/>
      <c r="AS119" s="39"/>
      <c r="AT119" s="76"/>
      <c r="AU119" s="39"/>
      <c r="AV119" s="78"/>
      <c r="AW119" s="33"/>
      <c r="AX119" s="77"/>
      <c r="AY119" s="39"/>
      <c r="AZ119" s="39"/>
      <c r="BA119" s="76"/>
      <c r="BB119" s="39"/>
      <c r="BC119" s="78"/>
      <c r="BD119" s="33"/>
      <c r="BE119" s="77"/>
      <c r="BF119" s="39"/>
      <c r="BG119" s="39"/>
      <c r="BH119" s="76"/>
      <c r="BI119" s="39"/>
      <c r="BJ119" s="78"/>
      <c r="BK119" s="33"/>
    </row>
    <row r="120" spans="1:63" x14ac:dyDescent="0.35">
      <c r="A120" s="77"/>
      <c r="B120" s="39"/>
      <c r="C120" s="39"/>
      <c r="D120" s="39"/>
      <c r="E120" s="39"/>
      <c r="F120" s="73"/>
      <c r="G120" s="95">
        <f>Table1487453233343536331323334353738393103113123133143153[[#This Row],[Hours Worked]]*Table1487453233343536331323334353738393103113123133143153[[#This Row],[Rate]]</f>
        <v>0</v>
      </c>
      <c r="H120" s="116"/>
      <c r="I120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20" s="94"/>
      <c r="K120" s="95">
        <f>Table1487453233343536331323334353738393103113123133143153[[#This Row],[Rate (Auto selects)]]*Table1487453233343536331323334353738393103113123133143153[[#This Row],[Hours Used]]</f>
        <v>0</v>
      </c>
      <c r="S120" s="33"/>
      <c r="T120" s="39"/>
      <c r="U120" s="39"/>
      <c r="V120" s="39"/>
      <c r="W120" s="39"/>
      <c r="X120" s="39"/>
      <c r="Y120" s="112">
        <f>IF(X120 &lt;&gt; "", RIGHT(Table15775311283848586881828384858788898108118128138148158[[#This Row],[Class (Dropdown)]],6),0)</f>
        <v>0</v>
      </c>
      <c r="Z120" s="108"/>
      <c r="AA120" s="107"/>
      <c r="AB120" s="111">
        <f>Table15775311283848586881828384858788898108118128138148158[[#This Row],[Rate (Auto fill)]]*Table15775311283848586881828384858788898108118128138148158[[#This Row],[Hours Groomed]]</f>
        <v>0</v>
      </c>
      <c r="AC120" s="32"/>
      <c r="AE120" s="85"/>
      <c r="AF120" s="85"/>
      <c r="AI120" s="33"/>
      <c r="AJ120" s="39"/>
      <c r="AK120" s="39"/>
      <c r="AL120" s="39"/>
      <c r="AM120" s="76"/>
      <c r="AN120" s="39"/>
      <c r="AO120" s="39"/>
      <c r="AP120" s="33"/>
      <c r="AQ120" s="77"/>
      <c r="AR120" s="39"/>
      <c r="AS120" s="39"/>
      <c r="AT120" s="76"/>
      <c r="AU120" s="39"/>
      <c r="AV120" s="78"/>
      <c r="AW120" s="33"/>
      <c r="AX120" s="77"/>
      <c r="AY120" s="39"/>
      <c r="AZ120" s="39"/>
      <c r="BA120" s="76"/>
      <c r="BB120" s="39"/>
      <c r="BC120" s="78"/>
      <c r="BD120" s="33"/>
      <c r="BE120" s="77"/>
      <c r="BF120" s="39"/>
      <c r="BG120" s="39"/>
      <c r="BH120" s="76"/>
      <c r="BI120" s="39"/>
      <c r="BJ120" s="78"/>
      <c r="BK120" s="33"/>
    </row>
    <row r="121" spans="1:63" x14ac:dyDescent="0.35">
      <c r="A121" s="77"/>
      <c r="B121" s="39"/>
      <c r="C121" s="39"/>
      <c r="D121" s="39"/>
      <c r="E121" s="39"/>
      <c r="F121" s="73"/>
      <c r="G121" s="95">
        <f>Table1487453233343536331323334353738393103113123133143153[[#This Row],[Hours Worked]]*Table1487453233343536331323334353738393103113123133143153[[#This Row],[Rate]]</f>
        <v>0</v>
      </c>
      <c r="H121" s="116"/>
      <c r="I121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21" s="94"/>
      <c r="K121" s="95">
        <f>Table1487453233343536331323334353738393103113123133143153[[#This Row],[Rate (Auto selects)]]*Table1487453233343536331323334353738393103113123133143153[[#This Row],[Hours Used]]</f>
        <v>0</v>
      </c>
      <c r="S121" s="33"/>
      <c r="T121" s="39"/>
      <c r="U121" s="39"/>
      <c r="V121" s="39"/>
      <c r="W121" s="39"/>
      <c r="X121" s="39"/>
      <c r="Y121" s="112">
        <f>IF(X121 &lt;&gt; "", RIGHT(Table15775311283848586881828384858788898108118128138148158[[#This Row],[Class (Dropdown)]],6),0)</f>
        <v>0</v>
      </c>
      <c r="Z121" s="108"/>
      <c r="AA121" s="107"/>
      <c r="AB121" s="111">
        <f>Table15775311283848586881828384858788898108118128138148158[[#This Row],[Rate (Auto fill)]]*Table15775311283848586881828384858788898108118128138148158[[#This Row],[Hours Groomed]]</f>
        <v>0</v>
      </c>
      <c r="AC121" s="32"/>
      <c r="AE121" s="85"/>
      <c r="AF121" s="85"/>
      <c r="AI121" s="33"/>
      <c r="AJ121" s="39"/>
      <c r="AK121" s="39"/>
      <c r="AL121" s="39"/>
      <c r="AM121" s="76"/>
      <c r="AN121" s="39"/>
      <c r="AO121" s="39"/>
      <c r="AP121" s="33"/>
      <c r="AQ121" s="77"/>
      <c r="AR121" s="39"/>
      <c r="AS121" s="39"/>
      <c r="AT121" s="76"/>
      <c r="AU121" s="39"/>
      <c r="AV121" s="78"/>
      <c r="AW121" s="33"/>
      <c r="AX121" s="77"/>
      <c r="AY121" s="39"/>
      <c r="AZ121" s="39"/>
      <c r="BA121" s="76"/>
      <c r="BB121" s="39"/>
      <c r="BC121" s="78"/>
      <c r="BD121" s="33"/>
      <c r="BE121" s="77"/>
      <c r="BF121" s="39"/>
      <c r="BG121" s="39"/>
      <c r="BH121" s="76"/>
      <c r="BI121" s="39"/>
      <c r="BJ121" s="78"/>
      <c r="BK121" s="33"/>
    </row>
    <row r="122" spans="1:63" x14ac:dyDescent="0.35">
      <c r="A122" s="77"/>
      <c r="B122" s="39"/>
      <c r="C122" s="39"/>
      <c r="D122" s="39"/>
      <c r="E122" s="39"/>
      <c r="F122" s="73"/>
      <c r="G122" s="95">
        <f>Table1487453233343536331323334353738393103113123133143153[[#This Row],[Hours Worked]]*Table1487453233343536331323334353738393103113123133143153[[#This Row],[Rate]]</f>
        <v>0</v>
      </c>
      <c r="H122" s="116"/>
      <c r="I122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22" s="94"/>
      <c r="K122" s="95">
        <f>Table1487453233343536331323334353738393103113123133143153[[#This Row],[Rate (Auto selects)]]*Table1487453233343536331323334353738393103113123133143153[[#This Row],[Hours Used]]</f>
        <v>0</v>
      </c>
      <c r="S122" s="33"/>
      <c r="T122" s="39"/>
      <c r="U122" s="39"/>
      <c r="V122" s="39"/>
      <c r="W122" s="39"/>
      <c r="X122" s="39"/>
      <c r="Y122" s="112">
        <f>IF(X122 &lt;&gt; "", RIGHT(Table15775311283848586881828384858788898108118128138148158[[#This Row],[Class (Dropdown)]],6),0)</f>
        <v>0</v>
      </c>
      <c r="Z122" s="108"/>
      <c r="AA122" s="107"/>
      <c r="AB122" s="111">
        <f>Table15775311283848586881828384858788898108118128138148158[[#This Row],[Rate (Auto fill)]]*Table15775311283848586881828384858788898108118128138148158[[#This Row],[Hours Groomed]]</f>
        <v>0</v>
      </c>
      <c r="AC122" s="32"/>
      <c r="AE122" s="85"/>
      <c r="AF122" s="85"/>
      <c r="AI122" s="33"/>
      <c r="AJ122" s="39"/>
      <c r="AK122" s="39"/>
      <c r="AL122" s="39"/>
      <c r="AM122" s="76"/>
      <c r="AN122" s="39"/>
      <c r="AO122" s="39"/>
      <c r="AP122" s="33"/>
      <c r="AQ122" s="77"/>
      <c r="AR122" s="39"/>
      <c r="AS122" s="39"/>
      <c r="AT122" s="76"/>
      <c r="AU122" s="39"/>
      <c r="AV122" s="78"/>
      <c r="AW122" s="33"/>
      <c r="AX122" s="77"/>
      <c r="AY122" s="39"/>
      <c r="AZ122" s="39"/>
      <c r="BA122" s="76"/>
      <c r="BB122" s="39"/>
      <c r="BC122" s="78"/>
      <c r="BD122" s="33"/>
      <c r="BE122" s="77"/>
      <c r="BF122" s="39"/>
      <c r="BG122" s="39"/>
      <c r="BH122" s="76"/>
      <c r="BI122" s="39"/>
      <c r="BJ122" s="78"/>
      <c r="BK122" s="33"/>
    </row>
    <row r="123" spans="1:63" x14ac:dyDescent="0.35">
      <c r="A123" s="77"/>
      <c r="B123" s="39"/>
      <c r="C123" s="39"/>
      <c r="D123" s="39"/>
      <c r="E123" s="39"/>
      <c r="F123" s="73"/>
      <c r="G123" s="95">
        <f>Table1487453233343536331323334353738393103113123133143153[[#This Row],[Hours Worked]]*Table1487453233343536331323334353738393103113123133143153[[#This Row],[Rate]]</f>
        <v>0</v>
      </c>
      <c r="H123" s="116"/>
      <c r="I123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23" s="94"/>
      <c r="K123" s="95">
        <f>Table1487453233343536331323334353738393103113123133143153[[#This Row],[Rate (Auto selects)]]*Table1487453233343536331323334353738393103113123133143153[[#This Row],[Hours Used]]</f>
        <v>0</v>
      </c>
      <c r="S123" s="33"/>
      <c r="T123" s="39"/>
      <c r="U123" s="39"/>
      <c r="V123" s="39"/>
      <c r="W123" s="39"/>
      <c r="X123" s="39"/>
      <c r="Y123" s="112">
        <f>IF(X123 &lt;&gt; "", RIGHT(Table15775311283848586881828384858788898108118128138148158[[#This Row],[Class (Dropdown)]],6),0)</f>
        <v>0</v>
      </c>
      <c r="Z123" s="108"/>
      <c r="AA123" s="107"/>
      <c r="AB123" s="111">
        <f>Table15775311283848586881828384858788898108118128138148158[[#This Row],[Rate (Auto fill)]]*Table15775311283848586881828384858788898108118128138148158[[#This Row],[Hours Groomed]]</f>
        <v>0</v>
      </c>
      <c r="AC123" s="32"/>
      <c r="AE123" s="85"/>
      <c r="AF123" s="85"/>
      <c r="AI123" s="33"/>
      <c r="AJ123" s="39"/>
      <c r="AK123" s="39"/>
      <c r="AL123" s="39"/>
      <c r="AM123" s="76"/>
      <c r="AN123" s="39"/>
      <c r="AO123" s="39"/>
      <c r="AP123" s="33"/>
      <c r="AQ123" s="77"/>
      <c r="AR123" s="39"/>
      <c r="AS123" s="39"/>
      <c r="AT123" s="76"/>
      <c r="AU123" s="39"/>
      <c r="AV123" s="78"/>
      <c r="AW123" s="33"/>
      <c r="AX123" s="77"/>
      <c r="AY123" s="39"/>
      <c r="AZ123" s="39"/>
      <c r="BA123" s="76"/>
      <c r="BB123" s="39"/>
      <c r="BC123" s="78"/>
      <c r="BD123" s="33"/>
      <c r="BE123" s="77"/>
      <c r="BF123" s="39"/>
      <c r="BG123" s="39"/>
      <c r="BH123" s="76"/>
      <c r="BI123" s="39"/>
      <c r="BJ123" s="78"/>
      <c r="BK123" s="33"/>
    </row>
    <row r="124" spans="1:63" x14ac:dyDescent="0.35">
      <c r="A124" s="77"/>
      <c r="B124" s="39"/>
      <c r="C124" s="39"/>
      <c r="D124" s="39"/>
      <c r="E124" s="39"/>
      <c r="F124" s="73"/>
      <c r="G124" s="95">
        <f>Table1487453233343536331323334353738393103113123133143153[[#This Row],[Hours Worked]]*Table1487453233343536331323334353738393103113123133143153[[#This Row],[Rate]]</f>
        <v>0</v>
      </c>
      <c r="H124" s="116"/>
      <c r="I124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24" s="94"/>
      <c r="K124" s="95">
        <f>Table1487453233343536331323334353738393103113123133143153[[#This Row],[Rate (Auto selects)]]*Table1487453233343536331323334353738393103113123133143153[[#This Row],[Hours Used]]</f>
        <v>0</v>
      </c>
      <c r="S124" s="33"/>
      <c r="T124" s="39"/>
      <c r="U124" s="39"/>
      <c r="V124" s="39"/>
      <c r="W124" s="39"/>
      <c r="X124" s="39"/>
      <c r="Y124" s="112">
        <f>IF(X124 &lt;&gt; "", RIGHT(Table15775311283848586881828384858788898108118128138148158[[#This Row],[Class (Dropdown)]],6),0)</f>
        <v>0</v>
      </c>
      <c r="Z124" s="108"/>
      <c r="AA124" s="107"/>
      <c r="AB124" s="111">
        <f>Table15775311283848586881828384858788898108118128138148158[[#This Row],[Rate (Auto fill)]]*Table15775311283848586881828384858788898108118128138148158[[#This Row],[Hours Groomed]]</f>
        <v>0</v>
      </c>
      <c r="AC124" s="32"/>
      <c r="AE124" s="85"/>
      <c r="AF124" s="85"/>
      <c r="AI124" s="33"/>
      <c r="AJ124" s="39"/>
      <c r="AK124" s="39"/>
      <c r="AL124" s="39"/>
      <c r="AM124" s="76"/>
      <c r="AN124" s="39"/>
      <c r="AO124" s="39"/>
      <c r="AP124" s="33"/>
      <c r="AQ124" s="77"/>
      <c r="AR124" s="39"/>
      <c r="AS124" s="39"/>
      <c r="AT124" s="76"/>
      <c r="AU124" s="39"/>
      <c r="AV124" s="78"/>
      <c r="AW124" s="33"/>
      <c r="AX124" s="77"/>
      <c r="AY124" s="39"/>
      <c r="AZ124" s="39"/>
      <c r="BA124" s="76"/>
      <c r="BB124" s="39"/>
      <c r="BC124" s="78"/>
      <c r="BD124" s="33"/>
      <c r="BE124" s="77"/>
      <c r="BF124" s="39"/>
      <c r="BG124" s="39"/>
      <c r="BH124" s="76"/>
      <c r="BI124" s="39"/>
      <c r="BJ124" s="78"/>
      <c r="BK124" s="33"/>
    </row>
    <row r="125" spans="1:63" x14ac:dyDescent="0.35">
      <c r="A125" s="77"/>
      <c r="B125" s="39"/>
      <c r="C125" s="39"/>
      <c r="D125" s="39"/>
      <c r="E125" s="39"/>
      <c r="F125" s="73"/>
      <c r="G125" s="95">
        <f>Table1487453233343536331323334353738393103113123133143153[[#This Row],[Hours Worked]]*Table1487453233343536331323334353738393103113123133143153[[#This Row],[Rate]]</f>
        <v>0</v>
      </c>
      <c r="H125" s="116"/>
      <c r="I125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25" s="94"/>
      <c r="K125" s="95">
        <f>Table1487453233343536331323334353738393103113123133143153[[#This Row],[Rate (Auto selects)]]*Table1487453233343536331323334353738393103113123133143153[[#This Row],[Hours Used]]</f>
        <v>0</v>
      </c>
      <c r="S125" s="33"/>
      <c r="T125" s="39"/>
      <c r="U125" s="39"/>
      <c r="V125" s="39"/>
      <c r="W125" s="39"/>
      <c r="X125" s="39"/>
      <c r="Y125" s="112">
        <f>IF(X125 &lt;&gt; "", RIGHT(Table15775311283848586881828384858788898108118128138148158[[#This Row],[Class (Dropdown)]],6),0)</f>
        <v>0</v>
      </c>
      <c r="Z125" s="108"/>
      <c r="AA125" s="107"/>
      <c r="AB125" s="111">
        <f>Table15775311283848586881828384858788898108118128138148158[[#This Row],[Rate (Auto fill)]]*Table15775311283848586881828384858788898108118128138148158[[#This Row],[Hours Groomed]]</f>
        <v>0</v>
      </c>
      <c r="AC125" s="32"/>
      <c r="AE125" s="85"/>
      <c r="AF125" s="85"/>
      <c r="AI125" s="33"/>
      <c r="AJ125" s="39"/>
      <c r="AK125" s="39"/>
      <c r="AL125" s="39"/>
      <c r="AM125" s="76"/>
      <c r="AN125" s="39"/>
      <c r="AO125" s="39"/>
      <c r="AP125" s="33"/>
      <c r="AQ125" s="77"/>
      <c r="AR125" s="39"/>
      <c r="AS125" s="39"/>
      <c r="AT125" s="76"/>
      <c r="AU125" s="39"/>
      <c r="AV125" s="78"/>
      <c r="AW125" s="33"/>
      <c r="AX125" s="77"/>
      <c r="AY125" s="39"/>
      <c r="AZ125" s="39"/>
      <c r="BA125" s="76"/>
      <c r="BB125" s="39"/>
      <c r="BC125" s="78"/>
      <c r="BD125" s="33"/>
      <c r="BE125" s="77"/>
      <c r="BF125" s="39"/>
      <c r="BG125" s="39"/>
      <c r="BH125" s="76"/>
      <c r="BI125" s="39"/>
      <c r="BJ125" s="78"/>
      <c r="BK125" s="33"/>
    </row>
    <row r="126" spans="1:63" x14ac:dyDescent="0.35">
      <c r="A126" s="77"/>
      <c r="B126" s="39"/>
      <c r="C126" s="39"/>
      <c r="D126" s="39"/>
      <c r="E126" s="39"/>
      <c r="F126" s="73"/>
      <c r="G126" s="95">
        <f>Table1487453233343536331323334353738393103113123133143153[[#This Row],[Hours Worked]]*Table1487453233343536331323334353738393103113123133143153[[#This Row],[Rate]]</f>
        <v>0</v>
      </c>
      <c r="H126" s="116"/>
      <c r="I126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26" s="94"/>
      <c r="K126" s="95">
        <f>Table1487453233343536331323334353738393103113123133143153[[#This Row],[Rate (Auto selects)]]*Table1487453233343536331323334353738393103113123133143153[[#This Row],[Hours Used]]</f>
        <v>0</v>
      </c>
      <c r="S126" s="33"/>
      <c r="T126" s="39"/>
      <c r="U126" s="39"/>
      <c r="V126" s="39"/>
      <c r="W126" s="39"/>
      <c r="X126" s="39"/>
      <c r="Y126" s="112">
        <f>IF(X126 &lt;&gt; "", RIGHT(Table15775311283848586881828384858788898108118128138148158[[#This Row],[Class (Dropdown)]],6),0)</f>
        <v>0</v>
      </c>
      <c r="Z126" s="108"/>
      <c r="AA126" s="107"/>
      <c r="AB126" s="111">
        <f>Table15775311283848586881828384858788898108118128138148158[[#This Row],[Rate (Auto fill)]]*Table15775311283848586881828384858788898108118128138148158[[#This Row],[Hours Groomed]]</f>
        <v>0</v>
      </c>
      <c r="AC126" s="32"/>
      <c r="AE126" s="85"/>
      <c r="AF126" s="85"/>
      <c r="AI126" s="33"/>
      <c r="AJ126" s="39"/>
      <c r="AK126" s="39"/>
      <c r="AL126" s="39"/>
      <c r="AM126" s="76"/>
      <c r="AN126" s="39"/>
      <c r="AO126" s="39"/>
      <c r="AP126" s="33"/>
      <c r="AQ126" s="77"/>
      <c r="AR126" s="39"/>
      <c r="AS126" s="39"/>
      <c r="AT126" s="76"/>
      <c r="AU126" s="39"/>
      <c r="AV126" s="78"/>
      <c r="AW126" s="33"/>
      <c r="AX126" s="77"/>
      <c r="AY126" s="39"/>
      <c r="AZ126" s="39"/>
      <c r="BA126" s="76"/>
      <c r="BB126" s="39"/>
      <c r="BC126" s="78"/>
      <c r="BD126" s="33"/>
      <c r="BE126" s="77"/>
      <c r="BF126" s="39"/>
      <c r="BG126" s="39"/>
      <c r="BH126" s="76"/>
      <c r="BI126" s="39"/>
      <c r="BJ126" s="78"/>
      <c r="BK126" s="33"/>
    </row>
    <row r="127" spans="1:63" x14ac:dyDescent="0.35">
      <c r="A127" s="77"/>
      <c r="B127" s="39"/>
      <c r="C127" s="39"/>
      <c r="D127" s="39"/>
      <c r="E127" s="39"/>
      <c r="F127" s="73"/>
      <c r="G127" s="95">
        <f>Table1487453233343536331323334353738393103113123133143153[[#This Row],[Hours Worked]]*Table1487453233343536331323334353738393103113123133143153[[#This Row],[Rate]]</f>
        <v>0</v>
      </c>
      <c r="H127" s="116"/>
      <c r="I127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27" s="94"/>
      <c r="K127" s="95">
        <f>Table1487453233343536331323334353738393103113123133143153[[#This Row],[Rate (Auto selects)]]*Table1487453233343536331323334353738393103113123133143153[[#This Row],[Hours Used]]</f>
        <v>0</v>
      </c>
      <c r="S127" s="33"/>
      <c r="T127" s="39"/>
      <c r="U127" s="39"/>
      <c r="V127" s="39"/>
      <c r="W127" s="39"/>
      <c r="X127" s="39"/>
      <c r="Y127" s="112">
        <f>IF(X127 &lt;&gt; "", RIGHT(Table15775311283848586881828384858788898108118128138148158[[#This Row],[Class (Dropdown)]],6),0)</f>
        <v>0</v>
      </c>
      <c r="Z127" s="108"/>
      <c r="AA127" s="107"/>
      <c r="AB127" s="111">
        <f>Table15775311283848586881828384858788898108118128138148158[[#This Row],[Rate (Auto fill)]]*Table15775311283848586881828384858788898108118128138148158[[#This Row],[Hours Groomed]]</f>
        <v>0</v>
      </c>
      <c r="AC127" s="32"/>
      <c r="AE127" s="85"/>
      <c r="AF127" s="85"/>
      <c r="AI127" s="33"/>
      <c r="AJ127" s="39"/>
      <c r="AK127" s="39"/>
      <c r="AL127" s="39"/>
      <c r="AM127" s="76"/>
      <c r="AN127" s="39"/>
      <c r="AO127" s="39"/>
      <c r="AP127" s="33"/>
      <c r="AQ127" s="77"/>
      <c r="AR127" s="39"/>
      <c r="AS127" s="39"/>
      <c r="AT127" s="76"/>
      <c r="AU127" s="39"/>
      <c r="AV127" s="78"/>
      <c r="AW127" s="33"/>
      <c r="AX127" s="77"/>
      <c r="AY127" s="39"/>
      <c r="AZ127" s="39"/>
      <c r="BA127" s="76"/>
      <c r="BB127" s="39"/>
      <c r="BC127" s="78"/>
      <c r="BD127" s="33"/>
      <c r="BE127" s="77"/>
      <c r="BF127" s="39"/>
      <c r="BG127" s="39"/>
      <c r="BH127" s="76"/>
      <c r="BI127" s="39"/>
      <c r="BJ127" s="78"/>
      <c r="BK127" s="33"/>
    </row>
    <row r="128" spans="1:63" x14ac:dyDescent="0.35">
      <c r="A128" s="77"/>
      <c r="B128" s="39"/>
      <c r="C128" s="39"/>
      <c r="D128" s="39"/>
      <c r="E128" s="39"/>
      <c r="F128" s="73"/>
      <c r="G128" s="95">
        <f>Table1487453233343536331323334353738393103113123133143153[[#This Row],[Hours Worked]]*Table1487453233343536331323334353738393103113123133143153[[#This Row],[Rate]]</f>
        <v>0</v>
      </c>
      <c r="H128" s="116"/>
      <c r="I128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28" s="94"/>
      <c r="K128" s="95">
        <f>Table1487453233343536331323334353738393103113123133143153[[#This Row],[Rate (Auto selects)]]*Table1487453233343536331323334353738393103113123133143153[[#This Row],[Hours Used]]</f>
        <v>0</v>
      </c>
      <c r="S128" s="33"/>
      <c r="T128" s="39"/>
      <c r="U128" s="39"/>
      <c r="V128" s="39"/>
      <c r="W128" s="39"/>
      <c r="X128" s="39"/>
      <c r="Y128" s="112">
        <f>IF(X128 &lt;&gt; "", RIGHT(Table15775311283848586881828384858788898108118128138148158[[#This Row],[Class (Dropdown)]],6),0)</f>
        <v>0</v>
      </c>
      <c r="Z128" s="108"/>
      <c r="AA128" s="107"/>
      <c r="AB128" s="111">
        <f>Table15775311283848586881828384858788898108118128138148158[[#This Row],[Rate (Auto fill)]]*Table15775311283848586881828384858788898108118128138148158[[#This Row],[Hours Groomed]]</f>
        <v>0</v>
      </c>
      <c r="AC128" s="32"/>
      <c r="AE128" s="85"/>
      <c r="AF128" s="85"/>
      <c r="AI128" s="33"/>
      <c r="AJ128" s="39"/>
      <c r="AK128" s="39"/>
      <c r="AL128" s="39"/>
      <c r="AM128" s="76"/>
      <c r="AN128" s="39"/>
      <c r="AO128" s="39"/>
      <c r="AP128" s="33"/>
      <c r="AQ128" s="77"/>
      <c r="AR128" s="39"/>
      <c r="AS128" s="39"/>
      <c r="AT128" s="76"/>
      <c r="AU128" s="39"/>
      <c r="AV128" s="78"/>
      <c r="AW128" s="33"/>
      <c r="AX128" s="77"/>
      <c r="AY128" s="39"/>
      <c r="AZ128" s="39"/>
      <c r="BA128" s="76"/>
      <c r="BB128" s="39"/>
      <c r="BC128" s="78"/>
      <c r="BD128" s="33"/>
      <c r="BE128" s="77"/>
      <c r="BF128" s="39"/>
      <c r="BG128" s="39"/>
      <c r="BH128" s="76"/>
      <c r="BI128" s="39"/>
      <c r="BJ128" s="78"/>
      <c r="BK128" s="33"/>
    </row>
    <row r="129" spans="1:63" x14ac:dyDescent="0.35">
      <c r="A129" s="77"/>
      <c r="B129" s="39"/>
      <c r="C129" s="39"/>
      <c r="D129" s="39"/>
      <c r="E129" s="39"/>
      <c r="F129" s="73"/>
      <c r="G129" s="95">
        <f>Table1487453233343536331323334353738393103113123133143153[[#This Row],[Hours Worked]]*Table1487453233343536331323334353738393103113123133143153[[#This Row],[Rate]]</f>
        <v>0</v>
      </c>
      <c r="H129" s="116"/>
      <c r="I129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29" s="94"/>
      <c r="K129" s="95">
        <f>Table1487453233343536331323334353738393103113123133143153[[#This Row],[Rate (Auto selects)]]*Table1487453233343536331323334353738393103113123133143153[[#This Row],[Hours Used]]</f>
        <v>0</v>
      </c>
      <c r="S129" s="33"/>
      <c r="T129" s="39"/>
      <c r="U129" s="39"/>
      <c r="V129" s="39"/>
      <c r="W129" s="39"/>
      <c r="X129" s="39"/>
      <c r="Y129" s="112">
        <f>IF(X129 &lt;&gt; "", RIGHT(Table15775311283848586881828384858788898108118128138148158[[#This Row],[Class (Dropdown)]],6),0)</f>
        <v>0</v>
      </c>
      <c r="Z129" s="108"/>
      <c r="AA129" s="107"/>
      <c r="AB129" s="111">
        <f>Table15775311283848586881828384858788898108118128138148158[[#This Row],[Rate (Auto fill)]]*Table15775311283848586881828384858788898108118128138148158[[#This Row],[Hours Groomed]]</f>
        <v>0</v>
      </c>
      <c r="AC129" s="32"/>
      <c r="AE129" s="85"/>
      <c r="AF129" s="85"/>
      <c r="AI129" s="33"/>
      <c r="AJ129" s="39"/>
      <c r="AK129" s="39"/>
      <c r="AL129" s="39"/>
      <c r="AM129" s="76"/>
      <c r="AN129" s="39"/>
      <c r="AO129" s="39"/>
      <c r="AP129" s="33"/>
      <c r="AQ129" s="77"/>
      <c r="AR129" s="39"/>
      <c r="AS129" s="39"/>
      <c r="AT129" s="76"/>
      <c r="AU129" s="39"/>
      <c r="AV129" s="78"/>
      <c r="AW129" s="33"/>
      <c r="AX129" s="77"/>
      <c r="AY129" s="39"/>
      <c r="AZ129" s="39"/>
      <c r="BA129" s="76"/>
      <c r="BB129" s="39"/>
      <c r="BC129" s="78"/>
      <c r="BD129" s="33"/>
      <c r="BE129" s="77"/>
      <c r="BF129" s="39"/>
      <c r="BG129" s="39"/>
      <c r="BH129" s="76"/>
      <c r="BI129" s="39"/>
      <c r="BJ129" s="78"/>
      <c r="BK129" s="33"/>
    </row>
    <row r="130" spans="1:63" x14ac:dyDescent="0.35">
      <c r="A130" s="77"/>
      <c r="B130" s="39"/>
      <c r="C130" s="39"/>
      <c r="D130" s="39"/>
      <c r="E130" s="39"/>
      <c r="F130" s="73"/>
      <c r="G130" s="95">
        <f>Table1487453233343536331323334353738393103113123133143153[[#This Row],[Hours Worked]]*Table1487453233343536331323334353738393103113123133143153[[#This Row],[Rate]]</f>
        <v>0</v>
      </c>
      <c r="H130" s="116"/>
      <c r="I130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30" s="94"/>
      <c r="K130" s="95">
        <f>Table1487453233343536331323334353738393103113123133143153[[#This Row],[Rate (Auto selects)]]*Table1487453233343536331323334353738393103113123133143153[[#This Row],[Hours Used]]</f>
        <v>0</v>
      </c>
      <c r="S130" s="33"/>
      <c r="T130" s="39"/>
      <c r="U130" s="39"/>
      <c r="V130" s="39"/>
      <c r="W130" s="39"/>
      <c r="X130" s="39"/>
      <c r="Y130" s="112">
        <f>IF(X130 &lt;&gt; "", RIGHT(Table15775311283848586881828384858788898108118128138148158[[#This Row],[Class (Dropdown)]],6),0)</f>
        <v>0</v>
      </c>
      <c r="Z130" s="108"/>
      <c r="AA130" s="107"/>
      <c r="AB130" s="111">
        <f>Table15775311283848586881828384858788898108118128138148158[[#This Row],[Rate (Auto fill)]]*Table15775311283848586881828384858788898108118128138148158[[#This Row],[Hours Groomed]]</f>
        <v>0</v>
      </c>
      <c r="AC130" s="32"/>
      <c r="AE130" s="85"/>
      <c r="AF130" s="85"/>
      <c r="AI130" s="33"/>
      <c r="AJ130" s="39"/>
      <c r="AK130" s="39"/>
      <c r="AL130" s="39"/>
      <c r="AM130" s="76"/>
      <c r="AN130" s="39"/>
      <c r="AO130" s="39"/>
      <c r="AP130" s="33"/>
      <c r="AQ130" s="77"/>
      <c r="AR130" s="39"/>
      <c r="AS130" s="39"/>
      <c r="AT130" s="76"/>
      <c r="AU130" s="39"/>
      <c r="AV130" s="78"/>
      <c r="AW130" s="33"/>
      <c r="AX130" s="77"/>
      <c r="AY130" s="39"/>
      <c r="AZ130" s="39"/>
      <c r="BA130" s="76"/>
      <c r="BB130" s="39"/>
      <c r="BC130" s="78"/>
      <c r="BD130" s="33"/>
      <c r="BE130" s="77"/>
      <c r="BF130" s="39"/>
      <c r="BG130" s="39"/>
      <c r="BH130" s="76"/>
      <c r="BI130" s="39"/>
      <c r="BJ130" s="78"/>
      <c r="BK130" s="33"/>
    </row>
    <row r="131" spans="1:63" x14ac:dyDescent="0.35">
      <c r="A131" s="77"/>
      <c r="B131" s="39"/>
      <c r="C131" s="39"/>
      <c r="D131" s="39"/>
      <c r="E131" s="39"/>
      <c r="F131" s="73"/>
      <c r="G131" s="95">
        <f>Table1487453233343536331323334353738393103113123133143153[[#This Row],[Hours Worked]]*Table1487453233343536331323334353738393103113123133143153[[#This Row],[Rate]]</f>
        <v>0</v>
      </c>
      <c r="H131" s="116"/>
      <c r="I131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31" s="94"/>
      <c r="K131" s="95">
        <f>Table1487453233343536331323334353738393103113123133143153[[#This Row],[Rate (Auto selects)]]*Table1487453233343536331323334353738393103113123133143153[[#This Row],[Hours Used]]</f>
        <v>0</v>
      </c>
      <c r="S131" s="33"/>
      <c r="T131" s="39"/>
      <c r="U131" s="39"/>
      <c r="V131" s="39"/>
      <c r="W131" s="39"/>
      <c r="X131" s="39"/>
      <c r="Y131" s="112">
        <f>IF(X131 &lt;&gt; "", RIGHT(Table15775311283848586881828384858788898108118128138148158[[#This Row],[Class (Dropdown)]],6),0)</f>
        <v>0</v>
      </c>
      <c r="Z131" s="108"/>
      <c r="AA131" s="107"/>
      <c r="AB131" s="111">
        <f>Table15775311283848586881828384858788898108118128138148158[[#This Row],[Rate (Auto fill)]]*Table15775311283848586881828384858788898108118128138148158[[#This Row],[Hours Groomed]]</f>
        <v>0</v>
      </c>
      <c r="AC131" s="32"/>
      <c r="AE131" s="85"/>
      <c r="AF131" s="85"/>
      <c r="AI131" s="33"/>
      <c r="AJ131" s="39"/>
      <c r="AK131" s="39"/>
      <c r="AL131" s="39"/>
      <c r="AM131" s="76"/>
      <c r="AN131" s="39"/>
      <c r="AO131" s="39"/>
      <c r="AP131" s="33"/>
      <c r="AQ131" s="77"/>
      <c r="AR131" s="39"/>
      <c r="AS131" s="39"/>
      <c r="AT131" s="76"/>
      <c r="AU131" s="39"/>
      <c r="AV131" s="78"/>
      <c r="AW131" s="33"/>
      <c r="AX131" s="77"/>
      <c r="AY131" s="39"/>
      <c r="AZ131" s="39"/>
      <c r="BA131" s="76"/>
      <c r="BB131" s="39"/>
      <c r="BC131" s="78"/>
      <c r="BD131" s="33"/>
      <c r="BE131" s="77"/>
      <c r="BF131" s="39"/>
      <c r="BG131" s="39"/>
      <c r="BH131" s="76"/>
      <c r="BI131" s="39"/>
      <c r="BJ131" s="78"/>
      <c r="BK131" s="33"/>
    </row>
    <row r="132" spans="1:63" x14ac:dyDescent="0.35">
      <c r="A132" s="77"/>
      <c r="B132" s="39"/>
      <c r="C132" s="39"/>
      <c r="D132" s="39"/>
      <c r="E132" s="39"/>
      <c r="F132" s="73"/>
      <c r="G132" s="95">
        <f>Table1487453233343536331323334353738393103113123133143153[[#This Row],[Hours Worked]]*Table1487453233343536331323334353738393103113123133143153[[#This Row],[Rate]]</f>
        <v>0</v>
      </c>
      <c r="H132" s="116"/>
      <c r="I132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32" s="94"/>
      <c r="K132" s="95">
        <f>Table1487453233343536331323334353738393103113123133143153[[#This Row],[Rate (Auto selects)]]*Table1487453233343536331323334353738393103113123133143153[[#This Row],[Hours Used]]</f>
        <v>0</v>
      </c>
      <c r="S132" s="33"/>
      <c r="T132" s="39"/>
      <c r="U132" s="39"/>
      <c r="V132" s="39"/>
      <c r="W132" s="39"/>
      <c r="X132" s="39"/>
      <c r="Y132" s="112">
        <f>IF(X132 &lt;&gt; "", RIGHT(Table15775311283848586881828384858788898108118128138148158[[#This Row],[Class (Dropdown)]],6),0)</f>
        <v>0</v>
      </c>
      <c r="Z132" s="108"/>
      <c r="AA132" s="107"/>
      <c r="AB132" s="111">
        <f>Table15775311283848586881828384858788898108118128138148158[[#This Row],[Rate (Auto fill)]]*Table15775311283848586881828384858788898108118128138148158[[#This Row],[Hours Groomed]]</f>
        <v>0</v>
      </c>
      <c r="AC132" s="32"/>
      <c r="AE132" s="85"/>
      <c r="AF132" s="85"/>
      <c r="AI132" s="33"/>
      <c r="AJ132" s="39"/>
      <c r="AK132" s="39"/>
      <c r="AL132" s="39"/>
      <c r="AM132" s="76"/>
      <c r="AN132" s="39"/>
      <c r="AO132" s="39"/>
      <c r="AP132" s="33"/>
      <c r="AQ132" s="77"/>
      <c r="AR132" s="39"/>
      <c r="AS132" s="39"/>
      <c r="AT132" s="76"/>
      <c r="AU132" s="39"/>
      <c r="AV132" s="78"/>
      <c r="AW132" s="33"/>
      <c r="AX132" s="77"/>
      <c r="AY132" s="39"/>
      <c r="AZ132" s="39"/>
      <c r="BA132" s="76"/>
      <c r="BB132" s="39"/>
      <c r="BC132" s="78"/>
      <c r="BD132" s="33"/>
      <c r="BE132" s="77"/>
      <c r="BF132" s="39"/>
      <c r="BG132" s="39"/>
      <c r="BH132" s="76"/>
      <c r="BI132" s="39"/>
      <c r="BJ132" s="78"/>
      <c r="BK132" s="33"/>
    </row>
    <row r="133" spans="1:63" x14ac:dyDescent="0.35">
      <c r="A133" s="77"/>
      <c r="B133" s="39"/>
      <c r="C133" s="39"/>
      <c r="D133" s="39"/>
      <c r="E133" s="39"/>
      <c r="F133" s="73"/>
      <c r="G133" s="95">
        <f>Table1487453233343536331323334353738393103113123133143153[[#This Row],[Hours Worked]]*Table1487453233343536331323334353738393103113123133143153[[#This Row],[Rate]]</f>
        <v>0</v>
      </c>
      <c r="H133" s="116"/>
      <c r="I133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33" s="94"/>
      <c r="K133" s="95">
        <f>Table1487453233343536331323334353738393103113123133143153[[#This Row],[Rate (Auto selects)]]*Table1487453233343536331323334353738393103113123133143153[[#This Row],[Hours Used]]</f>
        <v>0</v>
      </c>
      <c r="S133" s="33"/>
      <c r="T133" s="39"/>
      <c r="U133" s="39"/>
      <c r="V133" s="39"/>
      <c r="W133" s="39"/>
      <c r="X133" s="39"/>
      <c r="Y133" s="112">
        <f>IF(X133 &lt;&gt; "", RIGHT(Table15775311283848586881828384858788898108118128138148158[[#This Row],[Class (Dropdown)]],6),0)</f>
        <v>0</v>
      </c>
      <c r="Z133" s="108"/>
      <c r="AA133" s="107"/>
      <c r="AB133" s="111">
        <f>Table15775311283848586881828384858788898108118128138148158[[#This Row],[Rate (Auto fill)]]*Table15775311283848586881828384858788898108118128138148158[[#This Row],[Hours Groomed]]</f>
        <v>0</v>
      </c>
      <c r="AC133" s="32"/>
      <c r="AE133" s="85"/>
      <c r="AF133" s="85"/>
      <c r="AI133" s="33"/>
      <c r="AJ133" s="39"/>
      <c r="AK133" s="39"/>
      <c r="AL133" s="39"/>
      <c r="AM133" s="76"/>
      <c r="AN133" s="39"/>
      <c r="AO133" s="39"/>
      <c r="AP133" s="33"/>
      <c r="AQ133" s="77"/>
      <c r="AR133" s="39"/>
      <c r="AS133" s="39"/>
      <c r="AT133" s="76"/>
      <c r="AU133" s="39"/>
      <c r="AV133" s="78"/>
      <c r="AW133" s="33"/>
      <c r="AX133" s="77"/>
      <c r="AY133" s="39"/>
      <c r="AZ133" s="39"/>
      <c r="BA133" s="76"/>
      <c r="BB133" s="39"/>
      <c r="BC133" s="78"/>
      <c r="BD133" s="33"/>
      <c r="BE133" s="77"/>
      <c r="BF133" s="39"/>
      <c r="BG133" s="39"/>
      <c r="BH133" s="76"/>
      <c r="BI133" s="39"/>
      <c r="BJ133" s="78"/>
      <c r="BK133" s="33"/>
    </row>
    <row r="134" spans="1:63" x14ac:dyDescent="0.35">
      <c r="A134" s="77"/>
      <c r="B134" s="39"/>
      <c r="C134" s="39"/>
      <c r="D134" s="39"/>
      <c r="E134" s="39"/>
      <c r="F134" s="73"/>
      <c r="G134" s="95">
        <f>Table1487453233343536331323334353738393103113123133143153[[#This Row],[Hours Worked]]*Table1487453233343536331323334353738393103113123133143153[[#This Row],[Rate]]</f>
        <v>0</v>
      </c>
      <c r="H134" s="116"/>
      <c r="I134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34" s="94"/>
      <c r="K134" s="95">
        <f>Table1487453233343536331323334353738393103113123133143153[[#This Row],[Rate (Auto selects)]]*Table1487453233343536331323334353738393103113123133143153[[#This Row],[Hours Used]]</f>
        <v>0</v>
      </c>
      <c r="S134" s="33"/>
      <c r="T134" s="39"/>
      <c r="U134" s="39"/>
      <c r="V134" s="39"/>
      <c r="W134" s="39"/>
      <c r="X134" s="39"/>
      <c r="Y134" s="112">
        <f>IF(X134 &lt;&gt; "", RIGHT(Table15775311283848586881828384858788898108118128138148158[[#This Row],[Class (Dropdown)]],6),0)</f>
        <v>0</v>
      </c>
      <c r="Z134" s="108"/>
      <c r="AA134" s="107"/>
      <c r="AB134" s="111">
        <f>Table15775311283848586881828384858788898108118128138148158[[#This Row],[Rate (Auto fill)]]*Table15775311283848586881828384858788898108118128138148158[[#This Row],[Hours Groomed]]</f>
        <v>0</v>
      </c>
      <c r="AC134" s="32"/>
      <c r="AE134" s="85"/>
      <c r="AF134" s="85"/>
      <c r="AI134" s="33"/>
      <c r="AJ134" s="39"/>
      <c r="AK134" s="39"/>
      <c r="AL134" s="39"/>
      <c r="AM134" s="76"/>
      <c r="AN134" s="39"/>
      <c r="AO134" s="39"/>
      <c r="AP134" s="33"/>
      <c r="AQ134" s="77"/>
      <c r="AR134" s="39"/>
      <c r="AS134" s="39"/>
      <c r="AT134" s="76"/>
      <c r="AU134" s="39"/>
      <c r="AV134" s="78"/>
      <c r="AW134" s="33"/>
      <c r="AX134" s="77"/>
      <c r="AY134" s="39"/>
      <c r="AZ134" s="39"/>
      <c r="BA134" s="76"/>
      <c r="BB134" s="39"/>
      <c r="BC134" s="78"/>
      <c r="BD134" s="33"/>
      <c r="BE134" s="77"/>
      <c r="BF134" s="39"/>
      <c r="BG134" s="39"/>
      <c r="BH134" s="76"/>
      <c r="BI134" s="39"/>
      <c r="BJ134" s="78"/>
      <c r="BK134" s="33"/>
    </row>
    <row r="135" spans="1:63" x14ac:dyDescent="0.35">
      <c r="A135" s="77"/>
      <c r="B135" s="39"/>
      <c r="C135" s="39"/>
      <c r="D135" s="39"/>
      <c r="E135" s="39"/>
      <c r="F135" s="73"/>
      <c r="G135" s="95">
        <f>Table1487453233343536331323334353738393103113123133143153[[#This Row],[Hours Worked]]*Table1487453233343536331323334353738393103113123133143153[[#This Row],[Rate]]</f>
        <v>0</v>
      </c>
      <c r="H135" s="116"/>
      <c r="I135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35" s="94"/>
      <c r="K135" s="95">
        <f>Table1487453233343536331323334353738393103113123133143153[[#This Row],[Rate (Auto selects)]]*Table1487453233343536331323334353738393103113123133143153[[#This Row],[Hours Used]]</f>
        <v>0</v>
      </c>
      <c r="S135" s="33"/>
      <c r="T135" s="39"/>
      <c r="U135" s="39"/>
      <c r="V135" s="39"/>
      <c r="W135" s="39"/>
      <c r="X135" s="39"/>
      <c r="Y135" s="112">
        <f>IF(X135 &lt;&gt; "", RIGHT(Table15775311283848586881828384858788898108118128138148158[[#This Row],[Class (Dropdown)]],6),0)</f>
        <v>0</v>
      </c>
      <c r="Z135" s="108"/>
      <c r="AA135" s="107"/>
      <c r="AB135" s="111">
        <f>Table15775311283848586881828384858788898108118128138148158[[#This Row],[Rate (Auto fill)]]*Table15775311283848586881828384858788898108118128138148158[[#This Row],[Hours Groomed]]</f>
        <v>0</v>
      </c>
      <c r="AC135" s="32"/>
      <c r="AE135" s="85"/>
      <c r="AF135" s="85"/>
      <c r="AI135" s="33"/>
      <c r="AJ135" s="39"/>
      <c r="AK135" s="39"/>
      <c r="AL135" s="39"/>
      <c r="AM135" s="76"/>
      <c r="AN135" s="39"/>
      <c r="AO135" s="39"/>
      <c r="AP135" s="33"/>
      <c r="AQ135" s="77"/>
      <c r="AR135" s="39"/>
      <c r="AS135" s="39"/>
      <c r="AT135" s="76"/>
      <c r="AU135" s="39"/>
      <c r="AV135" s="78"/>
      <c r="AW135" s="33"/>
      <c r="AX135" s="77"/>
      <c r="AY135" s="39"/>
      <c r="AZ135" s="39"/>
      <c r="BA135" s="76"/>
      <c r="BB135" s="39"/>
      <c r="BC135" s="78"/>
      <c r="BD135" s="33"/>
      <c r="BE135" s="77"/>
      <c r="BF135" s="39"/>
      <c r="BG135" s="39"/>
      <c r="BH135" s="76"/>
      <c r="BI135" s="39"/>
      <c r="BJ135" s="78"/>
      <c r="BK135" s="33"/>
    </row>
    <row r="136" spans="1:63" x14ac:dyDescent="0.35">
      <c r="A136" s="77"/>
      <c r="B136" s="39"/>
      <c r="C136" s="39"/>
      <c r="D136" s="39"/>
      <c r="E136" s="39"/>
      <c r="F136" s="73"/>
      <c r="G136" s="95">
        <f>Table1487453233343536331323334353738393103113123133143153[[#This Row],[Hours Worked]]*Table1487453233343536331323334353738393103113123133143153[[#This Row],[Rate]]</f>
        <v>0</v>
      </c>
      <c r="H136" s="116"/>
      <c r="I136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36" s="94"/>
      <c r="K136" s="95">
        <f>Table1487453233343536331323334353738393103113123133143153[[#This Row],[Rate (Auto selects)]]*Table1487453233343536331323334353738393103113123133143153[[#This Row],[Hours Used]]</f>
        <v>0</v>
      </c>
      <c r="S136" s="33"/>
      <c r="T136" s="39"/>
      <c r="U136" s="39"/>
      <c r="V136" s="39"/>
      <c r="W136" s="39"/>
      <c r="X136" s="39"/>
      <c r="Y136" s="112">
        <f>IF(X136 &lt;&gt; "", RIGHT(Table15775311283848586881828384858788898108118128138148158[[#This Row],[Class (Dropdown)]],6),0)</f>
        <v>0</v>
      </c>
      <c r="Z136" s="108"/>
      <c r="AA136" s="107"/>
      <c r="AB136" s="111">
        <f>Table15775311283848586881828384858788898108118128138148158[[#This Row],[Rate (Auto fill)]]*Table15775311283848586881828384858788898108118128138148158[[#This Row],[Hours Groomed]]</f>
        <v>0</v>
      </c>
      <c r="AC136" s="32"/>
      <c r="AE136" s="85"/>
      <c r="AF136" s="85"/>
      <c r="AI136" s="33"/>
      <c r="AJ136" s="39"/>
      <c r="AK136" s="39"/>
      <c r="AL136" s="39"/>
      <c r="AM136" s="76"/>
      <c r="AN136" s="39"/>
      <c r="AO136" s="39"/>
      <c r="AP136" s="33"/>
      <c r="AQ136" s="77"/>
      <c r="AR136" s="39"/>
      <c r="AS136" s="39"/>
      <c r="AT136" s="76"/>
      <c r="AU136" s="39"/>
      <c r="AV136" s="78"/>
      <c r="AW136" s="33"/>
      <c r="AX136" s="77"/>
      <c r="AY136" s="39"/>
      <c r="AZ136" s="39"/>
      <c r="BA136" s="76"/>
      <c r="BB136" s="39"/>
      <c r="BC136" s="78"/>
      <c r="BD136" s="33"/>
      <c r="BE136" s="77"/>
      <c r="BF136" s="39"/>
      <c r="BG136" s="39"/>
      <c r="BH136" s="76"/>
      <c r="BI136" s="39"/>
      <c r="BJ136" s="78"/>
      <c r="BK136" s="33"/>
    </row>
    <row r="137" spans="1:63" x14ac:dyDescent="0.35">
      <c r="A137" s="77"/>
      <c r="B137" s="39"/>
      <c r="C137" s="39"/>
      <c r="D137" s="39"/>
      <c r="E137" s="39"/>
      <c r="F137" s="73"/>
      <c r="G137" s="95">
        <f>Table1487453233343536331323334353738393103113123133143153[[#This Row],[Hours Worked]]*Table1487453233343536331323334353738393103113123133143153[[#This Row],[Rate]]</f>
        <v>0</v>
      </c>
      <c r="H137" s="116"/>
      <c r="I137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37" s="94"/>
      <c r="K137" s="95">
        <f>Table1487453233343536331323334353738393103113123133143153[[#This Row],[Rate (Auto selects)]]*Table1487453233343536331323334353738393103113123133143153[[#This Row],[Hours Used]]</f>
        <v>0</v>
      </c>
      <c r="S137" s="33"/>
      <c r="T137" s="39"/>
      <c r="U137" s="39"/>
      <c r="V137" s="39"/>
      <c r="W137" s="39"/>
      <c r="X137" s="39"/>
      <c r="Y137" s="112">
        <f>IF(X137 &lt;&gt; "", RIGHT(Table15775311283848586881828384858788898108118128138148158[[#This Row],[Class (Dropdown)]],6),0)</f>
        <v>0</v>
      </c>
      <c r="Z137" s="108"/>
      <c r="AA137" s="107"/>
      <c r="AB137" s="111">
        <f>Table15775311283848586881828384858788898108118128138148158[[#This Row],[Rate (Auto fill)]]*Table15775311283848586881828384858788898108118128138148158[[#This Row],[Hours Groomed]]</f>
        <v>0</v>
      </c>
      <c r="AC137" s="32"/>
      <c r="AE137" s="85"/>
      <c r="AF137" s="85"/>
      <c r="AI137" s="33"/>
      <c r="AJ137" s="39"/>
      <c r="AK137" s="39"/>
      <c r="AL137" s="39"/>
      <c r="AM137" s="76"/>
      <c r="AN137" s="39"/>
      <c r="AO137" s="39"/>
      <c r="AP137" s="33"/>
      <c r="AQ137" s="77"/>
      <c r="AR137" s="39"/>
      <c r="AS137" s="39"/>
      <c r="AT137" s="76"/>
      <c r="AU137" s="39"/>
      <c r="AV137" s="78"/>
      <c r="AW137" s="33"/>
      <c r="AX137" s="77"/>
      <c r="AY137" s="39"/>
      <c r="AZ137" s="39"/>
      <c r="BA137" s="76"/>
      <c r="BB137" s="39"/>
      <c r="BC137" s="78"/>
      <c r="BD137" s="33"/>
      <c r="BE137" s="77"/>
      <c r="BF137" s="39"/>
      <c r="BG137" s="39"/>
      <c r="BH137" s="76"/>
      <c r="BI137" s="39"/>
      <c r="BJ137" s="78"/>
      <c r="BK137" s="33"/>
    </row>
    <row r="138" spans="1:63" x14ac:dyDescent="0.35">
      <c r="A138" s="77"/>
      <c r="B138" s="39"/>
      <c r="C138" s="39"/>
      <c r="D138" s="39"/>
      <c r="E138" s="39"/>
      <c r="F138" s="73"/>
      <c r="G138" s="95">
        <f>Table1487453233343536331323334353738393103113123133143153[[#This Row],[Hours Worked]]*Table1487453233343536331323334353738393103113123133143153[[#This Row],[Rate]]</f>
        <v>0</v>
      </c>
      <c r="H138" s="116"/>
      <c r="I138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38" s="94"/>
      <c r="K138" s="95">
        <f>Table1487453233343536331323334353738393103113123133143153[[#This Row],[Rate (Auto selects)]]*Table1487453233343536331323334353738393103113123133143153[[#This Row],[Hours Used]]</f>
        <v>0</v>
      </c>
      <c r="S138" s="33"/>
      <c r="T138" s="39"/>
      <c r="U138" s="39"/>
      <c r="V138" s="39"/>
      <c r="W138" s="39"/>
      <c r="X138" s="39"/>
      <c r="Y138" s="112">
        <f>IF(X138 &lt;&gt; "", RIGHT(Table15775311283848586881828384858788898108118128138148158[[#This Row],[Class (Dropdown)]],6),0)</f>
        <v>0</v>
      </c>
      <c r="Z138" s="108"/>
      <c r="AA138" s="107"/>
      <c r="AB138" s="111">
        <f>Table15775311283848586881828384858788898108118128138148158[[#This Row],[Rate (Auto fill)]]*Table15775311283848586881828384858788898108118128138148158[[#This Row],[Hours Groomed]]</f>
        <v>0</v>
      </c>
      <c r="AC138" s="32"/>
      <c r="AE138" s="85"/>
      <c r="AF138" s="85"/>
      <c r="AI138" s="33"/>
      <c r="AJ138" s="39"/>
      <c r="AK138" s="39"/>
      <c r="AL138" s="39"/>
      <c r="AM138" s="76"/>
      <c r="AN138" s="39"/>
      <c r="AO138" s="39"/>
      <c r="AP138" s="33"/>
      <c r="AQ138" s="77"/>
      <c r="AR138" s="39"/>
      <c r="AS138" s="39"/>
      <c r="AT138" s="76"/>
      <c r="AU138" s="39"/>
      <c r="AV138" s="78"/>
      <c r="AW138" s="33"/>
      <c r="AX138" s="77"/>
      <c r="AY138" s="39"/>
      <c r="AZ138" s="39"/>
      <c r="BA138" s="76"/>
      <c r="BB138" s="39"/>
      <c r="BC138" s="78"/>
      <c r="BD138" s="33"/>
      <c r="BE138" s="77"/>
      <c r="BF138" s="39"/>
      <c r="BG138" s="39"/>
      <c r="BH138" s="76"/>
      <c r="BI138" s="39"/>
      <c r="BJ138" s="78"/>
      <c r="BK138" s="33"/>
    </row>
    <row r="139" spans="1:63" x14ac:dyDescent="0.35">
      <c r="A139" s="77"/>
      <c r="B139" s="39"/>
      <c r="C139" s="39"/>
      <c r="D139" s="39"/>
      <c r="E139" s="39"/>
      <c r="F139" s="73"/>
      <c r="G139" s="95">
        <f>Table1487453233343536331323334353738393103113123133143153[[#This Row],[Hours Worked]]*Table1487453233343536331323334353738393103113123133143153[[#This Row],[Rate]]</f>
        <v>0</v>
      </c>
      <c r="H139" s="116"/>
      <c r="I139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39" s="94"/>
      <c r="K139" s="95">
        <f>Table1487453233343536331323334353738393103113123133143153[[#This Row],[Rate (Auto selects)]]*Table1487453233343536331323334353738393103113123133143153[[#This Row],[Hours Used]]</f>
        <v>0</v>
      </c>
      <c r="S139" s="33"/>
      <c r="T139" s="39"/>
      <c r="U139" s="39"/>
      <c r="V139" s="39"/>
      <c r="W139" s="39"/>
      <c r="X139" s="39"/>
      <c r="Y139" s="112">
        <f>IF(X139 &lt;&gt; "", RIGHT(Table15775311283848586881828384858788898108118128138148158[[#This Row],[Class (Dropdown)]],6),0)</f>
        <v>0</v>
      </c>
      <c r="Z139" s="108"/>
      <c r="AA139" s="107"/>
      <c r="AB139" s="111">
        <f>Table15775311283848586881828384858788898108118128138148158[[#This Row],[Rate (Auto fill)]]*Table15775311283848586881828384858788898108118128138148158[[#This Row],[Hours Groomed]]</f>
        <v>0</v>
      </c>
      <c r="AC139" s="32"/>
      <c r="AE139" s="85"/>
      <c r="AF139" s="85"/>
      <c r="AI139" s="33"/>
      <c r="AJ139" s="39"/>
      <c r="AK139" s="39"/>
      <c r="AL139" s="39"/>
      <c r="AM139" s="76"/>
      <c r="AN139" s="39"/>
      <c r="AO139" s="39"/>
      <c r="AP139" s="33"/>
      <c r="AQ139" s="77"/>
      <c r="AR139" s="39"/>
      <c r="AS139" s="39"/>
      <c r="AT139" s="76"/>
      <c r="AU139" s="39"/>
      <c r="AV139" s="78"/>
      <c r="AW139" s="33"/>
      <c r="AX139" s="77"/>
      <c r="AY139" s="39"/>
      <c r="AZ139" s="39"/>
      <c r="BA139" s="76"/>
      <c r="BB139" s="39"/>
      <c r="BC139" s="78"/>
      <c r="BD139" s="33"/>
      <c r="BE139" s="77"/>
      <c r="BF139" s="39"/>
      <c r="BG139" s="39"/>
      <c r="BH139" s="76"/>
      <c r="BI139" s="39"/>
      <c r="BJ139" s="78"/>
      <c r="BK139" s="33"/>
    </row>
    <row r="140" spans="1:63" x14ac:dyDescent="0.35">
      <c r="A140" s="77"/>
      <c r="B140" s="39"/>
      <c r="C140" s="39"/>
      <c r="D140" s="39"/>
      <c r="E140" s="39"/>
      <c r="F140" s="73"/>
      <c r="G140" s="95">
        <f>Table1487453233343536331323334353738393103113123133143153[[#This Row],[Hours Worked]]*Table1487453233343536331323334353738393103113123133143153[[#This Row],[Rate]]</f>
        <v>0</v>
      </c>
      <c r="H140" s="116"/>
      <c r="I140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40" s="94"/>
      <c r="K140" s="95">
        <f>Table1487453233343536331323334353738393103113123133143153[[#This Row],[Rate (Auto selects)]]*Table1487453233343536331323334353738393103113123133143153[[#This Row],[Hours Used]]</f>
        <v>0</v>
      </c>
      <c r="S140" s="33"/>
      <c r="T140" s="39"/>
      <c r="U140" s="39"/>
      <c r="V140" s="39"/>
      <c r="W140" s="39"/>
      <c r="X140" s="39"/>
      <c r="Y140" s="112">
        <f>IF(X140 &lt;&gt; "", RIGHT(Table15775311283848586881828384858788898108118128138148158[[#This Row],[Class (Dropdown)]],6),0)</f>
        <v>0</v>
      </c>
      <c r="Z140" s="108"/>
      <c r="AA140" s="107"/>
      <c r="AB140" s="111">
        <f>Table15775311283848586881828384858788898108118128138148158[[#This Row],[Rate (Auto fill)]]*Table15775311283848586881828384858788898108118128138148158[[#This Row],[Hours Groomed]]</f>
        <v>0</v>
      </c>
      <c r="AC140" s="32"/>
      <c r="AE140" s="85"/>
      <c r="AF140" s="85"/>
      <c r="AI140" s="33"/>
      <c r="AJ140" s="39"/>
      <c r="AK140" s="39"/>
      <c r="AL140" s="39"/>
      <c r="AM140" s="76"/>
      <c r="AN140" s="39"/>
      <c r="AO140" s="39"/>
      <c r="AP140" s="33"/>
      <c r="AQ140" s="77"/>
      <c r="AR140" s="39"/>
      <c r="AS140" s="39"/>
      <c r="AT140" s="76"/>
      <c r="AU140" s="39"/>
      <c r="AV140" s="78"/>
      <c r="AW140" s="33"/>
      <c r="AX140" s="77"/>
      <c r="AY140" s="39"/>
      <c r="AZ140" s="39"/>
      <c r="BA140" s="76"/>
      <c r="BB140" s="39"/>
      <c r="BC140" s="78"/>
      <c r="BD140" s="33"/>
      <c r="BE140" s="77"/>
      <c r="BF140" s="39"/>
      <c r="BG140" s="39"/>
      <c r="BH140" s="76"/>
      <c r="BI140" s="39"/>
      <c r="BJ140" s="78"/>
      <c r="BK140" s="33"/>
    </row>
    <row r="141" spans="1:63" x14ac:dyDescent="0.35">
      <c r="A141" s="77"/>
      <c r="B141" s="39"/>
      <c r="C141" s="39"/>
      <c r="D141" s="39"/>
      <c r="E141" s="39"/>
      <c r="F141" s="73"/>
      <c r="G141" s="95">
        <f>Table1487453233343536331323334353738393103113123133143153[[#This Row],[Hours Worked]]*Table1487453233343536331323334353738393103113123133143153[[#This Row],[Rate]]</f>
        <v>0</v>
      </c>
      <c r="H141" s="116"/>
      <c r="I141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41" s="94"/>
      <c r="K141" s="95">
        <f>Table1487453233343536331323334353738393103113123133143153[[#This Row],[Rate (Auto selects)]]*Table1487453233343536331323334353738393103113123133143153[[#This Row],[Hours Used]]</f>
        <v>0</v>
      </c>
      <c r="S141" s="33"/>
      <c r="T141" s="39"/>
      <c r="U141" s="39"/>
      <c r="V141" s="39"/>
      <c r="W141" s="39"/>
      <c r="X141" s="39"/>
      <c r="Y141" s="112">
        <f>IF(X141 &lt;&gt; "", RIGHT(Table15775311283848586881828384858788898108118128138148158[[#This Row],[Class (Dropdown)]],6),0)</f>
        <v>0</v>
      </c>
      <c r="Z141" s="108"/>
      <c r="AA141" s="107"/>
      <c r="AB141" s="111">
        <f>Table15775311283848586881828384858788898108118128138148158[[#This Row],[Rate (Auto fill)]]*Table15775311283848586881828384858788898108118128138148158[[#This Row],[Hours Groomed]]</f>
        <v>0</v>
      </c>
      <c r="AC141" s="32"/>
      <c r="AE141" s="85"/>
      <c r="AF141" s="85"/>
      <c r="AI141" s="33"/>
      <c r="AJ141" s="39"/>
      <c r="AK141" s="39"/>
      <c r="AL141" s="39"/>
      <c r="AM141" s="76"/>
      <c r="AN141" s="39"/>
      <c r="AO141" s="39"/>
      <c r="AP141" s="33"/>
      <c r="AQ141" s="77"/>
      <c r="AR141" s="39"/>
      <c r="AS141" s="39"/>
      <c r="AT141" s="76"/>
      <c r="AU141" s="39"/>
      <c r="AV141" s="78"/>
      <c r="AW141" s="33"/>
      <c r="AX141" s="77"/>
      <c r="AY141" s="39"/>
      <c r="AZ141" s="39"/>
      <c r="BA141" s="76"/>
      <c r="BB141" s="39"/>
      <c r="BC141" s="78"/>
      <c r="BD141" s="33"/>
      <c r="BE141" s="77"/>
      <c r="BF141" s="39"/>
      <c r="BG141" s="39"/>
      <c r="BH141" s="76"/>
      <c r="BI141" s="39"/>
      <c r="BJ141" s="78"/>
      <c r="BK141" s="33"/>
    </row>
    <row r="142" spans="1:63" x14ac:dyDescent="0.35">
      <c r="A142" s="77"/>
      <c r="B142" s="39"/>
      <c r="C142" s="39"/>
      <c r="D142" s="39"/>
      <c r="E142" s="39"/>
      <c r="F142" s="73"/>
      <c r="G142" s="95">
        <f>Table1487453233343536331323334353738393103113123133143153[[#This Row],[Hours Worked]]*Table1487453233343536331323334353738393103113123133143153[[#This Row],[Rate]]</f>
        <v>0</v>
      </c>
      <c r="H142" s="116"/>
      <c r="I142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42" s="94"/>
      <c r="K142" s="95">
        <f>Table1487453233343536331323334353738393103113123133143153[[#This Row],[Rate (Auto selects)]]*Table1487453233343536331323334353738393103113123133143153[[#This Row],[Hours Used]]</f>
        <v>0</v>
      </c>
      <c r="S142" s="33"/>
      <c r="T142" s="39"/>
      <c r="U142" s="39"/>
      <c r="V142" s="39"/>
      <c r="W142" s="39"/>
      <c r="X142" s="39"/>
      <c r="Y142" s="112">
        <f>IF(X142 &lt;&gt; "", RIGHT(Table15775311283848586881828384858788898108118128138148158[[#This Row],[Class (Dropdown)]],6),0)</f>
        <v>0</v>
      </c>
      <c r="Z142" s="108"/>
      <c r="AA142" s="107"/>
      <c r="AB142" s="111">
        <f>Table15775311283848586881828384858788898108118128138148158[[#This Row],[Rate (Auto fill)]]*Table15775311283848586881828384858788898108118128138148158[[#This Row],[Hours Groomed]]</f>
        <v>0</v>
      </c>
      <c r="AC142" s="32"/>
      <c r="AE142" s="85"/>
      <c r="AF142" s="85"/>
      <c r="AI142" s="33"/>
      <c r="AJ142" s="39"/>
      <c r="AK142" s="39"/>
      <c r="AL142" s="39"/>
      <c r="AM142" s="76"/>
      <c r="AN142" s="39"/>
      <c r="AO142" s="39"/>
      <c r="AP142" s="33"/>
      <c r="AQ142" s="77"/>
      <c r="AR142" s="39"/>
      <c r="AS142" s="39"/>
      <c r="AT142" s="76"/>
      <c r="AU142" s="39"/>
      <c r="AV142" s="78"/>
      <c r="AW142" s="33"/>
      <c r="AX142" s="77"/>
      <c r="AY142" s="39"/>
      <c r="AZ142" s="39"/>
      <c r="BA142" s="76"/>
      <c r="BB142" s="39"/>
      <c r="BC142" s="78"/>
      <c r="BD142" s="33"/>
      <c r="BE142" s="77"/>
      <c r="BF142" s="39"/>
      <c r="BG142" s="39"/>
      <c r="BH142" s="76"/>
      <c r="BI142" s="39"/>
      <c r="BJ142" s="78"/>
      <c r="BK142" s="33"/>
    </row>
    <row r="143" spans="1:63" x14ac:dyDescent="0.35">
      <c r="A143" s="77"/>
      <c r="B143" s="39"/>
      <c r="C143" s="39"/>
      <c r="D143" s="39"/>
      <c r="E143" s="39"/>
      <c r="F143" s="73"/>
      <c r="G143" s="95">
        <f>Table1487453233343536331323334353738393103113123133143153[[#This Row],[Hours Worked]]*Table1487453233343536331323334353738393103113123133143153[[#This Row],[Rate]]</f>
        <v>0</v>
      </c>
      <c r="H143" s="116"/>
      <c r="I143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43" s="94"/>
      <c r="K143" s="95">
        <f>Table1487453233343536331323334353738393103113123133143153[[#This Row],[Rate (Auto selects)]]*Table1487453233343536331323334353738393103113123133143153[[#This Row],[Hours Used]]</f>
        <v>0</v>
      </c>
      <c r="S143" s="33"/>
      <c r="T143" s="39"/>
      <c r="U143" s="39"/>
      <c r="V143" s="39"/>
      <c r="W143" s="39"/>
      <c r="X143" s="39"/>
      <c r="Y143" s="112">
        <f>IF(X143 &lt;&gt; "", RIGHT(Table15775311283848586881828384858788898108118128138148158[[#This Row],[Class (Dropdown)]],6),0)</f>
        <v>0</v>
      </c>
      <c r="Z143" s="108"/>
      <c r="AA143" s="107"/>
      <c r="AB143" s="111">
        <f>Table15775311283848586881828384858788898108118128138148158[[#This Row],[Rate (Auto fill)]]*Table15775311283848586881828384858788898108118128138148158[[#This Row],[Hours Groomed]]</f>
        <v>0</v>
      </c>
      <c r="AC143" s="32"/>
      <c r="AE143" s="85"/>
      <c r="AF143" s="85"/>
      <c r="AI143" s="33"/>
      <c r="AJ143" s="39"/>
      <c r="AK143" s="39"/>
      <c r="AL143" s="39"/>
      <c r="AM143" s="76"/>
      <c r="AN143" s="39"/>
      <c r="AO143" s="39"/>
      <c r="AP143" s="33"/>
      <c r="AQ143" s="77"/>
      <c r="AR143" s="39"/>
      <c r="AS143" s="39"/>
      <c r="AT143" s="76"/>
      <c r="AU143" s="39"/>
      <c r="AV143" s="78"/>
      <c r="AW143" s="33"/>
      <c r="AX143" s="77"/>
      <c r="AY143" s="39"/>
      <c r="AZ143" s="39"/>
      <c r="BA143" s="76"/>
      <c r="BB143" s="39"/>
      <c r="BC143" s="78"/>
      <c r="BD143" s="33"/>
      <c r="BE143" s="77"/>
      <c r="BF143" s="39"/>
      <c r="BG143" s="39"/>
      <c r="BH143" s="76"/>
      <c r="BI143" s="39"/>
      <c r="BJ143" s="78"/>
      <c r="BK143" s="33"/>
    </row>
    <row r="144" spans="1:63" x14ac:dyDescent="0.35">
      <c r="A144" s="77"/>
      <c r="B144" s="39"/>
      <c r="C144" s="39"/>
      <c r="D144" s="39"/>
      <c r="E144" s="39"/>
      <c r="F144" s="73"/>
      <c r="G144" s="95">
        <f>Table1487453233343536331323334353738393103113123133143153[[#This Row],[Hours Worked]]*Table1487453233343536331323334353738393103113123133143153[[#This Row],[Rate]]</f>
        <v>0</v>
      </c>
      <c r="H144" s="116"/>
      <c r="I144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44" s="94"/>
      <c r="K144" s="95">
        <f>Table1487453233343536331323334353738393103113123133143153[[#This Row],[Rate (Auto selects)]]*Table1487453233343536331323334353738393103113123133143153[[#This Row],[Hours Used]]</f>
        <v>0</v>
      </c>
      <c r="S144" s="33"/>
      <c r="T144" s="39"/>
      <c r="U144" s="39"/>
      <c r="V144" s="39"/>
      <c r="W144" s="39"/>
      <c r="X144" s="39"/>
      <c r="Y144" s="112">
        <f>IF(X144 &lt;&gt; "", RIGHT(Table15775311283848586881828384858788898108118128138148158[[#This Row],[Class (Dropdown)]],6),0)</f>
        <v>0</v>
      </c>
      <c r="Z144" s="108"/>
      <c r="AA144" s="107"/>
      <c r="AB144" s="111">
        <f>Table15775311283848586881828384858788898108118128138148158[[#This Row],[Rate (Auto fill)]]*Table15775311283848586881828384858788898108118128138148158[[#This Row],[Hours Groomed]]</f>
        <v>0</v>
      </c>
      <c r="AC144" s="32"/>
      <c r="AE144" s="85"/>
      <c r="AF144" s="85"/>
      <c r="AI144" s="33"/>
      <c r="AJ144" s="39"/>
      <c r="AK144" s="39"/>
      <c r="AL144" s="39"/>
      <c r="AM144" s="76"/>
      <c r="AN144" s="39"/>
      <c r="AO144" s="39"/>
      <c r="AP144" s="33"/>
      <c r="AQ144" s="77"/>
      <c r="AR144" s="39"/>
      <c r="AS144" s="39"/>
      <c r="AT144" s="76"/>
      <c r="AU144" s="39"/>
      <c r="AV144" s="78"/>
      <c r="AW144" s="33"/>
      <c r="AX144" s="77"/>
      <c r="AY144" s="39"/>
      <c r="AZ144" s="39"/>
      <c r="BA144" s="76"/>
      <c r="BB144" s="39"/>
      <c r="BC144" s="78"/>
      <c r="BD144" s="33"/>
      <c r="BE144" s="77"/>
      <c r="BF144" s="39"/>
      <c r="BG144" s="39"/>
      <c r="BH144" s="76"/>
      <c r="BI144" s="39"/>
      <c r="BJ144" s="78"/>
      <c r="BK144" s="33"/>
    </row>
    <row r="145" spans="1:63" x14ac:dyDescent="0.35">
      <c r="A145" s="77"/>
      <c r="B145" s="39"/>
      <c r="C145" s="39"/>
      <c r="D145" s="39"/>
      <c r="E145" s="39"/>
      <c r="F145" s="73"/>
      <c r="G145" s="95">
        <f>Table1487453233343536331323334353738393103113123133143153[[#This Row],[Hours Worked]]*Table1487453233343536331323334353738393103113123133143153[[#This Row],[Rate]]</f>
        <v>0</v>
      </c>
      <c r="H145" s="116"/>
      <c r="I145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45" s="94"/>
      <c r="K145" s="95">
        <f>Table1487453233343536331323334353738393103113123133143153[[#This Row],[Rate (Auto selects)]]*Table1487453233343536331323334353738393103113123133143153[[#This Row],[Hours Used]]</f>
        <v>0</v>
      </c>
      <c r="S145" s="33"/>
      <c r="T145" s="39"/>
      <c r="U145" s="39"/>
      <c r="V145" s="39"/>
      <c r="W145" s="39"/>
      <c r="X145" s="39"/>
      <c r="Y145" s="112">
        <f>IF(X145 &lt;&gt; "", RIGHT(Table15775311283848586881828384858788898108118128138148158[[#This Row],[Class (Dropdown)]],6),0)</f>
        <v>0</v>
      </c>
      <c r="Z145" s="108"/>
      <c r="AA145" s="107"/>
      <c r="AB145" s="111">
        <f>Table15775311283848586881828384858788898108118128138148158[[#This Row],[Rate (Auto fill)]]*Table15775311283848586881828384858788898108118128138148158[[#This Row],[Hours Groomed]]</f>
        <v>0</v>
      </c>
      <c r="AC145" s="32"/>
      <c r="AE145" s="85"/>
      <c r="AF145" s="85"/>
      <c r="AI145" s="33"/>
      <c r="AJ145" s="39"/>
      <c r="AK145" s="39"/>
      <c r="AL145" s="39"/>
      <c r="AM145" s="76"/>
      <c r="AN145" s="39"/>
      <c r="AO145" s="39"/>
      <c r="AP145" s="33"/>
      <c r="AQ145" s="77"/>
      <c r="AR145" s="39"/>
      <c r="AS145" s="39"/>
      <c r="AT145" s="76"/>
      <c r="AU145" s="39"/>
      <c r="AV145" s="78"/>
      <c r="AW145" s="33"/>
      <c r="AX145" s="77"/>
      <c r="AY145" s="39"/>
      <c r="AZ145" s="39"/>
      <c r="BA145" s="76"/>
      <c r="BB145" s="39"/>
      <c r="BC145" s="78"/>
      <c r="BD145" s="33"/>
      <c r="BE145" s="77"/>
      <c r="BF145" s="39"/>
      <c r="BG145" s="39"/>
      <c r="BH145" s="76"/>
      <c r="BI145" s="39"/>
      <c r="BJ145" s="78"/>
      <c r="BK145" s="33"/>
    </row>
    <row r="146" spans="1:63" x14ac:dyDescent="0.35">
      <c r="A146" s="77"/>
      <c r="B146" s="39"/>
      <c r="C146" s="39"/>
      <c r="D146" s="39"/>
      <c r="E146" s="39"/>
      <c r="F146" s="73"/>
      <c r="G146" s="95">
        <f>Table1487453233343536331323334353738393103113123133143153[[#This Row],[Hours Worked]]*Table1487453233343536331323334353738393103113123133143153[[#This Row],[Rate]]</f>
        <v>0</v>
      </c>
      <c r="H146" s="116"/>
      <c r="I146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46" s="94"/>
      <c r="K146" s="95">
        <f>Table1487453233343536331323334353738393103113123133143153[[#This Row],[Rate (Auto selects)]]*Table1487453233343536331323334353738393103113123133143153[[#This Row],[Hours Used]]</f>
        <v>0</v>
      </c>
      <c r="S146" s="33"/>
      <c r="T146" s="39"/>
      <c r="U146" s="39"/>
      <c r="V146" s="39"/>
      <c r="W146" s="39"/>
      <c r="X146" s="39"/>
      <c r="Y146" s="112">
        <f>IF(X146 &lt;&gt; "", RIGHT(Table15775311283848586881828384858788898108118128138148158[[#This Row],[Class (Dropdown)]],6),0)</f>
        <v>0</v>
      </c>
      <c r="Z146" s="108"/>
      <c r="AA146" s="107"/>
      <c r="AB146" s="111">
        <f>Table15775311283848586881828384858788898108118128138148158[[#This Row],[Rate (Auto fill)]]*Table15775311283848586881828384858788898108118128138148158[[#This Row],[Hours Groomed]]</f>
        <v>0</v>
      </c>
      <c r="AC146" s="32"/>
      <c r="AE146" s="85"/>
      <c r="AF146" s="85"/>
      <c r="AI146" s="33"/>
      <c r="AJ146" s="39"/>
      <c r="AK146" s="39"/>
      <c r="AL146" s="39"/>
      <c r="AM146" s="76"/>
      <c r="AN146" s="39"/>
      <c r="AO146" s="39"/>
      <c r="AP146" s="33"/>
      <c r="AQ146" s="77"/>
      <c r="AR146" s="39"/>
      <c r="AS146" s="39"/>
      <c r="AT146" s="76"/>
      <c r="AU146" s="39"/>
      <c r="AV146" s="78"/>
      <c r="AW146" s="33"/>
      <c r="AX146" s="77"/>
      <c r="AY146" s="39"/>
      <c r="AZ146" s="39"/>
      <c r="BA146" s="76"/>
      <c r="BB146" s="39"/>
      <c r="BC146" s="78"/>
      <c r="BD146" s="33"/>
      <c r="BE146" s="77"/>
      <c r="BF146" s="39"/>
      <c r="BG146" s="39"/>
      <c r="BH146" s="76"/>
      <c r="BI146" s="39"/>
      <c r="BJ146" s="78"/>
      <c r="BK146" s="33"/>
    </row>
    <row r="147" spans="1:63" x14ac:dyDescent="0.35">
      <c r="A147" s="77"/>
      <c r="B147" s="39"/>
      <c r="C147" s="39"/>
      <c r="D147" s="39"/>
      <c r="E147" s="39"/>
      <c r="F147" s="73"/>
      <c r="G147" s="95">
        <f>Table1487453233343536331323334353738393103113123133143153[[#This Row],[Hours Worked]]*Table1487453233343536331323334353738393103113123133143153[[#This Row],[Rate]]</f>
        <v>0</v>
      </c>
      <c r="H147" s="116"/>
      <c r="I147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47" s="94"/>
      <c r="K147" s="95">
        <f>Table1487453233343536331323334353738393103113123133143153[[#This Row],[Rate (Auto selects)]]*Table1487453233343536331323334353738393103113123133143153[[#This Row],[Hours Used]]</f>
        <v>0</v>
      </c>
      <c r="S147" s="33"/>
      <c r="T147" s="39"/>
      <c r="U147" s="39"/>
      <c r="V147" s="39"/>
      <c r="W147" s="39"/>
      <c r="X147" s="39"/>
      <c r="Y147" s="112">
        <f>IF(X147 &lt;&gt; "", RIGHT(Table15775311283848586881828384858788898108118128138148158[[#This Row],[Class (Dropdown)]],6),0)</f>
        <v>0</v>
      </c>
      <c r="Z147" s="108"/>
      <c r="AA147" s="107"/>
      <c r="AB147" s="111">
        <f>Table15775311283848586881828384858788898108118128138148158[[#This Row],[Rate (Auto fill)]]*Table15775311283848586881828384858788898108118128138148158[[#This Row],[Hours Groomed]]</f>
        <v>0</v>
      </c>
      <c r="AC147" s="32"/>
      <c r="AE147" s="85"/>
      <c r="AF147" s="85"/>
      <c r="AI147" s="33"/>
      <c r="AJ147" s="39"/>
      <c r="AK147" s="39"/>
      <c r="AL147" s="39"/>
      <c r="AM147" s="76"/>
      <c r="AN147" s="39"/>
      <c r="AO147" s="39"/>
      <c r="AP147" s="33"/>
      <c r="AQ147" s="77"/>
      <c r="AR147" s="39"/>
      <c r="AS147" s="39"/>
      <c r="AT147" s="76"/>
      <c r="AU147" s="39"/>
      <c r="AV147" s="78"/>
      <c r="AW147" s="33"/>
      <c r="AX147" s="77"/>
      <c r="AY147" s="39"/>
      <c r="AZ147" s="39"/>
      <c r="BA147" s="76"/>
      <c r="BB147" s="39"/>
      <c r="BC147" s="78"/>
      <c r="BD147" s="33"/>
      <c r="BE147" s="77"/>
      <c r="BF147" s="39"/>
      <c r="BG147" s="39"/>
      <c r="BH147" s="76"/>
      <c r="BI147" s="39"/>
      <c r="BJ147" s="78"/>
      <c r="BK147" s="33"/>
    </row>
    <row r="148" spans="1:63" x14ac:dyDescent="0.35">
      <c r="A148" s="77"/>
      <c r="B148" s="39"/>
      <c r="C148" s="39"/>
      <c r="D148" s="39"/>
      <c r="E148" s="39"/>
      <c r="F148" s="73"/>
      <c r="G148" s="95">
        <f>Table1487453233343536331323334353738393103113123133143153[[#This Row],[Hours Worked]]*Table1487453233343536331323334353738393103113123133143153[[#This Row],[Rate]]</f>
        <v>0</v>
      </c>
      <c r="H148" s="116"/>
      <c r="I148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48" s="94"/>
      <c r="K148" s="95">
        <f>Table1487453233343536331323334353738393103113123133143153[[#This Row],[Rate (Auto selects)]]*Table1487453233343536331323334353738393103113123133143153[[#This Row],[Hours Used]]</f>
        <v>0</v>
      </c>
      <c r="S148" s="33"/>
      <c r="T148" s="39"/>
      <c r="U148" s="39"/>
      <c r="V148" s="39"/>
      <c r="W148" s="39"/>
      <c r="X148" s="39"/>
      <c r="Y148" s="112">
        <f>IF(X148 &lt;&gt; "", RIGHT(Table15775311283848586881828384858788898108118128138148158[[#This Row],[Class (Dropdown)]],6),0)</f>
        <v>0</v>
      </c>
      <c r="Z148" s="108"/>
      <c r="AA148" s="107"/>
      <c r="AB148" s="111">
        <f>Table15775311283848586881828384858788898108118128138148158[[#This Row],[Rate (Auto fill)]]*Table15775311283848586881828384858788898108118128138148158[[#This Row],[Hours Groomed]]</f>
        <v>0</v>
      </c>
      <c r="AC148" s="32"/>
      <c r="AE148" s="85"/>
      <c r="AF148" s="85"/>
      <c r="AI148" s="33"/>
      <c r="AJ148" s="39"/>
      <c r="AK148" s="39"/>
      <c r="AL148" s="39"/>
      <c r="AM148" s="76"/>
      <c r="AN148" s="39"/>
      <c r="AO148" s="39"/>
      <c r="AP148" s="33"/>
      <c r="AQ148" s="77"/>
      <c r="AR148" s="39"/>
      <c r="AS148" s="39"/>
      <c r="AT148" s="76"/>
      <c r="AU148" s="39"/>
      <c r="AV148" s="78"/>
      <c r="AW148" s="33"/>
      <c r="AX148" s="77"/>
      <c r="AY148" s="39"/>
      <c r="AZ148" s="39"/>
      <c r="BA148" s="76"/>
      <c r="BB148" s="39"/>
      <c r="BC148" s="78"/>
      <c r="BD148" s="33"/>
      <c r="BE148" s="77"/>
      <c r="BF148" s="39"/>
      <c r="BG148" s="39"/>
      <c r="BH148" s="76"/>
      <c r="BI148" s="39"/>
      <c r="BJ148" s="78"/>
      <c r="BK148" s="33"/>
    </row>
    <row r="149" spans="1:63" x14ac:dyDescent="0.35">
      <c r="A149" s="77"/>
      <c r="B149" s="39"/>
      <c r="C149" s="39"/>
      <c r="D149" s="39"/>
      <c r="E149" s="39"/>
      <c r="F149" s="73"/>
      <c r="G149" s="95">
        <f>Table1487453233343536331323334353738393103113123133143153[[#This Row],[Hours Worked]]*Table1487453233343536331323334353738393103113123133143153[[#This Row],[Rate]]</f>
        <v>0</v>
      </c>
      <c r="H149" s="116"/>
      <c r="I149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49" s="94"/>
      <c r="K149" s="95">
        <f>Table1487453233343536331323334353738393103113123133143153[[#This Row],[Rate (Auto selects)]]*Table1487453233343536331323334353738393103113123133143153[[#This Row],[Hours Used]]</f>
        <v>0</v>
      </c>
      <c r="S149" s="33"/>
      <c r="T149" s="39"/>
      <c r="U149" s="39"/>
      <c r="V149" s="39"/>
      <c r="W149" s="39"/>
      <c r="X149" s="39"/>
      <c r="Y149" s="112">
        <f>IF(X149 &lt;&gt; "", RIGHT(Table15775311283848586881828384858788898108118128138148158[[#This Row],[Class (Dropdown)]],6),0)</f>
        <v>0</v>
      </c>
      <c r="Z149" s="108"/>
      <c r="AA149" s="107"/>
      <c r="AB149" s="111">
        <f>Table15775311283848586881828384858788898108118128138148158[[#This Row],[Rate (Auto fill)]]*Table15775311283848586881828384858788898108118128138148158[[#This Row],[Hours Groomed]]</f>
        <v>0</v>
      </c>
      <c r="AC149" s="32"/>
      <c r="AE149" s="85"/>
      <c r="AF149" s="85"/>
      <c r="AI149" s="33"/>
      <c r="AJ149" s="39"/>
      <c r="AK149" s="39"/>
      <c r="AL149" s="39"/>
      <c r="AM149" s="76"/>
      <c r="AN149" s="39"/>
      <c r="AO149" s="39"/>
      <c r="AP149" s="33"/>
      <c r="AQ149" s="77"/>
      <c r="AR149" s="39"/>
      <c r="AS149" s="39"/>
      <c r="AT149" s="76"/>
      <c r="AU149" s="39"/>
      <c r="AV149" s="78"/>
      <c r="AW149" s="33"/>
      <c r="AX149" s="77"/>
      <c r="AY149" s="39"/>
      <c r="AZ149" s="39"/>
      <c r="BA149" s="76"/>
      <c r="BB149" s="39"/>
      <c r="BC149" s="78"/>
      <c r="BD149" s="33"/>
      <c r="BE149" s="77"/>
      <c r="BF149" s="39"/>
      <c r="BG149" s="39"/>
      <c r="BH149" s="76"/>
      <c r="BI149" s="39"/>
      <c r="BJ149" s="78"/>
      <c r="BK149" s="33"/>
    </row>
    <row r="150" spans="1:63" x14ac:dyDescent="0.35">
      <c r="A150" s="77"/>
      <c r="B150" s="39"/>
      <c r="C150" s="39"/>
      <c r="D150" s="39"/>
      <c r="E150" s="39"/>
      <c r="F150" s="73"/>
      <c r="G150" s="95">
        <f>Table1487453233343536331323334353738393103113123133143153[[#This Row],[Hours Worked]]*Table1487453233343536331323334353738393103113123133143153[[#This Row],[Rate]]</f>
        <v>0</v>
      </c>
      <c r="H150" s="116"/>
      <c r="I150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50" s="94"/>
      <c r="K150" s="95">
        <f>Table1487453233343536331323334353738393103113123133143153[[#This Row],[Rate (Auto selects)]]*Table1487453233343536331323334353738393103113123133143153[[#This Row],[Hours Used]]</f>
        <v>0</v>
      </c>
      <c r="S150" s="33"/>
      <c r="T150" s="39"/>
      <c r="U150" s="39"/>
      <c r="V150" s="39"/>
      <c r="W150" s="39"/>
      <c r="X150" s="39"/>
      <c r="Y150" s="112">
        <f>IF(X150 &lt;&gt; "", RIGHT(Table15775311283848586881828384858788898108118128138148158[[#This Row],[Class (Dropdown)]],6),0)</f>
        <v>0</v>
      </c>
      <c r="Z150" s="108"/>
      <c r="AA150" s="107"/>
      <c r="AB150" s="111">
        <f>Table15775311283848586881828384858788898108118128138148158[[#This Row],[Rate (Auto fill)]]*Table15775311283848586881828384858788898108118128138148158[[#This Row],[Hours Groomed]]</f>
        <v>0</v>
      </c>
      <c r="AC150" s="32"/>
      <c r="AE150" s="85"/>
      <c r="AF150" s="85"/>
      <c r="AI150" s="33"/>
      <c r="AJ150" s="39"/>
      <c r="AK150" s="39"/>
      <c r="AL150" s="39"/>
      <c r="AM150" s="76"/>
      <c r="AN150" s="39"/>
      <c r="AO150" s="39"/>
      <c r="AP150" s="33"/>
      <c r="AQ150" s="77"/>
      <c r="AR150" s="39"/>
      <c r="AS150" s="39"/>
      <c r="AT150" s="76"/>
      <c r="AU150" s="39"/>
      <c r="AV150" s="78"/>
      <c r="AW150" s="33"/>
      <c r="AX150" s="77"/>
      <c r="AY150" s="39"/>
      <c r="AZ150" s="39"/>
      <c r="BA150" s="76"/>
      <c r="BB150" s="39"/>
      <c r="BC150" s="78"/>
      <c r="BD150" s="33"/>
      <c r="BE150" s="77"/>
      <c r="BF150" s="39"/>
      <c r="BG150" s="39"/>
      <c r="BH150" s="76"/>
      <c r="BI150" s="39"/>
      <c r="BJ150" s="78"/>
      <c r="BK150" s="33"/>
    </row>
    <row r="151" spans="1:63" x14ac:dyDescent="0.35">
      <c r="A151" s="77"/>
      <c r="B151" s="39"/>
      <c r="C151" s="39"/>
      <c r="D151" s="39"/>
      <c r="E151" s="39"/>
      <c r="F151" s="73"/>
      <c r="G151" s="95">
        <f>Table1487453233343536331323334353738393103113123133143153[[#This Row],[Hours Worked]]*Table1487453233343536331323334353738393103113123133143153[[#This Row],[Rate]]</f>
        <v>0</v>
      </c>
      <c r="H151" s="116"/>
      <c r="I151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51" s="94"/>
      <c r="K151" s="95">
        <f>Table1487453233343536331323334353738393103113123133143153[[#This Row],[Rate (Auto selects)]]*Table1487453233343536331323334353738393103113123133143153[[#This Row],[Hours Used]]</f>
        <v>0</v>
      </c>
      <c r="S151" s="33"/>
      <c r="T151" s="39"/>
      <c r="U151" s="39"/>
      <c r="V151" s="39"/>
      <c r="W151" s="39"/>
      <c r="X151" s="39"/>
      <c r="Y151" s="112">
        <f>IF(X151 &lt;&gt; "", RIGHT(Table15775311283848586881828384858788898108118128138148158[[#This Row],[Class (Dropdown)]],6),0)</f>
        <v>0</v>
      </c>
      <c r="Z151" s="108"/>
      <c r="AA151" s="107"/>
      <c r="AB151" s="111">
        <f>Table15775311283848586881828384858788898108118128138148158[[#This Row],[Rate (Auto fill)]]*Table15775311283848586881828384858788898108118128138148158[[#This Row],[Hours Groomed]]</f>
        <v>0</v>
      </c>
      <c r="AC151" s="32"/>
      <c r="AE151" s="85"/>
      <c r="AF151" s="85"/>
      <c r="AI151" s="33"/>
      <c r="AJ151" s="39"/>
      <c r="AK151" s="39"/>
      <c r="AL151" s="39"/>
      <c r="AM151" s="76"/>
      <c r="AN151" s="39"/>
      <c r="AO151" s="39"/>
      <c r="AP151" s="33"/>
      <c r="AQ151" s="77"/>
      <c r="AR151" s="39"/>
      <c r="AS151" s="39"/>
      <c r="AT151" s="76"/>
      <c r="AU151" s="39"/>
      <c r="AV151" s="78"/>
      <c r="AW151" s="33"/>
      <c r="AX151" s="77"/>
      <c r="AY151" s="39"/>
      <c r="AZ151" s="39"/>
      <c r="BA151" s="76"/>
      <c r="BB151" s="39"/>
      <c r="BC151" s="78"/>
      <c r="BD151" s="33"/>
      <c r="BE151" s="77"/>
      <c r="BF151" s="39"/>
      <c r="BG151" s="39"/>
      <c r="BH151" s="76"/>
      <c r="BI151" s="39"/>
      <c r="BJ151" s="78"/>
      <c r="BK151" s="33"/>
    </row>
    <row r="152" spans="1:63" x14ac:dyDescent="0.35">
      <c r="A152" s="77"/>
      <c r="B152" s="39"/>
      <c r="C152" s="39"/>
      <c r="D152" s="39"/>
      <c r="E152" s="39"/>
      <c r="F152" s="73"/>
      <c r="G152" s="95">
        <f>Table1487453233343536331323334353738393103113123133143153[[#This Row],[Hours Worked]]*Table1487453233343536331323334353738393103113123133143153[[#This Row],[Rate]]</f>
        <v>0</v>
      </c>
      <c r="H152" s="116"/>
      <c r="I152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52" s="94"/>
      <c r="K152" s="95">
        <f>Table1487453233343536331323334353738393103113123133143153[[#This Row],[Rate (Auto selects)]]*Table1487453233343536331323334353738393103113123133143153[[#This Row],[Hours Used]]</f>
        <v>0</v>
      </c>
      <c r="S152" s="33"/>
      <c r="T152" s="39"/>
      <c r="U152" s="39"/>
      <c r="V152" s="39"/>
      <c r="W152" s="39"/>
      <c r="X152" s="39"/>
      <c r="Y152" s="112">
        <f>IF(X152 &lt;&gt; "", RIGHT(Table15775311283848586881828384858788898108118128138148158[[#This Row],[Class (Dropdown)]],6),0)</f>
        <v>0</v>
      </c>
      <c r="Z152" s="108"/>
      <c r="AA152" s="107"/>
      <c r="AB152" s="111">
        <f>Table15775311283848586881828384858788898108118128138148158[[#This Row],[Rate (Auto fill)]]*Table15775311283848586881828384858788898108118128138148158[[#This Row],[Hours Groomed]]</f>
        <v>0</v>
      </c>
      <c r="AC152" s="32"/>
      <c r="AE152" s="85"/>
      <c r="AF152" s="85"/>
      <c r="AI152" s="33"/>
      <c r="AJ152" s="39"/>
      <c r="AK152" s="39"/>
      <c r="AL152" s="39"/>
      <c r="AM152" s="76"/>
      <c r="AN152" s="39"/>
      <c r="AO152" s="39"/>
      <c r="AP152" s="33"/>
      <c r="AQ152" s="77"/>
      <c r="AR152" s="39"/>
      <c r="AS152" s="39"/>
      <c r="AT152" s="76"/>
      <c r="AU152" s="39"/>
      <c r="AV152" s="78"/>
      <c r="AW152" s="33"/>
      <c r="AX152" s="77"/>
      <c r="AY152" s="39"/>
      <c r="AZ152" s="39"/>
      <c r="BA152" s="76"/>
      <c r="BB152" s="39"/>
      <c r="BC152" s="78"/>
      <c r="BD152" s="33"/>
      <c r="BE152" s="77"/>
      <c r="BF152" s="39"/>
      <c r="BG152" s="39"/>
      <c r="BH152" s="76"/>
      <c r="BI152" s="39"/>
      <c r="BJ152" s="78"/>
      <c r="BK152" s="33"/>
    </row>
    <row r="153" spans="1:63" x14ac:dyDescent="0.35">
      <c r="A153" s="77"/>
      <c r="B153" s="39"/>
      <c r="C153" s="39"/>
      <c r="D153" s="39"/>
      <c r="E153" s="39"/>
      <c r="F153" s="73"/>
      <c r="G153" s="95">
        <f>Table1487453233343536331323334353738393103113123133143153[[#This Row],[Hours Worked]]*Table1487453233343536331323334353738393103113123133143153[[#This Row],[Rate]]</f>
        <v>0</v>
      </c>
      <c r="H153" s="116"/>
      <c r="I153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53" s="94"/>
      <c r="K153" s="95">
        <f>Table1487453233343536331323334353738393103113123133143153[[#This Row],[Rate (Auto selects)]]*Table1487453233343536331323334353738393103113123133143153[[#This Row],[Hours Used]]</f>
        <v>0</v>
      </c>
      <c r="S153" s="33"/>
      <c r="T153" s="39"/>
      <c r="U153" s="39"/>
      <c r="V153" s="39"/>
      <c r="W153" s="39"/>
      <c r="X153" s="39"/>
      <c r="Y153" s="112">
        <f>IF(X153 &lt;&gt; "", RIGHT(Table15775311283848586881828384858788898108118128138148158[[#This Row],[Class (Dropdown)]],6),0)</f>
        <v>0</v>
      </c>
      <c r="Z153" s="108"/>
      <c r="AA153" s="107"/>
      <c r="AB153" s="111">
        <f>Table15775311283848586881828384858788898108118128138148158[[#This Row],[Rate (Auto fill)]]*Table15775311283848586881828384858788898108118128138148158[[#This Row],[Hours Groomed]]</f>
        <v>0</v>
      </c>
      <c r="AC153" s="32"/>
      <c r="AE153" s="85"/>
      <c r="AF153" s="85"/>
      <c r="AI153" s="33"/>
      <c r="AJ153" s="39"/>
      <c r="AK153" s="39"/>
      <c r="AL153" s="39"/>
      <c r="AM153" s="76"/>
      <c r="AN153" s="39"/>
      <c r="AO153" s="39"/>
      <c r="AP153" s="33"/>
      <c r="AQ153" s="77"/>
      <c r="AR153" s="39"/>
      <c r="AS153" s="39"/>
      <c r="AT153" s="76"/>
      <c r="AU153" s="39"/>
      <c r="AV153" s="78"/>
      <c r="AW153" s="33"/>
      <c r="AX153" s="77"/>
      <c r="AY153" s="39"/>
      <c r="AZ153" s="39"/>
      <c r="BA153" s="76"/>
      <c r="BB153" s="39"/>
      <c r="BC153" s="78"/>
      <c r="BD153" s="33"/>
      <c r="BE153" s="77"/>
      <c r="BF153" s="39"/>
      <c r="BG153" s="39"/>
      <c r="BH153" s="76"/>
      <c r="BI153" s="39"/>
      <c r="BJ153" s="78"/>
      <c r="BK153" s="33"/>
    </row>
    <row r="154" spans="1:63" x14ac:dyDescent="0.35">
      <c r="A154" s="77"/>
      <c r="B154" s="39"/>
      <c r="C154" s="39"/>
      <c r="D154" s="39"/>
      <c r="E154" s="39"/>
      <c r="F154" s="73"/>
      <c r="G154" s="95">
        <f>Table1487453233343536331323334353738393103113123133143153[[#This Row],[Hours Worked]]*Table1487453233343536331323334353738393103113123133143153[[#This Row],[Rate]]</f>
        <v>0</v>
      </c>
      <c r="H154" s="116"/>
      <c r="I154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54" s="94"/>
      <c r="K154" s="95">
        <f>Table1487453233343536331323334353738393103113123133143153[[#This Row],[Rate (Auto selects)]]*Table1487453233343536331323334353738393103113123133143153[[#This Row],[Hours Used]]</f>
        <v>0</v>
      </c>
      <c r="S154" s="33"/>
      <c r="T154" s="39"/>
      <c r="U154" s="39"/>
      <c r="V154" s="39"/>
      <c r="W154" s="39"/>
      <c r="X154" s="39"/>
      <c r="Y154" s="112">
        <f>IF(X154 &lt;&gt; "", RIGHT(Table15775311283848586881828384858788898108118128138148158[[#This Row],[Class (Dropdown)]],6),0)</f>
        <v>0</v>
      </c>
      <c r="Z154" s="108"/>
      <c r="AA154" s="107"/>
      <c r="AB154" s="111">
        <f>Table15775311283848586881828384858788898108118128138148158[[#This Row],[Rate (Auto fill)]]*Table15775311283848586881828384858788898108118128138148158[[#This Row],[Hours Groomed]]</f>
        <v>0</v>
      </c>
      <c r="AC154" s="32"/>
      <c r="AE154" s="85"/>
      <c r="AF154" s="85"/>
      <c r="AI154" s="33"/>
      <c r="AJ154" s="39"/>
      <c r="AK154" s="39"/>
      <c r="AL154" s="39"/>
      <c r="AM154" s="76"/>
      <c r="AN154" s="39"/>
      <c r="AO154" s="39"/>
      <c r="AP154" s="33"/>
      <c r="AQ154" s="77"/>
      <c r="AR154" s="39"/>
      <c r="AS154" s="39"/>
      <c r="AT154" s="76"/>
      <c r="AU154" s="39"/>
      <c r="AV154" s="78"/>
      <c r="AW154" s="33"/>
      <c r="AX154" s="77"/>
      <c r="AY154" s="39"/>
      <c r="AZ154" s="39"/>
      <c r="BA154" s="76"/>
      <c r="BB154" s="39"/>
      <c r="BC154" s="78"/>
      <c r="BD154" s="33"/>
      <c r="BE154" s="77"/>
      <c r="BF154" s="39"/>
      <c r="BG154" s="39"/>
      <c r="BH154" s="76"/>
      <c r="BI154" s="39"/>
      <c r="BJ154" s="78"/>
      <c r="BK154" s="33"/>
    </row>
    <row r="155" spans="1:63" x14ac:dyDescent="0.35">
      <c r="A155" s="77"/>
      <c r="B155" s="39"/>
      <c r="C155" s="39"/>
      <c r="D155" s="39"/>
      <c r="E155" s="39"/>
      <c r="F155" s="73"/>
      <c r="G155" s="95">
        <f>Table1487453233343536331323334353738393103113123133143153[[#This Row],[Hours Worked]]*Table1487453233343536331323334353738393103113123133143153[[#This Row],[Rate]]</f>
        <v>0</v>
      </c>
      <c r="H155" s="116"/>
      <c r="I155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55" s="94"/>
      <c r="K155" s="95">
        <f>Table1487453233343536331323334353738393103113123133143153[[#This Row],[Rate (Auto selects)]]*Table1487453233343536331323334353738393103113123133143153[[#This Row],[Hours Used]]</f>
        <v>0</v>
      </c>
      <c r="S155" s="33"/>
      <c r="T155" s="39"/>
      <c r="U155" s="39"/>
      <c r="V155" s="39"/>
      <c r="W155" s="39"/>
      <c r="X155" s="39"/>
      <c r="Y155" s="112">
        <f>IF(X155 &lt;&gt; "", RIGHT(Table15775311283848586881828384858788898108118128138148158[[#This Row],[Class (Dropdown)]],6),0)</f>
        <v>0</v>
      </c>
      <c r="Z155" s="108"/>
      <c r="AA155" s="107"/>
      <c r="AB155" s="111">
        <f>Table15775311283848586881828384858788898108118128138148158[[#This Row],[Rate (Auto fill)]]*Table15775311283848586881828384858788898108118128138148158[[#This Row],[Hours Groomed]]</f>
        <v>0</v>
      </c>
      <c r="AC155" s="32"/>
      <c r="AE155" s="85"/>
      <c r="AF155" s="85"/>
      <c r="AI155" s="33"/>
      <c r="AJ155" s="39"/>
      <c r="AK155" s="39"/>
      <c r="AL155" s="39"/>
      <c r="AM155" s="76"/>
      <c r="AN155" s="39"/>
      <c r="AO155" s="39"/>
      <c r="AP155" s="33"/>
      <c r="AQ155" s="77"/>
      <c r="AR155" s="39"/>
      <c r="AS155" s="39"/>
      <c r="AT155" s="76"/>
      <c r="AU155" s="39"/>
      <c r="AV155" s="78"/>
      <c r="AW155" s="33"/>
      <c r="AX155" s="77"/>
      <c r="AY155" s="39"/>
      <c r="AZ155" s="39"/>
      <c r="BA155" s="76"/>
      <c r="BB155" s="39"/>
      <c r="BC155" s="78"/>
      <c r="BD155" s="33"/>
      <c r="BE155" s="77"/>
      <c r="BF155" s="39"/>
      <c r="BG155" s="39"/>
      <c r="BH155" s="76"/>
      <c r="BI155" s="39"/>
      <c r="BJ155" s="78"/>
      <c r="BK155" s="33"/>
    </row>
    <row r="156" spans="1:63" x14ac:dyDescent="0.35">
      <c r="A156" s="77"/>
      <c r="B156" s="39"/>
      <c r="C156" s="39"/>
      <c r="D156" s="39"/>
      <c r="E156" s="39"/>
      <c r="F156" s="73"/>
      <c r="G156" s="95">
        <f>Table1487453233343536331323334353738393103113123133143153[[#This Row],[Hours Worked]]*Table1487453233343536331323334353738393103113123133143153[[#This Row],[Rate]]</f>
        <v>0</v>
      </c>
      <c r="H156" s="116"/>
      <c r="I156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56" s="94"/>
      <c r="K156" s="95">
        <f>Table1487453233343536331323334353738393103113123133143153[[#This Row],[Rate (Auto selects)]]*Table1487453233343536331323334353738393103113123133143153[[#This Row],[Hours Used]]</f>
        <v>0</v>
      </c>
      <c r="S156" s="33"/>
      <c r="T156" s="39"/>
      <c r="U156" s="39"/>
      <c r="V156" s="39"/>
      <c r="W156" s="39"/>
      <c r="X156" s="39"/>
      <c r="Y156" s="112">
        <f>IF(X156 &lt;&gt; "", RIGHT(Table15775311283848586881828384858788898108118128138148158[[#This Row],[Class (Dropdown)]],6),0)</f>
        <v>0</v>
      </c>
      <c r="Z156" s="108"/>
      <c r="AA156" s="107"/>
      <c r="AB156" s="111">
        <f>Table15775311283848586881828384858788898108118128138148158[[#This Row],[Rate (Auto fill)]]*Table15775311283848586881828384858788898108118128138148158[[#This Row],[Hours Groomed]]</f>
        <v>0</v>
      </c>
      <c r="AC156" s="32"/>
      <c r="AE156" s="85"/>
      <c r="AF156" s="85"/>
      <c r="AI156" s="33"/>
      <c r="AJ156" s="39"/>
      <c r="AK156" s="39"/>
      <c r="AL156" s="39"/>
      <c r="AM156" s="76"/>
      <c r="AN156" s="39"/>
      <c r="AO156" s="39"/>
      <c r="AP156" s="33"/>
      <c r="AQ156" s="77"/>
      <c r="AR156" s="39"/>
      <c r="AS156" s="39"/>
      <c r="AT156" s="76"/>
      <c r="AU156" s="39"/>
      <c r="AV156" s="78"/>
      <c r="AW156" s="33"/>
      <c r="AX156" s="77"/>
      <c r="AY156" s="39"/>
      <c r="AZ156" s="39"/>
      <c r="BA156" s="76"/>
      <c r="BB156" s="39"/>
      <c r="BC156" s="78"/>
      <c r="BD156" s="33"/>
      <c r="BE156" s="77"/>
      <c r="BF156" s="39"/>
      <c r="BG156" s="39"/>
      <c r="BH156" s="76"/>
      <c r="BI156" s="39"/>
      <c r="BJ156" s="78"/>
      <c r="BK156" s="33"/>
    </row>
    <row r="157" spans="1:63" x14ac:dyDescent="0.35">
      <c r="A157" s="77"/>
      <c r="B157" s="39"/>
      <c r="C157" s="39"/>
      <c r="D157" s="39"/>
      <c r="E157" s="39"/>
      <c r="F157" s="73"/>
      <c r="G157" s="95">
        <f>Table1487453233343536331323334353738393103113123133143153[[#This Row],[Hours Worked]]*Table1487453233343536331323334353738393103113123133143153[[#This Row],[Rate]]</f>
        <v>0</v>
      </c>
      <c r="H157" s="116"/>
      <c r="I157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57" s="94"/>
      <c r="K157" s="95">
        <f>Table1487453233343536331323334353738393103113123133143153[[#This Row],[Rate (Auto selects)]]*Table1487453233343536331323334353738393103113123133143153[[#This Row],[Hours Used]]</f>
        <v>0</v>
      </c>
      <c r="S157" s="33"/>
      <c r="T157" s="39"/>
      <c r="U157" s="39"/>
      <c r="V157" s="39"/>
      <c r="W157" s="39"/>
      <c r="X157" s="39"/>
      <c r="Y157" s="112">
        <f>IF(X157 &lt;&gt; "", RIGHT(Table15775311283848586881828384858788898108118128138148158[[#This Row],[Class (Dropdown)]],6),0)</f>
        <v>0</v>
      </c>
      <c r="Z157" s="108"/>
      <c r="AA157" s="107"/>
      <c r="AB157" s="111">
        <f>Table15775311283848586881828384858788898108118128138148158[[#This Row],[Rate (Auto fill)]]*Table15775311283848586881828384858788898108118128138148158[[#This Row],[Hours Groomed]]</f>
        <v>0</v>
      </c>
      <c r="AC157" s="32"/>
      <c r="AE157" s="85"/>
      <c r="AF157" s="85"/>
      <c r="AI157" s="33"/>
      <c r="AJ157" s="39"/>
      <c r="AK157" s="39"/>
      <c r="AL157" s="39"/>
      <c r="AM157" s="76"/>
      <c r="AN157" s="39"/>
      <c r="AO157" s="39"/>
      <c r="AP157" s="33"/>
      <c r="AQ157" s="77"/>
      <c r="AR157" s="39"/>
      <c r="AS157" s="39"/>
      <c r="AT157" s="76"/>
      <c r="AU157" s="39"/>
      <c r="AV157" s="78"/>
      <c r="AW157" s="33"/>
      <c r="AX157" s="77"/>
      <c r="AY157" s="39"/>
      <c r="AZ157" s="39"/>
      <c r="BA157" s="76"/>
      <c r="BB157" s="39"/>
      <c r="BC157" s="78"/>
      <c r="BD157" s="33"/>
      <c r="BE157" s="77"/>
      <c r="BF157" s="39"/>
      <c r="BG157" s="39"/>
      <c r="BH157" s="76"/>
      <c r="BI157" s="39"/>
      <c r="BJ157" s="78"/>
      <c r="BK157" s="33"/>
    </row>
    <row r="158" spans="1:63" x14ac:dyDescent="0.35">
      <c r="A158" s="77"/>
      <c r="B158" s="39"/>
      <c r="C158" s="39"/>
      <c r="D158" s="39"/>
      <c r="E158" s="39"/>
      <c r="F158" s="73"/>
      <c r="G158" s="95">
        <f>Table1487453233343536331323334353738393103113123133143153[[#This Row],[Hours Worked]]*Table1487453233343536331323334353738393103113123133143153[[#This Row],[Rate]]</f>
        <v>0</v>
      </c>
      <c r="H158" s="116"/>
      <c r="I158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58" s="94"/>
      <c r="K158" s="95">
        <f>Table1487453233343536331323334353738393103113123133143153[[#This Row],[Rate (Auto selects)]]*Table1487453233343536331323334353738393103113123133143153[[#This Row],[Hours Used]]</f>
        <v>0</v>
      </c>
      <c r="S158" s="33"/>
      <c r="T158" s="39"/>
      <c r="U158" s="39"/>
      <c r="V158" s="39"/>
      <c r="W158" s="39"/>
      <c r="X158" s="39"/>
      <c r="Y158" s="112">
        <f>IF(X158 &lt;&gt; "", RIGHT(Table15775311283848586881828384858788898108118128138148158[[#This Row],[Class (Dropdown)]],6),0)</f>
        <v>0</v>
      </c>
      <c r="Z158" s="108"/>
      <c r="AA158" s="107"/>
      <c r="AB158" s="111">
        <f>Table15775311283848586881828384858788898108118128138148158[[#This Row],[Rate (Auto fill)]]*Table15775311283848586881828384858788898108118128138148158[[#This Row],[Hours Groomed]]</f>
        <v>0</v>
      </c>
      <c r="AC158" s="32"/>
      <c r="AE158" s="85"/>
      <c r="AF158" s="85"/>
      <c r="AI158" s="33"/>
      <c r="AJ158" s="39"/>
      <c r="AK158" s="39"/>
      <c r="AL158" s="39"/>
      <c r="AM158" s="76"/>
      <c r="AN158" s="39"/>
      <c r="AO158" s="39"/>
      <c r="AP158" s="33"/>
      <c r="AQ158" s="77"/>
      <c r="AR158" s="39"/>
      <c r="AS158" s="39"/>
      <c r="AT158" s="76"/>
      <c r="AU158" s="39"/>
      <c r="AV158" s="78"/>
      <c r="AW158" s="33"/>
      <c r="AX158" s="77"/>
      <c r="AY158" s="39"/>
      <c r="AZ158" s="39"/>
      <c r="BA158" s="76"/>
      <c r="BB158" s="39"/>
      <c r="BC158" s="78"/>
      <c r="BD158" s="33"/>
      <c r="BE158" s="77"/>
      <c r="BF158" s="39"/>
      <c r="BG158" s="39"/>
      <c r="BH158" s="76"/>
      <c r="BI158" s="39"/>
      <c r="BJ158" s="78"/>
      <c r="BK158" s="33"/>
    </row>
    <row r="159" spans="1:63" x14ac:dyDescent="0.35">
      <c r="A159" s="77"/>
      <c r="B159" s="39"/>
      <c r="C159" s="39"/>
      <c r="D159" s="39"/>
      <c r="E159" s="39"/>
      <c r="F159" s="73"/>
      <c r="G159" s="95">
        <f>Table1487453233343536331323334353738393103113123133143153[[#This Row],[Hours Worked]]*Table1487453233343536331323334353738393103113123133143153[[#This Row],[Rate]]</f>
        <v>0</v>
      </c>
      <c r="H159" s="116"/>
      <c r="I159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59" s="94"/>
      <c r="K159" s="95">
        <f>Table1487453233343536331323334353738393103113123133143153[[#This Row],[Rate (Auto selects)]]*Table1487453233343536331323334353738393103113123133143153[[#This Row],[Hours Used]]</f>
        <v>0</v>
      </c>
      <c r="S159" s="33"/>
      <c r="T159" s="39"/>
      <c r="U159" s="39"/>
      <c r="V159" s="39"/>
      <c r="W159" s="39"/>
      <c r="X159" s="39"/>
      <c r="Y159" s="112">
        <f>IF(X159 &lt;&gt; "", RIGHT(Table15775311283848586881828384858788898108118128138148158[[#This Row],[Class (Dropdown)]],6),0)</f>
        <v>0</v>
      </c>
      <c r="Z159" s="108"/>
      <c r="AA159" s="107"/>
      <c r="AB159" s="111">
        <f>Table15775311283848586881828384858788898108118128138148158[[#This Row],[Rate (Auto fill)]]*Table15775311283848586881828384858788898108118128138148158[[#This Row],[Hours Groomed]]</f>
        <v>0</v>
      </c>
      <c r="AC159" s="32"/>
      <c r="AE159" s="85"/>
      <c r="AF159" s="85"/>
      <c r="AI159" s="33"/>
      <c r="AJ159" s="39"/>
      <c r="AK159" s="39"/>
      <c r="AL159" s="39"/>
      <c r="AM159" s="76"/>
      <c r="AN159" s="39"/>
      <c r="AO159" s="39"/>
      <c r="AP159" s="33"/>
      <c r="AQ159" s="77"/>
      <c r="AR159" s="39"/>
      <c r="AS159" s="39"/>
      <c r="AT159" s="76"/>
      <c r="AU159" s="39"/>
      <c r="AV159" s="78"/>
      <c r="AW159" s="33"/>
      <c r="AX159" s="77"/>
      <c r="AY159" s="39"/>
      <c r="AZ159" s="39"/>
      <c r="BA159" s="76"/>
      <c r="BB159" s="39"/>
      <c r="BC159" s="78"/>
      <c r="BD159" s="33"/>
      <c r="BE159" s="77"/>
      <c r="BF159" s="39"/>
      <c r="BG159" s="39"/>
      <c r="BH159" s="76"/>
      <c r="BI159" s="39"/>
      <c r="BJ159" s="78"/>
      <c r="BK159" s="33"/>
    </row>
    <row r="160" spans="1:63" x14ac:dyDescent="0.35">
      <c r="A160" s="77"/>
      <c r="B160" s="39"/>
      <c r="C160" s="39"/>
      <c r="D160" s="39"/>
      <c r="E160" s="39"/>
      <c r="F160" s="73"/>
      <c r="G160" s="95">
        <f>Table1487453233343536331323334353738393103113123133143153[[#This Row],[Hours Worked]]*Table1487453233343536331323334353738393103113123133143153[[#This Row],[Rate]]</f>
        <v>0</v>
      </c>
      <c r="H160" s="116"/>
      <c r="I160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60" s="94"/>
      <c r="K160" s="95">
        <f>Table1487453233343536331323334353738393103113123133143153[[#This Row],[Rate (Auto selects)]]*Table1487453233343536331323334353738393103113123133143153[[#This Row],[Hours Used]]</f>
        <v>0</v>
      </c>
      <c r="S160" s="33"/>
      <c r="T160" s="39"/>
      <c r="U160" s="39"/>
      <c r="V160" s="39"/>
      <c r="W160" s="39"/>
      <c r="X160" s="39"/>
      <c r="Y160" s="112">
        <f>IF(X160 &lt;&gt; "", RIGHT(Table15775311283848586881828384858788898108118128138148158[[#This Row],[Class (Dropdown)]],6),0)</f>
        <v>0</v>
      </c>
      <c r="Z160" s="108"/>
      <c r="AA160" s="107"/>
      <c r="AB160" s="111">
        <f>Table15775311283848586881828384858788898108118128138148158[[#This Row],[Rate (Auto fill)]]*Table15775311283848586881828384858788898108118128138148158[[#This Row],[Hours Groomed]]</f>
        <v>0</v>
      </c>
      <c r="AC160" s="32"/>
      <c r="AE160" s="85"/>
      <c r="AF160" s="85"/>
      <c r="AI160" s="33"/>
      <c r="AJ160" s="39"/>
      <c r="AK160" s="39"/>
      <c r="AL160" s="39"/>
      <c r="AM160" s="76"/>
      <c r="AN160" s="39"/>
      <c r="AO160" s="39"/>
      <c r="AP160" s="33"/>
      <c r="AQ160" s="77"/>
      <c r="AR160" s="39"/>
      <c r="AS160" s="39"/>
      <c r="AT160" s="76"/>
      <c r="AU160" s="39"/>
      <c r="AV160" s="78"/>
      <c r="AW160" s="33"/>
      <c r="AX160" s="77"/>
      <c r="AY160" s="39"/>
      <c r="AZ160" s="39"/>
      <c r="BA160" s="76"/>
      <c r="BB160" s="39"/>
      <c r="BC160" s="78"/>
      <c r="BD160" s="33"/>
      <c r="BE160" s="77"/>
      <c r="BF160" s="39"/>
      <c r="BG160" s="39"/>
      <c r="BH160" s="76"/>
      <c r="BI160" s="39"/>
      <c r="BJ160" s="78"/>
      <c r="BK160" s="33"/>
    </row>
    <row r="161" spans="1:63" x14ac:dyDescent="0.35">
      <c r="A161" s="77"/>
      <c r="B161" s="39"/>
      <c r="C161" s="39"/>
      <c r="D161" s="39"/>
      <c r="E161" s="39"/>
      <c r="F161" s="73"/>
      <c r="G161" s="95">
        <f>Table1487453233343536331323334353738393103113123133143153[[#This Row],[Hours Worked]]*Table1487453233343536331323334353738393103113123133143153[[#This Row],[Rate]]</f>
        <v>0</v>
      </c>
      <c r="H161" s="116"/>
      <c r="I161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61" s="94"/>
      <c r="K161" s="95">
        <f>Table1487453233343536331323334353738393103113123133143153[[#This Row],[Rate (Auto selects)]]*Table1487453233343536331323334353738393103113123133143153[[#This Row],[Hours Used]]</f>
        <v>0</v>
      </c>
      <c r="S161" s="33"/>
      <c r="T161" s="39"/>
      <c r="U161" s="39"/>
      <c r="V161" s="39"/>
      <c r="W161" s="39"/>
      <c r="X161" s="39"/>
      <c r="Y161" s="112">
        <f>IF(X161 &lt;&gt; "", RIGHT(Table15775311283848586881828384858788898108118128138148158[[#This Row],[Class (Dropdown)]],6),0)</f>
        <v>0</v>
      </c>
      <c r="Z161" s="108"/>
      <c r="AA161" s="107"/>
      <c r="AB161" s="111">
        <f>Table15775311283848586881828384858788898108118128138148158[[#This Row],[Rate (Auto fill)]]*Table15775311283848586881828384858788898108118128138148158[[#This Row],[Hours Groomed]]</f>
        <v>0</v>
      </c>
      <c r="AC161" s="32"/>
      <c r="AE161" s="85"/>
      <c r="AF161" s="85"/>
      <c r="AI161" s="33"/>
      <c r="AJ161" s="39"/>
      <c r="AK161" s="39"/>
      <c r="AL161" s="39"/>
      <c r="AM161" s="76"/>
      <c r="AN161" s="39"/>
      <c r="AO161" s="39"/>
      <c r="AP161" s="33"/>
      <c r="AQ161" s="77"/>
      <c r="AR161" s="39"/>
      <c r="AS161" s="39"/>
      <c r="AT161" s="76"/>
      <c r="AU161" s="39"/>
      <c r="AV161" s="78"/>
      <c r="AW161" s="33"/>
      <c r="AX161" s="77"/>
      <c r="AY161" s="39"/>
      <c r="AZ161" s="39"/>
      <c r="BA161" s="76"/>
      <c r="BB161" s="39"/>
      <c r="BC161" s="78"/>
      <c r="BD161" s="33"/>
      <c r="BE161" s="77"/>
      <c r="BF161" s="39"/>
      <c r="BG161" s="39"/>
      <c r="BH161" s="76"/>
      <c r="BI161" s="39"/>
      <c r="BJ161" s="78"/>
      <c r="BK161" s="33"/>
    </row>
    <row r="162" spans="1:63" x14ac:dyDescent="0.35">
      <c r="A162" s="77"/>
      <c r="B162" s="39"/>
      <c r="C162" s="39"/>
      <c r="D162" s="39"/>
      <c r="E162" s="39"/>
      <c r="F162" s="73"/>
      <c r="G162" s="95">
        <f>Table1487453233343536331323334353738393103113123133143153[[#This Row],[Hours Worked]]*Table1487453233343536331323334353738393103113123133143153[[#This Row],[Rate]]</f>
        <v>0</v>
      </c>
      <c r="H162" s="116"/>
      <c r="I162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62" s="94"/>
      <c r="K162" s="95">
        <f>Table1487453233343536331323334353738393103113123133143153[[#This Row],[Rate (Auto selects)]]*Table1487453233343536331323334353738393103113123133143153[[#This Row],[Hours Used]]</f>
        <v>0</v>
      </c>
      <c r="S162" s="33"/>
      <c r="T162" s="39"/>
      <c r="U162" s="39"/>
      <c r="V162" s="39"/>
      <c r="W162" s="39"/>
      <c r="X162" s="39"/>
      <c r="Y162" s="112">
        <f>IF(X162 &lt;&gt; "", RIGHT(Table15775311283848586881828384858788898108118128138148158[[#This Row],[Class (Dropdown)]],6),0)</f>
        <v>0</v>
      </c>
      <c r="Z162" s="108"/>
      <c r="AA162" s="107"/>
      <c r="AB162" s="111">
        <f>Table15775311283848586881828384858788898108118128138148158[[#This Row],[Rate (Auto fill)]]*Table15775311283848586881828384858788898108118128138148158[[#This Row],[Hours Groomed]]</f>
        <v>0</v>
      </c>
      <c r="AC162" s="32"/>
      <c r="AE162" s="85"/>
      <c r="AF162" s="85"/>
      <c r="AI162" s="33"/>
      <c r="AJ162" s="39"/>
      <c r="AK162" s="39"/>
      <c r="AL162" s="39"/>
      <c r="AM162" s="76"/>
      <c r="AN162" s="39"/>
      <c r="AO162" s="39"/>
      <c r="AP162" s="33"/>
      <c r="AQ162" s="77"/>
      <c r="AR162" s="39"/>
      <c r="AS162" s="39"/>
      <c r="AT162" s="76"/>
      <c r="AU162" s="39"/>
      <c r="AV162" s="78"/>
      <c r="AW162" s="33"/>
      <c r="AX162" s="77"/>
      <c r="AY162" s="39"/>
      <c r="AZ162" s="39"/>
      <c r="BA162" s="76"/>
      <c r="BB162" s="39"/>
      <c r="BC162" s="78"/>
      <c r="BD162" s="33"/>
      <c r="BE162" s="77"/>
      <c r="BF162" s="39"/>
      <c r="BG162" s="39"/>
      <c r="BH162" s="76"/>
      <c r="BI162" s="39"/>
      <c r="BJ162" s="78"/>
      <c r="BK162" s="33"/>
    </row>
    <row r="163" spans="1:63" x14ac:dyDescent="0.35">
      <c r="A163" s="77"/>
      <c r="B163" s="39"/>
      <c r="C163" s="39"/>
      <c r="D163" s="39"/>
      <c r="E163" s="39"/>
      <c r="F163" s="73"/>
      <c r="G163" s="95">
        <f>Table1487453233343536331323334353738393103113123133143153[[#This Row],[Hours Worked]]*Table1487453233343536331323334353738393103113123133143153[[#This Row],[Rate]]</f>
        <v>0</v>
      </c>
      <c r="H163" s="116"/>
      <c r="I163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63" s="94"/>
      <c r="K163" s="95">
        <f>Table1487453233343536331323334353738393103113123133143153[[#This Row],[Rate (Auto selects)]]*Table1487453233343536331323334353738393103113123133143153[[#This Row],[Hours Used]]</f>
        <v>0</v>
      </c>
      <c r="S163" s="33"/>
      <c r="T163" s="39"/>
      <c r="U163" s="39"/>
      <c r="V163" s="39"/>
      <c r="W163" s="39"/>
      <c r="X163" s="39"/>
      <c r="Y163" s="112">
        <f>IF(X163 &lt;&gt; "", RIGHT(Table15775311283848586881828384858788898108118128138148158[[#This Row],[Class (Dropdown)]],6),0)</f>
        <v>0</v>
      </c>
      <c r="Z163" s="108"/>
      <c r="AA163" s="107"/>
      <c r="AB163" s="111">
        <f>Table15775311283848586881828384858788898108118128138148158[[#This Row],[Rate (Auto fill)]]*Table15775311283848586881828384858788898108118128138148158[[#This Row],[Hours Groomed]]</f>
        <v>0</v>
      </c>
      <c r="AC163" s="32"/>
      <c r="AE163" s="85"/>
      <c r="AF163" s="85"/>
      <c r="AI163" s="33"/>
      <c r="AJ163" s="39"/>
      <c r="AK163" s="39"/>
      <c r="AL163" s="39"/>
      <c r="AM163" s="76"/>
      <c r="AN163" s="39"/>
      <c r="AO163" s="39"/>
      <c r="AP163" s="33"/>
      <c r="AQ163" s="77"/>
      <c r="AR163" s="39"/>
      <c r="AS163" s="39"/>
      <c r="AT163" s="76"/>
      <c r="AU163" s="39"/>
      <c r="AV163" s="78"/>
      <c r="AW163" s="33"/>
      <c r="AX163" s="77"/>
      <c r="AY163" s="39"/>
      <c r="AZ163" s="39"/>
      <c r="BA163" s="76"/>
      <c r="BB163" s="39"/>
      <c r="BC163" s="78"/>
      <c r="BD163" s="33"/>
      <c r="BE163" s="77"/>
      <c r="BF163" s="39"/>
      <c r="BG163" s="39"/>
      <c r="BH163" s="76"/>
      <c r="BI163" s="39"/>
      <c r="BJ163" s="78"/>
      <c r="BK163" s="33"/>
    </row>
    <row r="164" spans="1:63" x14ac:dyDescent="0.35">
      <c r="A164" s="77"/>
      <c r="B164" s="39"/>
      <c r="C164" s="39"/>
      <c r="D164" s="39"/>
      <c r="E164" s="39"/>
      <c r="F164" s="73"/>
      <c r="G164" s="95">
        <f>Table1487453233343536331323334353738393103113123133143153[[#This Row],[Hours Worked]]*Table1487453233343536331323334353738393103113123133143153[[#This Row],[Rate]]</f>
        <v>0</v>
      </c>
      <c r="H164" s="116"/>
      <c r="I164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64" s="94"/>
      <c r="K164" s="95">
        <f>Table1487453233343536331323334353738393103113123133143153[[#This Row],[Rate (Auto selects)]]*Table1487453233343536331323334353738393103113123133143153[[#This Row],[Hours Used]]</f>
        <v>0</v>
      </c>
      <c r="S164" s="33"/>
      <c r="T164" s="39"/>
      <c r="U164" s="39"/>
      <c r="V164" s="39"/>
      <c r="W164" s="39"/>
      <c r="X164" s="39"/>
      <c r="Y164" s="112">
        <f>IF(X164 &lt;&gt; "", RIGHT(Table15775311283848586881828384858788898108118128138148158[[#This Row],[Class (Dropdown)]],6),0)</f>
        <v>0</v>
      </c>
      <c r="Z164" s="108"/>
      <c r="AA164" s="107"/>
      <c r="AB164" s="111">
        <f>Table15775311283848586881828384858788898108118128138148158[[#This Row],[Rate (Auto fill)]]*Table15775311283848586881828384858788898108118128138148158[[#This Row],[Hours Groomed]]</f>
        <v>0</v>
      </c>
      <c r="AC164" s="32"/>
      <c r="AE164" s="85"/>
      <c r="AF164" s="85"/>
      <c r="AI164" s="33"/>
      <c r="AJ164" s="39"/>
      <c r="AK164" s="39"/>
      <c r="AL164" s="39"/>
      <c r="AM164" s="76"/>
      <c r="AN164" s="39"/>
      <c r="AO164" s="39"/>
      <c r="AP164" s="33"/>
      <c r="AQ164" s="77"/>
      <c r="AR164" s="39"/>
      <c r="AS164" s="39"/>
      <c r="AT164" s="76"/>
      <c r="AU164" s="39"/>
      <c r="AV164" s="78"/>
      <c r="AW164" s="33"/>
      <c r="AX164" s="77"/>
      <c r="AY164" s="39"/>
      <c r="AZ164" s="39"/>
      <c r="BA164" s="76"/>
      <c r="BB164" s="39"/>
      <c r="BC164" s="78"/>
      <c r="BD164" s="33"/>
      <c r="BE164" s="77"/>
      <c r="BF164" s="39"/>
      <c r="BG164" s="39"/>
      <c r="BH164" s="76"/>
      <c r="BI164" s="39"/>
      <c r="BJ164" s="78"/>
      <c r="BK164" s="33"/>
    </row>
    <row r="165" spans="1:63" x14ac:dyDescent="0.35">
      <c r="A165" s="77"/>
      <c r="B165" s="39"/>
      <c r="C165" s="39"/>
      <c r="D165" s="39"/>
      <c r="E165" s="39"/>
      <c r="F165" s="73"/>
      <c r="G165" s="95">
        <f>Table1487453233343536331323334353738393103113123133143153[[#This Row],[Hours Worked]]*Table1487453233343536331323334353738393103113123133143153[[#This Row],[Rate]]</f>
        <v>0</v>
      </c>
      <c r="H165" s="116"/>
      <c r="I165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65" s="94"/>
      <c r="K165" s="95">
        <f>Table1487453233343536331323334353738393103113123133143153[[#This Row],[Rate (Auto selects)]]*Table1487453233343536331323334353738393103113123133143153[[#This Row],[Hours Used]]</f>
        <v>0</v>
      </c>
      <c r="S165" s="33"/>
      <c r="T165" s="39"/>
      <c r="U165" s="39"/>
      <c r="V165" s="39"/>
      <c r="W165" s="39"/>
      <c r="X165" s="39"/>
      <c r="Y165" s="112">
        <f>IF(X165 &lt;&gt; "", RIGHT(Table15775311283848586881828384858788898108118128138148158[[#This Row],[Class (Dropdown)]],6),0)</f>
        <v>0</v>
      </c>
      <c r="Z165" s="108"/>
      <c r="AA165" s="107"/>
      <c r="AB165" s="111">
        <f>Table15775311283848586881828384858788898108118128138148158[[#This Row],[Rate (Auto fill)]]*Table15775311283848586881828384858788898108118128138148158[[#This Row],[Hours Groomed]]</f>
        <v>0</v>
      </c>
      <c r="AC165" s="32"/>
      <c r="AE165" s="85"/>
      <c r="AF165" s="85"/>
      <c r="AI165" s="33"/>
      <c r="AJ165" s="39"/>
      <c r="AK165" s="39"/>
      <c r="AL165" s="39"/>
      <c r="AM165" s="76"/>
      <c r="AN165" s="39"/>
      <c r="AO165" s="39"/>
      <c r="AP165" s="33"/>
      <c r="AQ165" s="77"/>
      <c r="AR165" s="39"/>
      <c r="AS165" s="39"/>
      <c r="AT165" s="76"/>
      <c r="AU165" s="39"/>
      <c r="AV165" s="78"/>
      <c r="AW165" s="33"/>
      <c r="AX165" s="77"/>
      <c r="AY165" s="39"/>
      <c r="AZ165" s="39"/>
      <c r="BA165" s="76"/>
      <c r="BB165" s="39"/>
      <c r="BC165" s="78"/>
      <c r="BD165" s="33"/>
      <c r="BE165" s="77"/>
      <c r="BF165" s="39"/>
      <c r="BG165" s="39"/>
      <c r="BH165" s="76"/>
      <c r="BI165" s="39"/>
      <c r="BJ165" s="78"/>
      <c r="BK165" s="33"/>
    </row>
    <row r="166" spans="1:63" x14ac:dyDescent="0.35">
      <c r="A166" s="77"/>
      <c r="B166" s="39"/>
      <c r="C166" s="39"/>
      <c r="D166" s="39"/>
      <c r="E166" s="39"/>
      <c r="F166" s="73"/>
      <c r="G166" s="95">
        <f>Table1487453233343536331323334353738393103113123133143153[[#This Row],[Hours Worked]]*Table1487453233343536331323334353738393103113123133143153[[#This Row],[Rate]]</f>
        <v>0</v>
      </c>
      <c r="H166" s="116"/>
      <c r="I166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66" s="94"/>
      <c r="K166" s="95">
        <f>Table1487453233343536331323334353738393103113123133143153[[#This Row],[Rate (Auto selects)]]*Table1487453233343536331323334353738393103113123133143153[[#This Row],[Hours Used]]</f>
        <v>0</v>
      </c>
      <c r="S166" s="33"/>
      <c r="T166" s="39"/>
      <c r="U166" s="39"/>
      <c r="V166" s="39"/>
      <c r="W166" s="39"/>
      <c r="X166" s="39"/>
      <c r="Y166" s="112">
        <f>IF(X166 &lt;&gt; "", RIGHT(Table15775311283848586881828384858788898108118128138148158[[#This Row],[Class (Dropdown)]],6),0)</f>
        <v>0</v>
      </c>
      <c r="Z166" s="108"/>
      <c r="AA166" s="107"/>
      <c r="AB166" s="111">
        <f>Table15775311283848586881828384858788898108118128138148158[[#This Row],[Rate (Auto fill)]]*Table15775311283848586881828384858788898108118128138148158[[#This Row],[Hours Groomed]]</f>
        <v>0</v>
      </c>
      <c r="AC166" s="32"/>
      <c r="AE166" s="85"/>
      <c r="AF166" s="85"/>
      <c r="AI166" s="33"/>
      <c r="AJ166" s="39"/>
      <c r="AK166" s="39"/>
      <c r="AL166" s="39"/>
      <c r="AM166" s="76"/>
      <c r="AN166" s="39"/>
      <c r="AO166" s="39"/>
      <c r="AP166" s="33"/>
      <c r="AQ166" s="77"/>
      <c r="AR166" s="39"/>
      <c r="AS166" s="39"/>
      <c r="AT166" s="76"/>
      <c r="AU166" s="39"/>
      <c r="AV166" s="78"/>
      <c r="AW166" s="33"/>
      <c r="AX166" s="77"/>
      <c r="AY166" s="39"/>
      <c r="AZ166" s="39"/>
      <c r="BA166" s="76"/>
      <c r="BB166" s="39"/>
      <c r="BC166" s="78"/>
      <c r="BD166" s="33"/>
      <c r="BE166" s="77"/>
      <c r="BF166" s="39"/>
      <c r="BG166" s="39"/>
      <c r="BH166" s="76"/>
      <c r="BI166" s="39"/>
      <c r="BJ166" s="78"/>
      <c r="BK166" s="33"/>
    </row>
    <row r="167" spans="1:63" x14ac:dyDescent="0.35">
      <c r="A167" s="77"/>
      <c r="B167" s="39"/>
      <c r="C167" s="39"/>
      <c r="D167" s="39"/>
      <c r="E167" s="39"/>
      <c r="F167" s="73"/>
      <c r="G167" s="95">
        <f>Table1487453233343536331323334353738393103113123133143153[[#This Row],[Hours Worked]]*Table1487453233343536331323334353738393103113123133143153[[#This Row],[Rate]]</f>
        <v>0</v>
      </c>
      <c r="H167" s="116"/>
      <c r="I167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67" s="94"/>
      <c r="K167" s="95">
        <f>Table1487453233343536331323334353738393103113123133143153[[#This Row],[Rate (Auto selects)]]*Table1487453233343536331323334353738393103113123133143153[[#This Row],[Hours Used]]</f>
        <v>0</v>
      </c>
      <c r="S167" s="33"/>
      <c r="T167" s="39"/>
      <c r="U167" s="39"/>
      <c r="V167" s="39"/>
      <c r="W167" s="39"/>
      <c r="X167" s="39"/>
      <c r="Y167" s="112">
        <f>IF(X167 &lt;&gt; "", RIGHT(Table15775311283848586881828384858788898108118128138148158[[#This Row],[Class (Dropdown)]],6),0)</f>
        <v>0</v>
      </c>
      <c r="Z167" s="108"/>
      <c r="AA167" s="107"/>
      <c r="AB167" s="111">
        <f>Table15775311283848586881828384858788898108118128138148158[[#This Row],[Rate (Auto fill)]]*Table15775311283848586881828384858788898108118128138148158[[#This Row],[Hours Groomed]]</f>
        <v>0</v>
      </c>
      <c r="AC167" s="32"/>
      <c r="AE167" s="85"/>
      <c r="AF167" s="85"/>
      <c r="AI167" s="33"/>
      <c r="AJ167" s="39"/>
      <c r="AK167" s="39"/>
      <c r="AL167" s="39"/>
      <c r="AM167" s="76"/>
      <c r="AN167" s="39"/>
      <c r="AO167" s="39"/>
      <c r="AP167" s="33"/>
      <c r="AQ167" s="77"/>
      <c r="AR167" s="39"/>
      <c r="AS167" s="39"/>
      <c r="AT167" s="76"/>
      <c r="AU167" s="39"/>
      <c r="AV167" s="78"/>
      <c r="AW167" s="33"/>
      <c r="AX167" s="77"/>
      <c r="AY167" s="39"/>
      <c r="AZ167" s="39"/>
      <c r="BA167" s="76"/>
      <c r="BB167" s="39"/>
      <c r="BC167" s="78"/>
      <c r="BD167" s="33"/>
      <c r="BE167" s="77"/>
      <c r="BF167" s="39"/>
      <c r="BG167" s="39"/>
      <c r="BH167" s="76"/>
      <c r="BI167" s="39"/>
      <c r="BJ167" s="78"/>
      <c r="BK167" s="33"/>
    </row>
    <row r="168" spans="1:63" x14ac:dyDescent="0.35">
      <c r="A168" s="77"/>
      <c r="B168" s="39"/>
      <c r="C168" s="39"/>
      <c r="D168" s="39"/>
      <c r="E168" s="39"/>
      <c r="F168" s="73"/>
      <c r="G168" s="95">
        <f>Table1487453233343536331323334353738393103113123133143153[[#This Row],[Hours Worked]]*Table1487453233343536331323334353738393103113123133143153[[#This Row],[Rate]]</f>
        <v>0</v>
      </c>
      <c r="H168" s="116"/>
      <c r="I168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68" s="94"/>
      <c r="K168" s="95">
        <f>Table1487453233343536331323334353738393103113123133143153[[#This Row],[Rate (Auto selects)]]*Table1487453233343536331323334353738393103113123133143153[[#This Row],[Hours Used]]</f>
        <v>0</v>
      </c>
      <c r="S168" s="33"/>
      <c r="T168" s="39"/>
      <c r="U168" s="39"/>
      <c r="V168" s="39"/>
      <c r="W168" s="39"/>
      <c r="X168" s="39"/>
      <c r="Y168" s="112">
        <f>IF(X168 &lt;&gt; "", RIGHT(Table15775311283848586881828384858788898108118128138148158[[#This Row],[Class (Dropdown)]],6),0)</f>
        <v>0</v>
      </c>
      <c r="Z168" s="108"/>
      <c r="AA168" s="107"/>
      <c r="AB168" s="111">
        <f>Table15775311283848586881828384858788898108118128138148158[[#This Row],[Rate (Auto fill)]]*Table15775311283848586881828384858788898108118128138148158[[#This Row],[Hours Groomed]]</f>
        <v>0</v>
      </c>
      <c r="AC168" s="32"/>
      <c r="AE168" s="85"/>
      <c r="AF168" s="85"/>
      <c r="AI168" s="33"/>
      <c r="AJ168" s="39"/>
      <c r="AK168" s="39"/>
      <c r="AL168" s="39"/>
      <c r="AM168" s="76"/>
      <c r="AN168" s="39"/>
      <c r="AO168" s="39"/>
      <c r="AP168" s="33"/>
      <c r="AQ168" s="77"/>
      <c r="AR168" s="39"/>
      <c r="AS168" s="39"/>
      <c r="AT168" s="76"/>
      <c r="AU168" s="39"/>
      <c r="AV168" s="78"/>
      <c r="AW168" s="33"/>
      <c r="AX168" s="77"/>
      <c r="AY168" s="39"/>
      <c r="AZ168" s="39"/>
      <c r="BA168" s="76"/>
      <c r="BB168" s="39"/>
      <c r="BC168" s="78"/>
      <c r="BD168" s="33"/>
      <c r="BE168" s="77"/>
      <c r="BF168" s="39"/>
      <c r="BG168" s="39"/>
      <c r="BH168" s="76"/>
      <c r="BI168" s="39"/>
      <c r="BJ168" s="78"/>
      <c r="BK168" s="33"/>
    </row>
    <row r="169" spans="1:63" x14ac:dyDescent="0.35">
      <c r="A169" s="77"/>
      <c r="B169" s="39"/>
      <c r="C169" s="39"/>
      <c r="D169" s="39"/>
      <c r="E169" s="39"/>
      <c r="F169" s="73"/>
      <c r="G169" s="95">
        <f>Table1487453233343536331323334353738393103113123133143153[[#This Row],[Hours Worked]]*Table1487453233343536331323334353738393103113123133143153[[#This Row],[Rate]]</f>
        <v>0</v>
      </c>
      <c r="H169" s="116"/>
      <c r="I169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69" s="94"/>
      <c r="K169" s="95">
        <f>Table1487453233343536331323334353738393103113123133143153[[#This Row],[Rate (Auto selects)]]*Table1487453233343536331323334353738393103113123133143153[[#This Row],[Hours Used]]</f>
        <v>0</v>
      </c>
      <c r="S169" s="33"/>
      <c r="T169" s="39"/>
      <c r="U169" s="39"/>
      <c r="V169" s="39"/>
      <c r="W169" s="39"/>
      <c r="X169" s="39"/>
      <c r="Y169" s="112">
        <f>IF(X169 &lt;&gt; "", RIGHT(Table15775311283848586881828384858788898108118128138148158[[#This Row],[Class (Dropdown)]],6),0)</f>
        <v>0</v>
      </c>
      <c r="Z169" s="108"/>
      <c r="AA169" s="107"/>
      <c r="AB169" s="111">
        <f>Table15775311283848586881828384858788898108118128138148158[[#This Row],[Rate (Auto fill)]]*Table15775311283848586881828384858788898108118128138148158[[#This Row],[Hours Groomed]]</f>
        <v>0</v>
      </c>
      <c r="AC169" s="32"/>
      <c r="AE169" s="85"/>
      <c r="AF169" s="85"/>
      <c r="AI169" s="33"/>
      <c r="AJ169" s="39"/>
      <c r="AK169" s="39"/>
      <c r="AL169" s="39"/>
      <c r="AM169" s="76"/>
      <c r="AN169" s="39"/>
      <c r="AO169" s="39"/>
      <c r="AP169" s="33"/>
      <c r="AQ169" s="77"/>
      <c r="AR169" s="39"/>
      <c r="AS169" s="39"/>
      <c r="AT169" s="76"/>
      <c r="AU169" s="39"/>
      <c r="AV169" s="78"/>
      <c r="AW169" s="33"/>
      <c r="AX169" s="77"/>
      <c r="AY169" s="39"/>
      <c r="AZ169" s="39"/>
      <c r="BA169" s="76"/>
      <c r="BB169" s="39"/>
      <c r="BC169" s="78"/>
      <c r="BD169" s="33"/>
      <c r="BE169" s="77"/>
      <c r="BF169" s="39"/>
      <c r="BG169" s="39"/>
      <c r="BH169" s="76"/>
      <c r="BI169" s="39"/>
      <c r="BJ169" s="78"/>
      <c r="BK169" s="33"/>
    </row>
    <row r="170" spans="1:63" x14ac:dyDescent="0.35">
      <c r="A170" s="77"/>
      <c r="B170" s="39"/>
      <c r="C170" s="39"/>
      <c r="D170" s="39"/>
      <c r="E170" s="39"/>
      <c r="F170" s="73"/>
      <c r="G170" s="95">
        <f>Table1487453233343536331323334353738393103113123133143153[[#This Row],[Hours Worked]]*Table1487453233343536331323334353738393103113123133143153[[#This Row],[Rate]]</f>
        <v>0</v>
      </c>
      <c r="H170" s="116"/>
      <c r="I170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70" s="94"/>
      <c r="K170" s="95">
        <f>Table1487453233343536331323334353738393103113123133143153[[#This Row],[Rate (Auto selects)]]*Table1487453233343536331323334353738393103113123133143153[[#This Row],[Hours Used]]</f>
        <v>0</v>
      </c>
      <c r="S170" s="33"/>
      <c r="T170" s="39"/>
      <c r="U170" s="39"/>
      <c r="V170" s="39"/>
      <c r="W170" s="39"/>
      <c r="X170" s="39"/>
      <c r="Y170" s="112">
        <f>IF(X170 &lt;&gt; "", RIGHT(Table15775311283848586881828384858788898108118128138148158[[#This Row],[Class (Dropdown)]],6),0)</f>
        <v>0</v>
      </c>
      <c r="Z170" s="108"/>
      <c r="AA170" s="107"/>
      <c r="AB170" s="111">
        <f>Table15775311283848586881828384858788898108118128138148158[[#This Row],[Rate (Auto fill)]]*Table15775311283848586881828384858788898108118128138148158[[#This Row],[Hours Groomed]]</f>
        <v>0</v>
      </c>
      <c r="AC170" s="32"/>
      <c r="AE170" s="85"/>
      <c r="AF170" s="85"/>
      <c r="AI170" s="33"/>
      <c r="AJ170" s="39"/>
      <c r="AK170" s="39"/>
      <c r="AL170" s="39"/>
      <c r="AM170" s="76"/>
      <c r="AN170" s="39"/>
      <c r="AO170" s="39"/>
      <c r="AP170" s="33"/>
      <c r="AQ170" s="77"/>
      <c r="AR170" s="39"/>
      <c r="AS170" s="39"/>
      <c r="AT170" s="76"/>
      <c r="AU170" s="39"/>
      <c r="AV170" s="78"/>
      <c r="AW170" s="33"/>
      <c r="AX170" s="77"/>
      <c r="AY170" s="39"/>
      <c r="AZ170" s="39"/>
      <c r="BA170" s="76"/>
      <c r="BB170" s="39"/>
      <c r="BC170" s="78"/>
      <c r="BD170" s="33"/>
      <c r="BE170" s="77"/>
      <c r="BF170" s="39"/>
      <c r="BG170" s="39"/>
      <c r="BH170" s="76"/>
      <c r="BI170" s="39"/>
      <c r="BJ170" s="78"/>
      <c r="BK170" s="33"/>
    </row>
    <row r="171" spans="1:63" x14ac:dyDescent="0.35">
      <c r="A171" s="77"/>
      <c r="B171" s="39"/>
      <c r="C171" s="39"/>
      <c r="D171" s="39"/>
      <c r="E171" s="39"/>
      <c r="F171" s="73"/>
      <c r="G171" s="95">
        <f>Table1487453233343536331323334353738393103113123133143153[[#This Row],[Hours Worked]]*Table1487453233343536331323334353738393103113123133143153[[#This Row],[Rate]]</f>
        <v>0</v>
      </c>
      <c r="H171" s="116"/>
      <c r="I171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71" s="94"/>
      <c r="K171" s="95">
        <f>Table1487453233343536331323334353738393103113123133143153[[#This Row],[Rate (Auto selects)]]*Table1487453233343536331323334353738393103113123133143153[[#This Row],[Hours Used]]</f>
        <v>0</v>
      </c>
      <c r="S171" s="33"/>
      <c r="T171" s="39"/>
      <c r="U171" s="39"/>
      <c r="V171" s="39"/>
      <c r="W171" s="39"/>
      <c r="X171" s="39"/>
      <c r="Y171" s="112">
        <f>IF(X171 &lt;&gt; "", RIGHT(Table15775311283848586881828384858788898108118128138148158[[#This Row],[Class (Dropdown)]],6),0)</f>
        <v>0</v>
      </c>
      <c r="Z171" s="108"/>
      <c r="AA171" s="107"/>
      <c r="AB171" s="111">
        <f>Table15775311283848586881828384858788898108118128138148158[[#This Row],[Rate (Auto fill)]]*Table15775311283848586881828384858788898108118128138148158[[#This Row],[Hours Groomed]]</f>
        <v>0</v>
      </c>
      <c r="AC171" s="32"/>
      <c r="AE171" s="85"/>
      <c r="AF171" s="85"/>
      <c r="AI171" s="33"/>
      <c r="AJ171" s="39"/>
      <c r="AK171" s="39"/>
      <c r="AL171" s="39"/>
      <c r="AM171" s="76"/>
      <c r="AN171" s="39"/>
      <c r="AO171" s="39"/>
      <c r="AP171" s="33"/>
      <c r="AQ171" s="77"/>
      <c r="AR171" s="39"/>
      <c r="AS171" s="39"/>
      <c r="AT171" s="76"/>
      <c r="AU171" s="39"/>
      <c r="AV171" s="78"/>
      <c r="AW171" s="33"/>
      <c r="AX171" s="77"/>
      <c r="AY171" s="39"/>
      <c r="AZ171" s="39"/>
      <c r="BA171" s="76"/>
      <c r="BB171" s="39"/>
      <c r="BC171" s="78"/>
      <c r="BD171" s="33"/>
      <c r="BE171" s="77"/>
      <c r="BF171" s="39"/>
      <c r="BG171" s="39"/>
      <c r="BH171" s="76"/>
      <c r="BI171" s="39"/>
      <c r="BJ171" s="78"/>
      <c r="BK171" s="33"/>
    </row>
    <row r="172" spans="1:63" x14ac:dyDescent="0.35">
      <c r="A172" s="77"/>
      <c r="B172" s="39"/>
      <c r="C172" s="39"/>
      <c r="D172" s="39"/>
      <c r="E172" s="39"/>
      <c r="F172" s="73"/>
      <c r="G172" s="95">
        <f>Table1487453233343536331323334353738393103113123133143153[[#This Row],[Hours Worked]]*Table1487453233343536331323334353738393103113123133143153[[#This Row],[Rate]]</f>
        <v>0</v>
      </c>
      <c r="H172" s="116"/>
      <c r="I172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72" s="94"/>
      <c r="K172" s="95">
        <f>Table1487453233343536331323334353738393103113123133143153[[#This Row],[Rate (Auto selects)]]*Table1487453233343536331323334353738393103113123133143153[[#This Row],[Hours Used]]</f>
        <v>0</v>
      </c>
      <c r="S172" s="33"/>
      <c r="T172" s="39"/>
      <c r="U172" s="39"/>
      <c r="V172" s="39"/>
      <c r="W172" s="39"/>
      <c r="X172" s="39"/>
      <c r="Y172" s="112">
        <f>IF(X172 &lt;&gt; "", RIGHT(Table15775311283848586881828384858788898108118128138148158[[#This Row],[Class (Dropdown)]],6),0)</f>
        <v>0</v>
      </c>
      <c r="Z172" s="108"/>
      <c r="AA172" s="107"/>
      <c r="AB172" s="111">
        <f>Table15775311283848586881828384858788898108118128138148158[[#This Row],[Rate (Auto fill)]]*Table15775311283848586881828384858788898108118128138148158[[#This Row],[Hours Groomed]]</f>
        <v>0</v>
      </c>
      <c r="AC172" s="32"/>
      <c r="AE172" s="85"/>
      <c r="AF172" s="85"/>
      <c r="AI172" s="33"/>
      <c r="AJ172" s="39"/>
      <c r="AK172" s="39"/>
      <c r="AL172" s="39"/>
      <c r="AM172" s="76"/>
      <c r="AN172" s="39"/>
      <c r="AO172" s="39"/>
      <c r="AP172" s="33"/>
      <c r="AQ172" s="77"/>
      <c r="AR172" s="39"/>
      <c r="AS172" s="39"/>
      <c r="AT172" s="76"/>
      <c r="AU172" s="39"/>
      <c r="AV172" s="78"/>
      <c r="AW172" s="33"/>
      <c r="AX172" s="77"/>
      <c r="AY172" s="39"/>
      <c r="AZ172" s="39"/>
      <c r="BA172" s="76"/>
      <c r="BB172" s="39"/>
      <c r="BC172" s="78"/>
      <c r="BD172" s="33"/>
      <c r="BE172" s="77"/>
      <c r="BF172" s="39"/>
      <c r="BG172" s="39"/>
      <c r="BH172" s="76"/>
      <c r="BI172" s="39"/>
      <c r="BJ172" s="78"/>
      <c r="BK172" s="33"/>
    </row>
    <row r="173" spans="1:63" x14ac:dyDescent="0.35">
      <c r="A173" s="77"/>
      <c r="B173" s="39"/>
      <c r="C173" s="39"/>
      <c r="D173" s="39"/>
      <c r="E173" s="39"/>
      <c r="F173" s="73"/>
      <c r="G173" s="95">
        <f>Table1487453233343536331323334353738393103113123133143153[[#This Row],[Hours Worked]]*Table1487453233343536331323334353738393103113123133143153[[#This Row],[Rate]]</f>
        <v>0</v>
      </c>
      <c r="H173" s="116"/>
      <c r="I173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73" s="94"/>
      <c r="K173" s="95">
        <f>Table1487453233343536331323334353738393103113123133143153[[#This Row],[Rate (Auto selects)]]*Table1487453233343536331323334353738393103113123133143153[[#This Row],[Hours Used]]</f>
        <v>0</v>
      </c>
      <c r="S173" s="33"/>
      <c r="T173" s="39"/>
      <c r="U173" s="39"/>
      <c r="V173" s="39"/>
      <c r="W173" s="39"/>
      <c r="X173" s="39"/>
      <c r="Y173" s="112">
        <f>IF(X173 &lt;&gt; "", RIGHT(Table15775311283848586881828384858788898108118128138148158[[#This Row],[Class (Dropdown)]],6),0)</f>
        <v>0</v>
      </c>
      <c r="Z173" s="108"/>
      <c r="AA173" s="107"/>
      <c r="AB173" s="111">
        <f>Table15775311283848586881828384858788898108118128138148158[[#This Row],[Rate (Auto fill)]]*Table15775311283848586881828384858788898108118128138148158[[#This Row],[Hours Groomed]]</f>
        <v>0</v>
      </c>
      <c r="AC173" s="32"/>
      <c r="AE173" s="85"/>
      <c r="AF173" s="85"/>
      <c r="AI173" s="33"/>
      <c r="AJ173" s="39"/>
      <c r="AK173" s="39"/>
      <c r="AL173" s="39"/>
      <c r="AM173" s="76"/>
      <c r="AN173" s="39"/>
      <c r="AO173" s="39"/>
      <c r="AP173" s="33"/>
      <c r="AQ173" s="77"/>
      <c r="AR173" s="39"/>
      <c r="AS173" s="39"/>
      <c r="AT173" s="76"/>
      <c r="AU173" s="39"/>
      <c r="AV173" s="78"/>
      <c r="AW173" s="33"/>
      <c r="AX173" s="77"/>
      <c r="AY173" s="39"/>
      <c r="AZ173" s="39"/>
      <c r="BA173" s="76"/>
      <c r="BB173" s="39"/>
      <c r="BC173" s="78"/>
      <c r="BD173" s="33"/>
      <c r="BE173" s="77"/>
      <c r="BF173" s="39"/>
      <c r="BG173" s="39"/>
      <c r="BH173" s="76"/>
      <c r="BI173" s="39"/>
      <c r="BJ173" s="78"/>
      <c r="BK173" s="33"/>
    </row>
    <row r="174" spans="1:63" x14ac:dyDescent="0.35">
      <c r="A174" s="77"/>
      <c r="B174" s="39"/>
      <c r="C174" s="39"/>
      <c r="D174" s="39"/>
      <c r="E174" s="39"/>
      <c r="F174" s="73"/>
      <c r="G174" s="95">
        <f>Table1487453233343536331323334353738393103113123133143153[[#This Row],[Hours Worked]]*Table1487453233343536331323334353738393103113123133143153[[#This Row],[Rate]]</f>
        <v>0</v>
      </c>
      <c r="H174" s="116"/>
      <c r="I174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74" s="94"/>
      <c r="K174" s="95">
        <f>Table1487453233343536331323334353738393103113123133143153[[#This Row],[Rate (Auto selects)]]*Table1487453233343536331323334353738393103113123133143153[[#This Row],[Hours Used]]</f>
        <v>0</v>
      </c>
      <c r="S174" s="33"/>
      <c r="T174" s="39"/>
      <c r="U174" s="39"/>
      <c r="V174" s="39"/>
      <c r="W174" s="39"/>
      <c r="X174" s="39"/>
      <c r="Y174" s="112">
        <f>IF(X174 &lt;&gt; "", RIGHT(Table15775311283848586881828384858788898108118128138148158[[#This Row],[Class (Dropdown)]],6),0)</f>
        <v>0</v>
      </c>
      <c r="Z174" s="108"/>
      <c r="AA174" s="107"/>
      <c r="AB174" s="111">
        <f>Table15775311283848586881828384858788898108118128138148158[[#This Row],[Rate (Auto fill)]]*Table15775311283848586881828384858788898108118128138148158[[#This Row],[Hours Groomed]]</f>
        <v>0</v>
      </c>
      <c r="AC174" s="32"/>
      <c r="AE174" s="85"/>
      <c r="AF174" s="85"/>
      <c r="AI174" s="33"/>
      <c r="AJ174" s="39"/>
      <c r="AK174" s="39"/>
      <c r="AL174" s="39"/>
      <c r="AM174" s="76"/>
      <c r="AN174" s="39"/>
      <c r="AO174" s="39"/>
      <c r="AP174" s="33"/>
      <c r="AQ174" s="77"/>
      <c r="AR174" s="39"/>
      <c r="AS174" s="39"/>
      <c r="AT174" s="76"/>
      <c r="AU174" s="39"/>
      <c r="AV174" s="78"/>
      <c r="AW174" s="33"/>
      <c r="AX174" s="77"/>
      <c r="AY174" s="39"/>
      <c r="AZ174" s="39"/>
      <c r="BA174" s="76"/>
      <c r="BB174" s="39"/>
      <c r="BC174" s="78"/>
      <c r="BD174" s="33"/>
      <c r="BE174" s="77"/>
      <c r="BF174" s="39"/>
      <c r="BG174" s="39"/>
      <c r="BH174" s="76"/>
      <c r="BI174" s="39"/>
      <c r="BJ174" s="78"/>
      <c r="BK174" s="33"/>
    </row>
    <row r="175" spans="1:63" x14ac:dyDescent="0.35">
      <c r="A175" s="77"/>
      <c r="B175" s="39"/>
      <c r="C175" s="39"/>
      <c r="D175" s="39"/>
      <c r="E175" s="39"/>
      <c r="F175" s="73"/>
      <c r="G175" s="95">
        <f>Table1487453233343536331323334353738393103113123133143153[[#This Row],[Hours Worked]]*Table1487453233343536331323334353738393103113123133143153[[#This Row],[Rate]]</f>
        <v>0</v>
      </c>
      <c r="H175" s="116"/>
      <c r="I175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75" s="94"/>
      <c r="K175" s="95">
        <f>Table1487453233343536331323334353738393103113123133143153[[#This Row],[Rate (Auto selects)]]*Table1487453233343536331323334353738393103113123133143153[[#This Row],[Hours Used]]</f>
        <v>0</v>
      </c>
      <c r="S175" s="33"/>
      <c r="T175" s="39"/>
      <c r="U175" s="39"/>
      <c r="V175" s="39"/>
      <c r="W175" s="39"/>
      <c r="X175" s="39"/>
      <c r="Y175" s="112">
        <f>IF(X175 &lt;&gt; "", RIGHT(Table15775311283848586881828384858788898108118128138148158[[#This Row],[Class (Dropdown)]],6),0)</f>
        <v>0</v>
      </c>
      <c r="Z175" s="108"/>
      <c r="AA175" s="107"/>
      <c r="AB175" s="111">
        <f>Table15775311283848586881828384858788898108118128138148158[[#This Row],[Rate (Auto fill)]]*Table15775311283848586881828384858788898108118128138148158[[#This Row],[Hours Groomed]]</f>
        <v>0</v>
      </c>
      <c r="AC175" s="32"/>
      <c r="AE175" s="85"/>
      <c r="AF175" s="85"/>
      <c r="AI175" s="33"/>
      <c r="AJ175" s="39"/>
      <c r="AK175" s="39"/>
      <c r="AL175" s="39"/>
      <c r="AM175" s="76"/>
      <c r="AN175" s="39"/>
      <c r="AO175" s="39"/>
      <c r="AP175" s="33"/>
      <c r="AQ175" s="77"/>
      <c r="AR175" s="39"/>
      <c r="AS175" s="39"/>
      <c r="AT175" s="76"/>
      <c r="AU175" s="39"/>
      <c r="AV175" s="78"/>
      <c r="AW175" s="33"/>
      <c r="AX175" s="77"/>
      <c r="AY175" s="39"/>
      <c r="AZ175" s="39"/>
      <c r="BA175" s="76"/>
      <c r="BB175" s="39"/>
      <c r="BC175" s="78"/>
      <c r="BD175" s="33"/>
      <c r="BE175" s="77"/>
      <c r="BF175" s="39"/>
      <c r="BG175" s="39"/>
      <c r="BH175" s="76"/>
      <c r="BI175" s="39"/>
      <c r="BJ175" s="78"/>
      <c r="BK175" s="33"/>
    </row>
    <row r="176" spans="1:63" x14ac:dyDescent="0.35">
      <c r="A176" s="77"/>
      <c r="B176" s="39"/>
      <c r="C176" s="39"/>
      <c r="D176" s="39"/>
      <c r="E176" s="39"/>
      <c r="F176" s="73"/>
      <c r="G176" s="95">
        <f>Table1487453233343536331323334353738393103113123133143153[[#This Row],[Hours Worked]]*Table1487453233343536331323334353738393103113123133143153[[#This Row],[Rate]]</f>
        <v>0</v>
      </c>
      <c r="H176" s="116"/>
      <c r="I176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76" s="94"/>
      <c r="K176" s="95">
        <f>Table1487453233343536331323334353738393103113123133143153[[#This Row],[Rate (Auto selects)]]*Table1487453233343536331323334353738393103113123133143153[[#This Row],[Hours Used]]</f>
        <v>0</v>
      </c>
      <c r="S176" s="33"/>
      <c r="T176" s="39"/>
      <c r="U176" s="39"/>
      <c r="V176" s="39"/>
      <c r="W176" s="39"/>
      <c r="X176" s="39"/>
      <c r="Y176" s="112">
        <f>IF(X176 &lt;&gt; "", RIGHT(Table15775311283848586881828384858788898108118128138148158[[#This Row],[Class (Dropdown)]],6),0)</f>
        <v>0</v>
      </c>
      <c r="Z176" s="108"/>
      <c r="AA176" s="107"/>
      <c r="AB176" s="111">
        <f>Table15775311283848586881828384858788898108118128138148158[[#This Row],[Rate (Auto fill)]]*Table15775311283848586881828384858788898108118128138148158[[#This Row],[Hours Groomed]]</f>
        <v>0</v>
      </c>
      <c r="AC176" s="32"/>
      <c r="AE176" s="85"/>
      <c r="AF176" s="85"/>
      <c r="AI176" s="33"/>
      <c r="AJ176" s="39"/>
      <c r="AK176" s="39"/>
      <c r="AL176" s="39"/>
      <c r="AM176" s="76"/>
      <c r="AN176" s="39"/>
      <c r="AO176" s="39"/>
      <c r="AP176" s="33"/>
      <c r="AQ176" s="77"/>
      <c r="AR176" s="39"/>
      <c r="AS176" s="39"/>
      <c r="AT176" s="76"/>
      <c r="AU176" s="39"/>
      <c r="AV176" s="78"/>
      <c r="AW176" s="33"/>
      <c r="AX176" s="77"/>
      <c r="AY176" s="39"/>
      <c r="AZ176" s="39"/>
      <c r="BA176" s="76"/>
      <c r="BB176" s="39"/>
      <c r="BC176" s="78"/>
      <c r="BD176" s="33"/>
      <c r="BE176" s="77"/>
      <c r="BF176" s="39"/>
      <c r="BG176" s="39"/>
      <c r="BH176" s="76"/>
      <c r="BI176" s="39"/>
      <c r="BJ176" s="78"/>
      <c r="BK176" s="33"/>
    </row>
    <row r="177" spans="1:63" x14ac:dyDescent="0.35">
      <c r="A177" s="77"/>
      <c r="B177" s="39"/>
      <c r="C177" s="39"/>
      <c r="D177" s="39"/>
      <c r="E177" s="39"/>
      <c r="F177" s="73"/>
      <c r="G177" s="95">
        <f>Table1487453233343536331323334353738393103113123133143153[[#This Row],[Hours Worked]]*Table1487453233343536331323334353738393103113123133143153[[#This Row],[Rate]]</f>
        <v>0</v>
      </c>
      <c r="H177" s="116"/>
      <c r="I177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77" s="94"/>
      <c r="K177" s="95">
        <f>Table1487453233343536331323334353738393103113123133143153[[#This Row],[Rate (Auto selects)]]*Table1487453233343536331323334353738393103113123133143153[[#This Row],[Hours Used]]</f>
        <v>0</v>
      </c>
      <c r="S177" s="33"/>
      <c r="T177" s="39"/>
      <c r="U177" s="39"/>
      <c r="V177" s="39"/>
      <c r="W177" s="39"/>
      <c r="X177" s="39"/>
      <c r="Y177" s="112">
        <f>IF(X177 &lt;&gt; "", RIGHT(Table15775311283848586881828384858788898108118128138148158[[#This Row],[Class (Dropdown)]],6),0)</f>
        <v>0</v>
      </c>
      <c r="Z177" s="108"/>
      <c r="AA177" s="107"/>
      <c r="AB177" s="111">
        <f>Table15775311283848586881828384858788898108118128138148158[[#This Row],[Rate (Auto fill)]]*Table15775311283848586881828384858788898108118128138148158[[#This Row],[Hours Groomed]]</f>
        <v>0</v>
      </c>
      <c r="AC177" s="32"/>
      <c r="AE177" s="85"/>
      <c r="AF177" s="85"/>
      <c r="AI177" s="33"/>
      <c r="AJ177" s="39"/>
      <c r="AK177" s="39"/>
      <c r="AL177" s="39"/>
      <c r="AM177" s="76"/>
      <c r="AN177" s="39"/>
      <c r="AO177" s="39"/>
      <c r="AP177" s="33"/>
      <c r="AQ177" s="77"/>
      <c r="AR177" s="39"/>
      <c r="AS177" s="39"/>
      <c r="AT177" s="76"/>
      <c r="AU177" s="39"/>
      <c r="AV177" s="78"/>
      <c r="AW177" s="33"/>
      <c r="AX177" s="77"/>
      <c r="AY177" s="39"/>
      <c r="AZ177" s="39"/>
      <c r="BA177" s="76"/>
      <c r="BB177" s="39"/>
      <c r="BC177" s="78"/>
      <c r="BD177" s="33"/>
      <c r="BE177" s="77"/>
      <c r="BF177" s="39"/>
      <c r="BG177" s="39"/>
      <c r="BH177" s="76"/>
      <c r="BI177" s="39"/>
      <c r="BJ177" s="78"/>
      <c r="BK177" s="33"/>
    </row>
    <row r="178" spans="1:63" x14ac:dyDescent="0.35">
      <c r="A178" s="77"/>
      <c r="B178" s="39"/>
      <c r="C178" s="39"/>
      <c r="D178" s="39"/>
      <c r="E178" s="39"/>
      <c r="F178" s="73"/>
      <c r="G178" s="95">
        <f>Table1487453233343536331323334353738393103113123133143153[[#This Row],[Hours Worked]]*Table1487453233343536331323334353738393103113123133143153[[#This Row],[Rate]]</f>
        <v>0</v>
      </c>
      <c r="H178" s="116"/>
      <c r="I178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78" s="94"/>
      <c r="K178" s="95">
        <f>Table1487453233343536331323334353738393103113123133143153[[#This Row],[Rate (Auto selects)]]*Table1487453233343536331323334353738393103113123133143153[[#This Row],[Hours Used]]</f>
        <v>0</v>
      </c>
      <c r="S178" s="33"/>
      <c r="T178" s="39"/>
      <c r="U178" s="39"/>
      <c r="V178" s="39"/>
      <c r="W178" s="39"/>
      <c r="X178" s="39"/>
      <c r="Y178" s="112">
        <f>IF(X178 &lt;&gt; "", RIGHT(Table15775311283848586881828384858788898108118128138148158[[#This Row],[Class (Dropdown)]],6),0)</f>
        <v>0</v>
      </c>
      <c r="Z178" s="108"/>
      <c r="AA178" s="107"/>
      <c r="AB178" s="111">
        <f>Table15775311283848586881828384858788898108118128138148158[[#This Row],[Rate (Auto fill)]]*Table15775311283848586881828384858788898108118128138148158[[#This Row],[Hours Groomed]]</f>
        <v>0</v>
      </c>
      <c r="AC178" s="32"/>
      <c r="AE178" s="85"/>
      <c r="AF178" s="85"/>
      <c r="AI178" s="33"/>
      <c r="AJ178" s="39"/>
      <c r="AK178" s="39"/>
      <c r="AL178" s="39"/>
      <c r="AM178" s="76"/>
      <c r="AN178" s="39"/>
      <c r="AO178" s="39"/>
      <c r="AP178" s="33"/>
      <c r="AQ178" s="77"/>
      <c r="AR178" s="39"/>
      <c r="AS178" s="39"/>
      <c r="AT178" s="76"/>
      <c r="AU178" s="39"/>
      <c r="AV178" s="78"/>
      <c r="AW178" s="33"/>
      <c r="AX178" s="77"/>
      <c r="AY178" s="39"/>
      <c r="AZ178" s="39"/>
      <c r="BA178" s="76"/>
      <c r="BB178" s="39"/>
      <c r="BC178" s="78"/>
      <c r="BD178" s="33"/>
      <c r="BE178" s="77"/>
      <c r="BF178" s="39"/>
      <c r="BG178" s="39"/>
      <c r="BH178" s="76"/>
      <c r="BI178" s="39"/>
      <c r="BJ178" s="78"/>
      <c r="BK178" s="33"/>
    </row>
    <row r="179" spans="1:63" x14ac:dyDescent="0.35">
      <c r="A179" s="77"/>
      <c r="B179" s="39"/>
      <c r="C179" s="39"/>
      <c r="D179" s="39"/>
      <c r="E179" s="39"/>
      <c r="F179" s="73"/>
      <c r="G179" s="95">
        <f>Table1487453233343536331323334353738393103113123133143153[[#This Row],[Hours Worked]]*Table1487453233343536331323334353738393103113123133143153[[#This Row],[Rate]]</f>
        <v>0</v>
      </c>
      <c r="H179" s="116"/>
      <c r="I179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79" s="94"/>
      <c r="K179" s="95">
        <f>Table1487453233343536331323334353738393103113123133143153[[#This Row],[Rate (Auto selects)]]*Table1487453233343536331323334353738393103113123133143153[[#This Row],[Hours Used]]</f>
        <v>0</v>
      </c>
      <c r="S179" s="33"/>
      <c r="T179" s="39"/>
      <c r="U179" s="39"/>
      <c r="V179" s="39"/>
      <c r="W179" s="39"/>
      <c r="X179" s="39"/>
      <c r="Y179" s="112">
        <f>IF(X179 &lt;&gt; "", RIGHT(Table15775311283848586881828384858788898108118128138148158[[#This Row],[Class (Dropdown)]],6),0)</f>
        <v>0</v>
      </c>
      <c r="Z179" s="108"/>
      <c r="AA179" s="107"/>
      <c r="AB179" s="111">
        <f>Table15775311283848586881828384858788898108118128138148158[[#This Row],[Rate (Auto fill)]]*Table15775311283848586881828384858788898108118128138148158[[#This Row],[Hours Groomed]]</f>
        <v>0</v>
      </c>
      <c r="AC179" s="32"/>
      <c r="AE179" s="85"/>
      <c r="AF179" s="85"/>
      <c r="AI179" s="33"/>
      <c r="AJ179" s="39"/>
      <c r="AK179" s="39"/>
      <c r="AL179" s="39"/>
      <c r="AM179" s="76"/>
      <c r="AN179" s="39"/>
      <c r="AO179" s="39"/>
      <c r="AP179" s="33"/>
      <c r="AQ179" s="77"/>
      <c r="AR179" s="39"/>
      <c r="AS179" s="39"/>
      <c r="AT179" s="76"/>
      <c r="AU179" s="39"/>
      <c r="AV179" s="78"/>
      <c r="AW179" s="33"/>
      <c r="AX179" s="77"/>
      <c r="AY179" s="39"/>
      <c r="AZ179" s="39"/>
      <c r="BA179" s="76"/>
      <c r="BB179" s="39"/>
      <c r="BC179" s="78"/>
      <c r="BD179" s="33"/>
      <c r="BE179" s="77"/>
      <c r="BF179" s="39"/>
      <c r="BG179" s="39"/>
      <c r="BH179" s="76"/>
      <c r="BI179" s="39"/>
      <c r="BJ179" s="78"/>
      <c r="BK179" s="33"/>
    </row>
    <row r="180" spans="1:63" x14ac:dyDescent="0.35">
      <c r="A180" s="77"/>
      <c r="B180" s="39"/>
      <c r="C180" s="39"/>
      <c r="D180" s="39"/>
      <c r="E180" s="39"/>
      <c r="F180" s="73"/>
      <c r="G180" s="95">
        <f>Table1487453233343536331323334353738393103113123133143153[[#This Row],[Hours Worked]]*Table1487453233343536331323334353738393103113123133143153[[#This Row],[Rate]]</f>
        <v>0</v>
      </c>
      <c r="H180" s="116"/>
      <c r="I180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80" s="94"/>
      <c r="K180" s="95">
        <f>Table1487453233343536331323334353738393103113123133143153[[#This Row],[Rate (Auto selects)]]*Table1487453233343536331323334353738393103113123133143153[[#This Row],[Hours Used]]</f>
        <v>0</v>
      </c>
      <c r="S180" s="33"/>
      <c r="T180" s="39"/>
      <c r="U180" s="39"/>
      <c r="V180" s="39"/>
      <c r="W180" s="39"/>
      <c r="X180" s="39"/>
      <c r="Y180" s="112">
        <f>IF(X180 &lt;&gt; "", RIGHT(Table15775311283848586881828384858788898108118128138148158[[#This Row],[Class (Dropdown)]],6),0)</f>
        <v>0</v>
      </c>
      <c r="Z180" s="108"/>
      <c r="AA180" s="107"/>
      <c r="AB180" s="111">
        <f>Table15775311283848586881828384858788898108118128138148158[[#This Row],[Rate (Auto fill)]]*Table15775311283848586881828384858788898108118128138148158[[#This Row],[Hours Groomed]]</f>
        <v>0</v>
      </c>
      <c r="AC180" s="32"/>
      <c r="AE180" s="85"/>
      <c r="AF180" s="85"/>
      <c r="AI180" s="33"/>
      <c r="AJ180" s="39"/>
      <c r="AK180" s="39"/>
      <c r="AL180" s="39"/>
      <c r="AM180" s="76"/>
      <c r="AN180" s="39"/>
      <c r="AO180" s="39"/>
      <c r="AP180" s="33"/>
      <c r="AQ180" s="77"/>
      <c r="AR180" s="39"/>
      <c r="AS180" s="39"/>
      <c r="AT180" s="76"/>
      <c r="AU180" s="39"/>
      <c r="AV180" s="78"/>
      <c r="AW180" s="33"/>
      <c r="AX180" s="77"/>
      <c r="AY180" s="39"/>
      <c r="AZ180" s="39"/>
      <c r="BA180" s="76"/>
      <c r="BB180" s="39"/>
      <c r="BC180" s="78"/>
      <c r="BD180" s="33"/>
      <c r="BE180" s="77"/>
      <c r="BF180" s="39"/>
      <c r="BG180" s="39"/>
      <c r="BH180" s="76"/>
      <c r="BI180" s="39"/>
      <c r="BJ180" s="78"/>
      <c r="BK180" s="33"/>
    </row>
    <row r="181" spans="1:63" x14ac:dyDescent="0.35">
      <c r="A181" s="77"/>
      <c r="B181" s="39"/>
      <c r="C181" s="39"/>
      <c r="D181" s="39"/>
      <c r="E181" s="39"/>
      <c r="F181" s="73"/>
      <c r="G181" s="95">
        <f>Table1487453233343536331323334353738393103113123133143153[[#This Row],[Hours Worked]]*Table1487453233343536331323334353738393103113123133143153[[#This Row],[Rate]]</f>
        <v>0</v>
      </c>
      <c r="H181" s="116"/>
      <c r="I181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81" s="94"/>
      <c r="K181" s="95">
        <f>Table1487453233343536331323334353738393103113123133143153[[#This Row],[Rate (Auto selects)]]*Table1487453233343536331323334353738393103113123133143153[[#This Row],[Hours Used]]</f>
        <v>0</v>
      </c>
      <c r="S181" s="33"/>
      <c r="T181" s="39"/>
      <c r="U181" s="39"/>
      <c r="V181" s="39"/>
      <c r="W181" s="39"/>
      <c r="X181" s="39"/>
      <c r="Y181" s="112">
        <f>IF(X181 &lt;&gt; "", RIGHT(Table15775311283848586881828384858788898108118128138148158[[#This Row],[Class (Dropdown)]],6),0)</f>
        <v>0</v>
      </c>
      <c r="Z181" s="108"/>
      <c r="AA181" s="107"/>
      <c r="AB181" s="111">
        <f>Table15775311283848586881828384858788898108118128138148158[[#This Row],[Rate (Auto fill)]]*Table15775311283848586881828384858788898108118128138148158[[#This Row],[Hours Groomed]]</f>
        <v>0</v>
      </c>
      <c r="AC181" s="32"/>
      <c r="AE181" s="85"/>
      <c r="AF181" s="85"/>
      <c r="AI181" s="33"/>
      <c r="AJ181" s="39"/>
      <c r="AK181" s="39"/>
      <c r="AL181" s="39"/>
      <c r="AM181" s="76"/>
      <c r="AN181" s="39"/>
      <c r="AO181" s="39"/>
      <c r="AP181" s="33"/>
      <c r="AQ181" s="77"/>
      <c r="AR181" s="39"/>
      <c r="AS181" s="39"/>
      <c r="AT181" s="76"/>
      <c r="AU181" s="39"/>
      <c r="AV181" s="78"/>
      <c r="AW181" s="33"/>
      <c r="AX181" s="77"/>
      <c r="AY181" s="39"/>
      <c r="AZ181" s="39"/>
      <c r="BA181" s="76"/>
      <c r="BB181" s="39"/>
      <c r="BC181" s="78"/>
      <c r="BD181" s="33"/>
      <c r="BE181" s="77"/>
      <c r="BF181" s="39"/>
      <c r="BG181" s="39"/>
      <c r="BH181" s="76"/>
      <c r="BI181" s="39"/>
      <c r="BJ181" s="78"/>
      <c r="BK181" s="33"/>
    </row>
    <row r="182" spans="1:63" x14ac:dyDescent="0.35">
      <c r="A182" s="77"/>
      <c r="B182" s="39"/>
      <c r="C182" s="39"/>
      <c r="D182" s="39"/>
      <c r="E182" s="39"/>
      <c r="F182" s="73"/>
      <c r="G182" s="95">
        <f>Table1487453233343536331323334353738393103113123133143153[[#This Row],[Hours Worked]]*Table1487453233343536331323334353738393103113123133143153[[#This Row],[Rate]]</f>
        <v>0</v>
      </c>
      <c r="H182" s="116"/>
      <c r="I182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82" s="94"/>
      <c r="K182" s="95">
        <f>Table1487453233343536331323334353738393103113123133143153[[#This Row],[Rate (Auto selects)]]*Table1487453233343536331323334353738393103113123133143153[[#This Row],[Hours Used]]</f>
        <v>0</v>
      </c>
      <c r="S182" s="33"/>
      <c r="T182" s="39"/>
      <c r="U182" s="39"/>
      <c r="V182" s="39"/>
      <c r="W182" s="39"/>
      <c r="X182" s="39"/>
      <c r="Y182" s="112">
        <f>IF(X182 &lt;&gt; "", RIGHT(Table15775311283848586881828384858788898108118128138148158[[#This Row],[Class (Dropdown)]],6),0)</f>
        <v>0</v>
      </c>
      <c r="Z182" s="108"/>
      <c r="AA182" s="107"/>
      <c r="AB182" s="111">
        <f>Table15775311283848586881828384858788898108118128138148158[[#This Row],[Rate (Auto fill)]]*Table15775311283848586881828384858788898108118128138148158[[#This Row],[Hours Groomed]]</f>
        <v>0</v>
      </c>
      <c r="AC182" s="32"/>
      <c r="AE182" s="85"/>
      <c r="AF182" s="85"/>
      <c r="AI182" s="33"/>
      <c r="AJ182" s="39"/>
      <c r="AK182" s="39"/>
      <c r="AL182" s="39"/>
      <c r="AM182" s="76"/>
      <c r="AN182" s="39"/>
      <c r="AO182" s="39"/>
      <c r="AP182" s="33"/>
      <c r="AQ182" s="77"/>
      <c r="AR182" s="39"/>
      <c r="AS182" s="39"/>
      <c r="AT182" s="76"/>
      <c r="AU182" s="39"/>
      <c r="AV182" s="78"/>
      <c r="AW182" s="33"/>
      <c r="AX182" s="77"/>
      <c r="AY182" s="39"/>
      <c r="AZ182" s="39"/>
      <c r="BA182" s="76"/>
      <c r="BB182" s="39"/>
      <c r="BC182" s="78"/>
      <c r="BD182" s="33"/>
      <c r="BE182" s="77"/>
      <c r="BF182" s="39"/>
      <c r="BG182" s="39"/>
      <c r="BH182" s="76"/>
      <c r="BI182" s="39"/>
      <c r="BJ182" s="78"/>
      <c r="BK182" s="33"/>
    </row>
    <row r="183" spans="1:63" x14ac:dyDescent="0.35">
      <c r="A183" s="77"/>
      <c r="B183" s="39"/>
      <c r="C183" s="39"/>
      <c r="D183" s="39"/>
      <c r="E183" s="39"/>
      <c r="F183" s="73"/>
      <c r="G183" s="95">
        <f>Table1487453233343536331323334353738393103113123133143153[[#This Row],[Hours Worked]]*Table1487453233343536331323334353738393103113123133143153[[#This Row],[Rate]]</f>
        <v>0</v>
      </c>
      <c r="H183" s="116"/>
      <c r="I183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83" s="94"/>
      <c r="K183" s="95">
        <f>Table1487453233343536331323334353738393103113123133143153[[#This Row],[Rate (Auto selects)]]*Table1487453233343536331323334353738393103113123133143153[[#This Row],[Hours Used]]</f>
        <v>0</v>
      </c>
      <c r="S183" s="33"/>
      <c r="T183" s="39"/>
      <c r="U183" s="39"/>
      <c r="V183" s="39"/>
      <c r="W183" s="39"/>
      <c r="X183" s="39"/>
      <c r="Y183" s="112">
        <f>IF(X183 &lt;&gt; "", RIGHT(Table15775311283848586881828384858788898108118128138148158[[#This Row],[Class (Dropdown)]],6),0)</f>
        <v>0</v>
      </c>
      <c r="Z183" s="108"/>
      <c r="AA183" s="107"/>
      <c r="AB183" s="111">
        <f>Table15775311283848586881828384858788898108118128138148158[[#This Row],[Rate (Auto fill)]]*Table15775311283848586881828384858788898108118128138148158[[#This Row],[Hours Groomed]]</f>
        <v>0</v>
      </c>
      <c r="AC183" s="32"/>
      <c r="AE183" s="85"/>
      <c r="AF183" s="85"/>
      <c r="AI183" s="33"/>
      <c r="AJ183" s="39"/>
      <c r="AK183" s="39"/>
      <c r="AL183" s="39"/>
      <c r="AM183" s="76"/>
      <c r="AN183" s="39"/>
      <c r="AO183" s="39"/>
      <c r="AP183" s="33"/>
      <c r="AQ183" s="77"/>
      <c r="AR183" s="39"/>
      <c r="AS183" s="39"/>
      <c r="AT183" s="76"/>
      <c r="AU183" s="39"/>
      <c r="AV183" s="78"/>
      <c r="AW183" s="33"/>
      <c r="AX183" s="77"/>
      <c r="AY183" s="39"/>
      <c r="AZ183" s="39"/>
      <c r="BA183" s="76"/>
      <c r="BB183" s="39"/>
      <c r="BC183" s="78"/>
      <c r="BD183" s="33"/>
      <c r="BE183" s="77"/>
      <c r="BF183" s="39"/>
      <c r="BG183" s="39"/>
      <c r="BH183" s="76"/>
      <c r="BI183" s="39"/>
      <c r="BJ183" s="78"/>
      <c r="BK183" s="33"/>
    </row>
    <row r="184" spans="1:63" x14ac:dyDescent="0.35">
      <c r="A184" s="77"/>
      <c r="B184" s="39"/>
      <c r="C184" s="39"/>
      <c r="D184" s="39"/>
      <c r="E184" s="39"/>
      <c r="F184" s="73"/>
      <c r="G184" s="95">
        <f>Table1487453233343536331323334353738393103113123133143153[[#This Row],[Hours Worked]]*Table1487453233343536331323334353738393103113123133143153[[#This Row],[Rate]]</f>
        <v>0</v>
      </c>
      <c r="H184" s="116"/>
      <c r="I184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84" s="94"/>
      <c r="K184" s="95">
        <f>Table1487453233343536331323334353738393103113123133143153[[#This Row],[Rate (Auto selects)]]*Table1487453233343536331323334353738393103113123133143153[[#This Row],[Hours Used]]</f>
        <v>0</v>
      </c>
      <c r="S184" s="33"/>
      <c r="T184" s="39"/>
      <c r="U184" s="39"/>
      <c r="V184" s="39"/>
      <c r="W184" s="39"/>
      <c r="X184" s="39"/>
      <c r="Y184" s="112">
        <f>IF(X184 &lt;&gt; "", RIGHT(Table15775311283848586881828384858788898108118128138148158[[#This Row],[Class (Dropdown)]],6),0)</f>
        <v>0</v>
      </c>
      <c r="Z184" s="108"/>
      <c r="AA184" s="107"/>
      <c r="AB184" s="111">
        <f>Table15775311283848586881828384858788898108118128138148158[[#This Row],[Rate (Auto fill)]]*Table15775311283848586881828384858788898108118128138148158[[#This Row],[Hours Groomed]]</f>
        <v>0</v>
      </c>
      <c r="AC184" s="32"/>
      <c r="AE184" s="85"/>
      <c r="AF184" s="85"/>
      <c r="AI184" s="33"/>
      <c r="AJ184" s="39"/>
      <c r="AK184" s="39"/>
      <c r="AL184" s="39"/>
      <c r="AM184" s="76"/>
      <c r="AN184" s="39"/>
      <c r="AO184" s="39"/>
      <c r="AP184" s="33"/>
      <c r="AQ184" s="77"/>
      <c r="AR184" s="39"/>
      <c r="AS184" s="39"/>
      <c r="AT184" s="76"/>
      <c r="AU184" s="39"/>
      <c r="AV184" s="78"/>
      <c r="AW184" s="33"/>
      <c r="AX184" s="77"/>
      <c r="AY184" s="39"/>
      <c r="AZ184" s="39"/>
      <c r="BA184" s="76"/>
      <c r="BB184" s="39"/>
      <c r="BC184" s="78"/>
      <c r="BD184" s="33"/>
      <c r="BE184" s="77"/>
      <c r="BF184" s="39"/>
      <c r="BG184" s="39"/>
      <c r="BH184" s="76"/>
      <c r="BI184" s="39"/>
      <c r="BJ184" s="78"/>
      <c r="BK184" s="33"/>
    </row>
    <row r="185" spans="1:63" x14ac:dyDescent="0.35">
      <c r="A185" s="77"/>
      <c r="B185" s="39"/>
      <c r="C185" s="39"/>
      <c r="D185" s="39"/>
      <c r="E185" s="39"/>
      <c r="F185" s="73"/>
      <c r="G185" s="95">
        <f>Table1487453233343536331323334353738393103113123133143153[[#This Row],[Hours Worked]]*Table1487453233343536331323334353738393103113123133143153[[#This Row],[Rate]]</f>
        <v>0</v>
      </c>
      <c r="H185" s="116"/>
      <c r="I185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85" s="94"/>
      <c r="K185" s="95">
        <f>Table1487453233343536331323334353738393103113123133143153[[#This Row],[Rate (Auto selects)]]*Table1487453233343536331323334353738393103113123133143153[[#This Row],[Hours Used]]</f>
        <v>0</v>
      </c>
      <c r="S185" s="33"/>
      <c r="T185" s="39"/>
      <c r="U185" s="39"/>
      <c r="V185" s="39"/>
      <c r="W185" s="39"/>
      <c r="X185" s="39"/>
      <c r="Y185" s="112">
        <f>IF(X185 &lt;&gt; "", RIGHT(Table15775311283848586881828384858788898108118128138148158[[#This Row],[Class (Dropdown)]],6),0)</f>
        <v>0</v>
      </c>
      <c r="Z185" s="108"/>
      <c r="AA185" s="107"/>
      <c r="AB185" s="111">
        <f>Table15775311283848586881828384858788898108118128138148158[[#This Row],[Rate (Auto fill)]]*Table15775311283848586881828384858788898108118128138148158[[#This Row],[Hours Groomed]]</f>
        <v>0</v>
      </c>
      <c r="AC185" s="32"/>
      <c r="AE185" s="85"/>
      <c r="AF185" s="85"/>
      <c r="AI185" s="33"/>
      <c r="AJ185" s="39"/>
      <c r="AK185" s="39"/>
      <c r="AL185" s="39"/>
      <c r="AM185" s="76"/>
      <c r="AN185" s="39"/>
      <c r="AO185" s="39"/>
      <c r="AP185" s="33"/>
      <c r="AQ185" s="77"/>
      <c r="AR185" s="39"/>
      <c r="AS185" s="39"/>
      <c r="AT185" s="76"/>
      <c r="AU185" s="39"/>
      <c r="AV185" s="78"/>
      <c r="AW185" s="33"/>
      <c r="AX185" s="77"/>
      <c r="AY185" s="39"/>
      <c r="AZ185" s="39"/>
      <c r="BA185" s="76"/>
      <c r="BB185" s="39"/>
      <c r="BC185" s="78"/>
      <c r="BD185" s="33"/>
      <c r="BE185" s="77"/>
      <c r="BF185" s="39"/>
      <c r="BG185" s="39"/>
      <c r="BH185" s="76"/>
      <c r="BI185" s="39"/>
      <c r="BJ185" s="78"/>
      <c r="BK185" s="33"/>
    </row>
    <row r="186" spans="1:63" x14ac:dyDescent="0.35">
      <c r="A186" s="77"/>
      <c r="B186" s="39"/>
      <c r="C186" s="39"/>
      <c r="D186" s="39"/>
      <c r="E186" s="39"/>
      <c r="F186" s="73"/>
      <c r="G186" s="95">
        <f>Table1487453233343536331323334353738393103113123133143153[[#This Row],[Hours Worked]]*Table1487453233343536331323334353738393103113123133143153[[#This Row],[Rate]]</f>
        <v>0</v>
      </c>
      <c r="H186" s="116"/>
      <c r="I186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86" s="94"/>
      <c r="K186" s="95">
        <f>Table1487453233343536331323334353738393103113123133143153[[#This Row],[Rate (Auto selects)]]*Table1487453233343536331323334353738393103113123133143153[[#This Row],[Hours Used]]</f>
        <v>0</v>
      </c>
      <c r="S186" s="33"/>
      <c r="T186" s="39"/>
      <c r="U186" s="39"/>
      <c r="V186" s="39"/>
      <c r="W186" s="39"/>
      <c r="X186" s="39"/>
      <c r="Y186" s="112">
        <f>IF(X186 &lt;&gt; "", RIGHT(Table15775311283848586881828384858788898108118128138148158[[#This Row],[Class (Dropdown)]],6),0)</f>
        <v>0</v>
      </c>
      <c r="Z186" s="108"/>
      <c r="AA186" s="107"/>
      <c r="AB186" s="111">
        <f>Table15775311283848586881828384858788898108118128138148158[[#This Row],[Rate (Auto fill)]]*Table15775311283848586881828384858788898108118128138148158[[#This Row],[Hours Groomed]]</f>
        <v>0</v>
      </c>
      <c r="AC186" s="32"/>
      <c r="AE186" s="85"/>
      <c r="AF186" s="85"/>
      <c r="AI186" s="33"/>
      <c r="AJ186" s="39"/>
      <c r="AK186" s="39"/>
      <c r="AL186" s="39"/>
      <c r="AM186" s="76"/>
      <c r="AN186" s="39"/>
      <c r="AO186" s="39"/>
      <c r="AP186" s="33"/>
      <c r="AQ186" s="77"/>
      <c r="AR186" s="39"/>
      <c r="AS186" s="39"/>
      <c r="AT186" s="76"/>
      <c r="AU186" s="39"/>
      <c r="AV186" s="78"/>
      <c r="AW186" s="33"/>
      <c r="AX186" s="77"/>
      <c r="AY186" s="39"/>
      <c r="AZ186" s="39"/>
      <c r="BA186" s="76"/>
      <c r="BB186" s="39"/>
      <c r="BC186" s="78"/>
      <c r="BD186" s="33"/>
      <c r="BE186" s="77"/>
      <c r="BF186" s="39"/>
      <c r="BG186" s="39"/>
      <c r="BH186" s="76"/>
      <c r="BI186" s="39"/>
      <c r="BJ186" s="78"/>
      <c r="BK186" s="33"/>
    </row>
    <row r="187" spans="1:63" x14ac:dyDescent="0.35">
      <c r="A187" s="77"/>
      <c r="B187" s="39"/>
      <c r="C187" s="39"/>
      <c r="D187" s="39"/>
      <c r="E187" s="39"/>
      <c r="F187" s="73"/>
      <c r="G187" s="95">
        <f>Table1487453233343536331323334353738393103113123133143153[[#This Row],[Hours Worked]]*Table1487453233343536331323334353738393103113123133143153[[#This Row],[Rate]]</f>
        <v>0</v>
      </c>
      <c r="H187" s="116"/>
      <c r="I187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87" s="94"/>
      <c r="K187" s="95">
        <f>Table1487453233343536331323334353738393103113123133143153[[#This Row],[Rate (Auto selects)]]*Table1487453233343536331323334353738393103113123133143153[[#This Row],[Hours Used]]</f>
        <v>0</v>
      </c>
      <c r="S187" s="33"/>
      <c r="T187" s="39"/>
      <c r="U187" s="39"/>
      <c r="V187" s="39"/>
      <c r="W187" s="39"/>
      <c r="X187" s="39"/>
      <c r="Y187" s="112">
        <f>IF(X187 &lt;&gt; "", RIGHT(Table15775311283848586881828384858788898108118128138148158[[#This Row],[Class (Dropdown)]],6),0)</f>
        <v>0</v>
      </c>
      <c r="Z187" s="108"/>
      <c r="AA187" s="107"/>
      <c r="AB187" s="111">
        <f>Table15775311283848586881828384858788898108118128138148158[[#This Row],[Rate (Auto fill)]]*Table15775311283848586881828384858788898108118128138148158[[#This Row],[Hours Groomed]]</f>
        <v>0</v>
      </c>
      <c r="AC187" s="32"/>
      <c r="AE187" s="85"/>
      <c r="AF187" s="85"/>
      <c r="AI187" s="33"/>
      <c r="AJ187" s="39"/>
      <c r="AK187" s="39"/>
      <c r="AL187" s="39"/>
      <c r="AM187" s="76"/>
      <c r="AN187" s="39"/>
      <c r="AO187" s="39"/>
      <c r="AP187" s="33"/>
      <c r="AQ187" s="77"/>
      <c r="AR187" s="39"/>
      <c r="AS187" s="39"/>
      <c r="AT187" s="76"/>
      <c r="AU187" s="39"/>
      <c r="AV187" s="78"/>
      <c r="AW187" s="33"/>
      <c r="AX187" s="77"/>
      <c r="AY187" s="39"/>
      <c r="AZ187" s="39"/>
      <c r="BA187" s="76"/>
      <c r="BB187" s="39"/>
      <c r="BC187" s="78"/>
      <c r="BD187" s="33"/>
      <c r="BE187" s="77"/>
      <c r="BF187" s="39"/>
      <c r="BG187" s="39"/>
      <c r="BH187" s="76"/>
      <c r="BI187" s="39"/>
      <c r="BJ187" s="78"/>
      <c r="BK187" s="33"/>
    </row>
    <row r="188" spans="1:63" x14ac:dyDescent="0.35">
      <c r="A188" s="77"/>
      <c r="B188" s="39"/>
      <c r="C188" s="39"/>
      <c r="D188" s="39"/>
      <c r="E188" s="39"/>
      <c r="F188" s="73"/>
      <c r="G188" s="95">
        <f>Table1487453233343536331323334353738393103113123133143153[[#This Row],[Hours Worked]]*Table1487453233343536331323334353738393103113123133143153[[#This Row],[Rate]]</f>
        <v>0</v>
      </c>
      <c r="H188" s="116"/>
      <c r="I188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88" s="94"/>
      <c r="K188" s="95">
        <f>Table1487453233343536331323334353738393103113123133143153[[#This Row],[Rate (Auto selects)]]*Table1487453233343536331323334353738393103113123133143153[[#This Row],[Hours Used]]</f>
        <v>0</v>
      </c>
      <c r="S188" s="33"/>
      <c r="T188" s="39"/>
      <c r="U188" s="39"/>
      <c r="V188" s="39"/>
      <c r="W188" s="39"/>
      <c r="X188" s="39"/>
      <c r="Y188" s="112">
        <f>IF(X188 &lt;&gt; "", RIGHT(Table15775311283848586881828384858788898108118128138148158[[#This Row],[Class (Dropdown)]],6),0)</f>
        <v>0</v>
      </c>
      <c r="Z188" s="108"/>
      <c r="AA188" s="107"/>
      <c r="AB188" s="111">
        <f>Table15775311283848586881828384858788898108118128138148158[[#This Row],[Rate (Auto fill)]]*Table15775311283848586881828384858788898108118128138148158[[#This Row],[Hours Groomed]]</f>
        <v>0</v>
      </c>
      <c r="AC188" s="32"/>
      <c r="AE188" s="85"/>
      <c r="AF188" s="85"/>
      <c r="AI188" s="33"/>
      <c r="AJ188" s="39"/>
      <c r="AK188" s="39"/>
      <c r="AL188" s="39"/>
      <c r="AM188" s="76"/>
      <c r="AN188" s="39"/>
      <c r="AO188" s="39"/>
      <c r="AP188" s="33"/>
      <c r="AQ188" s="77"/>
      <c r="AR188" s="39"/>
      <c r="AS188" s="39"/>
      <c r="AT188" s="76"/>
      <c r="AU188" s="39"/>
      <c r="AV188" s="78"/>
      <c r="AW188" s="33"/>
      <c r="AX188" s="77"/>
      <c r="AY188" s="39"/>
      <c r="AZ188" s="39"/>
      <c r="BA188" s="76"/>
      <c r="BB188" s="39"/>
      <c r="BC188" s="78"/>
      <c r="BD188" s="33"/>
      <c r="BE188" s="77"/>
      <c r="BF188" s="39"/>
      <c r="BG188" s="39"/>
      <c r="BH188" s="76"/>
      <c r="BI188" s="39"/>
      <c r="BJ188" s="78"/>
      <c r="BK188" s="33"/>
    </row>
    <row r="189" spans="1:63" x14ac:dyDescent="0.35">
      <c r="A189" s="77"/>
      <c r="B189" s="39"/>
      <c r="C189" s="39"/>
      <c r="D189" s="39"/>
      <c r="E189" s="39"/>
      <c r="F189" s="73"/>
      <c r="G189" s="95">
        <f>Table1487453233343536331323334353738393103113123133143153[[#This Row],[Hours Worked]]*Table1487453233343536331323334353738393103113123133143153[[#This Row],[Rate]]</f>
        <v>0</v>
      </c>
      <c r="H189" s="116"/>
      <c r="I189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89" s="94"/>
      <c r="K189" s="95">
        <f>Table1487453233343536331323334353738393103113123133143153[[#This Row],[Rate (Auto selects)]]*Table1487453233343536331323334353738393103113123133143153[[#This Row],[Hours Used]]</f>
        <v>0</v>
      </c>
      <c r="S189" s="33"/>
      <c r="T189" s="39"/>
      <c r="U189" s="39"/>
      <c r="V189" s="39"/>
      <c r="W189" s="39"/>
      <c r="X189" s="39"/>
      <c r="Y189" s="112">
        <f>IF(X189 &lt;&gt; "", RIGHT(Table15775311283848586881828384858788898108118128138148158[[#This Row],[Class (Dropdown)]],6),0)</f>
        <v>0</v>
      </c>
      <c r="Z189" s="108"/>
      <c r="AA189" s="107"/>
      <c r="AB189" s="111">
        <f>Table15775311283848586881828384858788898108118128138148158[[#This Row],[Rate (Auto fill)]]*Table15775311283848586881828384858788898108118128138148158[[#This Row],[Hours Groomed]]</f>
        <v>0</v>
      </c>
      <c r="AC189" s="32"/>
      <c r="AE189" s="85"/>
      <c r="AF189" s="85"/>
      <c r="AI189" s="33"/>
      <c r="AJ189" s="39"/>
      <c r="AK189" s="39"/>
      <c r="AL189" s="39"/>
      <c r="AM189" s="76"/>
      <c r="AN189" s="39"/>
      <c r="AO189" s="39"/>
      <c r="AP189" s="33"/>
      <c r="AQ189" s="77"/>
      <c r="AR189" s="39"/>
      <c r="AS189" s="39"/>
      <c r="AT189" s="76"/>
      <c r="AU189" s="39"/>
      <c r="AV189" s="78"/>
      <c r="AW189" s="33"/>
      <c r="AX189" s="77"/>
      <c r="AY189" s="39"/>
      <c r="AZ189" s="39"/>
      <c r="BA189" s="76"/>
      <c r="BB189" s="39"/>
      <c r="BC189" s="78"/>
      <c r="BD189" s="33"/>
      <c r="BE189" s="77"/>
      <c r="BF189" s="39"/>
      <c r="BG189" s="39"/>
      <c r="BH189" s="76"/>
      <c r="BI189" s="39"/>
      <c r="BJ189" s="78"/>
      <c r="BK189" s="33"/>
    </row>
    <row r="190" spans="1:63" x14ac:dyDescent="0.35">
      <c r="A190" s="77"/>
      <c r="B190" s="39"/>
      <c r="C190" s="39"/>
      <c r="D190" s="39"/>
      <c r="E190" s="39"/>
      <c r="F190" s="73"/>
      <c r="G190" s="95">
        <f>Table1487453233343536331323334353738393103113123133143153[[#This Row],[Hours Worked]]*Table1487453233343536331323334353738393103113123133143153[[#This Row],[Rate]]</f>
        <v>0</v>
      </c>
      <c r="H190" s="116"/>
      <c r="I190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90" s="94"/>
      <c r="K190" s="95">
        <f>Table1487453233343536331323334353738393103113123133143153[[#This Row],[Rate (Auto selects)]]*Table1487453233343536331323334353738393103113123133143153[[#This Row],[Hours Used]]</f>
        <v>0</v>
      </c>
      <c r="S190" s="33"/>
      <c r="T190" s="39"/>
      <c r="U190" s="39"/>
      <c r="V190" s="39"/>
      <c r="W190" s="39"/>
      <c r="X190" s="39"/>
      <c r="Y190" s="112">
        <f>IF(X190 &lt;&gt; "", RIGHT(Table15775311283848586881828384858788898108118128138148158[[#This Row],[Class (Dropdown)]],6),0)</f>
        <v>0</v>
      </c>
      <c r="Z190" s="108"/>
      <c r="AA190" s="107"/>
      <c r="AB190" s="111">
        <f>Table15775311283848586881828384858788898108118128138148158[[#This Row],[Rate (Auto fill)]]*Table15775311283848586881828384858788898108118128138148158[[#This Row],[Hours Groomed]]</f>
        <v>0</v>
      </c>
      <c r="AC190" s="32"/>
      <c r="AE190" s="85"/>
      <c r="AF190" s="85"/>
      <c r="AI190" s="33"/>
      <c r="AJ190" s="39"/>
      <c r="AK190" s="39"/>
      <c r="AL190" s="39"/>
      <c r="AM190" s="76"/>
      <c r="AN190" s="39"/>
      <c r="AO190" s="39"/>
      <c r="AP190" s="33"/>
      <c r="AQ190" s="77"/>
      <c r="AR190" s="39"/>
      <c r="AS190" s="39"/>
      <c r="AT190" s="76"/>
      <c r="AU190" s="39"/>
      <c r="AV190" s="78"/>
      <c r="AW190" s="33"/>
      <c r="AX190" s="77"/>
      <c r="AY190" s="39"/>
      <c r="AZ190" s="39"/>
      <c r="BA190" s="76"/>
      <c r="BB190" s="39"/>
      <c r="BC190" s="78"/>
      <c r="BD190" s="33"/>
      <c r="BE190" s="77"/>
      <c r="BF190" s="39"/>
      <c r="BG190" s="39"/>
      <c r="BH190" s="76"/>
      <c r="BI190" s="39"/>
      <c r="BJ190" s="78"/>
      <c r="BK190" s="33"/>
    </row>
    <row r="191" spans="1:63" x14ac:dyDescent="0.35">
      <c r="A191" s="77"/>
      <c r="B191" s="39"/>
      <c r="C191" s="39"/>
      <c r="D191" s="39"/>
      <c r="E191" s="39"/>
      <c r="F191" s="73"/>
      <c r="G191" s="95">
        <f>Table1487453233343536331323334353738393103113123133143153[[#This Row],[Hours Worked]]*Table1487453233343536331323334353738393103113123133143153[[#This Row],[Rate]]</f>
        <v>0</v>
      </c>
      <c r="H191" s="116"/>
      <c r="I191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91" s="94"/>
      <c r="K191" s="95">
        <f>Table1487453233343536331323334353738393103113123133143153[[#This Row],[Rate (Auto selects)]]*Table1487453233343536331323334353738393103113123133143153[[#This Row],[Hours Used]]</f>
        <v>0</v>
      </c>
      <c r="S191" s="33"/>
      <c r="T191" s="39"/>
      <c r="U191" s="39"/>
      <c r="V191" s="39"/>
      <c r="W191" s="39"/>
      <c r="X191" s="39"/>
      <c r="Y191" s="112">
        <f>IF(X191 &lt;&gt; "", RIGHT(Table15775311283848586881828384858788898108118128138148158[[#This Row],[Class (Dropdown)]],6),0)</f>
        <v>0</v>
      </c>
      <c r="Z191" s="108"/>
      <c r="AA191" s="107"/>
      <c r="AB191" s="111">
        <f>Table15775311283848586881828384858788898108118128138148158[[#This Row],[Rate (Auto fill)]]*Table15775311283848586881828384858788898108118128138148158[[#This Row],[Hours Groomed]]</f>
        <v>0</v>
      </c>
      <c r="AC191" s="32"/>
      <c r="AE191" s="85"/>
      <c r="AF191" s="85"/>
      <c r="AI191" s="33"/>
      <c r="AJ191" s="39"/>
      <c r="AK191" s="39"/>
      <c r="AL191" s="39"/>
      <c r="AM191" s="76"/>
      <c r="AN191" s="39"/>
      <c r="AO191" s="39"/>
      <c r="AP191" s="33"/>
      <c r="AQ191" s="77"/>
      <c r="AR191" s="39"/>
      <c r="AS191" s="39"/>
      <c r="AT191" s="76"/>
      <c r="AU191" s="39"/>
      <c r="AV191" s="78"/>
      <c r="AW191" s="33"/>
      <c r="AX191" s="77"/>
      <c r="AY191" s="39"/>
      <c r="AZ191" s="39"/>
      <c r="BA191" s="76"/>
      <c r="BB191" s="39"/>
      <c r="BC191" s="78"/>
      <c r="BD191" s="33"/>
      <c r="BE191" s="77"/>
      <c r="BF191" s="39"/>
      <c r="BG191" s="39"/>
      <c r="BH191" s="76"/>
      <c r="BI191" s="39"/>
      <c r="BJ191" s="78"/>
      <c r="BK191" s="33"/>
    </row>
    <row r="192" spans="1:63" x14ac:dyDescent="0.35">
      <c r="A192" s="77"/>
      <c r="B192" s="39"/>
      <c r="C192" s="39"/>
      <c r="D192" s="39"/>
      <c r="E192" s="39"/>
      <c r="F192" s="73"/>
      <c r="G192" s="95">
        <f>Table1487453233343536331323334353738393103113123133143153[[#This Row],[Hours Worked]]*Table1487453233343536331323334353738393103113123133143153[[#This Row],[Rate]]</f>
        <v>0</v>
      </c>
      <c r="H192" s="116"/>
      <c r="I192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92" s="94"/>
      <c r="K192" s="95">
        <f>Table1487453233343536331323334353738393103113123133143153[[#This Row],[Rate (Auto selects)]]*Table1487453233343536331323334353738393103113123133143153[[#This Row],[Hours Used]]</f>
        <v>0</v>
      </c>
      <c r="S192" s="33"/>
      <c r="T192" s="39"/>
      <c r="U192" s="39"/>
      <c r="V192" s="39"/>
      <c r="W192" s="39"/>
      <c r="X192" s="39"/>
      <c r="Y192" s="112">
        <f>IF(X192 &lt;&gt; "", RIGHT(Table15775311283848586881828384858788898108118128138148158[[#This Row],[Class (Dropdown)]],6),0)</f>
        <v>0</v>
      </c>
      <c r="Z192" s="108"/>
      <c r="AA192" s="107"/>
      <c r="AB192" s="111">
        <f>Table15775311283848586881828384858788898108118128138148158[[#This Row],[Rate (Auto fill)]]*Table15775311283848586881828384858788898108118128138148158[[#This Row],[Hours Groomed]]</f>
        <v>0</v>
      </c>
      <c r="AC192" s="32"/>
      <c r="AE192" s="85"/>
      <c r="AF192" s="85"/>
      <c r="AI192" s="33"/>
      <c r="AJ192" s="39"/>
      <c r="AK192" s="39"/>
      <c r="AL192" s="39"/>
      <c r="AM192" s="76"/>
      <c r="AN192" s="39"/>
      <c r="AO192" s="39"/>
      <c r="AP192" s="33"/>
      <c r="AQ192" s="77"/>
      <c r="AR192" s="39"/>
      <c r="AS192" s="39"/>
      <c r="AT192" s="76"/>
      <c r="AU192" s="39"/>
      <c r="AV192" s="78"/>
      <c r="AW192" s="33"/>
      <c r="AX192" s="77"/>
      <c r="AY192" s="39"/>
      <c r="AZ192" s="39"/>
      <c r="BA192" s="76"/>
      <c r="BB192" s="39"/>
      <c r="BC192" s="78"/>
      <c r="BD192" s="33"/>
      <c r="BE192" s="77"/>
      <c r="BF192" s="39"/>
      <c r="BG192" s="39"/>
      <c r="BH192" s="76"/>
      <c r="BI192" s="39"/>
      <c r="BJ192" s="78"/>
      <c r="BK192" s="33"/>
    </row>
    <row r="193" spans="1:63" x14ac:dyDescent="0.35">
      <c r="A193" s="77"/>
      <c r="B193" s="39"/>
      <c r="C193" s="39"/>
      <c r="D193" s="39"/>
      <c r="E193" s="39"/>
      <c r="F193" s="73"/>
      <c r="G193" s="95">
        <f>Table1487453233343536331323334353738393103113123133143153[[#This Row],[Hours Worked]]*Table1487453233343536331323334353738393103113123133143153[[#This Row],[Rate]]</f>
        <v>0</v>
      </c>
      <c r="H193" s="116"/>
      <c r="I193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93" s="94"/>
      <c r="K193" s="95">
        <f>Table1487453233343536331323334353738393103113123133143153[[#This Row],[Rate (Auto selects)]]*Table1487453233343536331323334353738393103113123133143153[[#This Row],[Hours Used]]</f>
        <v>0</v>
      </c>
      <c r="S193" s="33"/>
      <c r="T193" s="39"/>
      <c r="U193" s="39"/>
      <c r="V193" s="39"/>
      <c r="W193" s="39"/>
      <c r="X193" s="39"/>
      <c r="Y193" s="112">
        <f>IF(X193 &lt;&gt; "", RIGHT(Table15775311283848586881828384858788898108118128138148158[[#This Row],[Class (Dropdown)]],6),0)</f>
        <v>0</v>
      </c>
      <c r="Z193" s="108"/>
      <c r="AA193" s="107"/>
      <c r="AB193" s="111">
        <f>Table15775311283848586881828384858788898108118128138148158[[#This Row],[Rate (Auto fill)]]*Table15775311283848586881828384858788898108118128138148158[[#This Row],[Hours Groomed]]</f>
        <v>0</v>
      </c>
      <c r="AC193" s="32"/>
      <c r="AE193" s="85"/>
      <c r="AF193" s="85"/>
      <c r="AI193" s="33"/>
      <c r="AJ193" s="39"/>
      <c r="AK193" s="39"/>
      <c r="AL193" s="39"/>
      <c r="AM193" s="76"/>
      <c r="AN193" s="39"/>
      <c r="AO193" s="39"/>
      <c r="AP193" s="33"/>
      <c r="AQ193" s="77"/>
      <c r="AR193" s="39"/>
      <c r="AS193" s="39"/>
      <c r="AT193" s="76"/>
      <c r="AU193" s="39"/>
      <c r="AV193" s="78"/>
      <c r="AW193" s="33"/>
      <c r="AX193" s="77"/>
      <c r="AY193" s="39"/>
      <c r="AZ193" s="39"/>
      <c r="BA193" s="76"/>
      <c r="BB193" s="39"/>
      <c r="BC193" s="78"/>
      <c r="BD193" s="33"/>
      <c r="BE193" s="77"/>
      <c r="BF193" s="39"/>
      <c r="BG193" s="39"/>
      <c r="BH193" s="76"/>
      <c r="BI193" s="39"/>
      <c r="BJ193" s="78"/>
      <c r="BK193" s="33"/>
    </row>
    <row r="194" spans="1:63" x14ac:dyDescent="0.35">
      <c r="A194" s="77"/>
      <c r="B194" s="39"/>
      <c r="C194" s="39"/>
      <c r="D194" s="39"/>
      <c r="E194" s="39"/>
      <c r="F194" s="73"/>
      <c r="G194" s="95">
        <f>Table1487453233343536331323334353738393103113123133143153[[#This Row],[Hours Worked]]*Table1487453233343536331323334353738393103113123133143153[[#This Row],[Rate]]</f>
        <v>0</v>
      </c>
      <c r="H194" s="116"/>
      <c r="I194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94" s="94"/>
      <c r="K194" s="95">
        <f>Table1487453233343536331323334353738393103113123133143153[[#This Row],[Rate (Auto selects)]]*Table1487453233343536331323334353738393103113123133143153[[#This Row],[Hours Used]]</f>
        <v>0</v>
      </c>
      <c r="S194" s="33"/>
      <c r="T194" s="39"/>
      <c r="U194" s="39"/>
      <c r="V194" s="39"/>
      <c r="W194" s="39"/>
      <c r="X194" s="39"/>
      <c r="Y194" s="112">
        <f>IF(X194 &lt;&gt; "", RIGHT(Table15775311283848586881828384858788898108118128138148158[[#This Row],[Class (Dropdown)]],6),0)</f>
        <v>0</v>
      </c>
      <c r="Z194" s="108"/>
      <c r="AA194" s="107"/>
      <c r="AB194" s="111">
        <f>Table15775311283848586881828384858788898108118128138148158[[#This Row],[Rate (Auto fill)]]*Table15775311283848586881828384858788898108118128138148158[[#This Row],[Hours Groomed]]</f>
        <v>0</v>
      </c>
      <c r="AC194" s="32"/>
      <c r="AE194" s="85"/>
      <c r="AF194" s="85"/>
      <c r="AI194" s="33"/>
      <c r="AJ194" s="39"/>
      <c r="AK194" s="39"/>
      <c r="AL194" s="39"/>
      <c r="AM194" s="76"/>
      <c r="AN194" s="39"/>
      <c r="AO194" s="39"/>
      <c r="AP194" s="33"/>
      <c r="AQ194" s="77"/>
      <c r="AR194" s="39"/>
      <c r="AS194" s="39"/>
      <c r="AT194" s="76"/>
      <c r="AU194" s="39"/>
      <c r="AV194" s="78"/>
      <c r="AW194" s="33"/>
      <c r="AX194" s="77"/>
      <c r="AY194" s="39"/>
      <c r="AZ194" s="39"/>
      <c r="BA194" s="76"/>
      <c r="BB194" s="39"/>
      <c r="BC194" s="78"/>
      <c r="BD194" s="33"/>
      <c r="BE194" s="77"/>
      <c r="BF194" s="39"/>
      <c r="BG194" s="39"/>
      <c r="BH194" s="76"/>
      <c r="BI194" s="39"/>
      <c r="BJ194" s="78"/>
      <c r="BK194" s="33"/>
    </row>
    <row r="195" spans="1:63" x14ac:dyDescent="0.35">
      <c r="A195" s="77"/>
      <c r="B195" s="39"/>
      <c r="C195" s="39"/>
      <c r="D195" s="39"/>
      <c r="E195" s="39"/>
      <c r="F195" s="73"/>
      <c r="G195" s="95">
        <f>Table1487453233343536331323334353738393103113123133143153[[#This Row],[Hours Worked]]*Table1487453233343536331323334353738393103113123133143153[[#This Row],[Rate]]</f>
        <v>0</v>
      </c>
      <c r="H195" s="116"/>
      <c r="I195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95" s="94"/>
      <c r="K195" s="95">
        <f>Table1487453233343536331323334353738393103113123133143153[[#This Row],[Rate (Auto selects)]]*Table1487453233343536331323334353738393103113123133143153[[#This Row],[Hours Used]]</f>
        <v>0</v>
      </c>
      <c r="S195" s="33"/>
      <c r="T195" s="39"/>
      <c r="U195" s="39"/>
      <c r="V195" s="39"/>
      <c r="W195" s="39"/>
      <c r="X195" s="39"/>
      <c r="Y195" s="112">
        <f>IF(X195 &lt;&gt; "", RIGHT(Table15775311283848586881828384858788898108118128138148158[[#This Row],[Class (Dropdown)]],6),0)</f>
        <v>0</v>
      </c>
      <c r="Z195" s="108"/>
      <c r="AA195" s="107"/>
      <c r="AB195" s="111">
        <f>Table15775311283848586881828384858788898108118128138148158[[#This Row],[Rate (Auto fill)]]*Table15775311283848586881828384858788898108118128138148158[[#This Row],[Hours Groomed]]</f>
        <v>0</v>
      </c>
      <c r="AC195" s="32"/>
      <c r="AE195" s="85"/>
      <c r="AF195" s="85"/>
      <c r="AI195" s="33"/>
      <c r="AJ195" s="39"/>
      <c r="AK195" s="39"/>
      <c r="AL195" s="39"/>
      <c r="AM195" s="76"/>
      <c r="AN195" s="39"/>
      <c r="AO195" s="39"/>
      <c r="AP195" s="33"/>
      <c r="AQ195" s="77"/>
      <c r="AR195" s="39"/>
      <c r="AS195" s="39"/>
      <c r="AT195" s="76"/>
      <c r="AU195" s="39"/>
      <c r="AV195" s="78"/>
      <c r="AW195" s="33"/>
      <c r="AX195" s="77"/>
      <c r="AY195" s="39"/>
      <c r="AZ195" s="39"/>
      <c r="BA195" s="76"/>
      <c r="BB195" s="39"/>
      <c r="BC195" s="78"/>
      <c r="BD195" s="33"/>
      <c r="BE195" s="77"/>
      <c r="BF195" s="39"/>
      <c r="BG195" s="39"/>
      <c r="BH195" s="76"/>
      <c r="BI195" s="39"/>
      <c r="BJ195" s="78"/>
      <c r="BK195" s="33"/>
    </row>
    <row r="196" spans="1:63" x14ac:dyDescent="0.35">
      <c r="A196" s="77"/>
      <c r="B196" s="39"/>
      <c r="C196" s="39"/>
      <c r="D196" s="39"/>
      <c r="E196" s="39"/>
      <c r="F196" s="73"/>
      <c r="G196" s="95">
        <f>Table1487453233343536331323334353738393103113123133143153[[#This Row],[Hours Worked]]*Table1487453233343536331323334353738393103113123133143153[[#This Row],[Rate]]</f>
        <v>0</v>
      </c>
      <c r="H196" s="116"/>
      <c r="I196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96" s="94"/>
      <c r="K196" s="95">
        <f>Table1487453233343536331323334353738393103113123133143153[[#This Row],[Rate (Auto selects)]]*Table1487453233343536331323334353738393103113123133143153[[#This Row],[Hours Used]]</f>
        <v>0</v>
      </c>
      <c r="S196" s="33"/>
      <c r="T196" s="39"/>
      <c r="U196" s="39"/>
      <c r="V196" s="39"/>
      <c r="W196" s="39"/>
      <c r="X196" s="39"/>
      <c r="Y196" s="112">
        <f>IF(X196 &lt;&gt; "", RIGHT(Table15775311283848586881828384858788898108118128138148158[[#This Row],[Class (Dropdown)]],6),0)</f>
        <v>0</v>
      </c>
      <c r="Z196" s="108"/>
      <c r="AA196" s="107"/>
      <c r="AB196" s="111">
        <f>Table15775311283848586881828384858788898108118128138148158[[#This Row],[Rate (Auto fill)]]*Table15775311283848586881828384858788898108118128138148158[[#This Row],[Hours Groomed]]</f>
        <v>0</v>
      </c>
      <c r="AC196" s="32"/>
      <c r="AE196" s="85"/>
      <c r="AF196" s="85"/>
      <c r="AI196" s="33"/>
      <c r="AJ196" s="39"/>
      <c r="AK196" s="39"/>
      <c r="AL196" s="39"/>
      <c r="AM196" s="76"/>
      <c r="AN196" s="39"/>
      <c r="AO196" s="39"/>
      <c r="AP196" s="33"/>
      <c r="AQ196" s="77"/>
      <c r="AR196" s="39"/>
      <c r="AS196" s="39"/>
      <c r="AT196" s="76"/>
      <c r="AU196" s="39"/>
      <c r="AV196" s="78"/>
      <c r="AW196" s="33"/>
      <c r="AX196" s="77"/>
      <c r="AY196" s="39"/>
      <c r="AZ196" s="39"/>
      <c r="BA196" s="76"/>
      <c r="BB196" s="39"/>
      <c r="BC196" s="78"/>
      <c r="BD196" s="33"/>
      <c r="BE196" s="77"/>
      <c r="BF196" s="39"/>
      <c r="BG196" s="39"/>
      <c r="BH196" s="76"/>
      <c r="BI196" s="39"/>
      <c r="BJ196" s="78"/>
      <c r="BK196" s="33"/>
    </row>
    <row r="197" spans="1:63" x14ac:dyDescent="0.35">
      <c r="A197" s="77"/>
      <c r="B197" s="39"/>
      <c r="C197" s="39"/>
      <c r="D197" s="39"/>
      <c r="E197" s="39"/>
      <c r="F197" s="73"/>
      <c r="G197" s="95">
        <f>Table1487453233343536331323334353738393103113123133143153[[#This Row],[Hours Worked]]*Table1487453233343536331323334353738393103113123133143153[[#This Row],[Rate]]</f>
        <v>0</v>
      </c>
      <c r="H197" s="116"/>
      <c r="I197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97" s="94"/>
      <c r="K197" s="95">
        <f>Table1487453233343536331323334353738393103113123133143153[[#This Row],[Rate (Auto selects)]]*Table1487453233343536331323334353738393103113123133143153[[#This Row],[Hours Used]]</f>
        <v>0</v>
      </c>
      <c r="S197" s="33"/>
      <c r="T197" s="39"/>
      <c r="U197" s="39"/>
      <c r="V197" s="39"/>
      <c r="W197" s="39"/>
      <c r="X197" s="39"/>
      <c r="Y197" s="112">
        <f>IF(X197 &lt;&gt; "", RIGHT(Table15775311283848586881828384858788898108118128138148158[[#This Row],[Class (Dropdown)]],6),0)</f>
        <v>0</v>
      </c>
      <c r="Z197" s="108"/>
      <c r="AA197" s="107"/>
      <c r="AB197" s="111">
        <f>Table15775311283848586881828384858788898108118128138148158[[#This Row],[Rate (Auto fill)]]*Table15775311283848586881828384858788898108118128138148158[[#This Row],[Hours Groomed]]</f>
        <v>0</v>
      </c>
      <c r="AC197" s="32"/>
      <c r="AE197" s="85"/>
      <c r="AF197" s="85"/>
      <c r="AI197" s="33"/>
      <c r="AJ197" s="39"/>
      <c r="AK197" s="39"/>
      <c r="AL197" s="39"/>
      <c r="AM197" s="76"/>
      <c r="AN197" s="39"/>
      <c r="AO197" s="39"/>
      <c r="AP197" s="33"/>
      <c r="AQ197" s="77"/>
      <c r="AR197" s="39"/>
      <c r="AS197" s="39"/>
      <c r="AT197" s="76"/>
      <c r="AU197" s="39"/>
      <c r="AV197" s="78"/>
      <c r="AW197" s="33"/>
      <c r="AX197" s="77"/>
      <c r="AY197" s="39"/>
      <c r="AZ197" s="39"/>
      <c r="BA197" s="76"/>
      <c r="BB197" s="39"/>
      <c r="BC197" s="78"/>
      <c r="BD197" s="33"/>
      <c r="BE197" s="77"/>
      <c r="BF197" s="39"/>
      <c r="BG197" s="39"/>
      <c r="BH197" s="76"/>
      <c r="BI197" s="39"/>
      <c r="BJ197" s="78"/>
      <c r="BK197" s="33"/>
    </row>
    <row r="198" spans="1:63" x14ac:dyDescent="0.35">
      <c r="A198" s="77"/>
      <c r="B198" s="39"/>
      <c r="C198" s="39"/>
      <c r="D198" s="39"/>
      <c r="E198" s="39"/>
      <c r="F198" s="73"/>
      <c r="G198" s="95">
        <f>Table1487453233343536331323334353738393103113123133143153[[#This Row],[Hours Worked]]*Table1487453233343536331323334353738393103113123133143153[[#This Row],[Rate]]</f>
        <v>0</v>
      </c>
      <c r="H198" s="116"/>
      <c r="I198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98" s="94"/>
      <c r="K198" s="95">
        <f>Table1487453233343536331323334353738393103113123133143153[[#This Row],[Rate (Auto selects)]]*Table1487453233343536331323334353738393103113123133143153[[#This Row],[Hours Used]]</f>
        <v>0</v>
      </c>
      <c r="S198" s="33"/>
      <c r="T198" s="39"/>
      <c r="U198" s="39"/>
      <c r="V198" s="39"/>
      <c r="W198" s="39"/>
      <c r="X198" s="39"/>
      <c r="Y198" s="112">
        <f>IF(X198 &lt;&gt; "", RIGHT(Table15775311283848586881828384858788898108118128138148158[[#This Row],[Class (Dropdown)]],6),0)</f>
        <v>0</v>
      </c>
      <c r="Z198" s="108"/>
      <c r="AA198" s="107"/>
      <c r="AB198" s="111">
        <f>Table15775311283848586881828384858788898108118128138148158[[#This Row],[Rate (Auto fill)]]*Table15775311283848586881828384858788898108118128138148158[[#This Row],[Hours Groomed]]</f>
        <v>0</v>
      </c>
      <c r="AC198" s="32"/>
      <c r="AE198" s="85"/>
      <c r="AF198" s="85"/>
      <c r="AI198" s="33"/>
      <c r="AJ198" s="39"/>
      <c r="AK198" s="39"/>
      <c r="AL198" s="39"/>
      <c r="AM198" s="76"/>
      <c r="AN198" s="39"/>
      <c r="AO198" s="39"/>
      <c r="AP198" s="33"/>
      <c r="AQ198" s="77"/>
      <c r="AR198" s="39"/>
      <c r="AS198" s="39"/>
      <c r="AT198" s="76"/>
      <c r="AU198" s="39"/>
      <c r="AV198" s="78"/>
      <c r="AW198" s="33"/>
      <c r="AX198" s="77"/>
      <c r="AY198" s="39"/>
      <c r="AZ198" s="39"/>
      <c r="BA198" s="76"/>
      <c r="BB198" s="39"/>
      <c r="BC198" s="78"/>
      <c r="BD198" s="33"/>
      <c r="BE198" s="77"/>
      <c r="BF198" s="39"/>
      <c r="BG198" s="39"/>
      <c r="BH198" s="76"/>
      <c r="BI198" s="39"/>
      <c r="BJ198" s="78"/>
      <c r="BK198" s="33"/>
    </row>
    <row r="199" spans="1:63" x14ac:dyDescent="0.35">
      <c r="A199" s="77"/>
      <c r="B199" s="39"/>
      <c r="C199" s="39"/>
      <c r="D199" s="39"/>
      <c r="E199" s="39"/>
      <c r="F199" s="73"/>
      <c r="G199" s="95">
        <f>Table1487453233343536331323334353738393103113123133143153[[#This Row],[Hours Worked]]*Table1487453233343536331323334353738393103113123133143153[[#This Row],[Rate]]</f>
        <v>0</v>
      </c>
      <c r="H199" s="116"/>
      <c r="I199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199" s="94"/>
      <c r="K199" s="95">
        <f>Table1487453233343536331323334353738393103113123133143153[[#This Row],[Rate (Auto selects)]]*Table1487453233343536331323334353738393103113123133143153[[#This Row],[Hours Used]]</f>
        <v>0</v>
      </c>
      <c r="S199" s="33"/>
      <c r="T199" s="39"/>
      <c r="U199" s="39"/>
      <c r="V199" s="39"/>
      <c r="W199" s="39"/>
      <c r="X199" s="39"/>
      <c r="Y199" s="112">
        <f>IF(X199 &lt;&gt; "", RIGHT(Table15775311283848586881828384858788898108118128138148158[[#This Row],[Class (Dropdown)]],6),0)</f>
        <v>0</v>
      </c>
      <c r="Z199" s="108"/>
      <c r="AA199" s="107"/>
      <c r="AB199" s="111">
        <f>Table15775311283848586881828384858788898108118128138148158[[#This Row],[Rate (Auto fill)]]*Table15775311283848586881828384858788898108118128138148158[[#This Row],[Hours Groomed]]</f>
        <v>0</v>
      </c>
      <c r="AC199" s="32"/>
      <c r="AE199" s="85"/>
      <c r="AF199" s="85"/>
      <c r="AI199" s="33"/>
      <c r="AJ199" s="39"/>
      <c r="AK199" s="39"/>
      <c r="AL199" s="39"/>
      <c r="AM199" s="76"/>
      <c r="AN199" s="39"/>
      <c r="AO199" s="39"/>
      <c r="AP199" s="33"/>
      <c r="AQ199" s="77"/>
      <c r="AR199" s="39"/>
      <c r="AS199" s="39"/>
      <c r="AT199" s="76"/>
      <c r="AU199" s="39"/>
      <c r="AV199" s="78"/>
      <c r="AW199" s="33"/>
      <c r="AX199" s="77"/>
      <c r="AY199" s="39"/>
      <c r="AZ199" s="39"/>
      <c r="BA199" s="76"/>
      <c r="BB199" s="39"/>
      <c r="BC199" s="78"/>
      <c r="BD199" s="33"/>
      <c r="BE199" s="77"/>
      <c r="BF199" s="39"/>
      <c r="BG199" s="39"/>
      <c r="BH199" s="76"/>
      <c r="BI199" s="39"/>
      <c r="BJ199" s="78"/>
      <c r="BK199" s="33"/>
    </row>
    <row r="200" spans="1:63" x14ac:dyDescent="0.35">
      <c r="A200" s="77"/>
      <c r="B200" s="39"/>
      <c r="C200" s="39"/>
      <c r="D200" s="39"/>
      <c r="E200" s="39"/>
      <c r="F200" s="73"/>
      <c r="G200" s="95">
        <f>Table1487453233343536331323334353738393103113123133143153[[#This Row],[Hours Worked]]*Table1487453233343536331323334353738393103113123133143153[[#This Row],[Rate]]</f>
        <v>0</v>
      </c>
      <c r="H200" s="116"/>
      <c r="I200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200" s="94"/>
      <c r="K200" s="95">
        <f>Table1487453233343536331323334353738393103113123133143153[[#This Row],[Rate (Auto selects)]]*Table1487453233343536331323334353738393103113123133143153[[#This Row],[Hours Used]]</f>
        <v>0</v>
      </c>
      <c r="S200" s="33"/>
      <c r="T200" s="39"/>
      <c r="U200" s="39"/>
      <c r="V200" s="39"/>
      <c r="W200" s="39"/>
      <c r="X200" s="39"/>
      <c r="Y200" s="112">
        <f>IF(X200 &lt;&gt; "", RIGHT(Table15775311283848586881828384858788898108118128138148158[[#This Row],[Class (Dropdown)]],6),0)</f>
        <v>0</v>
      </c>
      <c r="Z200" s="108"/>
      <c r="AA200" s="107"/>
      <c r="AB200" s="111">
        <f>Table15775311283848586881828384858788898108118128138148158[[#This Row],[Rate (Auto fill)]]*Table15775311283848586881828384858788898108118128138148158[[#This Row],[Hours Groomed]]</f>
        <v>0</v>
      </c>
      <c r="AC200" s="32"/>
      <c r="AE200" s="85"/>
      <c r="AF200" s="85"/>
      <c r="AI200" s="33"/>
      <c r="AJ200" s="39"/>
      <c r="AK200" s="39"/>
      <c r="AL200" s="39"/>
      <c r="AM200" s="76"/>
      <c r="AN200" s="39"/>
      <c r="AO200" s="39"/>
      <c r="AP200" s="33"/>
      <c r="AQ200" s="77"/>
      <c r="AR200" s="39"/>
      <c r="AS200" s="39"/>
      <c r="AT200" s="76"/>
      <c r="AU200" s="39"/>
      <c r="AV200" s="78"/>
      <c r="AW200" s="33"/>
      <c r="AX200" s="77"/>
      <c r="AY200" s="39"/>
      <c r="AZ200" s="39"/>
      <c r="BA200" s="76"/>
      <c r="BB200" s="39"/>
      <c r="BC200" s="78"/>
      <c r="BD200" s="33"/>
      <c r="BE200" s="77"/>
      <c r="BF200" s="39"/>
      <c r="BG200" s="39"/>
      <c r="BH200" s="76"/>
      <c r="BI200" s="39"/>
      <c r="BJ200" s="78"/>
      <c r="BK200" s="33"/>
    </row>
    <row r="201" spans="1:63" x14ac:dyDescent="0.35">
      <c r="A201" s="77"/>
      <c r="B201" s="39"/>
      <c r="C201" s="39"/>
      <c r="D201" s="39"/>
      <c r="E201" s="39"/>
      <c r="F201" s="73"/>
      <c r="G201" s="95">
        <f>Table1487453233343536331323334353738393103113123133143153[[#This Row],[Hours Worked]]*Table1487453233343536331323334353738393103113123133143153[[#This Row],[Rate]]</f>
        <v>0</v>
      </c>
      <c r="H201" s="116"/>
      <c r="I201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201" s="94"/>
      <c r="K201" s="95">
        <f>Table1487453233343536331323334353738393103113123133143153[[#This Row],[Rate (Auto selects)]]*Table1487453233343536331323334353738393103113123133143153[[#This Row],[Hours Used]]</f>
        <v>0</v>
      </c>
      <c r="S201" s="33"/>
      <c r="T201" s="39"/>
      <c r="U201" s="39"/>
      <c r="V201" s="39"/>
      <c r="W201" s="39"/>
      <c r="X201" s="39"/>
      <c r="Y201" s="112">
        <f>IF(X201 &lt;&gt; "", RIGHT(Table15775311283848586881828384858788898108118128138148158[[#This Row],[Class (Dropdown)]],6),0)</f>
        <v>0</v>
      </c>
      <c r="Z201" s="108"/>
      <c r="AA201" s="107"/>
      <c r="AB201" s="111">
        <f>Table15775311283848586881828384858788898108118128138148158[[#This Row],[Rate (Auto fill)]]*Table15775311283848586881828384858788898108118128138148158[[#This Row],[Hours Groomed]]</f>
        <v>0</v>
      </c>
      <c r="AC201" s="32"/>
      <c r="AE201" s="85"/>
      <c r="AF201" s="85"/>
      <c r="AI201" s="33"/>
      <c r="AJ201" s="39"/>
      <c r="AK201" s="39"/>
      <c r="AL201" s="39"/>
      <c r="AM201" s="76"/>
      <c r="AN201" s="39"/>
      <c r="AO201" s="39"/>
      <c r="AP201" s="33"/>
      <c r="AQ201" s="77"/>
      <c r="AR201" s="39"/>
      <c r="AS201" s="39"/>
      <c r="AT201" s="76"/>
      <c r="AU201" s="39"/>
      <c r="AV201" s="78"/>
      <c r="AW201" s="33"/>
      <c r="AX201" s="77"/>
      <c r="AY201" s="39"/>
      <c r="AZ201" s="39"/>
      <c r="BA201" s="76"/>
      <c r="BB201" s="39"/>
      <c r="BC201" s="78"/>
      <c r="BD201" s="33"/>
      <c r="BE201" s="77"/>
      <c r="BF201" s="39"/>
      <c r="BG201" s="39"/>
      <c r="BH201" s="76"/>
      <c r="BI201" s="39"/>
      <c r="BJ201" s="78"/>
      <c r="BK201" s="33"/>
    </row>
    <row r="202" spans="1:63" ht="15.6" thickBot="1" x14ac:dyDescent="0.4">
      <c r="A202" s="81"/>
      <c r="B202" s="82"/>
      <c r="C202" s="82"/>
      <c r="D202" s="82"/>
      <c r="E202" s="82"/>
      <c r="F202" s="86"/>
      <c r="G202" s="95">
        <f>Table1487453233343536331323334353738393103113123133143153[[#This Row],[Hours Worked]]*Table1487453233343536331323334353738393103113123133143153[[#This Row],[Rate]]</f>
        <v>0</v>
      </c>
      <c r="H202" s="116"/>
      <c r="I202" s="118">
        <f>IF(Table1487453233343536331323334353738393103113123133143153[[#This Row],[Equipment Used (Dropdown)]] &lt;&gt; "", RIGHT(Table1487453233343536331323334353738393103113123133143153[[#This Row],[Equipment Used (Dropdown)]],6),0)</f>
        <v>0</v>
      </c>
      <c r="J202" s="94"/>
      <c r="K202" s="95">
        <f>Table1487453233343536331323334353738393103113123133143153[[#This Row],[Rate (Auto selects)]]*Table1487453233343536331323334353738393103113123133143153[[#This Row],[Hours Used]]</f>
        <v>0</v>
      </c>
      <c r="S202" s="33"/>
      <c r="T202" s="39"/>
      <c r="U202" s="39"/>
      <c r="V202" s="39"/>
      <c r="W202" s="39"/>
      <c r="X202" s="39"/>
      <c r="Y202" s="112">
        <f>IF(X202 &lt;&gt; "", RIGHT(Table15775311283848586881828384858788898108118128138148158[[#This Row],[Class (Dropdown)]],6),0)</f>
        <v>0</v>
      </c>
      <c r="Z202" s="108"/>
      <c r="AA202" s="107"/>
      <c r="AB202" s="111">
        <f>Table15775311283848586881828384858788898108118128138148158[[#This Row],[Rate (Auto fill)]]*Table15775311283848586881828384858788898108118128138148158[[#This Row],[Hours Groomed]]</f>
        <v>0</v>
      </c>
      <c r="AC202" s="32"/>
      <c r="AE202" s="85"/>
      <c r="AF202" s="85"/>
      <c r="AI202" s="33"/>
      <c r="AJ202" s="39"/>
      <c r="AK202" s="39"/>
      <c r="AL202" s="39"/>
      <c r="AM202" s="76"/>
      <c r="AN202" s="39"/>
      <c r="AO202" s="39"/>
      <c r="AP202" s="33"/>
      <c r="AQ202" s="81"/>
      <c r="AR202" s="82"/>
      <c r="AS202" s="82"/>
      <c r="AT202" s="87"/>
      <c r="AU202" s="82"/>
      <c r="AV202" s="83"/>
      <c r="AW202" s="33"/>
      <c r="AX202" s="81"/>
      <c r="AY202" s="82"/>
      <c r="AZ202" s="82"/>
      <c r="BA202" s="87"/>
      <c r="BB202" s="82"/>
      <c r="BC202" s="83"/>
      <c r="BD202" s="33"/>
      <c r="BE202" s="81"/>
      <c r="BF202" s="82"/>
      <c r="BG202" s="82"/>
      <c r="BH202" s="87"/>
      <c r="BI202" s="82"/>
      <c r="BJ202" s="83"/>
      <c r="BK202" s="33"/>
    </row>
    <row r="203" spans="1:63" x14ac:dyDescent="0.35">
      <c r="A203" s="88"/>
      <c r="B203" s="88"/>
      <c r="C203" s="88"/>
      <c r="D203" s="88"/>
      <c r="E203" s="89"/>
      <c r="F203" s="90"/>
      <c r="G203" s="90"/>
      <c r="H203" s="113"/>
      <c r="I203" s="90"/>
      <c r="J203" s="90"/>
      <c r="S203" s="88"/>
      <c r="T203" s="88"/>
      <c r="U203" s="88"/>
      <c r="V203" s="88"/>
      <c r="W203" s="90"/>
      <c r="X203" s="88"/>
      <c r="Y203" s="90"/>
      <c r="AG203" s="88"/>
      <c r="AH203" s="88"/>
      <c r="AI203" s="88"/>
      <c r="AJ203" s="88"/>
      <c r="AK203" s="88"/>
      <c r="AL203" s="88"/>
      <c r="AN203" s="88"/>
      <c r="AO203" s="88"/>
      <c r="AP203" s="88"/>
      <c r="AQ203" s="90"/>
      <c r="AR203" s="88"/>
      <c r="AS203" s="88"/>
      <c r="AU203" s="88"/>
      <c r="AV203" s="88"/>
      <c r="AW203" s="88"/>
      <c r="AX203" s="90"/>
      <c r="AY203" s="88"/>
      <c r="AZ203" s="88"/>
      <c r="BB203" s="88"/>
      <c r="BC203" s="88"/>
      <c r="BD203" s="88"/>
      <c r="BE203" s="88"/>
      <c r="BF203" s="88"/>
      <c r="BG203" s="88"/>
    </row>
    <row r="204" spans="1:63" x14ac:dyDescent="0.35">
      <c r="A204" s="88"/>
      <c r="B204" s="88"/>
      <c r="C204" s="88"/>
      <c r="D204" s="88"/>
      <c r="E204" s="89"/>
      <c r="F204" s="90"/>
      <c r="G204" s="90"/>
      <c r="H204" s="113"/>
      <c r="I204" s="90"/>
      <c r="J204" s="90"/>
      <c r="S204" s="88"/>
      <c r="T204" s="88"/>
      <c r="U204" s="88"/>
      <c r="V204" s="88"/>
      <c r="W204" s="90"/>
      <c r="X204" s="88"/>
      <c r="Y204" s="90"/>
      <c r="AG204" s="88"/>
      <c r="AH204" s="88"/>
      <c r="AI204" s="88"/>
      <c r="AJ204" s="88"/>
      <c r="AK204" s="88"/>
      <c r="AL204" s="88"/>
      <c r="AN204" s="88"/>
      <c r="AO204" s="88"/>
      <c r="AP204" s="88"/>
      <c r="AQ204" s="90"/>
      <c r="AR204" s="88"/>
      <c r="AS204" s="88"/>
      <c r="AU204" s="88"/>
      <c r="AV204" s="88"/>
      <c r="AW204" s="88"/>
      <c r="AX204" s="90"/>
      <c r="AY204" s="88"/>
      <c r="AZ204" s="88"/>
      <c r="BB204" s="88"/>
      <c r="BC204" s="88"/>
      <c r="BD204" s="88"/>
      <c r="BE204" s="88"/>
      <c r="BF204" s="88"/>
      <c r="BG204" s="88"/>
    </row>
  </sheetData>
  <mergeCells count="14">
    <mergeCell ref="M7:O7"/>
    <mergeCell ref="T6:AB6"/>
    <mergeCell ref="AD6:AH6"/>
    <mergeCell ref="AJ6:AO6"/>
    <mergeCell ref="AQ6:AV6"/>
    <mergeCell ref="AX6:BC6"/>
    <mergeCell ref="BE6:BH6"/>
    <mergeCell ref="D1:F1"/>
    <mergeCell ref="G1:H1"/>
    <mergeCell ref="J1:P1"/>
    <mergeCell ref="A3:D3"/>
    <mergeCell ref="A4:D4"/>
    <mergeCell ref="A6:E6"/>
    <mergeCell ref="H6:K6"/>
  </mergeCells>
  <dataValidations count="5">
    <dataValidation type="list" allowBlank="1" showInputMessage="1" showErrorMessage="1" sqref="X8:X202" xr:uid="{07D64DA1-C929-4FC9-80B5-4A230CB054B8}">
      <formula1>$Q$8:$Q$17</formula1>
    </dataValidation>
    <dataValidation allowBlank="1" showErrorMessage="1" prompt="Enter Transport expenses in this column under this heading" sqref="AQ6" xr:uid="{C3EFA797-9825-4D40-85CF-E9AAB8FCA291}"/>
    <dataValidation allowBlank="1" showErrorMessage="1" prompt="Enter Meal expenses in this column under this heading" sqref="AX6 BE6" xr:uid="{B23AFA0E-7F48-4D28-B1DD-CBE30B6D744F}"/>
    <dataValidation type="list" allowBlank="1" showInputMessage="1" showErrorMessage="1" sqref="H8:H202" xr:uid="{ED8916B0-2A99-44CE-A488-4FA684A702BA}">
      <formula1>$M$9:$M$37</formula1>
    </dataValidation>
    <dataValidation type="list" allowBlank="1" showInputMessage="1" showErrorMessage="1" sqref="W8:W202" xr:uid="{E9B50CC2-7B4D-4299-AF64-034406ACCD37}">
      <formula1>$AD$8:$AD$42</formula1>
    </dataValidation>
  </dataValidations>
  <pageMargins left="0.7" right="0.7" top="0.75" bottom="0.75" header="0.3" footer="0.3"/>
  <drawing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B921A-F065-4E60-B46F-1A2E33BE00CD}">
  <dimension ref="A1:BT204"/>
  <sheetViews>
    <sheetView zoomScale="40" zoomScaleNormal="40" workbookViewId="0">
      <selection activeCell="J4" sqref="J4:P4"/>
    </sheetView>
  </sheetViews>
  <sheetFormatPr defaultColWidth="0" defaultRowHeight="15" x14ac:dyDescent="0.35"/>
  <cols>
    <col min="1" max="1" width="16.6328125" style="85" customWidth="1"/>
    <col min="2" max="2" width="19.6328125" style="85" bestFit="1" customWidth="1"/>
    <col min="3" max="3" width="11.36328125" style="85" customWidth="1"/>
    <col min="4" max="4" width="23.6328125" style="85" bestFit="1" customWidth="1"/>
    <col min="5" max="5" width="24.08984375" style="91" bestFit="1" customWidth="1"/>
    <col min="6" max="6" width="31.1796875" style="92" customWidth="1"/>
    <col min="7" max="7" width="24.08984375" style="92" customWidth="1"/>
    <col min="8" max="8" width="30.81640625" style="114" customWidth="1"/>
    <col min="9" max="9" width="24.08984375" style="92" customWidth="1"/>
    <col min="10" max="10" width="26.453125" style="92" bestFit="1" customWidth="1"/>
    <col min="11" max="11" width="31.1796875" style="33" customWidth="1"/>
    <col min="12" max="12" width="24.81640625" style="33" customWidth="1"/>
    <col min="13" max="13" width="23.1796875" style="33" customWidth="1"/>
    <col min="14" max="14" width="25.90625" style="33" bestFit="1" customWidth="1"/>
    <col min="15" max="15" width="17.453125" style="33" customWidth="1"/>
    <col min="16" max="16" width="18.81640625" style="33" customWidth="1"/>
    <col min="17" max="17" width="12.1796875" style="33" bestFit="1" customWidth="1"/>
    <col min="18" max="18" width="9.1796875" style="33" bestFit="1" customWidth="1"/>
    <col min="19" max="19" width="7.36328125" style="85" customWidth="1"/>
    <col min="20" max="20" width="20" style="85" bestFit="1" customWidth="1"/>
    <col min="21" max="21" width="16.1796875" style="85" customWidth="1"/>
    <col min="22" max="22" width="16.453125" style="85" bestFit="1" customWidth="1"/>
    <col min="23" max="23" width="17.90625" style="92" customWidth="1"/>
    <col min="24" max="24" width="17.08984375" style="85" bestFit="1" customWidth="1"/>
    <col min="25" max="25" width="15.90625" style="92" customWidth="1"/>
    <col min="26" max="26" width="15.90625" style="33" customWidth="1"/>
    <col min="27" max="27" width="13.90625" style="85" bestFit="1" customWidth="1"/>
    <col min="28" max="28" width="13.6328125" style="85" bestFit="1" customWidth="1"/>
    <col min="29" max="30" width="18.81640625" style="85" bestFit="1" customWidth="1"/>
    <col min="31" max="31" width="13.453125" style="33" bestFit="1" customWidth="1"/>
    <col min="32" max="32" width="16.1796875" style="33" bestFit="1" customWidth="1"/>
    <col min="33" max="33" width="17.1796875" style="85" customWidth="1"/>
    <col min="34" max="34" width="11.36328125" style="85" bestFit="1" customWidth="1"/>
    <col min="35" max="35" width="28.1796875" style="85" bestFit="1" customWidth="1"/>
    <col min="36" max="36" width="14.54296875" style="85" bestFit="1" customWidth="1"/>
    <col min="37" max="37" width="30.6328125" style="85" bestFit="1" customWidth="1"/>
    <col min="38" max="38" width="29.90625" style="85" bestFit="1" customWidth="1"/>
    <col min="39" max="39" width="18.90625" style="33" bestFit="1" customWidth="1"/>
    <col min="40" max="41" width="20.08984375" style="85" bestFit="1" customWidth="1"/>
    <col min="42" max="42" width="25.81640625" style="85" customWidth="1"/>
    <col min="43" max="43" width="14.54296875" style="92" bestFit="1" customWidth="1"/>
    <col min="44" max="44" width="28.1796875" style="85" customWidth="1"/>
    <col min="45" max="45" width="27.453125" style="85" customWidth="1"/>
    <col min="46" max="46" width="18.90625" style="33" bestFit="1" customWidth="1"/>
    <col min="47" max="48" width="20.08984375" style="85" bestFit="1" customWidth="1"/>
    <col min="49" max="49" width="22.81640625" style="85" customWidth="1"/>
    <col min="50" max="50" width="13.90625" style="92" bestFit="1" customWidth="1"/>
    <col min="51" max="51" width="28.1796875" style="85" customWidth="1"/>
    <col min="52" max="52" width="27.453125" style="85" customWidth="1"/>
    <col min="53" max="53" width="18.90625" style="33" bestFit="1" customWidth="1"/>
    <col min="54" max="54" width="20.08984375" style="85" bestFit="1" customWidth="1"/>
    <col min="55" max="55" width="20.81640625" style="85" customWidth="1"/>
    <col min="56" max="56" width="24.90625" style="85" customWidth="1"/>
    <col min="57" max="57" width="14.08984375" style="85" bestFit="1" customWidth="1"/>
    <col min="58" max="58" width="28.1796875" style="85" customWidth="1"/>
    <col min="59" max="59" width="27.453125" style="85" customWidth="1"/>
    <col min="60" max="60" width="18.90625" style="33" bestFit="1" customWidth="1"/>
    <col min="61" max="72" width="0" style="57" hidden="1" customWidth="1"/>
    <col min="73" max="16384" width="8.81640625" style="57" hidden="1"/>
  </cols>
  <sheetData>
    <row r="1" spans="1:63" s="33" customFormat="1" ht="86.4" customHeight="1" thickBot="1" x14ac:dyDescent="0.55000000000000004">
      <c r="D1" s="135" t="s">
        <v>46</v>
      </c>
      <c r="E1" s="136"/>
      <c r="F1" s="137"/>
      <c r="G1" s="138" t="s">
        <v>47</v>
      </c>
      <c r="H1" s="139"/>
      <c r="I1" s="58"/>
      <c r="J1" s="140" t="s">
        <v>33</v>
      </c>
      <c r="K1" s="140"/>
      <c r="L1" s="140"/>
      <c r="M1" s="140"/>
      <c r="N1" s="140"/>
      <c r="O1" s="140"/>
      <c r="P1" s="140"/>
    </row>
    <row r="2" spans="1:63" s="33" customFormat="1" ht="8.4" customHeight="1" thickBot="1" x14ac:dyDescent="0.4">
      <c r="F2" s="58"/>
      <c r="G2" s="58"/>
      <c r="H2" s="58"/>
      <c r="I2" s="58"/>
    </row>
    <row r="3" spans="1:63" ht="40.950000000000003" customHeight="1" thickBot="1" x14ac:dyDescent="0.45">
      <c r="A3" s="141" t="s">
        <v>3</v>
      </c>
      <c r="B3" s="142"/>
      <c r="C3" s="142"/>
      <c r="D3" s="143"/>
      <c r="E3" s="33"/>
      <c r="F3" s="58"/>
      <c r="G3" s="58"/>
      <c r="H3" s="58"/>
      <c r="I3" s="58"/>
      <c r="J3" s="25" t="s">
        <v>23</v>
      </c>
      <c r="K3" s="25" t="s">
        <v>24</v>
      </c>
      <c r="L3" s="25" t="s">
        <v>5</v>
      </c>
      <c r="M3" s="25" t="s">
        <v>25</v>
      </c>
      <c r="N3" s="25" t="s">
        <v>26</v>
      </c>
      <c r="O3" s="25" t="s">
        <v>27</v>
      </c>
      <c r="P3" s="25" t="s">
        <v>28</v>
      </c>
      <c r="S3" s="33"/>
      <c r="T3" s="33"/>
      <c r="U3" s="33"/>
      <c r="V3" s="33"/>
      <c r="W3" s="33"/>
      <c r="X3" s="33"/>
      <c r="Y3" s="33"/>
      <c r="AA3" s="33"/>
      <c r="AB3" s="33"/>
      <c r="AC3" s="33"/>
      <c r="AD3" s="33"/>
      <c r="AG3" s="33"/>
      <c r="AH3" s="33"/>
      <c r="AI3" s="33"/>
      <c r="AJ3" s="33"/>
      <c r="AK3" s="33"/>
      <c r="AL3" s="33"/>
      <c r="AN3" s="33"/>
      <c r="AO3" s="33"/>
      <c r="AP3" s="33"/>
      <c r="AQ3" s="33"/>
      <c r="AR3" s="33"/>
      <c r="AS3" s="33"/>
      <c r="AU3" s="33"/>
      <c r="AV3" s="33"/>
      <c r="AW3" s="33"/>
      <c r="AX3" s="33"/>
      <c r="AY3" s="33"/>
      <c r="AZ3" s="33"/>
      <c r="BB3" s="33"/>
      <c r="BC3" s="33"/>
      <c r="BD3" s="33"/>
      <c r="BE3" s="33"/>
      <c r="BF3" s="33"/>
      <c r="BG3" s="33"/>
    </row>
    <row r="4" spans="1:63" ht="35.25" customHeight="1" thickBot="1" x14ac:dyDescent="0.45">
      <c r="A4" s="144" t="s">
        <v>29</v>
      </c>
      <c r="B4" s="145"/>
      <c r="C4" s="145"/>
      <c r="D4" s="146"/>
      <c r="E4" s="59"/>
      <c r="F4" s="60"/>
      <c r="G4" s="60"/>
      <c r="H4" s="60"/>
      <c r="I4" s="60"/>
      <c r="J4" s="61">
        <f>SUM(G8:G5577)</f>
        <v>0</v>
      </c>
      <c r="K4" s="61">
        <f>SUM(Table14874532333435363[Total Equipment Usage ($)])</f>
        <v>0</v>
      </c>
      <c r="L4" s="61">
        <f>SUM(AB8:AB5577)</f>
        <v>0</v>
      </c>
      <c r="M4" s="61">
        <f>SUM(Table15374972535455565[Cost])</f>
        <v>0</v>
      </c>
      <c r="N4" s="61">
        <f>SUM(Table158754122939495969[Cost])</f>
        <v>0</v>
      </c>
      <c r="O4" s="61">
        <f>SUM(Table159755133040506070[Cost])</f>
        <v>0</v>
      </c>
      <c r="P4" s="61">
        <f>SUM(Table160756143141516171[Cost])</f>
        <v>0</v>
      </c>
      <c r="S4" s="33"/>
      <c r="T4" s="33"/>
      <c r="U4" s="33"/>
      <c r="V4" s="33"/>
      <c r="W4" s="33"/>
      <c r="X4" s="33"/>
      <c r="Y4" s="33"/>
      <c r="AA4" s="33"/>
      <c r="AB4" s="104"/>
      <c r="AC4" s="104"/>
      <c r="AD4" s="33"/>
      <c r="AG4" s="33"/>
      <c r="AH4" s="33"/>
      <c r="AI4" s="33"/>
      <c r="AJ4" s="33"/>
      <c r="AK4" s="33"/>
      <c r="AL4" s="33"/>
      <c r="AN4" s="33"/>
      <c r="AO4" s="33"/>
      <c r="AP4" s="33"/>
      <c r="AQ4" s="33"/>
      <c r="AR4" s="33"/>
      <c r="AS4" s="33"/>
      <c r="AU4" s="33"/>
      <c r="AV4" s="33"/>
      <c r="AW4" s="33"/>
      <c r="AX4" s="33"/>
      <c r="AY4" s="33"/>
      <c r="AZ4" s="33"/>
      <c r="BB4" s="33"/>
      <c r="BC4" s="33"/>
      <c r="BD4" s="33"/>
      <c r="BE4" s="33"/>
      <c r="BF4" s="33"/>
      <c r="BG4" s="33"/>
    </row>
    <row r="5" spans="1:63" s="63" customFormat="1" ht="10.199999999999999" customHeight="1" thickBot="1" x14ac:dyDescent="0.4">
      <c r="A5" s="62"/>
      <c r="B5" s="62"/>
      <c r="C5" s="62"/>
      <c r="D5" s="62"/>
      <c r="F5" s="64"/>
      <c r="G5" s="64"/>
      <c r="H5" s="64"/>
      <c r="I5" s="64"/>
      <c r="J5" s="64"/>
      <c r="M5" s="65"/>
      <c r="N5" s="65"/>
      <c r="O5" s="65"/>
      <c r="P5" s="65"/>
    </row>
    <row r="6" spans="1:63" ht="34.5" customHeight="1" thickBot="1" x14ac:dyDescent="0.4">
      <c r="A6" s="131" t="s">
        <v>44</v>
      </c>
      <c r="B6" s="132"/>
      <c r="C6" s="132"/>
      <c r="D6" s="132"/>
      <c r="E6" s="133"/>
      <c r="F6" s="103" t="s">
        <v>61</v>
      </c>
      <c r="H6" s="134" t="s">
        <v>45</v>
      </c>
      <c r="I6" s="126"/>
      <c r="J6" s="126"/>
      <c r="K6" s="126"/>
      <c r="T6" s="130" t="s">
        <v>5</v>
      </c>
      <c r="U6" s="127"/>
      <c r="V6" s="127"/>
      <c r="W6" s="127"/>
      <c r="X6" s="127"/>
      <c r="Y6" s="127"/>
      <c r="Z6" s="127"/>
      <c r="AA6" s="127"/>
      <c r="AB6" s="127"/>
      <c r="AD6" s="127" t="s">
        <v>94</v>
      </c>
      <c r="AE6" s="127"/>
      <c r="AF6" s="127"/>
      <c r="AG6" s="127"/>
      <c r="AH6" s="127"/>
      <c r="AJ6" s="127" t="s">
        <v>25</v>
      </c>
      <c r="AK6" s="127"/>
      <c r="AL6" s="127"/>
      <c r="AM6" s="127"/>
      <c r="AN6" s="127"/>
      <c r="AO6" s="127"/>
      <c r="AQ6" s="126" t="s">
        <v>26</v>
      </c>
      <c r="AR6" s="126"/>
      <c r="AS6" s="126"/>
      <c r="AT6" s="126"/>
      <c r="AU6" s="126"/>
      <c r="AV6" s="126"/>
      <c r="AX6" s="127" t="s">
        <v>87</v>
      </c>
      <c r="AY6" s="127"/>
      <c r="AZ6" s="127"/>
      <c r="BA6" s="127"/>
      <c r="BB6" s="127"/>
      <c r="BC6" s="127"/>
      <c r="BE6" s="127" t="s">
        <v>28</v>
      </c>
      <c r="BF6" s="127"/>
      <c r="BG6" s="127"/>
      <c r="BH6" s="127"/>
    </row>
    <row r="7" spans="1:63" ht="42.75" customHeight="1" x14ac:dyDescent="0.35">
      <c r="A7" s="66" t="s">
        <v>6</v>
      </c>
      <c r="B7" s="26" t="s">
        <v>30</v>
      </c>
      <c r="C7" s="26" t="s">
        <v>31</v>
      </c>
      <c r="D7" s="26" t="s">
        <v>7</v>
      </c>
      <c r="E7" s="26" t="s">
        <v>8</v>
      </c>
      <c r="F7" s="26" t="s">
        <v>9</v>
      </c>
      <c r="G7" s="93" t="s">
        <v>32</v>
      </c>
      <c r="H7" s="93" t="s">
        <v>85</v>
      </c>
      <c r="I7" s="93" t="s">
        <v>86</v>
      </c>
      <c r="J7" s="93" t="s">
        <v>22</v>
      </c>
      <c r="K7" s="93" t="s">
        <v>49</v>
      </c>
      <c r="M7" s="128" t="s">
        <v>34</v>
      </c>
      <c r="N7" s="129"/>
      <c r="O7" s="129"/>
      <c r="Q7" s="26" t="s">
        <v>41</v>
      </c>
      <c r="R7" s="26" t="s">
        <v>9</v>
      </c>
      <c r="S7" s="33"/>
      <c r="T7" s="67" t="s">
        <v>6</v>
      </c>
      <c r="U7" s="27" t="s">
        <v>38</v>
      </c>
      <c r="V7" s="27" t="s">
        <v>39</v>
      </c>
      <c r="W7" s="27" t="s">
        <v>95</v>
      </c>
      <c r="X7" s="27" t="s">
        <v>97</v>
      </c>
      <c r="Y7" s="27" t="s">
        <v>96</v>
      </c>
      <c r="Z7" s="27" t="s">
        <v>89</v>
      </c>
      <c r="AA7" s="27" t="s">
        <v>40</v>
      </c>
      <c r="AB7" s="68" t="s">
        <v>48</v>
      </c>
      <c r="AC7" s="69"/>
      <c r="AD7" s="70" t="s">
        <v>92</v>
      </c>
      <c r="AE7" s="28" t="s">
        <v>93</v>
      </c>
      <c r="AF7" s="28" t="s">
        <v>12</v>
      </c>
      <c r="AG7" s="28" t="s">
        <v>90</v>
      </c>
      <c r="AH7" s="29" t="s">
        <v>91</v>
      </c>
      <c r="AI7" s="71"/>
      <c r="AJ7" s="26" t="s">
        <v>6</v>
      </c>
      <c r="AK7" s="26" t="s">
        <v>10</v>
      </c>
      <c r="AL7" s="26" t="s">
        <v>11</v>
      </c>
      <c r="AM7" s="26" t="s">
        <v>35</v>
      </c>
      <c r="AN7" s="26" t="s">
        <v>36</v>
      </c>
      <c r="AO7" s="26" t="s">
        <v>37</v>
      </c>
      <c r="AP7" s="33"/>
      <c r="AQ7" s="30" t="s">
        <v>6</v>
      </c>
      <c r="AR7" s="27" t="s">
        <v>10</v>
      </c>
      <c r="AS7" s="27" t="s">
        <v>11</v>
      </c>
      <c r="AT7" s="27" t="s">
        <v>35</v>
      </c>
      <c r="AU7" s="27" t="s">
        <v>36</v>
      </c>
      <c r="AV7" s="31" t="s">
        <v>37</v>
      </c>
      <c r="AW7" s="33"/>
      <c r="AX7" s="30" t="s">
        <v>6</v>
      </c>
      <c r="AY7" s="27" t="s">
        <v>10</v>
      </c>
      <c r="AZ7" s="27" t="s">
        <v>53</v>
      </c>
      <c r="BA7" s="27" t="s">
        <v>35</v>
      </c>
      <c r="BB7" s="27" t="s">
        <v>36</v>
      </c>
      <c r="BC7" s="31" t="s">
        <v>37</v>
      </c>
      <c r="BD7" s="33"/>
      <c r="BE7" s="30" t="s">
        <v>6</v>
      </c>
      <c r="BF7" s="27" t="s">
        <v>43</v>
      </c>
      <c r="BG7" s="27" t="s">
        <v>42</v>
      </c>
      <c r="BH7" s="27" t="s">
        <v>35</v>
      </c>
      <c r="BI7" s="27" t="s">
        <v>36</v>
      </c>
      <c r="BJ7" s="31" t="s">
        <v>37</v>
      </c>
      <c r="BK7" s="33"/>
    </row>
    <row r="8" spans="1:63" ht="30" x14ac:dyDescent="0.35">
      <c r="A8" s="72"/>
      <c r="B8" s="39"/>
      <c r="C8" s="39"/>
      <c r="D8" s="39"/>
      <c r="E8" s="39"/>
      <c r="F8" s="73"/>
      <c r="G8" s="95">
        <f>Table1487453233343536331323334353738393103113123133143153164[[#This Row],[Hours Worked]]*Table1487453233343536331323334353738393103113123133143153164[[#This Row],[Rate]]</f>
        <v>0</v>
      </c>
      <c r="H8" s="115"/>
      <c r="I8" s="117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8" s="94"/>
      <c r="K8" s="95">
        <f>Table1487453233343536331323334353738393103113123133143153164[[#This Row],[Rate (Auto selects)]]*Table1487453233343536331323334353738393103113123133143153164[[#This Row],[Hours Used]]</f>
        <v>0</v>
      </c>
      <c r="M8" s="74" t="s">
        <v>84</v>
      </c>
      <c r="N8" s="24" t="s">
        <v>21</v>
      </c>
      <c r="O8" s="106" t="s">
        <v>9</v>
      </c>
      <c r="Q8" s="40" t="s">
        <v>136</v>
      </c>
      <c r="R8" s="61">
        <v>173</v>
      </c>
      <c r="S8" s="33"/>
      <c r="T8" s="75"/>
      <c r="U8" s="39"/>
      <c r="V8" s="39"/>
      <c r="W8" s="39"/>
      <c r="X8" s="39"/>
      <c r="Y8" s="112">
        <f>IF(X8 &lt;&gt; "", RIGHT(Table15775311283848586881828384858788898108118128138148158169[[#This Row],[Class (Dropdown)]],6),0)</f>
        <v>0</v>
      </c>
      <c r="Z8" s="108"/>
      <c r="AA8" s="107"/>
      <c r="AB8" s="111">
        <f>Table15775311283848586881828384858788898108118128138148158169[[#This Row],[Rate (Auto fill)]]*Table15775311283848586881828384858788898108118128138148158169[[#This Row],[Hours Groomed]]</f>
        <v>0</v>
      </c>
      <c r="AC8" s="32"/>
      <c r="AD8" s="73"/>
      <c r="AE8" s="39"/>
      <c r="AF8" s="39"/>
      <c r="AG8" s="39"/>
      <c r="AH8" s="78"/>
      <c r="AI8" s="33"/>
      <c r="AJ8" s="75"/>
      <c r="AK8" s="39"/>
      <c r="AL8" s="39"/>
      <c r="AM8" s="76"/>
      <c r="AN8" s="39"/>
      <c r="AO8" s="39"/>
      <c r="AP8" s="33"/>
      <c r="AQ8" s="72"/>
      <c r="AR8" s="39"/>
      <c r="AS8" s="39"/>
      <c r="AT8" s="76"/>
      <c r="AU8" s="39"/>
      <c r="AV8" s="78"/>
      <c r="AW8" s="33"/>
      <c r="AX8" s="72"/>
      <c r="AY8" s="39"/>
      <c r="AZ8" s="39"/>
      <c r="BA8" s="76"/>
      <c r="BB8" s="39"/>
      <c r="BC8" s="78"/>
      <c r="BD8" s="33"/>
      <c r="BE8" s="72"/>
      <c r="BF8" s="39"/>
      <c r="BG8" s="39"/>
      <c r="BH8" s="76"/>
      <c r="BI8" s="39"/>
      <c r="BJ8" s="78"/>
      <c r="BK8" s="33"/>
    </row>
    <row r="9" spans="1:63" ht="45.6" customHeight="1" x14ac:dyDescent="0.35">
      <c r="A9" s="77"/>
      <c r="B9" s="39"/>
      <c r="C9" s="39"/>
      <c r="D9" s="39"/>
      <c r="E9" s="39"/>
      <c r="F9" s="73"/>
      <c r="G9" s="95">
        <f>Table1487453233343536331323334353738393103113123133143153164[[#This Row],[Hours Worked]]*Table1487453233343536331323334353738393103113123133143153164[[#This Row],[Rate]]</f>
        <v>0</v>
      </c>
      <c r="H9" s="116"/>
      <c r="I9" s="117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9" s="94"/>
      <c r="K9" s="95">
        <f>Table1487453233343536331323334353738393103113123133143153164[[#This Row],[Rate (Auto selects)]]*Table1487453233343536331323334353738393103113123133143153164[[#This Row],[Hours Used]]</f>
        <v>0</v>
      </c>
      <c r="M9" s="94" t="s">
        <v>121</v>
      </c>
      <c r="N9" s="94" t="s">
        <v>58</v>
      </c>
      <c r="O9" s="107">
        <v>15.58</v>
      </c>
      <c r="Q9" s="40" t="s">
        <v>135</v>
      </c>
      <c r="R9" s="61">
        <v>131</v>
      </c>
      <c r="S9" s="33"/>
      <c r="T9" s="39"/>
      <c r="U9" s="39"/>
      <c r="V9" s="39"/>
      <c r="W9" s="39"/>
      <c r="X9" s="39"/>
      <c r="Y9" s="112">
        <f>IF(X9 &lt;&gt; "", RIGHT(Table15775311283848586881828384858788898108118128138148158169[[#This Row],[Class (Dropdown)]],6),0)</f>
        <v>0</v>
      </c>
      <c r="Z9" s="108"/>
      <c r="AA9" s="107"/>
      <c r="AB9" s="111">
        <f>Table15775311283848586881828384858788898108118128138148158169[[#This Row],[Rate (Auto fill)]]*Table15775311283848586881828384858788898108118128138148158169[[#This Row],[Hours Groomed]]</f>
        <v>0</v>
      </c>
      <c r="AC9" s="32"/>
      <c r="AD9" s="73"/>
      <c r="AE9" s="39"/>
      <c r="AF9" s="39"/>
      <c r="AG9" s="39"/>
      <c r="AH9" s="78"/>
      <c r="AI9" s="33"/>
      <c r="AJ9" s="39"/>
      <c r="AK9" s="39"/>
      <c r="AL9" s="39"/>
      <c r="AM9" s="76"/>
      <c r="AN9" s="39"/>
      <c r="AO9" s="39"/>
      <c r="AP9" s="33"/>
      <c r="AQ9" s="77"/>
      <c r="AR9" s="39"/>
      <c r="AS9" s="39"/>
      <c r="AT9" s="76"/>
      <c r="AU9" s="39"/>
      <c r="AV9" s="78"/>
      <c r="AW9" s="33"/>
      <c r="AX9" s="72"/>
      <c r="AY9" s="39"/>
      <c r="AZ9" s="39"/>
      <c r="BA9" s="76"/>
      <c r="BB9" s="39"/>
      <c r="BC9" s="78"/>
      <c r="BD9" s="33"/>
      <c r="BE9" s="77"/>
      <c r="BF9" s="39"/>
      <c r="BG9" s="39"/>
      <c r="BH9" s="76"/>
      <c r="BI9" s="39"/>
      <c r="BJ9" s="78"/>
      <c r="BK9" s="33"/>
    </row>
    <row r="10" spans="1:63" ht="44.4" customHeight="1" x14ac:dyDescent="0.35">
      <c r="A10" s="72"/>
      <c r="B10" s="39"/>
      <c r="C10" s="39"/>
      <c r="D10" s="39"/>
      <c r="E10" s="39"/>
      <c r="F10" s="73"/>
      <c r="G10" s="95">
        <f>Table1487453233343536331323334353738393103113123133143153164[[#This Row],[Hours Worked]]*Table1487453233343536331323334353738393103113123133143153164[[#This Row],[Rate]]</f>
        <v>0</v>
      </c>
      <c r="H10" s="115"/>
      <c r="I10" s="117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0" s="94"/>
      <c r="K10" s="95">
        <f>Table1487453233343536331323334353738393103113123133143153164[[#This Row],[Rate (Auto selects)]]*Table1487453233343536331323334353738393103113123133143153164[[#This Row],[Hours Used]]</f>
        <v>0</v>
      </c>
      <c r="M10" s="94" t="s">
        <v>122</v>
      </c>
      <c r="N10" s="94" t="s">
        <v>59</v>
      </c>
      <c r="O10" s="107">
        <v>11.51</v>
      </c>
      <c r="Q10" s="40" t="s">
        <v>134</v>
      </c>
      <c r="R10" s="61">
        <v>76</v>
      </c>
      <c r="S10" s="33"/>
      <c r="T10" s="39"/>
      <c r="U10" s="39"/>
      <c r="V10" s="39"/>
      <c r="W10" s="39"/>
      <c r="X10" s="39"/>
      <c r="Y10" s="112">
        <f>IF(X10 &lt;&gt; "", RIGHT(Table15775311283848586881828384858788898108118128138148158169[[#This Row],[Class (Dropdown)]],6),0)</f>
        <v>0</v>
      </c>
      <c r="Z10" s="108"/>
      <c r="AA10" s="107"/>
      <c r="AB10" s="111">
        <f>Table15775311283848586881828384858788898108118128138148158169[[#This Row],[Rate (Auto fill)]]*Table15775311283848586881828384858788898108118128138148158169[[#This Row],[Hours Groomed]]</f>
        <v>0</v>
      </c>
      <c r="AC10" s="32"/>
      <c r="AD10" s="39"/>
      <c r="AE10" s="39"/>
      <c r="AF10" s="39"/>
      <c r="AG10" s="39"/>
      <c r="AH10" s="78"/>
      <c r="AI10" s="33"/>
      <c r="AJ10" s="39"/>
      <c r="AK10" s="39"/>
      <c r="AL10" s="39"/>
      <c r="AM10" s="76"/>
      <c r="AN10" s="39"/>
      <c r="AO10" s="39"/>
      <c r="AP10" s="33"/>
      <c r="AQ10" s="77"/>
      <c r="AR10" s="39"/>
      <c r="AS10" s="39"/>
      <c r="AT10" s="76"/>
      <c r="AU10" s="39"/>
      <c r="AV10" s="78"/>
      <c r="AW10" s="33"/>
      <c r="AX10" s="72"/>
      <c r="AY10" s="39"/>
      <c r="AZ10" s="39"/>
      <c r="BA10" s="76"/>
      <c r="BB10" s="39"/>
      <c r="BC10" s="78"/>
      <c r="BD10" s="33"/>
      <c r="BE10" s="77"/>
      <c r="BF10" s="39"/>
      <c r="BG10" s="39"/>
      <c r="BH10" s="76"/>
      <c r="BI10" s="39"/>
      <c r="BJ10" s="78"/>
      <c r="BK10" s="33"/>
    </row>
    <row r="11" spans="1:63" ht="30" x14ac:dyDescent="0.35">
      <c r="A11" s="77"/>
      <c r="B11" s="39"/>
      <c r="C11" s="39"/>
      <c r="D11" s="39"/>
      <c r="E11" s="39"/>
      <c r="F11" s="73"/>
      <c r="G11" s="95">
        <f>Table1487453233343536331323334353738393103113123133143153164[[#This Row],[Hours Worked]]*Table1487453233343536331323334353738393103113123133143153164[[#This Row],[Rate]]</f>
        <v>0</v>
      </c>
      <c r="H11" s="116"/>
      <c r="I11" s="117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1" s="94"/>
      <c r="K11" s="95">
        <f>Table1487453233343536331323334353738393103113123133143153164[[#This Row],[Rate (Auto selects)]]*Table1487453233343536331323334353738393103113123133143153164[[#This Row],[Hours Used]]</f>
        <v>0</v>
      </c>
      <c r="M11" s="94" t="s">
        <v>123</v>
      </c>
      <c r="N11" s="94" t="s">
        <v>62</v>
      </c>
      <c r="O11" s="107">
        <v>2.31</v>
      </c>
      <c r="Q11" s="40" t="s">
        <v>133</v>
      </c>
      <c r="R11" s="61">
        <v>56</v>
      </c>
      <c r="S11" s="33"/>
      <c r="T11" s="39"/>
      <c r="U11" s="39"/>
      <c r="V11" s="39"/>
      <c r="W11" s="39"/>
      <c r="X11" s="39"/>
      <c r="Y11" s="112">
        <f>IF(X11 &lt;&gt; "", RIGHT(Table15775311283848586881828384858788898108118128138148158169[[#This Row],[Class (Dropdown)]],6),0)</f>
        <v>0</v>
      </c>
      <c r="Z11" s="108"/>
      <c r="AA11" s="107"/>
      <c r="AB11" s="111">
        <f>Table15775311283848586881828384858788898108118128138148158169[[#This Row],[Rate (Auto fill)]]*Table15775311283848586881828384858788898108118128138148158169[[#This Row],[Hours Groomed]]</f>
        <v>0</v>
      </c>
      <c r="AC11" s="32"/>
      <c r="AD11" s="39"/>
      <c r="AE11" s="39"/>
      <c r="AF11" s="39"/>
      <c r="AG11" s="39"/>
      <c r="AH11" s="78"/>
      <c r="AI11" s="33"/>
      <c r="AJ11" s="39"/>
      <c r="AK11" s="39"/>
      <c r="AL11" s="39"/>
      <c r="AM11" s="76"/>
      <c r="AN11" s="39"/>
      <c r="AO11" s="39"/>
      <c r="AP11" s="33"/>
      <c r="AQ11" s="77"/>
      <c r="AR11" s="39"/>
      <c r="AS11" s="39"/>
      <c r="AT11" s="76"/>
      <c r="AU11" s="39"/>
      <c r="AV11" s="78"/>
      <c r="AW11" s="33"/>
      <c r="AX11" s="77"/>
      <c r="AY11" s="39"/>
      <c r="AZ11" s="39"/>
      <c r="BA11" s="76"/>
      <c r="BB11" s="39"/>
      <c r="BC11" s="78"/>
      <c r="BD11" s="33"/>
      <c r="BE11" s="77"/>
      <c r="BF11" s="39"/>
      <c r="BG11" s="39"/>
      <c r="BH11" s="76"/>
      <c r="BI11" s="39"/>
      <c r="BJ11" s="78"/>
      <c r="BK11" s="33"/>
    </row>
    <row r="12" spans="1:63" ht="30" x14ac:dyDescent="0.35">
      <c r="A12" s="77"/>
      <c r="B12" s="39"/>
      <c r="C12" s="39"/>
      <c r="D12" s="39"/>
      <c r="E12" s="39"/>
      <c r="F12" s="73"/>
      <c r="G12" s="95">
        <f>Table1487453233343536331323334353738393103113123133143153164[[#This Row],[Hours Worked]]*Table1487453233343536331323334353738393103113123133143153164[[#This Row],[Rate]]</f>
        <v>0</v>
      </c>
      <c r="H12" s="116"/>
      <c r="I12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2" s="94"/>
      <c r="K12" s="95">
        <f>Table1487453233343536331323334353738393103113123133143153164[[#This Row],[Rate (Auto selects)]]*Table1487453233343536331323334353738393103113123133143153164[[#This Row],[Hours Used]]</f>
        <v>0</v>
      </c>
      <c r="M12" s="94" t="s">
        <v>124</v>
      </c>
      <c r="N12" s="94" t="s">
        <v>63</v>
      </c>
      <c r="O12" s="107">
        <v>1.44</v>
      </c>
      <c r="Q12" s="40" t="s">
        <v>132</v>
      </c>
      <c r="R12" s="61">
        <v>41</v>
      </c>
      <c r="S12" s="33"/>
      <c r="T12" s="39"/>
      <c r="U12" s="39"/>
      <c r="V12" s="39"/>
      <c r="W12" s="39"/>
      <c r="X12" s="39"/>
      <c r="Y12" s="112">
        <f>IF(X12 &lt;&gt; "", RIGHT(Table15775311283848586881828384858788898108118128138148158169[[#This Row],[Class (Dropdown)]],6),0)</f>
        <v>0</v>
      </c>
      <c r="Z12" s="108"/>
      <c r="AA12" s="107"/>
      <c r="AB12" s="111">
        <f>Table15775311283848586881828384858788898108118128138148158169[[#This Row],[Rate (Auto fill)]]*Table15775311283848586881828384858788898108118128138148158169[[#This Row],[Hours Groomed]]</f>
        <v>0</v>
      </c>
      <c r="AC12" s="32"/>
      <c r="AD12" s="39"/>
      <c r="AE12" s="39"/>
      <c r="AF12" s="39"/>
      <c r="AG12" s="39"/>
      <c r="AH12" s="78"/>
      <c r="AI12" s="33"/>
      <c r="AJ12" s="39"/>
      <c r="AK12" s="39"/>
      <c r="AL12" s="39"/>
      <c r="AM12" s="76"/>
      <c r="AN12" s="39"/>
      <c r="AO12" s="39"/>
      <c r="AP12" s="33"/>
      <c r="AQ12" s="77"/>
      <c r="AR12" s="39"/>
      <c r="AS12" s="39"/>
      <c r="AT12" s="76"/>
      <c r="AU12" s="39"/>
      <c r="AV12" s="78"/>
      <c r="AW12" s="33"/>
      <c r="AX12" s="77"/>
      <c r="AY12" s="39"/>
      <c r="AZ12" s="39"/>
      <c r="BA12" s="76"/>
      <c r="BB12" s="39"/>
      <c r="BC12" s="78"/>
      <c r="BD12" s="33"/>
      <c r="BE12" s="77"/>
      <c r="BF12" s="39"/>
      <c r="BG12" s="39"/>
      <c r="BH12" s="76"/>
      <c r="BI12" s="39"/>
      <c r="BJ12" s="78"/>
      <c r="BK12" s="33"/>
    </row>
    <row r="13" spans="1:63" ht="30" x14ac:dyDescent="0.35">
      <c r="A13" s="77"/>
      <c r="B13" s="39"/>
      <c r="C13" s="39"/>
      <c r="D13" s="39"/>
      <c r="E13" s="39"/>
      <c r="F13" s="73"/>
      <c r="G13" s="95">
        <f>Table1487453233343536331323334353738393103113123133143153164[[#This Row],[Hours Worked]]*Table1487453233343536331323334353738393103113123133143153164[[#This Row],[Rate]]</f>
        <v>0</v>
      </c>
      <c r="H13" s="116"/>
      <c r="I13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3" s="94"/>
      <c r="K13" s="95">
        <f>Table1487453233343536331323334353738393103113123133143153164[[#This Row],[Rate (Auto selects)]]*Table1487453233343536331323334353738393103113123133143153164[[#This Row],[Hours Used]]</f>
        <v>0</v>
      </c>
      <c r="M13" s="94" t="s">
        <v>125</v>
      </c>
      <c r="N13" s="94" t="s">
        <v>60</v>
      </c>
      <c r="O13" s="107">
        <v>1.29</v>
      </c>
      <c r="Q13" s="109" t="s">
        <v>131</v>
      </c>
      <c r="R13" s="110">
        <v>110</v>
      </c>
      <c r="S13" s="33"/>
      <c r="T13" s="39"/>
      <c r="U13" s="39"/>
      <c r="V13" s="39"/>
      <c r="W13" s="39"/>
      <c r="X13" s="39"/>
      <c r="Y13" s="112">
        <f>IF(X13 &lt;&gt; "", RIGHT(Table15775311283848586881828384858788898108118128138148158169[[#This Row],[Class (Dropdown)]],6),0)</f>
        <v>0</v>
      </c>
      <c r="Z13" s="108"/>
      <c r="AA13" s="107"/>
      <c r="AB13" s="111">
        <f>Table15775311283848586881828384858788898108118128138148158169[[#This Row],[Rate (Auto fill)]]*Table15775311283848586881828384858788898108118128138148158169[[#This Row],[Hours Groomed]]</f>
        <v>0</v>
      </c>
      <c r="AC13" s="32"/>
      <c r="AD13" s="39"/>
      <c r="AE13" s="39"/>
      <c r="AF13" s="39"/>
      <c r="AG13" s="39"/>
      <c r="AH13" s="78"/>
      <c r="AI13" s="33"/>
      <c r="AJ13" s="39"/>
      <c r="AK13" s="39"/>
      <c r="AL13" s="39"/>
      <c r="AM13" s="76"/>
      <c r="AN13" s="39"/>
      <c r="AO13" s="39"/>
      <c r="AP13" s="33"/>
      <c r="AQ13" s="77"/>
      <c r="AR13" s="39"/>
      <c r="AS13" s="39"/>
      <c r="AT13" s="76"/>
      <c r="AU13" s="39"/>
      <c r="AV13" s="78"/>
      <c r="AW13" s="33"/>
      <c r="AX13" s="77"/>
      <c r="AY13" s="39"/>
      <c r="AZ13" s="39"/>
      <c r="BA13" s="76"/>
      <c r="BB13" s="39"/>
      <c r="BC13" s="78"/>
      <c r="BD13" s="33"/>
      <c r="BE13" s="77"/>
      <c r="BF13" s="39"/>
      <c r="BG13" s="39"/>
      <c r="BH13" s="76"/>
      <c r="BI13" s="39"/>
      <c r="BJ13" s="78"/>
      <c r="BK13" s="33"/>
    </row>
    <row r="14" spans="1:63" ht="30" x14ac:dyDescent="0.35">
      <c r="A14" s="77"/>
      <c r="B14" s="39"/>
      <c r="C14" s="39"/>
      <c r="D14" s="39"/>
      <c r="E14" s="39"/>
      <c r="F14" s="73"/>
      <c r="G14" s="95">
        <f>Table1487453233343536331323334353738393103113123133143153164[[#This Row],[Hours Worked]]*Table1487453233343536331323334353738393103113123133143153164[[#This Row],[Rate]]</f>
        <v>0</v>
      </c>
      <c r="H14" s="116"/>
      <c r="I14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4" s="94"/>
      <c r="K14" s="95">
        <f>Table1487453233343536331323334353738393103113123133143153164[[#This Row],[Rate (Auto selects)]]*Table1487453233343536331323334353738393103113123133143153164[[#This Row],[Hours Used]]</f>
        <v>0</v>
      </c>
      <c r="M14" s="94" t="s">
        <v>126</v>
      </c>
      <c r="N14" s="94" t="s">
        <v>64</v>
      </c>
      <c r="O14" s="107">
        <v>4.4400000000000004</v>
      </c>
      <c r="Q14" s="109" t="s">
        <v>130</v>
      </c>
      <c r="R14" s="110">
        <v>83</v>
      </c>
      <c r="S14" s="33"/>
      <c r="T14" s="39"/>
      <c r="U14" s="39"/>
      <c r="V14" s="39"/>
      <c r="W14" s="39"/>
      <c r="X14" s="39"/>
      <c r="Y14" s="112">
        <f>IF(X14 &lt;&gt; "", RIGHT(Table15775311283848586881828384858788898108118128138148158169[[#This Row],[Class (Dropdown)]],6),0)</f>
        <v>0</v>
      </c>
      <c r="Z14" s="108"/>
      <c r="AA14" s="107"/>
      <c r="AB14" s="111">
        <f>Table15775311283848586881828384858788898108118128138148158169[[#This Row],[Rate (Auto fill)]]*Table15775311283848586881828384858788898108118128138148158169[[#This Row],[Hours Groomed]]</f>
        <v>0</v>
      </c>
      <c r="AC14" s="32"/>
      <c r="AD14" s="39"/>
      <c r="AE14" s="39"/>
      <c r="AF14" s="39"/>
      <c r="AG14" s="39"/>
      <c r="AH14" s="78"/>
      <c r="AI14" s="33"/>
      <c r="AJ14" s="39"/>
      <c r="AK14" s="39"/>
      <c r="AL14" s="39"/>
      <c r="AM14" s="76"/>
      <c r="AN14" s="39"/>
      <c r="AO14" s="39"/>
      <c r="AP14" s="33"/>
      <c r="AQ14" s="77"/>
      <c r="AR14" s="39"/>
      <c r="AS14" s="39"/>
      <c r="AT14" s="76"/>
      <c r="AU14" s="39"/>
      <c r="AV14" s="78"/>
      <c r="AW14" s="33"/>
      <c r="AX14" s="77"/>
      <c r="AY14" s="39"/>
      <c r="AZ14" s="39"/>
      <c r="BA14" s="76"/>
      <c r="BB14" s="39"/>
      <c r="BC14" s="78"/>
      <c r="BD14" s="33"/>
      <c r="BE14" s="77"/>
      <c r="BF14" s="39"/>
      <c r="BG14" s="39"/>
      <c r="BH14" s="76"/>
      <c r="BI14" s="39"/>
      <c r="BJ14" s="78"/>
      <c r="BK14" s="33"/>
    </row>
    <row r="15" spans="1:63" ht="30" x14ac:dyDescent="0.35">
      <c r="A15" s="77"/>
      <c r="B15" s="39"/>
      <c r="C15" s="39"/>
      <c r="D15" s="39"/>
      <c r="E15" s="39"/>
      <c r="F15" s="73"/>
      <c r="G15" s="95">
        <f>Table1487453233343536331323334353738393103113123133143153164[[#This Row],[Hours Worked]]*Table1487453233343536331323334353738393103113123133143153164[[#This Row],[Rate]]</f>
        <v>0</v>
      </c>
      <c r="H15" s="116"/>
      <c r="I15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5" s="94"/>
      <c r="K15" s="95">
        <f>Table1487453233343536331323334353738393103113123133143153164[[#This Row],[Rate (Auto selects)]]*Table1487453233343536331323334353738393103113123133143153164[[#This Row],[Hours Used]]</f>
        <v>0</v>
      </c>
      <c r="M15" s="94" t="s">
        <v>104</v>
      </c>
      <c r="N15" s="94" t="s">
        <v>65</v>
      </c>
      <c r="O15" s="107">
        <v>4.18</v>
      </c>
      <c r="Q15" s="109" t="s">
        <v>129</v>
      </c>
      <c r="R15" s="110">
        <v>46</v>
      </c>
      <c r="S15" s="33"/>
      <c r="T15" s="39"/>
      <c r="U15" s="39"/>
      <c r="V15" s="39"/>
      <c r="W15" s="39"/>
      <c r="X15" s="39"/>
      <c r="Y15" s="112">
        <f>IF(X15 &lt;&gt; "", RIGHT(Table15775311283848586881828384858788898108118128138148158169[[#This Row],[Class (Dropdown)]],6),0)</f>
        <v>0</v>
      </c>
      <c r="Z15" s="108"/>
      <c r="AA15" s="107"/>
      <c r="AB15" s="111">
        <f>Table15775311283848586881828384858788898108118128138148158169[[#This Row],[Rate (Auto fill)]]*Table15775311283848586881828384858788898108118128138148158169[[#This Row],[Hours Groomed]]</f>
        <v>0</v>
      </c>
      <c r="AC15" s="32"/>
      <c r="AD15" s="39"/>
      <c r="AE15" s="39"/>
      <c r="AF15" s="39"/>
      <c r="AG15" s="39"/>
      <c r="AH15" s="78"/>
      <c r="AI15" s="33"/>
      <c r="AJ15" s="39"/>
      <c r="AK15" s="39"/>
      <c r="AL15" s="39"/>
      <c r="AM15" s="76"/>
      <c r="AN15" s="39"/>
      <c r="AO15" s="39"/>
      <c r="AP15" s="33"/>
      <c r="AQ15" s="77"/>
      <c r="AR15" s="39"/>
      <c r="AS15" s="39"/>
      <c r="AT15" s="76"/>
      <c r="AU15" s="39"/>
      <c r="AV15" s="78"/>
      <c r="AW15" s="33"/>
      <c r="AX15" s="77"/>
      <c r="AY15" s="39"/>
      <c r="AZ15" s="39"/>
      <c r="BA15" s="76"/>
      <c r="BB15" s="39"/>
      <c r="BC15" s="78"/>
      <c r="BD15" s="33"/>
      <c r="BE15" s="77"/>
      <c r="BF15" s="39"/>
      <c r="BG15" s="39"/>
      <c r="BH15" s="76"/>
      <c r="BI15" s="39"/>
      <c r="BJ15" s="78"/>
      <c r="BK15" s="33"/>
    </row>
    <row r="16" spans="1:63" ht="30" x14ac:dyDescent="0.35">
      <c r="A16" s="77"/>
      <c r="B16" s="39"/>
      <c r="C16" s="39"/>
      <c r="D16" s="39"/>
      <c r="E16" s="39"/>
      <c r="F16" s="73"/>
      <c r="G16" s="95">
        <f>Table1487453233343536331323334353738393103113123133143153164[[#This Row],[Hours Worked]]*Table1487453233343536331323334353738393103113123133143153164[[#This Row],[Rate]]</f>
        <v>0</v>
      </c>
      <c r="H16" s="116"/>
      <c r="I16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6" s="94"/>
      <c r="K16" s="95">
        <f>Table1487453233343536331323334353738393103113123133143153164[[#This Row],[Rate (Auto selects)]]*Table1487453233343536331323334353738393103113123133143153164[[#This Row],[Hours Used]]</f>
        <v>0</v>
      </c>
      <c r="M16" s="94" t="s">
        <v>105</v>
      </c>
      <c r="N16" s="94" t="s">
        <v>66</v>
      </c>
      <c r="O16" s="107">
        <v>12.36</v>
      </c>
      <c r="P16" s="79"/>
      <c r="Q16" s="109" t="s">
        <v>128</v>
      </c>
      <c r="R16" s="110">
        <v>33</v>
      </c>
      <c r="S16" s="33"/>
      <c r="T16" s="39"/>
      <c r="U16" s="39"/>
      <c r="V16" s="39"/>
      <c r="W16" s="39"/>
      <c r="X16" s="39"/>
      <c r="Y16" s="112">
        <f>IF(X16 &lt;&gt; "", RIGHT(Table15775311283848586881828384858788898108118128138148158169[[#This Row],[Class (Dropdown)]],6),0)</f>
        <v>0</v>
      </c>
      <c r="Z16" s="108"/>
      <c r="AA16" s="107"/>
      <c r="AB16" s="111">
        <f>Table15775311283848586881828384858788898108118128138148158169[[#This Row],[Rate (Auto fill)]]*Table15775311283848586881828384858788898108118128138148158169[[#This Row],[Hours Groomed]]</f>
        <v>0</v>
      </c>
      <c r="AC16" s="32"/>
      <c r="AD16" s="39"/>
      <c r="AE16" s="39"/>
      <c r="AF16" s="39"/>
      <c r="AG16" s="39"/>
      <c r="AH16" s="78"/>
      <c r="AI16" s="33"/>
      <c r="AJ16" s="39"/>
      <c r="AK16" s="39"/>
      <c r="AL16" s="39"/>
      <c r="AM16" s="76"/>
      <c r="AN16" s="39"/>
      <c r="AO16" s="39"/>
      <c r="AP16" s="33"/>
      <c r="AQ16" s="77"/>
      <c r="AR16" s="39"/>
      <c r="AS16" s="39"/>
      <c r="AT16" s="76"/>
      <c r="AU16" s="39"/>
      <c r="AV16" s="78"/>
      <c r="AW16" s="33"/>
      <c r="AX16" s="77"/>
      <c r="AY16" s="39"/>
      <c r="AZ16" s="39"/>
      <c r="BA16" s="76"/>
      <c r="BB16" s="39"/>
      <c r="BC16" s="78"/>
      <c r="BD16" s="33"/>
      <c r="BE16" s="77"/>
      <c r="BF16" s="39"/>
      <c r="BG16" s="39"/>
      <c r="BH16" s="76"/>
      <c r="BI16" s="39"/>
      <c r="BJ16" s="78"/>
      <c r="BK16" s="33"/>
    </row>
    <row r="17" spans="1:63" ht="30" x14ac:dyDescent="0.35">
      <c r="A17" s="77"/>
      <c r="B17" s="39"/>
      <c r="C17" s="39"/>
      <c r="D17" s="39"/>
      <c r="E17" s="39"/>
      <c r="F17" s="73"/>
      <c r="G17" s="95">
        <f>Table1487453233343536331323334353738393103113123133143153164[[#This Row],[Hours Worked]]*Table1487453233343536331323334353738393103113123133143153164[[#This Row],[Rate]]</f>
        <v>0</v>
      </c>
      <c r="H17" s="116"/>
      <c r="I17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7" s="94"/>
      <c r="K17" s="95">
        <f>Table1487453233343536331323334353738393103113123133143153164[[#This Row],[Rate (Auto selects)]]*Table1487453233343536331323334353738393103113123133143153164[[#This Row],[Hours Used]]</f>
        <v>0</v>
      </c>
      <c r="M17" s="94" t="s">
        <v>106</v>
      </c>
      <c r="N17" s="94" t="s">
        <v>67</v>
      </c>
      <c r="O17" s="107">
        <v>6.91</v>
      </c>
      <c r="P17" s="79"/>
      <c r="Q17" s="109" t="s">
        <v>127</v>
      </c>
      <c r="R17" s="110">
        <v>28</v>
      </c>
      <c r="S17" s="33"/>
      <c r="T17" s="39" t="s">
        <v>50</v>
      </c>
      <c r="U17" s="39"/>
      <c r="V17" s="39"/>
      <c r="W17" s="39"/>
      <c r="X17" s="39"/>
      <c r="Y17" s="112">
        <f>IF(X17 &lt;&gt; "", RIGHT(Table15775311283848586881828384858788898108118128138148158169[[#This Row],[Class (Dropdown)]],6),0)</f>
        <v>0</v>
      </c>
      <c r="Z17" s="108"/>
      <c r="AA17" s="107"/>
      <c r="AB17" s="111">
        <f>Table15775311283848586881828384858788898108118128138148158169[[#This Row],[Rate (Auto fill)]]*Table15775311283848586881828384858788898108118128138148158169[[#This Row],[Hours Groomed]]</f>
        <v>0</v>
      </c>
      <c r="AC17" s="32"/>
      <c r="AD17" s="39"/>
      <c r="AE17" s="39"/>
      <c r="AF17" s="39"/>
      <c r="AG17" s="39"/>
      <c r="AH17" s="78"/>
      <c r="AI17" s="33"/>
      <c r="AJ17" s="39"/>
      <c r="AK17" s="39"/>
      <c r="AL17" s="39"/>
      <c r="AM17" s="76"/>
      <c r="AN17" s="39"/>
      <c r="AO17" s="39"/>
      <c r="AP17" s="33"/>
      <c r="AQ17" s="77"/>
      <c r="AR17" s="39"/>
      <c r="AS17" s="39"/>
      <c r="AT17" s="76"/>
      <c r="AU17" s="39"/>
      <c r="AV17" s="78"/>
      <c r="AW17" s="33"/>
      <c r="AX17" s="77"/>
      <c r="AY17" s="39"/>
      <c r="AZ17" s="39"/>
      <c r="BA17" s="76"/>
      <c r="BB17" s="39"/>
      <c r="BC17" s="78"/>
      <c r="BD17" s="33"/>
      <c r="BE17" s="77"/>
      <c r="BF17" s="39"/>
      <c r="BG17" s="39"/>
      <c r="BH17" s="76"/>
      <c r="BI17" s="39"/>
      <c r="BJ17" s="78"/>
      <c r="BK17" s="33"/>
    </row>
    <row r="18" spans="1:63" ht="30" x14ac:dyDescent="0.35">
      <c r="A18" s="77"/>
      <c r="B18" s="39"/>
      <c r="C18" s="39"/>
      <c r="D18" s="39"/>
      <c r="E18" s="39"/>
      <c r="F18" s="73"/>
      <c r="G18" s="95">
        <f>Table1487453233343536331323334353738393103113123133143153164[[#This Row],[Hours Worked]]*Table1487453233343536331323334353738393103113123133143153164[[#This Row],[Rate]]</f>
        <v>0</v>
      </c>
      <c r="H18" s="116"/>
      <c r="I18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8" s="94"/>
      <c r="K18" s="95">
        <f>Table1487453233343536331323334353738393103113123133143153164[[#This Row],[Rate (Auto selects)]]*Table1487453233343536331323334353738393103113123133143153164[[#This Row],[Hours Used]]</f>
        <v>0</v>
      </c>
      <c r="M18" s="94" t="s">
        <v>107</v>
      </c>
      <c r="N18" s="94" t="s">
        <v>54</v>
      </c>
      <c r="O18" s="107">
        <v>15.14</v>
      </c>
      <c r="P18" s="80"/>
      <c r="S18" s="33"/>
      <c r="T18" s="39"/>
      <c r="U18" s="39"/>
      <c r="V18" s="39"/>
      <c r="W18" s="39"/>
      <c r="X18" s="39"/>
      <c r="Y18" s="112">
        <f>IF(X18 &lt;&gt; "", RIGHT(Table15775311283848586881828384858788898108118128138148158169[[#This Row],[Class (Dropdown)]],6),0)</f>
        <v>0</v>
      </c>
      <c r="Z18" s="108"/>
      <c r="AA18" s="107"/>
      <c r="AB18" s="111">
        <f>Table15775311283848586881828384858788898108118128138148158169[[#This Row],[Rate (Auto fill)]]*Table15775311283848586881828384858788898108118128138148158169[[#This Row],[Hours Groomed]]</f>
        <v>0</v>
      </c>
      <c r="AC18" s="32"/>
      <c r="AD18" s="39"/>
      <c r="AE18" s="39"/>
      <c r="AF18" s="39"/>
      <c r="AG18" s="39"/>
      <c r="AH18" s="78"/>
      <c r="AI18" s="33"/>
      <c r="AJ18" s="39"/>
      <c r="AK18" s="39"/>
      <c r="AL18" s="39"/>
      <c r="AM18" s="76"/>
      <c r="AN18" s="39"/>
      <c r="AO18" s="39"/>
      <c r="AP18" s="33"/>
      <c r="AQ18" s="77"/>
      <c r="AR18" s="39"/>
      <c r="AS18" s="39"/>
      <c r="AT18" s="76"/>
      <c r="AU18" s="39"/>
      <c r="AV18" s="78"/>
      <c r="AW18" s="33"/>
      <c r="AX18" s="77"/>
      <c r="AY18" s="39"/>
      <c r="AZ18" s="39"/>
      <c r="BA18" s="76"/>
      <c r="BB18" s="39"/>
      <c r="BC18" s="78"/>
      <c r="BD18" s="33"/>
      <c r="BE18" s="77"/>
      <c r="BF18" s="39"/>
      <c r="BG18" s="39"/>
      <c r="BH18" s="76"/>
      <c r="BI18" s="39"/>
      <c r="BJ18" s="78"/>
      <c r="BK18" s="33"/>
    </row>
    <row r="19" spans="1:63" ht="33.75" customHeight="1" x14ac:dyDescent="0.35">
      <c r="A19" s="77"/>
      <c r="B19" s="39"/>
      <c r="C19" s="39"/>
      <c r="D19" s="39"/>
      <c r="E19" s="39"/>
      <c r="F19" s="73"/>
      <c r="G19" s="95">
        <f>Table1487453233343536331323334353738393103113123133143153164[[#This Row],[Hours Worked]]*Table1487453233343536331323334353738393103113123133143153164[[#This Row],[Rate]]</f>
        <v>0</v>
      </c>
      <c r="H19" s="116"/>
      <c r="I19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9" s="94"/>
      <c r="K19" s="95">
        <f>Table1487453233343536331323334353738393103113123133143153164[[#This Row],[Rate (Auto selects)]]*Table1487453233343536331323334353738393103113123133143153164[[#This Row],[Hours Used]]</f>
        <v>0</v>
      </c>
      <c r="M19" s="94" t="s">
        <v>108</v>
      </c>
      <c r="N19" s="94" t="s">
        <v>55</v>
      </c>
      <c r="O19" s="107">
        <v>20.61</v>
      </c>
      <c r="P19" s="32"/>
      <c r="S19" s="33"/>
      <c r="T19" s="39"/>
      <c r="U19" s="39"/>
      <c r="V19" s="39"/>
      <c r="W19" s="39"/>
      <c r="X19" s="39"/>
      <c r="Y19" s="112">
        <f>IF(X19 &lt;&gt; "", RIGHT(Table15775311283848586881828384858788898108118128138148158169[[#This Row],[Class (Dropdown)]],6),0)</f>
        <v>0</v>
      </c>
      <c r="Z19" s="108"/>
      <c r="AA19" s="107"/>
      <c r="AB19" s="111">
        <f>Table15775311283848586881828384858788898108118128138148158169[[#This Row],[Rate (Auto fill)]]*Table15775311283848586881828384858788898108118128138148158169[[#This Row],[Hours Groomed]]</f>
        <v>0</v>
      </c>
      <c r="AC19" s="32"/>
      <c r="AD19" s="39"/>
      <c r="AE19" s="39"/>
      <c r="AF19" s="39"/>
      <c r="AG19" s="39"/>
      <c r="AH19" s="78"/>
      <c r="AI19" s="33"/>
      <c r="AJ19" s="39"/>
      <c r="AK19" s="39"/>
      <c r="AL19" s="39"/>
      <c r="AM19" s="76"/>
      <c r="AN19" s="39"/>
      <c r="AO19" s="39"/>
      <c r="AP19" s="33"/>
      <c r="AQ19" s="77"/>
      <c r="AR19" s="39"/>
      <c r="AS19" s="39"/>
      <c r="AT19" s="76"/>
      <c r="AU19" s="39"/>
      <c r="AV19" s="78"/>
      <c r="AW19" s="33"/>
      <c r="AX19" s="77"/>
      <c r="AY19" s="39"/>
      <c r="AZ19" s="39"/>
      <c r="BA19" s="76"/>
      <c r="BB19" s="39"/>
      <c r="BC19" s="78"/>
      <c r="BD19" s="33"/>
      <c r="BE19" s="77"/>
      <c r="BF19" s="39"/>
      <c r="BG19" s="39"/>
      <c r="BH19" s="76"/>
      <c r="BI19" s="39"/>
      <c r="BJ19" s="78"/>
      <c r="BK19" s="33"/>
    </row>
    <row r="20" spans="1:63" ht="30" x14ac:dyDescent="0.35">
      <c r="A20" s="77"/>
      <c r="B20" s="39"/>
      <c r="C20" s="39"/>
      <c r="D20" s="39"/>
      <c r="E20" s="39"/>
      <c r="F20" s="73"/>
      <c r="G20" s="95">
        <f>Table1487453233343536331323334353738393103113123133143153164[[#This Row],[Hours Worked]]*Table1487453233343536331323334353738393103113123133143153164[[#This Row],[Rate]]</f>
        <v>0</v>
      </c>
      <c r="H20" s="116"/>
      <c r="I20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20" s="94"/>
      <c r="K20" s="95">
        <f>Table1487453233343536331323334353738393103113123133143153164[[#This Row],[Rate (Auto selects)]]*Table1487453233343536331323334353738393103113123133143153164[[#This Row],[Hours Used]]</f>
        <v>0</v>
      </c>
      <c r="M20" s="94" t="s">
        <v>116</v>
      </c>
      <c r="N20" s="94" t="s">
        <v>68</v>
      </c>
      <c r="O20" s="107">
        <v>29.99</v>
      </c>
      <c r="P20" s="32"/>
      <c r="S20" s="33"/>
      <c r="T20" s="39"/>
      <c r="U20" s="39"/>
      <c r="V20" s="39"/>
      <c r="W20" s="39"/>
      <c r="X20" s="39"/>
      <c r="Y20" s="112">
        <f>IF(X20 &lt;&gt; "", RIGHT(Table15775311283848586881828384858788898108118128138148158169[[#This Row],[Class (Dropdown)]],6),0)</f>
        <v>0</v>
      </c>
      <c r="Z20" s="108"/>
      <c r="AA20" s="107"/>
      <c r="AB20" s="111">
        <f>Table15775311283848586881828384858788898108118128138148158169[[#This Row],[Rate (Auto fill)]]*Table15775311283848586881828384858788898108118128138148158169[[#This Row],[Hours Groomed]]</f>
        <v>0</v>
      </c>
      <c r="AC20" s="32"/>
      <c r="AD20" s="39"/>
      <c r="AE20" s="39"/>
      <c r="AF20" s="39"/>
      <c r="AG20" s="39"/>
      <c r="AH20" s="78"/>
      <c r="AI20" s="33"/>
      <c r="AJ20" s="39"/>
      <c r="AK20" s="39"/>
      <c r="AL20" s="39"/>
      <c r="AM20" s="76"/>
      <c r="AN20" s="39"/>
      <c r="AO20" s="39"/>
      <c r="AP20" s="33"/>
      <c r="AQ20" s="77"/>
      <c r="AR20" s="39"/>
      <c r="AS20" s="39"/>
      <c r="AT20" s="76"/>
      <c r="AU20" s="39"/>
      <c r="AV20" s="78"/>
      <c r="AW20" s="33"/>
      <c r="AX20" s="77"/>
      <c r="AY20" s="39"/>
      <c r="AZ20" s="39"/>
      <c r="BA20" s="76"/>
      <c r="BB20" s="39"/>
      <c r="BC20" s="78"/>
      <c r="BD20" s="33"/>
      <c r="BE20" s="77"/>
      <c r="BF20" s="39"/>
      <c r="BG20" s="39"/>
      <c r="BH20" s="76"/>
      <c r="BI20" s="39"/>
      <c r="BJ20" s="78"/>
      <c r="BK20" s="33"/>
    </row>
    <row r="21" spans="1:63" ht="45" x14ac:dyDescent="0.35">
      <c r="A21" s="77"/>
      <c r="B21" s="39"/>
      <c r="C21" s="39"/>
      <c r="D21" s="39"/>
      <c r="E21" s="39"/>
      <c r="F21" s="73"/>
      <c r="G21" s="95">
        <f>Table1487453233343536331323334353738393103113123133143153164[[#This Row],[Hours Worked]]*Table1487453233343536331323334353738393103113123133143153164[[#This Row],[Rate]]</f>
        <v>0</v>
      </c>
      <c r="H21" s="116"/>
      <c r="I21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21" s="94"/>
      <c r="K21" s="95">
        <f>Table1487453233343536331323334353738393103113123133143153164[[#This Row],[Rate (Auto selects)]]*Table1487453233343536331323334353738393103113123133143153164[[#This Row],[Hours Used]]</f>
        <v>0</v>
      </c>
      <c r="M21" s="94" t="s">
        <v>117</v>
      </c>
      <c r="N21" s="94" t="s">
        <v>69</v>
      </c>
      <c r="O21" s="107">
        <v>17.75</v>
      </c>
      <c r="P21" s="32"/>
      <c r="S21" s="33"/>
      <c r="T21" s="39"/>
      <c r="U21" s="39"/>
      <c r="V21" s="39"/>
      <c r="W21" s="39"/>
      <c r="X21" s="39"/>
      <c r="Y21" s="112">
        <f>IF(X21 &lt;&gt; "", RIGHT(Table15775311283848586881828384858788898108118128138148158169[[#This Row],[Class (Dropdown)]],6),0)</f>
        <v>0</v>
      </c>
      <c r="Z21" s="108"/>
      <c r="AA21" s="107"/>
      <c r="AB21" s="111">
        <f>Table15775311283848586881828384858788898108118128138148158169[[#This Row],[Rate (Auto fill)]]*Table15775311283848586881828384858788898108118128138148158169[[#This Row],[Hours Groomed]]</f>
        <v>0</v>
      </c>
      <c r="AC21" s="32"/>
      <c r="AD21" s="39"/>
      <c r="AE21" s="39"/>
      <c r="AF21" s="39"/>
      <c r="AG21" s="39"/>
      <c r="AH21" s="78"/>
      <c r="AI21" s="33"/>
      <c r="AJ21" s="39"/>
      <c r="AK21" s="39"/>
      <c r="AL21" s="39"/>
      <c r="AM21" s="76"/>
      <c r="AN21" s="39"/>
      <c r="AO21" s="39"/>
      <c r="AP21" s="33"/>
      <c r="AQ21" s="77"/>
      <c r="AR21" s="39"/>
      <c r="AS21" s="39"/>
      <c r="AT21" s="76"/>
      <c r="AU21" s="39"/>
      <c r="AV21" s="78"/>
      <c r="AW21" s="33"/>
      <c r="AX21" s="77"/>
      <c r="AY21" s="39"/>
      <c r="AZ21" s="39"/>
      <c r="BA21" s="76"/>
      <c r="BB21" s="39"/>
      <c r="BC21" s="78"/>
      <c r="BD21" s="33"/>
      <c r="BE21" s="77"/>
      <c r="BF21" s="39"/>
      <c r="BG21" s="39"/>
      <c r="BH21" s="76"/>
      <c r="BI21" s="39"/>
      <c r="BJ21" s="78"/>
      <c r="BK21" s="33"/>
    </row>
    <row r="22" spans="1:63" ht="45" x14ac:dyDescent="0.35">
      <c r="A22" s="77"/>
      <c r="B22" s="39"/>
      <c r="C22" s="39"/>
      <c r="D22" s="39"/>
      <c r="E22" s="39"/>
      <c r="F22" s="73"/>
      <c r="G22" s="95">
        <f>Table1487453233343536331323334353738393103113123133143153164[[#This Row],[Hours Worked]]*Table1487453233343536331323334353738393103113123133143153164[[#This Row],[Rate]]</f>
        <v>0</v>
      </c>
      <c r="H22" s="116"/>
      <c r="I22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22" s="94"/>
      <c r="K22" s="95">
        <f>Table1487453233343536331323334353738393103113123133143153164[[#This Row],[Rate (Auto selects)]]*Table1487453233343536331323334353738393103113123133143153164[[#This Row],[Hours Used]]</f>
        <v>0</v>
      </c>
      <c r="M22" s="94" t="s">
        <v>118</v>
      </c>
      <c r="N22" s="94" t="s">
        <v>56</v>
      </c>
      <c r="O22" s="107">
        <v>40.659999999999997</v>
      </c>
      <c r="P22" s="32"/>
      <c r="S22" s="33"/>
      <c r="T22" s="39"/>
      <c r="U22" s="39"/>
      <c r="V22" s="39"/>
      <c r="W22" s="39"/>
      <c r="X22" s="39"/>
      <c r="Y22" s="112">
        <f>IF(X22 &lt;&gt; "", RIGHT(Table15775311283848586881828384858788898108118128138148158169[[#This Row],[Class (Dropdown)]],6),0)</f>
        <v>0</v>
      </c>
      <c r="Z22" s="108"/>
      <c r="AA22" s="107"/>
      <c r="AB22" s="111">
        <f>Table15775311283848586881828384858788898108118128138148158169[[#This Row],[Rate (Auto fill)]]*Table15775311283848586881828384858788898108118128138148158169[[#This Row],[Hours Groomed]]</f>
        <v>0</v>
      </c>
      <c r="AC22" s="32"/>
      <c r="AD22" s="39"/>
      <c r="AE22" s="39"/>
      <c r="AF22" s="39"/>
      <c r="AG22" s="39"/>
      <c r="AH22" s="78"/>
      <c r="AI22" s="33"/>
      <c r="AJ22" s="39"/>
      <c r="AK22" s="39"/>
      <c r="AL22" s="39"/>
      <c r="AM22" s="76"/>
      <c r="AN22" s="39"/>
      <c r="AO22" s="39"/>
      <c r="AP22" s="33"/>
      <c r="AQ22" s="77"/>
      <c r="AR22" s="39"/>
      <c r="AS22" s="39"/>
      <c r="AT22" s="76"/>
      <c r="AU22" s="39"/>
      <c r="AV22" s="78"/>
      <c r="AW22" s="33"/>
      <c r="AX22" s="77"/>
      <c r="AY22" s="39"/>
      <c r="AZ22" s="39"/>
      <c r="BA22" s="76"/>
      <c r="BB22" s="39"/>
      <c r="BC22" s="78"/>
      <c r="BD22" s="33"/>
      <c r="BE22" s="77"/>
      <c r="BF22" s="39"/>
      <c r="BG22" s="39"/>
      <c r="BH22" s="76"/>
      <c r="BI22" s="39"/>
      <c r="BJ22" s="78"/>
      <c r="BK22" s="33"/>
    </row>
    <row r="23" spans="1:63" ht="45" x14ac:dyDescent="0.35">
      <c r="A23" s="77"/>
      <c r="B23" s="39"/>
      <c r="C23" s="39"/>
      <c r="D23" s="39"/>
      <c r="E23" s="39"/>
      <c r="F23" s="73"/>
      <c r="G23" s="95">
        <f>Table1487453233343536331323334353738393103113123133143153164[[#This Row],[Hours Worked]]*Table1487453233343536331323334353738393103113123133143153164[[#This Row],[Rate]]</f>
        <v>0</v>
      </c>
      <c r="H23" s="116"/>
      <c r="I23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23" s="94"/>
      <c r="K23" s="95">
        <f>Table1487453233343536331323334353738393103113123133143153164[[#This Row],[Rate (Auto selects)]]*Table1487453233343536331323334353738393103113123133143153164[[#This Row],[Hours Used]]</f>
        <v>0</v>
      </c>
      <c r="M23" s="94" t="s">
        <v>119</v>
      </c>
      <c r="N23" s="94" t="s">
        <v>70</v>
      </c>
      <c r="O23" s="107">
        <v>69.61</v>
      </c>
      <c r="S23" s="33"/>
      <c r="T23" s="39"/>
      <c r="U23" s="39"/>
      <c r="V23" s="39"/>
      <c r="W23" s="39"/>
      <c r="X23" s="39"/>
      <c r="Y23" s="112">
        <f>IF(X23 &lt;&gt; "", RIGHT(Table15775311283848586881828384858788898108118128138148158169[[#This Row],[Class (Dropdown)]],6),0)</f>
        <v>0</v>
      </c>
      <c r="Z23" s="108"/>
      <c r="AA23" s="107"/>
      <c r="AB23" s="111">
        <f>Table15775311283848586881828384858788898108118128138148158169[[#This Row],[Rate (Auto fill)]]*Table15775311283848586881828384858788898108118128138148158169[[#This Row],[Hours Groomed]]</f>
        <v>0</v>
      </c>
      <c r="AC23" s="32"/>
      <c r="AD23" s="39"/>
      <c r="AE23" s="39"/>
      <c r="AF23" s="39"/>
      <c r="AG23" s="39"/>
      <c r="AH23" s="78"/>
      <c r="AI23" s="33"/>
      <c r="AJ23" s="39"/>
      <c r="AK23" s="39"/>
      <c r="AL23" s="39"/>
      <c r="AM23" s="76"/>
      <c r="AN23" s="39"/>
      <c r="AO23" s="39"/>
      <c r="AP23" s="33"/>
      <c r="AQ23" s="77"/>
      <c r="AR23" s="39"/>
      <c r="AS23" s="39"/>
      <c r="AT23" s="76"/>
      <c r="AU23" s="39"/>
      <c r="AV23" s="78"/>
      <c r="AW23" s="33"/>
      <c r="AX23" s="77"/>
      <c r="AY23" s="39"/>
      <c r="AZ23" s="39"/>
      <c r="BA23" s="76"/>
      <c r="BB23" s="39"/>
      <c r="BC23" s="78"/>
      <c r="BD23" s="33"/>
      <c r="BE23" s="77"/>
      <c r="BF23" s="39"/>
      <c r="BG23" s="39"/>
      <c r="BH23" s="76"/>
      <c r="BI23" s="39"/>
      <c r="BJ23" s="78"/>
      <c r="BK23" s="33"/>
    </row>
    <row r="24" spans="1:63" ht="30" x14ac:dyDescent="0.35">
      <c r="A24" s="77"/>
      <c r="B24" s="39"/>
      <c r="C24" s="39"/>
      <c r="D24" s="39"/>
      <c r="E24" s="39"/>
      <c r="F24" s="73"/>
      <c r="G24" s="95">
        <f>Table1487453233343536331323334353738393103113123133143153164[[#This Row],[Hours Worked]]*Table1487453233343536331323334353738393103113123133143153164[[#This Row],[Rate]]</f>
        <v>0</v>
      </c>
      <c r="H24" s="116"/>
      <c r="I24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24" s="94"/>
      <c r="K24" s="95">
        <f>Table1487453233343536331323334353738393103113123133143153164[[#This Row],[Rate (Auto selects)]]*Table1487453233343536331323334353738393103113123133143153164[[#This Row],[Hours Used]]</f>
        <v>0</v>
      </c>
      <c r="M24" s="94" t="s">
        <v>120</v>
      </c>
      <c r="N24" s="94" t="s">
        <v>57</v>
      </c>
      <c r="O24" s="107">
        <v>48.88</v>
      </c>
      <c r="S24" s="33"/>
      <c r="T24" s="39"/>
      <c r="U24" s="39"/>
      <c r="V24" s="39"/>
      <c r="W24" s="39"/>
      <c r="X24" s="39"/>
      <c r="Y24" s="112">
        <f>IF(X24 &lt;&gt; "", RIGHT(Table15775311283848586881828384858788898108118128138148158169[[#This Row],[Class (Dropdown)]],6),0)</f>
        <v>0</v>
      </c>
      <c r="Z24" s="108"/>
      <c r="AA24" s="107"/>
      <c r="AB24" s="111">
        <f>Table15775311283848586881828384858788898108118128138148158169[[#This Row],[Rate (Auto fill)]]*Table15775311283848586881828384858788898108118128138148158169[[#This Row],[Hours Groomed]]</f>
        <v>0</v>
      </c>
      <c r="AC24" s="32"/>
      <c r="AD24" s="39"/>
      <c r="AE24" s="39"/>
      <c r="AF24" s="39"/>
      <c r="AG24" s="39"/>
      <c r="AH24" s="78"/>
      <c r="AI24" s="33"/>
      <c r="AJ24" s="39"/>
      <c r="AK24" s="39"/>
      <c r="AL24" s="39"/>
      <c r="AM24" s="76"/>
      <c r="AN24" s="39"/>
      <c r="AO24" s="39"/>
      <c r="AP24" s="33"/>
      <c r="AQ24" s="77"/>
      <c r="AR24" s="39"/>
      <c r="AS24" s="39"/>
      <c r="AT24" s="76"/>
      <c r="AU24" s="39"/>
      <c r="AV24" s="78"/>
      <c r="AW24" s="33"/>
      <c r="AX24" s="77"/>
      <c r="AY24" s="39"/>
      <c r="AZ24" s="39"/>
      <c r="BA24" s="76"/>
      <c r="BB24" s="39"/>
      <c r="BC24" s="78"/>
      <c r="BD24" s="33"/>
      <c r="BE24" s="77"/>
      <c r="BF24" s="39"/>
      <c r="BG24" s="39"/>
      <c r="BH24" s="76"/>
      <c r="BI24" s="39"/>
      <c r="BJ24" s="78"/>
      <c r="BK24" s="33"/>
    </row>
    <row r="25" spans="1:63" ht="30" x14ac:dyDescent="0.35">
      <c r="A25" s="77"/>
      <c r="B25" s="39"/>
      <c r="C25" s="39"/>
      <c r="D25" s="39"/>
      <c r="E25" s="39"/>
      <c r="F25" s="73"/>
      <c r="G25" s="95">
        <f>Table1487453233343536331323334353738393103113123133143153164[[#This Row],[Hours Worked]]*Table1487453233343536331323334353738393103113123133143153164[[#This Row],[Rate]]</f>
        <v>0</v>
      </c>
      <c r="H25" s="116"/>
      <c r="I25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25" s="94"/>
      <c r="K25" s="95">
        <f>Table1487453233343536331323334353738393103113123133143153164[[#This Row],[Rate (Auto selects)]]*Table1487453233343536331323334353738393103113123133143153164[[#This Row],[Hours Used]]</f>
        <v>0</v>
      </c>
      <c r="M25" s="94" t="s">
        <v>109</v>
      </c>
      <c r="N25" s="94" t="s">
        <v>71</v>
      </c>
      <c r="O25" s="107">
        <v>44.14</v>
      </c>
      <c r="S25" s="33"/>
      <c r="T25" s="39"/>
      <c r="U25" s="39"/>
      <c r="V25" s="39"/>
      <c r="W25" s="39"/>
      <c r="X25" s="39"/>
      <c r="Y25" s="112">
        <f>IF(X25 &lt;&gt; "", RIGHT(Table15775311283848586881828384858788898108118128138148158169[[#This Row],[Class (Dropdown)]],6),0)</f>
        <v>0</v>
      </c>
      <c r="Z25" s="108"/>
      <c r="AA25" s="107"/>
      <c r="AB25" s="111">
        <f>Table15775311283848586881828384858788898108118128138148158169[[#This Row],[Rate (Auto fill)]]*Table15775311283848586881828384858788898108118128138148158169[[#This Row],[Hours Groomed]]</f>
        <v>0</v>
      </c>
      <c r="AC25" s="32"/>
      <c r="AD25" s="39"/>
      <c r="AE25" s="39"/>
      <c r="AF25" s="39"/>
      <c r="AG25" s="39"/>
      <c r="AH25" s="78"/>
      <c r="AI25" s="33"/>
      <c r="AJ25" s="39"/>
      <c r="AK25" s="39"/>
      <c r="AL25" s="39"/>
      <c r="AM25" s="76"/>
      <c r="AN25" s="39"/>
      <c r="AO25" s="39"/>
      <c r="AP25" s="33"/>
      <c r="AQ25" s="77"/>
      <c r="AR25" s="39"/>
      <c r="AS25" s="39"/>
      <c r="AT25" s="76"/>
      <c r="AU25" s="39"/>
      <c r="AV25" s="78"/>
      <c r="AW25" s="33"/>
      <c r="AX25" s="77"/>
      <c r="AY25" s="39"/>
      <c r="AZ25" s="39"/>
      <c r="BA25" s="76"/>
      <c r="BB25" s="39"/>
      <c r="BC25" s="78"/>
      <c r="BD25" s="33"/>
      <c r="BE25" s="77"/>
      <c r="BF25" s="39"/>
      <c r="BG25" s="39"/>
      <c r="BH25" s="76"/>
      <c r="BI25" s="39"/>
      <c r="BJ25" s="78"/>
      <c r="BK25" s="33"/>
    </row>
    <row r="26" spans="1:63" ht="30" x14ac:dyDescent="0.35">
      <c r="A26" s="77"/>
      <c r="B26" s="39"/>
      <c r="C26" s="39"/>
      <c r="D26" s="39"/>
      <c r="E26" s="39"/>
      <c r="F26" s="73"/>
      <c r="G26" s="95">
        <f>Table1487453233343536331323334353738393103113123133143153164[[#This Row],[Hours Worked]]*Table1487453233343536331323334353738393103113123133143153164[[#This Row],[Rate]]</f>
        <v>0</v>
      </c>
      <c r="H26" s="116"/>
      <c r="I26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26" s="94"/>
      <c r="K26" s="95">
        <f>Table1487453233343536331323334353738393103113123133143153164[[#This Row],[Rate (Auto selects)]]*Table1487453233343536331323334353738393103113123133143153164[[#This Row],[Hours Used]]</f>
        <v>0</v>
      </c>
      <c r="M26" s="94" t="s">
        <v>110</v>
      </c>
      <c r="N26" s="94" t="s">
        <v>72</v>
      </c>
      <c r="O26" s="107">
        <v>43.75</v>
      </c>
      <c r="S26" s="33"/>
      <c r="T26" s="39"/>
      <c r="U26" s="39"/>
      <c r="V26" s="39"/>
      <c r="W26" s="39"/>
      <c r="X26" s="39"/>
      <c r="Y26" s="112">
        <f>IF(X26 &lt;&gt; "", RIGHT(Table15775311283848586881828384858788898108118128138148158169[[#This Row],[Class (Dropdown)]],6),0)</f>
        <v>0</v>
      </c>
      <c r="Z26" s="108"/>
      <c r="AA26" s="107"/>
      <c r="AB26" s="111">
        <f>Table15775311283848586881828384858788898108118128138148158169[[#This Row],[Rate (Auto fill)]]*Table15775311283848586881828384858788898108118128138148158169[[#This Row],[Hours Groomed]]</f>
        <v>0</v>
      </c>
      <c r="AC26" s="32"/>
      <c r="AD26" s="39"/>
      <c r="AE26" s="39"/>
      <c r="AF26" s="39"/>
      <c r="AG26" s="39"/>
      <c r="AH26" s="78"/>
      <c r="AI26" s="33"/>
      <c r="AJ26" s="39"/>
      <c r="AK26" s="39"/>
      <c r="AL26" s="39"/>
      <c r="AM26" s="76"/>
      <c r="AN26" s="39"/>
      <c r="AO26" s="39"/>
      <c r="AP26" s="33"/>
      <c r="AQ26" s="77"/>
      <c r="AR26" s="39"/>
      <c r="AS26" s="39"/>
      <c r="AT26" s="76"/>
      <c r="AU26" s="39"/>
      <c r="AV26" s="78"/>
      <c r="AW26" s="33"/>
      <c r="AX26" s="77"/>
      <c r="AY26" s="39"/>
      <c r="AZ26" s="39"/>
      <c r="BA26" s="76"/>
      <c r="BB26" s="39"/>
      <c r="BC26" s="78"/>
      <c r="BD26" s="33"/>
      <c r="BE26" s="77"/>
      <c r="BF26" s="39"/>
      <c r="BG26" s="39"/>
      <c r="BH26" s="76"/>
      <c r="BI26" s="39"/>
      <c r="BJ26" s="78"/>
      <c r="BK26" s="33"/>
    </row>
    <row r="27" spans="1:63" ht="45" x14ac:dyDescent="0.35">
      <c r="A27" s="77"/>
      <c r="B27" s="39"/>
      <c r="C27" s="39"/>
      <c r="D27" s="39"/>
      <c r="E27" s="39"/>
      <c r="F27" s="73"/>
      <c r="G27" s="95">
        <f>Table1487453233343536331323334353738393103113123133143153164[[#This Row],[Hours Worked]]*Table1487453233343536331323334353738393103113123133143153164[[#This Row],[Rate]]</f>
        <v>0</v>
      </c>
      <c r="H27" s="116"/>
      <c r="I27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27" s="94"/>
      <c r="K27" s="95">
        <f>Table1487453233343536331323334353738393103113123133143153164[[#This Row],[Rate (Auto selects)]]*Table1487453233343536331323334353738393103113123133143153164[[#This Row],[Hours Used]]</f>
        <v>0</v>
      </c>
      <c r="M27" s="94" t="s">
        <v>111</v>
      </c>
      <c r="N27" s="94" t="s">
        <v>73</v>
      </c>
      <c r="O27" s="107">
        <v>18.78</v>
      </c>
      <c r="S27" s="33"/>
      <c r="T27" s="39"/>
      <c r="U27" s="39"/>
      <c r="V27" s="39"/>
      <c r="W27" s="39"/>
      <c r="X27" s="39"/>
      <c r="Y27" s="112">
        <f>IF(X27 &lt;&gt; "", RIGHT(Table15775311283848586881828384858788898108118128138148158169[[#This Row],[Class (Dropdown)]],6),0)</f>
        <v>0</v>
      </c>
      <c r="Z27" s="108"/>
      <c r="AA27" s="107"/>
      <c r="AB27" s="111">
        <f>Table15775311283848586881828384858788898108118128138148158169[[#This Row],[Rate (Auto fill)]]*Table15775311283848586881828384858788898108118128138148158169[[#This Row],[Hours Groomed]]</f>
        <v>0</v>
      </c>
      <c r="AC27" s="32"/>
      <c r="AD27" s="39"/>
      <c r="AE27" s="39"/>
      <c r="AF27" s="39"/>
      <c r="AG27" s="39"/>
      <c r="AH27" s="78"/>
      <c r="AI27" s="33"/>
      <c r="AJ27" s="39"/>
      <c r="AK27" s="39"/>
      <c r="AL27" s="39"/>
      <c r="AM27" s="76"/>
      <c r="AN27" s="39"/>
      <c r="AO27" s="39"/>
      <c r="AP27" s="33"/>
      <c r="AQ27" s="77"/>
      <c r="AR27" s="39"/>
      <c r="AS27" s="39"/>
      <c r="AT27" s="76"/>
      <c r="AU27" s="39"/>
      <c r="AV27" s="78"/>
      <c r="AW27" s="33"/>
      <c r="AX27" s="77"/>
      <c r="AY27" s="39"/>
      <c r="AZ27" s="39"/>
      <c r="BA27" s="76"/>
      <c r="BB27" s="39"/>
      <c r="BC27" s="78"/>
      <c r="BD27" s="33"/>
      <c r="BE27" s="77"/>
      <c r="BF27" s="39"/>
      <c r="BG27" s="39"/>
      <c r="BH27" s="76"/>
      <c r="BI27" s="39"/>
      <c r="BJ27" s="78"/>
      <c r="BK27" s="33"/>
    </row>
    <row r="28" spans="1:63" ht="45" x14ac:dyDescent="0.35">
      <c r="A28" s="77"/>
      <c r="B28" s="39"/>
      <c r="C28" s="39"/>
      <c r="D28" s="39"/>
      <c r="E28" s="39"/>
      <c r="F28" s="73"/>
      <c r="G28" s="95">
        <f>Table1487453233343536331323334353738393103113123133143153164[[#This Row],[Hours Worked]]*Table1487453233343536331323334353738393103113123133143153164[[#This Row],[Rate]]</f>
        <v>0</v>
      </c>
      <c r="H28" s="116"/>
      <c r="I28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28" s="94"/>
      <c r="K28" s="95">
        <f>Table1487453233343536331323334353738393103113123133143153164[[#This Row],[Rate (Auto selects)]]*Table1487453233343536331323334353738393103113123133143153164[[#This Row],[Hours Used]]</f>
        <v>0</v>
      </c>
      <c r="M28" s="94" t="s">
        <v>112</v>
      </c>
      <c r="N28" s="94" t="s">
        <v>74</v>
      </c>
      <c r="O28" s="107">
        <v>28.53</v>
      </c>
      <c r="S28" s="33"/>
      <c r="T28" s="39"/>
      <c r="U28" s="39"/>
      <c r="V28" s="39"/>
      <c r="W28" s="39"/>
      <c r="X28" s="39"/>
      <c r="Y28" s="112">
        <f>IF(X28 &lt;&gt; "", RIGHT(Table15775311283848586881828384858788898108118128138148158169[[#This Row],[Class (Dropdown)]],6),0)</f>
        <v>0</v>
      </c>
      <c r="Z28" s="108"/>
      <c r="AA28" s="107"/>
      <c r="AB28" s="111">
        <f>Table15775311283848586881828384858788898108118128138148158169[[#This Row],[Rate (Auto fill)]]*Table15775311283848586881828384858788898108118128138148158169[[#This Row],[Hours Groomed]]</f>
        <v>0</v>
      </c>
      <c r="AC28" s="32"/>
      <c r="AD28" s="39"/>
      <c r="AE28" s="39"/>
      <c r="AF28" s="39"/>
      <c r="AG28" s="39"/>
      <c r="AH28" s="78"/>
      <c r="AI28" s="33"/>
      <c r="AJ28" s="39"/>
      <c r="AK28" s="39"/>
      <c r="AL28" s="39"/>
      <c r="AM28" s="76"/>
      <c r="AN28" s="39"/>
      <c r="AO28" s="39"/>
      <c r="AP28" s="33"/>
      <c r="AQ28" s="77"/>
      <c r="AR28" s="39"/>
      <c r="AS28" s="39"/>
      <c r="AT28" s="76"/>
      <c r="AU28" s="39"/>
      <c r="AV28" s="78"/>
      <c r="AW28" s="33"/>
      <c r="AX28" s="77"/>
      <c r="AY28" s="39"/>
      <c r="AZ28" s="39"/>
      <c r="BA28" s="76"/>
      <c r="BB28" s="39"/>
      <c r="BC28" s="78"/>
      <c r="BD28" s="33"/>
      <c r="BE28" s="77"/>
      <c r="BF28" s="39"/>
      <c r="BG28" s="39"/>
      <c r="BH28" s="76"/>
      <c r="BI28" s="39"/>
      <c r="BJ28" s="78"/>
      <c r="BK28" s="33"/>
    </row>
    <row r="29" spans="1:63" ht="30" x14ac:dyDescent="0.35">
      <c r="A29" s="77"/>
      <c r="B29" s="39"/>
      <c r="C29" s="39"/>
      <c r="D29" s="39"/>
      <c r="E29" s="39"/>
      <c r="F29" s="73"/>
      <c r="G29" s="95">
        <f>Table1487453233343536331323334353738393103113123133143153164[[#This Row],[Hours Worked]]*Table1487453233343536331323334353738393103113123133143153164[[#This Row],[Rate]]</f>
        <v>0</v>
      </c>
      <c r="H29" s="116"/>
      <c r="I29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29" s="94"/>
      <c r="K29" s="95">
        <f>Table1487453233343536331323334353738393103113123133143153164[[#This Row],[Rate (Auto selects)]]*Table1487453233343536331323334353738393103113123133143153164[[#This Row],[Hours Used]]</f>
        <v>0</v>
      </c>
      <c r="M29" s="94" t="s">
        <v>113</v>
      </c>
      <c r="N29" s="94" t="s">
        <v>75</v>
      </c>
      <c r="O29" s="107">
        <v>33.35</v>
      </c>
      <c r="S29" s="33"/>
      <c r="T29" s="39"/>
      <c r="U29" s="39"/>
      <c r="V29" s="39"/>
      <c r="W29" s="39"/>
      <c r="X29" s="39"/>
      <c r="Y29" s="112">
        <f>IF(X29 &lt;&gt; "", RIGHT(Table15775311283848586881828384858788898108118128138148158169[[#This Row],[Class (Dropdown)]],6),0)</f>
        <v>0</v>
      </c>
      <c r="Z29" s="108"/>
      <c r="AA29" s="107"/>
      <c r="AB29" s="111">
        <f>Table15775311283848586881828384858788898108118128138148158169[[#This Row],[Rate (Auto fill)]]*Table15775311283848586881828384858788898108118128138148158169[[#This Row],[Hours Groomed]]</f>
        <v>0</v>
      </c>
      <c r="AC29" s="32"/>
      <c r="AD29" s="39"/>
      <c r="AE29" s="39"/>
      <c r="AF29" s="39"/>
      <c r="AG29" s="39"/>
      <c r="AH29" s="78"/>
      <c r="AI29" s="33"/>
      <c r="AJ29" s="39"/>
      <c r="AK29" s="39"/>
      <c r="AL29" s="39"/>
      <c r="AM29" s="76"/>
      <c r="AN29" s="39"/>
      <c r="AO29" s="39"/>
      <c r="AP29" s="33"/>
      <c r="AQ29" s="77"/>
      <c r="AR29" s="39"/>
      <c r="AS29" s="39"/>
      <c r="AT29" s="76"/>
      <c r="AU29" s="39"/>
      <c r="AV29" s="78"/>
      <c r="AW29" s="33"/>
      <c r="AX29" s="77"/>
      <c r="AY29" s="39"/>
      <c r="AZ29" s="39"/>
      <c r="BA29" s="76"/>
      <c r="BB29" s="39"/>
      <c r="BC29" s="78"/>
      <c r="BD29" s="33"/>
      <c r="BE29" s="77"/>
      <c r="BF29" s="39"/>
      <c r="BG29" s="39"/>
      <c r="BH29" s="76"/>
      <c r="BI29" s="39"/>
      <c r="BJ29" s="78"/>
      <c r="BK29" s="33"/>
    </row>
    <row r="30" spans="1:63" ht="30" x14ac:dyDescent="0.35">
      <c r="A30" s="77"/>
      <c r="B30" s="39"/>
      <c r="C30" s="39"/>
      <c r="D30" s="39"/>
      <c r="E30" s="39"/>
      <c r="F30" s="73"/>
      <c r="G30" s="95">
        <f>Table1487453233343536331323334353738393103113123133143153164[[#This Row],[Hours Worked]]*Table1487453233343536331323334353738393103113123133143153164[[#This Row],[Rate]]</f>
        <v>0</v>
      </c>
      <c r="H30" s="116"/>
      <c r="I30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30" s="94"/>
      <c r="K30" s="95">
        <f>Table1487453233343536331323334353738393103113123133143153164[[#This Row],[Rate (Auto selects)]]*Table1487453233343536331323334353738393103113123133143153164[[#This Row],[Hours Used]]</f>
        <v>0</v>
      </c>
      <c r="M30" s="94" t="s">
        <v>114</v>
      </c>
      <c r="N30" s="94" t="s">
        <v>76</v>
      </c>
      <c r="O30" s="107">
        <v>19</v>
      </c>
      <c r="S30" s="33"/>
      <c r="T30" s="39"/>
      <c r="U30" s="39"/>
      <c r="V30" s="39"/>
      <c r="W30" s="39"/>
      <c r="X30" s="39"/>
      <c r="Y30" s="112">
        <f>IF(X30 &lt;&gt; "", RIGHT(Table15775311283848586881828384858788898108118128138148158169[[#This Row],[Class (Dropdown)]],6),0)</f>
        <v>0</v>
      </c>
      <c r="Z30" s="108"/>
      <c r="AA30" s="107"/>
      <c r="AB30" s="111">
        <f>Table15775311283848586881828384858788898108118128138148158169[[#This Row],[Rate (Auto fill)]]*Table15775311283848586881828384858788898108118128138148158169[[#This Row],[Hours Groomed]]</f>
        <v>0</v>
      </c>
      <c r="AC30" s="32"/>
      <c r="AD30" s="39"/>
      <c r="AE30" s="39"/>
      <c r="AF30" s="39"/>
      <c r="AG30" s="39"/>
      <c r="AH30" s="78"/>
      <c r="AI30" s="33"/>
      <c r="AJ30" s="39"/>
      <c r="AK30" s="39"/>
      <c r="AL30" s="39"/>
      <c r="AM30" s="76"/>
      <c r="AN30" s="39"/>
      <c r="AO30" s="39"/>
      <c r="AP30" s="33"/>
      <c r="AQ30" s="77"/>
      <c r="AR30" s="39"/>
      <c r="AS30" s="39"/>
      <c r="AT30" s="76"/>
      <c r="AU30" s="39"/>
      <c r="AV30" s="78"/>
      <c r="AW30" s="33"/>
      <c r="AX30" s="77"/>
      <c r="AY30" s="39"/>
      <c r="AZ30" s="39"/>
      <c r="BA30" s="76"/>
      <c r="BB30" s="39"/>
      <c r="BC30" s="78"/>
      <c r="BD30" s="33"/>
      <c r="BE30" s="77"/>
      <c r="BF30" s="39"/>
      <c r="BG30" s="39"/>
      <c r="BH30" s="76"/>
      <c r="BI30" s="39"/>
      <c r="BJ30" s="78"/>
      <c r="BK30" s="33"/>
    </row>
    <row r="31" spans="1:63" x14ac:dyDescent="0.35">
      <c r="A31" s="77"/>
      <c r="B31" s="39"/>
      <c r="C31" s="39"/>
      <c r="D31" s="39"/>
      <c r="E31" s="39"/>
      <c r="F31" s="73"/>
      <c r="G31" s="95">
        <f>Table1487453233343536331323334353738393103113123133143153164[[#This Row],[Hours Worked]]*Table1487453233343536331323334353738393103113123133143153164[[#This Row],[Rate]]</f>
        <v>0</v>
      </c>
      <c r="H31" s="116"/>
      <c r="I31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31" s="94"/>
      <c r="K31" s="95">
        <f>Table1487453233343536331323334353738393103113123133143153164[[#This Row],[Rate (Auto selects)]]*Table1487453233343536331323334353738393103113123133143153164[[#This Row],[Hours Used]]</f>
        <v>0</v>
      </c>
      <c r="M31" s="94" t="s">
        <v>115</v>
      </c>
      <c r="N31" s="94" t="s">
        <v>77</v>
      </c>
      <c r="O31" s="107">
        <v>9.3800000000000008</v>
      </c>
      <c r="S31" s="33"/>
      <c r="T31" s="39"/>
      <c r="U31" s="39"/>
      <c r="V31" s="39"/>
      <c r="W31" s="39"/>
      <c r="X31" s="39"/>
      <c r="Y31" s="112">
        <f>IF(X31 &lt;&gt; "", RIGHT(Table15775311283848586881828384858788898108118128138148158169[[#This Row],[Class (Dropdown)]],6),0)</f>
        <v>0</v>
      </c>
      <c r="Z31" s="108"/>
      <c r="AA31" s="107"/>
      <c r="AB31" s="111">
        <f>Table15775311283848586881828384858788898108118128138148158169[[#This Row],[Rate (Auto fill)]]*Table15775311283848586881828384858788898108118128138148158169[[#This Row],[Hours Groomed]]</f>
        <v>0</v>
      </c>
      <c r="AC31" s="32"/>
      <c r="AD31" s="39"/>
      <c r="AE31" s="39"/>
      <c r="AF31" s="39"/>
      <c r="AG31" s="39"/>
      <c r="AH31" s="78"/>
      <c r="AI31" s="33"/>
      <c r="AJ31" s="39"/>
      <c r="AK31" s="39"/>
      <c r="AL31" s="39"/>
      <c r="AM31" s="76"/>
      <c r="AN31" s="39"/>
      <c r="AO31" s="39"/>
      <c r="AP31" s="33"/>
      <c r="AQ31" s="77"/>
      <c r="AR31" s="39"/>
      <c r="AS31" s="39"/>
      <c r="AT31" s="76"/>
      <c r="AU31" s="39"/>
      <c r="AV31" s="78"/>
      <c r="AW31" s="33"/>
      <c r="AX31" s="77"/>
      <c r="AY31" s="39"/>
      <c r="AZ31" s="39"/>
      <c r="BA31" s="76"/>
      <c r="BB31" s="39"/>
      <c r="BC31" s="78"/>
      <c r="BD31" s="33"/>
      <c r="BE31" s="77"/>
      <c r="BF31" s="39"/>
      <c r="BG31" s="39"/>
      <c r="BH31" s="76"/>
      <c r="BI31" s="39"/>
      <c r="BJ31" s="78"/>
      <c r="BK31" s="33"/>
    </row>
    <row r="32" spans="1:63" ht="30" x14ac:dyDescent="0.35">
      <c r="A32" s="77"/>
      <c r="B32" s="39"/>
      <c r="C32" s="39"/>
      <c r="D32" s="39"/>
      <c r="E32" s="39"/>
      <c r="F32" s="73"/>
      <c r="G32" s="95">
        <f>Table1487453233343536331323334353738393103113123133143153164[[#This Row],[Hours Worked]]*Table1487453233343536331323334353738393103113123133143153164[[#This Row],[Rate]]</f>
        <v>0</v>
      </c>
      <c r="H32" s="116"/>
      <c r="I32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32" s="94"/>
      <c r="K32" s="95">
        <f>Table1487453233343536331323334353738393103113123133143153164[[#This Row],[Rate (Auto selects)]]*Table1487453233343536331323334353738393103113123133143153164[[#This Row],[Hours Used]]</f>
        <v>0</v>
      </c>
      <c r="M32" s="94" t="s">
        <v>98</v>
      </c>
      <c r="N32" s="94" t="s">
        <v>78</v>
      </c>
      <c r="O32" s="107">
        <v>57</v>
      </c>
      <c r="S32" s="33"/>
      <c r="T32" s="39"/>
      <c r="U32" s="39"/>
      <c r="V32" s="39"/>
      <c r="W32" s="39"/>
      <c r="X32" s="39"/>
      <c r="Y32" s="112">
        <f>IF(X32 &lt;&gt; "", RIGHT(Table15775311283848586881828384858788898108118128138148158169[[#This Row],[Class (Dropdown)]],6),0)</f>
        <v>0</v>
      </c>
      <c r="Z32" s="108"/>
      <c r="AA32" s="107"/>
      <c r="AB32" s="111">
        <f>Table15775311283848586881828384858788898108118128138148158169[[#This Row],[Rate (Auto fill)]]*Table15775311283848586881828384858788898108118128138148158169[[#This Row],[Hours Groomed]]</f>
        <v>0</v>
      </c>
      <c r="AC32" s="32"/>
      <c r="AD32" s="39"/>
      <c r="AE32" s="39"/>
      <c r="AF32" s="39"/>
      <c r="AG32" s="39"/>
      <c r="AH32" s="78"/>
      <c r="AI32" s="33"/>
      <c r="AJ32" s="39"/>
      <c r="AK32" s="39"/>
      <c r="AL32" s="39"/>
      <c r="AM32" s="76"/>
      <c r="AN32" s="39"/>
      <c r="AO32" s="39"/>
      <c r="AP32" s="33"/>
      <c r="AQ32" s="77"/>
      <c r="AR32" s="39"/>
      <c r="AS32" s="39"/>
      <c r="AT32" s="76"/>
      <c r="AU32" s="39"/>
      <c r="AV32" s="78"/>
      <c r="AW32" s="33"/>
      <c r="AX32" s="77"/>
      <c r="AY32" s="39"/>
      <c r="AZ32" s="39"/>
      <c r="BA32" s="76"/>
      <c r="BB32" s="39"/>
      <c r="BC32" s="78"/>
      <c r="BD32" s="33"/>
      <c r="BE32" s="77"/>
      <c r="BF32" s="39"/>
      <c r="BG32" s="39"/>
      <c r="BH32" s="76"/>
      <c r="BI32" s="39"/>
      <c r="BJ32" s="78"/>
      <c r="BK32" s="33"/>
    </row>
    <row r="33" spans="1:63" ht="30" x14ac:dyDescent="0.35">
      <c r="A33" s="77"/>
      <c r="B33" s="39"/>
      <c r="C33" s="39"/>
      <c r="D33" s="39"/>
      <c r="E33" s="39"/>
      <c r="F33" s="73"/>
      <c r="G33" s="95">
        <f>Table1487453233343536331323334353738393103113123133143153164[[#This Row],[Hours Worked]]*Table1487453233343536331323334353738393103113123133143153164[[#This Row],[Rate]]</f>
        <v>0</v>
      </c>
      <c r="H33" s="116"/>
      <c r="I33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33" s="94"/>
      <c r="K33" s="95">
        <f>Table1487453233343536331323334353738393103113123133143153164[[#This Row],[Rate (Auto selects)]]*Table1487453233343536331323334353738393103113123133143153164[[#This Row],[Hours Used]]</f>
        <v>0</v>
      </c>
      <c r="M33" s="94" t="s">
        <v>99</v>
      </c>
      <c r="N33" s="94" t="s">
        <v>79</v>
      </c>
      <c r="O33" s="107">
        <v>112.35</v>
      </c>
      <c r="S33" s="33"/>
      <c r="T33" s="39"/>
      <c r="U33" s="39"/>
      <c r="V33" s="39"/>
      <c r="W33" s="39"/>
      <c r="X33" s="39"/>
      <c r="Y33" s="112">
        <f>IF(X33 &lt;&gt; "", RIGHT(Table15775311283848586881828384858788898108118128138148158169[[#This Row],[Class (Dropdown)]],6),0)</f>
        <v>0</v>
      </c>
      <c r="Z33" s="108"/>
      <c r="AA33" s="107"/>
      <c r="AB33" s="111">
        <f>Table15775311283848586881828384858788898108118128138148158169[[#This Row],[Rate (Auto fill)]]*Table15775311283848586881828384858788898108118128138148158169[[#This Row],[Hours Groomed]]</f>
        <v>0</v>
      </c>
      <c r="AC33" s="32"/>
      <c r="AD33" s="39"/>
      <c r="AE33" s="39"/>
      <c r="AF33" s="39"/>
      <c r="AG33" s="39"/>
      <c r="AH33" s="78"/>
      <c r="AI33" s="33"/>
      <c r="AJ33" s="39"/>
      <c r="AK33" s="39"/>
      <c r="AL33" s="39"/>
      <c r="AM33" s="76"/>
      <c r="AN33" s="39"/>
      <c r="AO33" s="39"/>
      <c r="AP33" s="33"/>
      <c r="AQ33" s="77"/>
      <c r="AR33" s="39"/>
      <c r="AS33" s="39"/>
      <c r="AT33" s="76"/>
      <c r="AU33" s="39"/>
      <c r="AV33" s="78"/>
      <c r="AW33" s="33"/>
      <c r="AX33" s="77"/>
      <c r="AY33" s="39"/>
      <c r="AZ33" s="39"/>
      <c r="BA33" s="76"/>
      <c r="BB33" s="39"/>
      <c r="BC33" s="78"/>
      <c r="BD33" s="33"/>
      <c r="BE33" s="77"/>
      <c r="BF33" s="39"/>
      <c r="BG33" s="39"/>
      <c r="BH33" s="76"/>
      <c r="BI33" s="39"/>
      <c r="BJ33" s="78"/>
      <c r="BK33" s="33"/>
    </row>
    <row r="34" spans="1:63" ht="30" x14ac:dyDescent="0.35">
      <c r="A34" s="77"/>
      <c r="B34" s="39"/>
      <c r="C34" s="39"/>
      <c r="D34" s="39"/>
      <c r="E34" s="39"/>
      <c r="F34" s="73"/>
      <c r="G34" s="95">
        <f>Table1487453233343536331323334353738393103113123133143153164[[#This Row],[Hours Worked]]*Table1487453233343536331323334353738393103113123133143153164[[#This Row],[Rate]]</f>
        <v>0</v>
      </c>
      <c r="H34" s="116"/>
      <c r="I34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34" s="94"/>
      <c r="K34" s="95">
        <f>Table1487453233343536331323334353738393103113123133143153164[[#This Row],[Rate (Auto selects)]]*Table1487453233343536331323334353738393103113123133143153164[[#This Row],[Hours Used]]</f>
        <v>0</v>
      </c>
      <c r="M34" s="94" t="s">
        <v>100</v>
      </c>
      <c r="N34" s="94" t="s">
        <v>80</v>
      </c>
      <c r="O34" s="107">
        <v>46.38</v>
      </c>
      <c r="S34" s="33"/>
      <c r="T34" s="39"/>
      <c r="U34" s="39"/>
      <c r="V34" s="39"/>
      <c r="W34" s="39"/>
      <c r="X34" s="39"/>
      <c r="Y34" s="112">
        <f>IF(X34 &lt;&gt; "", RIGHT(Table15775311283848586881828384858788898108118128138148158169[[#This Row],[Class (Dropdown)]],6),0)</f>
        <v>0</v>
      </c>
      <c r="Z34" s="108"/>
      <c r="AA34" s="107"/>
      <c r="AB34" s="111">
        <f>Table15775311283848586881828384858788898108118128138148158169[[#This Row],[Rate (Auto fill)]]*Table15775311283848586881828384858788898108118128138148158169[[#This Row],[Hours Groomed]]</f>
        <v>0</v>
      </c>
      <c r="AC34" s="32"/>
      <c r="AD34" s="39"/>
      <c r="AE34" s="39"/>
      <c r="AF34" s="39"/>
      <c r="AG34" s="39"/>
      <c r="AH34" s="78"/>
      <c r="AI34" s="33"/>
      <c r="AJ34" s="39"/>
      <c r="AK34" s="39"/>
      <c r="AL34" s="39"/>
      <c r="AM34" s="76"/>
      <c r="AN34" s="39"/>
      <c r="AO34" s="39"/>
      <c r="AP34" s="33"/>
      <c r="AQ34" s="77"/>
      <c r="AR34" s="39"/>
      <c r="AS34" s="39"/>
      <c r="AT34" s="76"/>
      <c r="AU34" s="39"/>
      <c r="AV34" s="78"/>
      <c r="AW34" s="33"/>
      <c r="AX34" s="77"/>
      <c r="AY34" s="39"/>
      <c r="AZ34" s="39"/>
      <c r="BA34" s="76"/>
      <c r="BB34" s="39"/>
      <c r="BC34" s="78"/>
      <c r="BD34" s="33"/>
      <c r="BE34" s="77"/>
      <c r="BF34" s="39"/>
      <c r="BG34" s="39"/>
      <c r="BH34" s="76"/>
      <c r="BI34" s="39"/>
      <c r="BJ34" s="78"/>
      <c r="BK34" s="33"/>
    </row>
    <row r="35" spans="1:63" ht="30" x14ac:dyDescent="0.35">
      <c r="A35" s="77"/>
      <c r="B35" s="39"/>
      <c r="C35" s="39"/>
      <c r="D35" s="39"/>
      <c r="E35" s="39"/>
      <c r="F35" s="73"/>
      <c r="G35" s="95">
        <f>Table1487453233343536331323334353738393103113123133143153164[[#This Row],[Hours Worked]]*Table1487453233343536331323334353738393103113123133143153164[[#This Row],[Rate]]</f>
        <v>0</v>
      </c>
      <c r="H35" s="116"/>
      <c r="I35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35" s="94"/>
      <c r="K35" s="95">
        <f>Table1487453233343536331323334353738393103113123133143153164[[#This Row],[Rate (Auto selects)]]*Table1487453233343536331323334353738393103113123133143153164[[#This Row],[Hours Used]]</f>
        <v>0</v>
      </c>
      <c r="M35" s="94" t="s">
        <v>101</v>
      </c>
      <c r="N35" s="94" t="s">
        <v>81</v>
      </c>
      <c r="O35" s="107">
        <v>111.43</v>
      </c>
      <c r="S35" s="33"/>
      <c r="T35" s="39"/>
      <c r="U35" s="39"/>
      <c r="V35" s="39"/>
      <c r="W35" s="39"/>
      <c r="X35" s="39"/>
      <c r="Y35" s="112">
        <f>IF(X35 &lt;&gt; "", RIGHT(Table15775311283848586881828384858788898108118128138148158169[[#This Row],[Class (Dropdown)]],6),0)</f>
        <v>0</v>
      </c>
      <c r="Z35" s="108"/>
      <c r="AA35" s="107"/>
      <c r="AB35" s="111">
        <f>Table15775311283848586881828384858788898108118128138148158169[[#This Row],[Rate (Auto fill)]]*Table15775311283848586881828384858788898108118128138148158169[[#This Row],[Hours Groomed]]</f>
        <v>0</v>
      </c>
      <c r="AC35" s="32"/>
      <c r="AD35" s="39"/>
      <c r="AE35" s="39"/>
      <c r="AF35" s="39"/>
      <c r="AG35" s="39"/>
      <c r="AH35" s="78"/>
      <c r="AI35" s="33"/>
      <c r="AJ35" s="39"/>
      <c r="AK35" s="39"/>
      <c r="AL35" s="39"/>
      <c r="AM35" s="76"/>
      <c r="AN35" s="39"/>
      <c r="AO35" s="39"/>
      <c r="AP35" s="33"/>
      <c r="AQ35" s="77"/>
      <c r="AR35" s="39"/>
      <c r="AS35" s="39"/>
      <c r="AT35" s="76"/>
      <c r="AU35" s="39"/>
      <c r="AV35" s="78"/>
      <c r="AW35" s="33"/>
      <c r="AX35" s="77"/>
      <c r="AY35" s="39"/>
      <c r="AZ35" s="39"/>
      <c r="BA35" s="76"/>
      <c r="BB35" s="39"/>
      <c r="BC35" s="78"/>
      <c r="BD35" s="33"/>
      <c r="BE35" s="77"/>
      <c r="BF35" s="39"/>
      <c r="BG35" s="39"/>
      <c r="BH35" s="76"/>
      <c r="BI35" s="39"/>
      <c r="BJ35" s="78"/>
      <c r="BK35" s="33"/>
    </row>
    <row r="36" spans="1:63" ht="30" x14ac:dyDescent="0.35">
      <c r="A36" s="77"/>
      <c r="B36" s="39"/>
      <c r="C36" s="39"/>
      <c r="D36" s="39"/>
      <c r="E36" s="39"/>
      <c r="F36" s="73"/>
      <c r="G36" s="95">
        <f>Table1487453233343536331323334353738393103113123133143153164[[#This Row],[Hours Worked]]*Table1487453233343536331323334353738393103113123133143153164[[#This Row],[Rate]]</f>
        <v>0</v>
      </c>
      <c r="H36" s="116"/>
      <c r="I36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36" s="94"/>
      <c r="K36" s="95">
        <f>Table1487453233343536331323334353738393103113123133143153164[[#This Row],[Rate (Auto selects)]]*Table1487453233343536331323334353738393103113123133143153164[[#This Row],[Hours Used]]</f>
        <v>0</v>
      </c>
      <c r="M36" s="94" t="s">
        <v>102</v>
      </c>
      <c r="N36" s="94" t="s">
        <v>82</v>
      </c>
      <c r="O36" s="107">
        <v>55.85</v>
      </c>
      <c r="S36" s="33"/>
      <c r="T36" s="39"/>
      <c r="U36" s="39"/>
      <c r="V36" s="39"/>
      <c r="W36" s="39"/>
      <c r="X36" s="39"/>
      <c r="Y36" s="112">
        <f>IF(X36 &lt;&gt; "", RIGHT(Table15775311283848586881828384858788898108118128138148158169[[#This Row],[Class (Dropdown)]],6),0)</f>
        <v>0</v>
      </c>
      <c r="Z36" s="108"/>
      <c r="AA36" s="107"/>
      <c r="AB36" s="111">
        <f>Table15775311283848586881828384858788898108118128138148158169[[#This Row],[Rate (Auto fill)]]*Table15775311283848586881828384858788898108118128138148158169[[#This Row],[Hours Groomed]]</f>
        <v>0</v>
      </c>
      <c r="AC36" s="32"/>
      <c r="AD36" s="39"/>
      <c r="AE36" s="39"/>
      <c r="AF36" s="39"/>
      <c r="AG36" s="39"/>
      <c r="AH36" s="78"/>
      <c r="AI36" s="33"/>
      <c r="AJ36" s="39"/>
      <c r="AK36" s="39"/>
      <c r="AL36" s="39"/>
      <c r="AM36" s="76"/>
      <c r="AN36" s="39"/>
      <c r="AO36" s="39"/>
      <c r="AP36" s="33"/>
      <c r="AQ36" s="77"/>
      <c r="AR36" s="39"/>
      <c r="AS36" s="39"/>
      <c r="AT36" s="76"/>
      <c r="AU36" s="39"/>
      <c r="AV36" s="78"/>
      <c r="AW36" s="33"/>
      <c r="AX36" s="77"/>
      <c r="AY36" s="39"/>
      <c r="AZ36" s="39"/>
      <c r="BA36" s="76"/>
      <c r="BB36" s="39"/>
      <c r="BC36" s="78"/>
      <c r="BD36" s="33"/>
      <c r="BE36" s="77"/>
      <c r="BF36" s="39"/>
      <c r="BG36" s="39"/>
      <c r="BH36" s="76"/>
      <c r="BI36" s="39"/>
      <c r="BJ36" s="78"/>
      <c r="BK36" s="33"/>
    </row>
    <row r="37" spans="1:63" ht="30" x14ac:dyDescent="0.35">
      <c r="A37" s="77"/>
      <c r="B37" s="39"/>
      <c r="C37" s="39"/>
      <c r="D37" s="39"/>
      <c r="E37" s="39"/>
      <c r="F37" s="73"/>
      <c r="G37" s="95">
        <f>Table1487453233343536331323334353738393103113123133143153164[[#This Row],[Hours Worked]]*Table1487453233343536331323334353738393103113123133143153164[[#This Row],[Rate]]</f>
        <v>0</v>
      </c>
      <c r="H37" s="116"/>
      <c r="I37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37" s="94"/>
      <c r="K37" s="95">
        <f>Table1487453233343536331323334353738393103113123133143153164[[#This Row],[Rate (Auto selects)]]*Table1487453233343536331323334353738393103113123133143153164[[#This Row],[Hours Used]]</f>
        <v>0</v>
      </c>
      <c r="M37" s="94" t="s">
        <v>103</v>
      </c>
      <c r="N37" s="94" t="s">
        <v>83</v>
      </c>
      <c r="O37" s="107">
        <v>68.040000000000006</v>
      </c>
      <c r="S37" s="33"/>
      <c r="T37" s="39"/>
      <c r="U37" s="39"/>
      <c r="V37" s="39"/>
      <c r="W37" s="39"/>
      <c r="X37" s="39"/>
      <c r="Y37" s="112">
        <f>IF(X37 &lt;&gt; "", RIGHT(Table15775311283848586881828384858788898108118128138148158169[[#This Row],[Class (Dropdown)]],6),0)</f>
        <v>0</v>
      </c>
      <c r="Z37" s="108"/>
      <c r="AA37" s="107"/>
      <c r="AB37" s="111">
        <f>Table15775311283848586881828384858788898108118128138148158169[[#This Row],[Rate (Auto fill)]]*Table15775311283848586881828384858788898108118128138148158169[[#This Row],[Hours Groomed]]</f>
        <v>0</v>
      </c>
      <c r="AC37" s="32"/>
      <c r="AD37" s="39"/>
      <c r="AE37" s="39"/>
      <c r="AF37" s="39"/>
      <c r="AG37" s="39"/>
      <c r="AH37" s="78"/>
      <c r="AI37" s="33"/>
      <c r="AJ37" s="39"/>
      <c r="AK37" s="39"/>
      <c r="AL37" s="39"/>
      <c r="AM37" s="76"/>
      <c r="AN37" s="39"/>
      <c r="AO37" s="39"/>
      <c r="AP37" s="33"/>
      <c r="AQ37" s="77"/>
      <c r="AR37" s="39"/>
      <c r="AS37" s="39"/>
      <c r="AT37" s="76"/>
      <c r="AU37" s="39"/>
      <c r="AV37" s="78"/>
      <c r="AW37" s="33"/>
      <c r="AX37" s="77"/>
      <c r="AY37" s="39"/>
      <c r="AZ37" s="39"/>
      <c r="BA37" s="76"/>
      <c r="BB37" s="39"/>
      <c r="BC37" s="78"/>
      <c r="BD37" s="33"/>
      <c r="BE37" s="77"/>
      <c r="BF37" s="39"/>
      <c r="BG37" s="39"/>
      <c r="BH37" s="76"/>
      <c r="BI37" s="39"/>
      <c r="BJ37" s="78"/>
      <c r="BK37" s="33"/>
    </row>
    <row r="38" spans="1:63" x14ac:dyDescent="0.35">
      <c r="A38" s="77"/>
      <c r="B38" s="39"/>
      <c r="C38" s="39"/>
      <c r="D38" s="39"/>
      <c r="E38" s="39"/>
      <c r="F38" s="73"/>
      <c r="G38" s="95">
        <f>Table1487453233343536331323334353738393103113123133143153164[[#This Row],[Hours Worked]]*Table1487453233343536331323334353738393103113123133143153164[[#This Row],[Rate]]</f>
        <v>0</v>
      </c>
      <c r="H38" s="116"/>
      <c r="I38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38" s="94"/>
      <c r="K38" s="95">
        <f>Table1487453233343536331323334353738393103113123133143153164[[#This Row],[Rate (Auto selects)]]*Table1487453233343536331323334353738393103113123133143153164[[#This Row],[Hours Used]]</f>
        <v>0</v>
      </c>
      <c r="S38" s="33"/>
      <c r="T38" s="39"/>
      <c r="U38" s="39"/>
      <c r="V38" s="39"/>
      <c r="W38" s="39"/>
      <c r="X38" s="39"/>
      <c r="Y38" s="112">
        <f>IF(X38 &lt;&gt; "", RIGHT(Table15775311283848586881828384858788898108118128138148158169[[#This Row],[Class (Dropdown)]],6),0)</f>
        <v>0</v>
      </c>
      <c r="Z38" s="108"/>
      <c r="AA38" s="107"/>
      <c r="AB38" s="111">
        <f>Table15775311283848586881828384858788898108118128138148158169[[#This Row],[Rate (Auto fill)]]*Table15775311283848586881828384858788898108118128138148158169[[#This Row],[Hours Groomed]]</f>
        <v>0</v>
      </c>
      <c r="AC38" s="32"/>
      <c r="AD38" s="39"/>
      <c r="AE38" s="39"/>
      <c r="AF38" s="39"/>
      <c r="AG38" s="39"/>
      <c r="AH38" s="78"/>
      <c r="AI38" s="33"/>
      <c r="AJ38" s="39"/>
      <c r="AK38" s="39"/>
      <c r="AL38" s="39"/>
      <c r="AM38" s="76"/>
      <c r="AN38" s="39"/>
      <c r="AO38" s="39"/>
      <c r="AP38" s="33"/>
      <c r="AQ38" s="77"/>
      <c r="AR38" s="39"/>
      <c r="AS38" s="39"/>
      <c r="AT38" s="76"/>
      <c r="AU38" s="39"/>
      <c r="AV38" s="78"/>
      <c r="AW38" s="33"/>
      <c r="AX38" s="77"/>
      <c r="AY38" s="39"/>
      <c r="AZ38" s="39"/>
      <c r="BA38" s="76"/>
      <c r="BB38" s="39"/>
      <c r="BC38" s="78"/>
      <c r="BD38" s="33"/>
      <c r="BE38" s="77"/>
      <c r="BF38" s="39"/>
      <c r="BG38" s="39"/>
      <c r="BH38" s="76"/>
      <c r="BI38" s="39"/>
      <c r="BJ38" s="78"/>
      <c r="BK38" s="33"/>
    </row>
    <row r="39" spans="1:63" x14ac:dyDescent="0.35">
      <c r="A39" s="77"/>
      <c r="B39" s="39"/>
      <c r="C39" s="39"/>
      <c r="D39" s="39"/>
      <c r="E39" s="39"/>
      <c r="F39" s="73"/>
      <c r="G39" s="95">
        <f>Table1487453233343536331323334353738393103113123133143153164[[#This Row],[Hours Worked]]*Table1487453233343536331323334353738393103113123133143153164[[#This Row],[Rate]]</f>
        <v>0</v>
      </c>
      <c r="H39" s="116"/>
      <c r="I39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39" s="94"/>
      <c r="K39" s="95">
        <f>Table1487453233343536331323334353738393103113123133143153164[[#This Row],[Rate (Auto selects)]]*Table1487453233343536331323334353738393103113123133143153164[[#This Row],[Hours Used]]</f>
        <v>0</v>
      </c>
      <c r="S39" s="33"/>
      <c r="T39" s="39"/>
      <c r="U39" s="39"/>
      <c r="V39" s="39"/>
      <c r="W39" s="39"/>
      <c r="X39" s="39"/>
      <c r="Y39" s="112">
        <f>IF(X39 &lt;&gt; "", RIGHT(Table15775311283848586881828384858788898108118128138148158169[[#This Row],[Class (Dropdown)]],6),0)</f>
        <v>0</v>
      </c>
      <c r="Z39" s="108"/>
      <c r="AA39" s="107"/>
      <c r="AB39" s="111">
        <f>Table15775311283848586881828384858788898108118128138148158169[[#This Row],[Rate (Auto fill)]]*Table15775311283848586881828384858788898108118128138148158169[[#This Row],[Hours Groomed]]</f>
        <v>0</v>
      </c>
      <c r="AC39" s="32"/>
      <c r="AD39" s="39"/>
      <c r="AE39" s="39"/>
      <c r="AF39" s="39"/>
      <c r="AG39" s="39"/>
      <c r="AH39" s="78"/>
      <c r="AI39" s="33"/>
      <c r="AJ39" s="39"/>
      <c r="AK39" s="39"/>
      <c r="AL39" s="39"/>
      <c r="AM39" s="76"/>
      <c r="AN39" s="39"/>
      <c r="AO39" s="39"/>
      <c r="AP39" s="33"/>
      <c r="AQ39" s="77"/>
      <c r="AR39" s="39"/>
      <c r="AS39" s="39"/>
      <c r="AT39" s="76"/>
      <c r="AU39" s="39"/>
      <c r="AV39" s="78"/>
      <c r="AW39" s="33"/>
      <c r="AX39" s="77"/>
      <c r="AY39" s="39"/>
      <c r="AZ39" s="39"/>
      <c r="BA39" s="76"/>
      <c r="BB39" s="39"/>
      <c r="BC39" s="78"/>
      <c r="BD39" s="33"/>
      <c r="BE39" s="77"/>
      <c r="BF39" s="39"/>
      <c r="BG39" s="39"/>
      <c r="BH39" s="76"/>
      <c r="BI39" s="39"/>
      <c r="BJ39" s="78"/>
      <c r="BK39" s="33"/>
    </row>
    <row r="40" spans="1:63" x14ac:dyDescent="0.35">
      <c r="A40" s="77"/>
      <c r="B40" s="39"/>
      <c r="C40" s="39"/>
      <c r="D40" s="39"/>
      <c r="E40" s="39"/>
      <c r="F40" s="73"/>
      <c r="G40" s="95">
        <f>Table1487453233343536331323334353738393103113123133143153164[[#This Row],[Hours Worked]]*Table1487453233343536331323334353738393103113123133143153164[[#This Row],[Rate]]</f>
        <v>0</v>
      </c>
      <c r="H40" s="116"/>
      <c r="I40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40" s="94"/>
      <c r="K40" s="95">
        <f>Table1487453233343536331323334353738393103113123133143153164[[#This Row],[Rate (Auto selects)]]*Table1487453233343536331323334353738393103113123133143153164[[#This Row],[Hours Used]]</f>
        <v>0</v>
      </c>
      <c r="S40" s="33"/>
      <c r="T40" s="39"/>
      <c r="U40" s="39"/>
      <c r="V40" s="39"/>
      <c r="W40" s="39"/>
      <c r="X40" s="39"/>
      <c r="Y40" s="112">
        <f>IF(X40 &lt;&gt; "", RIGHT(Table15775311283848586881828384858788898108118128138148158169[[#This Row],[Class (Dropdown)]],6),0)</f>
        <v>0</v>
      </c>
      <c r="Z40" s="108"/>
      <c r="AA40" s="107"/>
      <c r="AB40" s="111">
        <f>Table15775311283848586881828384858788898108118128138148158169[[#This Row],[Rate (Auto fill)]]*Table15775311283848586881828384858788898108118128138148158169[[#This Row],[Hours Groomed]]</f>
        <v>0</v>
      </c>
      <c r="AC40" s="32"/>
      <c r="AD40" s="39"/>
      <c r="AE40" s="39"/>
      <c r="AF40" s="39"/>
      <c r="AG40" s="39"/>
      <c r="AH40" s="78"/>
      <c r="AI40" s="33"/>
      <c r="AJ40" s="39"/>
      <c r="AK40" s="39"/>
      <c r="AL40" s="39"/>
      <c r="AM40" s="76"/>
      <c r="AN40" s="39"/>
      <c r="AO40" s="39"/>
      <c r="AP40" s="33"/>
      <c r="AQ40" s="77"/>
      <c r="AR40" s="39"/>
      <c r="AS40" s="39"/>
      <c r="AT40" s="76"/>
      <c r="AU40" s="39"/>
      <c r="AV40" s="78"/>
      <c r="AW40" s="33"/>
      <c r="AX40" s="77"/>
      <c r="AY40" s="39"/>
      <c r="AZ40" s="39"/>
      <c r="BA40" s="76"/>
      <c r="BB40" s="39"/>
      <c r="BC40" s="78"/>
      <c r="BD40" s="33"/>
      <c r="BE40" s="77"/>
      <c r="BF40" s="39"/>
      <c r="BG40" s="39"/>
      <c r="BH40" s="76"/>
      <c r="BI40" s="39"/>
      <c r="BJ40" s="78"/>
      <c r="BK40" s="33"/>
    </row>
    <row r="41" spans="1:63" x14ac:dyDescent="0.35">
      <c r="A41" s="77"/>
      <c r="B41" s="39"/>
      <c r="C41" s="39"/>
      <c r="D41" s="39"/>
      <c r="E41" s="39"/>
      <c r="F41" s="73"/>
      <c r="G41" s="95">
        <f>Table1487453233343536331323334353738393103113123133143153164[[#This Row],[Hours Worked]]*Table1487453233343536331323334353738393103113123133143153164[[#This Row],[Rate]]</f>
        <v>0</v>
      </c>
      <c r="H41" s="116"/>
      <c r="I41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41" s="94"/>
      <c r="K41" s="95">
        <f>Table1487453233343536331323334353738393103113123133143153164[[#This Row],[Rate (Auto selects)]]*Table1487453233343536331323334353738393103113123133143153164[[#This Row],[Hours Used]]</f>
        <v>0</v>
      </c>
      <c r="S41" s="33"/>
      <c r="T41" s="39"/>
      <c r="U41" s="39"/>
      <c r="V41" s="39"/>
      <c r="W41" s="39"/>
      <c r="X41" s="39"/>
      <c r="Y41" s="112">
        <f>IF(X41 &lt;&gt; "", RIGHT(Table15775311283848586881828384858788898108118128138148158169[[#This Row],[Class (Dropdown)]],6),0)</f>
        <v>0</v>
      </c>
      <c r="Z41" s="108"/>
      <c r="AA41" s="107"/>
      <c r="AB41" s="111">
        <f>Table15775311283848586881828384858788898108118128138148158169[[#This Row],[Rate (Auto fill)]]*Table15775311283848586881828384858788898108118128138148158169[[#This Row],[Hours Groomed]]</f>
        <v>0</v>
      </c>
      <c r="AC41" s="32"/>
      <c r="AD41" s="39"/>
      <c r="AE41" s="39"/>
      <c r="AF41" s="39"/>
      <c r="AG41" s="39"/>
      <c r="AH41" s="78"/>
      <c r="AI41" s="33"/>
      <c r="AJ41" s="39"/>
      <c r="AK41" s="39"/>
      <c r="AL41" s="39"/>
      <c r="AM41" s="76"/>
      <c r="AN41" s="39"/>
      <c r="AO41" s="39"/>
      <c r="AP41" s="33"/>
      <c r="AQ41" s="77"/>
      <c r="AR41" s="39"/>
      <c r="AS41" s="39"/>
      <c r="AT41" s="76"/>
      <c r="AU41" s="39"/>
      <c r="AV41" s="78"/>
      <c r="AW41" s="33"/>
      <c r="AX41" s="77"/>
      <c r="AY41" s="39"/>
      <c r="AZ41" s="39"/>
      <c r="BA41" s="76"/>
      <c r="BB41" s="39"/>
      <c r="BC41" s="78"/>
      <c r="BD41" s="33"/>
      <c r="BE41" s="77"/>
      <c r="BF41" s="39"/>
      <c r="BG41" s="39"/>
      <c r="BH41" s="76"/>
      <c r="BI41" s="39"/>
      <c r="BJ41" s="78"/>
      <c r="BK41" s="33"/>
    </row>
    <row r="42" spans="1:63" ht="15.6" thickBot="1" x14ac:dyDescent="0.4">
      <c r="A42" s="77"/>
      <c r="B42" s="39"/>
      <c r="C42" s="39"/>
      <c r="D42" s="39"/>
      <c r="E42" s="39"/>
      <c r="F42" s="73"/>
      <c r="G42" s="95">
        <f>Table1487453233343536331323334353738393103113123133143153164[[#This Row],[Hours Worked]]*Table1487453233343536331323334353738393103113123133143153164[[#This Row],[Rate]]</f>
        <v>0</v>
      </c>
      <c r="H42" s="116"/>
      <c r="I42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42" s="94"/>
      <c r="K42" s="95">
        <f>Table1487453233343536331323334353738393103113123133143153164[[#This Row],[Rate (Auto selects)]]*Table1487453233343536331323334353738393103113123133143153164[[#This Row],[Hours Used]]</f>
        <v>0</v>
      </c>
      <c r="S42" s="33"/>
      <c r="T42" s="39"/>
      <c r="U42" s="39"/>
      <c r="V42" s="39"/>
      <c r="W42" s="39"/>
      <c r="X42" s="39"/>
      <c r="Y42" s="112">
        <f>IF(X42 &lt;&gt; "", RIGHT(Table15775311283848586881828384858788898108118128138148158169[[#This Row],[Class (Dropdown)]],6),0)</f>
        <v>0</v>
      </c>
      <c r="Z42" s="108"/>
      <c r="AA42" s="107"/>
      <c r="AB42" s="111">
        <f>Table15775311283848586881828384858788898108118128138148158169[[#This Row],[Rate (Auto fill)]]*Table15775311283848586881828384858788898108118128138148158169[[#This Row],[Hours Groomed]]</f>
        <v>0</v>
      </c>
      <c r="AC42" s="32"/>
      <c r="AD42" s="39"/>
      <c r="AE42" s="82"/>
      <c r="AF42" s="82"/>
      <c r="AG42" s="82"/>
      <c r="AH42" s="83"/>
      <c r="AI42" s="33"/>
      <c r="AJ42" s="39"/>
      <c r="AK42" s="39"/>
      <c r="AL42" s="39"/>
      <c r="AM42" s="76"/>
      <c r="AN42" s="39"/>
      <c r="AO42" s="39"/>
      <c r="AP42" s="33"/>
      <c r="AQ42" s="77"/>
      <c r="AR42" s="39"/>
      <c r="AS42" s="39"/>
      <c r="AT42" s="76"/>
      <c r="AU42" s="39"/>
      <c r="AV42" s="78"/>
      <c r="AW42" s="33"/>
      <c r="AX42" s="77"/>
      <c r="AY42" s="39"/>
      <c r="AZ42" s="39"/>
      <c r="BA42" s="76"/>
      <c r="BB42" s="39"/>
      <c r="BC42" s="78"/>
      <c r="BD42" s="33"/>
      <c r="BE42" s="77"/>
      <c r="BF42" s="39"/>
      <c r="BG42" s="39"/>
      <c r="BH42" s="76"/>
      <c r="BI42" s="39"/>
      <c r="BJ42" s="78"/>
      <c r="BK42" s="33"/>
    </row>
    <row r="43" spans="1:63" x14ac:dyDescent="0.35">
      <c r="A43" s="77"/>
      <c r="B43" s="39"/>
      <c r="C43" s="39"/>
      <c r="D43" s="39"/>
      <c r="E43" s="39"/>
      <c r="F43" s="73"/>
      <c r="G43" s="95">
        <f>Table1487453233343536331323334353738393103113123133143153164[[#This Row],[Hours Worked]]*Table1487453233343536331323334353738393103113123133143153164[[#This Row],[Rate]]</f>
        <v>0</v>
      </c>
      <c r="H43" s="116"/>
      <c r="I43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43" s="94"/>
      <c r="K43" s="95">
        <f>Table1487453233343536331323334353738393103113123133143153164[[#This Row],[Rate (Auto selects)]]*Table1487453233343536331323334353738393103113123133143153164[[#This Row],[Hours Used]]</f>
        <v>0</v>
      </c>
      <c r="S43" s="33"/>
      <c r="T43" s="39"/>
      <c r="U43" s="39"/>
      <c r="V43" s="39"/>
      <c r="W43" s="39"/>
      <c r="X43" s="39"/>
      <c r="Y43" s="112">
        <f>IF(X43 &lt;&gt; "", RIGHT(Table15775311283848586881828384858788898108118128138148158169[[#This Row],[Class (Dropdown)]],6),0)</f>
        <v>0</v>
      </c>
      <c r="Z43" s="108"/>
      <c r="AA43" s="107"/>
      <c r="AB43" s="111">
        <f>Table15775311283848586881828384858788898108118128138148158169[[#This Row],[Rate (Auto fill)]]*Table15775311283848586881828384858788898108118128138148158169[[#This Row],[Hours Groomed]]</f>
        <v>0</v>
      </c>
      <c r="AC43" s="32"/>
      <c r="AD43" s="84"/>
      <c r="AE43" s="85"/>
      <c r="AF43" s="85"/>
      <c r="AI43" s="33"/>
      <c r="AJ43" s="39"/>
      <c r="AK43" s="39"/>
      <c r="AL43" s="39"/>
      <c r="AM43" s="76"/>
      <c r="AN43" s="39"/>
      <c r="AO43" s="39"/>
      <c r="AP43" s="33"/>
      <c r="AQ43" s="77"/>
      <c r="AR43" s="39"/>
      <c r="AS43" s="39"/>
      <c r="AT43" s="76"/>
      <c r="AU43" s="39"/>
      <c r="AV43" s="78"/>
      <c r="AW43" s="33"/>
      <c r="AX43" s="77"/>
      <c r="AY43" s="39"/>
      <c r="AZ43" s="39"/>
      <c r="BA43" s="76"/>
      <c r="BB43" s="39"/>
      <c r="BC43" s="78"/>
      <c r="BD43" s="33"/>
      <c r="BE43" s="77"/>
      <c r="BF43" s="39"/>
      <c r="BG43" s="39"/>
      <c r="BH43" s="76"/>
      <c r="BI43" s="39"/>
      <c r="BJ43" s="78"/>
      <c r="BK43" s="33"/>
    </row>
    <row r="44" spans="1:63" x14ac:dyDescent="0.35">
      <c r="A44" s="77"/>
      <c r="B44" s="39"/>
      <c r="C44" s="39"/>
      <c r="D44" s="39"/>
      <c r="E44" s="39"/>
      <c r="F44" s="73"/>
      <c r="G44" s="95">
        <f>Table1487453233343536331323334353738393103113123133143153164[[#This Row],[Hours Worked]]*Table1487453233343536331323334353738393103113123133143153164[[#This Row],[Rate]]</f>
        <v>0</v>
      </c>
      <c r="H44" s="116"/>
      <c r="I44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44" s="94"/>
      <c r="K44" s="95">
        <f>Table1487453233343536331323334353738393103113123133143153164[[#This Row],[Rate (Auto selects)]]*Table1487453233343536331323334353738393103113123133143153164[[#This Row],[Hours Used]]</f>
        <v>0</v>
      </c>
      <c r="S44" s="33"/>
      <c r="T44" s="39"/>
      <c r="U44" s="39"/>
      <c r="V44" s="39"/>
      <c r="W44" s="39"/>
      <c r="X44" s="39"/>
      <c r="Y44" s="112">
        <f>IF(X44 &lt;&gt; "", RIGHT(Table15775311283848586881828384858788898108118128138148158169[[#This Row],[Class (Dropdown)]],6),0)</f>
        <v>0</v>
      </c>
      <c r="Z44" s="108"/>
      <c r="AA44" s="107"/>
      <c r="AB44" s="111">
        <f>Table15775311283848586881828384858788898108118128138148158169[[#This Row],[Rate (Auto fill)]]*Table15775311283848586881828384858788898108118128138148158169[[#This Row],[Hours Groomed]]</f>
        <v>0</v>
      </c>
      <c r="AC44" s="32"/>
      <c r="AD44" s="84"/>
      <c r="AE44" s="85"/>
      <c r="AF44" s="85"/>
      <c r="AI44" s="33"/>
      <c r="AJ44" s="39"/>
      <c r="AK44" s="39"/>
      <c r="AL44" s="39"/>
      <c r="AM44" s="76"/>
      <c r="AN44" s="39"/>
      <c r="AO44" s="39"/>
      <c r="AP44" s="33"/>
      <c r="AQ44" s="77"/>
      <c r="AR44" s="39"/>
      <c r="AS44" s="39"/>
      <c r="AT44" s="76"/>
      <c r="AU44" s="39"/>
      <c r="AV44" s="78"/>
      <c r="AW44" s="33"/>
      <c r="AX44" s="77"/>
      <c r="AY44" s="39"/>
      <c r="AZ44" s="39"/>
      <c r="BA44" s="76"/>
      <c r="BB44" s="39"/>
      <c r="BC44" s="78"/>
      <c r="BD44" s="33"/>
      <c r="BE44" s="77"/>
      <c r="BF44" s="39"/>
      <c r="BG44" s="39"/>
      <c r="BH44" s="76"/>
      <c r="BI44" s="39"/>
      <c r="BJ44" s="78"/>
      <c r="BK44" s="33"/>
    </row>
    <row r="45" spans="1:63" x14ac:dyDescent="0.35">
      <c r="A45" s="77"/>
      <c r="B45" s="39"/>
      <c r="C45" s="39"/>
      <c r="D45" s="39"/>
      <c r="E45" s="39"/>
      <c r="F45" s="73"/>
      <c r="G45" s="95">
        <f>Table1487453233343536331323334353738393103113123133143153164[[#This Row],[Hours Worked]]*Table1487453233343536331323334353738393103113123133143153164[[#This Row],[Rate]]</f>
        <v>0</v>
      </c>
      <c r="H45" s="116"/>
      <c r="I45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45" s="94"/>
      <c r="K45" s="95">
        <f>Table1487453233343536331323334353738393103113123133143153164[[#This Row],[Rate (Auto selects)]]*Table1487453233343536331323334353738393103113123133143153164[[#This Row],[Hours Used]]</f>
        <v>0</v>
      </c>
      <c r="S45" s="33"/>
      <c r="T45" s="39"/>
      <c r="U45" s="39"/>
      <c r="V45" s="39"/>
      <c r="W45" s="39"/>
      <c r="X45" s="39"/>
      <c r="Y45" s="112">
        <f>IF(X45 &lt;&gt; "", RIGHT(Table15775311283848586881828384858788898108118128138148158169[[#This Row],[Class (Dropdown)]],6),0)</f>
        <v>0</v>
      </c>
      <c r="Z45" s="108"/>
      <c r="AA45" s="107"/>
      <c r="AB45" s="111">
        <f>Table15775311283848586881828384858788898108118128138148158169[[#This Row],[Rate (Auto fill)]]*Table15775311283848586881828384858788898108118128138148158169[[#This Row],[Hours Groomed]]</f>
        <v>0</v>
      </c>
      <c r="AC45" s="32"/>
      <c r="AD45" s="84"/>
      <c r="AE45" s="85"/>
      <c r="AF45" s="85"/>
      <c r="AI45" s="33"/>
      <c r="AJ45" s="39"/>
      <c r="AK45" s="39"/>
      <c r="AL45" s="39"/>
      <c r="AM45" s="76"/>
      <c r="AN45" s="39"/>
      <c r="AO45" s="39"/>
      <c r="AP45" s="33"/>
      <c r="AQ45" s="77"/>
      <c r="AR45" s="39"/>
      <c r="AS45" s="39"/>
      <c r="AT45" s="76"/>
      <c r="AU45" s="39"/>
      <c r="AV45" s="78"/>
      <c r="AW45" s="33"/>
      <c r="AX45" s="77"/>
      <c r="AY45" s="39"/>
      <c r="AZ45" s="39"/>
      <c r="BA45" s="76"/>
      <c r="BB45" s="39"/>
      <c r="BC45" s="78"/>
      <c r="BD45" s="33"/>
      <c r="BE45" s="77"/>
      <c r="BF45" s="39"/>
      <c r="BG45" s="39"/>
      <c r="BH45" s="76"/>
      <c r="BI45" s="39"/>
      <c r="BJ45" s="78"/>
      <c r="BK45" s="33"/>
    </row>
    <row r="46" spans="1:63" x14ac:dyDescent="0.35">
      <c r="A46" s="77"/>
      <c r="B46" s="39"/>
      <c r="C46" s="39"/>
      <c r="D46" s="39"/>
      <c r="E46" s="39"/>
      <c r="F46" s="73"/>
      <c r="G46" s="95">
        <f>Table1487453233343536331323334353738393103113123133143153164[[#This Row],[Hours Worked]]*Table1487453233343536331323334353738393103113123133143153164[[#This Row],[Rate]]</f>
        <v>0</v>
      </c>
      <c r="H46" s="116"/>
      <c r="I46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46" s="94"/>
      <c r="K46" s="95">
        <f>Table1487453233343536331323334353738393103113123133143153164[[#This Row],[Rate (Auto selects)]]*Table1487453233343536331323334353738393103113123133143153164[[#This Row],[Hours Used]]</f>
        <v>0</v>
      </c>
      <c r="S46" s="33"/>
      <c r="T46" s="39"/>
      <c r="U46" s="39"/>
      <c r="V46" s="39"/>
      <c r="W46" s="39"/>
      <c r="X46" s="39"/>
      <c r="Y46" s="112">
        <f>IF(X46 &lt;&gt; "", RIGHT(Table15775311283848586881828384858788898108118128138148158169[[#This Row],[Class (Dropdown)]],6),0)</f>
        <v>0</v>
      </c>
      <c r="Z46" s="108"/>
      <c r="AA46" s="107"/>
      <c r="AB46" s="111">
        <f>Table15775311283848586881828384858788898108118128138148158169[[#This Row],[Rate (Auto fill)]]*Table15775311283848586881828384858788898108118128138148158169[[#This Row],[Hours Groomed]]</f>
        <v>0</v>
      </c>
      <c r="AC46" s="32"/>
      <c r="AD46" s="84"/>
      <c r="AE46" s="85"/>
      <c r="AF46" s="85"/>
      <c r="AI46" s="33"/>
      <c r="AJ46" s="39"/>
      <c r="AK46" s="39"/>
      <c r="AL46" s="39"/>
      <c r="AM46" s="76"/>
      <c r="AN46" s="39"/>
      <c r="AO46" s="39"/>
      <c r="AP46" s="33"/>
      <c r="AQ46" s="77"/>
      <c r="AR46" s="39"/>
      <c r="AS46" s="39"/>
      <c r="AT46" s="76"/>
      <c r="AU46" s="39"/>
      <c r="AV46" s="78"/>
      <c r="AW46" s="33"/>
      <c r="AX46" s="77"/>
      <c r="AY46" s="39"/>
      <c r="AZ46" s="39"/>
      <c r="BA46" s="76"/>
      <c r="BB46" s="39"/>
      <c r="BC46" s="78"/>
      <c r="BD46" s="33"/>
      <c r="BE46" s="77"/>
      <c r="BF46" s="39"/>
      <c r="BG46" s="39"/>
      <c r="BH46" s="76"/>
      <c r="BI46" s="39"/>
      <c r="BJ46" s="78"/>
      <c r="BK46" s="33"/>
    </row>
    <row r="47" spans="1:63" x14ac:dyDescent="0.35">
      <c r="A47" s="77"/>
      <c r="B47" s="39"/>
      <c r="C47" s="39"/>
      <c r="D47" s="39"/>
      <c r="E47" s="39"/>
      <c r="F47" s="73"/>
      <c r="G47" s="95">
        <f>Table1487453233343536331323334353738393103113123133143153164[[#This Row],[Hours Worked]]*Table1487453233343536331323334353738393103113123133143153164[[#This Row],[Rate]]</f>
        <v>0</v>
      </c>
      <c r="H47" s="116"/>
      <c r="I47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47" s="94"/>
      <c r="K47" s="95">
        <f>Table1487453233343536331323334353738393103113123133143153164[[#This Row],[Rate (Auto selects)]]*Table1487453233343536331323334353738393103113123133143153164[[#This Row],[Hours Used]]</f>
        <v>0</v>
      </c>
      <c r="S47" s="33"/>
      <c r="T47" s="39"/>
      <c r="U47" s="39"/>
      <c r="V47" s="39"/>
      <c r="W47" s="39"/>
      <c r="X47" s="39"/>
      <c r="Y47" s="112">
        <f>IF(X47 &lt;&gt; "", RIGHT(Table15775311283848586881828384858788898108118128138148158169[[#This Row],[Class (Dropdown)]],6),0)</f>
        <v>0</v>
      </c>
      <c r="Z47" s="108"/>
      <c r="AA47" s="107"/>
      <c r="AB47" s="111">
        <f>Table15775311283848586881828384858788898108118128138148158169[[#This Row],[Rate (Auto fill)]]*Table15775311283848586881828384858788898108118128138148158169[[#This Row],[Hours Groomed]]</f>
        <v>0</v>
      </c>
      <c r="AC47" s="32"/>
      <c r="AD47" s="84"/>
      <c r="AE47" s="85"/>
      <c r="AF47" s="85"/>
      <c r="AI47" s="33"/>
      <c r="AJ47" s="39"/>
      <c r="AK47" s="39"/>
      <c r="AL47" s="39"/>
      <c r="AM47" s="76"/>
      <c r="AN47" s="39"/>
      <c r="AO47" s="39"/>
      <c r="AP47" s="33"/>
      <c r="AQ47" s="77"/>
      <c r="AR47" s="39"/>
      <c r="AS47" s="39"/>
      <c r="AT47" s="76"/>
      <c r="AU47" s="39"/>
      <c r="AV47" s="78"/>
      <c r="AW47" s="33"/>
      <c r="AX47" s="77"/>
      <c r="AY47" s="39"/>
      <c r="AZ47" s="39"/>
      <c r="BA47" s="76"/>
      <c r="BB47" s="39"/>
      <c r="BC47" s="78"/>
      <c r="BD47" s="33"/>
      <c r="BE47" s="77"/>
      <c r="BF47" s="39"/>
      <c r="BG47" s="39"/>
      <c r="BH47" s="76"/>
      <c r="BI47" s="39"/>
      <c r="BJ47" s="78"/>
      <c r="BK47" s="33"/>
    </row>
    <row r="48" spans="1:63" x14ac:dyDescent="0.35">
      <c r="A48" s="77"/>
      <c r="B48" s="39"/>
      <c r="C48" s="39"/>
      <c r="D48" s="39"/>
      <c r="E48" s="39"/>
      <c r="F48" s="73"/>
      <c r="G48" s="95">
        <f>Table1487453233343536331323334353738393103113123133143153164[[#This Row],[Hours Worked]]*Table1487453233343536331323334353738393103113123133143153164[[#This Row],[Rate]]</f>
        <v>0</v>
      </c>
      <c r="H48" s="116"/>
      <c r="I48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48" s="94"/>
      <c r="K48" s="95">
        <f>Table1487453233343536331323334353738393103113123133143153164[[#This Row],[Rate (Auto selects)]]*Table1487453233343536331323334353738393103113123133143153164[[#This Row],[Hours Used]]</f>
        <v>0</v>
      </c>
      <c r="S48" s="33"/>
      <c r="T48" s="39"/>
      <c r="U48" s="39"/>
      <c r="V48" s="39"/>
      <c r="W48" s="39"/>
      <c r="X48" s="39"/>
      <c r="Y48" s="112">
        <f>IF(X48 &lt;&gt; "", RIGHT(Table15775311283848586881828384858788898108118128138148158169[[#This Row],[Class (Dropdown)]],6),0)</f>
        <v>0</v>
      </c>
      <c r="Z48" s="108"/>
      <c r="AA48" s="107"/>
      <c r="AB48" s="111">
        <f>Table15775311283848586881828384858788898108118128138148158169[[#This Row],[Rate (Auto fill)]]*Table15775311283848586881828384858788898108118128138148158169[[#This Row],[Hours Groomed]]</f>
        <v>0</v>
      </c>
      <c r="AC48" s="32"/>
      <c r="AD48" s="84"/>
      <c r="AE48" s="85"/>
      <c r="AF48" s="85"/>
      <c r="AI48" s="33"/>
      <c r="AJ48" s="39"/>
      <c r="AK48" s="39"/>
      <c r="AL48" s="39"/>
      <c r="AM48" s="76"/>
      <c r="AN48" s="39"/>
      <c r="AO48" s="39"/>
      <c r="AP48" s="33"/>
      <c r="AQ48" s="77"/>
      <c r="AR48" s="39"/>
      <c r="AS48" s="39"/>
      <c r="AT48" s="76"/>
      <c r="AU48" s="39"/>
      <c r="AV48" s="78"/>
      <c r="AW48" s="33"/>
      <c r="AX48" s="77"/>
      <c r="AY48" s="39"/>
      <c r="AZ48" s="39"/>
      <c r="BA48" s="76"/>
      <c r="BB48" s="39"/>
      <c r="BC48" s="78"/>
      <c r="BD48" s="33"/>
      <c r="BE48" s="77"/>
      <c r="BF48" s="39"/>
      <c r="BG48" s="39"/>
      <c r="BH48" s="76"/>
      <c r="BI48" s="39"/>
      <c r="BJ48" s="78"/>
      <c r="BK48" s="33"/>
    </row>
    <row r="49" spans="1:63" x14ac:dyDescent="0.35">
      <c r="A49" s="77"/>
      <c r="B49" s="39"/>
      <c r="C49" s="39"/>
      <c r="D49" s="39"/>
      <c r="E49" s="39"/>
      <c r="F49" s="73"/>
      <c r="G49" s="95">
        <f>Table1487453233343536331323334353738393103113123133143153164[[#This Row],[Hours Worked]]*Table1487453233343536331323334353738393103113123133143153164[[#This Row],[Rate]]</f>
        <v>0</v>
      </c>
      <c r="H49" s="116"/>
      <c r="I49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49" s="94"/>
      <c r="K49" s="95">
        <f>Table1487453233343536331323334353738393103113123133143153164[[#This Row],[Rate (Auto selects)]]*Table1487453233343536331323334353738393103113123133143153164[[#This Row],[Hours Used]]</f>
        <v>0</v>
      </c>
      <c r="S49" s="33"/>
      <c r="T49" s="39"/>
      <c r="U49" s="39"/>
      <c r="V49" s="39"/>
      <c r="W49" s="39"/>
      <c r="X49" s="39"/>
      <c r="Y49" s="112">
        <f>IF(X49 &lt;&gt; "", RIGHT(Table15775311283848586881828384858788898108118128138148158169[[#This Row],[Class (Dropdown)]],6),0)</f>
        <v>0</v>
      </c>
      <c r="Z49" s="108"/>
      <c r="AA49" s="107"/>
      <c r="AB49" s="111">
        <f>Table15775311283848586881828384858788898108118128138148158169[[#This Row],[Rate (Auto fill)]]*Table15775311283848586881828384858788898108118128138148158169[[#This Row],[Hours Groomed]]</f>
        <v>0</v>
      </c>
      <c r="AC49" s="32"/>
      <c r="AD49" s="84"/>
      <c r="AE49" s="85"/>
      <c r="AF49" s="85"/>
      <c r="AI49" s="33"/>
      <c r="AJ49" s="39"/>
      <c r="AK49" s="39"/>
      <c r="AL49" s="39"/>
      <c r="AM49" s="76"/>
      <c r="AN49" s="39"/>
      <c r="AO49" s="39"/>
      <c r="AP49" s="33"/>
      <c r="AQ49" s="77"/>
      <c r="AR49" s="39"/>
      <c r="AS49" s="39"/>
      <c r="AT49" s="76"/>
      <c r="AU49" s="39"/>
      <c r="AV49" s="78"/>
      <c r="AW49" s="33"/>
      <c r="AX49" s="77"/>
      <c r="AY49" s="39"/>
      <c r="AZ49" s="39"/>
      <c r="BA49" s="76"/>
      <c r="BB49" s="39"/>
      <c r="BC49" s="78"/>
      <c r="BD49" s="33"/>
      <c r="BE49" s="77"/>
      <c r="BF49" s="39"/>
      <c r="BG49" s="39"/>
      <c r="BH49" s="76"/>
      <c r="BI49" s="39"/>
      <c r="BJ49" s="78"/>
      <c r="BK49" s="33"/>
    </row>
    <row r="50" spans="1:63" x14ac:dyDescent="0.35">
      <c r="A50" s="77"/>
      <c r="B50" s="39"/>
      <c r="C50" s="39"/>
      <c r="D50" s="39"/>
      <c r="E50" s="39"/>
      <c r="F50" s="73"/>
      <c r="G50" s="95">
        <f>Table1487453233343536331323334353738393103113123133143153164[[#This Row],[Hours Worked]]*Table1487453233343536331323334353738393103113123133143153164[[#This Row],[Rate]]</f>
        <v>0</v>
      </c>
      <c r="H50" s="116"/>
      <c r="I50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50" s="94"/>
      <c r="K50" s="95">
        <f>Table1487453233343536331323334353738393103113123133143153164[[#This Row],[Rate (Auto selects)]]*Table1487453233343536331323334353738393103113123133143153164[[#This Row],[Hours Used]]</f>
        <v>0</v>
      </c>
      <c r="S50" s="33"/>
      <c r="T50" s="39"/>
      <c r="U50" s="39"/>
      <c r="V50" s="39"/>
      <c r="W50" s="39"/>
      <c r="X50" s="39"/>
      <c r="Y50" s="112">
        <f>IF(X50 &lt;&gt; "", RIGHT(Table15775311283848586881828384858788898108118128138148158169[[#This Row],[Class (Dropdown)]],6),0)</f>
        <v>0</v>
      </c>
      <c r="Z50" s="108"/>
      <c r="AA50" s="107"/>
      <c r="AB50" s="111">
        <f>Table15775311283848586881828384858788898108118128138148158169[[#This Row],[Rate (Auto fill)]]*Table15775311283848586881828384858788898108118128138148158169[[#This Row],[Hours Groomed]]</f>
        <v>0</v>
      </c>
      <c r="AC50" s="32"/>
      <c r="AD50" s="84"/>
      <c r="AE50" s="85"/>
      <c r="AF50" s="85"/>
      <c r="AI50" s="33"/>
      <c r="AJ50" s="39"/>
      <c r="AK50" s="39"/>
      <c r="AL50" s="39"/>
      <c r="AM50" s="76"/>
      <c r="AN50" s="39"/>
      <c r="AO50" s="39"/>
      <c r="AP50" s="33"/>
      <c r="AQ50" s="77"/>
      <c r="AR50" s="39"/>
      <c r="AS50" s="39"/>
      <c r="AT50" s="76"/>
      <c r="AU50" s="39"/>
      <c r="AV50" s="78"/>
      <c r="AW50" s="33"/>
      <c r="AX50" s="77"/>
      <c r="AY50" s="39"/>
      <c r="AZ50" s="39"/>
      <c r="BA50" s="76"/>
      <c r="BB50" s="39"/>
      <c r="BC50" s="78"/>
      <c r="BD50" s="33"/>
      <c r="BE50" s="77"/>
      <c r="BF50" s="39"/>
      <c r="BG50" s="39"/>
      <c r="BH50" s="76"/>
      <c r="BI50" s="39"/>
      <c r="BJ50" s="78"/>
      <c r="BK50" s="33"/>
    </row>
    <row r="51" spans="1:63" x14ac:dyDescent="0.35">
      <c r="A51" s="77"/>
      <c r="B51" s="39"/>
      <c r="C51" s="39"/>
      <c r="D51" s="39"/>
      <c r="E51" s="39"/>
      <c r="F51" s="73"/>
      <c r="G51" s="95">
        <f>Table1487453233343536331323334353738393103113123133143153164[[#This Row],[Hours Worked]]*Table1487453233343536331323334353738393103113123133143153164[[#This Row],[Rate]]</f>
        <v>0</v>
      </c>
      <c r="H51" s="116"/>
      <c r="I51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51" s="94"/>
      <c r="K51" s="95">
        <f>Table1487453233343536331323334353738393103113123133143153164[[#This Row],[Rate (Auto selects)]]*Table1487453233343536331323334353738393103113123133143153164[[#This Row],[Hours Used]]</f>
        <v>0</v>
      </c>
      <c r="S51" s="33"/>
      <c r="T51" s="39"/>
      <c r="U51" s="39"/>
      <c r="V51" s="39"/>
      <c r="W51" s="39"/>
      <c r="X51" s="39"/>
      <c r="Y51" s="112">
        <f>IF(X51 &lt;&gt; "", RIGHT(Table15775311283848586881828384858788898108118128138148158169[[#This Row],[Class (Dropdown)]],6),0)</f>
        <v>0</v>
      </c>
      <c r="Z51" s="108"/>
      <c r="AA51" s="107"/>
      <c r="AB51" s="111">
        <f>Table15775311283848586881828384858788898108118128138148158169[[#This Row],[Rate (Auto fill)]]*Table15775311283848586881828384858788898108118128138148158169[[#This Row],[Hours Groomed]]</f>
        <v>0</v>
      </c>
      <c r="AC51" s="32"/>
      <c r="AD51" s="84"/>
      <c r="AE51" s="85"/>
      <c r="AF51" s="85"/>
      <c r="AI51" s="33"/>
      <c r="AJ51" s="39"/>
      <c r="AK51" s="39"/>
      <c r="AL51" s="39"/>
      <c r="AM51" s="76"/>
      <c r="AN51" s="39"/>
      <c r="AO51" s="39"/>
      <c r="AP51" s="33"/>
      <c r="AQ51" s="77"/>
      <c r="AR51" s="39"/>
      <c r="AS51" s="39"/>
      <c r="AT51" s="76"/>
      <c r="AU51" s="39"/>
      <c r="AV51" s="78"/>
      <c r="AW51" s="33"/>
      <c r="AX51" s="77"/>
      <c r="AY51" s="39"/>
      <c r="AZ51" s="39"/>
      <c r="BA51" s="76"/>
      <c r="BB51" s="39"/>
      <c r="BC51" s="78"/>
      <c r="BD51" s="33"/>
      <c r="BE51" s="77"/>
      <c r="BF51" s="39"/>
      <c r="BG51" s="39"/>
      <c r="BH51" s="76"/>
      <c r="BI51" s="39"/>
      <c r="BJ51" s="78"/>
      <c r="BK51" s="33"/>
    </row>
    <row r="52" spans="1:63" x14ac:dyDescent="0.35">
      <c r="A52" s="77"/>
      <c r="B52" s="39"/>
      <c r="C52" s="39"/>
      <c r="D52" s="39"/>
      <c r="E52" s="39"/>
      <c r="F52" s="73"/>
      <c r="G52" s="95">
        <f>Table1487453233343536331323334353738393103113123133143153164[[#This Row],[Hours Worked]]*Table1487453233343536331323334353738393103113123133143153164[[#This Row],[Rate]]</f>
        <v>0</v>
      </c>
      <c r="H52" s="116"/>
      <c r="I52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52" s="94"/>
      <c r="K52" s="95">
        <f>Table1487453233343536331323334353738393103113123133143153164[[#This Row],[Rate (Auto selects)]]*Table1487453233343536331323334353738393103113123133143153164[[#This Row],[Hours Used]]</f>
        <v>0</v>
      </c>
      <c r="S52" s="33"/>
      <c r="T52" s="39"/>
      <c r="U52" s="39"/>
      <c r="V52" s="39"/>
      <c r="W52" s="39"/>
      <c r="X52" s="39"/>
      <c r="Y52" s="112">
        <f>IF(X52 &lt;&gt; "", RIGHT(Table15775311283848586881828384858788898108118128138148158169[[#This Row],[Class (Dropdown)]],6),0)</f>
        <v>0</v>
      </c>
      <c r="Z52" s="108"/>
      <c r="AA52" s="107"/>
      <c r="AB52" s="111">
        <f>Table15775311283848586881828384858788898108118128138148158169[[#This Row],[Rate (Auto fill)]]*Table15775311283848586881828384858788898108118128138148158169[[#This Row],[Hours Groomed]]</f>
        <v>0</v>
      </c>
      <c r="AC52" s="32"/>
      <c r="AD52" s="84"/>
      <c r="AE52" s="85"/>
      <c r="AF52" s="85"/>
      <c r="AI52" s="33"/>
      <c r="AJ52" s="39"/>
      <c r="AK52" s="39"/>
      <c r="AL52" s="39"/>
      <c r="AM52" s="76"/>
      <c r="AN52" s="39"/>
      <c r="AO52" s="39"/>
      <c r="AP52" s="33"/>
      <c r="AQ52" s="77"/>
      <c r="AR52" s="39"/>
      <c r="AS52" s="39"/>
      <c r="AT52" s="76"/>
      <c r="AU52" s="39"/>
      <c r="AV52" s="78"/>
      <c r="AW52" s="33"/>
      <c r="AX52" s="77"/>
      <c r="AY52" s="39"/>
      <c r="AZ52" s="39"/>
      <c r="BA52" s="76"/>
      <c r="BB52" s="39"/>
      <c r="BC52" s="78"/>
      <c r="BD52" s="33"/>
      <c r="BE52" s="77"/>
      <c r="BF52" s="39"/>
      <c r="BG52" s="39"/>
      <c r="BH52" s="76"/>
      <c r="BI52" s="39"/>
      <c r="BJ52" s="78"/>
      <c r="BK52" s="33"/>
    </row>
    <row r="53" spans="1:63" x14ac:dyDescent="0.35">
      <c r="A53" s="77"/>
      <c r="B53" s="39"/>
      <c r="C53" s="39"/>
      <c r="D53" s="39"/>
      <c r="E53" s="39"/>
      <c r="F53" s="73"/>
      <c r="G53" s="95">
        <f>Table1487453233343536331323334353738393103113123133143153164[[#This Row],[Hours Worked]]*Table1487453233343536331323334353738393103113123133143153164[[#This Row],[Rate]]</f>
        <v>0</v>
      </c>
      <c r="H53" s="116"/>
      <c r="I53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53" s="94"/>
      <c r="K53" s="95">
        <f>Table1487453233343536331323334353738393103113123133143153164[[#This Row],[Rate (Auto selects)]]*Table1487453233343536331323334353738393103113123133143153164[[#This Row],[Hours Used]]</f>
        <v>0</v>
      </c>
      <c r="S53" s="33"/>
      <c r="T53" s="39"/>
      <c r="U53" s="39"/>
      <c r="V53" s="39"/>
      <c r="W53" s="39"/>
      <c r="X53" s="39"/>
      <c r="Y53" s="112">
        <f>IF(X53 &lt;&gt; "", RIGHT(Table15775311283848586881828384858788898108118128138148158169[[#This Row],[Class (Dropdown)]],6),0)</f>
        <v>0</v>
      </c>
      <c r="Z53" s="108"/>
      <c r="AA53" s="107"/>
      <c r="AB53" s="111">
        <f>Table15775311283848586881828384858788898108118128138148158169[[#This Row],[Rate (Auto fill)]]*Table15775311283848586881828384858788898108118128138148158169[[#This Row],[Hours Groomed]]</f>
        <v>0</v>
      </c>
      <c r="AC53" s="32"/>
      <c r="AD53" s="84"/>
      <c r="AE53" s="85"/>
      <c r="AF53" s="85"/>
      <c r="AI53" s="33"/>
      <c r="AJ53" s="39"/>
      <c r="AK53" s="39"/>
      <c r="AL53" s="39"/>
      <c r="AM53" s="76"/>
      <c r="AN53" s="39"/>
      <c r="AO53" s="39"/>
      <c r="AP53" s="33"/>
      <c r="AQ53" s="77"/>
      <c r="AR53" s="39"/>
      <c r="AS53" s="39"/>
      <c r="AT53" s="76"/>
      <c r="AU53" s="39"/>
      <c r="AV53" s="78"/>
      <c r="AW53" s="33"/>
      <c r="AX53" s="77"/>
      <c r="AY53" s="39"/>
      <c r="AZ53" s="39"/>
      <c r="BA53" s="76"/>
      <c r="BB53" s="39"/>
      <c r="BC53" s="78"/>
      <c r="BD53" s="33"/>
      <c r="BE53" s="77"/>
      <c r="BF53" s="39"/>
      <c r="BG53" s="39"/>
      <c r="BH53" s="76"/>
      <c r="BI53" s="39"/>
      <c r="BJ53" s="78"/>
      <c r="BK53" s="33"/>
    </row>
    <row r="54" spans="1:63" x14ac:dyDescent="0.35">
      <c r="A54" s="77"/>
      <c r="B54" s="39"/>
      <c r="C54" s="39"/>
      <c r="D54" s="39"/>
      <c r="E54" s="39"/>
      <c r="F54" s="73"/>
      <c r="G54" s="95">
        <f>Table1487453233343536331323334353738393103113123133143153164[[#This Row],[Hours Worked]]*Table1487453233343536331323334353738393103113123133143153164[[#This Row],[Rate]]</f>
        <v>0</v>
      </c>
      <c r="H54" s="116"/>
      <c r="I54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54" s="94"/>
      <c r="K54" s="95">
        <f>Table1487453233343536331323334353738393103113123133143153164[[#This Row],[Rate (Auto selects)]]*Table1487453233343536331323334353738393103113123133143153164[[#This Row],[Hours Used]]</f>
        <v>0</v>
      </c>
      <c r="S54" s="33"/>
      <c r="T54" s="39"/>
      <c r="U54" s="39"/>
      <c r="V54" s="39"/>
      <c r="W54" s="39"/>
      <c r="X54" s="39"/>
      <c r="Y54" s="112">
        <f>IF(X54 &lt;&gt; "", RIGHT(Table15775311283848586881828384858788898108118128138148158169[[#This Row],[Class (Dropdown)]],6),0)</f>
        <v>0</v>
      </c>
      <c r="Z54" s="108"/>
      <c r="AA54" s="107"/>
      <c r="AB54" s="111">
        <f>Table15775311283848586881828384858788898108118128138148158169[[#This Row],[Rate (Auto fill)]]*Table15775311283848586881828384858788898108118128138148158169[[#This Row],[Hours Groomed]]</f>
        <v>0</v>
      </c>
      <c r="AC54" s="32"/>
      <c r="AD54" s="84"/>
      <c r="AE54" s="85"/>
      <c r="AF54" s="85"/>
      <c r="AI54" s="33"/>
      <c r="AJ54" s="39"/>
      <c r="AK54" s="39"/>
      <c r="AL54" s="39"/>
      <c r="AM54" s="76"/>
      <c r="AN54" s="39"/>
      <c r="AO54" s="39"/>
      <c r="AP54" s="33"/>
      <c r="AQ54" s="77"/>
      <c r="AR54" s="39"/>
      <c r="AS54" s="39"/>
      <c r="AT54" s="76"/>
      <c r="AU54" s="39"/>
      <c r="AV54" s="78"/>
      <c r="AW54" s="33"/>
      <c r="AX54" s="77"/>
      <c r="AY54" s="39"/>
      <c r="AZ54" s="39"/>
      <c r="BA54" s="76"/>
      <c r="BB54" s="39"/>
      <c r="BC54" s="78"/>
      <c r="BD54" s="33"/>
      <c r="BE54" s="77"/>
      <c r="BF54" s="39"/>
      <c r="BG54" s="39"/>
      <c r="BH54" s="76"/>
      <c r="BI54" s="39"/>
      <c r="BJ54" s="78"/>
      <c r="BK54" s="33"/>
    </row>
    <row r="55" spans="1:63" x14ac:dyDescent="0.35">
      <c r="A55" s="77"/>
      <c r="B55" s="39"/>
      <c r="C55" s="39"/>
      <c r="D55" s="39"/>
      <c r="E55" s="39"/>
      <c r="F55" s="73"/>
      <c r="G55" s="95">
        <f>Table1487453233343536331323334353738393103113123133143153164[[#This Row],[Hours Worked]]*Table1487453233343536331323334353738393103113123133143153164[[#This Row],[Rate]]</f>
        <v>0</v>
      </c>
      <c r="H55" s="116"/>
      <c r="I55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55" s="94"/>
      <c r="K55" s="95">
        <f>Table1487453233343536331323334353738393103113123133143153164[[#This Row],[Rate (Auto selects)]]*Table1487453233343536331323334353738393103113123133143153164[[#This Row],[Hours Used]]</f>
        <v>0</v>
      </c>
      <c r="S55" s="33"/>
      <c r="T55" s="39"/>
      <c r="U55" s="39"/>
      <c r="V55" s="39"/>
      <c r="W55" s="39"/>
      <c r="X55" s="39"/>
      <c r="Y55" s="112">
        <f>IF(X55 &lt;&gt; "", RIGHT(Table15775311283848586881828384858788898108118128138148158169[[#This Row],[Class (Dropdown)]],6),0)</f>
        <v>0</v>
      </c>
      <c r="Z55" s="108"/>
      <c r="AA55" s="107"/>
      <c r="AB55" s="111">
        <f>Table15775311283848586881828384858788898108118128138148158169[[#This Row],[Rate (Auto fill)]]*Table15775311283848586881828384858788898108118128138148158169[[#This Row],[Hours Groomed]]</f>
        <v>0</v>
      </c>
      <c r="AC55" s="32"/>
      <c r="AD55" s="84"/>
      <c r="AE55" s="85"/>
      <c r="AF55" s="85"/>
      <c r="AI55" s="33"/>
      <c r="AJ55" s="39"/>
      <c r="AK55" s="39"/>
      <c r="AL55" s="39"/>
      <c r="AM55" s="76"/>
      <c r="AN55" s="39"/>
      <c r="AO55" s="39"/>
      <c r="AP55" s="33"/>
      <c r="AQ55" s="77"/>
      <c r="AR55" s="39"/>
      <c r="AS55" s="39"/>
      <c r="AT55" s="76"/>
      <c r="AU55" s="39"/>
      <c r="AV55" s="78"/>
      <c r="AW55" s="33"/>
      <c r="AX55" s="77"/>
      <c r="AY55" s="39"/>
      <c r="AZ55" s="39"/>
      <c r="BA55" s="76"/>
      <c r="BB55" s="39"/>
      <c r="BC55" s="78"/>
      <c r="BD55" s="33"/>
      <c r="BE55" s="77"/>
      <c r="BF55" s="39"/>
      <c r="BG55" s="39"/>
      <c r="BH55" s="76"/>
      <c r="BI55" s="39"/>
      <c r="BJ55" s="78"/>
      <c r="BK55" s="33"/>
    </row>
    <row r="56" spans="1:63" x14ac:dyDescent="0.35">
      <c r="A56" s="77"/>
      <c r="B56" s="39"/>
      <c r="C56" s="39"/>
      <c r="D56" s="39"/>
      <c r="E56" s="39"/>
      <c r="F56" s="73"/>
      <c r="G56" s="95">
        <f>Table1487453233343536331323334353738393103113123133143153164[[#This Row],[Hours Worked]]*Table1487453233343536331323334353738393103113123133143153164[[#This Row],[Rate]]</f>
        <v>0</v>
      </c>
      <c r="H56" s="116"/>
      <c r="I56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56" s="94"/>
      <c r="K56" s="95">
        <f>Table1487453233343536331323334353738393103113123133143153164[[#This Row],[Rate (Auto selects)]]*Table1487453233343536331323334353738393103113123133143153164[[#This Row],[Hours Used]]</f>
        <v>0</v>
      </c>
      <c r="S56" s="33"/>
      <c r="T56" s="39"/>
      <c r="U56" s="39"/>
      <c r="V56" s="39"/>
      <c r="W56" s="39"/>
      <c r="X56" s="39"/>
      <c r="Y56" s="112">
        <f>IF(X56 &lt;&gt; "", RIGHT(Table15775311283848586881828384858788898108118128138148158169[[#This Row],[Class (Dropdown)]],6),0)</f>
        <v>0</v>
      </c>
      <c r="Z56" s="108"/>
      <c r="AA56" s="107"/>
      <c r="AB56" s="111">
        <f>Table15775311283848586881828384858788898108118128138148158169[[#This Row],[Rate (Auto fill)]]*Table15775311283848586881828384858788898108118128138148158169[[#This Row],[Hours Groomed]]</f>
        <v>0</v>
      </c>
      <c r="AC56" s="32"/>
      <c r="AD56" s="84"/>
      <c r="AE56" s="85"/>
      <c r="AF56" s="85"/>
      <c r="AI56" s="33"/>
      <c r="AJ56" s="39"/>
      <c r="AK56" s="39"/>
      <c r="AL56" s="39"/>
      <c r="AM56" s="76"/>
      <c r="AN56" s="39"/>
      <c r="AO56" s="39"/>
      <c r="AP56" s="33"/>
      <c r="AQ56" s="77"/>
      <c r="AR56" s="39"/>
      <c r="AS56" s="39"/>
      <c r="AT56" s="76"/>
      <c r="AU56" s="39"/>
      <c r="AV56" s="78"/>
      <c r="AW56" s="33"/>
      <c r="AX56" s="77"/>
      <c r="AY56" s="39"/>
      <c r="AZ56" s="39"/>
      <c r="BA56" s="76"/>
      <c r="BB56" s="39"/>
      <c r="BC56" s="78"/>
      <c r="BD56" s="33"/>
      <c r="BE56" s="77"/>
      <c r="BF56" s="39"/>
      <c r="BG56" s="39"/>
      <c r="BH56" s="76"/>
      <c r="BI56" s="39"/>
      <c r="BJ56" s="78"/>
      <c r="BK56" s="33"/>
    </row>
    <row r="57" spans="1:63" x14ac:dyDescent="0.35">
      <c r="A57" s="77"/>
      <c r="B57" s="39"/>
      <c r="C57" s="39"/>
      <c r="D57" s="39"/>
      <c r="E57" s="39"/>
      <c r="F57" s="73"/>
      <c r="G57" s="95">
        <f>Table1487453233343536331323334353738393103113123133143153164[[#This Row],[Hours Worked]]*Table1487453233343536331323334353738393103113123133143153164[[#This Row],[Rate]]</f>
        <v>0</v>
      </c>
      <c r="H57" s="116"/>
      <c r="I57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57" s="94"/>
      <c r="K57" s="95">
        <f>Table1487453233343536331323334353738393103113123133143153164[[#This Row],[Rate (Auto selects)]]*Table1487453233343536331323334353738393103113123133143153164[[#This Row],[Hours Used]]</f>
        <v>0</v>
      </c>
      <c r="S57" s="33"/>
      <c r="T57" s="39"/>
      <c r="U57" s="39"/>
      <c r="V57" s="39"/>
      <c r="W57" s="39"/>
      <c r="X57" s="39"/>
      <c r="Y57" s="112">
        <f>IF(X57 &lt;&gt; "", RIGHT(Table15775311283848586881828384858788898108118128138148158169[[#This Row],[Class (Dropdown)]],6),0)</f>
        <v>0</v>
      </c>
      <c r="Z57" s="108"/>
      <c r="AA57" s="107"/>
      <c r="AB57" s="111">
        <f>Table15775311283848586881828384858788898108118128138148158169[[#This Row],[Rate (Auto fill)]]*Table15775311283848586881828384858788898108118128138148158169[[#This Row],[Hours Groomed]]</f>
        <v>0</v>
      </c>
      <c r="AC57" s="32"/>
      <c r="AD57" s="84"/>
      <c r="AE57" s="85"/>
      <c r="AF57" s="85"/>
      <c r="AI57" s="33"/>
      <c r="AJ57" s="39"/>
      <c r="AK57" s="39"/>
      <c r="AL57" s="39"/>
      <c r="AM57" s="76"/>
      <c r="AN57" s="39"/>
      <c r="AO57" s="39"/>
      <c r="AP57" s="33"/>
      <c r="AQ57" s="77"/>
      <c r="AR57" s="39"/>
      <c r="AS57" s="39"/>
      <c r="AT57" s="76"/>
      <c r="AU57" s="39"/>
      <c r="AV57" s="78"/>
      <c r="AW57" s="33"/>
      <c r="AX57" s="77"/>
      <c r="AY57" s="39"/>
      <c r="AZ57" s="39"/>
      <c r="BA57" s="76"/>
      <c r="BB57" s="39"/>
      <c r="BC57" s="78"/>
      <c r="BD57" s="33"/>
      <c r="BE57" s="77"/>
      <c r="BF57" s="39"/>
      <c r="BG57" s="39"/>
      <c r="BH57" s="76"/>
      <c r="BI57" s="39"/>
      <c r="BJ57" s="78"/>
      <c r="BK57" s="33"/>
    </row>
    <row r="58" spans="1:63" x14ac:dyDescent="0.35">
      <c r="A58" s="77"/>
      <c r="B58" s="39"/>
      <c r="C58" s="39"/>
      <c r="D58" s="39"/>
      <c r="E58" s="39"/>
      <c r="F58" s="73"/>
      <c r="G58" s="95">
        <f>Table1487453233343536331323334353738393103113123133143153164[[#This Row],[Hours Worked]]*Table1487453233343536331323334353738393103113123133143153164[[#This Row],[Rate]]</f>
        <v>0</v>
      </c>
      <c r="H58" s="116"/>
      <c r="I58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58" s="94"/>
      <c r="K58" s="95">
        <f>Table1487453233343536331323334353738393103113123133143153164[[#This Row],[Rate (Auto selects)]]*Table1487453233343536331323334353738393103113123133143153164[[#This Row],[Hours Used]]</f>
        <v>0</v>
      </c>
      <c r="S58" s="33"/>
      <c r="T58" s="39"/>
      <c r="U58" s="39"/>
      <c r="V58" s="39"/>
      <c r="W58" s="39"/>
      <c r="X58" s="39"/>
      <c r="Y58" s="112">
        <f>IF(X58 &lt;&gt; "", RIGHT(Table15775311283848586881828384858788898108118128138148158169[[#This Row],[Class (Dropdown)]],6),0)</f>
        <v>0</v>
      </c>
      <c r="Z58" s="108"/>
      <c r="AA58" s="107"/>
      <c r="AB58" s="111">
        <f>Table15775311283848586881828384858788898108118128138148158169[[#This Row],[Rate (Auto fill)]]*Table15775311283848586881828384858788898108118128138148158169[[#This Row],[Hours Groomed]]</f>
        <v>0</v>
      </c>
      <c r="AC58" s="32"/>
      <c r="AD58" s="84"/>
      <c r="AE58" s="85"/>
      <c r="AF58" s="85"/>
      <c r="AI58" s="33"/>
      <c r="AJ58" s="39"/>
      <c r="AK58" s="39"/>
      <c r="AL58" s="39"/>
      <c r="AM58" s="76"/>
      <c r="AN58" s="39"/>
      <c r="AO58" s="39"/>
      <c r="AP58" s="33"/>
      <c r="AQ58" s="77"/>
      <c r="AR58" s="39"/>
      <c r="AS58" s="39"/>
      <c r="AT58" s="76"/>
      <c r="AU58" s="39"/>
      <c r="AV58" s="78"/>
      <c r="AW58" s="33"/>
      <c r="AX58" s="77"/>
      <c r="AY58" s="39"/>
      <c r="AZ58" s="39"/>
      <c r="BA58" s="76"/>
      <c r="BB58" s="39"/>
      <c r="BC58" s="78"/>
      <c r="BD58" s="33"/>
      <c r="BE58" s="77"/>
      <c r="BF58" s="39"/>
      <c r="BG58" s="39"/>
      <c r="BH58" s="76"/>
      <c r="BI58" s="39"/>
      <c r="BJ58" s="78"/>
      <c r="BK58" s="33"/>
    </row>
    <row r="59" spans="1:63" x14ac:dyDescent="0.35">
      <c r="A59" s="77"/>
      <c r="B59" s="39"/>
      <c r="C59" s="39"/>
      <c r="D59" s="39"/>
      <c r="E59" s="39"/>
      <c r="F59" s="73"/>
      <c r="G59" s="95">
        <f>Table1487453233343536331323334353738393103113123133143153164[[#This Row],[Hours Worked]]*Table1487453233343536331323334353738393103113123133143153164[[#This Row],[Rate]]</f>
        <v>0</v>
      </c>
      <c r="H59" s="116"/>
      <c r="I59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59" s="94"/>
      <c r="K59" s="95">
        <f>Table1487453233343536331323334353738393103113123133143153164[[#This Row],[Rate (Auto selects)]]*Table1487453233343536331323334353738393103113123133143153164[[#This Row],[Hours Used]]</f>
        <v>0</v>
      </c>
      <c r="S59" s="33"/>
      <c r="T59" s="39"/>
      <c r="U59" s="39"/>
      <c r="V59" s="39"/>
      <c r="W59" s="39"/>
      <c r="X59" s="39"/>
      <c r="Y59" s="112">
        <f>IF(X59 &lt;&gt; "", RIGHT(Table15775311283848586881828384858788898108118128138148158169[[#This Row],[Class (Dropdown)]],6),0)</f>
        <v>0</v>
      </c>
      <c r="Z59" s="108"/>
      <c r="AA59" s="107"/>
      <c r="AB59" s="111">
        <f>Table15775311283848586881828384858788898108118128138148158169[[#This Row],[Rate (Auto fill)]]*Table15775311283848586881828384858788898108118128138148158169[[#This Row],[Hours Groomed]]</f>
        <v>0</v>
      </c>
      <c r="AC59" s="32"/>
      <c r="AD59" s="84"/>
      <c r="AE59" s="85"/>
      <c r="AF59" s="85"/>
      <c r="AI59" s="33"/>
      <c r="AJ59" s="39"/>
      <c r="AK59" s="39"/>
      <c r="AL59" s="39"/>
      <c r="AM59" s="76"/>
      <c r="AN59" s="39"/>
      <c r="AO59" s="39"/>
      <c r="AP59" s="33"/>
      <c r="AQ59" s="77"/>
      <c r="AR59" s="39"/>
      <c r="AS59" s="39"/>
      <c r="AT59" s="76"/>
      <c r="AU59" s="39"/>
      <c r="AV59" s="78"/>
      <c r="AW59" s="33"/>
      <c r="AX59" s="77"/>
      <c r="AY59" s="39"/>
      <c r="AZ59" s="39"/>
      <c r="BA59" s="76"/>
      <c r="BB59" s="39"/>
      <c r="BC59" s="78"/>
      <c r="BD59" s="33"/>
      <c r="BE59" s="77"/>
      <c r="BF59" s="39"/>
      <c r="BG59" s="39"/>
      <c r="BH59" s="76"/>
      <c r="BI59" s="39"/>
      <c r="BJ59" s="78"/>
      <c r="BK59" s="33"/>
    </row>
    <row r="60" spans="1:63" x14ac:dyDescent="0.35">
      <c r="A60" s="77"/>
      <c r="B60" s="39"/>
      <c r="C60" s="39"/>
      <c r="D60" s="39"/>
      <c r="E60" s="39"/>
      <c r="F60" s="73"/>
      <c r="G60" s="95">
        <f>Table1487453233343536331323334353738393103113123133143153164[[#This Row],[Hours Worked]]*Table1487453233343536331323334353738393103113123133143153164[[#This Row],[Rate]]</f>
        <v>0</v>
      </c>
      <c r="H60" s="116"/>
      <c r="I60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60" s="94"/>
      <c r="K60" s="95">
        <f>Table1487453233343536331323334353738393103113123133143153164[[#This Row],[Rate (Auto selects)]]*Table1487453233343536331323334353738393103113123133143153164[[#This Row],[Hours Used]]</f>
        <v>0</v>
      </c>
      <c r="S60" s="33"/>
      <c r="T60" s="39"/>
      <c r="U60" s="39"/>
      <c r="V60" s="39"/>
      <c r="W60" s="39"/>
      <c r="X60" s="39"/>
      <c r="Y60" s="112">
        <f>IF(X60 &lt;&gt; "", RIGHT(Table15775311283848586881828384858788898108118128138148158169[[#This Row],[Class (Dropdown)]],6),0)</f>
        <v>0</v>
      </c>
      <c r="Z60" s="108"/>
      <c r="AA60" s="107"/>
      <c r="AB60" s="111">
        <f>Table15775311283848586881828384858788898108118128138148158169[[#This Row],[Rate (Auto fill)]]*Table15775311283848586881828384858788898108118128138148158169[[#This Row],[Hours Groomed]]</f>
        <v>0</v>
      </c>
      <c r="AC60" s="32"/>
      <c r="AD60" s="84"/>
      <c r="AE60" s="85"/>
      <c r="AF60" s="85"/>
      <c r="AI60" s="33"/>
      <c r="AJ60" s="39"/>
      <c r="AK60" s="39"/>
      <c r="AL60" s="39"/>
      <c r="AM60" s="76"/>
      <c r="AN60" s="39"/>
      <c r="AO60" s="39"/>
      <c r="AP60" s="33"/>
      <c r="AQ60" s="77"/>
      <c r="AR60" s="39"/>
      <c r="AS60" s="39"/>
      <c r="AT60" s="76"/>
      <c r="AU60" s="39"/>
      <c r="AV60" s="78"/>
      <c r="AW60" s="33"/>
      <c r="AX60" s="77"/>
      <c r="AY60" s="39"/>
      <c r="AZ60" s="39"/>
      <c r="BA60" s="76"/>
      <c r="BB60" s="39"/>
      <c r="BC60" s="78"/>
      <c r="BD60" s="33"/>
      <c r="BE60" s="77"/>
      <c r="BF60" s="39"/>
      <c r="BG60" s="39"/>
      <c r="BH60" s="76"/>
      <c r="BI60" s="39"/>
      <c r="BJ60" s="78"/>
      <c r="BK60" s="33"/>
    </row>
    <row r="61" spans="1:63" x14ac:dyDescent="0.35">
      <c r="A61" s="77"/>
      <c r="B61" s="39"/>
      <c r="C61" s="39"/>
      <c r="D61" s="39"/>
      <c r="E61" s="39"/>
      <c r="F61" s="73"/>
      <c r="G61" s="95">
        <f>Table1487453233343536331323334353738393103113123133143153164[[#This Row],[Hours Worked]]*Table1487453233343536331323334353738393103113123133143153164[[#This Row],[Rate]]</f>
        <v>0</v>
      </c>
      <c r="H61" s="116"/>
      <c r="I61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61" s="94"/>
      <c r="K61" s="95">
        <f>Table1487453233343536331323334353738393103113123133143153164[[#This Row],[Rate (Auto selects)]]*Table1487453233343536331323334353738393103113123133143153164[[#This Row],[Hours Used]]</f>
        <v>0</v>
      </c>
      <c r="S61" s="33"/>
      <c r="T61" s="39"/>
      <c r="U61" s="39"/>
      <c r="V61" s="39"/>
      <c r="W61" s="39"/>
      <c r="X61" s="39"/>
      <c r="Y61" s="112">
        <f>IF(X61 &lt;&gt; "", RIGHT(Table15775311283848586881828384858788898108118128138148158169[[#This Row],[Class (Dropdown)]],6),0)</f>
        <v>0</v>
      </c>
      <c r="Z61" s="108"/>
      <c r="AA61" s="107"/>
      <c r="AB61" s="111">
        <f>Table15775311283848586881828384858788898108118128138148158169[[#This Row],[Rate (Auto fill)]]*Table15775311283848586881828384858788898108118128138148158169[[#This Row],[Hours Groomed]]</f>
        <v>0</v>
      </c>
      <c r="AC61" s="32"/>
      <c r="AD61" s="84"/>
      <c r="AE61" s="85"/>
      <c r="AF61" s="85"/>
      <c r="AI61" s="33"/>
      <c r="AJ61" s="39"/>
      <c r="AK61" s="39"/>
      <c r="AL61" s="39"/>
      <c r="AM61" s="76"/>
      <c r="AN61" s="39"/>
      <c r="AO61" s="39"/>
      <c r="AP61" s="33"/>
      <c r="AQ61" s="77"/>
      <c r="AR61" s="39"/>
      <c r="AS61" s="39"/>
      <c r="AT61" s="76"/>
      <c r="AU61" s="39"/>
      <c r="AV61" s="78"/>
      <c r="AW61" s="33"/>
      <c r="AX61" s="77"/>
      <c r="AY61" s="39"/>
      <c r="AZ61" s="39"/>
      <c r="BA61" s="76"/>
      <c r="BB61" s="39"/>
      <c r="BC61" s="78"/>
      <c r="BD61" s="33"/>
      <c r="BE61" s="77"/>
      <c r="BF61" s="39"/>
      <c r="BG61" s="39"/>
      <c r="BH61" s="76"/>
      <c r="BI61" s="39"/>
      <c r="BJ61" s="78"/>
      <c r="BK61" s="33"/>
    </row>
    <row r="62" spans="1:63" x14ac:dyDescent="0.35">
      <c r="A62" s="77"/>
      <c r="B62" s="39"/>
      <c r="C62" s="39"/>
      <c r="D62" s="39"/>
      <c r="E62" s="39"/>
      <c r="F62" s="73"/>
      <c r="G62" s="95">
        <f>Table1487453233343536331323334353738393103113123133143153164[[#This Row],[Hours Worked]]*Table1487453233343536331323334353738393103113123133143153164[[#This Row],[Rate]]</f>
        <v>0</v>
      </c>
      <c r="H62" s="116"/>
      <c r="I62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62" s="94"/>
      <c r="K62" s="95">
        <f>Table1487453233343536331323334353738393103113123133143153164[[#This Row],[Rate (Auto selects)]]*Table1487453233343536331323334353738393103113123133143153164[[#This Row],[Hours Used]]</f>
        <v>0</v>
      </c>
      <c r="S62" s="33"/>
      <c r="T62" s="39"/>
      <c r="U62" s="39"/>
      <c r="V62" s="39"/>
      <c r="W62" s="39"/>
      <c r="X62" s="39"/>
      <c r="Y62" s="112">
        <f>IF(X62 &lt;&gt; "", RIGHT(Table15775311283848586881828384858788898108118128138148158169[[#This Row],[Class (Dropdown)]],6),0)</f>
        <v>0</v>
      </c>
      <c r="Z62" s="108"/>
      <c r="AA62" s="107"/>
      <c r="AB62" s="111">
        <f>Table15775311283848586881828384858788898108118128138148158169[[#This Row],[Rate (Auto fill)]]*Table15775311283848586881828384858788898108118128138148158169[[#This Row],[Hours Groomed]]</f>
        <v>0</v>
      </c>
      <c r="AC62" s="32"/>
      <c r="AD62" s="84"/>
      <c r="AE62" s="85"/>
      <c r="AF62" s="85"/>
      <c r="AI62" s="33"/>
      <c r="AJ62" s="39"/>
      <c r="AK62" s="39"/>
      <c r="AL62" s="39"/>
      <c r="AM62" s="76"/>
      <c r="AN62" s="39"/>
      <c r="AO62" s="39"/>
      <c r="AP62" s="33"/>
      <c r="AQ62" s="77"/>
      <c r="AR62" s="39"/>
      <c r="AS62" s="39"/>
      <c r="AT62" s="76"/>
      <c r="AU62" s="39"/>
      <c r="AV62" s="78"/>
      <c r="AW62" s="33"/>
      <c r="AX62" s="77"/>
      <c r="AY62" s="39"/>
      <c r="AZ62" s="39"/>
      <c r="BA62" s="76"/>
      <c r="BB62" s="39"/>
      <c r="BC62" s="78"/>
      <c r="BD62" s="33"/>
      <c r="BE62" s="77"/>
      <c r="BF62" s="39"/>
      <c r="BG62" s="39"/>
      <c r="BH62" s="76"/>
      <c r="BI62" s="39"/>
      <c r="BJ62" s="78"/>
      <c r="BK62" s="33"/>
    </row>
    <row r="63" spans="1:63" x14ac:dyDescent="0.35">
      <c r="A63" s="77"/>
      <c r="B63" s="39"/>
      <c r="C63" s="39"/>
      <c r="D63" s="39"/>
      <c r="E63" s="39"/>
      <c r="F63" s="73"/>
      <c r="G63" s="95">
        <f>Table1487453233343536331323334353738393103113123133143153164[[#This Row],[Hours Worked]]*Table1487453233343536331323334353738393103113123133143153164[[#This Row],[Rate]]</f>
        <v>0</v>
      </c>
      <c r="H63" s="116"/>
      <c r="I63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63" s="94"/>
      <c r="K63" s="95">
        <f>Table1487453233343536331323334353738393103113123133143153164[[#This Row],[Rate (Auto selects)]]*Table1487453233343536331323334353738393103113123133143153164[[#This Row],[Hours Used]]</f>
        <v>0</v>
      </c>
      <c r="S63" s="33"/>
      <c r="T63" s="39"/>
      <c r="U63" s="39"/>
      <c r="V63" s="39"/>
      <c r="W63" s="39"/>
      <c r="X63" s="39"/>
      <c r="Y63" s="112">
        <f>IF(X63 &lt;&gt; "", RIGHT(Table15775311283848586881828384858788898108118128138148158169[[#This Row],[Class (Dropdown)]],6),0)</f>
        <v>0</v>
      </c>
      <c r="Z63" s="108"/>
      <c r="AA63" s="107"/>
      <c r="AB63" s="111">
        <f>Table15775311283848586881828384858788898108118128138148158169[[#This Row],[Rate (Auto fill)]]*Table15775311283848586881828384858788898108118128138148158169[[#This Row],[Hours Groomed]]</f>
        <v>0</v>
      </c>
      <c r="AC63" s="32"/>
      <c r="AD63" s="84"/>
      <c r="AE63" s="85"/>
      <c r="AF63" s="85"/>
      <c r="AI63" s="33"/>
      <c r="AJ63" s="39"/>
      <c r="AK63" s="39"/>
      <c r="AL63" s="39"/>
      <c r="AM63" s="76"/>
      <c r="AN63" s="39"/>
      <c r="AO63" s="39"/>
      <c r="AP63" s="33"/>
      <c r="AQ63" s="77"/>
      <c r="AR63" s="39"/>
      <c r="AS63" s="39"/>
      <c r="AT63" s="76"/>
      <c r="AU63" s="39"/>
      <c r="AV63" s="78"/>
      <c r="AW63" s="33"/>
      <c r="AX63" s="77"/>
      <c r="AY63" s="39"/>
      <c r="AZ63" s="39"/>
      <c r="BA63" s="76"/>
      <c r="BB63" s="39"/>
      <c r="BC63" s="78"/>
      <c r="BD63" s="33"/>
      <c r="BE63" s="77"/>
      <c r="BF63" s="39"/>
      <c r="BG63" s="39"/>
      <c r="BH63" s="76"/>
      <c r="BI63" s="39"/>
      <c r="BJ63" s="78"/>
      <c r="BK63" s="33"/>
    </row>
    <row r="64" spans="1:63" x14ac:dyDescent="0.35">
      <c r="A64" s="77"/>
      <c r="B64" s="39"/>
      <c r="C64" s="39"/>
      <c r="D64" s="39"/>
      <c r="E64" s="39"/>
      <c r="F64" s="73"/>
      <c r="G64" s="95">
        <f>Table1487453233343536331323334353738393103113123133143153164[[#This Row],[Hours Worked]]*Table1487453233343536331323334353738393103113123133143153164[[#This Row],[Rate]]</f>
        <v>0</v>
      </c>
      <c r="H64" s="116"/>
      <c r="I64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64" s="94"/>
      <c r="K64" s="95">
        <f>Table1487453233343536331323334353738393103113123133143153164[[#This Row],[Rate (Auto selects)]]*Table1487453233343536331323334353738393103113123133143153164[[#This Row],[Hours Used]]</f>
        <v>0</v>
      </c>
      <c r="S64" s="33"/>
      <c r="T64" s="39"/>
      <c r="U64" s="39"/>
      <c r="V64" s="39"/>
      <c r="W64" s="39"/>
      <c r="X64" s="39"/>
      <c r="Y64" s="112">
        <f>IF(X64 &lt;&gt; "", RIGHT(Table15775311283848586881828384858788898108118128138148158169[[#This Row],[Class (Dropdown)]],6),0)</f>
        <v>0</v>
      </c>
      <c r="Z64" s="108"/>
      <c r="AA64" s="107"/>
      <c r="AB64" s="111">
        <f>Table15775311283848586881828384858788898108118128138148158169[[#This Row],[Rate (Auto fill)]]*Table15775311283848586881828384858788898108118128138148158169[[#This Row],[Hours Groomed]]</f>
        <v>0</v>
      </c>
      <c r="AC64" s="32"/>
      <c r="AD64" s="84"/>
      <c r="AE64" s="85"/>
      <c r="AF64" s="85"/>
      <c r="AI64" s="33"/>
      <c r="AJ64" s="39"/>
      <c r="AK64" s="39"/>
      <c r="AL64" s="39"/>
      <c r="AM64" s="76"/>
      <c r="AN64" s="39"/>
      <c r="AO64" s="39"/>
      <c r="AP64" s="33"/>
      <c r="AQ64" s="77"/>
      <c r="AR64" s="39"/>
      <c r="AS64" s="39"/>
      <c r="AT64" s="76"/>
      <c r="AU64" s="39"/>
      <c r="AV64" s="78"/>
      <c r="AW64" s="33"/>
      <c r="AX64" s="77"/>
      <c r="AY64" s="39"/>
      <c r="AZ64" s="39"/>
      <c r="BA64" s="76"/>
      <c r="BB64" s="39"/>
      <c r="BC64" s="78"/>
      <c r="BD64" s="33"/>
      <c r="BE64" s="77"/>
      <c r="BF64" s="39"/>
      <c r="BG64" s="39"/>
      <c r="BH64" s="76"/>
      <c r="BI64" s="39"/>
      <c r="BJ64" s="78"/>
      <c r="BK64" s="33"/>
    </row>
    <row r="65" spans="1:63" x14ac:dyDescent="0.35">
      <c r="A65" s="77"/>
      <c r="B65" s="39"/>
      <c r="C65" s="39"/>
      <c r="D65" s="39"/>
      <c r="E65" s="39"/>
      <c r="F65" s="73"/>
      <c r="G65" s="95">
        <f>Table1487453233343536331323334353738393103113123133143153164[[#This Row],[Hours Worked]]*Table1487453233343536331323334353738393103113123133143153164[[#This Row],[Rate]]</f>
        <v>0</v>
      </c>
      <c r="H65" s="116"/>
      <c r="I65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65" s="94"/>
      <c r="K65" s="95">
        <f>Table1487453233343536331323334353738393103113123133143153164[[#This Row],[Rate (Auto selects)]]*Table1487453233343536331323334353738393103113123133143153164[[#This Row],[Hours Used]]</f>
        <v>0</v>
      </c>
      <c r="S65" s="33"/>
      <c r="T65" s="39"/>
      <c r="U65" s="39"/>
      <c r="V65" s="39"/>
      <c r="W65" s="39"/>
      <c r="X65" s="39"/>
      <c r="Y65" s="112">
        <f>IF(X65 &lt;&gt; "", RIGHT(Table15775311283848586881828384858788898108118128138148158169[[#This Row],[Class (Dropdown)]],6),0)</f>
        <v>0</v>
      </c>
      <c r="Z65" s="108"/>
      <c r="AA65" s="107"/>
      <c r="AB65" s="111">
        <f>Table15775311283848586881828384858788898108118128138148158169[[#This Row],[Rate (Auto fill)]]*Table15775311283848586881828384858788898108118128138148158169[[#This Row],[Hours Groomed]]</f>
        <v>0</v>
      </c>
      <c r="AC65" s="32"/>
      <c r="AD65" s="84"/>
      <c r="AE65" s="85"/>
      <c r="AF65" s="85"/>
      <c r="AI65" s="33"/>
      <c r="AJ65" s="39"/>
      <c r="AK65" s="39"/>
      <c r="AL65" s="39"/>
      <c r="AM65" s="76"/>
      <c r="AN65" s="39"/>
      <c r="AO65" s="39"/>
      <c r="AP65" s="33"/>
      <c r="AQ65" s="77"/>
      <c r="AR65" s="39"/>
      <c r="AS65" s="39"/>
      <c r="AT65" s="76"/>
      <c r="AU65" s="39"/>
      <c r="AV65" s="78"/>
      <c r="AW65" s="33"/>
      <c r="AX65" s="77"/>
      <c r="AY65" s="39"/>
      <c r="AZ65" s="39"/>
      <c r="BA65" s="76"/>
      <c r="BB65" s="39"/>
      <c r="BC65" s="78"/>
      <c r="BD65" s="33"/>
      <c r="BE65" s="77"/>
      <c r="BF65" s="39"/>
      <c r="BG65" s="39"/>
      <c r="BH65" s="76"/>
      <c r="BI65" s="39"/>
      <c r="BJ65" s="78"/>
      <c r="BK65" s="33"/>
    </row>
    <row r="66" spans="1:63" x14ac:dyDescent="0.35">
      <c r="A66" s="77"/>
      <c r="B66" s="39"/>
      <c r="C66" s="39"/>
      <c r="D66" s="39"/>
      <c r="E66" s="39"/>
      <c r="F66" s="73"/>
      <c r="G66" s="95">
        <f>Table1487453233343536331323334353738393103113123133143153164[[#This Row],[Hours Worked]]*Table1487453233343536331323334353738393103113123133143153164[[#This Row],[Rate]]</f>
        <v>0</v>
      </c>
      <c r="H66" s="116"/>
      <c r="I66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66" s="94"/>
      <c r="K66" s="95">
        <f>Table1487453233343536331323334353738393103113123133143153164[[#This Row],[Rate (Auto selects)]]*Table1487453233343536331323334353738393103113123133143153164[[#This Row],[Hours Used]]</f>
        <v>0</v>
      </c>
      <c r="S66" s="33"/>
      <c r="T66" s="39"/>
      <c r="U66" s="39"/>
      <c r="V66" s="39"/>
      <c r="W66" s="39"/>
      <c r="X66" s="39"/>
      <c r="Y66" s="112">
        <f>IF(X66 &lt;&gt; "", RIGHT(Table15775311283848586881828384858788898108118128138148158169[[#This Row],[Class (Dropdown)]],6),0)</f>
        <v>0</v>
      </c>
      <c r="Z66" s="108"/>
      <c r="AA66" s="107"/>
      <c r="AB66" s="111">
        <f>Table15775311283848586881828384858788898108118128138148158169[[#This Row],[Rate (Auto fill)]]*Table15775311283848586881828384858788898108118128138148158169[[#This Row],[Hours Groomed]]</f>
        <v>0</v>
      </c>
      <c r="AC66" s="32"/>
      <c r="AD66" s="84"/>
      <c r="AE66" s="85"/>
      <c r="AF66" s="85"/>
      <c r="AI66" s="33"/>
      <c r="AJ66" s="39"/>
      <c r="AK66" s="39"/>
      <c r="AL66" s="39"/>
      <c r="AM66" s="76"/>
      <c r="AN66" s="39"/>
      <c r="AO66" s="39"/>
      <c r="AP66" s="33"/>
      <c r="AQ66" s="77"/>
      <c r="AR66" s="39"/>
      <c r="AS66" s="39"/>
      <c r="AT66" s="76"/>
      <c r="AU66" s="39"/>
      <c r="AV66" s="78"/>
      <c r="AW66" s="33"/>
      <c r="AX66" s="77"/>
      <c r="AY66" s="39"/>
      <c r="AZ66" s="39"/>
      <c r="BA66" s="76"/>
      <c r="BB66" s="39"/>
      <c r="BC66" s="78"/>
      <c r="BD66" s="33"/>
      <c r="BE66" s="77"/>
      <c r="BF66" s="39"/>
      <c r="BG66" s="39"/>
      <c r="BH66" s="76"/>
      <c r="BI66" s="39"/>
      <c r="BJ66" s="78"/>
      <c r="BK66" s="33"/>
    </row>
    <row r="67" spans="1:63" x14ac:dyDescent="0.35">
      <c r="A67" s="77"/>
      <c r="B67" s="39"/>
      <c r="C67" s="39"/>
      <c r="D67" s="39"/>
      <c r="E67" s="39"/>
      <c r="F67" s="73"/>
      <c r="G67" s="95">
        <f>Table1487453233343536331323334353738393103113123133143153164[[#This Row],[Hours Worked]]*Table1487453233343536331323334353738393103113123133143153164[[#This Row],[Rate]]</f>
        <v>0</v>
      </c>
      <c r="H67" s="116"/>
      <c r="I67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67" s="94"/>
      <c r="K67" s="95">
        <f>Table1487453233343536331323334353738393103113123133143153164[[#This Row],[Rate (Auto selects)]]*Table1487453233343536331323334353738393103113123133143153164[[#This Row],[Hours Used]]</f>
        <v>0</v>
      </c>
      <c r="S67" s="33"/>
      <c r="T67" s="39"/>
      <c r="U67" s="39"/>
      <c r="V67" s="39"/>
      <c r="W67" s="39"/>
      <c r="X67" s="39"/>
      <c r="Y67" s="112">
        <f>IF(X67 &lt;&gt; "", RIGHT(Table15775311283848586881828384858788898108118128138148158169[[#This Row],[Class (Dropdown)]],6),0)</f>
        <v>0</v>
      </c>
      <c r="Z67" s="108"/>
      <c r="AA67" s="107"/>
      <c r="AB67" s="111">
        <f>Table15775311283848586881828384858788898108118128138148158169[[#This Row],[Rate (Auto fill)]]*Table15775311283848586881828384858788898108118128138148158169[[#This Row],[Hours Groomed]]</f>
        <v>0</v>
      </c>
      <c r="AC67" s="32"/>
      <c r="AD67" s="84"/>
      <c r="AE67" s="85"/>
      <c r="AF67" s="85"/>
      <c r="AI67" s="33"/>
      <c r="AJ67" s="39"/>
      <c r="AK67" s="39"/>
      <c r="AL67" s="39"/>
      <c r="AM67" s="76"/>
      <c r="AN67" s="39"/>
      <c r="AO67" s="39"/>
      <c r="AP67" s="33"/>
      <c r="AQ67" s="77"/>
      <c r="AR67" s="39"/>
      <c r="AS67" s="39"/>
      <c r="AT67" s="76"/>
      <c r="AU67" s="39"/>
      <c r="AV67" s="78"/>
      <c r="AW67" s="33"/>
      <c r="AX67" s="77"/>
      <c r="AY67" s="39"/>
      <c r="AZ67" s="39"/>
      <c r="BA67" s="76"/>
      <c r="BB67" s="39"/>
      <c r="BC67" s="78"/>
      <c r="BD67" s="33"/>
      <c r="BE67" s="77"/>
      <c r="BF67" s="39"/>
      <c r="BG67" s="39"/>
      <c r="BH67" s="76"/>
      <c r="BI67" s="39"/>
      <c r="BJ67" s="78"/>
      <c r="BK67" s="33"/>
    </row>
    <row r="68" spans="1:63" x14ac:dyDescent="0.35">
      <c r="A68" s="77"/>
      <c r="B68" s="39"/>
      <c r="C68" s="39"/>
      <c r="D68" s="39"/>
      <c r="E68" s="39"/>
      <c r="F68" s="73"/>
      <c r="G68" s="95">
        <f>Table1487453233343536331323334353738393103113123133143153164[[#This Row],[Hours Worked]]*Table1487453233343536331323334353738393103113123133143153164[[#This Row],[Rate]]</f>
        <v>0</v>
      </c>
      <c r="H68" s="116"/>
      <c r="I68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68" s="94"/>
      <c r="K68" s="95">
        <f>Table1487453233343536331323334353738393103113123133143153164[[#This Row],[Rate (Auto selects)]]*Table1487453233343536331323334353738393103113123133143153164[[#This Row],[Hours Used]]</f>
        <v>0</v>
      </c>
      <c r="S68" s="33"/>
      <c r="T68" s="39"/>
      <c r="U68" s="39"/>
      <c r="V68" s="39"/>
      <c r="W68" s="39"/>
      <c r="X68" s="39"/>
      <c r="Y68" s="112">
        <f>IF(X68 &lt;&gt; "", RIGHT(Table15775311283848586881828384858788898108118128138148158169[[#This Row],[Class (Dropdown)]],6),0)</f>
        <v>0</v>
      </c>
      <c r="Z68" s="108"/>
      <c r="AA68" s="107"/>
      <c r="AB68" s="111">
        <f>Table15775311283848586881828384858788898108118128138148158169[[#This Row],[Rate (Auto fill)]]*Table15775311283848586881828384858788898108118128138148158169[[#This Row],[Hours Groomed]]</f>
        <v>0</v>
      </c>
      <c r="AC68" s="32"/>
      <c r="AD68" s="84"/>
      <c r="AE68" s="85"/>
      <c r="AF68" s="85"/>
      <c r="AI68" s="33"/>
      <c r="AJ68" s="39"/>
      <c r="AK68" s="39"/>
      <c r="AL68" s="39"/>
      <c r="AM68" s="76"/>
      <c r="AN68" s="39"/>
      <c r="AO68" s="39"/>
      <c r="AP68" s="33"/>
      <c r="AQ68" s="77"/>
      <c r="AR68" s="39"/>
      <c r="AS68" s="39"/>
      <c r="AT68" s="76"/>
      <c r="AU68" s="39"/>
      <c r="AV68" s="78"/>
      <c r="AW68" s="33"/>
      <c r="AX68" s="77"/>
      <c r="AY68" s="39"/>
      <c r="AZ68" s="39"/>
      <c r="BA68" s="76"/>
      <c r="BB68" s="39"/>
      <c r="BC68" s="78"/>
      <c r="BD68" s="33"/>
      <c r="BE68" s="77"/>
      <c r="BF68" s="39"/>
      <c r="BG68" s="39"/>
      <c r="BH68" s="76"/>
      <c r="BI68" s="39"/>
      <c r="BJ68" s="78"/>
      <c r="BK68" s="33"/>
    </row>
    <row r="69" spans="1:63" x14ac:dyDescent="0.35">
      <c r="A69" s="77"/>
      <c r="B69" s="39"/>
      <c r="C69" s="39"/>
      <c r="D69" s="39"/>
      <c r="E69" s="39"/>
      <c r="F69" s="73"/>
      <c r="G69" s="95">
        <f>Table1487453233343536331323334353738393103113123133143153164[[#This Row],[Hours Worked]]*Table1487453233343536331323334353738393103113123133143153164[[#This Row],[Rate]]</f>
        <v>0</v>
      </c>
      <c r="H69" s="116"/>
      <c r="I69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69" s="94"/>
      <c r="K69" s="95">
        <f>Table1487453233343536331323334353738393103113123133143153164[[#This Row],[Rate (Auto selects)]]*Table1487453233343536331323334353738393103113123133143153164[[#This Row],[Hours Used]]</f>
        <v>0</v>
      </c>
      <c r="S69" s="33"/>
      <c r="T69" s="39"/>
      <c r="U69" s="39"/>
      <c r="V69" s="39"/>
      <c r="W69" s="39"/>
      <c r="X69" s="39"/>
      <c r="Y69" s="112">
        <f>IF(X69 &lt;&gt; "", RIGHT(Table15775311283848586881828384858788898108118128138148158169[[#This Row],[Class (Dropdown)]],6),0)</f>
        <v>0</v>
      </c>
      <c r="Z69" s="108"/>
      <c r="AA69" s="107"/>
      <c r="AB69" s="111">
        <f>Table15775311283848586881828384858788898108118128138148158169[[#This Row],[Rate (Auto fill)]]*Table15775311283848586881828384858788898108118128138148158169[[#This Row],[Hours Groomed]]</f>
        <v>0</v>
      </c>
      <c r="AC69" s="32"/>
      <c r="AD69" s="84"/>
      <c r="AE69" s="85"/>
      <c r="AF69" s="85"/>
      <c r="AI69" s="33"/>
      <c r="AJ69" s="39"/>
      <c r="AK69" s="39"/>
      <c r="AL69" s="39"/>
      <c r="AM69" s="76"/>
      <c r="AN69" s="39"/>
      <c r="AO69" s="39"/>
      <c r="AP69" s="33"/>
      <c r="AQ69" s="77"/>
      <c r="AR69" s="39"/>
      <c r="AS69" s="39"/>
      <c r="AT69" s="76"/>
      <c r="AU69" s="39"/>
      <c r="AV69" s="78"/>
      <c r="AW69" s="33"/>
      <c r="AX69" s="77"/>
      <c r="AY69" s="39"/>
      <c r="AZ69" s="39"/>
      <c r="BA69" s="76"/>
      <c r="BB69" s="39"/>
      <c r="BC69" s="78"/>
      <c r="BD69" s="33"/>
      <c r="BE69" s="77"/>
      <c r="BF69" s="39"/>
      <c r="BG69" s="39"/>
      <c r="BH69" s="76"/>
      <c r="BI69" s="39"/>
      <c r="BJ69" s="78"/>
      <c r="BK69" s="33"/>
    </row>
    <row r="70" spans="1:63" x14ac:dyDescent="0.35">
      <c r="A70" s="77"/>
      <c r="B70" s="39"/>
      <c r="C70" s="39"/>
      <c r="D70" s="39"/>
      <c r="E70" s="39"/>
      <c r="F70" s="73"/>
      <c r="G70" s="95">
        <f>Table1487453233343536331323334353738393103113123133143153164[[#This Row],[Hours Worked]]*Table1487453233343536331323334353738393103113123133143153164[[#This Row],[Rate]]</f>
        <v>0</v>
      </c>
      <c r="H70" s="116"/>
      <c r="I70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70" s="94"/>
      <c r="K70" s="95">
        <f>Table1487453233343536331323334353738393103113123133143153164[[#This Row],[Rate (Auto selects)]]*Table1487453233343536331323334353738393103113123133143153164[[#This Row],[Hours Used]]</f>
        <v>0</v>
      </c>
      <c r="S70" s="33"/>
      <c r="T70" s="39"/>
      <c r="U70" s="39"/>
      <c r="V70" s="39"/>
      <c r="W70" s="39"/>
      <c r="X70" s="39"/>
      <c r="Y70" s="112">
        <f>IF(X70 &lt;&gt; "", RIGHT(Table15775311283848586881828384858788898108118128138148158169[[#This Row],[Class (Dropdown)]],6),0)</f>
        <v>0</v>
      </c>
      <c r="Z70" s="108"/>
      <c r="AA70" s="107"/>
      <c r="AB70" s="111">
        <f>Table15775311283848586881828384858788898108118128138148158169[[#This Row],[Rate (Auto fill)]]*Table15775311283848586881828384858788898108118128138148158169[[#This Row],[Hours Groomed]]</f>
        <v>0</v>
      </c>
      <c r="AC70" s="32"/>
      <c r="AD70" s="84"/>
      <c r="AE70" s="85"/>
      <c r="AF70" s="85"/>
      <c r="AI70" s="33"/>
      <c r="AJ70" s="39"/>
      <c r="AK70" s="39"/>
      <c r="AL70" s="39"/>
      <c r="AM70" s="76"/>
      <c r="AN70" s="39"/>
      <c r="AO70" s="39"/>
      <c r="AP70" s="33"/>
      <c r="AQ70" s="77"/>
      <c r="AR70" s="39"/>
      <c r="AS70" s="39"/>
      <c r="AT70" s="76"/>
      <c r="AU70" s="39"/>
      <c r="AV70" s="78"/>
      <c r="AW70" s="33"/>
      <c r="AX70" s="77"/>
      <c r="AY70" s="39"/>
      <c r="AZ70" s="39"/>
      <c r="BA70" s="76"/>
      <c r="BB70" s="39"/>
      <c r="BC70" s="78"/>
      <c r="BD70" s="33"/>
      <c r="BE70" s="77"/>
      <c r="BF70" s="39"/>
      <c r="BG70" s="39"/>
      <c r="BH70" s="76"/>
      <c r="BI70" s="39"/>
      <c r="BJ70" s="78"/>
      <c r="BK70" s="33"/>
    </row>
    <row r="71" spans="1:63" x14ac:dyDescent="0.35">
      <c r="A71" s="77"/>
      <c r="B71" s="39"/>
      <c r="C71" s="39"/>
      <c r="D71" s="39"/>
      <c r="E71" s="39"/>
      <c r="F71" s="73"/>
      <c r="G71" s="95">
        <f>Table1487453233343536331323334353738393103113123133143153164[[#This Row],[Hours Worked]]*Table1487453233343536331323334353738393103113123133143153164[[#This Row],[Rate]]</f>
        <v>0</v>
      </c>
      <c r="H71" s="116"/>
      <c r="I71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71" s="94"/>
      <c r="K71" s="95">
        <f>Table1487453233343536331323334353738393103113123133143153164[[#This Row],[Rate (Auto selects)]]*Table1487453233343536331323334353738393103113123133143153164[[#This Row],[Hours Used]]</f>
        <v>0</v>
      </c>
      <c r="S71" s="33"/>
      <c r="T71" s="39"/>
      <c r="U71" s="39"/>
      <c r="V71" s="39"/>
      <c r="W71" s="39"/>
      <c r="X71" s="39"/>
      <c r="Y71" s="112">
        <f>IF(X71 &lt;&gt; "", RIGHT(Table15775311283848586881828384858788898108118128138148158169[[#This Row],[Class (Dropdown)]],6),0)</f>
        <v>0</v>
      </c>
      <c r="Z71" s="108"/>
      <c r="AA71" s="107"/>
      <c r="AB71" s="111">
        <f>Table15775311283848586881828384858788898108118128138148158169[[#This Row],[Rate (Auto fill)]]*Table15775311283848586881828384858788898108118128138148158169[[#This Row],[Hours Groomed]]</f>
        <v>0</v>
      </c>
      <c r="AC71" s="32"/>
      <c r="AD71" s="84"/>
      <c r="AE71" s="85"/>
      <c r="AF71" s="85"/>
      <c r="AI71" s="33"/>
      <c r="AJ71" s="39"/>
      <c r="AK71" s="39"/>
      <c r="AL71" s="39"/>
      <c r="AM71" s="76"/>
      <c r="AN71" s="39"/>
      <c r="AO71" s="39"/>
      <c r="AP71" s="33"/>
      <c r="AQ71" s="77"/>
      <c r="AR71" s="39"/>
      <c r="AS71" s="39"/>
      <c r="AT71" s="76"/>
      <c r="AU71" s="39"/>
      <c r="AV71" s="78"/>
      <c r="AW71" s="33"/>
      <c r="AX71" s="77"/>
      <c r="AY71" s="39"/>
      <c r="AZ71" s="39"/>
      <c r="BA71" s="76"/>
      <c r="BB71" s="39"/>
      <c r="BC71" s="78"/>
      <c r="BD71" s="33"/>
      <c r="BE71" s="77"/>
      <c r="BF71" s="39"/>
      <c r="BG71" s="39"/>
      <c r="BH71" s="76"/>
      <c r="BI71" s="39"/>
      <c r="BJ71" s="78"/>
      <c r="BK71" s="33"/>
    </row>
    <row r="72" spans="1:63" x14ac:dyDescent="0.35">
      <c r="A72" s="77"/>
      <c r="B72" s="39"/>
      <c r="C72" s="39"/>
      <c r="D72" s="39"/>
      <c r="E72" s="39"/>
      <c r="F72" s="73"/>
      <c r="G72" s="95">
        <f>Table1487453233343536331323334353738393103113123133143153164[[#This Row],[Hours Worked]]*Table1487453233343536331323334353738393103113123133143153164[[#This Row],[Rate]]</f>
        <v>0</v>
      </c>
      <c r="H72" s="116"/>
      <c r="I72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72" s="94"/>
      <c r="K72" s="95">
        <f>Table1487453233343536331323334353738393103113123133143153164[[#This Row],[Rate (Auto selects)]]*Table1487453233343536331323334353738393103113123133143153164[[#This Row],[Hours Used]]</f>
        <v>0</v>
      </c>
      <c r="S72" s="33"/>
      <c r="T72" s="39"/>
      <c r="U72" s="39"/>
      <c r="V72" s="39"/>
      <c r="W72" s="39"/>
      <c r="X72" s="39"/>
      <c r="Y72" s="112">
        <f>IF(X72 &lt;&gt; "", RIGHT(Table15775311283848586881828384858788898108118128138148158169[[#This Row],[Class (Dropdown)]],6),0)</f>
        <v>0</v>
      </c>
      <c r="Z72" s="108"/>
      <c r="AA72" s="107"/>
      <c r="AB72" s="111">
        <f>Table15775311283848586881828384858788898108118128138148158169[[#This Row],[Rate (Auto fill)]]*Table15775311283848586881828384858788898108118128138148158169[[#This Row],[Hours Groomed]]</f>
        <v>0</v>
      </c>
      <c r="AC72" s="32"/>
      <c r="AD72" s="84"/>
      <c r="AE72" s="85"/>
      <c r="AF72" s="85"/>
      <c r="AI72" s="33"/>
      <c r="AJ72" s="39"/>
      <c r="AK72" s="39"/>
      <c r="AL72" s="39"/>
      <c r="AM72" s="76"/>
      <c r="AN72" s="39"/>
      <c r="AO72" s="39"/>
      <c r="AP72" s="33"/>
      <c r="AQ72" s="77"/>
      <c r="AR72" s="39"/>
      <c r="AS72" s="39"/>
      <c r="AT72" s="76"/>
      <c r="AU72" s="39"/>
      <c r="AV72" s="78"/>
      <c r="AW72" s="33"/>
      <c r="AX72" s="77"/>
      <c r="AY72" s="39"/>
      <c r="AZ72" s="39"/>
      <c r="BA72" s="76"/>
      <c r="BB72" s="39"/>
      <c r="BC72" s="78"/>
      <c r="BD72" s="33"/>
      <c r="BE72" s="77"/>
      <c r="BF72" s="39"/>
      <c r="BG72" s="39"/>
      <c r="BH72" s="76"/>
      <c r="BI72" s="39"/>
      <c r="BJ72" s="78"/>
      <c r="BK72" s="33"/>
    </row>
    <row r="73" spans="1:63" x14ac:dyDescent="0.35">
      <c r="A73" s="77"/>
      <c r="B73" s="39"/>
      <c r="C73" s="39"/>
      <c r="D73" s="39"/>
      <c r="E73" s="39"/>
      <c r="F73" s="73"/>
      <c r="G73" s="95">
        <f>Table1487453233343536331323334353738393103113123133143153164[[#This Row],[Hours Worked]]*Table1487453233343536331323334353738393103113123133143153164[[#This Row],[Rate]]</f>
        <v>0</v>
      </c>
      <c r="H73" s="116"/>
      <c r="I73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73" s="94"/>
      <c r="K73" s="95">
        <f>Table1487453233343536331323334353738393103113123133143153164[[#This Row],[Rate (Auto selects)]]*Table1487453233343536331323334353738393103113123133143153164[[#This Row],[Hours Used]]</f>
        <v>0</v>
      </c>
      <c r="S73" s="33"/>
      <c r="T73" s="39"/>
      <c r="U73" s="39"/>
      <c r="V73" s="39"/>
      <c r="W73" s="39"/>
      <c r="X73" s="39"/>
      <c r="Y73" s="112">
        <f>IF(X73 &lt;&gt; "", RIGHT(Table15775311283848586881828384858788898108118128138148158169[[#This Row],[Class (Dropdown)]],6),0)</f>
        <v>0</v>
      </c>
      <c r="Z73" s="108"/>
      <c r="AA73" s="107"/>
      <c r="AB73" s="111">
        <f>Table15775311283848586881828384858788898108118128138148158169[[#This Row],[Rate (Auto fill)]]*Table15775311283848586881828384858788898108118128138148158169[[#This Row],[Hours Groomed]]</f>
        <v>0</v>
      </c>
      <c r="AC73" s="32"/>
      <c r="AD73" s="84"/>
      <c r="AE73" s="85"/>
      <c r="AF73" s="85"/>
      <c r="AI73" s="33"/>
      <c r="AJ73" s="39"/>
      <c r="AK73" s="39"/>
      <c r="AL73" s="39"/>
      <c r="AM73" s="76"/>
      <c r="AN73" s="39"/>
      <c r="AO73" s="39"/>
      <c r="AP73" s="33"/>
      <c r="AQ73" s="77"/>
      <c r="AR73" s="39"/>
      <c r="AS73" s="39"/>
      <c r="AT73" s="76"/>
      <c r="AU73" s="39"/>
      <c r="AV73" s="78"/>
      <c r="AW73" s="33"/>
      <c r="AX73" s="77"/>
      <c r="AY73" s="39"/>
      <c r="AZ73" s="39"/>
      <c r="BA73" s="76"/>
      <c r="BB73" s="39"/>
      <c r="BC73" s="78"/>
      <c r="BD73" s="33"/>
      <c r="BE73" s="77"/>
      <c r="BF73" s="39"/>
      <c r="BG73" s="39"/>
      <c r="BH73" s="76"/>
      <c r="BI73" s="39"/>
      <c r="BJ73" s="78"/>
      <c r="BK73" s="33"/>
    </row>
    <row r="74" spans="1:63" x14ac:dyDescent="0.35">
      <c r="A74" s="77"/>
      <c r="B74" s="39"/>
      <c r="C74" s="39"/>
      <c r="D74" s="39"/>
      <c r="E74" s="39"/>
      <c r="F74" s="73"/>
      <c r="G74" s="95">
        <f>Table1487453233343536331323334353738393103113123133143153164[[#This Row],[Hours Worked]]*Table1487453233343536331323334353738393103113123133143153164[[#This Row],[Rate]]</f>
        <v>0</v>
      </c>
      <c r="H74" s="116"/>
      <c r="I74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74" s="94"/>
      <c r="K74" s="95">
        <f>Table1487453233343536331323334353738393103113123133143153164[[#This Row],[Rate (Auto selects)]]*Table1487453233343536331323334353738393103113123133143153164[[#This Row],[Hours Used]]</f>
        <v>0</v>
      </c>
      <c r="S74" s="33"/>
      <c r="T74" s="39"/>
      <c r="U74" s="39"/>
      <c r="V74" s="39"/>
      <c r="W74" s="39"/>
      <c r="X74" s="39"/>
      <c r="Y74" s="112">
        <f>IF(X74 &lt;&gt; "", RIGHT(Table15775311283848586881828384858788898108118128138148158169[[#This Row],[Class (Dropdown)]],6),0)</f>
        <v>0</v>
      </c>
      <c r="Z74" s="108"/>
      <c r="AA74" s="107"/>
      <c r="AB74" s="111">
        <f>Table15775311283848586881828384858788898108118128138148158169[[#This Row],[Rate (Auto fill)]]*Table15775311283848586881828384858788898108118128138148158169[[#This Row],[Hours Groomed]]</f>
        <v>0</v>
      </c>
      <c r="AC74" s="32"/>
      <c r="AD74" s="84"/>
      <c r="AE74" s="85"/>
      <c r="AF74" s="85"/>
      <c r="AI74" s="33"/>
      <c r="AJ74" s="39"/>
      <c r="AK74" s="39"/>
      <c r="AL74" s="39"/>
      <c r="AM74" s="76"/>
      <c r="AN74" s="39"/>
      <c r="AO74" s="39"/>
      <c r="AP74" s="33"/>
      <c r="AQ74" s="77"/>
      <c r="AR74" s="39"/>
      <c r="AS74" s="39"/>
      <c r="AT74" s="76"/>
      <c r="AU74" s="39"/>
      <c r="AV74" s="78"/>
      <c r="AW74" s="33"/>
      <c r="AX74" s="77"/>
      <c r="AY74" s="39"/>
      <c r="AZ74" s="39"/>
      <c r="BA74" s="76"/>
      <c r="BB74" s="39"/>
      <c r="BC74" s="78"/>
      <c r="BD74" s="33"/>
      <c r="BE74" s="77"/>
      <c r="BF74" s="39"/>
      <c r="BG74" s="39"/>
      <c r="BH74" s="76"/>
      <c r="BI74" s="39"/>
      <c r="BJ74" s="78"/>
      <c r="BK74" s="33"/>
    </row>
    <row r="75" spans="1:63" x14ac:dyDescent="0.35">
      <c r="A75" s="77"/>
      <c r="B75" s="39"/>
      <c r="C75" s="39"/>
      <c r="D75" s="39"/>
      <c r="E75" s="39"/>
      <c r="F75" s="73"/>
      <c r="G75" s="95">
        <f>Table1487453233343536331323334353738393103113123133143153164[[#This Row],[Hours Worked]]*Table1487453233343536331323334353738393103113123133143153164[[#This Row],[Rate]]</f>
        <v>0</v>
      </c>
      <c r="H75" s="116"/>
      <c r="I75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75" s="94"/>
      <c r="K75" s="95">
        <f>Table1487453233343536331323334353738393103113123133143153164[[#This Row],[Rate (Auto selects)]]*Table1487453233343536331323334353738393103113123133143153164[[#This Row],[Hours Used]]</f>
        <v>0</v>
      </c>
      <c r="S75" s="33"/>
      <c r="T75" s="39"/>
      <c r="U75" s="39"/>
      <c r="V75" s="39"/>
      <c r="W75" s="39"/>
      <c r="X75" s="39"/>
      <c r="Y75" s="112">
        <f>IF(X75 &lt;&gt; "", RIGHT(Table15775311283848586881828384858788898108118128138148158169[[#This Row],[Class (Dropdown)]],6),0)</f>
        <v>0</v>
      </c>
      <c r="Z75" s="108"/>
      <c r="AA75" s="107"/>
      <c r="AB75" s="111">
        <f>Table15775311283848586881828384858788898108118128138148158169[[#This Row],[Rate (Auto fill)]]*Table15775311283848586881828384858788898108118128138148158169[[#This Row],[Hours Groomed]]</f>
        <v>0</v>
      </c>
      <c r="AC75" s="32"/>
      <c r="AD75" s="84"/>
      <c r="AE75" s="85"/>
      <c r="AF75" s="85"/>
      <c r="AI75" s="33"/>
      <c r="AJ75" s="39"/>
      <c r="AK75" s="39"/>
      <c r="AL75" s="39"/>
      <c r="AM75" s="76"/>
      <c r="AN75" s="39"/>
      <c r="AO75" s="39"/>
      <c r="AP75" s="33"/>
      <c r="AQ75" s="77"/>
      <c r="AR75" s="39"/>
      <c r="AS75" s="39"/>
      <c r="AT75" s="76"/>
      <c r="AU75" s="39"/>
      <c r="AV75" s="78"/>
      <c r="AW75" s="33"/>
      <c r="AX75" s="77"/>
      <c r="AY75" s="39"/>
      <c r="AZ75" s="39"/>
      <c r="BA75" s="76"/>
      <c r="BB75" s="39"/>
      <c r="BC75" s="78"/>
      <c r="BD75" s="33"/>
      <c r="BE75" s="77"/>
      <c r="BF75" s="39"/>
      <c r="BG75" s="39"/>
      <c r="BH75" s="76"/>
      <c r="BI75" s="39"/>
      <c r="BJ75" s="78"/>
      <c r="BK75" s="33"/>
    </row>
    <row r="76" spans="1:63" x14ac:dyDescent="0.35">
      <c r="A76" s="77"/>
      <c r="B76" s="39"/>
      <c r="C76" s="39"/>
      <c r="D76" s="39"/>
      <c r="E76" s="39"/>
      <c r="F76" s="73"/>
      <c r="G76" s="95">
        <f>Table1487453233343536331323334353738393103113123133143153164[[#This Row],[Hours Worked]]*Table1487453233343536331323334353738393103113123133143153164[[#This Row],[Rate]]</f>
        <v>0</v>
      </c>
      <c r="H76" s="116"/>
      <c r="I76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76" s="94"/>
      <c r="K76" s="95">
        <f>Table1487453233343536331323334353738393103113123133143153164[[#This Row],[Rate (Auto selects)]]*Table1487453233343536331323334353738393103113123133143153164[[#This Row],[Hours Used]]</f>
        <v>0</v>
      </c>
      <c r="S76" s="33"/>
      <c r="T76" s="39"/>
      <c r="U76" s="39"/>
      <c r="V76" s="39"/>
      <c r="W76" s="39"/>
      <c r="X76" s="39"/>
      <c r="Y76" s="112">
        <f>IF(X76 &lt;&gt; "", RIGHT(Table15775311283848586881828384858788898108118128138148158169[[#This Row],[Class (Dropdown)]],6),0)</f>
        <v>0</v>
      </c>
      <c r="Z76" s="108"/>
      <c r="AA76" s="107"/>
      <c r="AB76" s="111">
        <f>Table15775311283848586881828384858788898108118128138148158169[[#This Row],[Rate (Auto fill)]]*Table15775311283848586881828384858788898108118128138148158169[[#This Row],[Hours Groomed]]</f>
        <v>0</v>
      </c>
      <c r="AC76" s="32"/>
      <c r="AD76" s="84"/>
      <c r="AE76" s="85"/>
      <c r="AF76" s="85"/>
      <c r="AI76" s="33"/>
      <c r="AJ76" s="39"/>
      <c r="AK76" s="39"/>
      <c r="AL76" s="39"/>
      <c r="AM76" s="76"/>
      <c r="AN76" s="39"/>
      <c r="AO76" s="39"/>
      <c r="AP76" s="33"/>
      <c r="AQ76" s="77"/>
      <c r="AR76" s="39"/>
      <c r="AS76" s="39"/>
      <c r="AT76" s="76"/>
      <c r="AU76" s="39"/>
      <c r="AV76" s="78"/>
      <c r="AW76" s="33"/>
      <c r="AX76" s="77"/>
      <c r="AY76" s="39"/>
      <c r="AZ76" s="39"/>
      <c r="BA76" s="76"/>
      <c r="BB76" s="39"/>
      <c r="BC76" s="78"/>
      <c r="BD76" s="33"/>
      <c r="BE76" s="77"/>
      <c r="BF76" s="39"/>
      <c r="BG76" s="39"/>
      <c r="BH76" s="76"/>
      <c r="BI76" s="39"/>
      <c r="BJ76" s="78"/>
      <c r="BK76" s="33"/>
    </row>
    <row r="77" spans="1:63" x14ac:dyDescent="0.35">
      <c r="A77" s="77"/>
      <c r="B77" s="39"/>
      <c r="C77" s="39"/>
      <c r="D77" s="39"/>
      <c r="E77" s="39"/>
      <c r="F77" s="73"/>
      <c r="G77" s="95">
        <f>Table1487453233343536331323334353738393103113123133143153164[[#This Row],[Hours Worked]]*Table1487453233343536331323334353738393103113123133143153164[[#This Row],[Rate]]</f>
        <v>0</v>
      </c>
      <c r="H77" s="116"/>
      <c r="I77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77" s="94"/>
      <c r="K77" s="95">
        <f>Table1487453233343536331323334353738393103113123133143153164[[#This Row],[Rate (Auto selects)]]*Table1487453233343536331323334353738393103113123133143153164[[#This Row],[Hours Used]]</f>
        <v>0</v>
      </c>
      <c r="S77" s="33"/>
      <c r="T77" s="39"/>
      <c r="U77" s="39"/>
      <c r="V77" s="39"/>
      <c r="W77" s="39"/>
      <c r="X77" s="39"/>
      <c r="Y77" s="112">
        <f>IF(X77 &lt;&gt; "", RIGHT(Table15775311283848586881828384858788898108118128138148158169[[#This Row],[Class (Dropdown)]],6),0)</f>
        <v>0</v>
      </c>
      <c r="Z77" s="108"/>
      <c r="AA77" s="107"/>
      <c r="AB77" s="111">
        <f>Table15775311283848586881828384858788898108118128138148158169[[#This Row],[Rate (Auto fill)]]*Table15775311283848586881828384858788898108118128138148158169[[#This Row],[Hours Groomed]]</f>
        <v>0</v>
      </c>
      <c r="AC77" s="32"/>
      <c r="AD77" s="84"/>
      <c r="AE77" s="85"/>
      <c r="AF77" s="85"/>
      <c r="AI77" s="33"/>
      <c r="AJ77" s="39"/>
      <c r="AK77" s="39"/>
      <c r="AL77" s="39"/>
      <c r="AM77" s="76"/>
      <c r="AN77" s="39"/>
      <c r="AO77" s="39"/>
      <c r="AP77" s="33"/>
      <c r="AQ77" s="77"/>
      <c r="AR77" s="39"/>
      <c r="AS77" s="39"/>
      <c r="AT77" s="76"/>
      <c r="AU77" s="39"/>
      <c r="AV77" s="78"/>
      <c r="AW77" s="33"/>
      <c r="AX77" s="77"/>
      <c r="AY77" s="39"/>
      <c r="AZ77" s="39"/>
      <c r="BA77" s="76"/>
      <c r="BB77" s="39"/>
      <c r="BC77" s="78"/>
      <c r="BD77" s="33"/>
      <c r="BE77" s="77"/>
      <c r="BF77" s="39"/>
      <c r="BG77" s="39"/>
      <c r="BH77" s="76"/>
      <c r="BI77" s="39"/>
      <c r="BJ77" s="78"/>
      <c r="BK77" s="33"/>
    </row>
    <row r="78" spans="1:63" x14ac:dyDescent="0.35">
      <c r="A78" s="77"/>
      <c r="B78" s="39"/>
      <c r="C78" s="39"/>
      <c r="D78" s="39"/>
      <c r="E78" s="39"/>
      <c r="F78" s="73"/>
      <c r="G78" s="95">
        <f>Table1487453233343536331323334353738393103113123133143153164[[#This Row],[Hours Worked]]*Table1487453233343536331323334353738393103113123133143153164[[#This Row],[Rate]]</f>
        <v>0</v>
      </c>
      <c r="H78" s="116"/>
      <c r="I78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78" s="94"/>
      <c r="K78" s="95">
        <f>Table1487453233343536331323334353738393103113123133143153164[[#This Row],[Rate (Auto selects)]]*Table1487453233343536331323334353738393103113123133143153164[[#This Row],[Hours Used]]</f>
        <v>0</v>
      </c>
      <c r="S78" s="33"/>
      <c r="T78" s="39"/>
      <c r="U78" s="39"/>
      <c r="V78" s="39"/>
      <c r="W78" s="39"/>
      <c r="X78" s="39"/>
      <c r="Y78" s="112">
        <f>IF(X78 &lt;&gt; "", RIGHT(Table15775311283848586881828384858788898108118128138148158169[[#This Row],[Class (Dropdown)]],6),0)</f>
        <v>0</v>
      </c>
      <c r="Z78" s="108"/>
      <c r="AA78" s="107"/>
      <c r="AB78" s="111">
        <f>Table15775311283848586881828384858788898108118128138148158169[[#This Row],[Rate (Auto fill)]]*Table15775311283848586881828384858788898108118128138148158169[[#This Row],[Hours Groomed]]</f>
        <v>0</v>
      </c>
      <c r="AC78" s="32"/>
      <c r="AD78" s="84"/>
      <c r="AE78" s="85"/>
      <c r="AF78" s="85"/>
      <c r="AI78" s="33"/>
      <c r="AJ78" s="39"/>
      <c r="AK78" s="39"/>
      <c r="AL78" s="39"/>
      <c r="AM78" s="76"/>
      <c r="AN78" s="39"/>
      <c r="AO78" s="39"/>
      <c r="AP78" s="33"/>
      <c r="AQ78" s="77"/>
      <c r="AR78" s="39"/>
      <c r="AS78" s="39"/>
      <c r="AT78" s="76"/>
      <c r="AU78" s="39"/>
      <c r="AV78" s="78"/>
      <c r="AW78" s="33"/>
      <c r="AX78" s="77"/>
      <c r="AY78" s="39"/>
      <c r="AZ78" s="39"/>
      <c r="BA78" s="76"/>
      <c r="BB78" s="39"/>
      <c r="BC78" s="78"/>
      <c r="BD78" s="33"/>
      <c r="BE78" s="77"/>
      <c r="BF78" s="39"/>
      <c r="BG78" s="39"/>
      <c r="BH78" s="76"/>
      <c r="BI78" s="39"/>
      <c r="BJ78" s="78"/>
      <c r="BK78" s="33"/>
    </row>
    <row r="79" spans="1:63" x14ac:dyDescent="0.35">
      <c r="A79" s="77"/>
      <c r="B79" s="39"/>
      <c r="C79" s="39"/>
      <c r="D79" s="39"/>
      <c r="E79" s="39"/>
      <c r="F79" s="73"/>
      <c r="G79" s="95">
        <f>Table1487453233343536331323334353738393103113123133143153164[[#This Row],[Hours Worked]]*Table1487453233343536331323334353738393103113123133143153164[[#This Row],[Rate]]</f>
        <v>0</v>
      </c>
      <c r="H79" s="116"/>
      <c r="I79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79" s="94"/>
      <c r="K79" s="95">
        <f>Table1487453233343536331323334353738393103113123133143153164[[#This Row],[Rate (Auto selects)]]*Table1487453233343536331323334353738393103113123133143153164[[#This Row],[Hours Used]]</f>
        <v>0</v>
      </c>
      <c r="S79" s="33"/>
      <c r="T79" s="39"/>
      <c r="U79" s="39"/>
      <c r="V79" s="39"/>
      <c r="W79" s="39"/>
      <c r="X79" s="39"/>
      <c r="Y79" s="112">
        <f>IF(X79 &lt;&gt; "", RIGHT(Table15775311283848586881828384858788898108118128138148158169[[#This Row],[Class (Dropdown)]],6),0)</f>
        <v>0</v>
      </c>
      <c r="Z79" s="108"/>
      <c r="AA79" s="107"/>
      <c r="AB79" s="111">
        <f>Table15775311283848586881828384858788898108118128138148158169[[#This Row],[Rate (Auto fill)]]*Table15775311283848586881828384858788898108118128138148158169[[#This Row],[Hours Groomed]]</f>
        <v>0</v>
      </c>
      <c r="AC79" s="32"/>
      <c r="AD79" s="84"/>
      <c r="AE79" s="85"/>
      <c r="AF79" s="85"/>
      <c r="AI79" s="33"/>
      <c r="AJ79" s="39"/>
      <c r="AK79" s="39"/>
      <c r="AL79" s="39"/>
      <c r="AM79" s="76"/>
      <c r="AN79" s="39"/>
      <c r="AO79" s="39"/>
      <c r="AP79" s="33"/>
      <c r="AQ79" s="77"/>
      <c r="AR79" s="39"/>
      <c r="AS79" s="39"/>
      <c r="AT79" s="76"/>
      <c r="AU79" s="39"/>
      <c r="AV79" s="78"/>
      <c r="AW79" s="33"/>
      <c r="AX79" s="77"/>
      <c r="AY79" s="39"/>
      <c r="AZ79" s="39"/>
      <c r="BA79" s="76"/>
      <c r="BB79" s="39"/>
      <c r="BC79" s="78"/>
      <c r="BD79" s="33"/>
      <c r="BE79" s="77"/>
      <c r="BF79" s="39"/>
      <c r="BG79" s="39"/>
      <c r="BH79" s="76"/>
      <c r="BI79" s="39"/>
      <c r="BJ79" s="78"/>
      <c r="BK79" s="33"/>
    </row>
    <row r="80" spans="1:63" x14ac:dyDescent="0.35">
      <c r="A80" s="77"/>
      <c r="B80" s="39"/>
      <c r="C80" s="39"/>
      <c r="D80" s="39"/>
      <c r="E80" s="39"/>
      <c r="F80" s="73"/>
      <c r="G80" s="95">
        <f>Table1487453233343536331323334353738393103113123133143153164[[#This Row],[Hours Worked]]*Table1487453233343536331323334353738393103113123133143153164[[#This Row],[Rate]]</f>
        <v>0</v>
      </c>
      <c r="H80" s="116"/>
      <c r="I80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80" s="94"/>
      <c r="K80" s="95">
        <f>Table1487453233343536331323334353738393103113123133143153164[[#This Row],[Rate (Auto selects)]]*Table1487453233343536331323334353738393103113123133143153164[[#This Row],[Hours Used]]</f>
        <v>0</v>
      </c>
      <c r="S80" s="33"/>
      <c r="T80" s="39"/>
      <c r="U80" s="39"/>
      <c r="V80" s="39"/>
      <c r="W80" s="39"/>
      <c r="X80" s="39"/>
      <c r="Y80" s="112">
        <f>IF(X80 &lt;&gt; "", RIGHT(Table15775311283848586881828384858788898108118128138148158169[[#This Row],[Class (Dropdown)]],6),0)</f>
        <v>0</v>
      </c>
      <c r="Z80" s="108"/>
      <c r="AA80" s="107"/>
      <c r="AB80" s="111">
        <f>Table15775311283848586881828384858788898108118128138148158169[[#This Row],[Rate (Auto fill)]]*Table15775311283848586881828384858788898108118128138148158169[[#This Row],[Hours Groomed]]</f>
        <v>0</v>
      </c>
      <c r="AC80" s="32"/>
      <c r="AD80" s="84"/>
      <c r="AE80" s="85"/>
      <c r="AF80" s="85"/>
      <c r="AI80" s="33"/>
      <c r="AJ80" s="39"/>
      <c r="AK80" s="39"/>
      <c r="AL80" s="39"/>
      <c r="AM80" s="76"/>
      <c r="AN80" s="39"/>
      <c r="AO80" s="39"/>
      <c r="AP80" s="33"/>
      <c r="AQ80" s="77"/>
      <c r="AR80" s="39"/>
      <c r="AS80" s="39"/>
      <c r="AT80" s="76"/>
      <c r="AU80" s="39"/>
      <c r="AV80" s="78"/>
      <c r="AW80" s="33"/>
      <c r="AX80" s="77"/>
      <c r="AY80" s="39"/>
      <c r="AZ80" s="39"/>
      <c r="BA80" s="76"/>
      <c r="BB80" s="39"/>
      <c r="BC80" s="78"/>
      <c r="BD80" s="33"/>
      <c r="BE80" s="77"/>
      <c r="BF80" s="39"/>
      <c r="BG80" s="39"/>
      <c r="BH80" s="76"/>
      <c r="BI80" s="39"/>
      <c r="BJ80" s="78"/>
      <c r="BK80" s="33"/>
    </row>
    <row r="81" spans="1:63" x14ac:dyDescent="0.35">
      <c r="A81" s="77"/>
      <c r="B81" s="39"/>
      <c r="C81" s="39"/>
      <c r="D81" s="39"/>
      <c r="E81" s="39"/>
      <c r="F81" s="73"/>
      <c r="G81" s="95">
        <f>Table1487453233343536331323334353738393103113123133143153164[[#This Row],[Hours Worked]]*Table1487453233343536331323334353738393103113123133143153164[[#This Row],[Rate]]</f>
        <v>0</v>
      </c>
      <c r="H81" s="116"/>
      <c r="I81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81" s="94"/>
      <c r="K81" s="95">
        <f>Table1487453233343536331323334353738393103113123133143153164[[#This Row],[Rate (Auto selects)]]*Table1487453233343536331323334353738393103113123133143153164[[#This Row],[Hours Used]]</f>
        <v>0</v>
      </c>
      <c r="S81" s="33"/>
      <c r="T81" s="39"/>
      <c r="U81" s="39"/>
      <c r="V81" s="39"/>
      <c r="W81" s="39"/>
      <c r="X81" s="39"/>
      <c r="Y81" s="112">
        <f>IF(X81 &lt;&gt; "", RIGHT(Table15775311283848586881828384858788898108118128138148158169[[#This Row],[Class (Dropdown)]],6),0)</f>
        <v>0</v>
      </c>
      <c r="Z81" s="108"/>
      <c r="AA81" s="107"/>
      <c r="AB81" s="111">
        <f>Table15775311283848586881828384858788898108118128138148158169[[#This Row],[Rate (Auto fill)]]*Table15775311283848586881828384858788898108118128138148158169[[#This Row],[Hours Groomed]]</f>
        <v>0</v>
      </c>
      <c r="AC81" s="32"/>
      <c r="AD81" s="84"/>
      <c r="AE81" s="85"/>
      <c r="AF81" s="85"/>
      <c r="AI81" s="33"/>
      <c r="AJ81" s="39"/>
      <c r="AK81" s="39"/>
      <c r="AL81" s="39"/>
      <c r="AM81" s="76"/>
      <c r="AN81" s="39"/>
      <c r="AO81" s="39"/>
      <c r="AP81" s="33"/>
      <c r="AQ81" s="77"/>
      <c r="AR81" s="39"/>
      <c r="AS81" s="39"/>
      <c r="AT81" s="76"/>
      <c r="AU81" s="39"/>
      <c r="AV81" s="78"/>
      <c r="AW81" s="33"/>
      <c r="AX81" s="77"/>
      <c r="AY81" s="39"/>
      <c r="AZ81" s="39"/>
      <c r="BA81" s="76"/>
      <c r="BB81" s="39"/>
      <c r="BC81" s="78"/>
      <c r="BD81" s="33"/>
      <c r="BE81" s="77"/>
      <c r="BF81" s="39"/>
      <c r="BG81" s="39"/>
      <c r="BH81" s="76"/>
      <c r="BI81" s="39"/>
      <c r="BJ81" s="78"/>
      <c r="BK81" s="33"/>
    </row>
    <row r="82" spans="1:63" x14ac:dyDescent="0.35">
      <c r="A82" s="77"/>
      <c r="B82" s="39"/>
      <c r="C82" s="39"/>
      <c r="D82" s="39"/>
      <c r="E82" s="39"/>
      <c r="F82" s="73"/>
      <c r="G82" s="95">
        <f>Table1487453233343536331323334353738393103113123133143153164[[#This Row],[Hours Worked]]*Table1487453233343536331323334353738393103113123133143153164[[#This Row],[Rate]]</f>
        <v>0</v>
      </c>
      <c r="H82" s="116"/>
      <c r="I82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82" s="94"/>
      <c r="K82" s="95">
        <f>Table1487453233343536331323334353738393103113123133143153164[[#This Row],[Rate (Auto selects)]]*Table1487453233343536331323334353738393103113123133143153164[[#This Row],[Hours Used]]</f>
        <v>0</v>
      </c>
      <c r="S82" s="33"/>
      <c r="T82" s="39"/>
      <c r="U82" s="39"/>
      <c r="V82" s="39"/>
      <c r="W82" s="39"/>
      <c r="X82" s="39"/>
      <c r="Y82" s="112">
        <f>IF(X82 &lt;&gt; "", RIGHT(Table15775311283848586881828384858788898108118128138148158169[[#This Row],[Class (Dropdown)]],6),0)</f>
        <v>0</v>
      </c>
      <c r="Z82" s="108"/>
      <c r="AA82" s="107"/>
      <c r="AB82" s="111">
        <f>Table15775311283848586881828384858788898108118128138148158169[[#This Row],[Rate (Auto fill)]]*Table15775311283848586881828384858788898108118128138148158169[[#This Row],[Hours Groomed]]</f>
        <v>0</v>
      </c>
      <c r="AC82" s="32"/>
      <c r="AD82" s="84"/>
      <c r="AE82" s="85"/>
      <c r="AF82" s="85"/>
      <c r="AI82" s="33"/>
      <c r="AJ82" s="39"/>
      <c r="AK82" s="39"/>
      <c r="AL82" s="39"/>
      <c r="AM82" s="76"/>
      <c r="AN82" s="39"/>
      <c r="AO82" s="39"/>
      <c r="AP82" s="33"/>
      <c r="AQ82" s="77"/>
      <c r="AR82" s="39"/>
      <c r="AS82" s="39"/>
      <c r="AT82" s="76"/>
      <c r="AU82" s="39"/>
      <c r="AV82" s="78"/>
      <c r="AW82" s="33"/>
      <c r="AX82" s="77"/>
      <c r="AY82" s="39"/>
      <c r="AZ82" s="39"/>
      <c r="BA82" s="76"/>
      <c r="BB82" s="39"/>
      <c r="BC82" s="78"/>
      <c r="BD82" s="33"/>
      <c r="BE82" s="77"/>
      <c r="BF82" s="39"/>
      <c r="BG82" s="39"/>
      <c r="BH82" s="76"/>
      <c r="BI82" s="39"/>
      <c r="BJ82" s="78"/>
      <c r="BK82" s="33"/>
    </row>
    <row r="83" spans="1:63" x14ac:dyDescent="0.35">
      <c r="A83" s="77"/>
      <c r="B83" s="39"/>
      <c r="C83" s="39"/>
      <c r="D83" s="39"/>
      <c r="E83" s="39"/>
      <c r="F83" s="73"/>
      <c r="G83" s="95">
        <f>Table1487453233343536331323334353738393103113123133143153164[[#This Row],[Hours Worked]]*Table1487453233343536331323334353738393103113123133143153164[[#This Row],[Rate]]</f>
        <v>0</v>
      </c>
      <c r="H83" s="116"/>
      <c r="I83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83" s="94"/>
      <c r="K83" s="95">
        <f>Table1487453233343536331323334353738393103113123133143153164[[#This Row],[Rate (Auto selects)]]*Table1487453233343536331323334353738393103113123133143153164[[#This Row],[Hours Used]]</f>
        <v>0</v>
      </c>
      <c r="S83" s="33"/>
      <c r="T83" s="39"/>
      <c r="U83" s="39"/>
      <c r="V83" s="39"/>
      <c r="W83" s="39"/>
      <c r="X83" s="39"/>
      <c r="Y83" s="112">
        <f>IF(X83 &lt;&gt; "", RIGHT(Table15775311283848586881828384858788898108118128138148158169[[#This Row],[Class (Dropdown)]],6),0)</f>
        <v>0</v>
      </c>
      <c r="Z83" s="108"/>
      <c r="AA83" s="107"/>
      <c r="AB83" s="111">
        <f>Table15775311283848586881828384858788898108118128138148158169[[#This Row],[Rate (Auto fill)]]*Table15775311283848586881828384858788898108118128138148158169[[#This Row],[Hours Groomed]]</f>
        <v>0</v>
      </c>
      <c r="AC83" s="32"/>
      <c r="AD83" s="84"/>
      <c r="AE83" s="85"/>
      <c r="AF83" s="85"/>
      <c r="AI83" s="33"/>
      <c r="AJ83" s="39"/>
      <c r="AK83" s="39"/>
      <c r="AL83" s="39"/>
      <c r="AM83" s="76"/>
      <c r="AN83" s="39"/>
      <c r="AO83" s="39"/>
      <c r="AP83" s="33"/>
      <c r="AQ83" s="77"/>
      <c r="AR83" s="39"/>
      <c r="AS83" s="39"/>
      <c r="AT83" s="76"/>
      <c r="AU83" s="39"/>
      <c r="AV83" s="78"/>
      <c r="AW83" s="33"/>
      <c r="AX83" s="77"/>
      <c r="AY83" s="39"/>
      <c r="AZ83" s="39"/>
      <c r="BA83" s="76"/>
      <c r="BB83" s="39"/>
      <c r="BC83" s="78"/>
      <c r="BD83" s="33"/>
      <c r="BE83" s="77"/>
      <c r="BF83" s="39"/>
      <c r="BG83" s="39"/>
      <c r="BH83" s="76"/>
      <c r="BI83" s="39"/>
      <c r="BJ83" s="78"/>
      <c r="BK83" s="33"/>
    </row>
    <row r="84" spans="1:63" x14ac:dyDescent="0.35">
      <c r="A84" s="77"/>
      <c r="B84" s="39"/>
      <c r="C84" s="39"/>
      <c r="D84" s="39"/>
      <c r="E84" s="39"/>
      <c r="F84" s="73"/>
      <c r="G84" s="95">
        <f>Table1487453233343536331323334353738393103113123133143153164[[#This Row],[Hours Worked]]*Table1487453233343536331323334353738393103113123133143153164[[#This Row],[Rate]]</f>
        <v>0</v>
      </c>
      <c r="H84" s="116"/>
      <c r="I84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84" s="94"/>
      <c r="K84" s="95">
        <f>Table1487453233343536331323334353738393103113123133143153164[[#This Row],[Rate (Auto selects)]]*Table1487453233343536331323334353738393103113123133143153164[[#This Row],[Hours Used]]</f>
        <v>0</v>
      </c>
      <c r="S84" s="33"/>
      <c r="T84" s="39"/>
      <c r="U84" s="39"/>
      <c r="V84" s="39"/>
      <c r="W84" s="39"/>
      <c r="X84" s="39"/>
      <c r="Y84" s="112">
        <f>IF(X84 &lt;&gt; "", RIGHT(Table15775311283848586881828384858788898108118128138148158169[[#This Row],[Class (Dropdown)]],6),0)</f>
        <v>0</v>
      </c>
      <c r="Z84" s="108"/>
      <c r="AA84" s="107"/>
      <c r="AB84" s="111">
        <f>Table15775311283848586881828384858788898108118128138148158169[[#This Row],[Rate (Auto fill)]]*Table15775311283848586881828384858788898108118128138148158169[[#This Row],[Hours Groomed]]</f>
        <v>0</v>
      </c>
      <c r="AC84" s="32"/>
      <c r="AD84" s="84"/>
      <c r="AE84" s="85"/>
      <c r="AF84" s="85"/>
      <c r="AI84" s="33"/>
      <c r="AJ84" s="39"/>
      <c r="AK84" s="39"/>
      <c r="AL84" s="39"/>
      <c r="AM84" s="76"/>
      <c r="AN84" s="39"/>
      <c r="AO84" s="39"/>
      <c r="AP84" s="33"/>
      <c r="AQ84" s="77"/>
      <c r="AR84" s="39"/>
      <c r="AS84" s="39"/>
      <c r="AT84" s="76"/>
      <c r="AU84" s="39"/>
      <c r="AV84" s="78"/>
      <c r="AW84" s="33"/>
      <c r="AX84" s="77"/>
      <c r="AY84" s="39"/>
      <c r="AZ84" s="39"/>
      <c r="BA84" s="76"/>
      <c r="BB84" s="39"/>
      <c r="BC84" s="78"/>
      <c r="BD84" s="33"/>
      <c r="BE84" s="77"/>
      <c r="BF84" s="39"/>
      <c r="BG84" s="39"/>
      <c r="BH84" s="76"/>
      <c r="BI84" s="39"/>
      <c r="BJ84" s="78"/>
      <c r="BK84" s="33"/>
    </row>
    <row r="85" spans="1:63" x14ac:dyDescent="0.35">
      <c r="A85" s="77"/>
      <c r="B85" s="39"/>
      <c r="C85" s="39"/>
      <c r="D85" s="39"/>
      <c r="E85" s="39"/>
      <c r="F85" s="73"/>
      <c r="G85" s="95">
        <f>Table1487453233343536331323334353738393103113123133143153164[[#This Row],[Hours Worked]]*Table1487453233343536331323334353738393103113123133143153164[[#This Row],[Rate]]</f>
        <v>0</v>
      </c>
      <c r="H85" s="116"/>
      <c r="I85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85" s="94"/>
      <c r="K85" s="95">
        <f>Table1487453233343536331323334353738393103113123133143153164[[#This Row],[Rate (Auto selects)]]*Table1487453233343536331323334353738393103113123133143153164[[#This Row],[Hours Used]]</f>
        <v>0</v>
      </c>
      <c r="S85" s="33"/>
      <c r="T85" s="39"/>
      <c r="U85" s="39"/>
      <c r="V85" s="39"/>
      <c r="W85" s="39"/>
      <c r="X85" s="39"/>
      <c r="Y85" s="112">
        <f>IF(X85 &lt;&gt; "", RIGHT(Table15775311283848586881828384858788898108118128138148158169[[#This Row],[Class (Dropdown)]],6),0)</f>
        <v>0</v>
      </c>
      <c r="Z85" s="108"/>
      <c r="AA85" s="107"/>
      <c r="AB85" s="111">
        <f>Table15775311283848586881828384858788898108118128138148158169[[#This Row],[Rate (Auto fill)]]*Table15775311283848586881828384858788898108118128138148158169[[#This Row],[Hours Groomed]]</f>
        <v>0</v>
      </c>
      <c r="AC85" s="32"/>
      <c r="AD85" s="84"/>
      <c r="AE85" s="85"/>
      <c r="AF85" s="85"/>
      <c r="AI85" s="33"/>
      <c r="AJ85" s="39"/>
      <c r="AK85" s="39"/>
      <c r="AL85" s="39"/>
      <c r="AM85" s="76"/>
      <c r="AN85" s="39"/>
      <c r="AO85" s="39"/>
      <c r="AP85" s="33"/>
      <c r="AQ85" s="77"/>
      <c r="AR85" s="39"/>
      <c r="AS85" s="39"/>
      <c r="AT85" s="76"/>
      <c r="AU85" s="39"/>
      <c r="AV85" s="78"/>
      <c r="AW85" s="33"/>
      <c r="AX85" s="77"/>
      <c r="AY85" s="39"/>
      <c r="AZ85" s="39"/>
      <c r="BA85" s="76"/>
      <c r="BB85" s="39"/>
      <c r="BC85" s="78"/>
      <c r="BD85" s="33"/>
      <c r="BE85" s="77"/>
      <c r="BF85" s="39"/>
      <c r="BG85" s="39"/>
      <c r="BH85" s="76"/>
      <c r="BI85" s="39"/>
      <c r="BJ85" s="78"/>
      <c r="BK85" s="33"/>
    </row>
    <row r="86" spans="1:63" x14ac:dyDescent="0.35">
      <c r="A86" s="77"/>
      <c r="B86" s="39"/>
      <c r="C86" s="39"/>
      <c r="D86" s="39"/>
      <c r="E86" s="39"/>
      <c r="F86" s="73"/>
      <c r="G86" s="95">
        <f>Table1487453233343536331323334353738393103113123133143153164[[#This Row],[Hours Worked]]*Table1487453233343536331323334353738393103113123133143153164[[#This Row],[Rate]]</f>
        <v>0</v>
      </c>
      <c r="H86" s="116"/>
      <c r="I86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86" s="94"/>
      <c r="K86" s="95">
        <f>Table1487453233343536331323334353738393103113123133143153164[[#This Row],[Rate (Auto selects)]]*Table1487453233343536331323334353738393103113123133143153164[[#This Row],[Hours Used]]</f>
        <v>0</v>
      </c>
      <c r="S86" s="33"/>
      <c r="T86" s="39"/>
      <c r="U86" s="39"/>
      <c r="V86" s="39"/>
      <c r="W86" s="39"/>
      <c r="X86" s="39"/>
      <c r="Y86" s="112">
        <f>IF(X86 &lt;&gt; "", RIGHT(Table15775311283848586881828384858788898108118128138148158169[[#This Row],[Class (Dropdown)]],6),0)</f>
        <v>0</v>
      </c>
      <c r="Z86" s="108"/>
      <c r="AA86" s="107"/>
      <c r="AB86" s="111">
        <f>Table15775311283848586881828384858788898108118128138148158169[[#This Row],[Rate (Auto fill)]]*Table15775311283848586881828384858788898108118128138148158169[[#This Row],[Hours Groomed]]</f>
        <v>0</v>
      </c>
      <c r="AC86" s="32"/>
      <c r="AD86" s="84"/>
      <c r="AE86" s="85"/>
      <c r="AF86" s="85"/>
      <c r="AI86" s="33"/>
      <c r="AJ86" s="39"/>
      <c r="AK86" s="39"/>
      <c r="AL86" s="39"/>
      <c r="AM86" s="76"/>
      <c r="AN86" s="39"/>
      <c r="AO86" s="39"/>
      <c r="AP86" s="33"/>
      <c r="AQ86" s="77"/>
      <c r="AR86" s="39"/>
      <c r="AS86" s="39"/>
      <c r="AT86" s="76"/>
      <c r="AU86" s="39"/>
      <c r="AV86" s="78"/>
      <c r="AW86" s="33"/>
      <c r="AX86" s="77"/>
      <c r="AY86" s="39"/>
      <c r="AZ86" s="39"/>
      <c r="BA86" s="76"/>
      <c r="BB86" s="39"/>
      <c r="BC86" s="78"/>
      <c r="BD86" s="33"/>
      <c r="BE86" s="77"/>
      <c r="BF86" s="39"/>
      <c r="BG86" s="39"/>
      <c r="BH86" s="76"/>
      <c r="BI86" s="39"/>
      <c r="BJ86" s="78"/>
      <c r="BK86" s="33"/>
    </row>
    <row r="87" spans="1:63" x14ac:dyDescent="0.35">
      <c r="A87" s="77"/>
      <c r="B87" s="39"/>
      <c r="C87" s="39"/>
      <c r="D87" s="39"/>
      <c r="E87" s="39"/>
      <c r="F87" s="73"/>
      <c r="G87" s="95">
        <f>Table1487453233343536331323334353738393103113123133143153164[[#This Row],[Hours Worked]]*Table1487453233343536331323334353738393103113123133143153164[[#This Row],[Rate]]</f>
        <v>0</v>
      </c>
      <c r="H87" s="116"/>
      <c r="I87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87" s="94"/>
      <c r="K87" s="95">
        <f>Table1487453233343536331323334353738393103113123133143153164[[#This Row],[Rate (Auto selects)]]*Table1487453233343536331323334353738393103113123133143153164[[#This Row],[Hours Used]]</f>
        <v>0</v>
      </c>
      <c r="S87" s="33"/>
      <c r="T87" s="39"/>
      <c r="U87" s="39"/>
      <c r="V87" s="39"/>
      <c r="W87" s="39"/>
      <c r="X87" s="39"/>
      <c r="Y87" s="112">
        <f>IF(X87 &lt;&gt; "", RIGHT(Table15775311283848586881828384858788898108118128138148158169[[#This Row],[Class (Dropdown)]],6),0)</f>
        <v>0</v>
      </c>
      <c r="Z87" s="108"/>
      <c r="AA87" s="107"/>
      <c r="AB87" s="111">
        <f>Table15775311283848586881828384858788898108118128138148158169[[#This Row],[Rate (Auto fill)]]*Table15775311283848586881828384858788898108118128138148158169[[#This Row],[Hours Groomed]]</f>
        <v>0</v>
      </c>
      <c r="AC87" s="32"/>
      <c r="AD87" s="84"/>
      <c r="AE87" s="85"/>
      <c r="AF87" s="85"/>
      <c r="AI87" s="33"/>
      <c r="AJ87" s="39"/>
      <c r="AK87" s="39"/>
      <c r="AL87" s="39"/>
      <c r="AM87" s="76"/>
      <c r="AN87" s="39"/>
      <c r="AO87" s="39"/>
      <c r="AP87" s="33"/>
      <c r="AQ87" s="77"/>
      <c r="AR87" s="39"/>
      <c r="AS87" s="39"/>
      <c r="AT87" s="76"/>
      <c r="AU87" s="39"/>
      <c r="AV87" s="78"/>
      <c r="AW87" s="33"/>
      <c r="AX87" s="77"/>
      <c r="AY87" s="39"/>
      <c r="AZ87" s="39"/>
      <c r="BA87" s="76"/>
      <c r="BB87" s="39"/>
      <c r="BC87" s="78"/>
      <c r="BD87" s="33"/>
      <c r="BE87" s="77"/>
      <c r="BF87" s="39"/>
      <c r="BG87" s="39"/>
      <c r="BH87" s="76"/>
      <c r="BI87" s="39"/>
      <c r="BJ87" s="78"/>
      <c r="BK87" s="33"/>
    </row>
    <row r="88" spans="1:63" x14ac:dyDescent="0.35">
      <c r="A88" s="77"/>
      <c r="B88" s="39"/>
      <c r="C88" s="39"/>
      <c r="D88" s="39"/>
      <c r="E88" s="39"/>
      <c r="F88" s="73"/>
      <c r="G88" s="95">
        <f>Table1487453233343536331323334353738393103113123133143153164[[#This Row],[Hours Worked]]*Table1487453233343536331323334353738393103113123133143153164[[#This Row],[Rate]]</f>
        <v>0</v>
      </c>
      <c r="H88" s="116"/>
      <c r="I88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88" s="94"/>
      <c r="K88" s="95">
        <f>Table1487453233343536331323334353738393103113123133143153164[[#This Row],[Rate (Auto selects)]]*Table1487453233343536331323334353738393103113123133143153164[[#This Row],[Hours Used]]</f>
        <v>0</v>
      </c>
      <c r="S88" s="33"/>
      <c r="T88" s="39"/>
      <c r="U88" s="39"/>
      <c r="V88" s="39"/>
      <c r="W88" s="39"/>
      <c r="X88" s="39"/>
      <c r="Y88" s="112">
        <f>IF(X88 &lt;&gt; "", RIGHT(Table15775311283848586881828384858788898108118128138148158169[[#This Row],[Class (Dropdown)]],6),0)</f>
        <v>0</v>
      </c>
      <c r="Z88" s="108"/>
      <c r="AA88" s="107"/>
      <c r="AB88" s="111">
        <f>Table15775311283848586881828384858788898108118128138148158169[[#This Row],[Rate (Auto fill)]]*Table15775311283848586881828384858788898108118128138148158169[[#This Row],[Hours Groomed]]</f>
        <v>0</v>
      </c>
      <c r="AC88" s="32"/>
      <c r="AD88" s="84"/>
      <c r="AE88" s="85"/>
      <c r="AF88" s="85"/>
      <c r="AI88" s="33"/>
      <c r="AJ88" s="39"/>
      <c r="AK88" s="39"/>
      <c r="AL88" s="39"/>
      <c r="AM88" s="76"/>
      <c r="AN88" s="39"/>
      <c r="AO88" s="39"/>
      <c r="AP88" s="33"/>
      <c r="AQ88" s="77"/>
      <c r="AR88" s="39"/>
      <c r="AS88" s="39"/>
      <c r="AT88" s="76"/>
      <c r="AU88" s="39"/>
      <c r="AV88" s="78"/>
      <c r="AW88" s="33"/>
      <c r="AX88" s="77"/>
      <c r="AY88" s="39"/>
      <c r="AZ88" s="39"/>
      <c r="BA88" s="76"/>
      <c r="BB88" s="39"/>
      <c r="BC88" s="78"/>
      <c r="BD88" s="33"/>
      <c r="BE88" s="77"/>
      <c r="BF88" s="39"/>
      <c r="BG88" s="39"/>
      <c r="BH88" s="76"/>
      <c r="BI88" s="39"/>
      <c r="BJ88" s="78"/>
      <c r="BK88" s="33"/>
    </row>
    <row r="89" spans="1:63" x14ac:dyDescent="0.35">
      <c r="A89" s="77"/>
      <c r="B89" s="39"/>
      <c r="C89" s="39"/>
      <c r="D89" s="39"/>
      <c r="E89" s="39"/>
      <c r="F89" s="73"/>
      <c r="G89" s="95">
        <f>Table1487453233343536331323334353738393103113123133143153164[[#This Row],[Hours Worked]]*Table1487453233343536331323334353738393103113123133143153164[[#This Row],[Rate]]</f>
        <v>0</v>
      </c>
      <c r="H89" s="116"/>
      <c r="I89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89" s="94"/>
      <c r="K89" s="95">
        <f>Table1487453233343536331323334353738393103113123133143153164[[#This Row],[Rate (Auto selects)]]*Table1487453233343536331323334353738393103113123133143153164[[#This Row],[Hours Used]]</f>
        <v>0</v>
      </c>
      <c r="S89" s="33"/>
      <c r="T89" s="39"/>
      <c r="U89" s="39"/>
      <c r="V89" s="39"/>
      <c r="W89" s="39"/>
      <c r="X89" s="39"/>
      <c r="Y89" s="112">
        <f>IF(X89 &lt;&gt; "", RIGHT(Table15775311283848586881828384858788898108118128138148158169[[#This Row],[Class (Dropdown)]],6),0)</f>
        <v>0</v>
      </c>
      <c r="Z89" s="108"/>
      <c r="AA89" s="107"/>
      <c r="AB89" s="111">
        <f>Table15775311283848586881828384858788898108118128138148158169[[#This Row],[Rate (Auto fill)]]*Table15775311283848586881828384858788898108118128138148158169[[#This Row],[Hours Groomed]]</f>
        <v>0</v>
      </c>
      <c r="AC89" s="32"/>
      <c r="AD89" s="84"/>
      <c r="AE89" s="85"/>
      <c r="AF89" s="85"/>
      <c r="AI89" s="33"/>
      <c r="AJ89" s="39"/>
      <c r="AK89" s="39"/>
      <c r="AL89" s="39"/>
      <c r="AM89" s="76"/>
      <c r="AN89" s="39"/>
      <c r="AO89" s="39"/>
      <c r="AP89" s="33"/>
      <c r="AQ89" s="77"/>
      <c r="AR89" s="39"/>
      <c r="AS89" s="39"/>
      <c r="AT89" s="76"/>
      <c r="AU89" s="39"/>
      <c r="AV89" s="78"/>
      <c r="AW89" s="33"/>
      <c r="AX89" s="77"/>
      <c r="AY89" s="39"/>
      <c r="AZ89" s="39"/>
      <c r="BA89" s="76"/>
      <c r="BB89" s="39"/>
      <c r="BC89" s="78"/>
      <c r="BD89" s="33"/>
      <c r="BE89" s="77"/>
      <c r="BF89" s="39"/>
      <c r="BG89" s="39"/>
      <c r="BH89" s="76"/>
      <c r="BI89" s="39"/>
      <c r="BJ89" s="78"/>
      <c r="BK89" s="33"/>
    </row>
    <row r="90" spans="1:63" x14ac:dyDescent="0.35">
      <c r="A90" s="77"/>
      <c r="B90" s="39"/>
      <c r="C90" s="39"/>
      <c r="D90" s="39"/>
      <c r="E90" s="39"/>
      <c r="F90" s="73"/>
      <c r="G90" s="95">
        <f>Table1487453233343536331323334353738393103113123133143153164[[#This Row],[Hours Worked]]*Table1487453233343536331323334353738393103113123133143153164[[#This Row],[Rate]]</f>
        <v>0</v>
      </c>
      <c r="H90" s="116"/>
      <c r="I90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90" s="94"/>
      <c r="K90" s="95">
        <f>Table1487453233343536331323334353738393103113123133143153164[[#This Row],[Rate (Auto selects)]]*Table1487453233343536331323334353738393103113123133143153164[[#This Row],[Hours Used]]</f>
        <v>0</v>
      </c>
      <c r="S90" s="33"/>
      <c r="T90" s="39"/>
      <c r="U90" s="39"/>
      <c r="V90" s="39"/>
      <c r="W90" s="39"/>
      <c r="X90" s="39"/>
      <c r="Y90" s="112">
        <f>IF(X90 &lt;&gt; "", RIGHT(Table15775311283848586881828384858788898108118128138148158169[[#This Row],[Class (Dropdown)]],6),0)</f>
        <v>0</v>
      </c>
      <c r="Z90" s="108"/>
      <c r="AA90" s="107"/>
      <c r="AB90" s="111">
        <f>Table15775311283848586881828384858788898108118128138148158169[[#This Row],[Rate (Auto fill)]]*Table15775311283848586881828384858788898108118128138148158169[[#This Row],[Hours Groomed]]</f>
        <v>0</v>
      </c>
      <c r="AC90" s="32"/>
      <c r="AD90" s="84"/>
      <c r="AE90" s="85"/>
      <c r="AF90" s="85"/>
      <c r="AI90" s="33"/>
      <c r="AJ90" s="39"/>
      <c r="AK90" s="39"/>
      <c r="AL90" s="39"/>
      <c r="AM90" s="76"/>
      <c r="AN90" s="39"/>
      <c r="AO90" s="39"/>
      <c r="AP90" s="33"/>
      <c r="AQ90" s="77"/>
      <c r="AR90" s="39"/>
      <c r="AS90" s="39"/>
      <c r="AT90" s="76"/>
      <c r="AU90" s="39"/>
      <c r="AV90" s="78"/>
      <c r="AW90" s="33"/>
      <c r="AX90" s="77"/>
      <c r="AY90" s="39"/>
      <c r="AZ90" s="39"/>
      <c r="BA90" s="76"/>
      <c r="BB90" s="39"/>
      <c r="BC90" s="78"/>
      <c r="BD90" s="33"/>
      <c r="BE90" s="77"/>
      <c r="BF90" s="39"/>
      <c r="BG90" s="39"/>
      <c r="BH90" s="76"/>
      <c r="BI90" s="39"/>
      <c r="BJ90" s="78"/>
      <c r="BK90" s="33"/>
    </row>
    <row r="91" spans="1:63" x14ac:dyDescent="0.35">
      <c r="A91" s="77"/>
      <c r="B91" s="39"/>
      <c r="C91" s="39"/>
      <c r="D91" s="39"/>
      <c r="E91" s="39"/>
      <c r="F91" s="73"/>
      <c r="G91" s="95">
        <f>Table1487453233343536331323334353738393103113123133143153164[[#This Row],[Hours Worked]]*Table1487453233343536331323334353738393103113123133143153164[[#This Row],[Rate]]</f>
        <v>0</v>
      </c>
      <c r="H91" s="116"/>
      <c r="I91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91" s="94"/>
      <c r="K91" s="95">
        <f>Table1487453233343536331323334353738393103113123133143153164[[#This Row],[Rate (Auto selects)]]*Table1487453233343536331323334353738393103113123133143153164[[#This Row],[Hours Used]]</f>
        <v>0</v>
      </c>
      <c r="S91" s="33"/>
      <c r="T91" s="39"/>
      <c r="U91" s="39"/>
      <c r="V91" s="39"/>
      <c r="W91" s="39"/>
      <c r="X91" s="39"/>
      <c r="Y91" s="112">
        <f>IF(X91 &lt;&gt; "", RIGHT(Table15775311283848586881828384858788898108118128138148158169[[#This Row],[Class (Dropdown)]],6),0)</f>
        <v>0</v>
      </c>
      <c r="Z91" s="108"/>
      <c r="AA91" s="107"/>
      <c r="AB91" s="111">
        <f>Table15775311283848586881828384858788898108118128138148158169[[#This Row],[Rate (Auto fill)]]*Table15775311283848586881828384858788898108118128138148158169[[#This Row],[Hours Groomed]]</f>
        <v>0</v>
      </c>
      <c r="AC91" s="32"/>
      <c r="AD91" s="84"/>
      <c r="AE91" s="85"/>
      <c r="AF91" s="85"/>
      <c r="AI91" s="33"/>
      <c r="AJ91" s="39"/>
      <c r="AK91" s="39"/>
      <c r="AL91" s="39"/>
      <c r="AM91" s="76"/>
      <c r="AN91" s="39"/>
      <c r="AO91" s="39"/>
      <c r="AP91" s="33"/>
      <c r="AQ91" s="77"/>
      <c r="AR91" s="39"/>
      <c r="AS91" s="39"/>
      <c r="AT91" s="76"/>
      <c r="AU91" s="39"/>
      <c r="AV91" s="78"/>
      <c r="AW91" s="33"/>
      <c r="AX91" s="77"/>
      <c r="AY91" s="39"/>
      <c r="AZ91" s="39"/>
      <c r="BA91" s="76"/>
      <c r="BB91" s="39"/>
      <c r="BC91" s="78"/>
      <c r="BD91" s="33"/>
      <c r="BE91" s="77"/>
      <c r="BF91" s="39"/>
      <c r="BG91" s="39"/>
      <c r="BH91" s="76"/>
      <c r="BI91" s="39"/>
      <c r="BJ91" s="78"/>
      <c r="BK91" s="33"/>
    </row>
    <row r="92" spans="1:63" x14ac:dyDescent="0.35">
      <c r="A92" s="77"/>
      <c r="B92" s="39"/>
      <c r="C92" s="39"/>
      <c r="D92" s="39"/>
      <c r="E92" s="39"/>
      <c r="F92" s="73"/>
      <c r="G92" s="95">
        <f>Table1487453233343536331323334353738393103113123133143153164[[#This Row],[Hours Worked]]*Table1487453233343536331323334353738393103113123133143153164[[#This Row],[Rate]]</f>
        <v>0</v>
      </c>
      <c r="H92" s="116"/>
      <c r="I92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92" s="94"/>
      <c r="K92" s="95">
        <f>Table1487453233343536331323334353738393103113123133143153164[[#This Row],[Rate (Auto selects)]]*Table1487453233343536331323334353738393103113123133143153164[[#This Row],[Hours Used]]</f>
        <v>0</v>
      </c>
      <c r="S92" s="33"/>
      <c r="T92" s="39"/>
      <c r="U92" s="39"/>
      <c r="V92" s="39"/>
      <c r="W92" s="39"/>
      <c r="X92" s="39"/>
      <c r="Y92" s="112">
        <f>IF(X92 &lt;&gt; "", RIGHT(Table15775311283848586881828384858788898108118128138148158169[[#This Row],[Class (Dropdown)]],6),0)</f>
        <v>0</v>
      </c>
      <c r="Z92" s="108"/>
      <c r="AA92" s="107"/>
      <c r="AB92" s="111">
        <f>Table15775311283848586881828384858788898108118128138148158169[[#This Row],[Rate (Auto fill)]]*Table15775311283848586881828384858788898108118128138148158169[[#This Row],[Hours Groomed]]</f>
        <v>0</v>
      </c>
      <c r="AC92" s="32"/>
      <c r="AD92" s="84"/>
      <c r="AE92" s="85"/>
      <c r="AF92" s="85"/>
      <c r="AI92" s="33"/>
      <c r="AJ92" s="39"/>
      <c r="AK92" s="39"/>
      <c r="AL92" s="39"/>
      <c r="AM92" s="76"/>
      <c r="AN92" s="39"/>
      <c r="AO92" s="39"/>
      <c r="AP92" s="33"/>
      <c r="AQ92" s="77"/>
      <c r="AR92" s="39"/>
      <c r="AS92" s="39"/>
      <c r="AT92" s="76"/>
      <c r="AU92" s="39"/>
      <c r="AV92" s="78"/>
      <c r="AW92" s="33"/>
      <c r="AX92" s="77"/>
      <c r="AY92" s="39"/>
      <c r="AZ92" s="39"/>
      <c r="BA92" s="76"/>
      <c r="BB92" s="39"/>
      <c r="BC92" s="78"/>
      <c r="BD92" s="33"/>
      <c r="BE92" s="77"/>
      <c r="BF92" s="39"/>
      <c r="BG92" s="39"/>
      <c r="BH92" s="76"/>
      <c r="BI92" s="39"/>
      <c r="BJ92" s="78"/>
      <c r="BK92" s="33"/>
    </row>
    <row r="93" spans="1:63" x14ac:dyDescent="0.35">
      <c r="A93" s="77"/>
      <c r="B93" s="39"/>
      <c r="C93" s="39"/>
      <c r="D93" s="39"/>
      <c r="E93" s="39"/>
      <c r="F93" s="73"/>
      <c r="G93" s="95">
        <f>Table1487453233343536331323334353738393103113123133143153164[[#This Row],[Hours Worked]]*Table1487453233343536331323334353738393103113123133143153164[[#This Row],[Rate]]</f>
        <v>0</v>
      </c>
      <c r="H93" s="116"/>
      <c r="I93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93" s="94"/>
      <c r="K93" s="95">
        <f>Table1487453233343536331323334353738393103113123133143153164[[#This Row],[Rate (Auto selects)]]*Table1487453233343536331323334353738393103113123133143153164[[#This Row],[Hours Used]]</f>
        <v>0</v>
      </c>
      <c r="S93" s="33"/>
      <c r="T93" s="39"/>
      <c r="U93" s="39"/>
      <c r="V93" s="39"/>
      <c r="W93" s="39"/>
      <c r="X93" s="39"/>
      <c r="Y93" s="112">
        <f>IF(X93 &lt;&gt; "", RIGHT(Table15775311283848586881828384858788898108118128138148158169[[#This Row],[Class (Dropdown)]],6),0)</f>
        <v>0</v>
      </c>
      <c r="Z93" s="108"/>
      <c r="AA93" s="107"/>
      <c r="AB93" s="111">
        <f>Table15775311283848586881828384858788898108118128138148158169[[#This Row],[Rate (Auto fill)]]*Table15775311283848586881828384858788898108118128138148158169[[#This Row],[Hours Groomed]]</f>
        <v>0</v>
      </c>
      <c r="AC93" s="32"/>
      <c r="AD93" s="84"/>
      <c r="AE93" s="85"/>
      <c r="AF93" s="85"/>
      <c r="AI93" s="33"/>
      <c r="AJ93" s="39"/>
      <c r="AK93" s="39"/>
      <c r="AL93" s="39"/>
      <c r="AM93" s="76"/>
      <c r="AN93" s="39"/>
      <c r="AO93" s="39"/>
      <c r="AP93" s="33"/>
      <c r="AQ93" s="77"/>
      <c r="AR93" s="39"/>
      <c r="AS93" s="39"/>
      <c r="AT93" s="76"/>
      <c r="AU93" s="39"/>
      <c r="AV93" s="78"/>
      <c r="AW93" s="33"/>
      <c r="AX93" s="77"/>
      <c r="AY93" s="39"/>
      <c r="AZ93" s="39"/>
      <c r="BA93" s="76"/>
      <c r="BB93" s="39"/>
      <c r="BC93" s="78"/>
      <c r="BD93" s="33"/>
      <c r="BE93" s="77"/>
      <c r="BF93" s="39"/>
      <c r="BG93" s="39"/>
      <c r="BH93" s="76"/>
      <c r="BI93" s="39"/>
      <c r="BJ93" s="78"/>
      <c r="BK93" s="33"/>
    </row>
    <row r="94" spans="1:63" x14ac:dyDescent="0.35">
      <c r="A94" s="77"/>
      <c r="B94" s="39"/>
      <c r="C94" s="39"/>
      <c r="D94" s="39"/>
      <c r="E94" s="39"/>
      <c r="F94" s="73"/>
      <c r="G94" s="95">
        <f>Table1487453233343536331323334353738393103113123133143153164[[#This Row],[Hours Worked]]*Table1487453233343536331323334353738393103113123133143153164[[#This Row],[Rate]]</f>
        <v>0</v>
      </c>
      <c r="H94" s="116"/>
      <c r="I94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94" s="94"/>
      <c r="K94" s="95">
        <f>Table1487453233343536331323334353738393103113123133143153164[[#This Row],[Rate (Auto selects)]]*Table1487453233343536331323334353738393103113123133143153164[[#This Row],[Hours Used]]</f>
        <v>0</v>
      </c>
      <c r="S94" s="33"/>
      <c r="T94" s="39"/>
      <c r="U94" s="39"/>
      <c r="V94" s="39"/>
      <c r="W94" s="39"/>
      <c r="X94" s="39"/>
      <c r="Y94" s="112">
        <f>IF(X94 &lt;&gt; "", RIGHT(Table15775311283848586881828384858788898108118128138148158169[[#This Row],[Class (Dropdown)]],6),0)</f>
        <v>0</v>
      </c>
      <c r="Z94" s="108"/>
      <c r="AA94" s="107"/>
      <c r="AB94" s="111">
        <f>Table15775311283848586881828384858788898108118128138148158169[[#This Row],[Rate (Auto fill)]]*Table15775311283848586881828384858788898108118128138148158169[[#This Row],[Hours Groomed]]</f>
        <v>0</v>
      </c>
      <c r="AC94" s="32"/>
      <c r="AD94" s="84"/>
      <c r="AE94" s="85"/>
      <c r="AF94" s="85"/>
      <c r="AI94" s="33"/>
      <c r="AJ94" s="39"/>
      <c r="AK94" s="39"/>
      <c r="AL94" s="39"/>
      <c r="AM94" s="76"/>
      <c r="AN94" s="39"/>
      <c r="AO94" s="39"/>
      <c r="AP94" s="33"/>
      <c r="AQ94" s="77"/>
      <c r="AR94" s="39"/>
      <c r="AS94" s="39"/>
      <c r="AT94" s="76"/>
      <c r="AU94" s="39"/>
      <c r="AV94" s="78"/>
      <c r="AW94" s="33"/>
      <c r="AX94" s="77"/>
      <c r="AY94" s="39"/>
      <c r="AZ94" s="39"/>
      <c r="BA94" s="76"/>
      <c r="BB94" s="39"/>
      <c r="BC94" s="78"/>
      <c r="BD94" s="33"/>
      <c r="BE94" s="77"/>
      <c r="BF94" s="39"/>
      <c r="BG94" s="39"/>
      <c r="BH94" s="76"/>
      <c r="BI94" s="39"/>
      <c r="BJ94" s="78"/>
      <c r="BK94" s="33"/>
    </row>
    <row r="95" spans="1:63" x14ac:dyDescent="0.35">
      <c r="A95" s="77"/>
      <c r="B95" s="39"/>
      <c r="C95" s="39"/>
      <c r="D95" s="39"/>
      <c r="E95" s="39"/>
      <c r="F95" s="73"/>
      <c r="G95" s="95">
        <f>Table1487453233343536331323334353738393103113123133143153164[[#This Row],[Hours Worked]]*Table1487453233343536331323334353738393103113123133143153164[[#This Row],[Rate]]</f>
        <v>0</v>
      </c>
      <c r="H95" s="116"/>
      <c r="I95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95" s="94"/>
      <c r="K95" s="95">
        <f>Table1487453233343536331323334353738393103113123133143153164[[#This Row],[Rate (Auto selects)]]*Table1487453233343536331323334353738393103113123133143153164[[#This Row],[Hours Used]]</f>
        <v>0</v>
      </c>
      <c r="S95" s="33"/>
      <c r="T95" s="39"/>
      <c r="U95" s="39"/>
      <c r="V95" s="39"/>
      <c r="W95" s="39"/>
      <c r="X95" s="39"/>
      <c r="Y95" s="112">
        <f>IF(X95 &lt;&gt; "", RIGHT(Table15775311283848586881828384858788898108118128138148158169[[#This Row],[Class (Dropdown)]],6),0)</f>
        <v>0</v>
      </c>
      <c r="Z95" s="108"/>
      <c r="AA95" s="107"/>
      <c r="AB95" s="111">
        <f>Table15775311283848586881828384858788898108118128138148158169[[#This Row],[Rate (Auto fill)]]*Table15775311283848586881828384858788898108118128138148158169[[#This Row],[Hours Groomed]]</f>
        <v>0</v>
      </c>
      <c r="AC95" s="32"/>
      <c r="AD95" s="84"/>
      <c r="AE95" s="85"/>
      <c r="AF95" s="85"/>
      <c r="AI95" s="33"/>
      <c r="AJ95" s="39"/>
      <c r="AK95" s="39"/>
      <c r="AL95" s="39"/>
      <c r="AM95" s="76"/>
      <c r="AN95" s="39"/>
      <c r="AO95" s="39"/>
      <c r="AP95" s="33"/>
      <c r="AQ95" s="77"/>
      <c r="AR95" s="39"/>
      <c r="AS95" s="39"/>
      <c r="AT95" s="76"/>
      <c r="AU95" s="39"/>
      <c r="AV95" s="78"/>
      <c r="AW95" s="33"/>
      <c r="AX95" s="77"/>
      <c r="AY95" s="39"/>
      <c r="AZ95" s="39"/>
      <c r="BA95" s="76"/>
      <c r="BB95" s="39"/>
      <c r="BC95" s="78"/>
      <c r="BD95" s="33"/>
      <c r="BE95" s="77"/>
      <c r="BF95" s="39"/>
      <c r="BG95" s="39"/>
      <c r="BH95" s="76"/>
      <c r="BI95" s="39"/>
      <c r="BJ95" s="78"/>
      <c r="BK95" s="33"/>
    </row>
    <row r="96" spans="1:63" x14ac:dyDescent="0.35">
      <c r="A96" s="77"/>
      <c r="B96" s="39"/>
      <c r="C96" s="39"/>
      <c r="D96" s="39"/>
      <c r="E96" s="39"/>
      <c r="F96" s="73"/>
      <c r="G96" s="95">
        <f>Table1487453233343536331323334353738393103113123133143153164[[#This Row],[Hours Worked]]*Table1487453233343536331323334353738393103113123133143153164[[#This Row],[Rate]]</f>
        <v>0</v>
      </c>
      <c r="H96" s="116"/>
      <c r="I96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96" s="94"/>
      <c r="K96" s="95">
        <f>Table1487453233343536331323334353738393103113123133143153164[[#This Row],[Rate (Auto selects)]]*Table1487453233343536331323334353738393103113123133143153164[[#This Row],[Hours Used]]</f>
        <v>0</v>
      </c>
      <c r="S96" s="33"/>
      <c r="T96" s="39"/>
      <c r="U96" s="39"/>
      <c r="V96" s="39"/>
      <c r="W96" s="39"/>
      <c r="X96" s="39"/>
      <c r="Y96" s="112">
        <f>IF(X96 &lt;&gt; "", RIGHT(Table15775311283848586881828384858788898108118128138148158169[[#This Row],[Class (Dropdown)]],6),0)</f>
        <v>0</v>
      </c>
      <c r="Z96" s="108"/>
      <c r="AA96" s="107"/>
      <c r="AB96" s="111">
        <f>Table15775311283848586881828384858788898108118128138148158169[[#This Row],[Rate (Auto fill)]]*Table15775311283848586881828384858788898108118128138148158169[[#This Row],[Hours Groomed]]</f>
        <v>0</v>
      </c>
      <c r="AC96" s="32"/>
      <c r="AD96" s="84"/>
      <c r="AE96" s="85"/>
      <c r="AF96" s="85"/>
      <c r="AI96" s="33"/>
      <c r="AJ96" s="39"/>
      <c r="AK96" s="39"/>
      <c r="AL96" s="39"/>
      <c r="AM96" s="76"/>
      <c r="AN96" s="39"/>
      <c r="AO96" s="39"/>
      <c r="AP96" s="33"/>
      <c r="AQ96" s="77"/>
      <c r="AR96" s="39"/>
      <c r="AS96" s="39"/>
      <c r="AT96" s="76"/>
      <c r="AU96" s="39"/>
      <c r="AV96" s="78"/>
      <c r="AW96" s="33"/>
      <c r="AX96" s="77"/>
      <c r="AY96" s="39"/>
      <c r="AZ96" s="39"/>
      <c r="BA96" s="76"/>
      <c r="BB96" s="39"/>
      <c r="BC96" s="78"/>
      <c r="BD96" s="33"/>
      <c r="BE96" s="77"/>
      <c r="BF96" s="39"/>
      <c r="BG96" s="39"/>
      <c r="BH96" s="76"/>
      <c r="BI96" s="39"/>
      <c r="BJ96" s="78"/>
      <c r="BK96" s="33"/>
    </row>
    <row r="97" spans="1:63" x14ac:dyDescent="0.35">
      <c r="A97" s="77"/>
      <c r="B97" s="39"/>
      <c r="C97" s="39"/>
      <c r="D97" s="39"/>
      <c r="E97" s="39"/>
      <c r="F97" s="73"/>
      <c r="G97" s="95">
        <f>Table1487453233343536331323334353738393103113123133143153164[[#This Row],[Hours Worked]]*Table1487453233343536331323334353738393103113123133143153164[[#This Row],[Rate]]</f>
        <v>0</v>
      </c>
      <c r="H97" s="116"/>
      <c r="I97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97" s="94"/>
      <c r="K97" s="95">
        <f>Table1487453233343536331323334353738393103113123133143153164[[#This Row],[Rate (Auto selects)]]*Table1487453233343536331323334353738393103113123133143153164[[#This Row],[Hours Used]]</f>
        <v>0</v>
      </c>
      <c r="S97" s="33"/>
      <c r="T97" s="39"/>
      <c r="U97" s="39"/>
      <c r="V97" s="39"/>
      <c r="W97" s="39"/>
      <c r="X97" s="39"/>
      <c r="Y97" s="112">
        <f>IF(X97 &lt;&gt; "", RIGHT(Table15775311283848586881828384858788898108118128138148158169[[#This Row],[Class (Dropdown)]],6),0)</f>
        <v>0</v>
      </c>
      <c r="Z97" s="108"/>
      <c r="AA97" s="107"/>
      <c r="AB97" s="111">
        <f>Table15775311283848586881828384858788898108118128138148158169[[#This Row],[Rate (Auto fill)]]*Table15775311283848586881828384858788898108118128138148158169[[#This Row],[Hours Groomed]]</f>
        <v>0</v>
      </c>
      <c r="AC97" s="32"/>
      <c r="AD97" s="84"/>
      <c r="AE97" s="85"/>
      <c r="AF97" s="85"/>
      <c r="AI97" s="33"/>
      <c r="AJ97" s="39"/>
      <c r="AK97" s="39"/>
      <c r="AL97" s="39"/>
      <c r="AM97" s="76"/>
      <c r="AN97" s="39"/>
      <c r="AO97" s="39"/>
      <c r="AP97" s="33"/>
      <c r="AQ97" s="77"/>
      <c r="AR97" s="39"/>
      <c r="AS97" s="39"/>
      <c r="AT97" s="76"/>
      <c r="AU97" s="39"/>
      <c r="AV97" s="78"/>
      <c r="AW97" s="33"/>
      <c r="AX97" s="77"/>
      <c r="AY97" s="39"/>
      <c r="AZ97" s="39"/>
      <c r="BA97" s="76"/>
      <c r="BB97" s="39"/>
      <c r="BC97" s="78"/>
      <c r="BD97" s="33"/>
      <c r="BE97" s="77"/>
      <c r="BF97" s="39"/>
      <c r="BG97" s="39"/>
      <c r="BH97" s="76"/>
      <c r="BI97" s="39"/>
      <c r="BJ97" s="78"/>
      <c r="BK97" s="33"/>
    </row>
    <row r="98" spans="1:63" x14ac:dyDescent="0.35">
      <c r="A98" s="77"/>
      <c r="B98" s="39"/>
      <c r="C98" s="39"/>
      <c r="D98" s="39"/>
      <c r="E98" s="39"/>
      <c r="F98" s="73"/>
      <c r="G98" s="95">
        <f>Table1487453233343536331323334353738393103113123133143153164[[#This Row],[Hours Worked]]*Table1487453233343536331323334353738393103113123133143153164[[#This Row],[Rate]]</f>
        <v>0</v>
      </c>
      <c r="H98" s="116"/>
      <c r="I98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98" s="94"/>
      <c r="K98" s="95">
        <f>Table1487453233343536331323334353738393103113123133143153164[[#This Row],[Rate (Auto selects)]]*Table1487453233343536331323334353738393103113123133143153164[[#This Row],[Hours Used]]</f>
        <v>0</v>
      </c>
      <c r="S98" s="33"/>
      <c r="T98" s="39"/>
      <c r="U98" s="39"/>
      <c r="V98" s="39"/>
      <c r="W98" s="39"/>
      <c r="X98" s="39"/>
      <c r="Y98" s="112">
        <f>IF(X98 &lt;&gt; "", RIGHT(Table15775311283848586881828384858788898108118128138148158169[[#This Row],[Class (Dropdown)]],6),0)</f>
        <v>0</v>
      </c>
      <c r="Z98" s="108"/>
      <c r="AA98" s="107"/>
      <c r="AB98" s="111">
        <f>Table15775311283848586881828384858788898108118128138148158169[[#This Row],[Rate (Auto fill)]]*Table15775311283848586881828384858788898108118128138148158169[[#This Row],[Hours Groomed]]</f>
        <v>0</v>
      </c>
      <c r="AC98" s="32"/>
      <c r="AD98" s="84"/>
      <c r="AE98" s="85"/>
      <c r="AF98" s="85"/>
      <c r="AI98" s="33"/>
      <c r="AJ98" s="39"/>
      <c r="AK98" s="39"/>
      <c r="AL98" s="39"/>
      <c r="AM98" s="76"/>
      <c r="AN98" s="39"/>
      <c r="AO98" s="39"/>
      <c r="AP98" s="33"/>
      <c r="AQ98" s="77"/>
      <c r="AR98" s="39"/>
      <c r="AS98" s="39"/>
      <c r="AT98" s="76"/>
      <c r="AU98" s="39"/>
      <c r="AV98" s="78"/>
      <c r="AW98" s="33"/>
      <c r="AX98" s="77"/>
      <c r="AY98" s="39"/>
      <c r="AZ98" s="39"/>
      <c r="BA98" s="76"/>
      <c r="BB98" s="39"/>
      <c r="BC98" s="78"/>
      <c r="BD98" s="33"/>
      <c r="BE98" s="77"/>
      <c r="BF98" s="39"/>
      <c r="BG98" s="39"/>
      <c r="BH98" s="76"/>
      <c r="BI98" s="39"/>
      <c r="BJ98" s="78"/>
      <c r="BK98" s="33"/>
    </row>
    <row r="99" spans="1:63" x14ac:dyDescent="0.35">
      <c r="A99" s="77"/>
      <c r="B99" s="39"/>
      <c r="C99" s="39"/>
      <c r="D99" s="39"/>
      <c r="E99" s="39"/>
      <c r="F99" s="73"/>
      <c r="G99" s="95">
        <f>Table1487453233343536331323334353738393103113123133143153164[[#This Row],[Hours Worked]]*Table1487453233343536331323334353738393103113123133143153164[[#This Row],[Rate]]</f>
        <v>0</v>
      </c>
      <c r="H99" s="116"/>
      <c r="I99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99" s="94"/>
      <c r="K99" s="95">
        <f>Table1487453233343536331323334353738393103113123133143153164[[#This Row],[Rate (Auto selects)]]*Table1487453233343536331323334353738393103113123133143153164[[#This Row],[Hours Used]]</f>
        <v>0</v>
      </c>
      <c r="S99" s="33"/>
      <c r="T99" s="39"/>
      <c r="U99" s="39"/>
      <c r="V99" s="39"/>
      <c r="W99" s="39"/>
      <c r="X99" s="39"/>
      <c r="Y99" s="112">
        <f>IF(X99 &lt;&gt; "", RIGHT(Table15775311283848586881828384858788898108118128138148158169[[#This Row],[Class (Dropdown)]],6),0)</f>
        <v>0</v>
      </c>
      <c r="Z99" s="108"/>
      <c r="AA99" s="107"/>
      <c r="AB99" s="111">
        <f>Table15775311283848586881828384858788898108118128138148158169[[#This Row],[Rate (Auto fill)]]*Table15775311283848586881828384858788898108118128138148158169[[#This Row],[Hours Groomed]]</f>
        <v>0</v>
      </c>
      <c r="AC99" s="32"/>
      <c r="AD99" s="84"/>
      <c r="AE99" s="85"/>
      <c r="AF99" s="85"/>
      <c r="AI99" s="33"/>
      <c r="AJ99" s="39"/>
      <c r="AK99" s="39"/>
      <c r="AL99" s="39"/>
      <c r="AM99" s="76"/>
      <c r="AN99" s="39"/>
      <c r="AO99" s="39"/>
      <c r="AP99" s="33"/>
      <c r="AQ99" s="77"/>
      <c r="AR99" s="39"/>
      <c r="AS99" s="39"/>
      <c r="AT99" s="76"/>
      <c r="AU99" s="39"/>
      <c r="AV99" s="78"/>
      <c r="AW99" s="33"/>
      <c r="AX99" s="77"/>
      <c r="AY99" s="39"/>
      <c r="AZ99" s="39"/>
      <c r="BA99" s="76"/>
      <c r="BB99" s="39"/>
      <c r="BC99" s="78"/>
      <c r="BD99" s="33"/>
      <c r="BE99" s="77"/>
      <c r="BF99" s="39"/>
      <c r="BG99" s="39"/>
      <c r="BH99" s="76"/>
      <c r="BI99" s="39"/>
      <c r="BJ99" s="78"/>
      <c r="BK99" s="33"/>
    </row>
    <row r="100" spans="1:63" x14ac:dyDescent="0.35">
      <c r="A100" s="77"/>
      <c r="B100" s="39"/>
      <c r="C100" s="39"/>
      <c r="D100" s="39"/>
      <c r="E100" s="39"/>
      <c r="F100" s="73"/>
      <c r="G100" s="95">
        <f>Table1487453233343536331323334353738393103113123133143153164[[#This Row],[Hours Worked]]*Table1487453233343536331323334353738393103113123133143153164[[#This Row],[Rate]]</f>
        <v>0</v>
      </c>
      <c r="H100" s="116"/>
      <c r="I100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00" s="94"/>
      <c r="K100" s="95">
        <f>Table1487453233343536331323334353738393103113123133143153164[[#This Row],[Rate (Auto selects)]]*Table1487453233343536331323334353738393103113123133143153164[[#This Row],[Hours Used]]</f>
        <v>0</v>
      </c>
      <c r="S100" s="33"/>
      <c r="T100" s="39"/>
      <c r="U100" s="39"/>
      <c r="V100" s="39"/>
      <c r="W100" s="39"/>
      <c r="X100" s="39"/>
      <c r="Y100" s="112">
        <f>IF(X100 &lt;&gt; "", RIGHT(Table15775311283848586881828384858788898108118128138148158169[[#This Row],[Class (Dropdown)]],6),0)</f>
        <v>0</v>
      </c>
      <c r="Z100" s="108"/>
      <c r="AA100" s="107"/>
      <c r="AB100" s="111">
        <f>Table15775311283848586881828384858788898108118128138148158169[[#This Row],[Rate (Auto fill)]]*Table15775311283848586881828384858788898108118128138148158169[[#This Row],[Hours Groomed]]</f>
        <v>0</v>
      </c>
      <c r="AC100" s="32"/>
      <c r="AD100" s="84"/>
      <c r="AE100" s="85"/>
      <c r="AF100" s="85"/>
      <c r="AI100" s="33"/>
      <c r="AJ100" s="39"/>
      <c r="AK100" s="39"/>
      <c r="AL100" s="39"/>
      <c r="AM100" s="76"/>
      <c r="AN100" s="39"/>
      <c r="AO100" s="39"/>
      <c r="AP100" s="33"/>
      <c r="AQ100" s="77"/>
      <c r="AR100" s="39"/>
      <c r="AS100" s="39"/>
      <c r="AT100" s="76"/>
      <c r="AU100" s="39"/>
      <c r="AV100" s="78"/>
      <c r="AW100" s="33"/>
      <c r="AX100" s="77"/>
      <c r="AY100" s="39"/>
      <c r="AZ100" s="39"/>
      <c r="BA100" s="76"/>
      <c r="BB100" s="39"/>
      <c r="BC100" s="78"/>
      <c r="BD100" s="33"/>
      <c r="BE100" s="77"/>
      <c r="BF100" s="39"/>
      <c r="BG100" s="39"/>
      <c r="BH100" s="76"/>
      <c r="BI100" s="39"/>
      <c r="BJ100" s="78"/>
      <c r="BK100" s="33"/>
    </row>
    <row r="101" spans="1:63" x14ac:dyDescent="0.35">
      <c r="A101" s="77"/>
      <c r="B101" s="39"/>
      <c r="C101" s="39"/>
      <c r="D101" s="39"/>
      <c r="E101" s="39"/>
      <c r="F101" s="73"/>
      <c r="G101" s="95">
        <f>Table1487453233343536331323334353738393103113123133143153164[[#This Row],[Hours Worked]]*Table1487453233343536331323334353738393103113123133143153164[[#This Row],[Rate]]</f>
        <v>0</v>
      </c>
      <c r="H101" s="116"/>
      <c r="I101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01" s="94"/>
      <c r="K101" s="95">
        <f>Table1487453233343536331323334353738393103113123133143153164[[#This Row],[Rate (Auto selects)]]*Table1487453233343536331323334353738393103113123133143153164[[#This Row],[Hours Used]]</f>
        <v>0</v>
      </c>
      <c r="S101" s="33"/>
      <c r="T101" s="39"/>
      <c r="U101" s="39"/>
      <c r="V101" s="39"/>
      <c r="W101" s="39"/>
      <c r="X101" s="39"/>
      <c r="Y101" s="112">
        <f>IF(X101 &lt;&gt; "", RIGHT(Table15775311283848586881828384858788898108118128138148158169[[#This Row],[Class (Dropdown)]],6),0)</f>
        <v>0</v>
      </c>
      <c r="Z101" s="108"/>
      <c r="AA101" s="107"/>
      <c r="AB101" s="111">
        <f>Table15775311283848586881828384858788898108118128138148158169[[#This Row],[Rate (Auto fill)]]*Table15775311283848586881828384858788898108118128138148158169[[#This Row],[Hours Groomed]]</f>
        <v>0</v>
      </c>
      <c r="AC101" s="32"/>
      <c r="AD101" s="84"/>
      <c r="AE101" s="85"/>
      <c r="AF101" s="85"/>
      <c r="AI101" s="33"/>
      <c r="AJ101" s="39"/>
      <c r="AK101" s="39"/>
      <c r="AL101" s="39"/>
      <c r="AM101" s="76"/>
      <c r="AN101" s="39"/>
      <c r="AO101" s="39"/>
      <c r="AP101" s="33"/>
      <c r="AQ101" s="77"/>
      <c r="AR101" s="39"/>
      <c r="AS101" s="39"/>
      <c r="AT101" s="76"/>
      <c r="AU101" s="39"/>
      <c r="AV101" s="78"/>
      <c r="AW101" s="33"/>
      <c r="AX101" s="77"/>
      <c r="AY101" s="39"/>
      <c r="AZ101" s="39"/>
      <c r="BA101" s="76"/>
      <c r="BB101" s="39"/>
      <c r="BC101" s="78"/>
      <c r="BD101" s="33"/>
      <c r="BE101" s="77"/>
      <c r="BF101" s="39"/>
      <c r="BG101" s="39"/>
      <c r="BH101" s="76"/>
      <c r="BI101" s="39"/>
      <c r="BJ101" s="78"/>
      <c r="BK101" s="33"/>
    </row>
    <row r="102" spans="1:63" x14ac:dyDescent="0.35">
      <c r="A102" s="77"/>
      <c r="B102" s="39"/>
      <c r="C102" s="39"/>
      <c r="D102" s="39"/>
      <c r="E102" s="39"/>
      <c r="F102" s="73"/>
      <c r="G102" s="95">
        <f>Table1487453233343536331323334353738393103113123133143153164[[#This Row],[Hours Worked]]*Table1487453233343536331323334353738393103113123133143153164[[#This Row],[Rate]]</f>
        <v>0</v>
      </c>
      <c r="H102" s="116"/>
      <c r="I102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02" s="94"/>
      <c r="K102" s="95">
        <f>Table1487453233343536331323334353738393103113123133143153164[[#This Row],[Rate (Auto selects)]]*Table1487453233343536331323334353738393103113123133143153164[[#This Row],[Hours Used]]</f>
        <v>0</v>
      </c>
      <c r="S102" s="33"/>
      <c r="T102" s="39"/>
      <c r="U102" s="39"/>
      <c r="V102" s="39"/>
      <c r="W102" s="39"/>
      <c r="X102" s="39"/>
      <c r="Y102" s="112">
        <f>IF(X102 &lt;&gt; "", RIGHT(Table15775311283848586881828384858788898108118128138148158169[[#This Row],[Class (Dropdown)]],6),0)</f>
        <v>0</v>
      </c>
      <c r="Z102" s="108"/>
      <c r="AA102" s="107"/>
      <c r="AB102" s="111">
        <f>Table15775311283848586881828384858788898108118128138148158169[[#This Row],[Rate (Auto fill)]]*Table15775311283848586881828384858788898108118128138148158169[[#This Row],[Hours Groomed]]</f>
        <v>0</v>
      </c>
      <c r="AC102" s="32"/>
      <c r="AD102" s="84"/>
      <c r="AE102" s="85"/>
      <c r="AF102" s="85"/>
      <c r="AI102" s="33"/>
      <c r="AJ102" s="39"/>
      <c r="AK102" s="39"/>
      <c r="AL102" s="39"/>
      <c r="AM102" s="76"/>
      <c r="AN102" s="39"/>
      <c r="AO102" s="39"/>
      <c r="AP102" s="33"/>
      <c r="AQ102" s="77"/>
      <c r="AR102" s="39"/>
      <c r="AS102" s="39"/>
      <c r="AT102" s="76"/>
      <c r="AU102" s="39"/>
      <c r="AV102" s="78"/>
      <c r="AW102" s="33"/>
      <c r="AX102" s="77"/>
      <c r="AY102" s="39"/>
      <c r="AZ102" s="39"/>
      <c r="BA102" s="76"/>
      <c r="BB102" s="39"/>
      <c r="BC102" s="78"/>
      <c r="BD102" s="33"/>
      <c r="BE102" s="77"/>
      <c r="BF102" s="39"/>
      <c r="BG102" s="39"/>
      <c r="BH102" s="76"/>
      <c r="BI102" s="39"/>
      <c r="BJ102" s="78"/>
      <c r="BK102" s="33"/>
    </row>
    <row r="103" spans="1:63" x14ac:dyDescent="0.35">
      <c r="A103" s="77"/>
      <c r="B103" s="39"/>
      <c r="C103" s="39"/>
      <c r="D103" s="39"/>
      <c r="E103" s="39"/>
      <c r="F103" s="73"/>
      <c r="G103" s="95">
        <f>Table1487453233343536331323334353738393103113123133143153164[[#This Row],[Hours Worked]]*Table1487453233343536331323334353738393103113123133143153164[[#This Row],[Rate]]</f>
        <v>0</v>
      </c>
      <c r="H103" s="116"/>
      <c r="I103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03" s="94"/>
      <c r="K103" s="95">
        <f>Table1487453233343536331323334353738393103113123133143153164[[#This Row],[Rate (Auto selects)]]*Table1487453233343536331323334353738393103113123133143153164[[#This Row],[Hours Used]]</f>
        <v>0</v>
      </c>
      <c r="S103" s="33"/>
      <c r="T103" s="39"/>
      <c r="U103" s="39"/>
      <c r="V103" s="39"/>
      <c r="W103" s="39"/>
      <c r="X103" s="39"/>
      <c r="Y103" s="112">
        <f>IF(X103 &lt;&gt; "", RIGHT(Table15775311283848586881828384858788898108118128138148158169[[#This Row],[Class (Dropdown)]],6),0)</f>
        <v>0</v>
      </c>
      <c r="Z103" s="108"/>
      <c r="AA103" s="107"/>
      <c r="AB103" s="111">
        <f>Table15775311283848586881828384858788898108118128138148158169[[#This Row],[Rate (Auto fill)]]*Table15775311283848586881828384858788898108118128138148158169[[#This Row],[Hours Groomed]]</f>
        <v>0</v>
      </c>
      <c r="AC103" s="32"/>
      <c r="AD103" s="84"/>
      <c r="AE103" s="85"/>
      <c r="AF103" s="85"/>
      <c r="AI103" s="33"/>
      <c r="AJ103" s="39"/>
      <c r="AK103" s="39"/>
      <c r="AL103" s="39"/>
      <c r="AM103" s="76"/>
      <c r="AN103" s="39"/>
      <c r="AO103" s="39"/>
      <c r="AP103" s="33"/>
      <c r="AQ103" s="77"/>
      <c r="AR103" s="39"/>
      <c r="AS103" s="39"/>
      <c r="AT103" s="76"/>
      <c r="AU103" s="39"/>
      <c r="AV103" s="78"/>
      <c r="AW103" s="33"/>
      <c r="AX103" s="77"/>
      <c r="AY103" s="39"/>
      <c r="AZ103" s="39"/>
      <c r="BA103" s="76"/>
      <c r="BB103" s="39"/>
      <c r="BC103" s="78"/>
      <c r="BD103" s="33"/>
      <c r="BE103" s="77"/>
      <c r="BF103" s="39"/>
      <c r="BG103" s="39"/>
      <c r="BH103" s="76"/>
      <c r="BI103" s="39"/>
      <c r="BJ103" s="78"/>
      <c r="BK103" s="33"/>
    </row>
    <row r="104" spans="1:63" x14ac:dyDescent="0.35">
      <c r="A104" s="77"/>
      <c r="B104" s="39"/>
      <c r="C104" s="39"/>
      <c r="D104" s="39"/>
      <c r="E104" s="39"/>
      <c r="F104" s="73"/>
      <c r="G104" s="95">
        <f>Table1487453233343536331323334353738393103113123133143153164[[#This Row],[Hours Worked]]*Table1487453233343536331323334353738393103113123133143153164[[#This Row],[Rate]]</f>
        <v>0</v>
      </c>
      <c r="H104" s="116"/>
      <c r="I104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04" s="94"/>
      <c r="K104" s="95">
        <f>Table1487453233343536331323334353738393103113123133143153164[[#This Row],[Rate (Auto selects)]]*Table1487453233343536331323334353738393103113123133143153164[[#This Row],[Hours Used]]</f>
        <v>0</v>
      </c>
      <c r="S104" s="33"/>
      <c r="T104" s="39"/>
      <c r="U104" s="39"/>
      <c r="V104" s="39"/>
      <c r="W104" s="39"/>
      <c r="X104" s="39"/>
      <c r="Y104" s="112">
        <f>IF(X104 &lt;&gt; "", RIGHT(Table15775311283848586881828384858788898108118128138148158169[[#This Row],[Class (Dropdown)]],6),0)</f>
        <v>0</v>
      </c>
      <c r="Z104" s="108"/>
      <c r="AA104" s="107"/>
      <c r="AB104" s="111">
        <f>Table15775311283848586881828384858788898108118128138148158169[[#This Row],[Rate (Auto fill)]]*Table15775311283848586881828384858788898108118128138148158169[[#This Row],[Hours Groomed]]</f>
        <v>0</v>
      </c>
      <c r="AC104" s="32"/>
      <c r="AE104" s="85"/>
      <c r="AF104" s="85"/>
      <c r="AI104" s="33"/>
      <c r="AJ104" s="39"/>
      <c r="AK104" s="39"/>
      <c r="AL104" s="39"/>
      <c r="AM104" s="76"/>
      <c r="AN104" s="39"/>
      <c r="AO104" s="39"/>
      <c r="AP104" s="33"/>
      <c r="AQ104" s="77"/>
      <c r="AR104" s="39"/>
      <c r="AS104" s="39"/>
      <c r="AT104" s="76"/>
      <c r="AU104" s="39"/>
      <c r="AV104" s="78"/>
      <c r="AW104" s="33"/>
      <c r="AX104" s="77"/>
      <c r="AY104" s="39"/>
      <c r="AZ104" s="39"/>
      <c r="BA104" s="76"/>
      <c r="BB104" s="39"/>
      <c r="BC104" s="78"/>
      <c r="BD104" s="33"/>
      <c r="BE104" s="77"/>
      <c r="BF104" s="39"/>
      <c r="BG104" s="39"/>
      <c r="BH104" s="76"/>
      <c r="BI104" s="39"/>
      <c r="BJ104" s="78"/>
      <c r="BK104" s="33"/>
    </row>
    <row r="105" spans="1:63" x14ac:dyDescent="0.35">
      <c r="A105" s="77"/>
      <c r="B105" s="39"/>
      <c r="C105" s="39"/>
      <c r="D105" s="39"/>
      <c r="E105" s="39"/>
      <c r="F105" s="73"/>
      <c r="G105" s="95">
        <f>Table1487453233343536331323334353738393103113123133143153164[[#This Row],[Hours Worked]]*Table1487453233343536331323334353738393103113123133143153164[[#This Row],[Rate]]</f>
        <v>0</v>
      </c>
      <c r="H105" s="116"/>
      <c r="I105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05" s="94"/>
      <c r="K105" s="95">
        <f>Table1487453233343536331323334353738393103113123133143153164[[#This Row],[Rate (Auto selects)]]*Table1487453233343536331323334353738393103113123133143153164[[#This Row],[Hours Used]]</f>
        <v>0</v>
      </c>
      <c r="S105" s="33"/>
      <c r="T105" s="39"/>
      <c r="U105" s="39"/>
      <c r="V105" s="39"/>
      <c r="W105" s="39"/>
      <c r="X105" s="39"/>
      <c r="Y105" s="112">
        <f>IF(X105 &lt;&gt; "", RIGHT(Table15775311283848586881828384858788898108118128138148158169[[#This Row],[Class (Dropdown)]],6),0)</f>
        <v>0</v>
      </c>
      <c r="Z105" s="108"/>
      <c r="AA105" s="107"/>
      <c r="AB105" s="111">
        <f>Table15775311283848586881828384858788898108118128138148158169[[#This Row],[Rate (Auto fill)]]*Table15775311283848586881828384858788898108118128138148158169[[#This Row],[Hours Groomed]]</f>
        <v>0</v>
      </c>
      <c r="AC105" s="32"/>
      <c r="AE105" s="85"/>
      <c r="AF105" s="85"/>
      <c r="AI105" s="33"/>
      <c r="AJ105" s="39"/>
      <c r="AK105" s="39"/>
      <c r="AL105" s="39"/>
      <c r="AM105" s="76"/>
      <c r="AN105" s="39"/>
      <c r="AO105" s="39"/>
      <c r="AP105" s="33"/>
      <c r="AQ105" s="77"/>
      <c r="AR105" s="39"/>
      <c r="AS105" s="39"/>
      <c r="AT105" s="76"/>
      <c r="AU105" s="39"/>
      <c r="AV105" s="78"/>
      <c r="AW105" s="33"/>
      <c r="AX105" s="77"/>
      <c r="AY105" s="39"/>
      <c r="AZ105" s="39"/>
      <c r="BA105" s="76"/>
      <c r="BB105" s="39"/>
      <c r="BC105" s="78"/>
      <c r="BD105" s="33"/>
      <c r="BE105" s="77"/>
      <c r="BF105" s="39"/>
      <c r="BG105" s="39"/>
      <c r="BH105" s="76"/>
      <c r="BI105" s="39"/>
      <c r="BJ105" s="78"/>
      <c r="BK105" s="33"/>
    </row>
    <row r="106" spans="1:63" x14ac:dyDescent="0.35">
      <c r="A106" s="77"/>
      <c r="B106" s="39"/>
      <c r="C106" s="39"/>
      <c r="D106" s="39"/>
      <c r="E106" s="39"/>
      <c r="F106" s="73"/>
      <c r="G106" s="95">
        <f>Table1487453233343536331323334353738393103113123133143153164[[#This Row],[Hours Worked]]*Table1487453233343536331323334353738393103113123133143153164[[#This Row],[Rate]]</f>
        <v>0</v>
      </c>
      <c r="H106" s="116"/>
      <c r="I106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06" s="94"/>
      <c r="K106" s="95">
        <f>Table1487453233343536331323334353738393103113123133143153164[[#This Row],[Rate (Auto selects)]]*Table1487453233343536331323334353738393103113123133143153164[[#This Row],[Hours Used]]</f>
        <v>0</v>
      </c>
      <c r="S106" s="33"/>
      <c r="T106" s="39"/>
      <c r="U106" s="39"/>
      <c r="V106" s="39"/>
      <c r="W106" s="39"/>
      <c r="X106" s="39"/>
      <c r="Y106" s="112">
        <f>IF(X106 &lt;&gt; "", RIGHT(Table15775311283848586881828384858788898108118128138148158169[[#This Row],[Class (Dropdown)]],6),0)</f>
        <v>0</v>
      </c>
      <c r="Z106" s="108"/>
      <c r="AA106" s="107"/>
      <c r="AB106" s="111">
        <f>Table15775311283848586881828384858788898108118128138148158169[[#This Row],[Rate (Auto fill)]]*Table15775311283848586881828384858788898108118128138148158169[[#This Row],[Hours Groomed]]</f>
        <v>0</v>
      </c>
      <c r="AC106" s="32"/>
      <c r="AE106" s="85"/>
      <c r="AF106" s="85"/>
      <c r="AI106" s="33"/>
      <c r="AJ106" s="39"/>
      <c r="AK106" s="39"/>
      <c r="AL106" s="39"/>
      <c r="AM106" s="76"/>
      <c r="AN106" s="39"/>
      <c r="AO106" s="39"/>
      <c r="AP106" s="33"/>
      <c r="AQ106" s="77"/>
      <c r="AR106" s="39"/>
      <c r="AS106" s="39"/>
      <c r="AT106" s="76"/>
      <c r="AU106" s="39"/>
      <c r="AV106" s="78"/>
      <c r="AW106" s="33"/>
      <c r="AX106" s="77"/>
      <c r="AY106" s="39"/>
      <c r="AZ106" s="39"/>
      <c r="BA106" s="76"/>
      <c r="BB106" s="39"/>
      <c r="BC106" s="78"/>
      <c r="BD106" s="33"/>
      <c r="BE106" s="77"/>
      <c r="BF106" s="39"/>
      <c r="BG106" s="39"/>
      <c r="BH106" s="76"/>
      <c r="BI106" s="39"/>
      <c r="BJ106" s="78"/>
      <c r="BK106" s="33"/>
    </row>
    <row r="107" spans="1:63" x14ac:dyDescent="0.35">
      <c r="A107" s="77"/>
      <c r="B107" s="39"/>
      <c r="C107" s="39"/>
      <c r="D107" s="39"/>
      <c r="E107" s="39"/>
      <c r="F107" s="73"/>
      <c r="G107" s="95">
        <f>Table1487453233343536331323334353738393103113123133143153164[[#This Row],[Hours Worked]]*Table1487453233343536331323334353738393103113123133143153164[[#This Row],[Rate]]</f>
        <v>0</v>
      </c>
      <c r="H107" s="116"/>
      <c r="I107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07" s="94"/>
      <c r="K107" s="95">
        <f>Table1487453233343536331323334353738393103113123133143153164[[#This Row],[Rate (Auto selects)]]*Table1487453233343536331323334353738393103113123133143153164[[#This Row],[Hours Used]]</f>
        <v>0</v>
      </c>
      <c r="S107" s="33"/>
      <c r="T107" s="39"/>
      <c r="U107" s="39"/>
      <c r="V107" s="39"/>
      <c r="W107" s="39"/>
      <c r="X107" s="39"/>
      <c r="Y107" s="112">
        <f>IF(X107 &lt;&gt; "", RIGHT(Table15775311283848586881828384858788898108118128138148158169[[#This Row],[Class (Dropdown)]],6),0)</f>
        <v>0</v>
      </c>
      <c r="Z107" s="108"/>
      <c r="AA107" s="107"/>
      <c r="AB107" s="111">
        <f>Table15775311283848586881828384858788898108118128138148158169[[#This Row],[Rate (Auto fill)]]*Table15775311283848586881828384858788898108118128138148158169[[#This Row],[Hours Groomed]]</f>
        <v>0</v>
      </c>
      <c r="AC107" s="32"/>
      <c r="AE107" s="85"/>
      <c r="AF107" s="85"/>
      <c r="AI107" s="33"/>
      <c r="AJ107" s="39"/>
      <c r="AK107" s="39"/>
      <c r="AL107" s="39"/>
      <c r="AM107" s="76"/>
      <c r="AN107" s="39"/>
      <c r="AO107" s="39"/>
      <c r="AP107" s="33"/>
      <c r="AQ107" s="77"/>
      <c r="AR107" s="39"/>
      <c r="AS107" s="39"/>
      <c r="AT107" s="76"/>
      <c r="AU107" s="39"/>
      <c r="AV107" s="78"/>
      <c r="AW107" s="33"/>
      <c r="AX107" s="77"/>
      <c r="AY107" s="39"/>
      <c r="AZ107" s="39"/>
      <c r="BA107" s="76"/>
      <c r="BB107" s="39"/>
      <c r="BC107" s="78"/>
      <c r="BD107" s="33"/>
      <c r="BE107" s="77"/>
      <c r="BF107" s="39"/>
      <c r="BG107" s="39"/>
      <c r="BH107" s="76"/>
      <c r="BI107" s="39"/>
      <c r="BJ107" s="78"/>
      <c r="BK107" s="33"/>
    </row>
    <row r="108" spans="1:63" x14ac:dyDescent="0.35">
      <c r="A108" s="77"/>
      <c r="B108" s="39"/>
      <c r="C108" s="39"/>
      <c r="D108" s="39"/>
      <c r="E108" s="39"/>
      <c r="F108" s="73"/>
      <c r="G108" s="95">
        <f>Table1487453233343536331323334353738393103113123133143153164[[#This Row],[Hours Worked]]*Table1487453233343536331323334353738393103113123133143153164[[#This Row],[Rate]]</f>
        <v>0</v>
      </c>
      <c r="H108" s="116"/>
      <c r="I108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08" s="94"/>
      <c r="K108" s="95">
        <f>Table1487453233343536331323334353738393103113123133143153164[[#This Row],[Rate (Auto selects)]]*Table1487453233343536331323334353738393103113123133143153164[[#This Row],[Hours Used]]</f>
        <v>0</v>
      </c>
      <c r="S108" s="33"/>
      <c r="T108" s="39"/>
      <c r="U108" s="39"/>
      <c r="V108" s="39"/>
      <c r="W108" s="39"/>
      <c r="X108" s="39"/>
      <c r="Y108" s="112">
        <f>IF(X108 &lt;&gt; "", RIGHT(Table15775311283848586881828384858788898108118128138148158169[[#This Row],[Class (Dropdown)]],6),0)</f>
        <v>0</v>
      </c>
      <c r="Z108" s="108"/>
      <c r="AA108" s="107"/>
      <c r="AB108" s="111">
        <f>Table15775311283848586881828384858788898108118128138148158169[[#This Row],[Rate (Auto fill)]]*Table15775311283848586881828384858788898108118128138148158169[[#This Row],[Hours Groomed]]</f>
        <v>0</v>
      </c>
      <c r="AC108" s="32"/>
      <c r="AE108" s="85"/>
      <c r="AF108" s="85"/>
      <c r="AI108" s="33"/>
      <c r="AJ108" s="39"/>
      <c r="AK108" s="39"/>
      <c r="AL108" s="39"/>
      <c r="AM108" s="76"/>
      <c r="AN108" s="39"/>
      <c r="AO108" s="39"/>
      <c r="AP108" s="33"/>
      <c r="AQ108" s="77"/>
      <c r="AR108" s="39"/>
      <c r="AS108" s="39"/>
      <c r="AT108" s="76"/>
      <c r="AU108" s="39"/>
      <c r="AV108" s="78"/>
      <c r="AW108" s="33"/>
      <c r="AX108" s="77"/>
      <c r="AY108" s="39"/>
      <c r="AZ108" s="39"/>
      <c r="BA108" s="76"/>
      <c r="BB108" s="39"/>
      <c r="BC108" s="78"/>
      <c r="BD108" s="33"/>
      <c r="BE108" s="77"/>
      <c r="BF108" s="39"/>
      <c r="BG108" s="39"/>
      <c r="BH108" s="76"/>
      <c r="BI108" s="39"/>
      <c r="BJ108" s="78"/>
      <c r="BK108" s="33"/>
    </row>
    <row r="109" spans="1:63" x14ac:dyDescent="0.35">
      <c r="A109" s="77"/>
      <c r="B109" s="39"/>
      <c r="C109" s="39"/>
      <c r="D109" s="39"/>
      <c r="E109" s="39"/>
      <c r="F109" s="73"/>
      <c r="G109" s="95">
        <f>Table1487453233343536331323334353738393103113123133143153164[[#This Row],[Hours Worked]]*Table1487453233343536331323334353738393103113123133143153164[[#This Row],[Rate]]</f>
        <v>0</v>
      </c>
      <c r="H109" s="116"/>
      <c r="I109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09" s="94"/>
      <c r="K109" s="95">
        <f>Table1487453233343536331323334353738393103113123133143153164[[#This Row],[Rate (Auto selects)]]*Table1487453233343536331323334353738393103113123133143153164[[#This Row],[Hours Used]]</f>
        <v>0</v>
      </c>
      <c r="S109" s="33"/>
      <c r="T109" s="39"/>
      <c r="U109" s="39"/>
      <c r="V109" s="39"/>
      <c r="W109" s="39"/>
      <c r="X109" s="39"/>
      <c r="Y109" s="112">
        <f>IF(X109 &lt;&gt; "", RIGHT(Table15775311283848586881828384858788898108118128138148158169[[#This Row],[Class (Dropdown)]],6),0)</f>
        <v>0</v>
      </c>
      <c r="Z109" s="108"/>
      <c r="AA109" s="107"/>
      <c r="AB109" s="111">
        <f>Table15775311283848586881828384858788898108118128138148158169[[#This Row],[Rate (Auto fill)]]*Table15775311283848586881828384858788898108118128138148158169[[#This Row],[Hours Groomed]]</f>
        <v>0</v>
      </c>
      <c r="AC109" s="32"/>
      <c r="AE109" s="85"/>
      <c r="AF109" s="85"/>
      <c r="AI109" s="33"/>
      <c r="AJ109" s="39"/>
      <c r="AK109" s="39"/>
      <c r="AL109" s="39"/>
      <c r="AM109" s="76"/>
      <c r="AN109" s="39"/>
      <c r="AO109" s="39"/>
      <c r="AP109" s="33"/>
      <c r="AQ109" s="77"/>
      <c r="AR109" s="39"/>
      <c r="AS109" s="39"/>
      <c r="AT109" s="76"/>
      <c r="AU109" s="39"/>
      <c r="AV109" s="78"/>
      <c r="AW109" s="33"/>
      <c r="AX109" s="77"/>
      <c r="AY109" s="39"/>
      <c r="AZ109" s="39"/>
      <c r="BA109" s="76"/>
      <c r="BB109" s="39"/>
      <c r="BC109" s="78"/>
      <c r="BD109" s="33"/>
      <c r="BE109" s="77"/>
      <c r="BF109" s="39"/>
      <c r="BG109" s="39"/>
      <c r="BH109" s="76"/>
      <c r="BI109" s="39"/>
      <c r="BJ109" s="78"/>
      <c r="BK109" s="33"/>
    </row>
    <row r="110" spans="1:63" x14ac:dyDescent="0.35">
      <c r="A110" s="77"/>
      <c r="B110" s="39"/>
      <c r="C110" s="39"/>
      <c r="D110" s="39"/>
      <c r="E110" s="39"/>
      <c r="F110" s="73"/>
      <c r="G110" s="95">
        <f>Table1487453233343536331323334353738393103113123133143153164[[#This Row],[Hours Worked]]*Table1487453233343536331323334353738393103113123133143153164[[#This Row],[Rate]]</f>
        <v>0</v>
      </c>
      <c r="H110" s="116"/>
      <c r="I110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10" s="94"/>
      <c r="K110" s="95">
        <f>Table1487453233343536331323334353738393103113123133143153164[[#This Row],[Rate (Auto selects)]]*Table1487453233343536331323334353738393103113123133143153164[[#This Row],[Hours Used]]</f>
        <v>0</v>
      </c>
      <c r="S110" s="33"/>
      <c r="T110" s="39"/>
      <c r="U110" s="39"/>
      <c r="V110" s="39"/>
      <c r="W110" s="39"/>
      <c r="X110" s="39"/>
      <c r="Y110" s="112">
        <f>IF(X110 &lt;&gt; "", RIGHT(Table15775311283848586881828384858788898108118128138148158169[[#This Row],[Class (Dropdown)]],6),0)</f>
        <v>0</v>
      </c>
      <c r="Z110" s="108"/>
      <c r="AA110" s="107"/>
      <c r="AB110" s="111">
        <f>Table15775311283848586881828384858788898108118128138148158169[[#This Row],[Rate (Auto fill)]]*Table15775311283848586881828384858788898108118128138148158169[[#This Row],[Hours Groomed]]</f>
        <v>0</v>
      </c>
      <c r="AC110" s="32"/>
      <c r="AE110" s="85"/>
      <c r="AF110" s="85"/>
      <c r="AI110" s="33"/>
      <c r="AJ110" s="39"/>
      <c r="AK110" s="39"/>
      <c r="AL110" s="39"/>
      <c r="AM110" s="76"/>
      <c r="AN110" s="39"/>
      <c r="AO110" s="39"/>
      <c r="AP110" s="33"/>
      <c r="AQ110" s="77"/>
      <c r="AR110" s="39"/>
      <c r="AS110" s="39"/>
      <c r="AT110" s="76"/>
      <c r="AU110" s="39"/>
      <c r="AV110" s="78"/>
      <c r="AW110" s="33"/>
      <c r="AX110" s="77"/>
      <c r="AY110" s="39"/>
      <c r="AZ110" s="39"/>
      <c r="BA110" s="76"/>
      <c r="BB110" s="39"/>
      <c r="BC110" s="78"/>
      <c r="BD110" s="33"/>
      <c r="BE110" s="77"/>
      <c r="BF110" s="39"/>
      <c r="BG110" s="39"/>
      <c r="BH110" s="76"/>
      <c r="BI110" s="39"/>
      <c r="BJ110" s="78"/>
      <c r="BK110" s="33"/>
    </row>
    <row r="111" spans="1:63" x14ac:dyDescent="0.35">
      <c r="A111" s="77"/>
      <c r="B111" s="39"/>
      <c r="C111" s="39"/>
      <c r="D111" s="39"/>
      <c r="E111" s="39"/>
      <c r="F111" s="73"/>
      <c r="G111" s="95">
        <f>Table1487453233343536331323334353738393103113123133143153164[[#This Row],[Hours Worked]]*Table1487453233343536331323334353738393103113123133143153164[[#This Row],[Rate]]</f>
        <v>0</v>
      </c>
      <c r="H111" s="116"/>
      <c r="I111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11" s="94"/>
      <c r="K111" s="95">
        <f>Table1487453233343536331323334353738393103113123133143153164[[#This Row],[Rate (Auto selects)]]*Table1487453233343536331323334353738393103113123133143153164[[#This Row],[Hours Used]]</f>
        <v>0</v>
      </c>
      <c r="S111" s="33"/>
      <c r="T111" s="39"/>
      <c r="U111" s="39"/>
      <c r="V111" s="39"/>
      <c r="W111" s="39"/>
      <c r="X111" s="39"/>
      <c r="Y111" s="112">
        <f>IF(X111 &lt;&gt; "", RIGHT(Table15775311283848586881828384858788898108118128138148158169[[#This Row],[Class (Dropdown)]],6),0)</f>
        <v>0</v>
      </c>
      <c r="Z111" s="108"/>
      <c r="AA111" s="107"/>
      <c r="AB111" s="111">
        <f>Table15775311283848586881828384858788898108118128138148158169[[#This Row],[Rate (Auto fill)]]*Table15775311283848586881828384858788898108118128138148158169[[#This Row],[Hours Groomed]]</f>
        <v>0</v>
      </c>
      <c r="AC111" s="32"/>
      <c r="AE111" s="85"/>
      <c r="AF111" s="85"/>
      <c r="AI111" s="33"/>
      <c r="AJ111" s="39"/>
      <c r="AK111" s="39"/>
      <c r="AL111" s="39"/>
      <c r="AM111" s="76"/>
      <c r="AN111" s="39"/>
      <c r="AO111" s="39"/>
      <c r="AP111" s="33"/>
      <c r="AQ111" s="77"/>
      <c r="AR111" s="39"/>
      <c r="AS111" s="39"/>
      <c r="AT111" s="76"/>
      <c r="AU111" s="39"/>
      <c r="AV111" s="78"/>
      <c r="AW111" s="33"/>
      <c r="AX111" s="77"/>
      <c r="AY111" s="39"/>
      <c r="AZ111" s="39"/>
      <c r="BA111" s="76"/>
      <c r="BB111" s="39"/>
      <c r="BC111" s="78"/>
      <c r="BD111" s="33"/>
      <c r="BE111" s="77"/>
      <c r="BF111" s="39"/>
      <c r="BG111" s="39"/>
      <c r="BH111" s="76"/>
      <c r="BI111" s="39"/>
      <c r="BJ111" s="78"/>
      <c r="BK111" s="33"/>
    </row>
    <row r="112" spans="1:63" x14ac:dyDescent="0.35">
      <c r="A112" s="77"/>
      <c r="B112" s="39"/>
      <c r="C112" s="39"/>
      <c r="D112" s="39"/>
      <c r="E112" s="39"/>
      <c r="F112" s="73"/>
      <c r="G112" s="95">
        <f>Table1487453233343536331323334353738393103113123133143153164[[#This Row],[Hours Worked]]*Table1487453233343536331323334353738393103113123133143153164[[#This Row],[Rate]]</f>
        <v>0</v>
      </c>
      <c r="H112" s="116"/>
      <c r="I112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12" s="94"/>
      <c r="K112" s="95">
        <f>Table1487453233343536331323334353738393103113123133143153164[[#This Row],[Rate (Auto selects)]]*Table1487453233343536331323334353738393103113123133143153164[[#This Row],[Hours Used]]</f>
        <v>0</v>
      </c>
      <c r="S112" s="33"/>
      <c r="T112" s="39"/>
      <c r="U112" s="39"/>
      <c r="V112" s="39"/>
      <c r="W112" s="39"/>
      <c r="X112" s="39"/>
      <c r="Y112" s="112">
        <f>IF(X112 &lt;&gt; "", RIGHT(Table15775311283848586881828384858788898108118128138148158169[[#This Row],[Class (Dropdown)]],6),0)</f>
        <v>0</v>
      </c>
      <c r="Z112" s="108"/>
      <c r="AA112" s="107"/>
      <c r="AB112" s="111">
        <f>Table15775311283848586881828384858788898108118128138148158169[[#This Row],[Rate (Auto fill)]]*Table15775311283848586881828384858788898108118128138148158169[[#This Row],[Hours Groomed]]</f>
        <v>0</v>
      </c>
      <c r="AC112" s="32"/>
      <c r="AE112" s="85"/>
      <c r="AF112" s="85"/>
      <c r="AI112" s="33"/>
      <c r="AJ112" s="39"/>
      <c r="AK112" s="39"/>
      <c r="AL112" s="39"/>
      <c r="AM112" s="76"/>
      <c r="AN112" s="39"/>
      <c r="AO112" s="39"/>
      <c r="AP112" s="33"/>
      <c r="AQ112" s="77"/>
      <c r="AR112" s="39"/>
      <c r="AS112" s="39"/>
      <c r="AT112" s="76"/>
      <c r="AU112" s="39"/>
      <c r="AV112" s="78"/>
      <c r="AW112" s="33"/>
      <c r="AX112" s="77"/>
      <c r="AY112" s="39"/>
      <c r="AZ112" s="39"/>
      <c r="BA112" s="76"/>
      <c r="BB112" s="39"/>
      <c r="BC112" s="78"/>
      <c r="BD112" s="33"/>
      <c r="BE112" s="77"/>
      <c r="BF112" s="39"/>
      <c r="BG112" s="39"/>
      <c r="BH112" s="76"/>
      <c r="BI112" s="39"/>
      <c r="BJ112" s="78"/>
      <c r="BK112" s="33"/>
    </row>
    <row r="113" spans="1:63" x14ac:dyDescent="0.35">
      <c r="A113" s="77"/>
      <c r="B113" s="39"/>
      <c r="C113" s="39"/>
      <c r="D113" s="39"/>
      <c r="E113" s="39"/>
      <c r="F113" s="73"/>
      <c r="G113" s="95">
        <f>Table1487453233343536331323334353738393103113123133143153164[[#This Row],[Hours Worked]]*Table1487453233343536331323334353738393103113123133143153164[[#This Row],[Rate]]</f>
        <v>0</v>
      </c>
      <c r="H113" s="116"/>
      <c r="I113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13" s="94"/>
      <c r="K113" s="95">
        <f>Table1487453233343536331323334353738393103113123133143153164[[#This Row],[Rate (Auto selects)]]*Table1487453233343536331323334353738393103113123133143153164[[#This Row],[Hours Used]]</f>
        <v>0</v>
      </c>
      <c r="S113" s="33"/>
      <c r="T113" s="39"/>
      <c r="U113" s="39"/>
      <c r="V113" s="39"/>
      <c r="W113" s="39"/>
      <c r="X113" s="39"/>
      <c r="Y113" s="112">
        <f>IF(X113 &lt;&gt; "", RIGHT(Table15775311283848586881828384858788898108118128138148158169[[#This Row],[Class (Dropdown)]],6),0)</f>
        <v>0</v>
      </c>
      <c r="Z113" s="108"/>
      <c r="AA113" s="107"/>
      <c r="AB113" s="111">
        <f>Table15775311283848586881828384858788898108118128138148158169[[#This Row],[Rate (Auto fill)]]*Table15775311283848586881828384858788898108118128138148158169[[#This Row],[Hours Groomed]]</f>
        <v>0</v>
      </c>
      <c r="AC113" s="32"/>
      <c r="AE113" s="85"/>
      <c r="AF113" s="85"/>
      <c r="AI113" s="33"/>
      <c r="AJ113" s="39"/>
      <c r="AK113" s="39"/>
      <c r="AL113" s="39"/>
      <c r="AM113" s="76"/>
      <c r="AN113" s="39"/>
      <c r="AO113" s="39"/>
      <c r="AP113" s="33"/>
      <c r="AQ113" s="77"/>
      <c r="AR113" s="39"/>
      <c r="AS113" s="39"/>
      <c r="AT113" s="76"/>
      <c r="AU113" s="39"/>
      <c r="AV113" s="78"/>
      <c r="AW113" s="33"/>
      <c r="AX113" s="77"/>
      <c r="AY113" s="39"/>
      <c r="AZ113" s="39"/>
      <c r="BA113" s="76"/>
      <c r="BB113" s="39"/>
      <c r="BC113" s="78"/>
      <c r="BD113" s="33"/>
      <c r="BE113" s="77"/>
      <c r="BF113" s="39"/>
      <c r="BG113" s="39"/>
      <c r="BH113" s="76"/>
      <c r="BI113" s="39"/>
      <c r="BJ113" s="78"/>
      <c r="BK113" s="33"/>
    </row>
    <row r="114" spans="1:63" x14ac:dyDescent="0.35">
      <c r="A114" s="77"/>
      <c r="B114" s="39"/>
      <c r="C114" s="39"/>
      <c r="D114" s="39"/>
      <c r="E114" s="39"/>
      <c r="F114" s="73"/>
      <c r="G114" s="95">
        <f>Table1487453233343536331323334353738393103113123133143153164[[#This Row],[Hours Worked]]*Table1487453233343536331323334353738393103113123133143153164[[#This Row],[Rate]]</f>
        <v>0</v>
      </c>
      <c r="H114" s="116"/>
      <c r="I114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14" s="94"/>
      <c r="K114" s="95">
        <f>Table1487453233343536331323334353738393103113123133143153164[[#This Row],[Rate (Auto selects)]]*Table1487453233343536331323334353738393103113123133143153164[[#This Row],[Hours Used]]</f>
        <v>0</v>
      </c>
      <c r="S114" s="33"/>
      <c r="T114" s="39"/>
      <c r="U114" s="39"/>
      <c r="V114" s="39"/>
      <c r="W114" s="39"/>
      <c r="X114" s="39"/>
      <c r="Y114" s="112">
        <f>IF(X114 &lt;&gt; "", RIGHT(Table15775311283848586881828384858788898108118128138148158169[[#This Row],[Class (Dropdown)]],6),0)</f>
        <v>0</v>
      </c>
      <c r="Z114" s="108"/>
      <c r="AA114" s="107"/>
      <c r="AB114" s="111">
        <f>Table15775311283848586881828384858788898108118128138148158169[[#This Row],[Rate (Auto fill)]]*Table15775311283848586881828384858788898108118128138148158169[[#This Row],[Hours Groomed]]</f>
        <v>0</v>
      </c>
      <c r="AC114" s="32"/>
      <c r="AE114" s="85"/>
      <c r="AF114" s="85"/>
      <c r="AI114" s="33"/>
      <c r="AJ114" s="39"/>
      <c r="AK114" s="39"/>
      <c r="AL114" s="39"/>
      <c r="AM114" s="76"/>
      <c r="AN114" s="39"/>
      <c r="AO114" s="39"/>
      <c r="AP114" s="33"/>
      <c r="AQ114" s="77"/>
      <c r="AR114" s="39"/>
      <c r="AS114" s="39"/>
      <c r="AT114" s="76"/>
      <c r="AU114" s="39"/>
      <c r="AV114" s="78"/>
      <c r="AW114" s="33"/>
      <c r="AX114" s="77"/>
      <c r="AY114" s="39"/>
      <c r="AZ114" s="39"/>
      <c r="BA114" s="76"/>
      <c r="BB114" s="39"/>
      <c r="BC114" s="78"/>
      <c r="BD114" s="33"/>
      <c r="BE114" s="77"/>
      <c r="BF114" s="39"/>
      <c r="BG114" s="39"/>
      <c r="BH114" s="76"/>
      <c r="BI114" s="39"/>
      <c r="BJ114" s="78"/>
      <c r="BK114" s="33"/>
    </row>
    <row r="115" spans="1:63" x14ac:dyDescent="0.35">
      <c r="A115" s="77"/>
      <c r="B115" s="39"/>
      <c r="C115" s="39"/>
      <c r="D115" s="39"/>
      <c r="E115" s="39"/>
      <c r="F115" s="73"/>
      <c r="G115" s="95">
        <f>Table1487453233343536331323334353738393103113123133143153164[[#This Row],[Hours Worked]]*Table1487453233343536331323334353738393103113123133143153164[[#This Row],[Rate]]</f>
        <v>0</v>
      </c>
      <c r="H115" s="116"/>
      <c r="I115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15" s="94"/>
      <c r="K115" s="95">
        <f>Table1487453233343536331323334353738393103113123133143153164[[#This Row],[Rate (Auto selects)]]*Table1487453233343536331323334353738393103113123133143153164[[#This Row],[Hours Used]]</f>
        <v>0</v>
      </c>
      <c r="S115" s="33"/>
      <c r="T115" s="39"/>
      <c r="U115" s="39"/>
      <c r="V115" s="39"/>
      <c r="W115" s="39"/>
      <c r="X115" s="39"/>
      <c r="Y115" s="112">
        <f>IF(X115 &lt;&gt; "", RIGHT(Table15775311283848586881828384858788898108118128138148158169[[#This Row],[Class (Dropdown)]],6),0)</f>
        <v>0</v>
      </c>
      <c r="Z115" s="108"/>
      <c r="AA115" s="107"/>
      <c r="AB115" s="111">
        <f>Table15775311283848586881828384858788898108118128138148158169[[#This Row],[Rate (Auto fill)]]*Table15775311283848586881828384858788898108118128138148158169[[#This Row],[Hours Groomed]]</f>
        <v>0</v>
      </c>
      <c r="AC115" s="32"/>
      <c r="AE115" s="85"/>
      <c r="AF115" s="85"/>
      <c r="AI115" s="33"/>
      <c r="AJ115" s="39"/>
      <c r="AK115" s="39"/>
      <c r="AL115" s="39"/>
      <c r="AM115" s="76"/>
      <c r="AN115" s="39"/>
      <c r="AO115" s="39"/>
      <c r="AP115" s="33"/>
      <c r="AQ115" s="77"/>
      <c r="AR115" s="39"/>
      <c r="AS115" s="39"/>
      <c r="AT115" s="76"/>
      <c r="AU115" s="39"/>
      <c r="AV115" s="78"/>
      <c r="AW115" s="33"/>
      <c r="AX115" s="77"/>
      <c r="AY115" s="39"/>
      <c r="AZ115" s="39"/>
      <c r="BA115" s="76"/>
      <c r="BB115" s="39"/>
      <c r="BC115" s="78"/>
      <c r="BD115" s="33"/>
      <c r="BE115" s="77"/>
      <c r="BF115" s="39"/>
      <c r="BG115" s="39"/>
      <c r="BH115" s="76"/>
      <c r="BI115" s="39"/>
      <c r="BJ115" s="78"/>
      <c r="BK115" s="33"/>
    </row>
    <row r="116" spans="1:63" x14ac:dyDescent="0.35">
      <c r="A116" s="77"/>
      <c r="B116" s="39"/>
      <c r="C116" s="39"/>
      <c r="D116" s="39"/>
      <c r="E116" s="39"/>
      <c r="F116" s="73"/>
      <c r="G116" s="95">
        <f>Table1487453233343536331323334353738393103113123133143153164[[#This Row],[Hours Worked]]*Table1487453233343536331323334353738393103113123133143153164[[#This Row],[Rate]]</f>
        <v>0</v>
      </c>
      <c r="H116" s="116"/>
      <c r="I116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16" s="94"/>
      <c r="K116" s="95">
        <f>Table1487453233343536331323334353738393103113123133143153164[[#This Row],[Rate (Auto selects)]]*Table1487453233343536331323334353738393103113123133143153164[[#This Row],[Hours Used]]</f>
        <v>0</v>
      </c>
      <c r="S116" s="33"/>
      <c r="T116" s="39"/>
      <c r="U116" s="39"/>
      <c r="V116" s="39"/>
      <c r="W116" s="39"/>
      <c r="X116" s="39"/>
      <c r="Y116" s="112">
        <f>IF(X116 &lt;&gt; "", RIGHT(Table15775311283848586881828384858788898108118128138148158169[[#This Row],[Class (Dropdown)]],6),0)</f>
        <v>0</v>
      </c>
      <c r="Z116" s="108"/>
      <c r="AA116" s="107"/>
      <c r="AB116" s="111">
        <f>Table15775311283848586881828384858788898108118128138148158169[[#This Row],[Rate (Auto fill)]]*Table15775311283848586881828384858788898108118128138148158169[[#This Row],[Hours Groomed]]</f>
        <v>0</v>
      </c>
      <c r="AC116" s="32"/>
      <c r="AE116" s="85"/>
      <c r="AF116" s="85"/>
      <c r="AI116" s="33"/>
      <c r="AJ116" s="39"/>
      <c r="AK116" s="39"/>
      <c r="AL116" s="39"/>
      <c r="AM116" s="76"/>
      <c r="AN116" s="39"/>
      <c r="AO116" s="39"/>
      <c r="AP116" s="33"/>
      <c r="AQ116" s="77"/>
      <c r="AR116" s="39"/>
      <c r="AS116" s="39"/>
      <c r="AT116" s="76"/>
      <c r="AU116" s="39"/>
      <c r="AV116" s="78"/>
      <c r="AW116" s="33"/>
      <c r="AX116" s="77"/>
      <c r="AY116" s="39"/>
      <c r="AZ116" s="39"/>
      <c r="BA116" s="76"/>
      <c r="BB116" s="39"/>
      <c r="BC116" s="78"/>
      <c r="BD116" s="33"/>
      <c r="BE116" s="77"/>
      <c r="BF116" s="39"/>
      <c r="BG116" s="39"/>
      <c r="BH116" s="76"/>
      <c r="BI116" s="39"/>
      <c r="BJ116" s="78"/>
      <c r="BK116" s="33"/>
    </row>
    <row r="117" spans="1:63" x14ac:dyDescent="0.35">
      <c r="A117" s="77"/>
      <c r="B117" s="39"/>
      <c r="C117" s="39"/>
      <c r="D117" s="39"/>
      <c r="E117" s="39"/>
      <c r="F117" s="73"/>
      <c r="G117" s="95">
        <f>Table1487453233343536331323334353738393103113123133143153164[[#This Row],[Hours Worked]]*Table1487453233343536331323334353738393103113123133143153164[[#This Row],[Rate]]</f>
        <v>0</v>
      </c>
      <c r="H117" s="116"/>
      <c r="I117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17" s="94"/>
      <c r="K117" s="95">
        <f>Table1487453233343536331323334353738393103113123133143153164[[#This Row],[Rate (Auto selects)]]*Table1487453233343536331323334353738393103113123133143153164[[#This Row],[Hours Used]]</f>
        <v>0</v>
      </c>
      <c r="S117" s="33"/>
      <c r="T117" s="39"/>
      <c r="U117" s="39"/>
      <c r="V117" s="39"/>
      <c r="W117" s="39"/>
      <c r="X117" s="39"/>
      <c r="Y117" s="112">
        <f>IF(X117 &lt;&gt; "", RIGHT(Table15775311283848586881828384858788898108118128138148158169[[#This Row],[Class (Dropdown)]],6),0)</f>
        <v>0</v>
      </c>
      <c r="Z117" s="108"/>
      <c r="AA117" s="107"/>
      <c r="AB117" s="111">
        <f>Table15775311283848586881828384858788898108118128138148158169[[#This Row],[Rate (Auto fill)]]*Table15775311283848586881828384858788898108118128138148158169[[#This Row],[Hours Groomed]]</f>
        <v>0</v>
      </c>
      <c r="AC117" s="32"/>
      <c r="AE117" s="85"/>
      <c r="AF117" s="85"/>
      <c r="AI117" s="33"/>
      <c r="AJ117" s="39"/>
      <c r="AK117" s="39"/>
      <c r="AL117" s="39"/>
      <c r="AM117" s="76"/>
      <c r="AN117" s="39"/>
      <c r="AO117" s="39"/>
      <c r="AP117" s="33"/>
      <c r="AQ117" s="77"/>
      <c r="AR117" s="39"/>
      <c r="AS117" s="39"/>
      <c r="AT117" s="76"/>
      <c r="AU117" s="39"/>
      <c r="AV117" s="78"/>
      <c r="AW117" s="33"/>
      <c r="AX117" s="77"/>
      <c r="AY117" s="39"/>
      <c r="AZ117" s="39"/>
      <c r="BA117" s="76"/>
      <c r="BB117" s="39"/>
      <c r="BC117" s="78"/>
      <c r="BD117" s="33"/>
      <c r="BE117" s="77"/>
      <c r="BF117" s="39"/>
      <c r="BG117" s="39"/>
      <c r="BH117" s="76"/>
      <c r="BI117" s="39"/>
      <c r="BJ117" s="78"/>
      <c r="BK117" s="33"/>
    </row>
    <row r="118" spans="1:63" x14ac:dyDescent="0.35">
      <c r="A118" s="77"/>
      <c r="B118" s="39"/>
      <c r="C118" s="39"/>
      <c r="D118" s="39"/>
      <c r="E118" s="39"/>
      <c r="F118" s="73"/>
      <c r="G118" s="95">
        <f>Table1487453233343536331323334353738393103113123133143153164[[#This Row],[Hours Worked]]*Table1487453233343536331323334353738393103113123133143153164[[#This Row],[Rate]]</f>
        <v>0</v>
      </c>
      <c r="H118" s="116"/>
      <c r="I118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18" s="94"/>
      <c r="K118" s="95">
        <f>Table1487453233343536331323334353738393103113123133143153164[[#This Row],[Rate (Auto selects)]]*Table1487453233343536331323334353738393103113123133143153164[[#This Row],[Hours Used]]</f>
        <v>0</v>
      </c>
      <c r="S118" s="33"/>
      <c r="T118" s="39"/>
      <c r="U118" s="39"/>
      <c r="V118" s="39"/>
      <c r="W118" s="39"/>
      <c r="X118" s="39"/>
      <c r="Y118" s="112">
        <f>IF(X118 &lt;&gt; "", RIGHT(Table15775311283848586881828384858788898108118128138148158169[[#This Row],[Class (Dropdown)]],6),0)</f>
        <v>0</v>
      </c>
      <c r="Z118" s="108"/>
      <c r="AA118" s="107"/>
      <c r="AB118" s="111">
        <f>Table15775311283848586881828384858788898108118128138148158169[[#This Row],[Rate (Auto fill)]]*Table15775311283848586881828384858788898108118128138148158169[[#This Row],[Hours Groomed]]</f>
        <v>0</v>
      </c>
      <c r="AC118" s="32"/>
      <c r="AE118" s="85"/>
      <c r="AF118" s="85"/>
      <c r="AI118" s="33"/>
      <c r="AJ118" s="39"/>
      <c r="AK118" s="39"/>
      <c r="AL118" s="39"/>
      <c r="AM118" s="76"/>
      <c r="AN118" s="39"/>
      <c r="AO118" s="39"/>
      <c r="AP118" s="33"/>
      <c r="AQ118" s="77"/>
      <c r="AR118" s="39"/>
      <c r="AS118" s="39"/>
      <c r="AT118" s="76"/>
      <c r="AU118" s="39"/>
      <c r="AV118" s="78"/>
      <c r="AW118" s="33"/>
      <c r="AX118" s="77"/>
      <c r="AY118" s="39"/>
      <c r="AZ118" s="39"/>
      <c r="BA118" s="76"/>
      <c r="BB118" s="39"/>
      <c r="BC118" s="78"/>
      <c r="BD118" s="33"/>
      <c r="BE118" s="77"/>
      <c r="BF118" s="39"/>
      <c r="BG118" s="39"/>
      <c r="BH118" s="76"/>
      <c r="BI118" s="39"/>
      <c r="BJ118" s="78"/>
      <c r="BK118" s="33"/>
    </row>
    <row r="119" spans="1:63" x14ac:dyDescent="0.35">
      <c r="A119" s="77"/>
      <c r="B119" s="39"/>
      <c r="C119" s="39"/>
      <c r="D119" s="39"/>
      <c r="E119" s="39"/>
      <c r="F119" s="73"/>
      <c r="G119" s="95">
        <f>Table1487453233343536331323334353738393103113123133143153164[[#This Row],[Hours Worked]]*Table1487453233343536331323334353738393103113123133143153164[[#This Row],[Rate]]</f>
        <v>0</v>
      </c>
      <c r="H119" s="116"/>
      <c r="I119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19" s="94"/>
      <c r="K119" s="95">
        <f>Table1487453233343536331323334353738393103113123133143153164[[#This Row],[Rate (Auto selects)]]*Table1487453233343536331323334353738393103113123133143153164[[#This Row],[Hours Used]]</f>
        <v>0</v>
      </c>
      <c r="S119" s="33"/>
      <c r="T119" s="39"/>
      <c r="U119" s="39"/>
      <c r="V119" s="39"/>
      <c r="W119" s="39"/>
      <c r="X119" s="39"/>
      <c r="Y119" s="112">
        <f>IF(X119 &lt;&gt; "", RIGHT(Table15775311283848586881828384858788898108118128138148158169[[#This Row],[Class (Dropdown)]],6),0)</f>
        <v>0</v>
      </c>
      <c r="Z119" s="108"/>
      <c r="AA119" s="107"/>
      <c r="AB119" s="111">
        <f>Table15775311283848586881828384858788898108118128138148158169[[#This Row],[Rate (Auto fill)]]*Table15775311283848586881828384858788898108118128138148158169[[#This Row],[Hours Groomed]]</f>
        <v>0</v>
      </c>
      <c r="AC119" s="32"/>
      <c r="AE119" s="85"/>
      <c r="AF119" s="85"/>
      <c r="AI119" s="33"/>
      <c r="AJ119" s="39"/>
      <c r="AK119" s="39"/>
      <c r="AL119" s="39"/>
      <c r="AM119" s="76"/>
      <c r="AN119" s="39"/>
      <c r="AO119" s="39"/>
      <c r="AP119" s="33"/>
      <c r="AQ119" s="77"/>
      <c r="AR119" s="39"/>
      <c r="AS119" s="39"/>
      <c r="AT119" s="76"/>
      <c r="AU119" s="39"/>
      <c r="AV119" s="78"/>
      <c r="AW119" s="33"/>
      <c r="AX119" s="77"/>
      <c r="AY119" s="39"/>
      <c r="AZ119" s="39"/>
      <c r="BA119" s="76"/>
      <c r="BB119" s="39"/>
      <c r="BC119" s="78"/>
      <c r="BD119" s="33"/>
      <c r="BE119" s="77"/>
      <c r="BF119" s="39"/>
      <c r="BG119" s="39"/>
      <c r="BH119" s="76"/>
      <c r="BI119" s="39"/>
      <c r="BJ119" s="78"/>
      <c r="BK119" s="33"/>
    </row>
    <row r="120" spans="1:63" x14ac:dyDescent="0.35">
      <c r="A120" s="77"/>
      <c r="B120" s="39"/>
      <c r="C120" s="39"/>
      <c r="D120" s="39"/>
      <c r="E120" s="39"/>
      <c r="F120" s="73"/>
      <c r="G120" s="95">
        <f>Table1487453233343536331323334353738393103113123133143153164[[#This Row],[Hours Worked]]*Table1487453233343536331323334353738393103113123133143153164[[#This Row],[Rate]]</f>
        <v>0</v>
      </c>
      <c r="H120" s="116"/>
      <c r="I120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20" s="94"/>
      <c r="K120" s="95">
        <f>Table1487453233343536331323334353738393103113123133143153164[[#This Row],[Rate (Auto selects)]]*Table1487453233343536331323334353738393103113123133143153164[[#This Row],[Hours Used]]</f>
        <v>0</v>
      </c>
      <c r="S120" s="33"/>
      <c r="T120" s="39"/>
      <c r="U120" s="39"/>
      <c r="V120" s="39"/>
      <c r="W120" s="39"/>
      <c r="X120" s="39"/>
      <c r="Y120" s="112">
        <f>IF(X120 &lt;&gt; "", RIGHT(Table15775311283848586881828384858788898108118128138148158169[[#This Row],[Class (Dropdown)]],6),0)</f>
        <v>0</v>
      </c>
      <c r="Z120" s="108"/>
      <c r="AA120" s="107"/>
      <c r="AB120" s="111">
        <f>Table15775311283848586881828384858788898108118128138148158169[[#This Row],[Rate (Auto fill)]]*Table15775311283848586881828384858788898108118128138148158169[[#This Row],[Hours Groomed]]</f>
        <v>0</v>
      </c>
      <c r="AC120" s="32"/>
      <c r="AE120" s="85"/>
      <c r="AF120" s="85"/>
      <c r="AI120" s="33"/>
      <c r="AJ120" s="39"/>
      <c r="AK120" s="39"/>
      <c r="AL120" s="39"/>
      <c r="AM120" s="76"/>
      <c r="AN120" s="39"/>
      <c r="AO120" s="39"/>
      <c r="AP120" s="33"/>
      <c r="AQ120" s="77"/>
      <c r="AR120" s="39"/>
      <c r="AS120" s="39"/>
      <c r="AT120" s="76"/>
      <c r="AU120" s="39"/>
      <c r="AV120" s="78"/>
      <c r="AW120" s="33"/>
      <c r="AX120" s="77"/>
      <c r="AY120" s="39"/>
      <c r="AZ120" s="39"/>
      <c r="BA120" s="76"/>
      <c r="BB120" s="39"/>
      <c r="BC120" s="78"/>
      <c r="BD120" s="33"/>
      <c r="BE120" s="77"/>
      <c r="BF120" s="39"/>
      <c r="BG120" s="39"/>
      <c r="BH120" s="76"/>
      <c r="BI120" s="39"/>
      <c r="BJ120" s="78"/>
      <c r="BK120" s="33"/>
    </row>
    <row r="121" spans="1:63" x14ac:dyDescent="0.35">
      <c r="A121" s="77"/>
      <c r="B121" s="39"/>
      <c r="C121" s="39"/>
      <c r="D121" s="39"/>
      <c r="E121" s="39"/>
      <c r="F121" s="73"/>
      <c r="G121" s="95">
        <f>Table1487453233343536331323334353738393103113123133143153164[[#This Row],[Hours Worked]]*Table1487453233343536331323334353738393103113123133143153164[[#This Row],[Rate]]</f>
        <v>0</v>
      </c>
      <c r="H121" s="116"/>
      <c r="I121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21" s="94"/>
      <c r="K121" s="95">
        <f>Table1487453233343536331323334353738393103113123133143153164[[#This Row],[Rate (Auto selects)]]*Table1487453233343536331323334353738393103113123133143153164[[#This Row],[Hours Used]]</f>
        <v>0</v>
      </c>
      <c r="S121" s="33"/>
      <c r="T121" s="39"/>
      <c r="U121" s="39"/>
      <c r="V121" s="39"/>
      <c r="W121" s="39"/>
      <c r="X121" s="39"/>
      <c r="Y121" s="112">
        <f>IF(X121 &lt;&gt; "", RIGHT(Table15775311283848586881828384858788898108118128138148158169[[#This Row],[Class (Dropdown)]],6),0)</f>
        <v>0</v>
      </c>
      <c r="Z121" s="108"/>
      <c r="AA121" s="107"/>
      <c r="AB121" s="111">
        <f>Table15775311283848586881828384858788898108118128138148158169[[#This Row],[Rate (Auto fill)]]*Table15775311283848586881828384858788898108118128138148158169[[#This Row],[Hours Groomed]]</f>
        <v>0</v>
      </c>
      <c r="AC121" s="32"/>
      <c r="AE121" s="85"/>
      <c r="AF121" s="85"/>
      <c r="AI121" s="33"/>
      <c r="AJ121" s="39"/>
      <c r="AK121" s="39"/>
      <c r="AL121" s="39"/>
      <c r="AM121" s="76"/>
      <c r="AN121" s="39"/>
      <c r="AO121" s="39"/>
      <c r="AP121" s="33"/>
      <c r="AQ121" s="77"/>
      <c r="AR121" s="39"/>
      <c r="AS121" s="39"/>
      <c r="AT121" s="76"/>
      <c r="AU121" s="39"/>
      <c r="AV121" s="78"/>
      <c r="AW121" s="33"/>
      <c r="AX121" s="77"/>
      <c r="AY121" s="39"/>
      <c r="AZ121" s="39"/>
      <c r="BA121" s="76"/>
      <c r="BB121" s="39"/>
      <c r="BC121" s="78"/>
      <c r="BD121" s="33"/>
      <c r="BE121" s="77"/>
      <c r="BF121" s="39"/>
      <c r="BG121" s="39"/>
      <c r="BH121" s="76"/>
      <c r="BI121" s="39"/>
      <c r="BJ121" s="78"/>
      <c r="BK121" s="33"/>
    </row>
    <row r="122" spans="1:63" x14ac:dyDescent="0.35">
      <c r="A122" s="77"/>
      <c r="B122" s="39"/>
      <c r="C122" s="39"/>
      <c r="D122" s="39"/>
      <c r="E122" s="39"/>
      <c r="F122" s="73"/>
      <c r="G122" s="95">
        <f>Table1487453233343536331323334353738393103113123133143153164[[#This Row],[Hours Worked]]*Table1487453233343536331323334353738393103113123133143153164[[#This Row],[Rate]]</f>
        <v>0</v>
      </c>
      <c r="H122" s="116"/>
      <c r="I122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22" s="94"/>
      <c r="K122" s="95">
        <f>Table1487453233343536331323334353738393103113123133143153164[[#This Row],[Rate (Auto selects)]]*Table1487453233343536331323334353738393103113123133143153164[[#This Row],[Hours Used]]</f>
        <v>0</v>
      </c>
      <c r="S122" s="33"/>
      <c r="T122" s="39"/>
      <c r="U122" s="39"/>
      <c r="V122" s="39"/>
      <c r="W122" s="39"/>
      <c r="X122" s="39"/>
      <c r="Y122" s="112">
        <f>IF(X122 &lt;&gt; "", RIGHT(Table15775311283848586881828384858788898108118128138148158169[[#This Row],[Class (Dropdown)]],6),0)</f>
        <v>0</v>
      </c>
      <c r="Z122" s="108"/>
      <c r="AA122" s="107"/>
      <c r="AB122" s="111">
        <f>Table15775311283848586881828384858788898108118128138148158169[[#This Row],[Rate (Auto fill)]]*Table15775311283848586881828384858788898108118128138148158169[[#This Row],[Hours Groomed]]</f>
        <v>0</v>
      </c>
      <c r="AC122" s="32"/>
      <c r="AE122" s="85"/>
      <c r="AF122" s="85"/>
      <c r="AI122" s="33"/>
      <c r="AJ122" s="39"/>
      <c r="AK122" s="39"/>
      <c r="AL122" s="39"/>
      <c r="AM122" s="76"/>
      <c r="AN122" s="39"/>
      <c r="AO122" s="39"/>
      <c r="AP122" s="33"/>
      <c r="AQ122" s="77"/>
      <c r="AR122" s="39"/>
      <c r="AS122" s="39"/>
      <c r="AT122" s="76"/>
      <c r="AU122" s="39"/>
      <c r="AV122" s="78"/>
      <c r="AW122" s="33"/>
      <c r="AX122" s="77"/>
      <c r="AY122" s="39"/>
      <c r="AZ122" s="39"/>
      <c r="BA122" s="76"/>
      <c r="BB122" s="39"/>
      <c r="BC122" s="78"/>
      <c r="BD122" s="33"/>
      <c r="BE122" s="77"/>
      <c r="BF122" s="39"/>
      <c r="BG122" s="39"/>
      <c r="BH122" s="76"/>
      <c r="BI122" s="39"/>
      <c r="BJ122" s="78"/>
      <c r="BK122" s="33"/>
    </row>
    <row r="123" spans="1:63" x14ac:dyDescent="0.35">
      <c r="A123" s="77"/>
      <c r="B123" s="39"/>
      <c r="C123" s="39"/>
      <c r="D123" s="39"/>
      <c r="E123" s="39"/>
      <c r="F123" s="73"/>
      <c r="G123" s="95">
        <f>Table1487453233343536331323334353738393103113123133143153164[[#This Row],[Hours Worked]]*Table1487453233343536331323334353738393103113123133143153164[[#This Row],[Rate]]</f>
        <v>0</v>
      </c>
      <c r="H123" s="116"/>
      <c r="I123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23" s="94"/>
      <c r="K123" s="95">
        <f>Table1487453233343536331323334353738393103113123133143153164[[#This Row],[Rate (Auto selects)]]*Table1487453233343536331323334353738393103113123133143153164[[#This Row],[Hours Used]]</f>
        <v>0</v>
      </c>
      <c r="S123" s="33"/>
      <c r="T123" s="39"/>
      <c r="U123" s="39"/>
      <c r="V123" s="39"/>
      <c r="W123" s="39"/>
      <c r="X123" s="39"/>
      <c r="Y123" s="112">
        <f>IF(X123 &lt;&gt; "", RIGHT(Table15775311283848586881828384858788898108118128138148158169[[#This Row],[Class (Dropdown)]],6),0)</f>
        <v>0</v>
      </c>
      <c r="Z123" s="108"/>
      <c r="AA123" s="107"/>
      <c r="AB123" s="111">
        <f>Table15775311283848586881828384858788898108118128138148158169[[#This Row],[Rate (Auto fill)]]*Table15775311283848586881828384858788898108118128138148158169[[#This Row],[Hours Groomed]]</f>
        <v>0</v>
      </c>
      <c r="AC123" s="32"/>
      <c r="AE123" s="85"/>
      <c r="AF123" s="85"/>
      <c r="AI123" s="33"/>
      <c r="AJ123" s="39"/>
      <c r="AK123" s="39"/>
      <c r="AL123" s="39"/>
      <c r="AM123" s="76"/>
      <c r="AN123" s="39"/>
      <c r="AO123" s="39"/>
      <c r="AP123" s="33"/>
      <c r="AQ123" s="77"/>
      <c r="AR123" s="39"/>
      <c r="AS123" s="39"/>
      <c r="AT123" s="76"/>
      <c r="AU123" s="39"/>
      <c r="AV123" s="78"/>
      <c r="AW123" s="33"/>
      <c r="AX123" s="77"/>
      <c r="AY123" s="39"/>
      <c r="AZ123" s="39"/>
      <c r="BA123" s="76"/>
      <c r="BB123" s="39"/>
      <c r="BC123" s="78"/>
      <c r="BD123" s="33"/>
      <c r="BE123" s="77"/>
      <c r="BF123" s="39"/>
      <c r="BG123" s="39"/>
      <c r="BH123" s="76"/>
      <c r="BI123" s="39"/>
      <c r="BJ123" s="78"/>
      <c r="BK123" s="33"/>
    </row>
    <row r="124" spans="1:63" x14ac:dyDescent="0.35">
      <c r="A124" s="77"/>
      <c r="B124" s="39"/>
      <c r="C124" s="39"/>
      <c r="D124" s="39"/>
      <c r="E124" s="39"/>
      <c r="F124" s="73"/>
      <c r="G124" s="95">
        <f>Table1487453233343536331323334353738393103113123133143153164[[#This Row],[Hours Worked]]*Table1487453233343536331323334353738393103113123133143153164[[#This Row],[Rate]]</f>
        <v>0</v>
      </c>
      <c r="H124" s="116"/>
      <c r="I124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24" s="94"/>
      <c r="K124" s="95">
        <f>Table1487453233343536331323334353738393103113123133143153164[[#This Row],[Rate (Auto selects)]]*Table1487453233343536331323334353738393103113123133143153164[[#This Row],[Hours Used]]</f>
        <v>0</v>
      </c>
      <c r="S124" s="33"/>
      <c r="T124" s="39"/>
      <c r="U124" s="39"/>
      <c r="V124" s="39"/>
      <c r="W124" s="39"/>
      <c r="X124" s="39"/>
      <c r="Y124" s="112">
        <f>IF(X124 &lt;&gt; "", RIGHT(Table15775311283848586881828384858788898108118128138148158169[[#This Row],[Class (Dropdown)]],6),0)</f>
        <v>0</v>
      </c>
      <c r="Z124" s="108"/>
      <c r="AA124" s="107"/>
      <c r="AB124" s="111">
        <f>Table15775311283848586881828384858788898108118128138148158169[[#This Row],[Rate (Auto fill)]]*Table15775311283848586881828384858788898108118128138148158169[[#This Row],[Hours Groomed]]</f>
        <v>0</v>
      </c>
      <c r="AC124" s="32"/>
      <c r="AE124" s="85"/>
      <c r="AF124" s="85"/>
      <c r="AI124" s="33"/>
      <c r="AJ124" s="39"/>
      <c r="AK124" s="39"/>
      <c r="AL124" s="39"/>
      <c r="AM124" s="76"/>
      <c r="AN124" s="39"/>
      <c r="AO124" s="39"/>
      <c r="AP124" s="33"/>
      <c r="AQ124" s="77"/>
      <c r="AR124" s="39"/>
      <c r="AS124" s="39"/>
      <c r="AT124" s="76"/>
      <c r="AU124" s="39"/>
      <c r="AV124" s="78"/>
      <c r="AW124" s="33"/>
      <c r="AX124" s="77"/>
      <c r="AY124" s="39"/>
      <c r="AZ124" s="39"/>
      <c r="BA124" s="76"/>
      <c r="BB124" s="39"/>
      <c r="BC124" s="78"/>
      <c r="BD124" s="33"/>
      <c r="BE124" s="77"/>
      <c r="BF124" s="39"/>
      <c r="BG124" s="39"/>
      <c r="BH124" s="76"/>
      <c r="BI124" s="39"/>
      <c r="BJ124" s="78"/>
      <c r="BK124" s="33"/>
    </row>
    <row r="125" spans="1:63" x14ac:dyDescent="0.35">
      <c r="A125" s="77"/>
      <c r="B125" s="39"/>
      <c r="C125" s="39"/>
      <c r="D125" s="39"/>
      <c r="E125" s="39"/>
      <c r="F125" s="73"/>
      <c r="G125" s="95">
        <f>Table1487453233343536331323334353738393103113123133143153164[[#This Row],[Hours Worked]]*Table1487453233343536331323334353738393103113123133143153164[[#This Row],[Rate]]</f>
        <v>0</v>
      </c>
      <c r="H125" s="116"/>
      <c r="I125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25" s="94"/>
      <c r="K125" s="95">
        <f>Table1487453233343536331323334353738393103113123133143153164[[#This Row],[Rate (Auto selects)]]*Table1487453233343536331323334353738393103113123133143153164[[#This Row],[Hours Used]]</f>
        <v>0</v>
      </c>
      <c r="S125" s="33"/>
      <c r="T125" s="39"/>
      <c r="U125" s="39"/>
      <c r="V125" s="39"/>
      <c r="W125" s="39"/>
      <c r="X125" s="39"/>
      <c r="Y125" s="112">
        <f>IF(X125 &lt;&gt; "", RIGHT(Table15775311283848586881828384858788898108118128138148158169[[#This Row],[Class (Dropdown)]],6),0)</f>
        <v>0</v>
      </c>
      <c r="Z125" s="108"/>
      <c r="AA125" s="107"/>
      <c r="AB125" s="111">
        <f>Table15775311283848586881828384858788898108118128138148158169[[#This Row],[Rate (Auto fill)]]*Table15775311283848586881828384858788898108118128138148158169[[#This Row],[Hours Groomed]]</f>
        <v>0</v>
      </c>
      <c r="AC125" s="32"/>
      <c r="AE125" s="85"/>
      <c r="AF125" s="85"/>
      <c r="AI125" s="33"/>
      <c r="AJ125" s="39"/>
      <c r="AK125" s="39"/>
      <c r="AL125" s="39"/>
      <c r="AM125" s="76"/>
      <c r="AN125" s="39"/>
      <c r="AO125" s="39"/>
      <c r="AP125" s="33"/>
      <c r="AQ125" s="77"/>
      <c r="AR125" s="39"/>
      <c r="AS125" s="39"/>
      <c r="AT125" s="76"/>
      <c r="AU125" s="39"/>
      <c r="AV125" s="78"/>
      <c r="AW125" s="33"/>
      <c r="AX125" s="77"/>
      <c r="AY125" s="39"/>
      <c r="AZ125" s="39"/>
      <c r="BA125" s="76"/>
      <c r="BB125" s="39"/>
      <c r="BC125" s="78"/>
      <c r="BD125" s="33"/>
      <c r="BE125" s="77"/>
      <c r="BF125" s="39"/>
      <c r="BG125" s="39"/>
      <c r="BH125" s="76"/>
      <c r="BI125" s="39"/>
      <c r="BJ125" s="78"/>
      <c r="BK125" s="33"/>
    </row>
    <row r="126" spans="1:63" x14ac:dyDescent="0.35">
      <c r="A126" s="77"/>
      <c r="B126" s="39"/>
      <c r="C126" s="39"/>
      <c r="D126" s="39"/>
      <c r="E126" s="39"/>
      <c r="F126" s="73"/>
      <c r="G126" s="95">
        <f>Table1487453233343536331323334353738393103113123133143153164[[#This Row],[Hours Worked]]*Table1487453233343536331323334353738393103113123133143153164[[#This Row],[Rate]]</f>
        <v>0</v>
      </c>
      <c r="H126" s="116"/>
      <c r="I126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26" s="94"/>
      <c r="K126" s="95">
        <f>Table1487453233343536331323334353738393103113123133143153164[[#This Row],[Rate (Auto selects)]]*Table1487453233343536331323334353738393103113123133143153164[[#This Row],[Hours Used]]</f>
        <v>0</v>
      </c>
      <c r="S126" s="33"/>
      <c r="T126" s="39"/>
      <c r="U126" s="39"/>
      <c r="V126" s="39"/>
      <c r="W126" s="39"/>
      <c r="X126" s="39"/>
      <c r="Y126" s="112">
        <f>IF(X126 &lt;&gt; "", RIGHT(Table15775311283848586881828384858788898108118128138148158169[[#This Row],[Class (Dropdown)]],6),0)</f>
        <v>0</v>
      </c>
      <c r="Z126" s="108"/>
      <c r="AA126" s="107"/>
      <c r="AB126" s="111">
        <f>Table15775311283848586881828384858788898108118128138148158169[[#This Row],[Rate (Auto fill)]]*Table15775311283848586881828384858788898108118128138148158169[[#This Row],[Hours Groomed]]</f>
        <v>0</v>
      </c>
      <c r="AC126" s="32"/>
      <c r="AE126" s="85"/>
      <c r="AF126" s="85"/>
      <c r="AI126" s="33"/>
      <c r="AJ126" s="39"/>
      <c r="AK126" s="39"/>
      <c r="AL126" s="39"/>
      <c r="AM126" s="76"/>
      <c r="AN126" s="39"/>
      <c r="AO126" s="39"/>
      <c r="AP126" s="33"/>
      <c r="AQ126" s="77"/>
      <c r="AR126" s="39"/>
      <c r="AS126" s="39"/>
      <c r="AT126" s="76"/>
      <c r="AU126" s="39"/>
      <c r="AV126" s="78"/>
      <c r="AW126" s="33"/>
      <c r="AX126" s="77"/>
      <c r="AY126" s="39"/>
      <c r="AZ126" s="39"/>
      <c r="BA126" s="76"/>
      <c r="BB126" s="39"/>
      <c r="BC126" s="78"/>
      <c r="BD126" s="33"/>
      <c r="BE126" s="77"/>
      <c r="BF126" s="39"/>
      <c r="BG126" s="39"/>
      <c r="BH126" s="76"/>
      <c r="BI126" s="39"/>
      <c r="BJ126" s="78"/>
      <c r="BK126" s="33"/>
    </row>
    <row r="127" spans="1:63" x14ac:dyDescent="0.35">
      <c r="A127" s="77"/>
      <c r="B127" s="39"/>
      <c r="C127" s="39"/>
      <c r="D127" s="39"/>
      <c r="E127" s="39"/>
      <c r="F127" s="73"/>
      <c r="G127" s="95">
        <f>Table1487453233343536331323334353738393103113123133143153164[[#This Row],[Hours Worked]]*Table1487453233343536331323334353738393103113123133143153164[[#This Row],[Rate]]</f>
        <v>0</v>
      </c>
      <c r="H127" s="116"/>
      <c r="I127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27" s="94"/>
      <c r="K127" s="95">
        <f>Table1487453233343536331323334353738393103113123133143153164[[#This Row],[Rate (Auto selects)]]*Table1487453233343536331323334353738393103113123133143153164[[#This Row],[Hours Used]]</f>
        <v>0</v>
      </c>
      <c r="S127" s="33"/>
      <c r="T127" s="39"/>
      <c r="U127" s="39"/>
      <c r="V127" s="39"/>
      <c r="W127" s="39"/>
      <c r="X127" s="39"/>
      <c r="Y127" s="112">
        <f>IF(X127 &lt;&gt; "", RIGHT(Table15775311283848586881828384858788898108118128138148158169[[#This Row],[Class (Dropdown)]],6),0)</f>
        <v>0</v>
      </c>
      <c r="Z127" s="108"/>
      <c r="AA127" s="107"/>
      <c r="AB127" s="111">
        <f>Table15775311283848586881828384858788898108118128138148158169[[#This Row],[Rate (Auto fill)]]*Table15775311283848586881828384858788898108118128138148158169[[#This Row],[Hours Groomed]]</f>
        <v>0</v>
      </c>
      <c r="AC127" s="32"/>
      <c r="AE127" s="85"/>
      <c r="AF127" s="85"/>
      <c r="AI127" s="33"/>
      <c r="AJ127" s="39"/>
      <c r="AK127" s="39"/>
      <c r="AL127" s="39"/>
      <c r="AM127" s="76"/>
      <c r="AN127" s="39"/>
      <c r="AO127" s="39"/>
      <c r="AP127" s="33"/>
      <c r="AQ127" s="77"/>
      <c r="AR127" s="39"/>
      <c r="AS127" s="39"/>
      <c r="AT127" s="76"/>
      <c r="AU127" s="39"/>
      <c r="AV127" s="78"/>
      <c r="AW127" s="33"/>
      <c r="AX127" s="77"/>
      <c r="AY127" s="39"/>
      <c r="AZ127" s="39"/>
      <c r="BA127" s="76"/>
      <c r="BB127" s="39"/>
      <c r="BC127" s="78"/>
      <c r="BD127" s="33"/>
      <c r="BE127" s="77"/>
      <c r="BF127" s="39"/>
      <c r="BG127" s="39"/>
      <c r="BH127" s="76"/>
      <c r="BI127" s="39"/>
      <c r="BJ127" s="78"/>
      <c r="BK127" s="33"/>
    </row>
    <row r="128" spans="1:63" x14ac:dyDescent="0.35">
      <c r="A128" s="77"/>
      <c r="B128" s="39"/>
      <c r="C128" s="39"/>
      <c r="D128" s="39"/>
      <c r="E128" s="39"/>
      <c r="F128" s="73"/>
      <c r="G128" s="95">
        <f>Table1487453233343536331323334353738393103113123133143153164[[#This Row],[Hours Worked]]*Table1487453233343536331323334353738393103113123133143153164[[#This Row],[Rate]]</f>
        <v>0</v>
      </c>
      <c r="H128" s="116"/>
      <c r="I128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28" s="94"/>
      <c r="K128" s="95">
        <f>Table1487453233343536331323334353738393103113123133143153164[[#This Row],[Rate (Auto selects)]]*Table1487453233343536331323334353738393103113123133143153164[[#This Row],[Hours Used]]</f>
        <v>0</v>
      </c>
      <c r="S128" s="33"/>
      <c r="T128" s="39"/>
      <c r="U128" s="39"/>
      <c r="V128" s="39"/>
      <c r="W128" s="39"/>
      <c r="X128" s="39"/>
      <c r="Y128" s="112">
        <f>IF(X128 &lt;&gt; "", RIGHT(Table15775311283848586881828384858788898108118128138148158169[[#This Row],[Class (Dropdown)]],6),0)</f>
        <v>0</v>
      </c>
      <c r="Z128" s="108"/>
      <c r="AA128" s="107"/>
      <c r="AB128" s="111">
        <f>Table15775311283848586881828384858788898108118128138148158169[[#This Row],[Rate (Auto fill)]]*Table15775311283848586881828384858788898108118128138148158169[[#This Row],[Hours Groomed]]</f>
        <v>0</v>
      </c>
      <c r="AC128" s="32"/>
      <c r="AE128" s="85"/>
      <c r="AF128" s="85"/>
      <c r="AI128" s="33"/>
      <c r="AJ128" s="39"/>
      <c r="AK128" s="39"/>
      <c r="AL128" s="39"/>
      <c r="AM128" s="76"/>
      <c r="AN128" s="39"/>
      <c r="AO128" s="39"/>
      <c r="AP128" s="33"/>
      <c r="AQ128" s="77"/>
      <c r="AR128" s="39"/>
      <c r="AS128" s="39"/>
      <c r="AT128" s="76"/>
      <c r="AU128" s="39"/>
      <c r="AV128" s="78"/>
      <c r="AW128" s="33"/>
      <c r="AX128" s="77"/>
      <c r="AY128" s="39"/>
      <c r="AZ128" s="39"/>
      <c r="BA128" s="76"/>
      <c r="BB128" s="39"/>
      <c r="BC128" s="78"/>
      <c r="BD128" s="33"/>
      <c r="BE128" s="77"/>
      <c r="BF128" s="39"/>
      <c r="BG128" s="39"/>
      <c r="BH128" s="76"/>
      <c r="BI128" s="39"/>
      <c r="BJ128" s="78"/>
      <c r="BK128" s="33"/>
    </row>
    <row r="129" spans="1:63" x14ac:dyDescent="0.35">
      <c r="A129" s="77"/>
      <c r="B129" s="39"/>
      <c r="C129" s="39"/>
      <c r="D129" s="39"/>
      <c r="E129" s="39"/>
      <c r="F129" s="73"/>
      <c r="G129" s="95">
        <f>Table1487453233343536331323334353738393103113123133143153164[[#This Row],[Hours Worked]]*Table1487453233343536331323334353738393103113123133143153164[[#This Row],[Rate]]</f>
        <v>0</v>
      </c>
      <c r="H129" s="116"/>
      <c r="I129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29" s="94"/>
      <c r="K129" s="95">
        <f>Table1487453233343536331323334353738393103113123133143153164[[#This Row],[Rate (Auto selects)]]*Table1487453233343536331323334353738393103113123133143153164[[#This Row],[Hours Used]]</f>
        <v>0</v>
      </c>
      <c r="S129" s="33"/>
      <c r="T129" s="39"/>
      <c r="U129" s="39"/>
      <c r="V129" s="39"/>
      <c r="W129" s="39"/>
      <c r="X129" s="39"/>
      <c r="Y129" s="112">
        <f>IF(X129 &lt;&gt; "", RIGHT(Table15775311283848586881828384858788898108118128138148158169[[#This Row],[Class (Dropdown)]],6),0)</f>
        <v>0</v>
      </c>
      <c r="Z129" s="108"/>
      <c r="AA129" s="107"/>
      <c r="AB129" s="111">
        <f>Table15775311283848586881828384858788898108118128138148158169[[#This Row],[Rate (Auto fill)]]*Table15775311283848586881828384858788898108118128138148158169[[#This Row],[Hours Groomed]]</f>
        <v>0</v>
      </c>
      <c r="AC129" s="32"/>
      <c r="AE129" s="85"/>
      <c r="AF129" s="85"/>
      <c r="AI129" s="33"/>
      <c r="AJ129" s="39"/>
      <c r="AK129" s="39"/>
      <c r="AL129" s="39"/>
      <c r="AM129" s="76"/>
      <c r="AN129" s="39"/>
      <c r="AO129" s="39"/>
      <c r="AP129" s="33"/>
      <c r="AQ129" s="77"/>
      <c r="AR129" s="39"/>
      <c r="AS129" s="39"/>
      <c r="AT129" s="76"/>
      <c r="AU129" s="39"/>
      <c r="AV129" s="78"/>
      <c r="AW129" s="33"/>
      <c r="AX129" s="77"/>
      <c r="AY129" s="39"/>
      <c r="AZ129" s="39"/>
      <c r="BA129" s="76"/>
      <c r="BB129" s="39"/>
      <c r="BC129" s="78"/>
      <c r="BD129" s="33"/>
      <c r="BE129" s="77"/>
      <c r="BF129" s="39"/>
      <c r="BG129" s="39"/>
      <c r="BH129" s="76"/>
      <c r="BI129" s="39"/>
      <c r="BJ129" s="78"/>
      <c r="BK129" s="33"/>
    </row>
    <row r="130" spans="1:63" x14ac:dyDescent="0.35">
      <c r="A130" s="77"/>
      <c r="B130" s="39"/>
      <c r="C130" s="39"/>
      <c r="D130" s="39"/>
      <c r="E130" s="39"/>
      <c r="F130" s="73"/>
      <c r="G130" s="95">
        <f>Table1487453233343536331323334353738393103113123133143153164[[#This Row],[Hours Worked]]*Table1487453233343536331323334353738393103113123133143153164[[#This Row],[Rate]]</f>
        <v>0</v>
      </c>
      <c r="H130" s="116"/>
      <c r="I130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30" s="94"/>
      <c r="K130" s="95">
        <f>Table1487453233343536331323334353738393103113123133143153164[[#This Row],[Rate (Auto selects)]]*Table1487453233343536331323334353738393103113123133143153164[[#This Row],[Hours Used]]</f>
        <v>0</v>
      </c>
      <c r="S130" s="33"/>
      <c r="T130" s="39"/>
      <c r="U130" s="39"/>
      <c r="V130" s="39"/>
      <c r="W130" s="39"/>
      <c r="X130" s="39"/>
      <c r="Y130" s="112">
        <f>IF(X130 &lt;&gt; "", RIGHT(Table15775311283848586881828384858788898108118128138148158169[[#This Row],[Class (Dropdown)]],6),0)</f>
        <v>0</v>
      </c>
      <c r="Z130" s="108"/>
      <c r="AA130" s="107"/>
      <c r="AB130" s="111">
        <f>Table15775311283848586881828384858788898108118128138148158169[[#This Row],[Rate (Auto fill)]]*Table15775311283848586881828384858788898108118128138148158169[[#This Row],[Hours Groomed]]</f>
        <v>0</v>
      </c>
      <c r="AC130" s="32"/>
      <c r="AE130" s="85"/>
      <c r="AF130" s="85"/>
      <c r="AI130" s="33"/>
      <c r="AJ130" s="39"/>
      <c r="AK130" s="39"/>
      <c r="AL130" s="39"/>
      <c r="AM130" s="76"/>
      <c r="AN130" s="39"/>
      <c r="AO130" s="39"/>
      <c r="AP130" s="33"/>
      <c r="AQ130" s="77"/>
      <c r="AR130" s="39"/>
      <c r="AS130" s="39"/>
      <c r="AT130" s="76"/>
      <c r="AU130" s="39"/>
      <c r="AV130" s="78"/>
      <c r="AW130" s="33"/>
      <c r="AX130" s="77"/>
      <c r="AY130" s="39"/>
      <c r="AZ130" s="39"/>
      <c r="BA130" s="76"/>
      <c r="BB130" s="39"/>
      <c r="BC130" s="78"/>
      <c r="BD130" s="33"/>
      <c r="BE130" s="77"/>
      <c r="BF130" s="39"/>
      <c r="BG130" s="39"/>
      <c r="BH130" s="76"/>
      <c r="BI130" s="39"/>
      <c r="BJ130" s="78"/>
      <c r="BK130" s="33"/>
    </row>
    <row r="131" spans="1:63" x14ac:dyDescent="0.35">
      <c r="A131" s="77"/>
      <c r="B131" s="39"/>
      <c r="C131" s="39"/>
      <c r="D131" s="39"/>
      <c r="E131" s="39"/>
      <c r="F131" s="73"/>
      <c r="G131" s="95">
        <f>Table1487453233343536331323334353738393103113123133143153164[[#This Row],[Hours Worked]]*Table1487453233343536331323334353738393103113123133143153164[[#This Row],[Rate]]</f>
        <v>0</v>
      </c>
      <c r="H131" s="116"/>
      <c r="I131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31" s="94"/>
      <c r="K131" s="95">
        <f>Table1487453233343536331323334353738393103113123133143153164[[#This Row],[Rate (Auto selects)]]*Table1487453233343536331323334353738393103113123133143153164[[#This Row],[Hours Used]]</f>
        <v>0</v>
      </c>
      <c r="S131" s="33"/>
      <c r="T131" s="39"/>
      <c r="U131" s="39"/>
      <c r="V131" s="39"/>
      <c r="W131" s="39"/>
      <c r="X131" s="39"/>
      <c r="Y131" s="112">
        <f>IF(X131 &lt;&gt; "", RIGHT(Table15775311283848586881828384858788898108118128138148158169[[#This Row],[Class (Dropdown)]],6),0)</f>
        <v>0</v>
      </c>
      <c r="Z131" s="108"/>
      <c r="AA131" s="107"/>
      <c r="AB131" s="111">
        <f>Table15775311283848586881828384858788898108118128138148158169[[#This Row],[Rate (Auto fill)]]*Table15775311283848586881828384858788898108118128138148158169[[#This Row],[Hours Groomed]]</f>
        <v>0</v>
      </c>
      <c r="AC131" s="32"/>
      <c r="AE131" s="85"/>
      <c r="AF131" s="85"/>
      <c r="AI131" s="33"/>
      <c r="AJ131" s="39"/>
      <c r="AK131" s="39"/>
      <c r="AL131" s="39"/>
      <c r="AM131" s="76"/>
      <c r="AN131" s="39"/>
      <c r="AO131" s="39"/>
      <c r="AP131" s="33"/>
      <c r="AQ131" s="77"/>
      <c r="AR131" s="39"/>
      <c r="AS131" s="39"/>
      <c r="AT131" s="76"/>
      <c r="AU131" s="39"/>
      <c r="AV131" s="78"/>
      <c r="AW131" s="33"/>
      <c r="AX131" s="77"/>
      <c r="AY131" s="39"/>
      <c r="AZ131" s="39"/>
      <c r="BA131" s="76"/>
      <c r="BB131" s="39"/>
      <c r="BC131" s="78"/>
      <c r="BD131" s="33"/>
      <c r="BE131" s="77"/>
      <c r="BF131" s="39"/>
      <c r="BG131" s="39"/>
      <c r="BH131" s="76"/>
      <c r="BI131" s="39"/>
      <c r="BJ131" s="78"/>
      <c r="BK131" s="33"/>
    </row>
    <row r="132" spans="1:63" x14ac:dyDescent="0.35">
      <c r="A132" s="77"/>
      <c r="B132" s="39"/>
      <c r="C132" s="39"/>
      <c r="D132" s="39"/>
      <c r="E132" s="39"/>
      <c r="F132" s="73"/>
      <c r="G132" s="95">
        <f>Table1487453233343536331323334353738393103113123133143153164[[#This Row],[Hours Worked]]*Table1487453233343536331323334353738393103113123133143153164[[#This Row],[Rate]]</f>
        <v>0</v>
      </c>
      <c r="H132" s="116"/>
      <c r="I132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32" s="94"/>
      <c r="K132" s="95">
        <f>Table1487453233343536331323334353738393103113123133143153164[[#This Row],[Rate (Auto selects)]]*Table1487453233343536331323334353738393103113123133143153164[[#This Row],[Hours Used]]</f>
        <v>0</v>
      </c>
      <c r="S132" s="33"/>
      <c r="T132" s="39"/>
      <c r="U132" s="39"/>
      <c r="V132" s="39"/>
      <c r="W132" s="39"/>
      <c r="X132" s="39"/>
      <c r="Y132" s="112">
        <f>IF(X132 &lt;&gt; "", RIGHT(Table15775311283848586881828384858788898108118128138148158169[[#This Row],[Class (Dropdown)]],6),0)</f>
        <v>0</v>
      </c>
      <c r="Z132" s="108"/>
      <c r="AA132" s="107"/>
      <c r="AB132" s="111">
        <f>Table15775311283848586881828384858788898108118128138148158169[[#This Row],[Rate (Auto fill)]]*Table15775311283848586881828384858788898108118128138148158169[[#This Row],[Hours Groomed]]</f>
        <v>0</v>
      </c>
      <c r="AC132" s="32"/>
      <c r="AE132" s="85"/>
      <c r="AF132" s="85"/>
      <c r="AI132" s="33"/>
      <c r="AJ132" s="39"/>
      <c r="AK132" s="39"/>
      <c r="AL132" s="39"/>
      <c r="AM132" s="76"/>
      <c r="AN132" s="39"/>
      <c r="AO132" s="39"/>
      <c r="AP132" s="33"/>
      <c r="AQ132" s="77"/>
      <c r="AR132" s="39"/>
      <c r="AS132" s="39"/>
      <c r="AT132" s="76"/>
      <c r="AU132" s="39"/>
      <c r="AV132" s="78"/>
      <c r="AW132" s="33"/>
      <c r="AX132" s="77"/>
      <c r="AY132" s="39"/>
      <c r="AZ132" s="39"/>
      <c r="BA132" s="76"/>
      <c r="BB132" s="39"/>
      <c r="BC132" s="78"/>
      <c r="BD132" s="33"/>
      <c r="BE132" s="77"/>
      <c r="BF132" s="39"/>
      <c r="BG132" s="39"/>
      <c r="BH132" s="76"/>
      <c r="BI132" s="39"/>
      <c r="BJ132" s="78"/>
      <c r="BK132" s="33"/>
    </row>
    <row r="133" spans="1:63" x14ac:dyDescent="0.35">
      <c r="A133" s="77"/>
      <c r="B133" s="39"/>
      <c r="C133" s="39"/>
      <c r="D133" s="39"/>
      <c r="E133" s="39"/>
      <c r="F133" s="73"/>
      <c r="G133" s="95">
        <f>Table1487453233343536331323334353738393103113123133143153164[[#This Row],[Hours Worked]]*Table1487453233343536331323334353738393103113123133143153164[[#This Row],[Rate]]</f>
        <v>0</v>
      </c>
      <c r="H133" s="116"/>
      <c r="I133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33" s="94"/>
      <c r="K133" s="95">
        <f>Table1487453233343536331323334353738393103113123133143153164[[#This Row],[Rate (Auto selects)]]*Table1487453233343536331323334353738393103113123133143153164[[#This Row],[Hours Used]]</f>
        <v>0</v>
      </c>
      <c r="S133" s="33"/>
      <c r="T133" s="39"/>
      <c r="U133" s="39"/>
      <c r="V133" s="39"/>
      <c r="W133" s="39"/>
      <c r="X133" s="39"/>
      <c r="Y133" s="112">
        <f>IF(X133 &lt;&gt; "", RIGHT(Table15775311283848586881828384858788898108118128138148158169[[#This Row],[Class (Dropdown)]],6),0)</f>
        <v>0</v>
      </c>
      <c r="Z133" s="108"/>
      <c r="AA133" s="107"/>
      <c r="AB133" s="111">
        <f>Table15775311283848586881828384858788898108118128138148158169[[#This Row],[Rate (Auto fill)]]*Table15775311283848586881828384858788898108118128138148158169[[#This Row],[Hours Groomed]]</f>
        <v>0</v>
      </c>
      <c r="AC133" s="32"/>
      <c r="AE133" s="85"/>
      <c r="AF133" s="85"/>
      <c r="AI133" s="33"/>
      <c r="AJ133" s="39"/>
      <c r="AK133" s="39"/>
      <c r="AL133" s="39"/>
      <c r="AM133" s="76"/>
      <c r="AN133" s="39"/>
      <c r="AO133" s="39"/>
      <c r="AP133" s="33"/>
      <c r="AQ133" s="77"/>
      <c r="AR133" s="39"/>
      <c r="AS133" s="39"/>
      <c r="AT133" s="76"/>
      <c r="AU133" s="39"/>
      <c r="AV133" s="78"/>
      <c r="AW133" s="33"/>
      <c r="AX133" s="77"/>
      <c r="AY133" s="39"/>
      <c r="AZ133" s="39"/>
      <c r="BA133" s="76"/>
      <c r="BB133" s="39"/>
      <c r="BC133" s="78"/>
      <c r="BD133" s="33"/>
      <c r="BE133" s="77"/>
      <c r="BF133" s="39"/>
      <c r="BG133" s="39"/>
      <c r="BH133" s="76"/>
      <c r="BI133" s="39"/>
      <c r="BJ133" s="78"/>
      <c r="BK133" s="33"/>
    </row>
    <row r="134" spans="1:63" x14ac:dyDescent="0.35">
      <c r="A134" s="77"/>
      <c r="B134" s="39"/>
      <c r="C134" s="39"/>
      <c r="D134" s="39"/>
      <c r="E134" s="39"/>
      <c r="F134" s="73"/>
      <c r="G134" s="95">
        <f>Table1487453233343536331323334353738393103113123133143153164[[#This Row],[Hours Worked]]*Table1487453233343536331323334353738393103113123133143153164[[#This Row],[Rate]]</f>
        <v>0</v>
      </c>
      <c r="H134" s="116"/>
      <c r="I134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34" s="94"/>
      <c r="K134" s="95">
        <f>Table1487453233343536331323334353738393103113123133143153164[[#This Row],[Rate (Auto selects)]]*Table1487453233343536331323334353738393103113123133143153164[[#This Row],[Hours Used]]</f>
        <v>0</v>
      </c>
      <c r="S134" s="33"/>
      <c r="T134" s="39"/>
      <c r="U134" s="39"/>
      <c r="V134" s="39"/>
      <c r="W134" s="39"/>
      <c r="X134" s="39"/>
      <c r="Y134" s="112">
        <f>IF(X134 &lt;&gt; "", RIGHT(Table15775311283848586881828384858788898108118128138148158169[[#This Row],[Class (Dropdown)]],6),0)</f>
        <v>0</v>
      </c>
      <c r="Z134" s="108"/>
      <c r="AA134" s="107"/>
      <c r="AB134" s="111">
        <f>Table15775311283848586881828384858788898108118128138148158169[[#This Row],[Rate (Auto fill)]]*Table15775311283848586881828384858788898108118128138148158169[[#This Row],[Hours Groomed]]</f>
        <v>0</v>
      </c>
      <c r="AC134" s="32"/>
      <c r="AE134" s="85"/>
      <c r="AF134" s="85"/>
      <c r="AI134" s="33"/>
      <c r="AJ134" s="39"/>
      <c r="AK134" s="39"/>
      <c r="AL134" s="39"/>
      <c r="AM134" s="76"/>
      <c r="AN134" s="39"/>
      <c r="AO134" s="39"/>
      <c r="AP134" s="33"/>
      <c r="AQ134" s="77"/>
      <c r="AR134" s="39"/>
      <c r="AS134" s="39"/>
      <c r="AT134" s="76"/>
      <c r="AU134" s="39"/>
      <c r="AV134" s="78"/>
      <c r="AW134" s="33"/>
      <c r="AX134" s="77"/>
      <c r="AY134" s="39"/>
      <c r="AZ134" s="39"/>
      <c r="BA134" s="76"/>
      <c r="BB134" s="39"/>
      <c r="BC134" s="78"/>
      <c r="BD134" s="33"/>
      <c r="BE134" s="77"/>
      <c r="BF134" s="39"/>
      <c r="BG134" s="39"/>
      <c r="BH134" s="76"/>
      <c r="BI134" s="39"/>
      <c r="BJ134" s="78"/>
      <c r="BK134" s="33"/>
    </row>
    <row r="135" spans="1:63" x14ac:dyDescent="0.35">
      <c r="A135" s="77"/>
      <c r="B135" s="39"/>
      <c r="C135" s="39"/>
      <c r="D135" s="39"/>
      <c r="E135" s="39"/>
      <c r="F135" s="73"/>
      <c r="G135" s="95">
        <f>Table1487453233343536331323334353738393103113123133143153164[[#This Row],[Hours Worked]]*Table1487453233343536331323334353738393103113123133143153164[[#This Row],[Rate]]</f>
        <v>0</v>
      </c>
      <c r="H135" s="116"/>
      <c r="I135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35" s="94"/>
      <c r="K135" s="95">
        <f>Table1487453233343536331323334353738393103113123133143153164[[#This Row],[Rate (Auto selects)]]*Table1487453233343536331323334353738393103113123133143153164[[#This Row],[Hours Used]]</f>
        <v>0</v>
      </c>
      <c r="S135" s="33"/>
      <c r="T135" s="39"/>
      <c r="U135" s="39"/>
      <c r="V135" s="39"/>
      <c r="W135" s="39"/>
      <c r="X135" s="39"/>
      <c r="Y135" s="112">
        <f>IF(X135 &lt;&gt; "", RIGHT(Table15775311283848586881828384858788898108118128138148158169[[#This Row],[Class (Dropdown)]],6),0)</f>
        <v>0</v>
      </c>
      <c r="Z135" s="108"/>
      <c r="AA135" s="107"/>
      <c r="AB135" s="111">
        <f>Table15775311283848586881828384858788898108118128138148158169[[#This Row],[Rate (Auto fill)]]*Table15775311283848586881828384858788898108118128138148158169[[#This Row],[Hours Groomed]]</f>
        <v>0</v>
      </c>
      <c r="AC135" s="32"/>
      <c r="AE135" s="85"/>
      <c r="AF135" s="85"/>
      <c r="AI135" s="33"/>
      <c r="AJ135" s="39"/>
      <c r="AK135" s="39"/>
      <c r="AL135" s="39"/>
      <c r="AM135" s="76"/>
      <c r="AN135" s="39"/>
      <c r="AO135" s="39"/>
      <c r="AP135" s="33"/>
      <c r="AQ135" s="77"/>
      <c r="AR135" s="39"/>
      <c r="AS135" s="39"/>
      <c r="AT135" s="76"/>
      <c r="AU135" s="39"/>
      <c r="AV135" s="78"/>
      <c r="AW135" s="33"/>
      <c r="AX135" s="77"/>
      <c r="AY135" s="39"/>
      <c r="AZ135" s="39"/>
      <c r="BA135" s="76"/>
      <c r="BB135" s="39"/>
      <c r="BC135" s="78"/>
      <c r="BD135" s="33"/>
      <c r="BE135" s="77"/>
      <c r="BF135" s="39"/>
      <c r="BG135" s="39"/>
      <c r="BH135" s="76"/>
      <c r="BI135" s="39"/>
      <c r="BJ135" s="78"/>
      <c r="BK135" s="33"/>
    </row>
    <row r="136" spans="1:63" x14ac:dyDescent="0.35">
      <c r="A136" s="77"/>
      <c r="B136" s="39"/>
      <c r="C136" s="39"/>
      <c r="D136" s="39"/>
      <c r="E136" s="39"/>
      <c r="F136" s="73"/>
      <c r="G136" s="95">
        <f>Table1487453233343536331323334353738393103113123133143153164[[#This Row],[Hours Worked]]*Table1487453233343536331323334353738393103113123133143153164[[#This Row],[Rate]]</f>
        <v>0</v>
      </c>
      <c r="H136" s="116"/>
      <c r="I136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36" s="94"/>
      <c r="K136" s="95">
        <f>Table1487453233343536331323334353738393103113123133143153164[[#This Row],[Rate (Auto selects)]]*Table1487453233343536331323334353738393103113123133143153164[[#This Row],[Hours Used]]</f>
        <v>0</v>
      </c>
      <c r="S136" s="33"/>
      <c r="T136" s="39"/>
      <c r="U136" s="39"/>
      <c r="V136" s="39"/>
      <c r="W136" s="39"/>
      <c r="X136" s="39"/>
      <c r="Y136" s="112">
        <f>IF(X136 &lt;&gt; "", RIGHT(Table15775311283848586881828384858788898108118128138148158169[[#This Row],[Class (Dropdown)]],6),0)</f>
        <v>0</v>
      </c>
      <c r="Z136" s="108"/>
      <c r="AA136" s="107"/>
      <c r="AB136" s="111">
        <f>Table15775311283848586881828384858788898108118128138148158169[[#This Row],[Rate (Auto fill)]]*Table15775311283848586881828384858788898108118128138148158169[[#This Row],[Hours Groomed]]</f>
        <v>0</v>
      </c>
      <c r="AC136" s="32"/>
      <c r="AE136" s="85"/>
      <c r="AF136" s="85"/>
      <c r="AI136" s="33"/>
      <c r="AJ136" s="39"/>
      <c r="AK136" s="39"/>
      <c r="AL136" s="39"/>
      <c r="AM136" s="76"/>
      <c r="AN136" s="39"/>
      <c r="AO136" s="39"/>
      <c r="AP136" s="33"/>
      <c r="AQ136" s="77"/>
      <c r="AR136" s="39"/>
      <c r="AS136" s="39"/>
      <c r="AT136" s="76"/>
      <c r="AU136" s="39"/>
      <c r="AV136" s="78"/>
      <c r="AW136" s="33"/>
      <c r="AX136" s="77"/>
      <c r="AY136" s="39"/>
      <c r="AZ136" s="39"/>
      <c r="BA136" s="76"/>
      <c r="BB136" s="39"/>
      <c r="BC136" s="78"/>
      <c r="BD136" s="33"/>
      <c r="BE136" s="77"/>
      <c r="BF136" s="39"/>
      <c r="BG136" s="39"/>
      <c r="BH136" s="76"/>
      <c r="BI136" s="39"/>
      <c r="BJ136" s="78"/>
      <c r="BK136" s="33"/>
    </row>
    <row r="137" spans="1:63" x14ac:dyDescent="0.35">
      <c r="A137" s="77"/>
      <c r="B137" s="39"/>
      <c r="C137" s="39"/>
      <c r="D137" s="39"/>
      <c r="E137" s="39"/>
      <c r="F137" s="73"/>
      <c r="G137" s="95">
        <f>Table1487453233343536331323334353738393103113123133143153164[[#This Row],[Hours Worked]]*Table1487453233343536331323334353738393103113123133143153164[[#This Row],[Rate]]</f>
        <v>0</v>
      </c>
      <c r="H137" s="116"/>
      <c r="I137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37" s="94"/>
      <c r="K137" s="95">
        <f>Table1487453233343536331323334353738393103113123133143153164[[#This Row],[Rate (Auto selects)]]*Table1487453233343536331323334353738393103113123133143153164[[#This Row],[Hours Used]]</f>
        <v>0</v>
      </c>
      <c r="S137" s="33"/>
      <c r="T137" s="39"/>
      <c r="U137" s="39"/>
      <c r="V137" s="39"/>
      <c r="W137" s="39"/>
      <c r="X137" s="39"/>
      <c r="Y137" s="112">
        <f>IF(X137 &lt;&gt; "", RIGHT(Table15775311283848586881828384858788898108118128138148158169[[#This Row],[Class (Dropdown)]],6),0)</f>
        <v>0</v>
      </c>
      <c r="Z137" s="108"/>
      <c r="AA137" s="107"/>
      <c r="AB137" s="111">
        <f>Table15775311283848586881828384858788898108118128138148158169[[#This Row],[Rate (Auto fill)]]*Table15775311283848586881828384858788898108118128138148158169[[#This Row],[Hours Groomed]]</f>
        <v>0</v>
      </c>
      <c r="AC137" s="32"/>
      <c r="AE137" s="85"/>
      <c r="AF137" s="85"/>
      <c r="AI137" s="33"/>
      <c r="AJ137" s="39"/>
      <c r="AK137" s="39"/>
      <c r="AL137" s="39"/>
      <c r="AM137" s="76"/>
      <c r="AN137" s="39"/>
      <c r="AO137" s="39"/>
      <c r="AP137" s="33"/>
      <c r="AQ137" s="77"/>
      <c r="AR137" s="39"/>
      <c r="AS137" s="39"/>
      <c r="AT137" s="76"/>
      <c r="AU137" s="39"/>
      <c r="AV137" s="78"/>
      <c r="AW137" s="33"/>
      <c r="AX137" s="77"/>
      <c r="AY137" s="39"/>
      <c r="AZ137" s="39"/>
      <c r="BA137" s="76"/>
      <c r="BB137" s="39"/>
      <c r="BC137" s="78"/>
      <c r="BD137" s="33"/>
      <c r="BE137" s="77"/>
      <c r="BF137" s="39"/>
      <c r="BG137" s="39"/>
      <c r="BH137" s="76"/>
      <c r="BI137" s="39"/>
      <c r="BJ137" s="78"/>
      <c r="BK137" s="33"/>
    </row>
    <row r="138" spans="1:63" x14ac:dyDescent="0.35">
      <c r="A138" s="77"/>
      <c r="B138" s="39"/>
      <c r="C138" s="39"/>
      <c r="D138" s="39"/>
      <c r="E138" s="39"/>
      <c r="F138" s="73"/>
      <c r="G138" s="95">
        <f>Table1487453233343536331323334353738393103113123133143153164[[#This Row],[Hours Worked]]*Table1487453233343536331323334353738393103113123133143153164[[#This Row],[Rate]]</f>
        <v>0</v>
      </c>
      <c r="H138" s="116"/>
      <c r="I138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38" s="94"/>
      <c r="K138" s="95">
        <f>Table1487453233343536331323334353738393103113123133143153164[[#This Row],[Rate (Auto selects)]]*Table1487453233343536331323334353738393103113123133143153164[[#This Row],[Hours Used]]</f>
        <v>0</v>
      </c>
      <c r="S138" s="33"/>
      <c r="T138" s="39"/>
      <c r="U138" s="39"/>
      <c r="V138" s="39"/>
      <c r="W138" s="39"/>
      <c r="X138" s="39"/>
      <c r="Y138" s="112">
        <f>IF(X138 &lt;&gt; "", RIGHT(Table15775311283848586881828384858788898108118128138148158169[[#This Row],[Class (Dropdown)]],6),0)</f>
        <v>0</v>
      </c>
      <c r="Z138" s="108"/>
      <c r="AA138" s="107"/>
      <c r="AB138" s="111">
        <f>Table15775311283848586881828384858788898108118128138148158169[[#This Row],[Rate (Auto fill)]]*Table15775311283848586881828384858788898108118128138148158169[[#This Row],[Hours Groomed]]</f>
        <v>0</v>
      </c>
      <c r="AC138" s="32"/>
      <c r="AE138" s="85"/>
      <c r="AF138" s="85"/>
      <c r="AI138" s="33"/>
      <c r="AJ138" s="39"/>
      <c r="AK138" s="39"/>
      <c r="AL138" s="39"/>
      <c r="AM138" s="76"/>
      <c r="AN138" s="39"/>
      <c r="AO138" s="39"/>
      <c r="AP138" s="33"/>
      <c r="AQ138" s="77"/>
      <c r="AR138" s="39"/>
      <c r="AS138" s="39"/>
      <c r="AT138" s="76"/>
      <c r="AU138" s="39"/>
      <c r="AV138" s="78"/>
      <c r="AW138" s="33"/>
      <c r="AX138" s="77"/>
      <c r="AY138" s="39"/>
      <c r="AZ138" s="39"/>
      <c r="BA138" s="76"/>
      <c r="BB138" s="39"/>
      <c r="BC138" s="78"/>
      <c r="BD138" s="33"/>
      <c r="BE138" s="77"/>
      <c r="BF138" s="39"/>
      <c r="BG138" s="39"/>
      <c r="BH138" s="76"/>
      <c r="BI138" s="39"/>
      <c r="BJ138" s="78"/>
      <c r="BK138" s="33"/>
    </row>
    <row r="139" spans="1:63" x14ac:dyDescent="0.35">
      <c r="A139" s="77"/>
      <c r="B139" s="39"/>
      <c r="C139" s="39"/>
      <c r="D139" s="39"/>
      <c r="E139" s="39"/>
      <c r="F139" s="73"/>
      <c r="G139" s="95">
        <f>Table1487453233343536331323334353738393103113123133143153164[[#This Row],[Hours Worked]]*Table1487453233343536331323334353738393103113123133143153164[[#This Row],[Rate]]</f>
        <v>0</v>
      </c>
      <c r="H139" s="116"/>
      <c r="I139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39" s="94"/>
      <c r="K139" s="95">
        <f>Table1487453233343536331323334353738393103113123133143153164[[#This Row],[Rate (Auto selects)]]*Table1487453233343536331323334353738393103113123133143153164[[#This Row],[Hours Used]]</f>
        <v>0</v>
      </c>
      <c r="S139" s="33"/>
      <c r="T139" s="39"/>
      <c r="U139" s="39"/>
      <c r="V139" s="39"/>
      <c r="W139" s="39"/>
      <c r="X139" s="39"/>
      <c r="Y139" s="112">
        <f>IF(X139 &lt;&gt; "", RIGHT(Table15775311283848586881828384858788898108118128138148158169[[#This Row],[Class (Dropdown)]],6),0)</f>
        <v>0</v>
      </c>
      <c r="Z139" s="108"/>
      <c r="AA139" s="107"/>
      <c r="AB139" s="111">
        <f>Table15775311283848586881828384858788898108118128138148158169[[#This Row],[Rate (Auto fill)]]*Table15775311283848586881828384858788898108118128138148158169[[#This Row],[Hours Groomed]]</f>
        <v>0</v>
      </c>
      <c r="AC139" s="32"/>
      <c r="AE139" s="85"/>
      <c r="AF139" s="85"/>
      <c r="AI139" s="33"/>
      <c r="AJ139" s="39"/>
      <c r="AK139" s="39"/>
      <c r="AL139" s="39"/>
      <c r="AM139" s="76"/>
      <c r="AN139" s="39"/>
      <c r="AO139" s="39"/>
      <c r="AP139" s="33"/>
      <c r="AQ139" s="77"/>
      <c r="AR139" s="39"/>
      <c r="AS139" s="39"/>
      <c r="AT139" s="76"/>
      <c r="AU139" s="39"/>
      <c r="AV139" s="78"/>
      <c r="AW139" s="33"/>
      <c r="AX139" s="77"/>
      <c r="AY139" s="39"/>
      <c r="AZ139" s="39"/>
      <c r="BA139" s="76"/>
      <c r="BB139" s="39"/>
      <c r="BC139" s="78"/>
      <c r="BD139" s="33"/>
      <c r="BE139" s="77"/>
      <c r="BF139" s="39"/>
      <c r="BG139" s="39"/>
      <c r="BH139" s="76"/>
      <c r="BI139" s="39"/>
      <c r="BJ139" s="78"/>
      <c r="BK139" s="33"/>
    </row>
    <row r="140" spans="1:63" x14ac:dyDescent="0.35">
      <c r="A140" s="77"/>
      <c r="B140" s="39"/>
      <c r="C140" s="39"/>
      <c r="D140" s="39"/>
      <c r="E140" s="39"/>
      <c r="F140" s="73"/>
      <c r="G140" s="95">
        <f>Table1487453233343536331323334353738393103113123133143153164[[#This Row],[Hours Worked]]*Table1487453233343536331323334353738393103113123133143153164[[#This Row],[Rate]]</f>
        <v>0</v>
      </c>
      <c r="H140" s="116"/>
      <c r="I140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40" s="94"/>
      <c r="K140" s="95">
        <f>Table1487453233343536331323334353738393103113123133143153164[[#This Row],[Rate (Auto selects)]]*Table1487453233343536331323334353738393103113123133143153164[[#This Row],[Hours Used]]</f>
        <v>0</v>
      </c>
      <c r="S140" s="33"/>
      <c r="T140" s="39"/>
      <c r="U140" s="39"/>
      <c r="V140" s="39"/>
      <c r="W140" s="39"/>
      <c r="X140" s="39"/>
      <c r="Y140" s="112">
        <f>IF(X140 &lt;&gt; "", RIGHT(Table15775311283848586881828384858788898108118128138148158169[[#This Row],[Class (Dropdown)]],6),0)</f>
        <v>0</v>
      </c>
      <c r="Z140" s="108"/>
      <c r="AA140" s="107"/>
      <c r="AB140" s="111">
        <f>Table15775311283848586881828384858788898108118128138148158169[[#This Row],[Rate (Auto fill)]]*Table15775311283848586881828384858788898108118128138148158169[[#This Row],[Hours Groomed]]</f>
        <v>0</v>
      </c>
      <c r="AC140" s="32"/>
      <c r="AE140" s="85"/>
      <c r="AF140" s="85"/>
      <c r="AI140" s="33"/>
      <c r="AJ140" s="39"/>
      <c r="AK140" s="39"/>
      <c r="AL140" s="39"/>
      <c r="AM140" s="76"/>
      <c r="AN140" s="39"/>
      <c r="AO140" s="39"/>
      <c r="AP140" s="33"/>
      <c r="AQ140" s="77"/>
      <c r="AR140" s="39"/>
      <c r="AS140" s="39"/>
      <c r="AT140" s="76"/>
      <c r="AU140" s="39"/>
      <c r="AV140" s="78"/>
      <c r="AW140" s="33"/>
      <c r="AX140" s="77"/>
      <c r="AY140" s="39"/>
      <c r="AZ140" s="39"/>
      <c r="BA140" s="76"/>
      <c r="BB140" s="39"/>
      <c r="BC140" s="78"/>
      <c r="BD140" s="33"/>
      <c r="BE140" s="77"/>
      <c r="BF140" s="39"/>
      <c r="BG140" s="39"/>
      <c r="BH140" s="76"/>
      <c r="BI140" s="39"/>
      <c r="BJ140" s="78"/>
      <c r="BK140" s="33"/>
    </row>
    <row r="141" spans="1:63" x14ac:dyDescent="0.35">
      <c r="A141" s="77"/>
      <c r="B141" s="39"/>
      <c r="C141" s="39"/>
      <c r="D141" s="39"/>
      <c r="E141" s="39"/>
      <c r="F141" s="73"/>
      <c r="G141" s="95">
        <f>Table1487453233343536331323334353738393103113123133143153164[[#This Row],[Hours Worked]]*Table1487453233343536331323334353738393103113123133143153164[[#This Row],[Rate]]</f>
        <v>0</v>
      </c>
      <c r="H141" s="116"/>
      <c r="I141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41" s="94"/>
      <c r="K141" s="95">
        <f>Table1487453233343536331323334353738393103113123133143153164[[#This Row],[Rate (Auto selects)]]*Table1487453233343536331323334353738393103113123133143153164[[#This Row],[Hours Used]]</f>
        <v>0</v>
      </c>
      <c r="S141" s="33"/>
      <c r="T141" s="39"/>
      <c r="U141" s="39"/>
      <c r="V141" s="39"/>
      <c r="W141" s="39"/>
      <c r="X141" s="39"/>
      <c r="Y141" s="112">
        <f>IF(X141 &lt;&gt; "", RIGHT(Table15775311283848586881828384858788898108118128138148158169[[#This Row],[Class (Dropdown)]],6),0)</f>
        <v>0</v>
      </c>
      <c r="Z141" s="108"/>
      <c r="AA141" s="107"/>
      <c r="AB141" s="111">
        <f>Table15775311283848586881828384858788898108118128138148158169[[#This Row],[Rate (Auto fill)]]*Table15775311283848586881828384858788898108118128138148158169[[#This Row],[Hours Groomed]]</f>
        <v>0</v>
      </c>
      <c r="AC141" s="32"/>
      <c r="AE141" s="85"/>
      <c r="AF141" s="85"/>
      <c r="AI141" s="33"/>
      <c r="AJ141" s="39"/>
      <c r="AK141" s="39"/>
      <c r="AL141" s="39"/>
      <c r="AM141" s="76"/>
      <c r="AN141" s="39"/>
      <c r="AO141" s="39"/>
      <c r="AP141" s="33"/>
      <c r="AQ141" s="77"/>
      <c r="AR141" s="39"/>
      <c r="AS141" s="39"/>
      <c r="AT141" s="76"/>
      <c r="AU141" s="39"/>
      <c r="AV141" s="78"/>
      <c r="AW141" s="33"/>
      <c r="AX141" s="77"/>
      <c r="AY141" s="39"/>
      <c r="AZ141" s="39"/>
      <c r="BA141" s="76"/>
      <c r="BB141" s="39"/>
      <c r="BC141" s="78"/>
      <c r="BD141" s="33"/>
      <c r="BE141" s="77"/>
      <c r="BF141" s="39"/>
      <c r="BG141" s="39"/>
      <c r="BH141" s="76"/>
      <c r="BI141" s="39"/>
      <c r="BJ141" s="78"/>
      <c r="BK141" s="33"/>
    </row>
    <row r="142" spans="1:63" x14ac:dyDescent="0.35">
      <c r="A142" s="77"/>
      <c r="B142" s="39"/>
      <c r="C142" s="39"/>
      <c r="D142" s="39"/>
      <c r="E142" s="39"/>
      <c r="F142" s="73"/>
      <c r="G142" s="95">
        <f>Table1487453233343536331323334353738393103113123133143153164[[#This Row],[Hours Worked]]*Table1487453233343536331323334353738393103113123133143153164[[#This Row],[Rate]]</f>
        <v>0</v>
      </c>
      <c r="H142" s="116"/>
      <c r="I142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42" s="94"/>
      <c r="K142" s="95">
        <f>Table1487453233343536331323334353738393103113123133143153164[[#This Row],[Rate (Auto selects)]]*Table1487453233343536331323334353738393103113123133143153164[[#This Row],[Hours Used]]</f>
        <v>0</v>
      </c>
      <c r="S142" s="33"/>
      <c r="T142" s="39"/>
      <c r="U142" s="39"/>
      <c r="V142" s="39"/>
      <c r="W142" s="39"/>
      <c r="X142" s="39"/>
      <c r="Y142" s="112">
        <f>IF(X142 &lt;&gt; "", RIGHT(Table15775311283848586881828384858788898108118128138148158169[[#This Row],[Class (Dropdown)]],6),0)</f>
        <v>0</v>
      </c>
      <c r="Z142" s="108"/>
      <c r="AA142" s="107"/>
      <c r="AB142" s="111">
        <f>Table15775311283848586881828384858788898108118128138148158169[[#This Row],[Rate (Auto fill)]]*Table15775311283848586881828384858788898108118128138148158169[[#This Row],[Hours Groomed]]</f>
        <v>0</v>
      </c>
      <c r="AC142" s="32"/>
      <c r="AE142" s="85"/>
      <c r="AF142" s="85"/>
      <c r="AI142" s="33"/>
      <c r="AJ142" s="39"/>
      <c r="AK142" s="39"/>
      <c r="AL142" s="39"/>
      <c r="AM142" s="76"/>
      <c r="AN142" s="39"/>
      <c r="AO142" s="39"/>
      <c r="AP142" s="33"/>
      <c r="AQ142" s="77"/>
      <c r="AR142" s="39"/>
      <c r="AS142" s="39"/>
      <c r="AT142" s="76"/>
      <c r="AU142" s="39"/>
      <c r="AV142" s="78"/>
      <c r="AW142" s="33"/>
      <c r="AX142" s="77"/>
      <c r="AY142" s="39"/>
      <c r="AZ142" s="39"/>
      <c r="BA142" s="76"/>
      <c r="BB142" s="39"/>
      <c r="BC142" s="78"/>
      <c r="BD142" s="33"/>
      <c r="BE142" s="77"/>
      <c r="BF142" s="39"/>
      <c r="BG142" s="39"/>
      <c r="BH142" s="76"/>
      <c r="BI142" s="39"/>
      <c r="BJ142" s="78"/>
      <c r="BK142" s="33"/>
    </row>
    <row r="143" spans="1:63" x14ac:dyDescent="0.35">
      <c r="A143" s="77"/>
      <c r="B143" s="39"/>
      <c r="C143" s="39"/>
      <c r="D143" s="39"/>
      <c r="E143" s="39"/>
      <c r="F143" s="73"/>
      <c r="G143" s="95">
        <f>Table1487453233343536331323334353738393103113123133143153164[[#This Row],[Hours Worked]]*Table1487453233343536331323334353738393103113123133143153164[[#This Row],[Rate]]</f>
        <v>0</v>
      </c>
      <c r="H143" s="116"/>
      <c r="I143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43" s="94"/>
      <c r="K143" s="95">
        <f>Table1487453233343536331323334353738393103113123133143153164[[#This Row],[Rate (Auto selects)]]*Table1487453233343536331323334353738393103113123133143153164[[#This Row],[Hours Used]]</f>
        <v>0</v>
      </c>
      <c r="S143" s="33"/>
      <c r="T143" s="39"/>
      <c r="U143" s="39"/>
      <c r="V143" s="39"/>
      <c r="W143" s="39"/>
      <c r="X143" s="39"/>
      <c r="Y143" s="112">
        <f>IF(X143 &lt;&gt; "", RIGHT(Table15775311283848586881828384858788898108118128138148158169[[#This Row],[Class (Dropdown)]],6),0)</f>
        <v>0</v>
      </c>
      <c r="Z143" s="108"/>
      <c r="AA143" s="107"/>
      <c r="AB143" s="111">
        <f>Table15775311283848586881828384858788898108118128138148158169[[#This Row],[Rate (Auto fill)]]*Table15775311283848586881828384858788898108118128138148158169[[#This Row],[Hours Groomed]]</f>
        <v>0</v>
      </c>
      <c r="AC143" s="32"/>
      <c r="AE143" s="85"/>
      <c r="AF143" s="85"/>
      <c r="AI143" s="33"/>
      <c r="AJ143" s="39"/>
      <c r="AK143" s="39"/>
      <c r="AL143" s="39"/>
      <c r="AM143" s="76"/>
      <c r="AN143" s="39"/>
      <c r="AO143" s="39"/>
      <c r="AP143" s="33"/>
      <c r="AQ143" s="77"/>
      <c r="AR143" s="39"/>
      <c r="AS143" s="39"/>
      <c r="AT143" s="76"/>
      <c r="AU143" s="39"/>
      <c r="AV143" s="78"/>
      <c r="AW143" s="33"/>
      <c r="AX143" s="77"/>
      <c r="AY143" s="39"/>
      <c r="AZ143" s="39"/>
      <c r="BA143" s="76"/>
      <c r="BB143" s="39"/>
      <c r="BC143" s="78"/>
      <c r="BD143" s="33"/>
      <c r="BE143" s="77"/>
      <c r="BF143" s="39"/>
      <c r="BG143" s="39"/>
      <c r="BH143" s="76"/>
      <c r="BI143" s="39"/>
      <c r="BJ143" s="78"/>
      <c r="BK143" s="33"/>
    </row>
    <row r="144" spans="1:63" x14ac:dyDescent="0.35">
      <c r="A144" s="77"/>
      <c r="B144" s="39"/>
      <c r="C144" s="39"/>
      <c r="D144" s="39"/>
      <c r="E144" s="39"/>
      <c r="F144" s="73"/>
      <c r="G144" s="95">
        <f>Table1487453233343536331323334353738393103113123133143153164[[#This Row],[Hours Worked]]*Table1487453233343536331323334353738393103113123133143153164[[#This Row],[Rate]]</f>
        <v>0</v>
      </c>
      <c r="H144" s="116"/>
      <c r="I144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44" s="94"/>
      <c r="K144" s="95">
        <f>Table1487453233343536331323334353738393103113123133143153164[[#This Row],[Rate (Auto selects)]]*Table1487453233343536331323334353738393103113123133143153164[[#This Row],[Hours Used]]</f>
        <v>0</v>
      </c>
      <c r="S144" s="33"/>
      <c r="T144" s="39"/>
      <c r="U144" s="39"/>
      <c r="V144" s="39"/>
      <c r="W144" s="39"/>
      <c r="X144" s="39"/>
      <c r="Y144" s="112">
        <f>IF(X144 &lt;&gt; "", RIGHT(Table15775311283848586881828384858788898108118128138148158169[[#This Row],[Class (Dropdown)]],6),0)</f>
        <v>0</v>
      </c>
      <c r="Z144" s="108"/>
      <c r="AA144" s="107"/>
      <c r="AB144" s="111">
        <f>Table15775311283848586881828384858788898108118128138148158169[[#This Row],[Rate (Auto fill)]]*Table15775311283848586881828384858788898108118128138148158169[[#This Row],[Hours Groomed]]</f>
        <v>0</v>
      </c>
      <c r="AC144" s="32"/>
      <c r="AE144" s="85"/>
      <c r="AF144" s="85"/>
      <c r="AI144" s="33"/>
      <c r="AJ144" s="39"/>
      <c r="AK144" s="39"/>
      <c r="AL144" s="39"/>
      <c r="AM144" s="76"/>
      <c r="AN144" s="39"/>
      <c r="AO144" s="39"/>
      <c r="AP144" s="33"/>
      <c r="AQ144" s="77"/>
      <c r="AR144" s="39"/>
      <c r="AS144" s="39"/>
      <c r="AT144" s="76"/>
      <c r="AU144" s="39"/>
      <c r="AV144" s="78"/>
      <c r="AW144" s="33"/>
      <c r="AX144" s="77"/>
      <c r="AY144" s="39"/>
      <c r="AZ144" s="39"/>
      <c r="BA144" s="76"/>
      <c r="BB144" s="39"/>
      <c r="BC144" s="78"/>
      <c r="BD144" s="33"/>
      <c r="BE144" s="77"/>
      <c r="BF144" s="39"/>
      <c r="BG144" s="39"/>
      <c r="BH144" s="76"/>
      <c r="BI144" s="39"/>
      <c r="BJ144" s="78"/>
      <c r="BK144" s="33"/>
    </row>
    <row r="145" spans="1:63" x14ac:dyDescent="0.35">
      <c r="A145" s="77"/>
      <c r="B145" s="39"/>
      <c r="C145" s="39"/>
      <c r="D145" s="39"/>
      <c r="E145" s="39"/>
      <c r="F145" s="73"/>
      <c r="G145" s="95">
        <f>Table1487453233343536331323334353738393103113123133143153164[[#This Row],[Hours Worked]]*Table1487453233343536331323334353738393103113123133143153164[[#This Row],[Rate]]</f>
        <v>0</v>
      </c>
      <c r="H145" s="116"/>
      <c r="I145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45" s="94"/>
      <c r="K145" s="95">
        <f>Table1487453233343536331323334353738393103113123133143153164[[#This Row],[Rate (Auto selects)]]*Table1487453233343536331323334353738393103113123133143153164[[#This Row],[Hours Used]]</f>
        <v>0</v>
      </c>
      <c r="S145" s="33"/>
      <c r="T145" s="39"/>
      <c r="U145" s="39"/>
      <c r="V145" s="39"/>
      <c r="W145" s="39"/>
      <c r="X145" s="39"/>
      <c r="Y145" s="112">
        <f>IF(X145 &lt;&gt; "", RIGHT(Table15775311283848586881828384858788898108118128138148158169[[#This Row],[Class (Dropdown)]],6),0)</f>
        <v>0</v>
      </c>
      <c r="Z145" s="108"/>
      <c r="AA145" s="107"/>
      <c r="AB145" s="111">
        <f>Table15775311283848586881828384858788898108118128138148158169[[#This Row],[Rate (Auto fill)]]*Table15775311283848586881828384858788898108118128138148158169[[#This Row],[Hours Groomed]]</f>
        <v>0</v>
      </c>
      <c r="AC145" s="32"/>
      <c r="AE145" s="85"/>
      <c r="AF145" s="85"/>
      <c r="AI145" s="33"/>
      <c r="AJ145" s="39"/>
      <c r="AK145" s="39"/>
      <c r="AL145" s="39"/>
      <c r="AM145" s="76"/>
      <c r="AN145" s="39"/>
      <c r="AO145" s="39"/>
      <c r="AP145" s="33"/>
      <c r="AQ145" s="77"/>
      <c r="AR145" s="39"/>
      <c r="AS145" s="39"/>
      <c r="AT145" s="76"/>
      <c r="AU145" s="39"/>
      <c r="AV145" s="78"/>
      <c r="AW145" s="33"/>
      <c r="AX145" s="77"/>
      <c r="AY145" s="39"/>
      <c r="AZ145" s="39"/>
      <c r="BA145" s="76"/>
      <c r="BB145" s="39"/>
      <c r="BC145" s="78"/>
      <c r="BD145" s="33"/>
      <c r="BE145" s="77"/>
      <c r="BF145" s="39"/>
      <c r="BG145" s="39"/>
      <c r="BH145" s="76"/>
      <c r="BI145" s="39"/>
      <c r="BJ145" s="78"/>
      <c r="BK145" s="33"/>
    </row>
    <row r="146" spans="1:63" x14ac:dyDescent="0.35">
      <c r="A146" s="77"/>
      <c r="B146" s="39"/>
      <c r="C146" s="39"/>
      <c r="D146" s="39"/>
      <c r="E146" s="39"/>
      <c r="F146" s="73"/>
      <c r="G146" s="95">
        <f>Table1487453233343536331323334353738393103113123133143153164[[#This Row],[Hours Worked]]*Table1487453233343536331323334353738393103113123133143153164[[#This Row],[Rate]]</f>
        <v>0</v>
      </c>
      <c r="H146" s="116"/>
      <c r="I146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46" s="94"/>
      <c r="K146" s="95">
        <f>Table1487453233343536331323334353738393103113123133143153164[[#This Row],[Rate (Auto selects)]]*Table1487453233343536331323334353738393103113123133143153164[[#This Row],[Hours Used]]</f>
        <v>0</v>
      </c>
      <c r="S146" s="33"/>
      <c r="T146" s="39"/>
      <c r="U146" s="39"/>
      <c r="V146" s="39"/>
      <c r="W146" s="39"/>
      <c r="X146" s="39"/>
      <c r="Y146" s="112">
        <f>IF(X146 &lt;&gt; "", RIGHT(Table15775311283848586881828384858788898108118128138148158169[[#This Row],[Class (Dropdown)]],6),0)</f>
        <v>0</v>
      </c>
      <c r="Z146" s="108"/>
      <c r="AA146" s="107"/>
      <c r="AB146" s="111">
        <f>Table15775311283848586881828384858788898108118128138148158169[[#This Row],[Rate (Auto fill)]]*Table15775311283848586881828384858788898108118128138148158169[[#This Row],[Hours Groomed]]</f>
        <v>0</v>
      </c>
      <c r="AC146" s="32"/>
      <c r="AE146" s="85"/>
      <c r="AF146" s="85"/>
      <c r="AI146" s="33"/>
      <c r="AJ146" s="39"/>
      <c r="AK146" s="39"/>
      <c r="AL146" s="39"/>
      <c r="AM146" s="76"/>
      <c r="AN146" s="39"/>
      <c r="AO146" s="39"/>
      <c r="AP146" s="33"/>
      <c r="AQ146" s="77"/>
      <c r="AR146" s="39"/>
      <c r="AS146" s="39"/>
      <c r="AT146" s="76"/>
      <c r="AU146" s="39"/>
      <c r="AV146" s="78"/>
      <c r="AW146" s="33"/>
      <c r="AX146" s="77"/>
      <c r="AY146" s="39"/>
      <c r="AZ146" s="39"/>
      <c r="BA146" s="76"/>
      <c r="BB146" s="39"/>
      <c r="BC146" s="78"/>
      <c r="BD146" s="33"/>
      <c r="BE146" s="77"/>
      <c r="BF146" s="39"/>
      <c r="BG146" s="39"/>
      <c r="BH146" s="76"/>
      <c r="BI146" s="39"/>
      <c r="BJ146" s="78"/>
      <c r="BK146" s="33"/>
    </row>
    <row r="147" spans="1:63" x14ac:dyDescent="0.35">
      <c r="A147" s="77"/>
      <c r="B147" s="39"/>
      <c r="C147" s="39"/>
      <c r="D147" s="39"/>
      <c r="E147" s="39"/>
      <c r="F147" s="73"/>
      <c r="G147" s="95">
        <f>Table1487453233343536331323334353738393103113123133143153164[[#This Row],[Hours Worked]]*Table1487453233343536331323334353738393103113123133143153164[[#This Row],[Rate]]</f>
        <v>0</v>
      </c>
      <c r="H147" s="116"/>
      <c r="I147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47" s="94"/>
      <c r="K147" s="95">
        <f>Table1487453233343536331323334353738393103113123133143153164[[#This Row],[Rate (Auto selects)]]*Table1487453233343536331323334353738393103113123133143153164[[#This Row],[Hours Used]]</f>
        <v>0</v>
      </c>
      <c r="S147" s="33"/>
      <c r="T147" s="39"/>
      <c r="U147" s="39"/>
      <c r="V147" s="39"/>
      <c r="W147" s="39"/>
      <c r="X147" s="39"/>
      <c r="Y147" s="112">
        <f>IF(X147 &lt;&gt; "", RIGHT(Table15775311283848586881828384858788898108118128138148158169[[#This Row],[Class (Dropdown)]],6),0)</f>
        <v>0</v>
      </c>
      <c r="Z147" s="108"/>
      <c r="AA147" s="107"/>
      <c r="AB147" s="111">
        <f>Table15775311283848586881828384858788898108118128138148158169[[#This Row],[Rate (Auto fill)]]*Table15775311283848586881828384858788898108118128138148158169[[#This Row],[Hours Groomed]]</f>
        <v>0</v>
      </c>
      <c r="AC147" s="32"/>
      <c r="AE147" s="85"/>
      <c r="AF147" s="85"/>
      <c r="AI147" s="33"/>
      <c r="AJ147" s="39"/>
      <c r="AK147" s="39"/>
      <c r="AL147" s="39"/>
      <c r="AM147" s="76"/>
      <c r="AN147" s="39"/>
      <c r="AO147" s="39"/>
      <c r="AP147" s="33"/>
      <c r="AQ147" s="77"/>
      <c r="AR147" s="39"/>
      <c r="AS147" s="39"/>
      <c r="AT147" s="76"/>
      <c r="AU147" s="39"/>
      <c r="AV147" s="78"/>
      <c r="AW147" s="33"/>
      <c r="AX147" s="77"/>
      <c r="AY147" s="39"/>
      <c r="AZ147" s="39"/>
      <c r="BA147" s="76"/>
      <c r="BB147" s="39"/>
      <c r="BC147" s="78"/>
      <c r="BD147" s="33"/>
      <c r="BE147" s="77"/>
      <c r="BF147" s="39"/>
      <c r="BG147" s="39"/>
      <c r="BH147" s="76"/>
      <c r="BI147" s="39"/>
      <c r="BJ147" s="78"/>
      <c r="BK147" s="33"/>
    </row>
    <row r="148" spans="1:63" x14ac:dyDescent="0.35">
      <c r="A148" s="77"/>
      <c r="B148" s="39"/>
      <c r="C148" s="39"/>
      <c r="D148" s="39"/>
      <c r="E148" s="39"/>
      <c r="F148" s="73"/>
      <c r="G148" s="95">
        <f>Table1487453233343536331323334353738393103113123133143153164[[#This Row],[Hours Worked]]*Table1487453233343536331323334353738393103113123133143153164[[#This Row],[Rate]]</f>
        <v>0</v>
      </c>
      <c r="H148" s="116"/>
      <c r="I148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48" s="94"/>
      <c r="K148" s="95">
        <f>Table1487453233343536331323334353738393103113123133143153164[[#This Row],[Rate (Auto selects)]]*Table1487453233343536331323334353738393103113123133143153164[[#This Row],[Hours Used]]</f>
        <v>0</v>
      </c>
      <c r="S148" s="33"/>
      <c r="T148" s="39"/>
      <c r="U148" s="39"/>
      <c r="V148" s="39"/>
      <c r="W148" s="39"/>
      <c r="X148" s="39"/>
      <c r="Y148" s="112">
        <f>IF(X148 &lt;&gt; "", RIGHT(Table15775311283848586881828384858788898108118128138148158169[[#This Row],[Class (Dropdown)]],6),0)</f>
        <v>0</v>
      </c>
      <c r="Z148" s="108"/>
      <c r="AA148" s="107"/>
      <c r="AB148" s="111">
        <f>Table15775311283848586881828384858788898108118128138148158169[[#This Row],[Rate (Auto fill)]]*Table15775311283848586881828384858788898108118128138148158169[[#This Row],[Hours Groomed]]</f>
        <v>0</v>
      </c>
      <c r="AC148" s="32"/>
      <c r="AE148" s="85"/>
      <c r="AF148" s="85"/>
      <c r="AI148" s="33"/>
      <c r="AJ148" s="39"/>
      <c r="AK148" s="39"/>
      <c r="AL148" s="39"/>
      <c r="AM148" s="76"/>
      <c r="AN148" s="39"/>
      <c r="AO148" s="39"/>
      <c r="AP148" s="33"/>
      <c r="AQ148" s="77"/>
      <c r="AR148" s="39"/>
      <c r="AS148" s="39"/>
      <c r="AT148" s="76"/>
      <c r="AU148" s="39"/>
      <c r="AV148" s="78"/>
      <c r="AW148" s="33"/>
      <c r="AX148" s="77"/>
      <c r="AY148" s="39"/>
      <c r="AZ148" s="39"/>
      <c r="BA148" s="76"/>
      <c r="BB148" s="39"/>
      <c r="BC148" s="78"/>
      <c r="BD148" s="33"/>
      <c r="BE148" s="77"/>
      <c r="BF148" s="39"/>
      <c r="BG148" s="39"/>
      <c r="BH148" s="76"/>
      <c r="BI148" s="39"/>
      <c r="BJ148" s="78"/>
      <c r="BK148" s="33"/>
    </row>
    <row r="149" spans="1:63" x14ac:dyDescent="0.35">
      <c r="A149" s="77"/>
      <c r="B149" s="39"/>
      <c r="C149" s="39"/>
      <c r="D149" s="39"/>
      <c r="E149" s="39"/>
      <c r="F149" s="73"/>
      <c r="G149" s="95">
        <f>Table1487453233343536331323334353738393103113123133143153164[[#This Row],[Hours Worked]]*Table1487453233343536331323334353738393103113123133143153164[[#This Row],[Rate]]</f>
        <v>0</v>
      </c>
      <c r="H149" s="116"/>
      <c r="I149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49" s="94"/>
      <c r="K149" s="95">
        <f>Table1487453233343536331323334353738393103113123133143153164[[#This Row],[Rate (Auto selects)]]*Table1487453233343536331323334353738393103113123133143153164[[#This Row],[Hours Used]]</f>
        <v>0</v>
      </c>
      <c r="S149" s="33"/>
      <c r="T149" s="39"/>
      <c r="U149" s="39"/>
      <c r="V149" s="39"/>
      <c r="W149" s="39"/>
      <c r="X149" s="39"/>
      <c r="Y149" s="112">
        <f>IF(X149 &lt;&gt; "", RIGHT(Table15775311283848586881828384858788898108118128138148158169[[#This Row],[Class (Dropdown)]],6),0)</f>
        <v>0</v>
      </c>
      <c r="Z149" s="108"/>
      <c r="AA149" s="107"/>
      <c r="AB149" s="111">
        <f>Table15775311283848586881828384858788898108118128138148158169[[#This Row],[Rate (Auto fill)]]*Table15775311283848586881828384858788898108118128138148158169[[#This Row],[Hours Groomed]]</f>
        <v>0</v>
      </c>
      <c r="AC149" s="32"/>
      <c r="AE149" s="85"/>
      <c r="AF149" s="85"/>
      <c r="AI149" s="33"/>
      <c r="AJ149" s="39"/>
      <c r="AK149" s="39"/>
      <c r="AL149" s="39"/>
      <c r="AM149" s="76"/>
      <c r="AN149" s="39"/>
      <c r="AO149" s="39"/>
      <c r="AP149" s="33"/>
      <c r="AQ149" s="77"/>
      <c r="AR149" s="39"/>
      <c r="AS149" s="39"/>
      <c r="AT149" s="76"/>
      <c r="AU149" s="39"/>
      <c r="AV149" s="78"/>
      <c r="AW149" s="33"/>
      <c r="AX149" s="77"/>
      <c r="AY149" s="39"/>
      <c r="AZ149" s="39"/>
      <c r="BA149" s="76"/>
      <c r="BB149" s="39"/>
      <c r="BC149" s="78"/>
      <c r="BD149" s="33"/>
      <c r="BE149" s="77"/>
      <c r="BF149" s="39"/>
      <c r="BG149" s="39"/>
      <c r="BH149" s="76"/>
      <c r="BI149" s="39"/>
      <c r="BJ149" s="78"/>
      <c r="BK149" s="33"/>
    </row>
    <row r="150" spans="1:63" x14ac:dyDescent="0.35">
      <c r="A150" s="77"/>
      <c r="B150" s="39"/>
      <c r="C150" s="39"/>
      <c r="D150" s="39"/>
      <c r="E150" s="39"/>
      <c r="F150" s="73"/>
      <c r="G150" s="95">
        <f>Table1487453233343536331323334353738393103113123133143153164[[#This Row],[Hours Worked]]*Table1487453233343536331323334353738393103113123133143153164[[#This Row],[Rate]]</f>
        <v>0</v>
      </c>
      <c r="H150" s="116"/>
      <c r="I150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50" s="94"/>
      <c r="K150" s="95">
        <f>Table1487453233343536331323334353738393103113123133143153164[[#This Row],[Rate (Auto selects)]]*Table1487453233343536331323334353738393103113123133143153164[[#This Row],[Hours Used]]</f>
        <v>0</v>
      </c>
      <c r="S150" s="33"/>
      <c r="T150" s="39"/>
      <c r="U150" s="39"/>
      <c r="V150" s="39"/>
      <c r="W150" s="39"/>
      <c r="X150" s="39"/>
      <c r="Y150" s="112">
        <f>IF(X150 &lt;&gt; "", RIGHT(Table15775311283848586881828384858788898108118128138148158169[[#This Row],[Class (Dropdown)]],6),0)</f>
        <v>0</v>
      </c>
      <c r="Z150" s="108"/>
      <c r="AA150" s="107"/>
      <c r="AB150" s="111">
        <f>Table15775311283848586881828384858788898108118128138148158169[[#This Row],[Rate (Auto fill)]]*Table15775311283848586881828384858788898108118128138148158169[[#This Row],[Hours Groomed]]</f>
        <v>0</v>
      </c>
      <c r="AC150" s="32"/>
      <c r="AE150" s="85"/>
      <c r="AF150" s="85"/>
      <c r="AI150" s="33"/>
      <c r="AJ150" s="39"/>
      <c r="AK150" s="39"/>
      <c r="AL150" s="39"/>
      <c r="AM150" s="76"/>
      <c r="AN150" s="39"/>
      <c r="AO150" s="39"/>
      <c r="AP150" s="33"/>
      <c r="AQ150" s="77"/>
      <c r="AR150" s="39"/>
      <c r="AS150" s="39"/>
      <c r="AT150" s="76"/>
      <c r="AU150" s="39"/>
      <c r="AV150" s="78"/>
      <c r="AW150" s="33"/>
      <c r="AX150" s="77"/>
      <c r="AY150" s="39"/>
      <c r="AZ150" s="39"/>
      <c r="BA150" s="76"/>
      <c r="BB150" s="39"/>
      <c r="BC150" s="78"/>
      <c r="BD150" s="33"/>
      <c r="BE150" s="77"/>
      <c r="BF150" s="39"/>
      <c r="BG150" s="39"/>
      <c r="BH150" s="76"/>
      <c r="BI150" s="39"/>
      <c r="BJ150" s="78"/>
      <c r="BK150" s="33"/>
    </row>
    <row r="151" spans="1:63" x14ac:dyDescent="0.35">
      <c r="A151" s="77"/>
      <c r="B151" s="39"/>
      <c r="C151" s="39"/>
      <c r="D151" s="39"/>
      <c r="E151" s="39"/>
      <c r="F151" s="73"/>
      <c r="G151" s="95">
        <f>Table1487453233343536331323334353738393103113123133143153164[[#This Row],[Hours Worked]]*Table1487453233343536331323334353738393103113123133143153164[[#This Row],[Rate]]</f>
        <v>0</v>
      </c>
      <c r="H151" s="116"/>
      <c r="I151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51" s="94"/>
      <c r="K151" s="95">
        <f>Table1487453233343536331323334353738393103113123133143153164[[#This Row],[Rate (Auto selects)]]*Table1487453233343536331323334353738393103113123133143153164[[#This Row],[Hours Used]]</f>
        <v>0</v>
      </c>
      <c r="S151" s="33"/>
      <c r="T151" s="39"/>
      <c r="U151" s="39"/>
      <c r="V151" s="39"/>
      <c r="W151" s="39"/>
      <c r="X151" s="39"/>
      <c r="Y151" s="112">
        <f>IF(X151 &lt;&gt; "", RIGHT(Table15775311283848586881828384858788898108118128138148158169[[#This Row],[Class (Dropdown)]],6),0)</f>
        <v>0</v>
      </c>
      <c r="Z151" s="108"/>
      <c r="AA151" s="107"/>
      <c r="AB151" s="111">
        <f>Table15775311283848586881828384858788898108118128138148158169[[#This Row],[Rate (Auto fill)]]*Table15775311283848586881828384858788898108118128138148158169[[#This Row],[Hours Groomed]]</f>
        <v>0</v>
      </c>
      <c r="AC151" s="32"/>
      <c r="AE151" s="85"/>
      <c r="AF151" s="85"/>
      <c r="AI151" s="33"/>
      <c r="AJ151" s="39"/>
      <c r="AK151" s="39"/>
      <c r="AL151" s="39"/>
      <c r="AM151" s="76"/>
      <c r="AN151" s="39"/>
      <c r="AO151" s="39"/>
      <c r="AP151" s="33"/>
      <c r="AQ151" s="77"/>
      <c r="AR151" s="39"/>
      <c r="AS151" s="39"/>
      <c r="AT151" s="76"/>
      <c r="AU151" s="39"/>
      <c r="AV151" s="78"/>
      <c r="AW151" s="33"/>
      <c r="AX151" s="77"/>
      <c r="AY151" s="39"/>
      <c r="AZ151" s="39"/>
      <c r="BA151" s="76"/>
      <c r="BB151" s="39"/>
      <c r="BC151" s="78"/>
      <c r="BD151" s="33"/>
      <c r="BE151" s="77"/>
      <c r="BF151" s="39"/>
      <c r="BG151" s="39"/>
      <c r="BH151" s="76"/>
      <c r="BI151" s="39"/>
      <c r="BJ151" s="78"/>
      <c r="BK151" s="33"/>
    </row>
    <row r="152" spans="1:63" x14ac:dyDescent="0.35">
      <c r="A152" s="77"/>
      <c r="B152" s="39"/>
      <c r="C152" s="39"/>
      <c r="D152" s="39"/>
      <c r="E152" s="39"/>
      <c r="F152" s="73"/>
      <c r="G152" s="95">
        <f>Table1487453233343536331323334353738393103113123133143153164[[#This Row],[Hours Worked]]*Table1487453233343536331323334353738393103113123133143153164[[#This Row],[Rate]]</f>
        <v>0</v>
      </c>
      <c r="H152" s="116"/>
      <c r="I152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52" s="94"/>
      <c r="K152" s="95">
        <f>Table1487453233343536331323334353738393103113123133143153164[[#This Row],[Rate (Auto selects)]]*Table1487453233343536331323334353738393103113123133143153164[[#This Row],[Hours Used]]</f>
        <v>0</v>
      </c>
      <c r="S152" s="33"/>
      <c r="T152" s="39"/>
      <c r="U152" s="39"/>
      <c r="V152" s="39"/>
      <c r="W152" s="39"/>
      <c r="X152" s="39"/>
      <c r="Y152" s="112">
        <f>IF(X152 &lt;&gt; "", RIGHT(Table15775311283848586881828384858788898108118128138148158169[[#This Row],[Class (Dropdown)]],6),0)</f>
        <v>0</v>
      </c>
      <c r="Z152" s="108"/>
      <c r="AA152" s="107"/>
      <c r="AB152" s="111">
        <f>Table15775311283848586881828384858788898108118128138148158169[[#This Row],[Rate (Auto fill)]]*Table15775311283848586881828384858788898108118128138148158169[[#This Row],[Hours Groomed]]</f>
        <v>0</v>
      </c>
      <c r="AC152" s="32"/>
      <c r="AE152" s="85"/>
      <c r="AF152" s="85"/>
      <c r="AI152" s="33"/>
      <c r="AJ152" s="39"/>
      <c r="AK152" s="39"/>
      <c r="AL152" s="39"/>
      <c r="AM152" s="76"/>
      <c r="AN152" s="39"/>
      <c r="AO152" s="39"/>
      <c r="AP152" s="33"/>
      <c r="AQ152" s="77"/>
      <c r="AR152" s="39"/>
      <c r="AS152" s="39"/>
      <c r="AT152" s="76"/>
      <c r="AU152" s="39"/>
      <c r="AV152" s="78"/>
      <c r="AW152" s="33"/>
      <c r="AX152" s="77"/>
      <c r="AY152" s="39"/>
      <c r="AZ152" s="39"/>
      <c r="BA152" s="76"/>
      <c r="BB152" s="39"/>
      <c r="BC152" s="78"/>
      <c r="BD152" s="33"/>
      <c r="BE152" s="77"/>
      <c r="BF152" s="39"/>
      <c r="BG152" s="39"/>
      <c r="BH152" s="76"/>
      <c r="BI152" s="39"/>
      <c r="BJ152" s="78"/>
      <c r="BK152" s="33"/>
    </row>
    <row r="153" spans="1:63" x14ac:dyDescent="0.35">
      <c r="A153" s="77"/>
      <c r="B153" s="39"/>
      <c r="C153" s="39"/>
      <c r="D153" s="39"/>
      <c r="E153" s="39"/>
      <c r="F153" s="73"/>
      <c r="G153" s="95">
        <f>Table1487453233343536331323334353738393103113123133143153164[[#This Row],[Hours Worked]]*Table1487453233343536331323334353738393103113123133143153164[[#This Row],[Rate]]</f>
        <v>0</v>
      </c>
      <c r="H153" s="116"/>
      <c r="I153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53" s="94"/>
      <c r="K153" s="95">
        <f>Table1487453233343536331323334353738393103113123133143153164[[#This Row],[Rate (Auto selects)]]*Table1487453233343536331323334353738393103113123133143153164[[#This Row],[Hours Used]]</f>
        <v>0</v>
      </c>
      <c r="S153" s="33"/>
      <c r="T153" s="39"/>
      <c r="U153" s="39"/>
      <c r="V153" s="39"/>
      <c r="W153" s="39"/>
      <c r="X153" s="39"/>
      <c r="Y153" s="112">
        <f>IF(X153 &lt;&gt; "", RIGHT(Table15775311283848586881828384858788898108118128138148158169[[#This Row],[Class (Dropdown)]],6),0)</f>
        <v>0</v>
      </c>
      <c r="Z153" s="108"/>
      <c r="AA153" s="107"/>
      <c r="AB153" s="111">
        <f>Table15775311283848586881828384858788898108118128138148158169[[#This Row],[Rate (Auto fill)]]*Table15775311283848586881828384858788898108118128138148158169[[#This Row],[Hours Groomed]]</f>
        <v>0</v>
      </c>
      <c r="AC153" s="32"/>
      <c r="AE153" s="85"/>
      <c r="AF153" s="85"/>
      <c r="AI153" s="33"/>
      <c r="AJ153" s="39"/>
      <c r="AK153" s="39"/>
      <c r="AL153" s="39"/>
      <c r="AM153" s="76"/>
      <c r="AN153" s="39"/>
      <c r="AO153" s="39"/>
      <c r="AP153" s="33"/>
      <c r="AQ153" s="77"/>
      <c r="AR153" s="39"/>
      <c r="AS153" s="39"/>
      <c r="AT153" s="76"/>
      <c r="AU153" s="39"/>
      <c r="AV153" s="78"/>
      <c r="AW153" s="33"/>
      <c r="AX153" s="77"/>
      <c r="AY153" s="39"/>
      <c r="AZ153" s="39"/>
      <c r="BA153" s="76"/>
      <c r="BB153" s="39"/>
      <c r="BC153" s="78"/>
      <c r="BD153" s="33"/>
      <c r="BE153" s="77"/>
      <c r="BF153" s="39"/>
      <c r="BG153" s="39"/>
      <c r="BH153" s="76"/>
      <c r="BI153" s="39"/>
      <c r="BJ153" s="78"/>
      <c r="BK153" s="33"/>
    </row>
    <row r="154" spans="1:63" x14ac:dyDescent="0.35">
      <c r="A154" s="77"/>
      <c r="B154" s="39"/>
      <c r="C154" s="39"/>
      <c r="D154" s="39"/>
      <c r="E154" s="39"/>
      <c r="F154" s="73"/>
      <c r="G154" s="95">
        <f>Table1487453233343536331323334353738393103113123133143153164[[#This Row],[Hours Worked]]*Table1487453233343536331323334353738393103113123133143153164[[#This Row],[Rate]]</f>
        <v>0</v>
      </c>
      <c r="H154" s="116"/>
      <c r="I154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54" s="94"/>
      <c r="K154" s="95">
        <f>Table1487453233343536331323334353738393103113123133143153164[[#This Row],[Rate (Auto selects)]]*Table1487453233343536331323334353738393103113123133143153164[[#This Row],[Hours Used]]</f>
        <v>0</v>
      </c>
      <c r="S154" s="33"/>
      <c r="T154" s="39"/>
      <c r="U154" s="39"/>
      <c r="V154" s="39"/>
      <c r="W154" s="39"/>
      <c r="X154" s="39"/>
      <c r="Y154" s="112">
        <f>IF(X154 &lt;&gt; "", RIGHT(Table15775311283848586881828384858788898108118128138148158169[[#This Row],[Class (Dropdown)]],6),0)</f>
        <v>0</v>
      </c>
      <c r="Z154" s="108"/>
      <c r="AA154" s="107"/>
      <c r="AB154" s="111">
        <f>Table15775311283848586881828384858788898108118128138148158169[[#This Row],[Rate (Auto fill)]]*Table15775311283848586881828384858788898108118128138148158169[[#This Row],[Hours Groomed]]</f>
        <v>0</v>
      </c>
      <c r="AC154" s="32"/>
      <c r="AE154" s="85"/>
      <c r="AF154" s="85"/>
      <c r="AI154" s="33"/>
      <c r="AJ154" s="39"/>
      <c r="AK154" s="39"/>
      <c r="AL154" s="39"/>
      <c r="AM154" s="76"/>
      <c r="AN154" s="39"/>
      <c r="AO154" s="39"/>
      <c r="AP154" s="33"/>
      <c r="AQ154" s="77"/>
      <c r="AR154" s="39"/>
      <c r="AS154" s="39"/>
      <c r="AT154" s="76"/>
      <c r="AU154" s="39"/>
      <c r="AV154" s="78"/>
      <c r="AW154" s="33"/>
      <c r="AX154" s="77"/>
      <c r="AY154" s="39"/>
      <c r="AZ154" s="39"/>
      <c r="BA154" s="76"/>
      <c r="BB154" s="39"/>
      <c r="BC154" s="78"/>
      <c r="BD154" s="33"/>
      <c r="BE154" s="77"/>
      <c r="BF154" s="39"/>
      <c r="BG154" s="39"/>
      <c r="BH154" s="76"/>
      <c r="BI154" s="39"/>
      <c r="BJ154" s="78"/>
      <c r="BK154" s="33"/>
    </row>
    <row r="155" spans="1:63" x14ac:dyDescent="0.35">
      <c r="A155" s="77"/>
      <c r="B155" s="39"/>
      <c r="C155" s="39"/>
      <c r="D155" s="39"/>
      <c r="E155" s="39"/>
      <c r="F155" s="73"/>
      <c r="G155" s="95">
        <f>Table1487453233343536331323334353738393103113123133143153164[[#This Row],[Hours Worked]]*Table1487453233343536331323334353738393103113123133143153164[[#This Row],[Rate]]</f>
        <v>0</v>
      </c>
      <c r="H155" s="116"/>
      <c r="I155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55" s="94"/>
      <c r="K155" s="95">
        <f>Table1487453233343536331323334353738393103113123133143153164[[#This Row],[Rate (Auto selects)]]*Table1487453233343536331323334353738393103113123133143153164[[#This Row],[Hours Used]]</f>
        <v>0</v>
      </c>
      <c r="S155" s="33"/>
      <c r="T155" s="39"/>
      <c r="U155" s="39"/>
      <c r="V155" s="39"/>
      <c r="W155" s="39"/>
      <c r="X155" s="39"/>
      <c r="Y155" s="112">
        <f>IF(X155 &lt;&gt; "", RIGHT(Table15775311283848586881828384858788898108118128138148158169[[#This Row],[Class (Dropdown)]],6),0)</f>
        <v>0</v>
      </c>
      <c r="Z155" s="108"/>
      <c r="AA155" s="107"/>
      <c r="AB155" s="111">
        <f>Table15775311283848586881828384858788898108118128138148158169[[#This Row],[Rate (Auto fill)]]*Table15775311283848586881828384858788898108118128138148158169[[#This Row],[Hours Groomed]]</f>
        <v>0</v>
      </c>
      <c r="AC155" s="32"/>
      <c r="AE155" s="85"/>
      <c r="AF155" s="85"/>
      <c r="AI155" s="33"/>
      <c r="AJ155" s="39"/>
      <c r="AK155" s="39"/>
      <c r="AL155" s="39"/>
      <c r="AM155" s="76"/>
      <c r="AN155" s="39"/>
      <c r="AO155" s="39"/>
      <c r="AP155" s="33"/>
      <c r="AQ155" s="77"/>
      <c r="AR155" s="39"/>
      <c r="AS155" s="39"/>
      <c r="AT155" s="76"/>
      <c r="AU155" s="39"/>
      <c r="AV155" s="78"/>
      <c r="AW155" s="33"/>
      <c r="AX155" s="77"/>
      <c r="AY155" s="39"/>
      <c r="AZ155" s="39"/>
      <c r="BA155" s="76"/>
      <c r="BB155" s="39"/>
      <c r="BC155" s="78"/>
      <c r="BD155" s="33"/>
      <c r="BE155" s="77"/>
      <c r="BF155" s="39"/>
      <c r="BG155" s="39"/>
      <c r="BH155" s="76"/>
      <c r="BI155" s="39"/>
      <c r="BJ155" s="78"/>
      <c r="BK155" s="33"/>
    </row>
    <row r="156" spans="1:63" x14ac:dyDescent="0.35">
      <c r="A156" s="77"/>
      <c r="B156" s="39"/>
      <c r="C156" s="39"/>
      <c r="D156" s="39"/>
      <c r="E156" s="39"/>
      <c r="F156" s="73"/>
      <c r="G156" s="95">
        <f>Table1487453233343536331323334353738393103113123133143153164[[#This Row],[Hours Worked]]*Table1487453233343536331323334353738393103113123133143153164[[#This Row],[Rate]]</f>
        <v>0</v>
      </c>
      <c r="H156" s="116"/>
      <c r="I156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56" s="94"/>
      <c r="K156" s="95">
        <f>Table1487453233343536331323334353738393103113123133143153164[[#This Row],[Rate (Auto selects)]]*Table1487453233343536331323334353738393103113123133143153164[[#This Row],[Hours Used]]</f>
        <v>0</v>
      </c>
      <c r="S156" s="33"/>
      <c r="T156" s="39"/>
      <c r="U156" s="39"/>
      <c r="V156" s="39"/>
      <c r="W156" s="39"/>
      <c r="X156" s="39"/>
      <c r="Y156" s="112">
        <f>IF(X156 &lt;&gt; "", RIGHT(Table15775311283848586881828384858788898108118128138148158169[[#This Row],[Class (Dropdown)]],6),0)</f>
        <v>0</v>
      </c>
      <c r="Z156" s="108"/>
      <c r="AA156" s="107"/>
      <c r="AB156" s="111">
        <f>Table15775311283848586881828384858788898108118128138148158169[[#This Row],[Rate (Auto fill)]]*Table15775311283848586881828384858788898108118128138148158169[[#This Row],[Hours Groomed]]</f>
        <v>0</v>
      </c>
      <c r="AC156" s="32"/>
      <c r="AE156" s="85"/>
      <c r="AF156" s="85"/>
      <c r="AI156" s="33"/>
      <c r="AJ156" s="39"/>
      <c r="AK156" s="39"/>
      <c r="AL156" s="39"/>
      <c r="AM156" s="76"/>
      <c r="AN156" s="39"/>
      <c r="AO156" s="39"/>
      <c r="AP156" s="33"/>
      <c r="AQ156" s="77"/>
      <c r="AR156" s="39"/>
      <c r="AS156" s="39"/>
      <c r="AT156" s="76"/>
      <c r="AU156" s="39"/>
      <c r="AV156" s="78"/>
      <c r="AW156" s="33"/>
      <c r="AX156" s="77"/>
      <c r="AY156" s="39"/>
      <c r="AZ156" s="39"/>
      <c r="BA156" s="76"/>
      <c r="BB156" s="39"/>
      <c r="BC156" s="78"/>
      <c r="BD156" s="33"/>
      <c r="BE156" s="77"/>
      <c r="BF156" s="39"/>
      <c r="BG156" s="39"/>
      <c r="BH156" s="76"/>
      <c r="BI156" s="39"/>
      <c r="BJ156" s="78"/>
      <c r="BK156" s="33"/>
    </row>
    <row r="157" spans="1:63" x14ac:dyDescent="0.35">
      <c r="A157" s="77"/>
      <c r="B157" s="39"/>
      <c r="C157" s="39"/>
      <c r="D157" s="39"/>
      <c r="E157" s="39"/>
      <c r="F157" s="73"/>
      <c r="G157" s="95">
        <f>Table1487453233343536331323334353738393103113123133143153164[[#This Row],[Hours Worked]]*Table1487453233343536331323334353738393103113123133143153164[[#This Row],[Rate]]</f>
        <v>0</v>
      </c>
      <c r="H157" s="116"/>
      <c r="I157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57" s="94"/>
      <c r="K157" s="95">
        <f>Table1487453233343536331323334353738393103113123133143153164[[#This Row],[Rate (Auto selects)]]*Table1487453233343536331323334353738393103113123133143153164[[#This Row],[Hours Used]]</f>
        <v>0</v>
      </c>
      <c r="S157" s="33"/>
      <c r="T157" s="39"/>
      <c r="U157" s="39"/>
      <c r="V157" s="39"/>
      <c r="W157" s="39"/>
      <c r="X157" s="39"/>
      <c r="Y157" s="112">
        <f>IF(X157 &lt;&gt; "", RIGHT(Table15775311283848586881828384858788898108118128138148158169[[#This Row],[Class (Dropdown)]],6),0)</f>
        <v>0</v>
      </c>
      <c r="Z157" s="108"/>
      <c r="AA157" s="107"/>
      <c r="AB157" s="111">
        <f>Table15775311283848586881828384858788898108118128138148158169[[#This Row],[Rate (Auto fill)]]*Table15775311283848586881828384858788898108118128138148158169[[#This Row],[Hours Groomed]]</f>
        <v>0</v>
      </c>
      <c r="AC157" s="32"/>
      <c r="AE157" s="85"/>
      <c r="AF157" s="85"/>
      <c r="AI157" s="33"/>
      <c r="AJ157" s="39"/>
      <c r="AK157" s="39"/>
      <c r="AL157" s="39"/>
      <c r="AM157" s="76"/>
      <c r="AN157" s="39"/>
      <c r="AO157" s="39"/>
      <c r="AP157" s="33"/>
      <c r="AQ157" s="77"/>
      <c r="AR157" s="39"/>
      <c r="AS157" s="39"/>
      <c r="AT157" s="76"/>
      <c r="AU157" s="39"/>
      <c r="AV157" s="78"/>
      <c r="AW157" s="33"/>
      <c r="AX157" s="77"/>
      <c r="AY157" s="39"/>
      <c r="AZ157" s="39"/>
      <c r="BA157" s="76"/>
      <c r="BB157" s="39"/>
      <c r="BC157" s="78"/>
      <c r="BD157" s="33"/>
      <c r="BE157" s="77"/>
      <c r="BF157" s="39"/>
      <c r="BG157" s="39"/>
      <c r="BH157" s="76"/>
      <c r="BI157" s="39"/>
      <c r="BJ157" s="78"/>
      <c r="BK157" s="33"/>
    </row>
    <row r="158" spans="1:63" x14ac:dyDescent="0.35">
      <c r="A158" s="77"/>
      <c r="B158" s="39"/>
      <c r="C158" s="39"/>
      <c r="D158" s="39"/>
      <c r="E158" s="39"/>
      <c r="F158" s="73"/>
      <c r="G158" s="95">
        <f>Table1487453233343536331323334353738393103113123133143153164[[#This Row],[Hours Worked]]*Table1487453233343536331323334353738393103113123133143153164[[#This Row],[Rate]]</f>
        <v>0</v>
      </c>
      <c r="H158" s="116"/>
      <c r="I158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58" s="94"/>
      <c r="K158" s="95">
        <f>Table1487453233343536331323334353738393103113123133143153164[[#This Row],[Rate (Auto selects)]]*Table1487453233343536331323334353738393103113123133143153164[[#This Row],[Hours Used]]</f>
        <v>0</v>
      </c>
      <c r="S158" s="33"/>
      <c r="T158" s="39"/>
      <c r="U158" s="39"/>
      <c r="V158" s="39"/>
      <c r="W158" s="39"/>
      <c r="X158" s="39"/>
      <c r="Y158" s="112">
        <f>IF(X158 &lt;&gt; "", RIGHT(Table15775311283848586881828384858788898108118128138148158169[[#This Row],[Class (Dropdown)]],6),0)</f>
        <v>0</v>
      </c>
      <c r="Z158" s="108"/>
      <c r="AA158" s="107"/>
      <c r="AB158" s="111">
        <f>Table15775311283848586881828384858788898108118128138148158169[[#This Row],[Rate (Auto fill)]]*Table15775311283848586881828384858788898108118128138148158169[[#This Row],[Hours Groomed]]</f>
        <v>0</v>
      </c>
      <c r="AC158" s="32"/>
      <c r="AE158" s="85"/>
      <c r="AF158" s="85"/>
      <c r="AI158" s="33"/>
      <c r="AJ158" s="39"/>
      <c r="AK158" s="39"/>
      <c r="AL158" s="39"/>
      <c r="AM158" s="76"/>
      <c r="AN158" s="39"/>
      <c r="AO158" s="39"/>
      <c r="AP158" s="33"/>
      <c r="AQ158" s="77"/>
      <c r="AR158" s="39"/>
      <c r="AS158" s="39"/>
      <c r="AT158" s="76"/>
      <c r="AU158" s="39"/>
      <c r="AV158" s="78"/>
      <c r="AW158" s="33"/>
      <c r="AX158" s="77"/>
      <c r="AY158" s="39"/>
      <c r="AZ158" s="39"/>
      <c r="BA158" s="76"/>
      <c r="BB158" s="39"/>
      <c r="BC158" s="78"/>
      <c r="BD158" s="33"/>
      <c r="BE158" s="77"/>
      <c r="BF158" s="39"/>
      <c r="BG158" s="39"/>
      <c r="BH158" s="76"/>
      <c r="BI158" s="39"/>
      <c r="BJ158" s="78"/>
      <c r="BK158" s="33"/>
    </row>
    <row r="159" spans="1:63" x14ac:dyDescent="0.35">
      <c r="A159" s="77"/>
      <c r="B159" s="39"/>
      <c r="C159" s="39"/>
      <c r="D159" s="39"/>
      <c r="E159" s="39"/>
      <c r="F159" s="73"/>
      <c r="G159" s="95">
        <f>Table1487453233343536331323334353738393103113123133143153164[[#This Row],[Hours Worked]]*Table1487453233343536331323334353738393103113123133143153164[[#This Row],[Rate]]</f>
        <v>0</v>
      </c>
      <c r="H159" s="116"/>
      <c r="I159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59" s="94"/>
      <c r="K159" s="95">
        <f>Table1487453233343536331323334353738393103113123133143153164[[#This Row],[Rate (Auto selects)]]*Table1487453233343536331323334353738393103113123133143153164[[#This Row],[Hours Used]]</f>
        <v>0</v>
      </c>
      <c r="S159" s="33"/>
      <c r="T159" s="39"/>
      <c r="U159" s="39"/>
      <c r="V159" s="39"/>
      <c r="W159" s="39"/>
      <c r="X159" s="39"/>
      <c r="Y159" s="112">
        <f>IF(X159 &lt;&gt; "", RIGHT(Table15775311283848586881828384858788898108118128138148158169[[#This Row],[Class (Dropdown)]],6),0)</f>
        <v>0</v>
      </c>
      <c r="Z159" s="108"/>
      <c r="AA159" s="107"/>
      <c r="AB159" s="111">
        <f>Table15775311283848586881828384858788898108118128138148158169[[#This Row],[Rate (Auto fill)]]*Table15775311283848586881828384858788898108118128138148158169[[#This Row],[Hours Groomed]]</f>
        <v>0</v>
      </c>
      <c r="AC159" s="32"/>
      <c r="AE159" s="85"/>
      <c r="AF159" s="85"/>
      <c r="AI159" s="33"/>
      <c r="AJ159" s="39"/>
      <c r="AK159" s="39"/>
      <c r="AL159" s="39"/>
      <c r="AM159" s="76"/>
      <c r="AN159" s="39"/>
      <c r="AO159" s="39"/>
      <c r="AP159" s="33"/>
      <c r="AQ159" s="77"/>
      <c r="AR159" s="39"/>
      <c r="AS159" s="39"/>
      <c r="AT159" s="76"/>
      <c r="AU159" s="39"/>
      <c r="AV159" s="78"/>
      <c r="AW159" s="33"/>
      <c r="AX159" s="77"/>
      <c r="AY159" s="39"/>
      <c r="AZ159" s="39"/>
      <c r="BA159" s="76"/>
      <c r="BB159" s="39"/>
      <c r="BC159" s="78"/>
      <c r="BD159" s="33"/>
      <c r="BE159" s="77"/>
      <c r="BF159" s="39"/>
      <c r="BG159" s="39"/>
      <c r="BH159" s="76"/>
      <c r="BI159" s="39"/>
      <c r="BJ159" s="78"/>
      <c r="BK159" s="33"/>
    </row>
    <row r="160" spans="1:63" x14ac:dyDescent="0.35">
      <c r="A160" s="77"/>
      <c r="B160" s="39"/>
      <c r="C160" s="39"/>
      <c r="D160" s="39"/>
      <c r="E160" s="39"/>
      <c r="F160" s="73"/>
      <c r="G160" s="95">
        <f>Table1487453233343536331323334353738393103113123133143153164[[#This Row],[Hours Worked]]*Table1487453233343536331323334353738393103113123133143153164[[#This Row],[Rate]]</f>
        <v>0</v>
      </c>
      <c r="H160" s="116"/>
      <c r="I160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60" s="94"/>
      <c r="K160" s="95">
        <f>Table1487453233343536331323334353738393103113123133143153164[[#This Row],[Rate (Auto selects)]]*Table1487453233343536331323334353738393103113123133143153164[[#This Row],[Hours Used]]</f>
        <v>0</v>
      </c>
      <c r="S160" s="33"/>
      <c r="T160" s="39"/>
      <c r="U160" s="39"/>
      <c r="V160" s="39"/>
      <c r="W160" s="39"/>
      <c r="X160" s="39"/>
      <c r="Y160" s="112">
        <f>IF(X160 &lt;&gt; "", RIGHT(Table15775311283848586881828384858788898108118128138148158169[[#This Row],[Class (Dropdown)]],6),0)</f>
        <v>0</v>
      </c>
      <c r="Z160" s="108"/>
      <c r="AA160" s="107"/>
      <c r="AB160" s="111">
        <f>Table15775311283848586881828384858788898108118128138148158169[[#This Row],[Rate (Auto fill)]]*Table15775311283848586881828384858788898108118128138148158169[[#This Row],[Hours Groomed]]</f>
        <v>0</v>
      </c>
      <c r="AC160" s="32"/>
      <c r="AE160" s="85"/>
      <c r="AF160" s="85"/>
      <c r="AI160" s="33"/>
      <c r="AJ160" s="39"/>
      <c r="AK160" s="39"/>
      <c r="AL160" s="39"/>
      <c r="AM160" s="76"/>
      <c r="AN160" s="39"/>
      <c r="AO160" s="39"/>
      <c r="AP160" s="33"/>
      <c r="AQ160" s="77"/>
      <c r="AR160" s="39"/>
      <c r="AS160" s="39"/>
      <c r="AT160" s="76"/>
      <c r="AU160" s="39"/>
      <c r="AV160" s="78"/>
      <c r="AW160" s="33"/>
      <c r="AX160" s="77"/>
      <c r="AY160" s="39"/>
      <c r="AZ160" s="39"/>
      <c r="BA160" s="76"/>
      <c r="BB160" s="39"/>
      <c r="BC160" s="78"/>
      <c r="BD160" s="33"/>
      <c r="BE160" s="77"/>
      <c r="BF160" s="39"/>
      <c r="BG160" s="39"/>
      <c r="BH160" s="76"/>
      <c r="BI160" s="39"/>
      <c r="BJ160" s="78"/>
      <c r="BK160" s="33"/>
    </row>
    <row r="161" spans="1:63" x14ac:dyDescent="0.35">
      <c r="A161" s="77"/>
      <c r="B161" s="39"/>
      <c r="C161" s="39"/>
      <c r="D161" s="39"/>
      <c r="E161" s="39"/>
      <c r="F161" s="73"/>
      <c r="G161" s="95">
        <f>Table1487453233343536331323334353738393103113123133143153164[[#This Row],[Hours Worked]]*Table1487453233343536331323334353738393103113123133143153164[[#This Row],[Rate]]</f>
        <v>0</v>
      </c>
      <c r="H161" s="116"/>
      <c r="I161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61" s="94"/>
      <c r="K161" s="95">
        <f>Table1487453233343536331323334353738393103113123133143153164[[#This Row],[Rate (Auto selects)]]*Table1487453233343536331323334353738393103113123133143153164[[#This Row],[Hours Used]]</f>
        <v>0</v>
      </c>
      <c r="S161" s="33"/>
      <c r="T161" s="39"/>
      <c r="U161" s="39"/>
      <c r="V161" s="39"/>
      <c r="W161" s="39"/>
      <c r="X161" s="39"/>
      <c r="Y161" s="112">
        <f>IF(X161 &lt;&gt; "", RIGHT(Table15775311283848586881828384858788898108118128138148158169[[#This Row],[Class (Dropdown)]],6),0)</f>
        <v>0</v>
      </c>
      <c r="Z161" s="108"/>
      <c r="AA161" s="107"/>
      <c r="AB161" s="111">
        <f>Table15775311283848586881828384858788898108118128138148158169[[#This Row],[Rate (Auto fill)]]*Table15775311283848586881828384858788898108118128138148158169[[#This Row],[Hours Groomed]]</f>
        <v>0</v>
      </c>
      <c r="AC161" s="32"/>
      <c r="AE161" s="85"/>
      <c r="AF161" s="85"/>
      <c r="AI161" s="33"/>
      <c r="AJ161" s="39"/>
      <c r="AK161" s="39"/>
      <c r="AL161" s="39"/>
      <c r="AM161" s="76"/>
      <c r="AN161" s="39"/>
      <c r="AO161" s="39"/>
      <c r="AP161" s="33"/>
      <c r="AQ161" s="77"/>
      <c r="AR161" s="39"/>
      <c r="AS161" s="39"/>
      <c r="AT161" s="76"/>
      <c r="AU161" s="39"/>
      <c r="AV161" s="78"/>
      <c r="AW161" s="33"/>
      <c r="AX161" s="77"/>
      <c r="AY161" s="39"/>
      <c r="AZ161" s="39"/>
      <c r="BA161" s="76"/>
      <c r="BB161" s="39"/>
      <c r="BC161" s="78"/>
      <c r="BD161" s="33"/>
      <c r="BE161" s="77"/>
      <c r="BF161" s="39"/>
      <c r="BG161" s="39"/>
      <c r="BH161" s="76"/>
      <c r="BI161" s="39"/>
      <c r="BJ161" s="78"/>
      <c r="BK161" s="33"/>
    </row>
    <row r="162" spans="1:63" x14ac:dyDescent="0.35">
      <c r="A162" s="77"/>
      <c r="B162" s="39"/>
      <c r="C162" s="39"/>
      <c r="D162" s="39"/>
      <c r="E162" s="39"/>
      <c r="F162" s="73"/>
      <c r="G162" s="95">
        <f>Table1487453233343536331323334353738393103113123133143153164[[#This Row],[Hours Worked]]*Table1487453233343536331323334353738393103113123133143153164[[#This Row],[Rate]]</f>
        <v>0</v>
      </c>
      <c r="H162" s="116"/>
      <c r="I162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62" s="94"/>
      <c r="K162" s="95">
        <f>Table1487453233343536331323334353738393103113123133143153164[[#This Row],[Rate (Auto selects)]]*Table1487453233343536331323334353738393103113123133143153164[[#This Row],[Hours Used]]</f>
        <v>0</v>
      </c>
      <c r="S162" s="33"/>
      <c r="T162" s="39"/>
      <c r="U162" s="39"/>
      <c r="V162" s="39"/>
      <c r="W162" s="39"/>
      <c r="X162" s="39"/>
      <c r="Y162" s="112">
        <f>IF(X162 &lt;&gt; "", RIGHT(Table15775311283848586881828384858788898108118128138148158169[[#This Row],[Class (Dropdown)]],6),0)</f>
        <v>0</v>
      </c>
      <c r="Z162" s="108"/>
      <c r="AA162" s="107"/>
      <c r="AB162" s="111">
        <f>Table15775311283848586881828384858788898108118128138148158169[[#This Row],[Rate (Auto fill)]]*Table15775311283848586881828384858788898108118128138148158169[[#This Row],[Hours Groomed]]</f>
        <v>0</v>
      </c>
      <c r="AC162" s="32"/>
      <c r="AE162" s="85"/>
      <c r="AF162" s="85"/>
      <c r="AI162" s="33"/>
      <c r="AJ162" s="39"/>
      <c r="AK162" s="39"/>
      <c r="AL162" s="39"/>
      <c r="AM162" s="76"/>
      <c r="AN162" s="39"/>
      <c r="AO162" s="39"/>
      <c r="AP162" s="33"/>
      <c r="AQ162" s="77"/>
      <c r="AR162" s="39"/>
      <c r="AS162" s="39"/>
      <c r="AT162" s="76"/>
      <c r="AU162" s="39"/>
      <c r="AV162" s="78"/>
      <c r="AW162" s="33"/>
      <c r="AX162" s="77"/>
      <c r="AY162" s="39"/>
      <c r="AZ162" s="39"/>
      <c r="BA162" s="76"/>
      <c r="BB162" s="39"/>
      <c r="BC162" s="78"/>
      <c r="BD162" s="33"/>
      <c r="BE162" s="77"/>
      <c r="BF162" s="39"/>
      <c r="BG162" s="39"/>
      <c r="BH162" s="76"/>
      <c r="BI162" s="39"/>
      <c r="BJ162" s="78"/>
      <c r="BK162" s="33"/>
    </row>
    <row r="163" spans="1:63" x14ac:dyDescent="0.35">
      <c r="A163" s="77"/>
      <c r="B163" s="39"/>
      <c r="C163" s="39"/>
      <c r="D163" s="39"/>
      <c r="E163" s="39"/>
      <c r="F163" s="73"/>
      <c r="G163" s="95">
        <f>Table1487453233343536331323334353738393103113123133143153164[[#This Row],[Hours Worked]]*Table1487453233343536331323334353738393103113123133143153164[[#This Row],[Rate]]</f>
        <v>0</v>
      </c>
      <c r="H163" s="116"/>
      <c r="I163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63" s="94"/>
      <c r="K163" s="95">
        <f>Table1487453233343536331323334353738393103113123133143153164[[#This Row],[Rate (Auto selects)]]*Table1487453233343536331323334353738393103113123133143153164[[#This Row],[Hours Used]]</f>
        <v>0</v>
      </c>
      <c r="S163" s="33"/>
      <c r="T163" s="39"/>
      <c r="U163" s="39"/>
      <c r="V163" s="39"/>
      <c r="W163" s="39"/>
      <c r="X163" s="39"/>
      <c r="Y163" s="112">
        <f>IF(X163 &lt;&gt; "", RIGHT(Table15775311283848586881828384858788898108118128138148158169[[#This Row],[Class (Dropdown)]],6),0)</f>
        <v>0</v>
      </c>
      <c r="Z163" s="108"/>
      <c r="AA163" s="107"/>
      <c r="AB163" s="111">
        <f>Table15775311283848586881828384858788898108118128138148158169[[#This Row],[Rate (Auto fill)]]*Table15775311283848586881828384858788898108118128138148158169[[#This Row],[Hours Groomed]]</f>
        <v>0</v>
      </c>
      <c r="AC163" s="32"/>
      <c r="AE163" s="85"/>
      <c r="AF163" s="85"/>
      <c r="AI163" s="33"/>
      <c r="AJ163" s="39"/>
      <c r="AK163" s="39"/>
      <c r="AL163" s="39"/>
      <c r="AM163" s="76"/>
      <c r="AN163" s="39"/>
      <c r="AO163" s="39"/>
      <c r="AP163" s="33"/>
      <c r="AQ163" s="77"/>
      <c r="AR163" s="39"/>
      <c r="AS163" s="39"/>
      <c r="AT163" s="76"/>
      <c r="AU163" s="39"/>
      <c r="AV163" s="78"/>
      <c r="AW163" s="33"/>
      <c r="AX163" s="77"/>
      <c r="AY163" s="39"/>
      <c r="AZ163" s="39"/>
      <c r="BA163" s="76"/>
      <c r="BB163" s="39"/>
      <c r="BC163" s="78"/>
      <c r="BD163" s="33"/>
      <c r="BE163" s="77"/>
      <c r="BF163" s="39"/>
      <c r="BG163" s="39"/>
      <c r="BH163" s="76"/>
      <c r="BI163" s="39"/>
      <c r="BJ163" s="78"/>
      <c r="BK163" s="33"/>
    </row>
    <row r="164" spans="1:63" x14ac:dyDescent="0.35">
      <c r="A164" s="77"/>
      <c r="B164" s="39"/>
      <c r="C164" s="39"/>
      <c r="D164" s="39"/>
      <c r="E164" s="39"/>
      <c r="F164" s="73"/>
      <c r="G164" s="95">
        <f>Table1487453233343536331323334353738393103113123133143153164[[#This Row],[Hours Worked]]*Table1487453233343536331323334353738393103113123133143153164[[#This Row],[Rate]]</f>
        <v>0</v>
      </c>
      <c r="H164" s="116"/>
      <c r="I164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64" s="94"/>
      <c r="K164" s="95">
        <f>Table1487453233343536331323334353738393103113123133143153164[[#This Row],[Rate (Auto selects)]]*Table1487453233343536331323334353738393103113123133143153164[[#This Row],[Hours Used]]</f>
        <v>0</v>
      </c>
      <c r="S164" s="33"/>
      <c r="T164" s="39"/>
      <c r="U164" s="39"/>
      <c r="V164" s="39"/>
      <c r="W164" s="39"/>
      <c r="X164" s="39"/>
      <c r="Y164" s="112">
        <f>IF(X164 &lt;&gt; "", RIGHT(Table15775311283848586881828384858788898108118128138148158169[[#This Row],[Class (Dropdown)]],6),0)</f>
        <v>0</v>
      </c>
      <c r="Z164" s="108"/>
      <c r="AA164" s="107"/>
      <c r="AB164" s="111">
        <f>Table15775311283848586881828384858788898108118128138148158169[[#This Row],[Rate (Auto fill)]]*Table15775311283848586881828384858788898108118128138148158169[[#This Row],[Hours Groomed]]</f>
        <v>0</v>
      </c>
      <c r="AC164" s="32"/>
      <c r="AE164" s="85"/>
      <c r="AF164" s="85"/>
      <c r="AI164" s="33"/>
      <c r="AJ164" s="39"/>
      <c r="AK164" s="39"/>
      <c r="AL164" s="39"/>
      <c r="AM164" s="76"/>
      <c r="AN164" s="39"/>
      <c r="AO164" s="39"/>
      <c r="AP164" s="33"/>
      <c r="AQ164" s="77"/>
      <c r="AR164" s="39"/>
      <c r="AS164" s="39"/>
      <c r="AT164" s="76"/>
      <c r="AU164" s="39"/>
      <c r="AV164" s="78"/>
      <c r="AW164" s="33"/>
      <c r="AX164" s="77"/>
      <c r="AY164" s="39"/>
      <c r="AZ164" s="39"/>
      <c r="BA164" s="76"/>
      <c r="BB164" s="39"/>
      <c r="BC164" s="78"/>
      <c r="BD164" s="33"/>
      <c r="BE164" s="77"/>
      <c r="BF164" s="39"/>
      <c r="BG164" s="39"/>
      <c r="BH164" s="76"/>
      <c r="BI164" s="39"/>
      <c r="BJ164" s="78"/>
      <c r="BK164" s="33"/>
    </row>
    <row r="165" spans="1:63" x14ac:dyDescent="0.35">
      <c r="A165" s="77"/>
      <c r="B165" s="39"/>
      <c r="C165" s="39"/>
      <c r="D165" s="39"/>
      <c r="E165" s="39"/>
      <c r="F165" s="73"/>
      <c r="G165" s="95">
        <f>Table1487453233343536331323334353738393103113123133143153164[[#This Row],[Hours Worked]]*Table1487453233343536331323334353738393103113123133143153164[[#This Row],[Rate]]</f>
        <v>0</v>
      </c>
      <c r="H165" s="116"/>
      <c r="I165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65" s="94"/>
      <c r="K165" s="95">
        <f>Table1487453233343536331323334353738393103113123133143153164[[#This Row],[Rate (Auto selects)]]*Table1487453233343536331323334353738393103113123133143153164[[#This Row],[Hours Used]]</f>
        <v>0</v>
      </c>
      <c r="S165" s="33"/>
      <c r="T165" s="39"/>
      <c r="U165" s="39"/>
      <c r="V165" s="39"/>
      <c r="W165" s="39"/>
      <c r="X165" s="39"/>
      <c r="Y165" s="112">
        <f>IF(X165 &lt;&gt; "", RIGHT(Table15775311283848586881828384858788898108118128138148158169[[#This Row],[Class (Dropdown)]],6),0)</f>
        <v>0</v>
      </c>
      <c r="Z165" s="108"/>
      <c r="AA165" s="107"/>
      <c r="AB165" s="111">
        <f>Table15775311283848586881828384858788898108118128138148158169[[#This Row],[Rate (Auto fill)]]*Table15775311283848586881828384858788898108118128138148158169[[#This Row],[Hours Groomed]]</f>
        <v>0</v>
      </c>
      <c r="AC165" s="32"/>
      <c r="AE165" s="85"/>
      <c r="AF165" s="85"/>
      <c r="AI165" s="33"/>
      <c r="AJ165" s="39"/>
      <c r="AK165" s="39"/>
      <c r="AL165" s="39"/>
      <c r="AM165" s="76"/>
      <c r="AN165" s="39"/>
      <c r="AO165" s="39"/>
      <c r="AP165" s="33"/>
      <c r="AQ165" s="77"/>
      <c r="AR165" s="39"/>
      <c r="AS165" s="39"/>
      <c r="AT165" s="76"/>
      <c r="AU165" s="39"/>
      <c r="AV165" s="78"/>
      <c r="AW165" s="33"/>
      <c r="AX165" s="77"/>
      <c r="AY165" s="39"/>
      <c r="AZ165" s="39"/>
      <c r="BA165" s="76"/>
      <c r="BB165" s="39"/>
      <c r="BC165" s="78"/>
      <c r="BD165" s="33"/>
      <c r="BE165" s="77"/>
      <c r="BF165" s="39"/>
      <c r="BG165" s="39"/>
      <c r="BH165" s="76"/>
      <c r="BI165" s="39"/>
      <c r="BJ165" s="78"/>
      <c r="BK165" s="33"/>
    </row>
    <row r="166" spans="1:63" x14ac:dyDescent="0.35">
      <c r="A166" s="77"/>
      <c r="B166" s="39"/>
      <c r="C166" s="39"/>
      <c r="D166" s="39"/>
      <c r="E166" s="39"/>
      <c r="F166" s="73"/>
      <c r="G166" s="95">
        <f>Table1487453233343536331323334353738393103113123133143153164[[#This Row],[Hours Worked]]*Table1487453233343536331323334353738393103113123133143153164[[#This Row],[Rate]]</f>
        <v>0</v>
      </c>
      <c r="H166" s="116"/>
      <c r="I166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66" s="94"/>
      <c r="K166" s="95">
        <f>Table1487453233343536331323334353738393103113123133143153164[[#This Row],[Rate (Auto selects)]]*Table1487453233343536331323334353738393103113123133143153164[[#This Row],[Hours Used]]</f>
        <v>0</v>
      </c>
      <c r="S166" s="33"/>
      <c r="T166" s="39"/>
      <c r="U166" s="39"/>
      <c r="V166" s="39"/>
      <c r="W166" s="39"/>
      <c r="X166" s="39"/>
      <c r="Y166" s="112">
        <f>IF(X166 &lt;&gt; "", RIGHT(Table15775311283848586881828384858788898108118128138148158169[[#This Row],[Class (Dropdown)]],6),0)</f>
        <v>0</v>
      </c>
      <c r="Z166" s="108"/>
      <c r="AA166" s="107"/>
      <c r="AB166" s="111">
        <f>Table15775311283848586881828384858788898108118128138148158169[[#This Row],[Rate (Auto fill)]]*Table15775311283848586881828384858788898108118128138148158169[[#This Row],[Hours Groomed]]</f>
        <v>0</v>
      </c>
      <c r="AC166" s="32"/>
      <c r="AE166" s="85"/>
      <c r="AF166" s="85"/>
      <c r="AI166" s="33"/>
      <c r="AJ166" s="39"/>
      <c r="AK166" s="39"/>
      <c r="AL166" s="39"/>
      <c r="AM166" s="76"/>
      <c r="AN166" s="39"/>
      <c r="AO166" s="39"/>
      <c r="AP166" s="33"/>
      <c r="AQ166" s="77"/>
      <c r="AR166" s="39"/>
      <c r="AS166" s="39"/>
      <c r="AT166" s="76"/>
      <c r="AU166" s="39"/>
      <c r="AV166" s="78"/>
      <c r="AW166" s="33"/>
      <c r="AX166" s="77"/>
      <c r="AY166" s="39"/>
      <c r="AZ166" s="39"/>
      <c r="BA166" s="76"/>
      <c r="BB166" s="39"/>
      <c r="BC166" s="78"/>
      <c r="BD166" s="33"/>
      <c r="BE166" s="77"/>
      <c r="BF166" s="39"/>
      <c r="BG166" s="39"/>
      <c r="BH166" s="76"/>
      <c r="BI166" s="39"/>
      <c r="BJ166" s="78"/>
      <c r="BK166" s="33"/>
    </row>
    <row r="167" spans="1:63" x14ac:dyDescent="0.35">
      <c r="A167" s="77"/>
      <c r="B167" s="39"/>
      <c r="C167" s="39"/>
      <c r="D167" s="39"/>
      <c r="E167" s="39"/>
      <c r="F167" s="73"/>
      <c r="G167" s="95">
        <f>Table1487453233343536331323334353738393103113123133143153164[[#This Row],[Hours Worked]]*Table1487453233343536331323334353738393103113123133143153164[[#This Row],[Rate]]</f>
        <v>0</v>
      </c>
      <c r="H167" s="116"/>
      <c r="I167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67" s="94"/>
      <c r="K167" s="95">
        <f>Table1487453233343536331323334353738393103113123133143153164[[#This Row],[Rate (Auto selects)]]*Table1487453233343536331323334353738393103113123133143153164[[#This Row],[Hours Used]]</f>
        <v>0</v>
      </c>
      <c r="S167" s="33"/>
      <c r="T167" s="39"/>
      <c r="U167" s="39"/>
      <c r="V167" s="39"/>
      <c r="W167" s="39"/>
      <c r="X167" s="39"/>
      <c r="Y167" s="112">
        <f>IF(X167 &lt;&gt; "", RIGHT(Table15775311283848586881828384858788898108118128138148158169[[#This Row],[Class (Dropdown)]],6),0)</f>
        <v>0</v>
      </c>
      <c r="Z167" s="108"/>
      <c r="AA167" s="107"/>
      <c r="AB167" s="111">
        <f>Table15775311283848586881828384858788898108118128138148158169[[#This Row],[Rate (Auto fill)]]*Table15775311283848586881828384858788898108118128138148158169[[#This Row],[Hours Groomed]]</f>
        <v>0</v>
      </c>
      <c r="AC167" s="32"/>
      <c r="AE167" s="85"/>
      <c r="AF167" s="85"/>
      <c r="AI167" s="33"/>
      <c r="AJ167" s="39"/>
      <c r="AK167" s="39"/>
      <c r="AL167" s="39"/>
      <c r="AM167" s="76"/>
      <c r="AN167" s="39"/>
      <c r="AO167" s="39"/>
      <c r="AP167" s="33"/>
      <c r="AQ167" s="77"/>
      <c r="AR167" s="39"/>
      <c r="AS167" s="39"/>
      <c r="AT167" s="76"/>
      <c r="AU167" s="39"/>
      <c r="AV167" s="78"/>
      <c r="AW167" s="33"/>
      <c r="AX167" s="77"/>
      <c r="AY167" s="39"/>
      <c r="AZ167" s="39"/>
      <c r="BA167" s="76"/>
      <c r="BB167" s="39"/>
      <c r="BC167" s="78"/>
      <c r="BD167" s="33"/>
      <c r="BE167" s="77"/>
      <c r="BF167" s="39"/>
      <c r="BG167" s="39"/>
      <c r="BH167" s="76"/>
      <c r="BI167" s="39"/>
      <c r="BJ167" s="78"/>
      <c r="BK167" s="33"/>
    </row>
    <row r="168" spans="1:63" x14ac:dyDescent="0.35">
      <c r="A168" s="77"/>
      <c r="B168" s="39"/>
      <c r="C168" s="39"/>
      <c r="D168" s="39"/>
      <c r="E168" s="39"/>
      <c r="F168" s="73"/>
      <c r="G168" s="95">
        <f>Table1487453233343536331323334353738393103113123133143153164[[#This Row],[Hours Worked]]*Table1487453233343536331323334353738393103113123133143153164[[#This Row],[Rate]]</f>
        <v>0</v>
      </c>
      <c r="H168" s="116"/>
      <c r="I168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68" s="94"/>
      <c r="K168" s="95">
        <f>Table1487453233343536331323334353738393103113123133143153164[[#This Row],[Rate (Auto selects)]]*Table1487453233343536331323334353738393103113123133143153164[[#This Row],[Hours Used]]</f>
        <v>0</v>
      </c>
      <c r="S168" s="33"/>
      <c r="T168" s="39"/>
      <c r="U168" s="39"/>
      <c r="V168" s="39"/>
      <c r="W168" s="39"/>
      <c r="X168" s="39"/>
      <c r="Y168" s="112">
        <f>IF(X168 &lt;&gt; "", RIGHT(Table15775311283848586881828384858788898108118128138148158169[[#This Row],[Class (Dropdown)]],6),0)</f>
        <v>0</v>
      </c>
      <c r="Z168" s="108"/>
      <c r="AA168" s="107"/>
      <c r="AB168" s="111">
        <f>Table15775311283848586881828384858788898108118128138148158169[[#This Row],[Rate (Auto fill)]]*Table15775311283848586881828384858788898108118128138148158169[[#This Row],[Hours Groomed]]</f>
        <v>0</v>
      </c>
      <c r="AC168" s="32"/>
      <c r="AE168" s="85"/>
      <c r="AF168" s="85"/>
      <c r="AI168" s="33"/>
      <c r="AJ168" s="39"/>
      <c r="AK168" s="39"/>
      <c r="AL168" s="39"/>
      <c r="AM168" s="76"/>
      <c r="AN168" s="39"/>
      <c r="AO168" s="39"/>
      <c r="AP168" s="33"/>
      <c r="AQ168" s="77"/>
      <c r="AR168" s="39"/>
      <c r="AS168" s="39"/>
      <c r="AT168" s="76"/>
      <c r="AU168" s="39"/>
      <c r="AV168" s="78"/>
      <c r="AW168" s="33"/>
      <c r="AX168" s="77"/>
      <c r="AY168" s="39"/>
      <c r="AZ168" s="39"/>
      <c r="BA168" s="76"/>
      <c r="BB168" s="39"/>
      <c r="BC168" s="78"/>
      <c r="BD168" s="33"/>
      <c r="BE168" s="77"/>
      <c r="BF168" s="39"/>
      <c r="BG168" s="39"/>
      <c r="BH168" s="76"/>
      <c r="BI168" s="39"/>
      <c r="BJ168" s="78"/>
      <c r="BK168" s="33"/>
    </row>
    <row r="169" spans="1:63" x14ac:dyDescent="0.35">
      <c r="A169" s="77"/>
      <c r="B169" s="39"/>
      <c r="C169" s="39"/>
      <c r="D169" s="39"/>
      <c r="E169" s="39"/>
      <c r="F169" s="73"/>
      <c r="G169" s="95">
        <f>Table1487453233343536331323334353738393103113123133143153164[[#This Row],[Hours Worked]]*Table1487453233343536331323334353738393103113123133143153164[[#This Row],[Rate]]</f>
        <v>0</v>
      </c>
      <c r="H169" s="116"/>
      <c r="I169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69" s="94"/>
      <c r="K169" s="95">
        <f>Table1487453233343536331323334353738393103113123133143153164[[#This Row],[Rate (Auto selects)]]*Table1487453233343536331323334353738393103113123133143153164[[#This Row],[Hours Used]]</f>
        <v>0</v>
      </c>
      <c r="S169" s="33"/>
      <c r="T169" s="39"/>
      <c r="U169" s="39"/>
      <c r="V169" s="39"/>
      <c r="W169" s="39"/>
      <c r="X169" s="39"/>
      <c r="Y169" s="112">
        <f>IF(X169 &lt;&gt; "", RIGHT(Table15775311283848586881828384858788898108118128138148158169[[#This Row],[Class (Dropdown)]],6),0)</f>
        <v>0</v>
      </c>
      <c r="Z169" s="108"/>
      <c r="AA169" s="107"/>
      <c r="AB169" s="111">
        <f>Table15775311283848586881828384858788898108118128138148158169[[#This Row],[Rate (Auto fill)]]*Table15775311283848586881828384858788898108118128138148158169[[#This Row],[Hours Groomed]]</f>
        <v>0</v>
      </c>
      <c r="AC169" s="32"/>
      <c r="AE169" s="85"/>
      <c r="AF169" s="85"/>
      <c r="AI169" s="33"/>
      <c r="AJ169" s="39"/>
      <c r="AK169" s="39"/>
      <c r="AL169" s="39"/>
      <c r="AM169" s="76"/>
      <c r="AN169" s="39"/>
      <c r="AO169" s="39"/>
      <c r="AP169" s="33"/>
      <c r="AQ169" s="77"/>
      <c r="AR169" s="39"/>
      <c r="AS169" s="39"/>
      <c r="AT169" s="76"/>
      <c r="AU169" s="39"/>
      <c r="AV169" s="78"/>
      <c r="AW169" s="33"/>
      <c r="AX169" s="77"/>
      <c r="AY169" s="39"/>
      <c r="AZ169" s="39"/>
      <c r="BA169" s="76"/>
      <c r="BB169" s="39"/>
      <c r="BC169" s="78"/>
      <c r="BD169" s="33"/>
      <c r="BE169" s="77"/>
      <c r="BF169" s="39"/>
      <c r="BG169" s="39"/>
      <c r="BH169" s="76"/>
      <c r="BI169" s="39"/>
      <c r="BJ169" s="78"/>
      <c r="BK169" s="33"/>
    </row>
    <row r="170" spans="1:63" x14ac:dyDescent="0.35">
      <c r="A170" s="77"/>
      <c r="B170" s="39"/>
      <c r="C170" s="39"/>
      <c r="D170" s="39"/>
      <c r="E170" s="39"/>
      <c r="F170" s="73"/>
      <c r="G170" s="95">
        <f>Table1487453233343536331323334353738393103113123133143153164[[#This Row],[Hours Worked]]*Table1487453233343536331323334353738393103113123133143153164[[#This Row],[Rate]]</f>
        <v>0</v>
      </c>
      <c r="H170" s="116"/>
      <c r="I170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70" s="94"/>
      <c r="K170" s="95">
        <f>Table1487453233343536331323334353738393103113123133143153164[[#This Row],[Rate (Auto selects)]]*Table1487453233343536331323334353738393103113123133143153164[[#This Row],[Hours Used]]</f>
        <v>0</v>
      </c>
      <c r="S170" s="33"/>
      <c r="T170" s="39"/>
      <c r="U170" s="39"/>
      <c r="V170" s="39"/>
      <c r="W170" s="39"/>
      <c r="X170" s="39"/>
      <c r="Y170" s="112">
        <f>IF(X170 &lt;&gt; "", RIGHT(Table15775311283848586881828384858788898108118128138148158169[[#This Row],[Class (Dropdown)]],6),0)</f>
        <v>0</v>
      </c>
      <c r="Z170" s="108"/>
      <c r="AA170" s="107"/>
      <c r="AB170" s="111">
        <f>Table15775311283848586881828384858788898108118128138148158169[[#This Row],[Rate (Auto fill)]]*Table15775311283848586881828384858788898108118128138148158169[[#This Row],[Hours Groomed]]</f>
        <v>0</v>
      </c>
      <c r="AC170" s="32"/>
      <c r="AE170" s="85"/>
      <c r="AF170" s="85"/>
      <c r="AI170" s="33"/>
      <c r="AJ170" s="39"/>
      <c r="AK170" s="39"/>
      <c r="AL170" s="39"/>
      <c r="AM170" s="76"/>
      <c r="AN170" s="39"/>
      <c r="AO170" s="39"/>
      <c r="AP170" s="33"/>
      <c r="AQ170" s="77"/>
      <c r="AR170" s="39"/>
      <c r="AS170" s="39"/>
      <c r="AT170" s="76"/>
      <c r="AU170" s="39"/>
      <c r="AV170" s="78"/>
      <c r="AW170" s="33"/>
      <c r="AX170" s="77"/>
      <c r="AY170" s="39"/>
      <c r="AZ170" s="39"/>
      <c r="BA170" s="76"/>
      <c r="BB170" s="39"/>
      <c r="BC170" s="78"/>
      <c r="BD170" s="33"/>
      <c r="BE170" s="77"/>
      <c r="BF170" s="39"/>
      <c r="BG170" s="39"/>
      <c r="BH170" s="76"/>
      <c r="BI170" s="39"/>
      <c r="BJ170" s="78"/>
      <c r="BK170" s="33"/>
    </row>
    <row r="171" spans="1:63" x14ac:dyDescent="0.35">
      <c r="A171" s="77"/>
      <c r="B171" s="39"/>
      <c r="C171" s="39"/>
      <c r="D171" s="39"/>
      <c r="E171" s="39"/>
      <c r="F171" s="73"/>
      <c r="G171" s="95">
        <f>Table1487453233343536331323334353738393103113123133143153164[[#This Row],[Hours Worked]]*Table1487453233343536331323334353738393103113123133143153164[[#This Row],[Rate]]</f>
        <v>0</v>
      </c>
      <c r="H171" s="116"/>
      <c r="I171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71" s="94"/>
      <c r="K171" s="95">
        <f>Table1487453233343536331323334353738393103113123133143153164[[#This Row],[Rate (Auto selects)]]*Table1487453233343536331323334353738393103113123133143153164[[#This Row],[Hours Used]]</f>
        <v>0</v>
      </c>
      <c r="S171" s="33"/>
      <c r="T171" s="39"/>
      <c r="U171" s="39"/>
      <c r="V171" s="39"/>
      <c r="W171" s="39"/>
      <c r="X171" s="39"/>
      <c r="Y171" s="112">
        <f>IF(X171 &lt;&gt; "", RIGHT(Table15775311283848586881828384858788898108118128138148158169[[#This Row],[Class (Dropdown)]],6),0)</f>
        <v>0</v>
      </c>
      <c r="Z171" s="108"/>
      <c r="AA171" s="107"/>
      <c r="AB171" s="111">
        <f>Table15775311283848586881828384858788898108118128138148158169[[#This Row],[Rate (Auto fill)]]*Table15775311283848586881828384858788898108118128138148158169[[#This Row],[Hours Groomed]]</f>
        <v>0</v>
      </c>
      <c r="AC171" s="32"/>
      <c r="AE171" s="85"/>
      <c r="AF171" s="85"/>
      <c r="AI171" s="33"/>
      <c r="AJ171" s="39"/>
      <c r="AK171" s="39"/>
      <c r="AL171" s="39"/>
      <c r="AM171" s="76"/>
      <c r="AN171" s="39"/>
      <c r="AO171" s="39"/>
      <c r="AP171" s="33"/>
      <c r="AQ171" s="77"/>
      <c r="AR171" s="39"/>
      <c r="AS171" s="39"/>
      <c r="AT171" s="76"/>
      <c r="AU171" s="39"/>
      <c r="AV171" s="78"/>
      <c r="AW171" s="33"/>
      <c r="AX171" s="77"/>
      <c r="AY171" s="39"/>
      <c r="AZ171" s="39"/>
      <c r="BA171" s="76"/>
      <c r="BB171" s="39"/>
      <c r="BC171" s="78"/>
      <c r="BD171" s="33"/>
      <c r="BE171" s="77"/>
      <c r="BF171" s="39"/>
      <c r="BG171" s="39"/>
      <c r="BH171" s="76"/>
      <c r="BI171" s="39"/>
      <c r="BJ171" s="78"/>
      <c r="BK171" s="33"/>
    </row>
    <row r="172" spans="1:63" x14ac:dyDescent="0.35">
      <c r="A172" s="77"/>
      <c r="B172" s="39"/>
      <c r="C172" s="39"/>
      <c r="D172" s="39"/>
      <c r="E172" s="39"/>
      <c r="F172" s="73"/>
      <c r="G172" s="95">
        <f>Table1487453233343536331323334353738393103113123133143153164[[#This Row],[Hours Worked]]*Table1487453233343536331323334353738393103113123133143153164[[#This Row],[Rate]]</f>
        <v>0</v>
      </c>
      <c r="H172" s="116"/>
      <c r="I172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72" s="94"/>
      <c r="K172" s="95">
        <f>Table1487453233343536331323334353738393103113123133143153164[[#This Row],[Rate (Auto selects)]]*Table1487453233343536331323334353738393103113123133143153164[[#This Row],[Hours Used]]</f>
        <v>0</v>
      </c>
      <c r="S172" s="33"/>
      <c r="T172" s="39"/>
      <c r="U172" s="39"/>
      <c r="V172" s="39"/>
      <c r="W172" s="39"/>
      <c r="X172" s="39"/>
      <c r="Y172" s="112">
        <f>IF(X172 &lt;&gt; "", RIGHT(Table15775311283848586881828384858788898108118128138148158169[[#This Row],[Class (Dropdown)]],6),0)</f>
        <v>0</v>
      </c>
      <c r="Z172" s="108"/>
      <c r="AA172" s="107"/>
      <c r="AB172" s="111">
        <f>Table15775311283848586881828384858788898108118128138148158169[[#This Row],[Rate (Auto fill)]]*Table15775311283848586881828384858788898108118128138148158169[[#This Row],[Hours Groomed]]</f>
        <v>0</v>
      </c>
      <c r="AC172" s="32"/>
      <c r="AE172" s="85"/>
      <c r="AF172" s="85"/>
      <c r="AI172" s="33"/>
      <c r="AJ172" s="39"/>
      <c r="AK172" s="39"/>
      <c r="AL172" s="39"/>
      <c r="AM172" s="76"/>
      <c r="AN172" s="39"/>
      <c r="AO172" s="39"/>
      <c r="AP172" s="33"/>
      <c r="AQ172" s="77"/>
      <c r="AR172" s="39"/>
      <c r="AS172" s="39"/>
      <c r="AT172" s="76"/>
      <c r="AU172" s="39"/>
      <c r="AV172" s="78"/>
      <c r="AW172" s="33"/>
      <c r="AX172" s="77"/>
      <c r="AY172" s="39"/>
      <c r="AZ172" s="39"/>
      <c r="BA172" s="76"/>
      <c r="BB172" s="39"/>
      <c r="BC172" s="78"/>
      <c r="BD172" s="33"/>
      <c r="BE172" s="77"/>
      <c r="BF172" s="39"/>
      <c r="BG172" s="39"/>
      <c r="BH172" s="76"/>
      <c r="BI172" s="39"/>
      <c r="BJ172" s="78"/>
      <c r="BK172" s="33"/>
    </row>
    <row r="173" spans="1:63" x14ac:dyDescent="0.35">
      <c r="A173" s="77"/>
      <c r="B173" s="39"/>
      <c r="C173" s="39"/>
      <c r="D173" s="39"/>
      <c r="E173" s="39"/>
      <c r="F173" s="73"/>
      <c r="G173" s="95">
        <f>Table1487453233343536331323334353738393103113123133143153164[[#This Row],[Hours Worked]]*Table1487453233343536331323334353738393103113123133143153164[[#This Row],[Rate]]</f>
        <v>0</v>
      </c>
      <c r="H173" s="116"/>
      <c r="I173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73" s="94"/>
      <c r="K173" s="95">
        <f>Table1487453233343536331323334353738393103113123133143153164[[#This Row],[Rate (Auto selects)]]*Table1487453233343536331323334353738393103113123133143153164[[#This Row],[Hours Used]]</f>
        <v>0</v>
      </c>
      <c r="S173" s="33"/>
      <c r="T173" s="39"/>
      <c r="U173" s="39"/>
      <c r="V173" s="39"/>
      <c r="W173" s="39"/>
      <c r="X173" s="39"/>
      <c r="Y173" s="112">
        <f>IF(X173 &lt;&gt; "", RIGHT(Table15775311283848586881828384858788898108118128138148158169[[#This Row],[Class (Dropdown)]],6),0)</f>
        <v>0</v>
      </c>
      <c r="Z173" s="108"/>
      <c r="AA173" s="107"/>
      <c r="AB173" s="111">
        <f>Table15775311283848586881828384858788898108118128138148158169[[#This Row],[Rate (Auto fill)]]*Table15775311283848586881828384858788898108118128138148158169[[#This Row],[Hours Groomed]]</f>
        <v>0</v>
      </c>
      <c r="AC173" s="32"/>
      <c r="AE173" s="85"/>
      <c r="AF173" s="85"/>
      <c r="AI173" s="33"/>
      <c r="AJ173" s="39"/>
      <c r="AK173" s="39"/>
      <c r="AL173" s="39"/>
      <c r="AM173" s="76"/>
      <c r="AN173" s="39"/>
      <c r="AO173" s="39"/>
      <c r="AP173" s="33"/>
      <c r="AQ173" s="77"/>
      <c r="AR173" s="39"/>
      <c r="AS173" s="39"/>
      <c r="AT173" s="76"/>
      <c r="AU173" s="39"/>
      <c r="AV173" s="78"/>
      <c r="AW173" s="33"/>
      <c r="AX173" s="77"/>
      <c r="AY173" s="39"/>
      <c r="AZ173" s="39"/>
      <c r="BA173" s="76"/>
      <c r="BB173" s="39"/>
      <c r="BC173" s="78"/>
      <c r="BD173" s="33"/>
      <c r="BE173" s="77"/>
      <c r="BF173" s="39"/>
      <c r="BG173" s="39"/>
      <c r="BH173" s="76"/>
      <c r="BI173" s="39"/>
      <c r="BJ173" s="78"/>
      <c r="BK173" s="33"/>
    </row>
    <row r="174" spans="1:63" x14ac:dyDescent="0.35">
      <c r="A174" s="77"/>
      <c r="B174" s="39"/>
      <c r="C174" s="39"/>
      <c r="D174" s="39"/>
      <c r="E174" s="39"/>
      <c r="F174" s="73"/>
      <c r="G174" s="95">
        <f>Table1487453233343536331323334353738393103113123133143153164[[#This Row],[Hours Worked]]*Table1487453233343536331323334353738393103113123133143153164[[#This Row],[Rate]]</f>
        <v>0</v>
      </c>
      <c r="H174" s="116"/>
      <c r="I174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74" s="94"/>
      <c r="K174" s="95">
        <f>Table1487453233343536331323334353738393103113123133143153164[[#This Row],[Rate (Auto selects)]]*Table1487453233343536331323334353738393103113123133143153164[[#This Row],[Hours Used]]</f>
        <v>0</v>
      </c>
      <c r="S174" s="33"/>
      <c r="T174" s="39"/>
      <c r="U174" s="39"/>
      <c r="V174" s="39"/>
      <c r="W174" s="39"/>
      <c r="X174" s="39"/>
      <c r="Y174" s="112">
        <f>IF(X174 &lt;&gt; "", RIGHT(Table15775311283848586881828384858788898108118128138148158169[[#This Row],[Class (Dropdown)]],6),0)</f>
        <v>0</v>
      </c>
      <c r="Z174" s="108"/>
      <c r="AA174" s="107"/>
      <c r="AB174" s="111">
        <f>Table15775311283848586881828384858788898108118128138148158169[[#This Row],[Rate (Auto fill)]]*Table15775311283848586881828384858788898108118128138148158169[[#This Row],[Hours Groomed]]</f>
        <v>0</v>
      </c>
      <c r="AC174" s="32"/>
      <c r="AE174" s="85"/>
      <c r="AF174" s="85"/>
      <c r="AI174" s="33"/>
      <c r="AJ174" s="39"/>
      <c r="AK174" s="39"/>
      <c r="AL174" s="39"/>
      <c r="AM174" s="76"/>
      <c r="AN174" s="39"/>
      <c r="AO174" s="39"/>
      <c r="AP174" s="33"/>
      <c r="AQ174" s="77"/>
      <c r="AR174" s="39"/>
      <c r="AS174" s="39"/>
      <c r="AT174" s="76"/>
      <c r="AU174" s="39"/>
      <c r="AV174" s="78"/>
      <c r="AW174" s="33"/>
      <c r="AX174" s="77"/>
      <c r="AY174" s="39"/>
      <c r="AZ174" s="39"/>
      <c r="BA174" s="76"/>
      <c r="BB174" s="39"/>
      <c r="BC174" s="78"/>
      <c r="BD174" s="33"/>
      <c r="BE174" s="77"/>
      <c r="BF174" s="39"/>
      <c r="BG174" s="39"/>
      <c r="BH174" s="76"/>
      <c r="BI174" s="39"/>
      <c r="BJ174" s="78"/>
      <c r="BK174" s="33"/>
    </row>
    <row r="175" spans="1:63" x14ac:dyDescent="0.35">
      <c r="A175" s="77"/>
      <c r="B175" s="39"/>
      <c r="C175" s="39"/>
      <c r="D175" s="39"/>
      <c r="E175" s="39"/>
      <c r="F175" s="73"/>
      <c r="G175" s="95">
        <f>Table1487453233343536331323334353738393103113123133143153164[[#This Row],[Hours Worked]]*Table1487453233343536331323334353738393103113123133143153164[[#This Row],[Rate]]</f>
        <v>0</v>
      </c>
      <c r="H175" s="116"/>
      <c r="I175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75" s="94"/>
      <c r="K175" s="95">
        <f>Table1487453233343536331323334353738393103113123133143153164[[#This Row],[Rate (Auto selects)]]*Table1487453233343536331323334353738393103113123133143153164[[#This Row],[Hours Used]]</f>
        <v>0</v>
      </c>
      <c r="S175" s="33"/>
      <c r="T175" s="39"/>
      <c r="U175" s="39"/>
      <c r="V175" s="39"/>
      <c r="W175" s="39"/>
      <c r="X175" s="39"/>
      <c r="Y175" s="112">
        <f>IF(X175 &lt;&gt; "", RIGHT(Table15775311283848586881828384858788898108118128138148158169[[#This Row],[Class (Dropdown)]],6),0)</f>
        <v>0</v>
      </c>
      <c r="Z175" s="108"/>
      <c r="AA175" s="107"/>
      <c r="AB175" s="111">
        <f>Table15775311283848586881828384858788898108118128138148158169[[#This Row],[Rate (Auto fill)]]*Table15775311283848586881828384858788898108118128138148158169[[#This Row],[Hours Groomed]]</f>
        <v>0</v>
      </c>
      <c r="AC175" s="32"/>
      <c r="AE175" s="85"/>
      <c r="AF175" s="85"/>
      <c r="AI175" s="33"/>
      <c r="AJ175" s="39"/>
      <c r="AK175" s="39"/>
      <c r="AL175" s="39"/>
      <c r="AM175" s="76"/>
      <c r="AN175" s="39"/>
      <c r="AO175" s="39"/>
      <c r="AP175" s="33"/>
      <c r="AQ175" s="77"/>
      <c r="AR175" s="39"/>
      <c r="AS175" s="39"/>
      <c r="AT175" s="76"/>
      <c r="AU175" s="39"/>
      <c r="AV175" s="78"/>
      <c r="AW175" s="33"/>
      <c r="AX175" s="77"/>
      <c r="AY175" s="39"/>
      <c r="AZ175" s="39"/>
      <c r="BA175" s="76"/>
      <c r="BB175" s="39"/>
      <c r="BC175" s="78"/>
      <c r="BD175" s="33"/>
      <c r="BE175" s="77"/>
      <c r="BF175" s="39"/>
      <c r="BG175" s="39"/>
      <c r="BH175" s="76"/>
      <c r="BI175" s="39"/>
      <c r="BJ175" s="78"/>
      <c r="BK175" s="33"/>
    </row>
    <row r="176" spans="1:63" x14ac:dyDescent="0.35">
      <c r="A176" s="77"/>
      <c r="B176" s="39"/>
      <c r="C176" s="39"/>
      <c r="D176" s="39"/>
      <c r="E176" s="39"/>
      <c r="F176" s="73"/>
      <c r="G176" s="95">
        <f>Table1487453233343536331323334353738393103113123133143153164[[#This Row],[Hours Worked]]*Table1487453233343536331323334353738393103113123133143153164[[#This Row],[Rate]]</f>
        <v>0</v>
      </c>
      <c r="H176" s="116"/>
      <c r="I176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76" s="94"/>
      <c r="K176" s="95">
        <f>Table1487453233343536331323334353738393103113123133143153164[[#This Row],[Rate (Auto selects)]]*Table1487453233343536331323334353738393103113123133143153164[[#This Row],[Hours Used]]</f>
        <v>0</v>
      </c>
      <c r="S176" s="33"/>
      <c r="T176" s="39"/>
      <c r="U176" s="39"/>
      <c r="V176" s="39"/>
      <c r="W176" s="39"/>
      <c r="X176" s="39"/>
      <c r="Y176" s="112">
        <f>IF(X176 &lt;&gt; "", RIGHT(Table15775311283848586881828384858788898108118128138148158169[[#This Row],[Class (Dropdown)]],6),0)</f>
        <v>0</v>
      </c>
      <c r="Z176" s="108"/>
      <c r="AA176" s="107"/>
      <c r="AB176" s="111">
        <f>Table15775311283848586881828384858788898108118128138148158169[[#This Row],[Rate (Auto fill)]]*Table15775311283848586881828384858788898108118128138148158169[[#This Row],[Hours Groomed]]</f>
        <v>0</v>
      </c>
      <c r="AC176" s="32"/>
      <c r="AE176" s="85"/>
      <c r="AF176" s="85"/>
      <c r="AI176" s="33"/>
      <c r="AJ176" s="39"/>
      <c r="AK176" s="39"/>
      <c r="AL176" s="39"/>
      <c r="AM176" s="76"/>
      <c r="AN176" s="39"/>
      <c r="AO176" s="39"/>
      <c r="AP176" s="33"/>
      <c r="AQ176" s="77"/>
      <c r="AR176" s="39"/>
      <c r="AS176" s="39"/>
      <c r="AT176" s="76"/>
      <c r="AU176" s="39"/>
      <c r="AV176" s="78"/>
      <c r="AW176" s="33"/>
      <c r="AX176" s="77"/>
      <c r="AY176" s="39"/>
      <c r="AZ176" s="39"/>
      <c r="BA176" s="76"/>
      <c r="BB176" s="39"/>
      <c r="BC176" s="78"/>
      <c r="BD176" s="33"/>
      <c r="BE176" s="77"/>
      <c r="BF176" s="39"/>
      <c r="BG176" s="39"/>
      <c r="BH176" s="76"/>
      <c r="BI176" s="39"/>
      <c r="BJ176" s="78"/>
      <c r="BK176" s="33"/>
    </row>
    <row r="177" spans="1:63" x14ac:dyDescent="0.35">
      <c r="A177" s="77"/>
      <c r="B177" s="39"/>
      <c r="C177" s="39"/>
      <c r="D177" s="39"/>
      <c r="E177" s="39"/>
      <c r="F177" s="73"/>
      <c r="G177" s="95">
        <f>Table1487453233343536331323334353738393103113123133143153164[[#This Row],[Hours Worked]]*Table1487453233343536331323334353738393103113123133143153164[[#This Row],[Rate]]</f>
        <v>0</v>
      </c>
      <c r="H177" s="116"/>
      <c r="I177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77" s="94"/>
      <c r="K177" s="95">
        <f>Table1487453233343536331323334353738393103113123133143153164[[#This Row],[Rate (Auto selects)]]*Table1487453233343536331323334353738393103113123133143153164[[#This Row],[Hours Used]]</f>
        <v>0</v>
      </c>
      <c r="S177" s="33"/>
      <c r="T177" s="39"/>
      <c r="U177" s="39"/>
      <c r="V177" s="39"/>
      <c r="W177" s="39"/>
      <c r="X177" s="39"/>
      <c r="Y177" s="112">
        <f>IF(X177 &lt;&gt; "", RIGHT(Table15775311283848586881828384858788898108118128138148158169[[#This Row],[Class (Dropdown)]],6),0)</f>
        <v>0</v>
      </c>
      <c r="Z177" s="108"/>
      <c r="AA177" s="107"/>
      <c r="AB177" s="111">
        <f>Table15775311283848586881828384858788898108118128138148158169[[#This Row],[Rate (Auto fill)]]*Table15775311283848586881828384858788898108118128138148158169[[#This Row],[Hours Groomed]]</f>
        <v>0</v>
      </c>
      <c r="AC177" s="32"/>
      <c r="AE177" s="85"/>
      <c r="AF177" s="85"/>
      <c r="AI177" s="33"/>
      <c r="AJ177" s="39"/>
      <c r="AK177" s="39"/>
      <c r="AL177" s="39"/>
      <c r="AM177" s="76"/>
      <c r="AN177" s="39"/>
      <c r="AO177" s="39"/>
      <c r="AP177" s="33"/>
      <c r="AQ177" s="77"/>
      <c r="AR177" s="39"/>
      <c r="AS177" s="39"/>
      <c r="AT177" s="76"/>
      <c r="AU177" s="39"/>
      <c r="AV177" s="78"/>
      <c r="AW177" s="33"/>
      <c r="AX177" s="77"/>
      <c r="AY177" s="39"/>
      <c r="AZ177" s="39"/>
      <c r="BA177" s="76"/>
      <c r="BB177" s="39"/>
      <c r="BC177" s="78"/>
      <c r="BD177" s="33"/>
      <c r="BE177" s="77"/>
      <c r="BF177" s="39"/>
      <c r="BG177" s="39"/>
      <c r="BH177" s="76"/>
      <c r="BI177" s="39"/>
      <c r="BJ177" s="78"/>
      <c r="BK177" s="33"/>
    </row>
    <row r="178" spans="1:63" x14ac:dyDescent="0.35">
      <c r="A178" s="77"/>
      <c r="B178" s="39"/>
      <c r="C178" s="39"/>
      <c r="D178" s="39"/>
      <c r="E178" s="39"/>
      <c r="F178" s="73"/>
      <c r="G178" s="95">
        <f>Table1487453233343536331323334353738393103113123133143153164[[#This Row],[Hours Worked]]*Table1487453233343536331323334353738393103113123133143153164[[#This Row],[Rate]]</f>
        <v>0</v>
      </c>
      <c r="H178" s="116"/>
      <c r="I178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78" s="94"/>
      <c r="K178" s="95">
        <f>Table1487453233343536331323334353738393103113123133143153164[[#This Row],[Rate (Auto selects)]]*Table1487453233343536331323334353738393103113123133143153164[[#This Row],[Hours Used]]</f>
        <v>0</v>
      </c>
      <c r="S178" s="33"/>
      <c r="T178" s="39"/>
      <c r="U178" s="39"/>
      <c r="V178" s="39"/>
      <c r="W178" s="39"/>
      <c r="X178" s="39"/>
      <c r="Y178" s="112">
        <f>IF(X178 &lt;&gt; "", RIGHT(Table15775311283848586881828384858788898108118128138148158169[[#This Row],[Class (Dropdown)]],6),0)</f>
        <v>0</v>
      </c>
      <c r="Z178" s="108"/>
      <c r="AA178" s="107"/>
      <c r="AB178" s="111">
        <f>Table15775311283848586881828384858788898108118128138148158169[[#This Row],[Rate (Auto fill)]]*Table15775311283848586881828384858788898108118128138148158169[[#This Row],[Hours Groomed]]</f>
        <v>0</v>
      </c>
      <c r="AC178" s="32"/>
      <c r="AE178" s="85"/>
      <c r="AF178" s="85"/>
      <c r="AI178" s="33"/>
      <c r="AJ178" s="39"/>
      <c r="AK178" s="39"/>
      <c r="AL178" s="39"/>
      <c r="AM178" s="76"/>
      <c r="AN178" s="39"/>
      <c r="AO178" s="39"/>
      <c r="AP178" s="33"/>
      <c r="AQ178" s="77"/>
      <c r="AR178" s="39"/>
      <c r="AS178" s="39"/>
      <c r="AT178" s="76"/>
      <c r="AU178" s="39"/>
      <c r="AV178" s="78"/>
      <c r="AW178" s="33"/>
      <c r="AX178" s="77"/>
      <c r="AY178" s="39"/>
      <c r="AZ178" s="39"/>
      <c r="BA178" s="76"/>
      <c r="BB178" s="39"/>
      <c r="BC178" s="78"/>
      <c r="BD178" s="33"/>
      <c r="BE178" s="77"/>
      <c r="BF178" s="39"/>
      <c r="BG178" s="39"/>
      <c r="BH178" s="76"/>
      <c r="BI178" s="39"/>
      <c r="BJ178" s="78"/>
      <c r="BK178" s="33"/>
    </row>
    <row r="179" spans="1:63" x14ac:dyDescent="0.35">
      <c r="A179" s="77"/>
      <c r="B179" s="39"/>
      <c r="C179" s="39"/>
      <c r="D179" s="39"/>
      <c r="E179" s="39"/>
      <c r="F179" s="73"/>
      <c r="G179" s="95">
        <f>Table1487453233343536331323334353738393103113123133143153164[[#This Row],[Hours Worked]]*Table1487453233343536331323334353738393103113123133143153164[[#This Row],[Rate]]</f>
        <v>0</v>
      </c>
      <c r="H179" s="116"/>
      <c r="I179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79" s="94"/>
      <c r="K179" s="95">
        <f>Table1487453233343536331323334353738393103113123133143153164[[#This Row],[Rate (Auto selects)]]*Table1487453233343536331323334353738393103113123133143153164[[#This Row],[Hours Used]]</f>
        <v>0</v>
      </c>
      <c r="S179" s="33"/>
      <c r="T179" s="39"/>
      <c r="U179" s="39"/>
      <c r="V179" s="39"/>
      <c r="W179" s="39"/>
      <c r="X179" s="39"/>
      <c r="Y179" s="112">
        <f>IF(X179 &lt;&gt; "", RIGHT(Table15775311283848586881828384858788898108118128138148158169[[#This Row],[Class (Dropdown)]],6),0)</f>
        <v>0</v>
      </c>
      <c r="Z179" s="108"/>
      <c r="AA179" s="107"/>
      <c r="AB179" s="111">
        <f>Table15775311283848586881828384858788898108118128138148158169[[#This Row],[Rate (Auto fill)]]*Table15775311283848586881828384858788898108118128138148158169[[#This Row],[Hours Groomed]]</f>
        <v>0</v>
      </c>
      <c r="AC179" s="32"/>
      <c r="AE179" s="85"/>
      <c r="AF179" s="85"/>
      <c r="AI179" s="33"/>
      <c r="AJ179" s="39"/>
      <c r="AK179" s="39"/>
      <c r="AL179" s="39"/>
      <c r="AM179" s="76"/>
      <c r="AN179" s="39"/>
      <c r="AO179" s="39"/>
      <c r="AP179" s="33"/>
      <c r="AQ179" s="77"/>
      <c r="AR179" s="39"/>
      <c r="AS179" s="39"/>
      <c r="AT179" s="76"/>
      <c r="AU179" s="39"/>
      <c r="AV179" s="78"/>
      <c r="AW179" s="33"/>
      <c r="AX179" s="77"/>
      <c r="AY179" s="39"/>
      <c r="AZ179" s="39"/>
      <c r="BA179" s="76"/>
      <c r="BB179" s="39"/>
      <c r="BC179" s="78"/>
      <c r="BD179" s="33"/>
      <c r="BE179" s="77"/>
      <c r="BF179" s="39"/>
      <c r="BG179" s="39"/>
      <c r="BH179" s="76"/>
      <c r="BI179" s="39"/>
      <c r="BJ179" s="78"/>
      <c r="BK179" s="33"/>
    </row>
    <row r="180" spans="1:63" x14ac:dyDescent="0.35">
      <c r="A180" s="77"/>
      <c r="B180" s="39"/>
      <c r="C180" s="39"/>
      <c r="D180" s="39"/>
      <c r="E180" s="39"/>
      <c r="F180" s="73"/>
      <c r="G180" s="95">
        <f>Table1487453233343536331323334353738393103113123133143153164[[#This Row],[Hours Worked]]*Table1487453233343536331323334353738393103113123133143153164[[#This Row],[Rate]]</f>
        <v>0</v>
      </c>
      <c r="H180" s="116"/>
      <c r="I180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80" s="94"/>
      <c r="K180" s="95">
        <f>Table1487453233343536331323334353738393103113123133143153164[[#This Row],[Rate (Auto selects)]]*Table1487453233343536331323334353738393103113123133143153164[[#This Row],[Hours Used]]</f>
        <v>0</v>
      </c>
      <c r="S180" s="33"/>
      <c r="T180" s="39"/>
      <c r="U180" s="39"/>
      <c r="V180" s="39"/>
      <c r="W180" s="39"/>
      <c r="X180" s="39"/>
      <c r="Y180" s="112">
        <f>IF(X180 &lt;&gt; "", RIGHT(Table15775311283848586881828384858788898108118128138148158169[[#This Row],[Class (Dropdown)]],6),0)</f>
        <v>0</v>
      </c>
      <c r="Z180" s="108"/>
      <c r="AA180" s="107"/>
      <c r="AB180" s="111">
        <f>Table15775311283848586881828384858788898108118128138148158169[[#This Row],[Rate (Auto fill)]]*Table15775311283848586881828384858788898108118128138148158169[[#This Row],[Hours Groomed]]</f>
        <v>0</v>
      </c>
      <c r="AC180" s="32"/>
      <c r="AE180" s="85"/>
      <c r="AF180" s="85"/>
      <c r="AI180" s="33"/>
      <c r="AJ180" s="39"/>
      <c r="AK180" s="39"/>
      <c r="AL180" s="39"/>
      <c r="AM180" s="76"/>
      <c r="AN180" s="39"/>
      <c r="AO180" s="39"/>
      <c r="AP180" s="33"/>
      <c r="AQ180" s="77"/>
      <c r="AR180" s="39"/>
      <c r="AS180" s="39"/>
      <c r="AT180" s="76"/>
      <c r="AU180" s="39"/>
      <c r="AV180" s="78"/>
      <c r="AW180" s="33"/>
      <c r="AX180" s="77"/>
      <c r="AY180" s="39"/>
      <c r="AZ180" s="39"/>
      <c r="BA180" s="76"/>
      <c r="BB180" s="39"/>
      <c r="BC180" s="78"/>
      <c r="BD180" s="33"/>
      <c r="BE180" s="77"/>
      <c r="BF180" s="39"/>
      <c r="BG180" s="39"/>
      <c r="BH180" s="76"/>
      <c r="BI180" s="39"/>
      <c r="BJ180" s="78"/>
      <c r="BK180" s="33"/>
    </row>
    <row r="181" spans="1:63" x14ac:dyDescent="0.35">
      <c r="A181" s="77"/>
      <c r="B181" s="39"/>
      <c r="C181" s="39"/>
      <c r="D181" s="39"/>
      <c r="E181" s="39"/>
      <c r="F181" s="73"/>
      <c r="G181" s="95">
        <f>Table1487453233343536331323334353738393103113123133143153164[[#This Row],[Hours Worked]]*Table1487453233343536331323334353738393103113123133143153164[[#This Row],[Rate]]</f>
        <v>0</v>
      </c>
      <c r="H181" s="116"/>
      <c r="I181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81" s="94"/>
      <c r="K181" s="95">
        <f>Table1487453233343536331323334353738393103113123133143153164[[#This Row],[Rate (Auto selects)]]*Table1487453233343536331323334353738393103113123133143153164[[#This Row],[Hours Used]]</f>
        <v>0</v>
      </c>
      <c r="S181" s="33"/>
      <c r="T181" s="39"/>
      <c r="U181" s="39"/>
      <c r="V181" s="39"/>
      <c r="W181" s="39"/>
      <c r="X181" s="39"/>
      <c r="Y181" s="112">
        <f>IF(X181 &lt;&gt; "", RIGHT(Table15775311283848586881828384858788898108118128138148158169[[#This Row],[Class (Dropdown)]],6),0)</f>
        <v>0</v>
      </c>
      <c r="Z181" s="108"/>
      <c r="AA181" s="107"/>
      <c r="AB181" s="111">
        <f>Table15775311283848586881828384858788898108118128138148158169[[#This Row],[Rate (Auto fill)]]*Table15775311283848586881828384858788898108118128138148158169[[#This Row],[Hours Groomed]]</f>
        <v>0</v>
      </c>
      <c r="AC181" s="32"/>
      <c r="AE181" s="85"/>
      <c r="AF181" s="85"/>
      <c r="AI181" s="33"/>
      <c r="AJ181" s="39"/>
      <c r="AK181" s="39"/>
      <c r="AL181" s="39"/>
      <c r="AM181" s="76"/>
      <c r="AN181" s="39"/>
      <c r="AO181" s="39"/>
      <c r="AP181" s="33"/>
      <c r="AQ181" s="77"/>
      <c r="AR181" s="39"/>
      <c r="AS181" s="39"/>
      <c r="AT181" s="76"/>
      <c r="AU181" s="39"/>
      <c r="AV181" s="78"/>
      <c r="AW181" s="33"/>
      <c r="AX181" s="77"/>
      <c r="AY181" s="39"/>
      <c r="AZ181" s="39"/>
      <c r="BA181" s="76"/>
      <c r="BB181" s="39"/>
      <c r="BC181" s="78"/>
      <c r="BD181" s="33"/>
      <c r="BE181" s="77"/>
      <c r="BF181" s="39"/>
      <c r="BG181" s="39"/>
      <c r="BH181" s="76"/>
      <c r="BI181" s="39"/>
      <c r="BJ181" s="78"/>
      <c r="BK181" s="33"/>
    </row>
    <row r="182" spans="1:63" x14ac:dyDescent="0.35">
      <c r="A182" s="77"/>
      <c r="B182" s="39"/>
      <c r="C182" s="39"/>
      <c r="D182" s="39"/>
      <c r="E182" s="39"/>
      <c r="F182" s="73"/>
      <c r="G182" s="95">
        <f>Table1487453233343536331323334353738393103113123133143153164[[#This Row],[Hours Worked]]*Table1487453233343536331323334353738393103113123133143153164[[#This Row],[Rate]]</f>
        <v>0</v>
      </c>
      <c r="H182" s="116"/>
      <c r="I182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82" s="94"/>
      <c r="K182" s="95">
        <f>Table1487453233343536331323334353738393103113123133143153164[[#This Row],[Rate (Auto selects)]]*Table1487453233343536331323334353738393103113123133143153164[[#This Row],[Hours Used]]</f>
        <v>0</v>
      </c>
      <c r="S182" s="33"/>
      <c r="T182" s="39"/>
      <c r="U182" s="39"/>
      <c r="V182" s="39"/>
      <c r="W182" s="39"/>
      <c r="X182" s="39"/>
      <c r="Y182" s="112">
        <f>IF(X182 &lt;&gt; "", RIGHT(Table15775311283848586881828384858788898108118128138148158169[[#This Row],[Class (Dropdown)]],6),0)</f>
        <v>0</v>
      </c>
      <c r="Z182" s="108"/>
      <c r="AA182" s="107"/>
      <c r="AB182" s="111">
        <f>Table15775311283848586881828384858788898108118128138148158169[[#This Row],[Rate (Auto fill)]]*Table15775311283848586881828384858788898108118128138148158169[[#This Row],[Hours Groomed]]</f>
        <v>0</v>
      </c>
      <c r="AC182" s="32"/>
      <c r="AE182" s="85"/>
      <c r="AF182" s="85"/>
      <c r="AI182" s="33"/>
      <c r="AJ182" s="39"/>
      <c r="AK182" s="39"/>
      <c r="AL182" s="39"/>
      <c r="AM182" s="76"/>
      <c r="AN182" s="39"/>
      <c r="AO182" s="39"/>
      <c r="AP182" s="33"/>
      <c r="AQ182" s="77"/>
      <c r="AR182" s="39"/>
      <c r="AS182" s="39"/>
      <c r="AT182" s="76"/>
      <c r="AU182" s="39"/>
      <c r="AV182" s="78"/>
      <c r="AW182" s="33"/>
      <c r="AX182" s="77"/>
      <c r="AY182" s="39"/>
      <c r="AZ182" s="39"/>
      <c r="BA182" s="76"/>
      <c r="BB182" s="39"/>
      <c r="BC182" s="78"/>
      <c r="BD182" s="33"/>
      <c r="BE182" s="77"/>
      <c r="BF182" s="39"/>
      <c r="BG182" s="39"/>
      <c r="BH182" s="76"/>
      <c r="BI182" s="39"/>
      <c r="BJ182" s="78"/>
      <c r="BK182" s="33"/>
    </row>
    <row r="183" spans="1:63" x14ac:dyDescent="0.35">
      <c r="A183" s="77"/>
      <c r="B183" s="39"/>
      <c r="C183" s="39"/>
      <c r="D183" s="39"/>
      <c r="E183" s="39"/>
      <c r="F183" s="73"/>
      <c r="G183" s="95">
        <f>Table1487453233343536331323334353738393103113123133143153164[[#This Row],[Hours Worked]]*Table1487453233343536331323334353738393103113123133143153164[[#This Row],[Rate]]</f>
        <v>0</v>
      </c>
      <c r="H183" s="116"/>
      <c r="I183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83" s="94"/>
      <c r="K183" s="95">
        <f>Table1487453233343536331323334353738393103113123133143153164[[#This Row],[Rate (Auto selects)]]*Table1487453233343536331323334353738393103113123133143153164[[#This Row],[Hours Used]]</f>
        <v>0</v>
      </c>
      <c r="S183" s="33"/>
      <c r="T183" s="39"/>
      <c r="U183" s="39"/>
      <c r="V183" s="39"/>
      <c r="W183" s="39"/>
      <c r="X183" s="39"/>
      <c r="Y183" s="112">
        <f>IF(X183 &lt;&gt; "", RIGHT(Table15775311283848586881828384858788898108118128138148158169[[#This Row],[Class (Dropdown)]],6),0)</f>
        <v>0</v>
      </c>
      <c r="Z183" s="108"/>
      <c r="AA183" s="107"/>
      <c r="AB183" s="111">
        <f>Table15775311283848586881828384858788898108118128138148158169[[#This Row],[Rate (Auto fill)]]*Table15775311283848586881828384858788898108118128138148158169[[#This Row],[Hours Groomed]]</f>
        <v>0</v>
      </c>
      <c r="AC183" s="32"/>
      <c r="AE183" s="85"/>
      <c r="AF183" s="85"/>
      <c r="AI183" s="33"/>
      <c r="AJ183" s="39"/>
      <c r="AK183" s="39"/>
      <c r="AL183" s="39"/>
      <c r="AM183" s="76"/>
      <c r="AN183" s="39"/>
      <c r="AO183" s="39"/>
      <c r="AP183" s="33"/>
      <c r="AQ183" s="77"/>
      <c r="AR183" s="39"/>
      <c r="AS183" s="39"/>
      <c r="AT183" s="76"/>
      <c r="AU183" s="39"/>
      <c r="AV183" s="78"/>
      <c r="AW183" s="33"/>
      <c r="AX183" s="77"/>
      <c r="AY183" s="39"/>
      <c r="AZ183" s="39"/>
      <c r="BA183" s="76"/>
      <c r="BB183" s="39"/>
      <c r="BC183" s="78"/>
      <c r="BD183" s="33"/>
      <c r="BE183" s="77"/>
      <c r="BF183" s="39"/>
      <c r="BG183" s="39"/>
      <c r="BH183" s="76"/>
      <c r="BI183" s="39"/>
      <c r="BJ183" s="78"/>
      <c r="BK183" s="33"/>
    </row>
    <row r="184" spans="1:63" x14ac:dyDescent="0.35">
      <c r="A184" s="77"/>
      <c r="B184" s="39"/>
      <c r="C184" s="39"/>
      <c r="D184" s="39"/>
      <c r="E184" s="39"/>
      <c r="F184" s="73"/>
      <c r="G184" s="95">
        <f>Table1487453233343536331323334353738393103113123133143153164[[#This Row],[Hours Worked]]*Table1487453233343536331323334353738393103113123133143153164[[#This Row],[Rate]]</f>
        <v>0</v>
      </c>
      <c r="H184" s="116"/>
      <c r="I184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84" s="94"/>
      <c r="K184" s="95">
        <f>Table1487453233343536331323334353738393103113123133143153164[[#This Row],[Rate (Auto selects)]]*Table1487453233343536331323334353738393103113123133143153164[[#This Row],[Hours Used]]</f>
        <v>0</v>
      </c>
      <c r="S184" s="33"/>
      <c r="T184" s="39"/>
      <c r="U184" s="39"/>
      <c r="V184" s="39"/>
      <c r="W184" s="39"/>
      <c r="X184" s="39"/>
      <c r="Y184" s="112">
        <f>IF(X184 &lt;&gt; "", RIGHT(Table15775311283848586881828384858788898108118128138148158169[[#This Row],[Class (Dropdown)]],6),0)</f>
        <v>0</v>
      </c>
      <c r="Z184" s="108"/>
      <c r="AA184" s="107"/>
      <c r="AB184" s="111">
        <f>Table15775311283848586881828384858788898108118128138148158169[[#This Row],[Rate (Auto fill)]]*Table15775311283848586881828384858788898108118128138148158169[[#This Row],[Hours Groomed]]</f>
        <v>0</v>
      </c>
      <c r="AC184" s="32"/>
      <c r="AE184" s="85"/>
      <c r="AF184" s="85"/>
      <c r="AI184" s="33"/>
      <c r="AJ184" s="39"/>
      <c r="AK184" s="39"/>
      <c r="AL184" s="39"/>
      <c r="AM184" s="76"/>
      <c r="AN184" s="39"/>
      <c r="AO184" s="39"/>
      <c r="AP184" s="33"/>
      <c r="AQ184" s="77"/>
      <c r="AR184" s="39"/>
      <c r="AS184" s="39"/>
      <c r="AT184" s="76"/>
      <c r="AU184" s="39"/>
      <c r="AV184" s="78"/>
      <c r="AW184" s="33"/>
      <c r="AX184" s="77"/>
      <c r="AY184" s="39"/>
      <c r="AZ184" s="39"/>
      <c r="BA184" s="76"/>
      <c r="BB184" s="39"/>
      <c r="BC184" s="78"/>
      <c r="BD184" s="33"/>
      <c r="BE184" s="77"/>
      <c r="BF184" s="39"/>
      <c r="BG184" s="39"/>
      <c r="BH184" s="76"/>
      <c r="BI184" s="39"/>
      <c r="BJ184" s="78"/>
      <c r="BK184" s="33"/>
    </row>
    <row r="185" spans="1:63" x14ac:dyDescent="0.35">
      <c r="A185" s="77"/>
      <c r="B185" s="39"/>
      <c r="C185" s="39"/>
      <c r="D185" s="39"/>
      <c r="E185" s="39"/>
      <c r="F185" s="73"/>
      <c r="G185" s="95">
        <f>Table1487453233343536331323334353738393103113123133143153164[[#This Row],[Hours Worked]]*Table1487453233343536331323334353738393103113123133143153164[[#This Row],[Rate]]</f>
        <v>0</v>
      </c>
      <c r="H185" s="116"/>
      <c r="I185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85" s="94"/>
      <c r="K185" s="95">
        <f>Table1487453233343536331323334353738393103113123133143153164[[#This Row],[Rate (Auto selects)]]*Table1487453233343536331323334353738393103113123133143153164[[#This Row],[Hours Used]]</f>
        <v>0</v>
      </c>
      <c r="S185" s="33"/>
      <c r="T185" s="39"/>
      <c r="U185" s="39"/>
      <c r="V185" s="39"/>
      <c r="W185" s="39"/>
      <c r="X185" s="39"/>
      <c r="Y185" s="112">
        <f>IF(X185 &lt;&gt; "", RIGHT(Table15775311283848586881828384858788898108118128138148158169[[#This Row],[Class (Dropdown)]],6),0)</f>
        <v>0</v>
      </c>
      <c r="Z185" s="108"/>
      <c r="AA185" s="107"/>
      <c r="AB185" s="111">
        <f>Table15775311283848586881828384858788898108118128138148158169[[#This Row],[Rate (Auto fill)]]*Table15775311283848586881828384858788898108118128138148158169[[#This Row],[Hours Groomed]]</f>
        <v>0</v>
      </c>
      <c r="AC185" s="32"/>
      <c r="AE185" s="85"/>
      <c r="AF185" s="85"/>
      <c r="AI185" s="33"/>
      <c r="AJ185" s="39"/>
      <c r="AK185" s="39"/>
      <c r="AL185" s="39"/>
      <c r="AM185" s="76"/>
      <c r="AN185" s="39"/>
      <c r="AO185" s="39"/>
      <c r="AP185" s="33"/>
      <c r="AQ185" s="77"/>
      <c r="AR185" s="39"/>
      <c r="AS185" s="39"/>
      <c r="AT185" s="76"/>
      <c r="AU185" s="39"/>
      <c r="AV185" s="78"/>
      <c r="AW185" s="33"/>
      <c r="AX185" s="77"/>
      <c r="AY185" s="39"/>
      <c r="AZ185" s="39"/>
      <c r="BA185" s="76"/>
      <c r="BB185" s="39"/>
      <c r="BC185" s="78"/>
      <c r="BD185" s="33"/>
      <c r="BE185" s="77"/>
      <c r="BF185" s="39"/>
      <c r="BG185" s="39"/>
      <c r="BH185" s="76"/>
      <c r="BI185" s="39"/>
      <c r="BJ185" s="78"/>
      <c r="BK185" s="33"/>
    </row>
    <row r="186" spans="1:63" x14ac:dyDescent="0.35">
      <c r="A186" s="77"/>
      <c r="B186" s="39"/>
      <c r="C186" s="39"/>
      <c r="D186" s="39"/>
      <c r="E186" s="39"/>
      <c r="F186" s="73"/>
      <c r="G186" s="95">
        <f>Table1487453233343536331323334353738393103113123133143153164[[#This Row],[Hours Worked]]*Table1487453233343536331323334353738393103113123133143153164[[#This Row],[Rate]]</f>
        <v>0</v>
      </c>
      <c r="H186" s="116"/>
      <c r="I186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86" s="94"/>
      <c r="K186" s="95">
        <f>Table1487453233343536331323334353738393103113123133143153164[[#This Row],[Rate (Auto selects)]]*Table1487453233343536331323334353738393103113123133143153164[[#This Row],[Hours Used]]</f>
        <v>0</v>
      </c>
      <c r="S186" s="33"/>
      <c r="T186" s="39"/>
      <c r="U186" s="39"/>
      <c r="V186" s="39"/>
      <c r="W186" s="39"/>
      <c r="X186" s="39"/>
      <c r="Y186" s="112">
        <f>IF(X186 &lt;&gt; "", RIGHT(Table15775311283848586881828384858788898108118128138148158169[[#This Row],[Class (Dropdown)]],6),0)</f>
        <v>0</v>
      </c>
      <c r="Z186" s="108"/>
      <c r="AA186" s="107"/>
      <c r="AB186" s="111">
        <f>Table15775311283848586881828384858788898108118128138148158169[[#This Row],[Rate (Auto fill)]]*Table15775311283848586881828384858788898108118128138148158169[[#This Row],[Hours Groomed]]</f>
        <v>0</v>
      </c>
      <c r="AC186" s="32"/>
      <c r="AE186" s="85"/>
      <c r="AF186" s="85"/>
      <c r="AI186" s="33"/>
      <c r="AJ186" s="39"/>
      <c r="AK186" s="39"/>
      <c r="AL186" s="39"/>
      <c r="AM186" s="76"/>
      <c r="AN186" s="39"/>
      <c r="AO186" s="39"/>
      <c r="AP186" s="33"/>
      <c r="AQ186" s="77"/>
      <c r="AR186" s="39"/>
      <c r="AS186" s="39"/>
      <c r="AT186" s="76"/>
      <c r="AU186" s="39"/>
      <c r="AV186" s="78"/>
      <c r="AW186" s="33"/>
      <c r="AX186" s="77"/>
      <c r="AY186" s="39"/>
      <c r="AZ186" s="39"/>
      <c r="BA186" s="76"/>
      <c r="BB186" s="39"/>
      <c r="BC186" s="78"/>
      <c r="BD186" s="33"/>
      <c r="BE186" s="77"/>
      <c r="BF186" s="39"/>
      <c r="BG186" s="39"/>
      <c r="BH186" s="76"/>
      <c r="BI186" s="39"/>
      <c r="BJ186" s="78"/>
      <c r="BK186" s="33"/>
    </row>
    <row r="187" spans="1:63" x14ac:dyDescent="0.35">
      <c r="A187" s="77"/>
      <c r="B187" s="39"/>
      <c r="C187" s="39"/>
      <c r="D187" s="39"/>
      <c r="E187" s="39"/>
      <c r="F187" s="73"/>
      <c r="G187" s="95">
        <f>Table1487453233343536331323334353738393103113123133143153164[[#This Row],[Hours Worked]]*Table1487453233343536331323334353738393103113123133143153164[[#This Row],[Rate]]</f>
        <v>0</v>
      </c>
      <c r="H187" s="116"/>
      <c r="I187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87" s="94"/>
      <c r="K187" s="95">
        <f>Table1487453233343536331323334353738393103113123133143153164[[#This Row],[Rate (Auto selects)]]*Table1487453233343536331323334353738393103113123133143153164[[#This Row],[Hours Used]]</f>
        <v>0</v>
      </c>
      <c r="S187" s="33"/>
      <c r="T187" s="39"/>
      <c r="U187" s="39"/>
      <c r="V187" s="39"/>
      <c r="W187" s="39"/>
      <c r="X187" s="39"/>
      <c r="Y187" s="112">
        <f>IF(X187 &lt;&gt; "", RIGHT(Table15775311283848586881828384858788898108118128138148158169[[#This Row],[Class (Dropdown)]],6),0)</f>
        <v>0</v>
      </c>
      <c r="Z187" s="108"/>
      <c r="AA187" s="107"/>
      <c r="AB187" s="111">
        <f>Table15775311283848586881828384858788898108118128138148158169[[#This Row],[Rate (Auto fill)]]*Table15775311283848586881828384858788898108118128138148158169[[#This Row],[Hours Groomed]]</f>
        <v>0</v>
      </c>
      <c r="AC187" s="32"/>
      <c r="AE187" s="85"/>
      <c r="AF187" s="85"/>
      <c r="AI187" s="33"/>
      <c r="AJ187" s="39"/>
      <c r="AK187" s="39"/>
      <c r="AL187" s="39"/>
      <c r="AM187" s="76"/>
      <c r="AN187" s="39"/>
      <c r="AO187" s="39"/>
      <c r="AP187" s="33"/>
      <c r="AQ187" s="77"/>
      <c r="AR187" s="39"/>
      <c r="AS187" s="39"/>
      <c r="AT187" s="76"/>
      <c r="AU187" s="39"/>
      <c r="AV187" s="78"/>
      <c r="AW187" s="33"/>
      <c r="AX187" s="77"/>
      <c r="AY187" s="39"/>
      <c r="AZ187" s="39"/>
      <c r="BA187" s="76"/>
      <c r="BB187" s="39"/>
      <c r="BC187" s="78"/>
      <c r="BD187" s="33"/>
      <c r="BE187" s="77"/>
      <c r="BF187" s="39"/>
      <c r="BG187" s="39"/>
      <c r="BH187" s="76"/>
      <c r="BI187" s="39"/>
      <c r="BJ187" s="78"/>
      <c r="BK187" s="33"/>
    </row>
    <row r="188" spans="1:63" x14ac:dyDescent="0.35">
      <c r="A188" s="77"/>
      <c r="B188" s="39"/>
      <c r="C188" s="39"/>
      <c r="D188" s="39"/>
      <c r="E188" s="39"/>
      <c r="F188" s="73"/>
      <c r="G188" s="95">
        <f>Table1487453233343536331323334353738393103113123133143153164[[#This Row],[Hours Worked]]*Table1487453233343536331323334353738393103113123133143153164[[#This Row],[Rate]]</f>
        <v>0</v>
      </c>
      <c r="H188" s="116"/>
      <c r="I188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88" s="94"/>
      <c r="K188" s="95">
        <f>Table1487453233343536331323334353738393103113123133143153164[[#This Row],[Rate (Auto selects)]]*Table1487453233343536331323334353738393103113123133143153164[[#This Row],[Hours Used]]</f>
        <v>0</v>
      </c>
      <c r="S188" s="33"/>
      <c r="T188" s="39"/>
      <c r="U188" s="39"/>
      <c r="V188" s="39"/>
      <c r="W188" s="39"/>
      <c r="X188" s="39"/>
      <c r="Y188" s="112">
        <f>IF(X188 &lt;&gt; "", RIGHT(Table15775311283848586881828384858788898108118128138148158169[[#This Row],[Class (Dropdown)]],6),0)</f>
        <v>0</v>
      </c>
      <c r="Z188" s="108"/>
      <c r="AA188" s="107"/>
      <c r="AB188" s="111">
        <f>Table15775311283848586881828384858788898108118128138148158169[[#This Row],[Rate (Auto fill)]]*Table15775311283848586881828384858788898108118128138148158169[[#This Row],[Hours Groomed]]</f>
        <v>0</v>
      </c>
      <c r="AC188" s="32"/>
      <c r="AE188" s="85"/>
      <c r="AF188" s="85"/>
      <c r="AI188" s="33"/>
      <c r="AJ188" s="39"/>
      <c r="AK188" s="39"/>
      <c r="AL188" s="39"/>
      <c r="AM188" s="76"/>
      <c r="AN188" s="39"/>
      <c r="AO188" s="39"/>
      <c r="AP188" s="33"/>
      <c r="AQ188" s="77"/>
      <c r="AR188" s="39"/>
      <c r="AS188" s="39"/>
      <c r="AT188" s="76"/>
      <c r="AU188" s="39"/>
      <c r="AV188" s="78"/>
      <c r="AW188" s="33"/>
      <c r="AX188" s="77"/>
      <c r="AY188" s="39"/>
      <c r="AZ188" s="39"/>
      <c r="BA188" s="76"/>
      <c r="BB188" s="39"/>
      <c r="BC188" s="78"/>
      <c r="BD188" s="33"/>
      <c r="BE188" s="77"/>
      <c r="BF188" s="39"/>
      <c r="BG188" s="39"/>
      <c r="BH188" s="76"/>
      <c r="BI188" s="39"/>
      <c r="BJ188" s="78"/>
      <c r="BK188" s="33"/>
    </row>
    <row r="189" spans="1:63" x14ac:dyDescent="0.35">
      <c r="A189" s="77"/>
      <c r="B189" s="39"/>
      <c r="C189" s="39"/>
      <c r="D189" s="39"/>
      <c r="E189" s="39"/>
      <c r="F189" s="73"/>
      <c r="G189" s="95">
        <f>Table1487453233343536331323334353738393103113123133143153164[[#This Row],[Hours Worked]]*Table1487453233343536331323334353738393103113123133143153164[[#This Row],[Rate]]</f>
        <v>0</v>
      </c>
      <c r="H189" s="116"/>
      <c r="I189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89" s="94"/>
      <c r="K189" s="95">
        <f>Table1487453233343536331323334353738393103113123133143153164[[#This Row],[Rate (Auto selects)]]*Table1487453233343536331323334353738393103113123133143153164[[#This Row],[Hours Used]]</f>
        <v>0</v>
      </c>
      <c r="S189" s="33"/>
      <c r="T189" s="39"/>
      <c r="U189" s="39"/>
      <c r="V189" s="39"/>
      <c r="W189" s="39"/>
      <c r="X189" s="39"/>
      <c r="Y189" s="112">
        <f>IF(X189 &lt;&gt; "", RIGHT(Table15775311283848586881828384858788898108118128138148158169[[#This Row],[Class (Dropdown)]],6),0)</f>
        <v>0</v>
      </c>
      <c r="Z189" s="108"/>
      <c r="AA189" s="107"/>
      <c r="AB189" s="111">
        <f>Table15775311283848586881828384858788898108118128138148158169[[#This Row],[Rate (Auto fill)]]*Table15775311283848586881828384858788898108118128138148158169[[#This Row],[Hours Groomed]]</f>
        <v>0</v>
      </c>
      <c r="AC189" s="32"/>
      <c r="AE189" s="85"/>
      <c r="AF189" s="85"/>
      <c r="AI189" s="33"/>
      <c r="AJ189" s="39"/>
      <c r="AK189" s="39"/>
      <c r="AL189" s="39"/>
      <c r="AM189" s="76"/>
      <c r="AN189" s="39"/>
      <c r="AO189" s="39"/>
      <c r="AP189" s="33"/>
      <c r="AQ189" s="77"/>
      <c r="AR189" s="39"/>
      <c r="AS189" s="39"/>
      <c r="AT189" s="76"/>
      <c r="AU189" s="39"/>
      <c r="AV189" s="78"/>
      <c r="AW189" s="33"/>
      <c r="AX189" s="77"/>
      <c r="AY189" s="39"/>
      <c r="AZ189" s="39"/>
      <c r="BA189" s="76"/>
      <c r="BB189" s="39"/>
      <c r="BC189" s="78"/>
      <c r="BD189" s="33"/>
      <c r="BE189" s="77"/>
      <c r="BF189" s="39"/>
      <c r="BG189" s="39"/>
      <c r="BH189" s="76"/>
      <c r="BI189" s="39"/>
      <c r="BJ189" s="78"/>
      <c r="BK189" s="33"/>
    </row>
    <row r="190" spans="1:63" x14ac:dyDescent="0.35">
      <c r="A190" s="77"/>
      <c r="B190" s="39"/>
      <c r="C190" s="39"/>
      <c r="D190" s="39"/>
      <c r="E190" s="39"/>
      <c r="F190" s="73"/>
      <c r="G190" s="95">
        <f>Table1487453233343536331323334353738393103113123133143153164[[#This Row],[Hours Worked]]*Table1487453233343536331323334353738393103113123133143153164[[#This Row],[Rate]]</f>
        <v>0</v>
      </c>
      <c r="H190" s="116"/>
      <c r="I190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90" s="94"/>
      <c r="K190" s="95">
        <f>Table1487453233343536331323334353738393103113123133143153164[[#This Row],[Rate (Auto selects)]]*Table1487453233343536331323334353738393103113123133143153164[[#This Row],[Hours Used]]</f>
        <v>0</v>
      </c>
      <c r="S190" s="33"/>
      <c r="T190" s="39"/>
      <c r="U190" s="39"/>
      <c r="V190" s="39"/>
      <c r="W190" s="39"/>
      <c r="X190" s="39"/>
      <c r="Y190" s="112">
        <f>IF(X190 &lt;&gt; "", RIGHT(Table15775311283848586881828384858788898108118128138148158169[[#This Row],[Class (Dropdown)]],6),0)</f>
        <v>0</v>
      </c>
      <c r="Z190" s="108"/>
      <c r="AA190" s="107"/>
      <c r="AB190" s="111">
        <f>Table15775311283848586881828384858788898108118128138148158169[[#This Row],[Rate (Auto fill)]]*Table15775311283848586881828384858788898108118128138148158169[[#This Row],[Hours Groomed]]</f>
        <v>0</v>
      </c>
      <c r="AC190" s="32"/>
      <c r="AE190" s="85"/>
      <c r="AF190" s="85"/>
      <c r="AI190" s="33"/>
      <c r="AJ190" s="39"/>
      <c r="AK190" s="39"/>
      <c r="AL190" s="39"/>
      <c r="AM190" s="76"/>
      <c r="AN190" s="39"/>
      <c r="AO190" s="39"/>
      <c r="AP190" s="33"/>
      <c r="AQ190" s="77"/>
      <c r="AR190" s="39"/>
      <c r="AS190" s="39"/>
      <c r="AT190" s="76"/>
      <c r="AU190" s="39"/>
      <c r="AV190" s="78"/>
      <c r="AW190" s="33"/>
      <c r="AX190" s="77"/>
      <c r="AY190" s="39"/>
      <c r="AZ190" s="39"/>
      <c r="BA190" s="76"/>
      <c r="BB190" s="39"/>
      <c r="BC190" s="78"/>
      <c r="BD190" s="33"/>
      <c r="BE190" s="77"/>
      <c r="BF190" s="39"/>
      <c r="BG190" s="39"/>
      <c r="BH190" s="76"/>
      <c r="BI190" s="39"/>
      <c r="BJ190" s="78"/>
      <c r="BK190" s="33"/>
    </row>
    <row r="191" spans="1:63" x14ac:dyDescent="0.35">
      <c r="A191" s="77"/>
      <c r="B191" s="39"/>
      <c r="C191" s="39"/>
      <c r="D191" s="39"/>
      <c r="E191" s="39"/>
      <c r="F191" s="73"/>
      <c r="G191" s="95">
        <f>Table1487453233343536331323334353738393103113123133143153164[[#This Row],[Hours Worked]]*Table1487453233343536331323334353738393103113123133143153164[[#This Row],[Rate]]</f>
        <v>0</v>
      </c>
      <c r="H191" s="116"/>
      <c r="I191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91" s="94"/>
      <c r="K191" s="95">
        <f>Table1487453233343536331323334353738393103113123133143153164[[#This Row],[Rate (Auto selects)]]*Table1487453233343536331323334353738393103113123133143153164[[#This Row],[Hours Used]]</f>
        <v>0</v>
      </c>
      <c r="S191" s="33"/>
      <c r="T191" s="39"/>
      <c r="U191" s="39"/>
      <c r="V191" s="39"/>
      <c r="W191" s="39"/>
      <c r="X191" s="39"/>
      <c r="Y191" s="112">
        <f>IF(X191 &lt;&gt; "", RIGHT(Table15775311283848586881828384858788898108118128138148158169[[#This Row],[Class (Dropdown)]],6),0)</f>
        <v>0</v>
      </c>
      <c r="Z191" s="108"/>
      <c r="AA191" s="107"/>
      <c r="AB191" s="111">
        <f>Table15775311283848586881828384858788898108118128138148158169[[#This Row],[Rate (Auto fill)]]*Table15775311283848586881828384858788898108118128138148158169[[#This Row],[Hours Groomed]]</f>
        <v>0</v>
      </c>
      <c r="AC191" s="32"/>
      <c r="AE191" s="85"/>
      <c r="AF191" s="85"/>
      <c r="AI191" s="33"/>
      <c r="AJ191" s="39"/>
      <c r="AK191" s="39"/>
      <c r="AL191" s="39"/>
      <c r="AM191" s="76"/>
      <c r="AN191" s="39"/>
      <c r="AO191" s="39"/>
      <c r="AP191" s="33"/>
      <c r="AQ191" s="77"/>
      <c r="AR191" s="39"/>
      <c r="AS191" s="39"/>
      <c r="AT191" s="76"/>
      <c r="AU191" s="39"/>
      <c r="AV191" s="78"/>
      <c r="AW191" s="33"/>
      <c r="AX191" s="77"/>
      <c r="AY191" s="39"/>
      <c r="AZ191" s="39"/>
      <c r="BA191" s="76"/>
      <c r="BB191" s="39"/>
      <c r="BC191" s="78"/>
      <c r="BD191" s="33"/>
      <c r="BE191" s="77"/>
      <c r="BF191" s="39"/>
      <c r="BG191" s="39"/>
      <c r="BH191" s="76"/>
      <c r="BI191" s="39"/>
      <c r="BJ191" s="78"/>
      <c r="BK191" s="33"/>
    </row>
    <row r="192" spans="1:63" x14ac:dyDescent="0.35">
      <c r="A192" s="77"/>
      <c r="B192" s="39"/>
      <c r="C192" s="39"/>
      <c r="D192" s="39"/>
      <c r="E192" s="39"/>
      <c r="F192" s="73"/>
      <c r="G192" s="95">
        <f>Table1487453233343536331323334353738393103113123133143153164[[#This Row],[Hours Worked]]*Table1487453233343536331323334353738393103113123133143153164[[#This Row],[Rate]]</f>
        <v>0</v>
      </c>
      <c r="H192" s="116"/>
      <c r="I192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92" s="94"/>
      <c r="K192" s="95">
        <f>Table1487453233343536331323334353738393103113123133143153164[[#This Row],[Rate (Auto selects)]]*Table1487453233343536331323334353738393103113123133143153164[[#This Row],[Hours Used]]</f>
        <v>0</v>
      </c>
      <c r="S192" s="33"/>
      <c r="T192" s="39"/>
      <c r="U192" s="39"/>
      <c r="V192" s="39"/>
      <c r="W192" s="39"/>
      <c r="X192" s="39"/>
      <c r="Y192" s="112">
        <f>IF(X192 &lt;&gt; "", RIGHT(Table15775311283848586881828384858788898108118128138148158169[[#This Row],[Class (Dropdown)]],6),0)</f>
        <v>0</v>
      </c>
      <c r="Z192" s="108"/>
      <c r="AA192" s="107"/>
      <c r="AB192" s="111">
        <f>Table15775311283848586881828384858788898108118128138148158169[[#This Row],[Rate (Auto fill)]]*Table15775311283848586881828384858788898108118128138148158169[[#This Row],[Hours Groomed]]</f>
        <v>0</v>
      </c>
      <c r="AC192" s="32"/>
      <c r="AE192" s="85"/>
      <c r="AF192" s="85"/>
      <c r="AI192" s="33"/>
      <c r="AJ192" s="39"/>
      <c r="AK192" s="39"/>
      <c r="AL192" s="39"/>
      <c r="AM192" s="76"/>
      <c r="AN192" s="39"/>
      <c r="AO192" s="39"/>
      <c r="AP192" s="33"/>
      <c r="AQ192" s="77"/>
      <c r="AR192" s="39"/>
      <c r="AS192" s="39"/>
      <c r="AT192" s="76"/>
      <c r="AU192" s="39"/>
      <c r="AV192" s="78"/>
      <c r="AW192" s="33"/>
      <c r="AX192" s="77"/>
      <c r="AY192" s="39"/>
      <c r="AZ192" s="39"/>
      <c r="BA192" s="76"/>
      <c r="BB192" s="39"/>
      <c r="BC192" s="78"/>
      <c r="BD192" s="33"/>
      <c r="BE192" s="77"/>
      <c r="BF192" s="39"/>
      <c r="BG192" s="39"/>
      <c r="BH192" s="76"/>
      <c r="BI192" s="39"/>
      <c r="BJ192" s="78"/>
      <c r="BK192" s="33"/>
    </row>
    <row r="193" spans="1:63" x14ac:dyDescent="0.35">
      <c r="A193" s="77"/>
      <c r="B193" s="39"/>
      <c r="C193" s="39"/>
      <c r="D193" s="39"/>
      <c r="E193" s="39"/>
      <c r="F193" s="73"/>
      <c r="G193" s="95">
        <f>Table1487453233343536331323334353738393103113123133143153164[[#This Row],[Hours Worked]]*Table1487453233343536331323334353738393103113123133143153164[[#This Row],[Rate]]</f>
        <v>0</v>
      </c>
      <c r="H193" s="116"/>
      <c r="I193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93" s="94"/>
      <c r="K193" s="95">
        <f>Table1487453233343536331323334353738393103113123133143153164[[#This Row],[Rate (Auto selects)]]*Table1487453233343536331323334353738393103113123133143153164[[#This Row],[Hours Used]]</f>
        <v>0</v>
      </c>
      <c r="S193" s="33"/>
      <c r="T193" s="39"/>
      <c r="U193" s="39"/>
      <c r="V193" s="39"/>
      <c r="W193" s="39"/>
      <c r="X193" s="39"/>
      <c r="Y193" s="112">
        <f>IF(X193 &lt;&gt; "", RIGHT(Table15775311283848586881828384858788898108118128138148158169[[#This Row],[Class (Dropdown)]],6),0)</f>
        <v>0</v>
      </c>
      <c r="Z193" s="108"/>
      <c r="AA193" s="107"/>
      <c r="AB193" s="111">
        <f>Table15775311283848586881828384858788898108118128138148158169[[#This Row],[Rate (Auto fill)]]*Table15775311283848586881828384858788898108118128138148158169[[#This Row],[Hours Groomed]]</f>
        <v>0</v>
      </c>
      <c r="AC193" s="32"/>
      <c r="AE193" s="85"/>
      <c r="AF193" s="85"/>
      <c r="AI193" s="33"/>
      <c r="AJ193" s="39"/>
      <c r="AK193" s="39"/>
      <c r="AL193" s="39"/>
      <c r="AM193" s="76"/>
      <c r="AN193" s="39"/>
      <c r="AO193" s="39"/>
      <c r="AP193" s="33"/>
      <c r="AQ193" s="77"/>
      <c r="AR193" s="39"/>
      <c r="AS193" s="39"/>
      <c r="AT193" s="76"/>
      <c r="AU193" s="39"/>
      <c r="AV193" s="78"/>
      <c r="AW193" s="33"/>
      <c r="AX193" s="77"/>
      <c r="AY193" s="39"/>
      <c r="AZ193" s="39"/>
      <c r="BA193" s="76"/>
      <c r="BB193" s="39"/>
      <c r="BC193" s="78"/>
      <c r="BD193" s="33"/>
      <c r="BE193" s="77"/>
      <c r="BF193" s="39"/>
      <c r="BG193" s="39"/>
      <c r="BH193" s="76"/>
      <c r="BI193" s="39"/>
      <c r="BJ193" s="78"/>
      <c r="BK193" s="33"/>
    </row>
    <row r="194" spans="1:63" x14ac:dyDescent="0.35">
      <c r="A194" s="77"/>
      <c r="B194" s="39"/>
      <c r="C194" s="39"/>
      <c r="D194" s="39"/>
      <c r="E194" s="39"/>
      <c r="F194" s="73"/>
      <c r="G194" s="95">
        <f>Table1487453233343536331323334353738393103113123133143153164[[#This Row],[Hours Worked]]*Table1487453233343536331323334353738393103113123133143153164[[#This Row],[Rate]]</f>
        <v>0</v>
      </c>
      <c r="H194" s="116"/>
      <c r="I194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94" s="94"/>
      <c r="K194" s="95">
        <f>Table1487453233343536331323334353738393103113123133143153164[[#This Row],[Rate (Auto selects)]]*Table1487453233343536331323334353738393103113123133143153164[[#This Row],[Hours Used]]</f>
        <v>0</v>
      </c>
      <c r="S194" s="33"/>
      <c r="T194" s="39"/>
      <c r="U194" s="39"/>
      <c r="V194" s="39"/>
      <c r="W194" s="39"/>
      <c r="X194" s="39"/>
      <c r="Y194" s="112">
        <f>IF(X194 &lt;&gt; "", RIGHT(Table15775311283848586881828384858788898108118128138148158169[[#This Row],[Class (Dropdown)]],6),0)</f>
        <v>0</v>
      </c>
      <c r="Z194" s="108"/>
      <c r="AA194" s="107"/>
      <c r="AB194" s="111">
        <f>Table15775311283848586881828384858788898108118128138148158169[[#This Row],[Rate (Auto fill)]]*Table15775311283848586881828384858788898108118128138148158169[[#This Row],[Hours Groomed]]</f>
        <v>0</v>
      </c>
      <c r="AC194" s="32"/>
      <c r="AE194" s="85"/>
      <c r="AF194" s="85"/>
      <c r="AI194" s="33"/>
      <c r="AJ194" s="39"/>
      <c r="AK194" s="39"/>
      <c r="AL194" s="39"/>
      <c r="AM194" s="76"/>
      <c r="AN194" s="39"/>
      <c r="AO194" s="39"/>
      <c r="AP194" s="33"/>
      <c r="AQ194" s="77"/>
      <c r="AR194" s="39"/>
      <c r="AS194" s="39"/>
      <c r="AT194" s="76"/>
      <c r="AU194" s="39"/>
      <c r="AV194" s="78"/>
      <c r="AW194" s="33"/>
      <c r="AX194" s="77"/>
      <c r="AY194" s="39"/>
      <c r="AZ194" s="39"/>
      <c r="BA194" s="76"/>
      <c r="BB194" s="39"/>
      <c r="BC194" s="78"/>
      <c r="BD194" s="33"/>
      <c r="BE194" s="77"/>
      <c r="BF194" s="39"/>
      <c r="BG194" s="39"/>
      <c r="BH194" s="76"/>
      <c r="BI194" s="39"/>
      <c r="BJ194" s="78"/>
      <c r="BK194" s="33"/>
    </row>
    <row r="195" spans="1:63" x14ac:dyDescent="0.35">
      <c r="A195" s="77"/>
      <c r="B195" s="39"/>
      <c r="C195" s="39"/>
      <c r="D195" s="39"/>
      <c r="E195" s="39"/>
      <c r="F195" s="73"/>
      <c r="G195" s="95">
        <f>Table1487453233343536331323334353738393103113123133143153164[[#This Row],[Hours Worked]]*Table1487453233343536331323334353738393103113123133143153164[[#This Row],[Rate]]</f>
        <v>0</v>
      </c>
      <c r="H195" s="116"/>
      <c r="I195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95" s="94"/>
      <c r="K195" s="95">
        <f>Table1487453233343536331323334353738393103113123133143153164[[#This Row],[Rate (Auto selects)]]*Table1487453233343536331323334353738393103113123133143153164[[#This Row],[Hours Used]]</f>
        <v>0</v>
      </c>
      <c r="S195" s="33"/>
      <c r="T195" s="39"/>
      <c r="U195" s="39"/>
      <c r="V195" s="39"/>
      <c r="W195" s="39"/>
      <c r="X195" s="39"/>
      <c r="Y195" s="112">
        <f>IF(X195 &lt;&gt; "", RIGHT(Table15775311283848586881828384858788898108118128138148158169[[#This Row],[Class (Dropdown)]],6),0)</f>
        <v>0</v>
      </c>
      <c r="Z195" s="108"/>
      <c r="AA195" s="107"/>
      <c r="AB195" s="111">
        <f>Table15775311283848586881828384858788898108118128138148158169[[#This Row],[Rate (Auto fill)]]*Table15775311283848586881828384858788898108118128138148158169[[#This Row],[Hours Groomed]]</f>
        <v>0</v>
      </c>
      <c r="AC195" s="32"/>
      <c r="AE195" s="85"/>
      <c r="AF195" s="85"/>
      <c r="AI195" s="33"/>
      <c r="AJ195" s="39"/>
      <c r="AK195" s="39"/>
      <c r="AL195" s="39"/>
      <c r="AM195" s="76"/>
      <c r="AN195" s="39"/>
      <c r="AO195" s="39"/>
      <c r="AP195" s="33"/>
      <c r="AQ195" s="77"/>
      <c r="AR195" s="39"/>
      <c r="AS195" s="39"/>
      <c r="AT195" s="76"/>
      <c r="AU195" s="39"/>
      <c r="AV195" s="78"/>
      <c r="AW195" s="33"/>
      <c r="AX195" s="77"/>
      <c r="AY195" s="39"/>
      <c r="AZ195" s="39"/>
      <c r="BA195" s="76"/>
      <c r="BB195" s="39"/>
      <c r="BC195" s="78"/>
      <c r="BD195" s="33"/>
      <c r="BE195" s="77"/>
      <c r="BF195" s="39"/>
      <c r="BG195" s="39"/>
      <c r="BH195" s="76"/>
      <c r="BI195" s="39"/>
      <c r="BJ195" s="78"/>
      <c r="BK195" s="33"/>
    </row>
    <row r="196" spans="1:63" x14ac:dyDescent="0.35">
      <c r="A196" s="77"/>
      <c r="B196" s="39"/>
      <c r="C196" s="39"/>
      <c r="D196" s="39"/>
      <c r="E196" s="39"/>
      <c r="F196" s="73"/>
      <c r="G196" s="95">
        <f>Table1487453233343536331323334353738393103113123133143153164[[#This Row],[Hours Worked]]*Table1487453233343536331323334353738393103113123133143153164[[#This Row],[Rate]]</f>
        <v>0</v>
      </c>
      <c r="H196" s="116"/>
      <c r="I196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96" s="94"/>
      <c r="K196" s="95">
        <f>Table1487453233343536331323334353738393103113123133143153164[[#This Row],[Rate (Auto selects)]]*Table1487453233343536331323334353738393103113123133143153164[[#This Row],[Hours Used]]</f>
        <v>0</v>
      </c>
      <c r="S196" s="33"/>
      <c r="T196" s="39"/>
      <c r="U196" s="39"/>
      <c r="V196" s="39"/>
      <c r="W196" s="39"/>
      <c r="X196" s="39"/>
      <c r="Y196" s="112">
        <f>IF(X196 &lt;&gt; "", RIGHT(Table15775311283848586881828384858788898108118128138148158169[[#This Row],[Class (Dropdown)]],6),0)</f>
        <v>0</v>
      </c>
      <c r="Z196" s="108"/>
      <c r="AA196" s="107"/>
      <c r="AB196" s="111">
        <f>Table15775311283848586881828384858788898108118128138148158169[[#This Row],[Rate (Auto fill)]]*Table15775311283848586881828384858788898108118128138148158169[[#This Row],[Hours Groomed]]</f>
        <v>0</v>
      </c>
      <c r="AC196" s="32"/>
      <c r="AE196" s="85"/>
      <c r="AF196" s="85"/>
      <c r="AI196" s="33"/>
      <c r="AJ196" s="39"/>
      <c r="AK196" s="39"/>
      <c r="AL196" s="39"/>
      <c r="AM196" s="76"/>
      <c r="AN196" s="39"/>
      <c r="AO196" s="39"/>
      <c r="AP196" s="33"/>
      <c r="AQ196" s="77"/>
      <c r="AR196" s="39"/>
      <c r="AS196" s="39"/>
      <c r="AT196" s="76"/>
      <c r="AU196" s="39"/>
      <c r="AV196" s="78"/>
      <c r="AW196" s="33"/>
      <c r="AX196" s="77"/>
      <c r="AY196" s="39"/>
      <c r="AZ196" s="39"/>
      <c r="BA196" s="76"/>
      <c r="BB196" s="39"/>
      <c r="BC196" s="78"/>
      <c r="BD196" s="33"/>
      <c r="BE196" s="77"/>
      <c r="BF196" s="39"/>
      <c r="BG196" s="39"/>
      <c r="BH196" s="76"/>
      <c r="BI196" s="39"/>
      <c r="BJ196" s="78"/>
      <c r="BK196" s="33"/>
    </row>
    <row r="197" spans="1:63" x14ac:dyDescent="0.35">
      <c r="A197" s="77"/>
      <c r="B197" s="39"/>
      <c r="C197" s="39"/>
      <c r="D197" s="39"/>
      <c r="E197" s="39"/>
      <c r="F197" s="73"/>
      <c r="G197" s="95">
        <f>Table1487453233343536331323334353738393103113123133143153164[[#This Row],[Hours Worked]]*Table1487453233343536331323334353738393103113123133143153164[[#This Row],[Rate]]</f>
        <v>0</v>
      </c>
      <c r="H197" s="116"/>
      <c r="I197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97" s="94"/>
      <c r="K197" s="95">
        <f>Table1487453233343536331323334353738393103113123133143153164[[#This Row],[Rate (Auto selects)]]*Table1487453233343536331323334353738393103113123133143153164[[#This Row],[Hours Used]]</f>
        <v>0</v>
      </c>
      <c r="S197" s="33"/>
      <c r="T197" s="39"/>
      <c r="U197" s="39"/>
      <c r="V197" s="39"/>
      <c r="W197" s="39"/>
      <c r="X197" s="39"/>
      <c r="Y197" s="112">
        <f>IF(X197 &lt;&gt; "", RIGHT(Table15775311283848586881828384858788898108118128138148158169[[#This Row],[Class (Dropdown)]],6),0)</f>
        <v>0</v>
      </c>
      <c r="Z197" s="108"/>
      <c r="AA197" s="107"/>
      <c r="AB197" s="111">
        <f>Table15775311283848586881828384858788898108118128138148158169[[#This Row],[Rate (Auto fill)]]*Table15775311283848586881828384858788898108118128138148158169[[#This Row],[Hours Groomed]]</f>
        <v>0</v>
      </c>
      <c r="AC197" s="32"/>
      <c r="AE197" s="85"/>
      <c r="AF197" s="85"/>
      <c r="AI197" s="33"/>
      <c r="AJ197" s="39"/>
      <c r="AK197" s="39"/>
      <c r="AL197" s="39"/>
      <c r="AM197" s="76"/>
      <c r="AN197" s="39"/>
      <c r="AO197" s="39"/>
      <c r="AP197" s="33"/>
      <c r="AQ197" s="77"/>
      <c r="AR197" s="39"/>
      <c r="AS197" s="39"/>
      <c r="AT197" s="76"/>
      <c r="AU197" s="39"/>
      <c r="AV197" s="78"/>
      <c r="AW197" s="33"/>
      <c r="AX197" s="77"/>
      <c r="AY197" s="39"/>
      <c r="AZ197" s="39"/>
      <c r="BA197" s="76"/>
      <c r="BB197" s="39"/>
      <c r="BC197" s="78"/>
      <c r="BD197" s="33"/>
      <c r="BE197" s="77"/>
      <c r="BF197" s="39"/>
      <c r="BG197" s="39"/>
      <c r="BH197" s="76"/>
      <c r="BI197" s="39"/>
      <c r="BJ197" s="78"/>
      <c r="BK197" s="33"/>
    </row>
    <row r="198" spans="1:63" x14ac:dyDescent="0.35">
      <c r="A198" s="77"/>
      <c r="B198" s="39"/>
      <c r="C198" s="39"/>
      <c r="D198" s="39"/>
      <c r="E198" s="39"/>
      <c r="F198" s="73"/>
      <c r="G198" s="95">
        <f>Table1487453233343536331323334353738393103113123133143153164[[#This Row],[Hours Worked]]*Table1487453233343536331323334353738393103113123133143153164[[#This Row],[Rate]]</f>
        <v>0</v>
      </c>
      <c r="H198" s="116"/>
      <c r="I198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98" s="94"/>
      <c r="K198" s="95">
        <f>Table1487453233343536331323334353738393103113123133143153164[[#This Row],[Rate (Auto selects)]]*Table1487453233343536331323334353738393103113123133143153164[[#This Row],[Hours Used]]</f>
        <v>0</v>
      </c>
      <c r="S198" s="33"/>
      <c r="T198" s="39"/>
      <c r="U198" s="39"/>
      <c r="V198" s="39"/>
      <c r="W198" s="39"/>
      <c r="X198" s="39"/>
      <c r="Y198" s="112">
        <f>IF(X198 &lt;&gt; "", RIGHT(Table15775311283848586881828384858788898108118128138148158169[[#This Row],[Class (Dropdown)]],6),0)</f>
        <v>0</v>
      </c>
      <c r="Z198" s="108"/>
      <c r="AA198" s="107"/>
      <c r="AB198" s="111">
        <f>Table15775311283848586881828384858788898108118128138148158169[[#This Row],[Rate (Auto fill)]]*Table15775311283848586881828384858788898108118128138148158169[[#This Row],[Hours Groomed]]</f>
        <v>0</v>
      </c>
      <c r="AC198" s="32"/>
      <c r="AE198" s="85"/>
      <c r="AF198" s="85"/>
      <c r="AI198" s="33"/>
      <c r="AJ198" s="39"/>
      <c r="AK198" s="39"/>
      <c r="AL198" s="39"/>
      <c r="AM198" s="76"/>
      <c r="AN198" s="39"/>
      <c r="AO198" s="39"/>
      <c r="AP198" s="33"/>
      <c r="AQ198" s="77"/>
      <c r="AR198" s="39"/>
      <c r="AS198" s="39"/>
      <c r="AT198" s="76"/>
      <c r="AU198" s="39"/>
      <c r="AV198" s="78"/>
      <c r="AW198" s="33"/>
      <c r="AX198" s="77"/>
      <c r="AY198" s="39"/>
      <c r="AZ198" s="39"/>
      <c r="BA198" s="76"/>
      <c r="BB198" s="39"/>
      <c r="BC198" s="78"/>
      <c r="BD198" s="33"/>
      <c r="BE198" s="77"/>
      <c r="BF198" s="39"/>
      <c r="BG198" s="39"/>
      <c r="BH198" s="76"/>
      <c r="BI198" s="39"/>
      <c r="BJ198" s="78"/>
      <c r="BK198" s="33"/>
    </row>
    <row r="199" spans="1:63" x14ac:dyDescent="0.35">
      <c r="A199" s="77"/>
      <c r="B199" s="39"/>
      <c r="C199" s="39"/>
      <c r="D199" s="39"/>
      <c r="E199" s="39"/>
      <c r="F199" s="73"/>
      <c r="G199" s="95">
        <f>Table1487453233343536331323334353738393103113123133143153164[[#This Row],[Hours Worked]]*Table1487453233343536331323334353738393103113123133143153164[[#This Row],[Rate]]</f>
        <v>0</v>
      </c>
      <c r="H199" s="116"/>
      <c r="I199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199" s="94"/>
      <c r="K199" s="95">
        <f>Table1487453233343536331323334353738393103113123133143153164[[#This Row],[Rate (Auto selects)]]*Table1487453233343536331323334353738393103113123133143153164[[#This Row],[Hours Used]]</f>
        <v>0</v>
      </c>
      <c r="S199" s="33"/>
      <c r="T199" s="39"/>
      <c r="U199" s="39"/>
      <c r="V199" s="39"/>
      <c r="W199" s="39"/>
      <c r="X199" s="39"/>
      <c r="Y199" s="112">
        <f>IF(X199 &lt;&gt; "", RIGHT(Table15775311283848586881828384858788898108118128138148158169[[#This Row],[Class (Dropdown)]],6),0)</f>
        <v>0</v>
      </c>
      <c r="Z199" s="108"/>
      <c r="AA199" s="107"/>
      <c r="AB199" s="111">
        <f>Table15775311283848586881828384858788898108118128138148158169[[#This Row],[Rate (Auto fill)]]*Table15775311283848586881828384858788898108118128138148158169[[#This Row],[Hours Groomed]]</f>
        <v>0</v>
      </c>
      <c r="AC199" s="32"/>
      <c r="AE199" s="85"/>
      <c r="AF199" s="85"/>
      <c r="AI199" s="33"/>
      <c r="AJ199" s="39"/>
      <c r="AK199" s="39"/>
      <c r="AL199" s="39"/>
      <c r="AM199" s="76"/>
      <c r="AN199" s="39"/>
      <c r="AO199" s="39"/>
      <c r="AP199" s="33"/>
      <c r="AQ199" s="77"/>
      <c r="AR199" s="39"/>
      <c r="AS199" s="39"/>
      <c r="AT199" s="76"/>
      <c r="AU199" s="39"/>
      <c r="AV199" s="78"/>
      <c r="AW199" s="33"/>
      <c r="AX199" s="77"/>
      <c r="AY199" s="39"/>
      <c r="AZ199" s="39"/>
      <c r="BA199" s="76"/>
      <c r="BB199" s="39"/>
      <c r="BC199" s="78"/>
      <c r="BD199" s="33"/>
      <c r="BE199" s="77"/>
      <c r="BF199" s="39"/>
      <c r="BG199" s="39"/>
      <c r="BH199" s="76"/>
      <c r="BI199" s="39"/>
      <c r="BJ199" s="78"/>
      <c r="BK199" s="33"/>
    </row>
    <row r="200" spans="1:63" x14ac:dyDescent="0.35">
      <c r="A200" s="77"/>
      <c r="B200" s="39"/>
      <c r="C200" s="39"/>
      <c r="D200" s="39"/>
      <c r="E200" s="39"/>
      <c r="F200" s="73"/>
      <c r="G200" s="95">
        <f>Table1487453233343536331323334353738393103113123133143153164[[#This Row],[Hours Worked]]*Table1487453233343536331323334353738393103113123133143153164[[#This Row],[Rate]]</f>
        <v>0</v>
      </c>
      <c r="H200" s="116"/>
      <c r="I200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200" s="94"/>
      <c r="K200" s="95">
        <f>Table1487453233343536331323334353738393103113123133143153164[[#This Row],[Rate (Auto selects)]]*Table1487453233343536331323334353738393103113123133143153164[[#This Row],[Hours Used]]</f>
        <v>0</v>
      </c>
      <c r="S200" s="33"/>
      <c r="T200" s="39"/>
      <c r="U200" s="39"/>
      <c r="V200" s="39"/>
      <c r="W200" s="39"/>
      <c r="X200" s="39"/>
      <c r="Y200" s="112">
        <f>IF(X200 &lt;&gt; "", RIGHT(Table15775311283848586881828384858788898108118128138148158169[[#This Row],[Class (Dropdown)]],6),0)</f>
        <v>0</v>
      </c>
      <c r="Z200" s="108"/>
      <c r="AA200" s="107"/>
      <c r="AB200" s="111">
        <f>Table15775311283848586881828384858788898108118128138148158169[[#This Row],[Rate (Auto fill)]]*Table15775311283848586881828384858788898108118128138148158169[[#This Row],[Hours Groomed]]</f>
        <v>0</v>
      </c>
      <c r="AC200" s="32"/>
      <c r="AE200" s="85"/>
      <c r="AF200" s="85"/>
      <c r="AI200" s="33"/>
      <c r="AJ200" s="39"/>
      <c r="AK200" s="39"/>
      <c r="AL200" s="39"/>
      <c r="AM200" s="76"/>
      <c r="AN200" s="39"/>
      <c r="AO200" s="39"/>
      <c r="AP200" s="33"/>
      <c r="AQ200" s="77"/>
      <c r="AR200" s="39"/>
      <c r="AS200" s="39"/>
      <c r="AT200" s="76"/>
      <c r="AU200" s="39"/>
      <c r="AV200" s="78"/>
      <c r="AW200" s="33"/>
      <c r="AX200" s="77"/>
      <c r="AY200" s="39"/>
      <c r="AZ200" s="39"/>
      <c r="BA200" s="76"/>
      <c r="BB200" s="39"/>
      <c r="BC200" s="78"/>
      <c r="BD200" s="33"/>
      <c r="BE200" s="77"/>
      <c r="BF200" s="39"/>
      <c r="BG200" s="39"/>
      <c r="BH200" s="76"/>
      <c r="BI200" s="39"/>
      <c r="BJ200" s="78"/>
      <c r="BK200" s="33"/>
    </row>
    <row r="201" spans="1:63" x14ac:dyDescent="0.35">
      <c r="A201" s="77"/>
      <c r="B201" s="39"/>
      <c r="C201" s="39"/>
      <c r="D201" s="39"/>
      <c r="E201" s="39"/>
      <c r="F201" s="73"/>
      <c r="G201" s="95">
        <f>Table1487453233343536331323334353738393103113123133143153164[[#This Row],[Hours Worked]]*Table1487453233343536331323334353738393103113123133143153164[[#This Row],[Rate]]</f>
        <v>0</v>
      </c>
      <c r="H201" s="116"/>
      <c r="I201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201" s="94"/>
      <c r="K201" s="95">
        <f>Table1487453233343536331323334353738393103113123133143153164[[#This Row],[Rate (Auto selects)]]*Table1487453233343536331323334353738393103113123133143153164[[#This Row],[Hours Used]]</f>
        <v>0</v>
      </c>
      <c r="S201" s="33"/>
      <c r="T201" s="39"/>
      <c r="U201" s="39"/>
      <c r="V201" s="39"/>
      <c r="W201" s="39"/>
      <c r="X201" s="39"/>
      <c r="Y201" s="112">
        <f>IF(X201 &lt;&gt; "", RIGHT(Table15775311283848586881828384858788898108118128138148158169[[#This Row],[Class (Dropdown)]],6),0)</f>
        <v>0</v>
      </c>
      <c r="Z201" s="108"/>
      <c r="AA201" s="107"/>
      <c r="AB201" s="111">
        <f>Table15775311283848586881828384858788898108118128138148158169[[#This Row],[Rate (Auto fill)]]*Table15775311283848586881828384858788898108118128138148158169[[#This Row],[Hours Groomed]]</f>
        <v>0</v>
      </c>
      <c r="AC201" s="32"/>
      <c r="AE201" s="85"/>
      <c r="AF201" s="85"/>
      <c r="AI201" s="33"/>
      <c r="AJ201" s="39"/>
      <c r="AK201" s="39"/>
      <c r="AL201" s="39"/>
      <c r="AM201" s="76"/>
      <c r="AN201" s="39"/>
      <c r="AO201" s="39"/>
      <c r="AP201" s="33"/>
      <c r="AQ201" s="77"/>
      <c r="AR201" s="39"/>
      <c r="AS201" s="39"/>
      <c r="AT201" s="76"/>
      <c r="AU201" s="39"/>
      <c r="AV201" s="78"/>
      <c r="AW201" s="33"/>
      <c r="AX201" s="77"/>
      <c r="AY201" s="39"/>
      <c r="AZ201" s="39"/>
      <c r="BA201" s="76"/>
      <c r="BB201" s="39"/>
      <c r="BC201" s="78"/>
      <c r="BD201" s="33"/>
      <c r="BE201" s="77"/>
      <c r="BF201" s="39"/>
      <c r="BG201" s="39"/>
      <c r="BH201" s="76"/>
      <c r="BI201" s="39"/>
      <c r="BJ201" s="78"/>
      <c r="BK201" s="33"/>
    </row>
    <row r="202" spans="1:63" ht="15.6" thickBot="1" x14ac:dyDescent="0.4">
      <c r="A202" s="81"/>
      <c r="B202" s="82"/>
      <c r="C202" s="82"/>
      <c r="D202" s="82"/>
      <c r="E202" s="82"/>
      <c r="F202" s="86"/>
      <c r="G202" s="95">
        <f>Table1487453233343536331323334353738393103113123133143153164[[#This Row],[Hours Worked]]*Table1487453233343536331323334353738393103113123133143153164[[#This Row],[Rate]]</f>
        <v>0</v>
      </c>
      <c r="H202" s="116"/>
      <c r="I202" s="118">
        <f>IF(Table1487453233343536331323334353738393103113123133143153164[[#This Row],[Equipment Used (Dropdown)]] &lt;&gt; "", RIGHT(Table1487453233343536331323334353738393103113123133143153164[[#This Row],[Equipment Used (Dropdown)]],6),0)</f>
        <v>0</v>
      </c>
      <c r="J202" s="94"/>
      <c r="K202" s="95">
        <f>Table1487453233343536331323334353738393103113123133143153164[[#This Row],[Rate (Auto selects)]]*Table1487453233343536331323334353738393103113123133143153164[[#This Row],[Hours Used]]</f>
        <v>0</v>
      </c>
      <c r="S202" s="33"/>
      <c r="T202" s="39"/>
      <c r="U202" s="39"/>
      <c r="V202" s="39"/>
      <c r="W202" s="39"/>
      <c r="X202" s="39"/>
      <c r="Y202" s="112">
        <f>IF(X202 &lt;&gt; "", RIGHT(Table15775311283848586881828384858788898108118128138148158169[[#This Row],[Class (Dropdown)]],6),0)</f>
        <v>0</v>
      </c>
      <c r="Z202" s="108"/>
      <c r="AA202" s="107"/>
      <c r="AB202" s="111">
        <f>Table15775311283848586881828384858788898108118128138148158169[[#This Row],[Rate (Auto fill)]]*Table15775311283848586881828384858788898108118128138148158169[[#This Row],[Hours Groomed]]</f>
        <v>0</v>
      </c>
      <c r="AC202" s="32"/>
      <c r="AE202" s="85"/>
      <c r="AF202" s="85"/>
      <c r="AI202" s="33"/>
      <c r="AJ202" s="39"/>
      <c r="AK202" s="39"/>
      <c r="AL202" s="39"/>
      <c r="AM202" s="76"/>
      <c r="AN202" s="39"/>
      <c r="AO202" s="39"/>
      <c r="AP202" s="33"/>
      <c r="AQ202" s="81"/>
      <c r="AR202" s="82"/>
      <c r="AS202" s="82"/>
      <c r="AT202" s="87"/>
      <c r="AU202" s="82"/>
      <c r="AV202" s="83"/>
      <c r="AW202" s="33"/>
      <c r="AX202" s="81"/>
      <c r="AY202" s="82"/>
      <c r="AZ202" s="82"/>
      <c r="BA202" s="87"/>
      <c r="BB202" s="82"/>
      <c r="BC202" s="83"/>
      <c r="BD202" s="33"/>
      <c r="BE202" s="81"/>
      <c r="BF202" s="82"/>
      <c r="BG202" s="82"/>
      <c r="BH202" s="87"/>
      <c r="BI202" s="82"/>
      <c r="BJ202" s="83"/>
      <c r="BK202" s="33"/>
    </row>
    <row r="203" spans="1:63" x14ac:dyDescent="0.35">
      <c r="A203" s="88"/>
      <c r="B203" s="88"/>
      <c r="C203" s="88"/>
      <c r="D203" s="88"/>
      <c r="E203" s="89"/>
      <c r="F203" s="90"/>
      <c r="G203" s="90"/>
      <c r="H203" s="113"/>
      <c r="I203" s="90"/>
      <c r="J203" s="90"/>
      <c r="S203" s="88"/>
      <c r="T203" s="88"/>
      <c r="U203" s="88"/>
      <c r="V203" s="88"/>
      <c r="W203" s="90"/>
      <c r="X203" s="88"/>
      <c r="Y203" s="90"/>
      <c r="AG203" s="88"/>
      <c r="AH203" s="88"/>
      <c r="AI203" s="88"/>
      <c r="AJ203" s="88"/>
      <c r="AK203" s="88"/>
      <c r="AL203" s="88"/>
      <c r="AN203" s="88"/>
      <c r="AO203" s="88"/>
      <c r="AP203" s="88"/>
      <c r="AQ203" s="90"/>
      <c r="AR203" s="88"/>
      <c r="AS203" s="88"/>
      <c r="AU203" s="88"/>
      <c r="AV203" s="88"/>
      <c r="AW203" s="88"/>
      <c r="AX203" s="90"/>
      <c r="AY203" s="88"/>
      <c r="AZ203" s="88"/>
      <c r="BB203" s="88"/>
      <c r="BC203" s="88"/>
      <c r="BD203" s="88"/>
      <c r="BE203" s="88"/>
      <c r="BF203" s="88"/>
      <c r="BG203" s="88"/>
    </row>
    <row r="204" spans="1:63" x14ac:dyDescent="0.35">
      <c r="A204" s="88"/>
      <c r="B204" s="88"/>
      <c r="C204" s="88"/>
      <c r="D204" s="88"/>
      <c r="E204" s="89"/>
      <c r="F204" s="90"/>
      <c r="G204" s="90"/>
      <c r="H204" s="113"/>
      <c r="I204" s="90"/>
      <c r="J204" s="90"/>
      <c r="S204" s="88"/>
      <c r="T204" s="88"/>
      <c r="U204" s="88"/>
      <c r="V204" s="88"/>
      <c r="W204" s="90"/>
      <c r="X204" s="88"/>
      <c r="Y204" s="90"/>
      <c r="AG204" s="88"/>
      <c r="AH204" s="88"/>
      <c r="AI204" s="88"/>
      <c r="AJ204" s="88"/>
      <c r="AK204" s="88"/>
      <c r="AL204" s="88"/>
      <c r="AN204" s="88"/>
      <c r="AO204" s="88"/>
      <c r="AP204" s="88"/>
      <c r="AQ204" s="90"/>
      <c r="AR204" s="88"/>
      <c r="AS204" s="88"/>
      <c r="AU204" s="88"/>
      <c r="AV204" s="88"/>
      <c r="AW204" s="88"/>
      <c r="AX204" s="90"/>
      <c r="AY204" s="88"/>
      <c r="AZ204" s="88"/>
      <c r="BB204" s="88"/>
      <c r="BC204" s="88"/>
      <c r="BD204" s="88"/>
      <c r="BE204" s="88"/>
      <c r="BF204" s="88"/>
      <c r="BG204" s="88"/>
    </row>
  </sheetData>
  <mergeCells count="14">
    <mergeCell ref="M7:O7"/>
    <mergeCell ref="T6:AB6"/>
    <mergeCell ref="AD6:AH6"/>
    <mergeCell ref="AJ6:AO6"/>
    <mergeCell ref="AQ6:AV6"/>
    <mergeCell ref="AX6:BC6"/>
    <mergeCell ref="BE6:BH6"/>
    <mergeCell ref="D1:F1"/>
    <mergeCell ref="G1:H1"/>
    <mergeCell ref="J1:P1"/>
    <mergeCell ref="A3:D3"/>
    <mergeCell ref="A4:D4"/>
    <mergeCell ref="A6:E6"/>
    <mergeCell ref="H6:K6"/>
  </mergeCells>
  <dataValidations count="5">
    <dataValidation type="list" allowBlank="1" showInputMessage="1" showErrorMessage="1" sqref="W8:W202" xr:uid="{B6FE79EE-ACB8-4121-8220-482CF2214223}">
      <formula1>$AD$8:$AD$42</formula1>
    </dataValidation>
    <dataValidation type="list" allowBlank="1" showInputMessage="1" showErrorMessage="1" sqref="H8:H202" xr:uid="{2F5FA352-3D32-40DE-8723-41D10FFFDBAE}">
      <formula1>$M$9:$M$37</formula1>
    </dataValidation>
    <dataValidation allowBlank="1" showErrorMessage="1" prompt="Enter Meal expenses in this column under this heading" sqref="AX6 BE6" xr:uid="{11BF5172-9EEB-4AF6-976D-25D7EEE6F983}"/>
    <dataValidation allowBlank="1" showErrorMessage="1" prompt="Enter Transport expenses in this column under this heading" sqref="AQ6" xr:uid="{DF7AE854-D935-4301-BC07-5A939FC63E80}"/>
    <dataValidation type="list" allowBlank="1" showInputMessage="1" showErrorMessage="1" sqref="X8:X202" xr:uid="{B2564252-28EA-477A-9E53-C983AF15D251}">
      <formula1>$Q$8:$Q$17</formula1>
    </dataValidation>
  </dataValidations>
  <pageMargins left="0.7" right="0.7" top="0.75" bottom="0.75" header="0.3" footer="0.3"/>
  <drawing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EF46-6DF9-4EEA-AB62-CB7FBEE8E649}">
  <dimension ref="A1:BT204"/>
  <sheetViews>
    <sheetView zoomScale="40" zoomScaleNormal="40" workbookViewId="0">
      <selection activeCell="J4" sqref="J4:P4"/>
    </sheetView>
  </sheetViews>
  <sheetFormatPr defaultColWidth="0" defaultRowHeight="15" x14ac:dyDescent="0.35"/>
  <cols>
    <col min="1" max="1" width="16.6328125" style="85" customWidth="1"/>
    <col min="2" max="2" width="19.6328125" style="85" bestFit="1" customWidth="1"/>
    <col min="3" max="3" width="11.36328125" style="85" customWidth="1"/>
    <col min="4" max="4" width="23.6328125" style="85" bestFit="1" customWidth="1"/>
    <col min="5" max="5" width="24.08984375" style="91" bestFit="1" customWidth="1"/>
    <col min="6" max="6" width="31.1796875" style="92" customWidth="1"/>
    <col min="7" max="7" width="24.08984375" style="92" customWidth="1"/>
    <col min="8" max="8" width="30.81640625" style="114" customWidth="1"/>
    <col min="9" max="9" width="24.08984375" style="92" customWidth="1"/>
    <col min="10" max="10" width="26.453125" style="92" bestFit="1" customWidth="1"/>
    <col min="11" max="11" width="31.1796875" style="33" customWidth="1"/>
    <col min="12" max="12" width="24.81640625" style="33" customWidth="1"/>
    <col min="13" max="13" width="23.1796875" style="33" customWidth="1"/>
    <col min="14" max="14" width="25.90625" style="33" bestFit="1" customWidth="1"/>
    <col min="15" max="15" width="17.453125" style="33" customWidth="1"/>
    <col min="16" max="16" width="18.81640625" style="33" customWidth="1"/>
    <col min="17" max="17" width="12.1796875" style="33" bestFit="1" customWidth="1"/>
    <col min="18" max="18" width="9.1796875" style="33" bestFit="1" customWidth="1"/>
    <col min="19" max="19" width="7.36328125" style="85" customWidth="1"/>
    <col min="20" max="20" width="20" style="85" bestFit="1" customWidth="1"/>
    <col min="21" max="21" width="16.1796875" style="85" customWidth="1"/>
    <col min="22" max="22" width="16.453125" style="85" bestFit="1" customWidth="1"/>
    <col min="23" max="23" width="17.90625" style="92" customWidth="1"/>
    <col min="24" max="24" width="17.08984375" style="85" bestFit="1" customWidth="1"/>
    <col min="25" max="25" width="15.90625" style="92" customWidth="1"/>
    <col min="26" max="26" width="15.90625" style="33" customWidth="1"/>
    <col min="27" max="27" width="13.90625" style="85" bestFit="1" customWidth="1"/>
    <col min="28" max="28" width="13.6328125" style="85" bestFit="1" customWidth="1"/>
    <col min="29" max="30" width="18.81640625" style="85" bestFit="1" customWidth="1"/>
    <col min="31" max="31" width="13.453125" style="33" bestFit="1" customWidth="1"/>
    <col min="32" max="32" width="16.1796875" style="33" bestFit="1" customWidth="1"/>
    <col min="33" max="33" width="17.1796875" style="85" customWidth="1"/>
    <col min="34" max="34" width="11.36328125" style="85" bestFit="1" customWidth="1"/>
    <col min="35" max="35" width="28.1796875" style="85" bestFit="1" customWidth="1"/>
    <col min="36" max="36" width="14.54296875" style="85" bestFit="1" customWidth="1"/>
    <col min="37" max="37" width="30.6328125" style="85" bestFit="1" customWidth="1"/>
    <col min="38" max="38" width="29.90625" style="85" bestFit="1" customWidth="1"/>
    <col min="39" max="39" width="18.90625" style="33" bestFit="1" customWidth="1"/>
    <col min="40" max="41" width="20.08984375" style="85" bestFit="1" customWidth="1"/>
    <col min="42" max="42" width="25.81640625" style="85" customWidth="1"/>
    <col min="43" max="43" width="14.54296875" style="92" bestFit="1" customWidth="1"/>
    <col min="44" max="44" width="28.1796875" style="85" customWidth="1"/>
    <col min="45" max="45" width="27.453125" style="85" customWidth="1"/>
    <col min="46" max="46" width="18.90625" style="33" bestFit="1" customWidth="1"/>
    <col min="47" max="48" width="20.08984375" style="85" bestFit="1" customWidth="1"/>
    <col min="49" max="49" width="22.81640625" style="85" customWidth="1"/>
    <col min="50" max="50" width="13.90625" style="92" bestFit="1" customWidth="1"/>
    <col min="51" max="51" width="28.1796875" style="85" customWidth="1"/>
    <col min="52" max="52" width="27.453125" style="85" customWidth="1"/>
    <col min="53" max="53" width="18.90625" style="33" bestFit="1" customWidth="1"/>
    <col min="54" max="54" width="20.08984375" style="85" bestFit="1" customWidth="1"/>
    <col min="55" max="55" width="20.81640625" style="85" customWidth="1"/>
    <col min="56" max="56" width="24.90625" style="85" customWidth="1"/>
    <col min="57" max="57" width="14.08984375" style="85" bestFit="1" customWidth="1"/>
    <col min="58" max="58" width="28.1796875" style="85" customWidth="1"/>
    <col min="59" max="59" width="27.453125" style="85" customWidth="1"/>
    <col min="60" max="60" width="18.90625" style="33" bestFit="1" customWidth="1"/>
    <col min="61" max="72" width="0" style="57" hidden="1" customWidth="1"/>
    <col min="73" max="16384" width="8.81640625" style="57" hidden="1"/>
  </cols>
  <sheetData>
    <row r="1" spans="1:63" s="33" customFormat="1" ht="86.4" customHeight="1" thickBot="1" x14ac:dyDescent="0.55000000000000004">
      <c r="D1" s="135" t="s">
        <v>46</v>
      </c>
      <c r="E1" s="136"/>
      <c r="F1" s="137"/>
      <c r="G1" s="138" t="s">
        <v>47</v>
      </c>
      <c r="H1" s="139"/>
      <c r="I1" s="58"/>
      <c r="J1" s="140" t="s">
        <v>33</v>
      </c>
      <c r="K1" s="140"/>
      <c r="L1" s="140"/>
      <c r="M1" s="140"/>
      <c r="N1" s="140"/>
      <c r="O1" s="140"/>
      <c r="P1" s="140"/>
    </row>
    <row r="2" spans="1:63" s="33" customFormat="1" ht="8.4" customHeight="1" thickBot="1" x14ac:dyDescent="0.4">
      <c r="F2" s="58"/>
      <c r="G2" s="58"/>
      <c r="H2" s="58"/>
      <c r="I2" s="58"/>
    </row>
    <row r="3" spans="1:63" ht="40.950000000000003" customHeight="1" thickBot="1" x14ac:dyDescent="0.45">
      <c r="A3" s="141" t="s">
        <v>3</v>
      </c>
      <c r="B3" s="142"/>
      <c r="C3" s="142"/>
      <c r="D3" s="143"/>
      <c r="E3" s="33"/>
      <c r="F3" s="58"/>
      <c r="G3" s="58"/>
      <c r="H3" s="58"/>
      <c r="I3" s="58"/>
      <c r="J3" s="25" t="s">
        <v>23</v>
      </c>
      <c r="K3" s="25" t="s">
        <v>24</v>
      </c>
      <c r="L3" s="25" t="s">
        <v>5</v>
      </c>
      <c r="M3" s="25" t="s">
        <v>25</v>
      </c>
      <c r="N3" s="25" t="s">
        <v>26</v>
      </c>
      <c r="O3" s="25" t="s">
        <v>27</v>
      </c>
      <c r="P3" s="25" t="s">
        <v>28</v>
      </c>
      <c r="S3" s="33"/>
      <c r="T3" s="33"/>
      <c r="U3" s="33"/>
      <c r="V3" s="33"/>
      <c r="W3" s="33"/>
      <c r="X3" s="33"/>
      <c r="Y3" s="33"/>
      <c r="AA3" s="33"/>
      <c r="AB3" s="33"/>
      <c r="AC3" s="33"/>
      <c r="AD3" s="33"/>
      <c r="AG3" s="33"/>
      <c r="AH3" s="33"/>
      <c r="AI3" s="33"/>
      <c r="AJ3" s="33"/>
      <c r="AK3" s="33"/>
      <c r="AL3" s="33"/>
      <c r="AN3" s="33"/>
      <c r="AO3" s="33"/>
      <c r="AP3" s="33"/>
      <c r="AQ3" s="33"/>
      <c r="AR3" s="33"/>
      <c r="AS3" s="33"/>
      <c r="AU3" s="33"/>
      <c r="AV3" s="33"/>
      <c r="AW3" s="33"/>
      <c r="AX3" s="33"/>
      <c r="AY3" s="33"/>
      <c r="AZ3" s="33"/>
      <c r="BB3" s="33"/>
      <c r="BC3" s="33"/>
      <c r="BD3" s="33"/>
      <c r="BE3" s="33"/>
      <c r="BF3" s="33"/>
      <c r="BG3" s="33"/>
    </row>
    <row r="4" spans="1:63" ht="35.25" customHeight="1" thickBot="1" x14ac:dyDescent="0.45">
      <c r="A4" s="144" t="s">
        <v>29</v>
      </c>
      <c r="B4" s="145"/>
      <c r="C4" s="145"/>
      <c r="D4" s="146"/>
      <c r="E4" s="59"/>
      <c r="F4" s="60"/>
      <c r="G4" s="60"/>
      <c r="H4" s="60"/>
      <c r="I4" s="60"/>
      <c r="J4" s="61">
        <f>SUM(G8:G5577)</f>
        <v>0</v>
      </c>
      <c r="K4" s="61">
        <f>SUM(Table14874532333435363[Total Equipment Usage ($)])</f>
        <v>0</v>
      </c>
      <c r="L4" s="61">
        <f>SUM(AB8:AB5577)</f>
        <v>0</v>
      </c>
      <c r="M4" s="61">
        <f>SUM(Table15374972535455565[Cost])</f>
        <v>0</v>
      </c>
      <c r="N4" s="61">
        <f>SUM(Table158754122939495969[Cost])</f>
        <v>0</v>
      </c>
      <c r="O4" s="61">
        <f>SUM(Table159755133040506070[Cost])</f>
        <v>0</v>
      </c>
      <c r="P4" s="61">
        <f>SUM(Table160756143141516171[Cost])</f>
        <v>0</v>
      </c>
      <c r="S4" s="33"/>
      <c r="T4" s="33"/>
      <c r="U4" s="33"/>
      <c r="V4" s="33"/>
      <c r="W4" s="33"/>
      <c r="X4" s="33"/>
      <c r="Y4" s="33"/>
      <c r="AA4" s="33"/>
      <c r="AB4" s="104"/>
      <c r="AC4" s="104"/>
      <c r="AD4" s="33"/>
      <c r="AG4" s="33"/>
      <c r="AH4" s="33"/>
      <c r="AI4" s="33"/>
      <c r="AJ4" s="33"/>
      <c r="AK4" s="33"/>
      <c r="AL4" s="33"/>
      <c r="AN4" s="33"/>
      <c r="AO4" s="33"/>
      <c r="AP4" s="33"/>
      <c r="AQ4" s="33"/>
      <c r="AR4" s="33"/>
      <c r="AS4" s="33"/>
      <c r="AU4" s="33"/>
      <c r="AV4" s="33"/>
      <c r="AW4" s="33"/>
      <c r="AX4" s="33"/>
      <c r="AY4" s="33"/>
      <c r="AZ4" s="33"/>
      <c r="BB4" s="33"/>
      <c r="BC4" s="33"/>
      <c r="BD4" s="33"/>
      <c r="BE4" s="33"/>
      <c r="BF4" s="33"/>
      <c r="BG4" s="33"/>
    </row>
    <row r="5" spans="1:63" s="63" customFormat="1" ht="10.199999999999999" customHeight="1" thickBot="1" x14ac:dyDescent="0.4">
      <c r="A5" s="62"/>
      <c r="B5" s="62"/>
      <c r="C5" s="62"/>
      <c r="D5" s="62"/>
      <c r="F5" s="64"/>
      <c r="G5" s="64"/>
      <c r="H5" s="64"/>
      <c r="I5" s="64"/>
      <c r="J5" s="64"/>
      <c r="M5" s="65"/>
      <c r="N5" s="65"/>
      <c r="O5" s="65"/>
      <c r="P5" s="65"/>
    </row>
    <row r="6" spans="1:63" ht="34.5" customHeight="1" thickBot="1" x14ac:dyDescent="0.4">
      <c r="A6" s="131" t="s">
        <v>44</v>
      </c>
      <c r="B6" s="132"/>
      <c r="C6" s="132"/>
      <c r="D6" s="132"/>
      <c r="E6" s="133"/>
      <c r="F6" s="103" t="s">
        <v>61</v>
      </c>
      <c r="H6" s="134" t="s">
        <v>45</v>
      </c>
      <c r="I6" s="126"/>
      <c r="J6" s="126"/>
      <c r="K6" s="126"/>
      <c r="T6" s="130" t="s">
        <v>5</v>
      </c>
      <c r="U6" s="127"/>
      <c r="V6" s="127"/>
      <c r="W6" s="127"/>
      <c r="X6" s="127"/>
      <c r="Y6" s="127"/>
      <c r="Z6" s="127"/>
      <c r="AA6" s="127"/>
      <c r="AB6" s="127"/>
      <c r="AD6" s="127" t="s">
        <v>94</v>
      </c>
      <c r="AE6" s="127"/>
      <c r="AF6" s="127"/>
      <c r="AG6" s="127"/>
      <c r="AH6" s="127"/>
      <c r="AJ6" s="127" t="s">
        <v>25</v>
      </c>
      <c r="AK6" s="127"/>
      <c r="AL6" s="127"/>
      <c r="AM6" s="127"/>
      <c r="AN6" s="127"/>
      <c r="AO6" s="127"/>
      <c r="AQ6" s="126" t="s">
        <v>26</v>
      </c>
      <c r="AR6" s="126"/>
      <c r="AS6" s="126"/>
      <c r="AT6" s="126"/>
      <c r="AU6" s="126"/>
      <c r="AV6" s="126"/>
      <c r="AX6" s="127" t="s">
        <v>87</v>
      </c>
      <c r="AY6" s="127"/>
      <c r="AZ6" s="127"/>
      <c r="BA6" s="127"/>
      <c r="BB6" s="127"/>
      <c r="BC6" s="127"/>
      <c r="BE6" s="127" t="s">
        <v>28</v>
      </c>
      <c r="BF6" s="127"/>
      <c r="BG6" s="127"/>
      <c r="BH6" s="127"/>
    </row>
    <row r="7" spans="1:63" ht="42.75" customHeight="1" x14ac:dyDescent="0.35">
      <c r="A7" s="66" t="s">
        <v>6</v>
      </c>
      <c r="B7" s="26" t="s">
        <v>30</v>
      </c>
      <c r="C7" s="26" t="s">
        <v>31</v>
      </c>
      <c r="D7" s="26" t="s">
        <v>7</v>
      </c>
      <c r="E7" s="26" t="s">
        <v>8</v>
      </c>
      <c r="F7" s="26" t="s">
        <v>9</v>
      </c>
      <c r="G7" s="93" t="s">
        <v>32</v>
      </c>
      <c r="H7" s="93" t="s">
        <v>85</v>
      </c>
      <c r="I7" s="93" t="s">
        <v>86</v>
      </c>
      <c r="J7" s="93" t="s">
        <v>22</v>
      </c>
      <c r="K7" s="93" t="s">
        <v>49</v>
      </c>
      <c r="M7" s="128" t="s">
        <v>34</v>
      </c>
      <c r="N7" s="129"/>
      <c r="O7" s="129"/>
      <c r="Q7" s="26" t="s">
        <v>41</v>
      </c>
      <c r="R7" s="26" t="s">
        <v>9</v>
      </c>
      <c r="S7" s="33"/>
      <c r="T7" s="67" t="s">
        <v>6</v>
      </c>
      <c r="U7" s="27" t="s">
        <v>38</v>
      </c>
      <c r="V7" s="27" t="s">
        <v>39</v>
      </c>
      <c r="W7" s="27" t="s">
        <v>95</v>
      </c>
      <c r="X7" s="27" t="s">
        <v>97</v>
      </c>
      <c r="Y7" s="27" t="s">
        <v>96</v>
      </c>
      <c r="Z7" s="27" t="s">
        <v>89</v>
      </c>
      <c r="AA7" s="27" t="s">
        <v>40</v>
      </c>
      <c r="AB7" s="68" t="s">
        <v>48</v>
      </c>
      <c r="AC7" s="69"/>
      <c r="AD7" s="70" t="s">
        <v>92</v>
      </c>
      <c r="AE7" s="28" t="s">
        <v>93</v>
      </c>
      <c r="AF7" s="28" t="s">
        <v>12</v>
      </c>
      <c r="AG7" s="28" t="s">
        <v>90</v>
      </c>
      <c r="AH7" s="29" t="s">
        <v>91</v>
      </c>
      <c r="AI7" s="71"/>
      <c r="AJ7" s="26" t="s">
        <v>6</v>
      </c>
      <c r="AK7" s="26" t="s">
        <v>10</v>
      </c>
      <c r="AL7" s="26" t="s">
        <v>11</v>
      </c>
      <c r="AM7" s="26" t="s">
        <v>35</v>
      </c>
      <c r="AN7" s="26" t="s">
        <v>36</v>
      </c>
      <c r="AO7" s="26" t="s">
        <v>37</v>
      </c>
      <c r="AP7" s="33"/>
      <c r="AQ7" s="30" t="s">
        <v>6</v>
      </c>
      <c r="AR7" s="27" t="s">
        <v>10</v>
      </c>
      <c r="AS7" s="27" t="s">
        <v>11</v>
      </c>
      <c r="AT7" s="27" t="s">
        <v>35</v>
      </c>
      <c r="AU7" s="27" t="s">
        <v>36</v>
      </c>
      <c r="AV7" s="31" t="s">
        <v>37</v>
      </c>
      <c r="AW7" s="33"/>
      <c r="AX7" s="30" t="s">
        <v>6</v>
      </c>
      <c r="AY7" s="27" t="s">
        <v>10</v>
      </c>
      <c r="AZ7" s="27" t="s">
        <v>53</v>
      </c>
      <c r="BA7" s="27" t="s">
        <v>35</v>
      </c>
      <c r="BB7" s="27" t="s">
        <v>36</v>
      </c>
      <c r="BC7" s="31" t="s">
        <v>37</v>
      </c>
      <c r="BD7" s="33"/>
      <c r="BE7" s="30" t="s">
        <v>6</v>
      </c>
      <c r="BF7" s="27" t="s">
        <v>43</v>
      </c>
      <c r="BG7" s="27" t="s">
        <v>42</v>
      </c>
      <c r="BH7" s="27" t="s">
        <v>35</v>
      </c>
      <c r="BI7" s="27" t="s">
        <v>36</v>
      </c>
      <c r="BJ7" s="31" t="s">
        <v>37</v>
      </c>
      <c r="BK7" s="33"/>
    </row>
    <row r="8" spans="1:63" ht="30" x14ac:dyDescent="0.35">
      <c r="A8" s="72"/>
      <c r="B8" s="39"/>
      <c r="C8" s="39"/>
      <c r="D8" s="39"/>
      <c r="E8" s="39"/>
      <c r="F8" s="73"/>
      <c r="G8" s="95">
        <f>Table1487453233343536331323334353738393103113123133143153164174[[#This Row],[Hours Worked]]*Table1487453233343536331323334353738393103113123133143153164174[[#This Row],[Rate]]</f>
        <v>0</v>
      </c>
      <c r="H8" s="115"/>
      <c r="I8" s="117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8" s="94"/>
      <c r="K8" s="95">
        <f>Table1487453233343536331323334353738393103113123133143153164174[[#This Row],[Rate (Auto selects)]]*Table1487453233343536331323334353738393103113123133143153164174[[#This Row],[Hours Used]]</f>
        <v>0</v>
      </c>
      <c r="M8" s="74" t="s">
        <v>84</v>
      </c>
      <c r="N8" s="24" t="s">
        <v>21</v>
      </c>
      <c r="O8" s="106" t="s">
        <v>9</v>
      </c>
      <c r="Q8" s="40" t="s">
        <v>136</v>
      </c>
      <c r="R8" s="61">
        <v>173</v>
      </c>
      <c r="S8" s="33"/>
      <c r="T8" s="75"/>
      <c r="U8" s="39"/>
      <c r="V8" s="39"/>
      <c r="W8" s="39"/>
      <c r="X8" s="39"/>
      <c r="Y8" s="112">
        <f>IF(X8 &lt;&gt; "", RIGHT(Table15775311283848586881828384858788898108118128138148158169179[[#This Row],[Class (Dropdown)]],6),0)</f>
        <v>0</v>
      </c>
      <c r="Z8" s="108"/>
      <c r="AA8" s="107"/>
      <c r="AB8" s="111">
        <f>Table15775311283848586881828384858788898108118128138148158169179[[#This Row],[Rate (Auto fill)]]*Table15775311283848586881828384858788898108118128138148158169179[[#This Row],[Hours Groomed]]</f>
        <v>0</v>
      </c>
      <c r="AC8" s="32"/>
      <c r="AD8" s="73"/>
      <c r="AE8" s="39"/>
      <c r="AF8" s="39"/>
      <c r="AG8" s="39"/>
      <c r="AH8" s="78"/>
      <c r="AI8" s="33"/>
      <c r="AJ8" s="75"/>
      <c r="AK8" s="39"/>
      <c r="AL8" s="39"/>
      <c r="AM8" s="76"/>
      <c r="AN8" s="39"/>
      <c r="AO8" s="39"/>
      <c r="AP8" s="33"/>
      <c r="AQ8" s="72"/>
      <c r="AR8" s="39"/>
      <c r="AS8" s="39"/>
      <c r="AT8" s="76"/>
      <c r="AU8" s="39"/>
      <c r="AV8" s="78"/>
      <c r="AW8" s="33"/>
      <c r="AX8" s="72"/>
      <c r="AY8" s="39"/>
      <c r="AZ8" s="39"/>
      <c r="BA8" s="76"/>
      <c r="BB8" s="39"/>
      <c r="BC8" s="78"/>
      <c r="BD8" s="33"/>
      <c r="BE8" s="72"/>
      <c r="BF8" s="39"/>
      <c r="BG8" s="39"/>
      <c r="BH8" s="76"/>
      <c r="BI8" s="39"/>
      <c r="BJ8" s="78"/>
      <c r="BK8" s="33"/>
    </row>
    <row r="9" spans="1:63" ht="45.6" customHeight="1" x14ac:dyDescent="0.35">
      <c r="A9" s="77"/>
      <c r="B9" s="39"/>
      <c r="C9" s="39"/>
      <c r="D9" s="39"/>
      <c r="E9" s="39"/>
      <c r="F9" s="73"/>
      <c r="G9" s="95">
        <f>Table1487453233343536331323334353738393103113123133143153164174[[#This Row],[Hours Worked]]*Table1487453233343536331323334353738393103113123133143153164174[[#This Row],[Rate]]</f>
        <v>0</v>
      </c>
      <c r="H9" s="116"/>
      <c r="I9" s="117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9" s="94"/>
      <c r="K9" s="95">
        <f>Table1487453233343536331323334353738393103113123133143153164174[[#This Row],[Rate (Auto selects)]]*Table1487453233343536331323334353738393103113123133143153164174[[#This Row],[Hours Used]]</f>
        <v>0</v>
      </c>
      <c r="M9" s="94" t="s">
        <v>121</v>
      </c>
      <c r="N9" s="94" t="s">
        <v>58</v>
      </c>
      <c r="O9" s="107">
        <v>15.58</v>
      </c>
      <c r="Q9" s="40" t="s">
        <v>135</v>
      </c>
      <c r="R9" s="61">
        <v>131</v>
      </c>
      <c r="S9" s="33"/>
      <c r="T9" s="39"/>
      <c r="U9" s="39"/>
      <c r="V9" s="39"/>
      <c r="W9" s="39"/>
      <c r="X9" s="39"/>
      <c r="Y9" s="112">
        <f>IF(X9 &lt;&gt; "", RIGHT(Table15775311283848586881828384858788898108118128138148158169179[[#This Row],[Class (Dropdown)]],6),0)</f>
        <v>0</v>
      </c>
      <c r="Z9" s="108"/>
      <c r="AA9" s="107"/>
      <c r="AB9" s="111">
        <f>Table15775311283848586881828384858788898108118128138148158169179[[#This Row],[Rate (Auto fill)]]*Table15775311283848586881828384858788898108118128138148158169179[[#This Row],[Hours Groomed]]</f>
        <v>0</v>
      </c>
      <c r="AC9" s="32"/>
      <c r="AD9" s="73"/>
      <c r="AE9" s="39"/>
      <c r="AF9" s="39"/>
      <c r="AG9" s="39"/>
      <c r="AH9" s="78"/>
      <c r="AI9" s="33"/>
      <c r="AJ9" s="39"/>
      <c r="AK9" s="39"/>
      <c r="AL9" s="39"/>
      <c r="AM9" s="76"/>
      <c r="AN9" s="39"/>
      <c r="AO9" s="39"/>
      <c r="AP9" s="33"/>
      <c r="AQ9" s="77"/>
      <c r="AR9" s="39"/>
      <c r="AS9" s="39"/>
      <c r="AT9" s="76"/>
      <c r="AU9" s="39"/>
      <c r="AV9" s="78"/>
      <c r="AW9" s="33"/>
      <c r="AX9" s="72"/>
      <c r="AY9" s="39"/>
      <c r="AZ9" s="39"/>
      <c r="BA9" s="76"/>
      <c r="BB9" s="39"/>
      <c r="BC9" s="78"/>
      <c r="BD9" s="33"/>
      <c r="BE9" s="77"/>
      <c r="BF9" s="39"/>
      <c r="BG9" s="39"/>
      <c r="BH9" s="76"/>
      <c r="BI9" s="39"/>
      <c r="BJ9" s="78"/>
      <c r="BK9" s="33"/>
    </row>
    <row r="10" spans="1:63" ht="44.4" customHeight="1" x14ac:dyDescent="0.35">
      <c r="A10" s="72"/>
      <c r="B10" s="39"/>
      <c r="C10" s="39"/>
      <c r="D10" s="39"/>
      <c r="E10" s="39"/>
      <c r="F10" s="73"/>
      <c r="G10" s="95">
        <f>Table1487453233343536331323334353738393103113123133143153164174[[#This Row],[Hours Worked]]*Table1487453233343536331323334353738393103113123133143153164174[[#This Row],[Rate]]</f>
        <v>0</v>
      </c>
      <c r="H10" s="115"/>
      <c r="I10" s="117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0" s="94"/>
      <c r="K10" s="95">
        <f>Table1487453233343536331323334353738393103113123133143153164174[[#This Row],[Rate (Auto selects)]]*Table1487453233343536331323334353738393103113123133143153164174[[#This Row],[Hours Used]]</f>
        <v>0</v>
      </c>
      <c r="M10" s="94" t="s">
        <v>122</v>
      </c>
      <c r="N10" s="94" t="s">
        <v>59</v>
      </c>
      <c r="O10" s="107">
        <v>11.51</v>
      </c>
      <c r="Q10" s="40" t="s">
        <v>134</v>
      </c>
      <c r="R10" s="61">
        <v>76</v>
      </c>
      <c r="S10" s="33"/>
      <c r="T10" s="39"/>
      <c r="U10" s="39"/>
      <c r="V10" s="39"/>
      <c r="W10" s="39"/>
      <c r="X10" s="39"/>
      <c r="Y10" s="112">
        <f>IF(X10 &lt;&gt; "", RIGHT(Table15775311283848586881828384858788898108118128138148158169179[[#This Row],[Class (Dropdown)]],6),0)</f>
        <v>0</v>
      </c>
      <c r="Z10" s="108"/>
      <c r="AA10" s="107"/>
      <c r="AB10" s="111">
        <f>Table15775311283848586881828384858788898108118128138148158169179[[#This Row],[Rate (Auto fill)]]*Table15775311283848586881828384858788898108118128138148158169179[[#This Row],[Hours Groomed]]</f>
        <v>0</v>
      </c>
      <c r="AC10" s="32"/>
      <c r="AD10" s="39"/>
      <c r="AE10" s="39"/>
      <c r="AF10" s="39"/>
      <c r="AG10" s="39"/>
      <c r="AH10" s="78"/>
      <c r="AI10" s="33"/>
      <c r="AJ10" s="39"/>
      <c r="AK10" s="39"/>
      <c r="AL10" s="39"/>
      <c r="AM10" s="76"/>
      <c r="AN10" s="39"/>
      <c r="AO10" s="39"/>
      <c r="AP10" s="33"/>
      <c r="AQ10" s="77"/>
      <c r="AR10" s="39"/>
      <c r="AS10" s="39"/>
      <c r="AT10" s="76"/>
      <c r="AU10" s="39"/>
      <c r="AV10" s="78"/>
      <c r="AW10" s="33"/>
      <c r="AX10" s="72"/>
      <c r="AY10" s="39"/>
      <c r="AZ10" s="39"/>
      <c r="BA10" s="76"/>
      <c r="BB10" s="39"/>
      <c r="BC10" s="78"/>
      <c r="BD10" s="33"/>
      <c r="BE10" s="77"/>
      <c r="BF10" s="39"/>
      <c r="BG10" s="39"/>
      <c r="BH10" s="76"/>
      <c r="BI10" s="39"/>
      <c r="BJ10" s="78"/>
      <c r="BK10" s="33"/>
    </row>
    <row r="11" spans="1:63" ht="30" x14ac:dyDescent="0.35">
      <c r="A11" s="77"/>
      <c r="B11" s="39"/>
      <c r="C11" s="39"/>
      <c r="D11" s="39"/>
      <c r="E11" s="39"/>
      <c r="F11" s="73"/>
      <c r="G11" s="95">
        <f>Table1487453233343536331323334353738393103113123133143153164174[[#This Row],[Hours Worked]]*Table1487453233343536331323334353738393103113123133143153164174[[#This Row],[Rate]]</f>
        <v>0</v>
      </c>
      <c r="H11" s="116"/>
      <c r="I11" s="117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1" s="94"/>
      <c r="K11" s="95">
        <f>Table1487453233343536331323334353738393103113123133143153164174[[#This Row],[Rate (Auto selects)]]*Table1487453233343536331323334353738393103113123133143153164174[[#This Row],[Hours Used]]</f>
        <v>0</v>
      </c>
      <c r="M11" s="94" t="s">
        <v>123</v>
      </c>
      <c r="N11" s="94" t="s">
        <v>62</v>
      </c>
      <c r="O11" s="107">
        <v>2.31</v>
      </c>
      <c r="Q11" s="40" t="s">
        <v>133</v>
      </c>
      <c r="R11" s="61">
        <v>56</v>
      </c>
      <c r="S11" s="33"/>
      <c r="T11" s="39"/>
      <c r="U11" s="39"/>
      <c r="V11" s="39"/>
      <c r="W11" s="39"/>
      <c r="X11" s="39"/>
      <c r="Y11" s="112">
        <f>IF(X11 &lt;&gt; "", RIGHT(Table15775311283848586881828384858788898108118128138148158169179[[#This Row],[Class (Dropdown)]],6),0)</f>
        <v>0</v>
      </c>
      <c r="Z11" s="108"/>
      <c r="AA11" s="107"/>
      <c r="AB11" s="111">
        <f>Table15775311283848586881828384858788898108118128138148158169179[[#This Row],[Rate (Auto fill)]]*Table15775311283848586881828384858788898108118128138148158169179[[#This Row],[Hours Groomed]]</f>
        <v>0</v>
      </c>
      <c r="AC11" s="32"/>
      <c r="AD11" s="39"/>
      <c r="AE11" s="39"/>
      <c r="AF11" s="39"/>
      <c r="AG11" s="39"/>
      <c r="AH11" s="78"/>
      <c r="AI11" s="33"/>
      <c r="AJ11" s="39"/>
      <c r="AK11" s="39"/>
      <c r="AL11" s="39"/>
      <c r="AM11" s="76"/>
      <c r="AN11" s="39"/>
      <c r="AO11" s="39"/>
      <c r="AP11" s="33"/>
      <c r="AQ11" s="77"/>
      <c r="AR11" s="39"/>
      <c r="AS11" s="39"/>
      <c r="AT11" s="76"/>
      <c r="AU11" s="39"/>
      <c r="AV11" s="78"/>
      <c r="AW11" s="33"/>
      <c r="AX11" s="77"/>
      <c r="AY11" s="39"/>
      <c r="AZ11" s="39"/>
      <c r="BA11" s="76"/>
      <c r="BB11" s="39"/>
      <c r="BC11" s="78"/>
      <c r="BD11" s="33"/>
      <c r="BE11" s="77"/>
      <c r="BF11" s="39"/>
      <c r="BG11" s="39"/>
      <c r="BH11" s="76"/>
      <c r="BI11" s="39"/>
      <c r="BJ11" s="78"/>
      <c r="BK11" s="33"/>
    </row>
    <row r="12" spans="1:63" ht="30" x14ac:dyDescent="0.35">
      <c r="A12" s="77"/>
      <c r="B12" s="39"/>
      <c r="C12" s="39"/>
      <c r="D12" s="39"/>
      <c r="E12" s="39"/>
      <c r="F12" s="73"/>
      <c r="G12" s="95">
        <f>Table1487453233343536331323334353738393103113123133143153164174[[#This Row],[Hours Worked]]*Table1487453233343536331323334353738393103113123133143153164174[[#This Row],[Rate]]</f>
        <v>0</v>
      </c>
      <c r="H12" s="116"/>
      <c r="I12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2" s="94"/>
      <c r="K12" s="95">
        <f>Table1487453233343536331323334353738393103113123133143153164174[[#This Row],[Rate (Auto selects)]]*Table1487453233343536331323334353738393103113123133143153164174[[#This Row],[Hours Used]]</f>
        <v>0</v>
      </c>
      <c r="M12" s="94" t="s">
        <v>124</v>
      </c>
      <c r="N12" s="94" t="s">
        <v>63</v>
      </c>
      <c r="O12" s="107">
        <v>1.44</v>
      </c>
      <c r="Q12" s="40" t="s">
        <v>132</v>
      </c>
      <c r="R12" s="61">
        <v>41</v>
      </c>
      <c r="S12" s="33"/>
      <c r="T12" s="39"/>
      <c r="U12" s="39"/>
      <c r="V12" s="39"/>
      <c r="W12" s="39"/>
      <c r="X12" s="39"/>
      <c r="Y12" s="112">
        <f>IF(X12 &lt;&gt; "", RIGHT(Table15775311283848586881828384858788898108118128138148158169179[[#This Row],[Class (Dropdown)]],6),0)</f>
        <v>0</v>
      </c>
      <c r="Z12" s="108"/>
      <c r="AA12" s="107"/>
      <c r="AB12" s="111">
        <f>Table15775311283848586881828384858788898108118128138148158169179[[#This Row],[Rate (Auto fill)]]*Table15775311283848586881828384858788898108118128138148158169179[[#This Row],[Hours Groomed]]</f>
        <v>0</v>
      </c>
      <c r="AC12" s="32"/>
      <c r="AD12" s="39"/>
      <c r="AE12" s="39"/>
      <c r="AF12" s="39"/>
      <c r="AG12" s="39"/>
      <c r="AH12" s="78"/>
      <c r="AI12" s="33"/>
      <c r="AJ12" s="39"/>
      <c r="AK12" s="39"/>
      <c r="AL12" s="39"/>
      <c r="AM12" s="76"/>
      <c r="AN12" s="39"/>
      <c r="AO12" s="39"/>
      <c r="AP12" s="33"/>
      <c r="AQ12" s="77"/>
      <c r="AR12" s="39"/>
      <c r="AS12" s="39"/>
      <c r="AT12" s="76"/>
      <c r="AU12" s="39"/>
      <c r="AV12" s="78"/>
      <c r="AW12" s="33"/>
      <c r="AX12" s="77"/>
      <c r="AY12" s="39"/>
      <c r="AZ12" s="39"/>
      <c r="BA12" s="76"/>
      <c r="BB12" s="39"/>
      <c r="BC12" s="78"/>
      <c r="BD12" s="33"/>
      <c r="BE12" s="77"/>
      <c r="BF12" s="39"/>
      <c r="BG12" s="39"/>
      <c r="BH12" s="76"/>
      <c r="BI12" s="39"/>
      <c r="BJ12" s="78"/>
      <c r="BK12" s="33"/>
    </row>
    <row r="13" spans="1:63" ht="30" x14ac:dyDescent="0.35">
      <c r="A13" s="77"/>
      <c r="B13" s="39"/>
      <c r="C13" s="39"/>
      <c r="D13" s="39"/>
      <c r="E13" s="39"/>
      <c r="F13" s="73"/>
      <c r="G13" s="95">
        <f>Table1487453233343536331323334353738393103113123133143153164174[[#This Row],[Hours Worked]]*Table1487453233343536331323334353738393103113123133143153164174[[#This Row],[Rate]]</f>
        <v>0</v>
      </c>
      <c r="H13" s="116"/>
      <c r="I13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3" s="94"/>
      <c r="K13" s="95">
        <f>Table1487453233343536331323334353738393103113123133143153164174[[#This Row],[Rate (Auto selects)]]*Table1487453233343536331323334353738393103113123133143153164174[[#This Row],[Hours Used]]</f>
        <v>0</v>
      </c>
      <c r="M13" s="94" t="s">
        <v>125</v>
      </c>
      <c r="N13" s="94" t="s">
        <v>60</v>
      </c>
      <c r="O13" s="107">
        <v>1.29</v>
      </c>
      <c r="Q13" s="109" t="s">
        <v>131</v>
      </c>
      <c r="R13" s="110">
        <v>110</v>
      </c>
      <c r="S13" s="33"/>
      <c r="T13" s="39"/>
      <c r="U13" s="39"/>
      <c r="V13" s="39"/>
      <c r="W13" s="39"/>
      <c r="X13" s="39"/>
      <c r="Y13" s="112">
        <f>IF(X13 &lt;&gt; "", RIGHT(Table15775311283848586881828384858788898108118128138148158169179[[#This Row],[Class (Dropdown)]],6),0)</f>
        <v>0</v>
      </c>
      <c r="Z13" s="108"/>
      <c r="AA13" s="107"/>
      <c r="AB13" s="111">
        <f>Table15775311283848586881828384858788898108118128138148158169179[[#This Row],[Rate (Auto fill)]]*Table15775311283848586881828384858788898108118128138148158169179[[#This Row],[Hours Groomed]]</f>
        <v>0</v>
      </c>
      <c r="AC13" s="32"/>
      <c r="AD13" s="39"/>
      <c r="AE13" s="39"/>
      <c r="AF13" s="39"/>
      <c r="AG13" s="39"/>
      <c r="AH13" s="78"/>
      <c r="AI13" s="33"/>
      <c r="AJ13" s="39"/>
      <c r="AK13" s="39"/>
      <c r="AL13" s="39"/>
      <c r="AM13" s="76"/>
      <c r="AN13" s="39"/>
      <c r="AO13" s="39"/>
      <c r="AP13" s="33"/>
      <c r="AQ13" s="77"/>
      <c r="AR13" s="39"/>
      <c r="AS13" s="39"/>
      <c r="AT13" s="76"/>
      <c r="AU13" s="39"/>
      <c r="AV13" s="78"/>
      <c r="AW13" s="33"/>
      <c r="AX13" s="77"/>
      <c r="AY13" s="39"/>
      <c r="AZ13" s="39"/>
      <c r="BA13" s="76"/>
      <c r="BB13" s="39"/>
      <c r="BC13" s="78"/>
      <c r="BD13" s="33"/>
      <c r="BE13" s="77"/>
      <c r="BF13" s="39"/>
      <c r="BG13" s="39"/>
      <c r="BH13" s="76"/>
      <c r="BI13" s="39"/>
      <c r="BJ13" s="78"/>
      <c r="BK13" s="33"/>
    </row>
    <row r="14" spans="1:63" ht="30" x14ac:dyDescent="0.35">
      <c r="A14" s="77"/>
      <c r="B14" s="39"/>
      <c r="C14" s="39"/>
      <c r="D14" s="39"/>
      <c r="E14" s="39"/>
      <c r="F14" s="73"/>
      <c r="G14" s="95">
        <f>Table1487453233343536331323334353738393103113123133143153164174[[#This Row],[Hours Worked]]*Table1487453233343536331323334353738393103113123133143153164174[[#This Row],[Rate]]</f>
        <v>0</v>
      </c>
      <c r="H14" s="116"/>
      <c r="I14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4" s="94"/>
      <c r="K14" s="95">
        <f>Table1487453233343536331323334353738393103113123133143153164174[[#This Row],[Rate (Auto selects)]]*Table1487453233343536331323334353738393103113123133143153164174[[#This Row],[Hours Used]]</f>
        <v>0</v>
      </c>
      <c r="M14" s="94" t="s">
        <v>126</v>
      </c>
      <c r="N14" s="94" t="s">
        <v>64</v>
      </c>
      <c r="O14" s="107">
        <v>4.4400000000000004</v>
      </c>
      <c r="Q14" s="109" t="s">
        <v>130</v>
      </c>
      <c r="R14" s="110">
        <v>83</v>
      </c>
      <c r="S14" s="33"/>
      <c r="T14" s="39"/>
      <c r="U14" s="39"/>
      <c r="V14" s="39"/>
      <c r="W14" s="39"/>
      <c r="X14" s="39"/>
      <c r="Y14" s="112">
        <f>IF(X14 &lt;&gt; "", RIGHT(Table15775311283848586881828384858788898108118128138148158169179[[#This Row],[Class (Dropdown)]],6),0)</f>
        <v>0</v>
      </c>
      <c r="Z14" s="108"/>
      <c r="AA14" s="107"/>
      <c r="AB14" s="111">
        <f>Table15775311283848586881828384858788898108118128138148158169179[[#This Row],[Rate (Auto fill)]]*Table15775311283848586881828384858788898108118128138148158169179[[#This Row],[Hours Groomed]]</f>
        <v>0</v>
      </c>
      <c r="AC14" s="32"/>
      <c r="AD14" s="39"/>
      <c r="AE14" s="39"/>
      <c r="AF14" s="39"/>
      <c r="AG14" s="39"/>
      <c r="AH14" s="78"/>
      <c r="AI14" s="33"/>
      <c r="AJ14" s="39"/>
      <c r="AK14" s="39"/>
      <c r="AL14" s="39"/>
      <c r="AM14" s="76"/>
      <c r="AN14" s="39"/>
      <c r="AO14" s="39"/>
      <c r="AP14" s="33"/>
      <c r="AQ14" s="77"/>
      <c r="AR14" s="39"/>
      <c r="AS14" s="39"/>
      <c r="AT14" s="76"/>
      <c r="AU14" s="39"/>
      <c r="AV14" s="78"/>
      <c r="AW14" s="33"/>
      <c r="AX14" s="77"/>
      <c r="AY14" s="39"/>
      <c r="AZ14" s="39"/>
      <c r="BA14" s="76"/>
      <c r="BB14" s="39"/>
      <c r="BC14" s="78"/>
      <c r="BD14" s="33"/>
      <c r="BE14" s="77"/>
      <c r="BF14" s="39"/>
      <c r="BG14" s="39"/>
      <c r="BH14" s="76"/>
      <c r="BI14" s="39"/>
      <c r="BJ14" s="78"/>
      <c r="BK14" s="33"/>
    </row>
    <row r="15" spans="1:63" ht="30" x14ac:dyDescent="0.35">
      <c r="A15" s="77"/>
      <c r="B15" s="39"/>
      <c r="C15" s="39"/>
      <c r="D15" s="39"/>
      <c r="E15" s="39"/>
      <c r="F15" s="73"/>
      <c r="G15" s="95">
        <f>Table1487453233343536331323334353738393103113123133143153164174[[#This Row],[Hours Worked]]*Table1487453233343536331323334353738393103113123133143153164174[[#This Row],[Rate]]</f>
        <v>0</v>
      </c>
      <c r="H15" s="116"/>
      <c r="I15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5" s="94"/>
      <c r="K15" s="95">
        <f>Table1487453233343536331323334353738393103113123133143153164174[[#This Row],[Rate (Auto selects)]]*Table1487453233343536331323334353738393103113123133143153164174[[#This Row],[Hours Used]]</f>
        <v>0</v>
      </c>
      <c r="M15" s="94" t="s">
        <v>104</v>
      </c>
      <c r="N15" s="94" t="s">
        <v>65</v>
      </c>
      <c r="O15" s="107">
        <v>4.18</v>
      </c>
      <c r="Q15" s="109" t="s">
        <v>129</v>
      </c>
      <c r="R15" s="110">
        <v>46</v>
      </c>
      <c r="S15" s="33"/>
      <c r="T15" s="39"/>
      <c r="U15" s="39"/>
      <c r="V15" s="39"/>
      <c r="W15" s="39"/>
      <c r="X15" s="39"/>
      <c r="Y15" s="112">
        <f>IF(X15 &lt;&gt; "", RIGHT(Table15775311283848586881828384858788898108118128138148158169179[[#This Row],[Class (Dropdown)]],6),0)</f>
        <v>0</v>
      </c>
      <c r="Z15" s="108"/>
      <c r="AA15" s="107"/>
      <c r="AB15" s="111">
        <f>Table15775311283848586881828384858788898108118128138148158169179[[#This Row],[Rate (Auto fill)]]*Table15775311283848586881828384858788898108118128138148158169179[[#This Row],[Hours Groomed]]</f>
        <v>0</v>
      </c>
      <c r="AC15" s="32"/>
      <c r="AD15" s="39"/>
      <c r="AE15" s="39"/>
      <c r="AF15" s="39"/>
      <c r="AG15" s="39"/>
      <c r="AH15" s="78"/>
      <c r="AI15" s="33"/>
      <c r="AJ15" s="39"/>
      <c r="AK15" s="39"/>
      <c r="AL15" s="39"/>
      <c r="AM15" s="76"/>
      <c r="AN15" s="39"/>
      <c r="AO15" s="39"/>
      <c r="AP15" s="33"/>
      <c r="AQ15" s="77"/>
      <c r="AR15" s="39"/>
      <c r="AS15" s="39"/>
      <c r="AT15" s="76"/>
      <c r="AU15" s="39"/>
      <c r="AV15" s="78"/>
      <c r="AW15" s="33"/>
      <c r="AX15" s="77"/>
      <c r="AY15" s="39"/>
      <c r="AZ15" s="39"/>
      <c r="BA15" s="76"/>
      <c r="BB15" s="39"/>
      <c r="BC15" s="78"/>
      <c r="BD15" s="33"/>
      <c r="BE15" s="77"/>
      <c r="BF15" s="39"/>
      <c r="BG15" s="39"/>
      <c r="BH15" s="76"/>
      <c r="BI15" s="39"/>
      <c r="BJ15" s="78"/>
      <c r="BK15" s="33"/>
    </row>
    <row r="16" spans="1:63" ht="30" x14ac:dyDescent="0.35">
      <c r="A16" s="77"/>
      <c r="B16" s="39"/>
      <c r="C16" s="39"/>
      <c r="D16" s="39"/>
      <c r="E16" s="39"/>
      <c r="F16" s="73"/>
      <c r="G16" s="95">
        <f>Table1487453233343536331323334353738393103113123133143153164174[[#This Row],[Hours Worked]]*Table1487453233343536331323334353738393103113123133143153164174[[#This Row],[Rate]]</f>
        <v>0</v>
      </c>
      <c r="H16" s="116"/>
      <c r="I16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6" s="94"/>
      <c r="K16" s="95">
        <f>Table1487453233343536331323334353738393103113123133143153164174[[#This Row],[Rate (Auto selects)]]*Table1487453233343536331323334353738393103113123133143153164174[[#This Row],[Hours Used]]</f>
        <v>0</v>
      </c>
      <c r="M16" s="94" t="s">
        <v>105</v>
      </c>
      <c r="N16" s="94" t="s">
        <v>66</v>
      </c>
      <c r="O16" s="107">
        <v>12.36</v>
      </c>
      <c r="P16" s="79"/>
      <c r="Q16" s="109" t="s">
        <v>128</v>
      </c>
      <c r="R16" s="110">
        <v>33</v>
      </c>
      <c r="S16" s="33"/>
      <c r="T16" s="39"/>
      <c r="U16" s="39"/>
      <c r="V16" s="39"/>
      <c r="W16" s="39"/>
      <c r="X16" s="39"/>
      <c r="Y16" s="112">
        <f>IF(X16 &lt;&gt; "", RIGHT(Table15775311283848586881828384858788898108118128138148158169179[[#This Row],[Class (Dropdown)]],6),0)</f>
        <v>0</v>
      </c>
      <c r="Z16" s="108"/>
      <c r="AA16" s="107"/>
      <c r="AB16" s="111">
        <f>Table15775311283848586881828384858788898108118128138148158169179[[#This Row],[Rate (Auto fill)]]*Table15775311283848586881828384858788898108118128138148158169179[[#This Row],[Hours Groomed]]</f>
        <v>0</v>
      </c>
      <c r="AC16" s="32"/>
      <c r="AD16" s="39"/>
      <c r="AE16" s="39"/>
      <c r="AF16" s="39"/>
      <c r="AG16" s="39"/>
      <c r="AH16" s="78"/>
      <c r="AI16" s="33"/>
      <c r="AJ16" s="39"/>
      <c r="AK16" s="39"/>
      <c r="AL16" s="39"/>
      <c r="AM16" s="76"/>
      <c r="AN16" s="39"/>
      <c r="AO16" s="39"/>
      <c r="AP16" s="33"/>
      <c r="AQ16" s="77"/>
      <c r="AR16" s="39"/>
      <c r="AS16" s="39"/>
      <c r="AT16" s="76"/>
      <c r="AU16" s="39"/>
      <c r="AV16" s="78"/>
      <c r="AW16" s="33"/>
      <c r="AX16" s="77"/>
      <c r="AY16" s="39"/>
      <c r="AZ16" s="39"/>
      <c r="BA16" s="76"/>
      <c r="BB16" s="39"/>
      <c r="BC16" s="78"/>
      <c r="BD16" s="33"/>
      <c r="BE16" s="77"/>
      <c r="BF16" s="39"/>
      <c r="BG16" s="39"/>
      <c r="BH16" s="76"/>
      <c r="BI16" s="39"/>
      <c r="BJ16" s="78"/>
      <c r="BK16" s="33"/>
    </row>
    <row r="17" spans="1:63" ht="30" x14ac:dyDescent="0.35">
      <c r="A17" s="77"/>
      <c r="B17" s="39"/>
      <c r="C17" s="39"/>
      <c r="D17" s="39"/>
      <c r="E17" s="39"/>
      <c r="F17" s="73"/>
      <c r="G17" s="95">
        <f>Table1487453233343536331323334353738393103113123133143153164174[[#This Row],[Hours Worked]]*Table1487453233343536331323334353738393103113123133143153164174[[#This Row],[Rate]]</f>
        <v>0</v>
      </c>
      <c r="H17" s="116"/>
      <c r="I17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7" s="94"/>
      <c r="K17" s="95">
        <f>Table1487453233343536331323334353738393103113123133143153164174[[#This Row],[Rate (Auto selects)]]*Table1487453233343536331323334353738393103113123133143153164174[[#This Row],[Hours Used]]</f>
        <v>0</v>
      </c>
      <c r="M17" s="94" t="s">
        <v>106</v>
      </c>
      <c r="N17" s="94" t="s">
        <v>67</v>
      </c>
      <c r="O17" s="107">
        <v>6.91</v>
      </c>
      <c r="P17" s="79"/>
      <c r="Q17" s="109" t="s">
        <v>127</v>
      </c>
      <c r="R17" s="110">
        <v>28</v>
      </c>
      <c r="S17" s="33"/>
      <c r="T17" s="39" t="s">
        <v>50</v>
      </c>
      <c r="U17" s="39"/>
      <c r="V17" s="39"/>
      <c r="W17" s="39"/>
      <c r="X17" s="39"/>
      <c r="Y17" s="112">
        <f>IF(X17 &lt;&gt; "", RIGHT(Table15775311283848586881828384858788898108118128138148158169179[[#This Row],[Class (Dropdown)]],6),0)</f>
        <v>0</v>
      </c>
      <c r="Z17" s="108"/>
      <c r="AA17" s="107"/>
      <c r="AB17" s="111">
        <f>Table15775311283848586881828384858788898108118128138148158169179[[#This Row],[Rate (Auto fill)]]*Table15775311283848586881828384858788898108118128138148158169179[[#This Row],[Hours Groomed]]</f>
        <v>0</v>
      </c>
      <c r="AC17" s="32"/>
      <c r="AD17" s="39"/>
      <c r="AE17" s="39"/>
      <c r="AF17" s="39"/>
      <c r="AG17" s="39"/>
      <c r="AH17" s="78"/>
      <c r="AI17" s="33"/>
      <c r="AJ17" s="39"/>
      <c r="AK17" s="39"/>
      <c r="AL17" s="39"/>
      <c r="AM17" s="76"/>
      <c r="AN17" s="39"/>
      <c r="AO17" s="39"/>
      <c r="AP17" s="33"/>
      <c r="AQ17" s="77"/>
      <c r="AR17" s="39"/>
      <c r="AS17" s="39"/>
      <c r="AT17" s="76"/>
      <c r="AU17" s="39"/>
      <c r="AV17" s="78"/>
      <c r="AW17" s="33"/>
      <c r="AX17" s="77"/>
      <c r="AY17" s="39"/>
      <c r="AZ17" s="39"/>
      <c r="BA17" s="76"/>
      <c r="BB17" s="39"/>
      <c r="BC17" s="78"/>
      <c r="BD17" s="33"/>
      <c r="BE17" s="77"/>
      <c r="BF17" s="39"/>
      <c r="BG17" s="39"/>
      <c r="BH17" s="76"/>
      <c r="BI17" s="39"/>
      <c r="BJ17" s="78"/>
      <c r="BK17" s="33"/>
    </row>
    <row r="18" spans="1:63" ht="30" x14ac:dyDescent="0.35">
      <c r="A18" s="77"/>
      <c r="B18" s="39"/>
      <c r="C18" s="39"/>
      <c r="D18" s="39"/>
      <c r="E18" s="39"/>
      <c r="F18" s="73"/>
      <c r="G18" s="95">
        <f>Table1487453233343536331323334353738393103113123133143153164174[[#This Row],[Hours Worked]]*Table1487453233343536331323334353738393103113123133143153164174[[#This Row],[Rate]]</f>
        <v>0</v>
      </c>
      <c r="H18" s="116"/>
      <c r="I18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8" s="94"/>
      <c r="K18" s="95">
        <f>Table1487453233343536331323334353738393103113123133143153164174[[#This Row],[Rate (Auto selects)]]*Table1487453233343536331323334353738393103113123133143153164174[[#This Row],[Hours Used]]</f>
        <v>0</v>
      </c>
      <c r="M18" s="94" t="s">
        <v>107</v>
      </c>
      <c r="N18" s="94" t="s">
        <v>54</v>
      </c>
      <c r="O18" s="107">
        <v>15.14</v>
      </c>
      <c r="P18" s="80"/>
      <c r="S18" s="33"/>
      <c r="T18" s="39"/>
      <c r="U18" s="39"/>
      <c r="V18" s="39"/>
      <c r="W18" s="39"/>
      <c r="X18" s="39"/>
      <c r="Y18" s="112">
        <f>IF(X18 &lt;&gt; "", RIGHT(Table15775311283848586881828384858788898108118128138148158169179[[#This Row],[Class (Dropdown)]],6),0)</f>
        <v>0</v>
      </c>
      <c r="Z18" s="108"/>
      <c r="AA18" s="107"/>
      <c r="AB18" s="111">
        <f>Table15775311283848586881828384858788898108118128138148158169179[[#This Row],[Rate (Auto fill)]]*Table15775311283848586881828384858788898108118128138148158169179[[#This Row],[Hours Groomed]]</f>
        <v>0</v>
      </c>
      <c r="AC18" s="32"/>
      <c r="AD18" s="39"/>
      <c r="AE18" s="39"/>
      <c r="AF18" s="39"/>
      <c r="AG18" s="39"/>
      <c r="AH18" s="78"/>
      <c r="AI18" s="33"/>
      <c r="AJ18" s="39"/>
      <c r="AK18" s="39"/>
      <c r="AL18" s="39"/>
      <c r="AM18" s="76"/>
      <c r="AN18" s="39"/>
      <c r="AO18" s="39"/>
      <c r="AP18" s="33"/>
      <c r="AQ18" s="77"/>
      <c r="AR18" s="39"/>
      <c r="AS18" s="39"/>
      <c r="AT18" s="76"/>
      <c r="AU18" s="39"/>
      <c r="AV18" s="78"/>
      <c r="AW18" s="33"/>
      <c r="AX18" s="77"/>
      <c r="AY18" s="39"/>
      <c r="AZ18" s="39"/>
      <c r="BA18" s="76"/>
      <c r="BB18" s="39"/>
      <c r="BC18" s="78"/>
      <c r="BD18" s="33"/>
      <c r="BE18" s="77"/>
      <c r="BF18" s="39"/>
      <c r="BG18" s="39"/>
      <c r="BH18" s="76"/>
      <c r="BI18" s="39"/>
      <c r="BJ18" s="78"/>
      <c r="BK18" s="33"/>
    </row>
    <row r="19" spans="1:63" ht="33.75" customHeight="1" x14ac:dyDescent="0.35">
      <c r="A19" s="77"/>
      <c r="B19" s="39"/>
      <c r="C19" s="39"/>
      <c r="D19" s="39"/>
      <c r="E19" s="39"/>
      <c r="F19" s="73"/>
      <c r="G19" s="95">
        <f>Table1487453233343536331323334353738393103113123133143153164174[[#This Row],[Hours Worked]]*Table1487453233343536331323334353738393103113123133143153164174[[#This Row],[Rate]]</f>
        <v>0</v>
      </c>
      <c r="H19" s="116"/>
      <c r="I19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9" s="94"/>
      <c r="K19" s="95">
        <f>Table1487453233343536331323334353738393103113123133143153164174[[#This Row],[Rate (Auto selects)]]*Table1487453233343536331323334353738393103113123133143153164174[[#This Row],[Hours Used]]</f>
        <v>0</v>
      </c>
      <c r="M19" s="94" t="s">
        <v>108</v>
      </c>
      <c r="N19" s="94" t="s">
        <v>55</v>
      </c>
      <c r="O19" s="107">
        <v>20.61</v>
      </c>
      <c r="P19" s="32"/>
      <c r="S19" s="33"/>
      <c r="T19" s="39"/>
      <c r="U19" s="39"/>
      <c r="V19" s="39"/>
      <c r="W19" s="39"/>
      <c r="X19" s="39"/>
      <c r="Y19" s="112">
        <f>IF(X19 &lt;&gt; "", RIGHT(Table15775311283848586881828384858788898108118128138148158169179[[#This Row],[Class (Dropdown)]],6),0)</f>
        <v>0</v>
      </c>
      <c r="Z19" s="108"/>
      <c r="AA19" s="107"/>
      <c r="AB19" s="111">
        <f>Table15775311283848586881828384858788898108118128138148158169179[[#This Row],[Rate (Auto fill)]]*Table15775311283848586881828384858788898108118128138148158169179[[#This Row],[Hours Groomed]]</f>
        <v>0</v>
      </c>
      <c r="AC19" s="32"/>
      <c r="AD19" s="39"/>
      <c r="AE19" s="39"/>
      <c r="AF19" s="39"/>
      <c r="AG19" s="39"/>
      <c r="AH19" s="78"/>
      <c r="AI19" s="33"/>
      <c r="AJ19" s="39"/>
      <c r="AK19" s="39"/>
      <c r="AL19" s="39"/>
      <c r="AM19" s="76"/>
      <c r="AN19" s="39"/>
      <c r="AO19" s="39"/>
      <c r="AP19" s="33"/>
      <c r="AQ19" s="77"/>
      <c r="AR19" s="39"/>
      <c r="AS19" s="39"/>
      <c r="AT19" s="76"/>
      <c r="AU19" s="39"/>
      <c r="AV19" s="78"/>
      <c r="AW19" s="33"/>
      <c r="AX19" s="77"/>
      <c r="AY19" s="39"/>
      <c r="AZ19" s="39"/>
      <c r="BA19" s="76"/>
      <c r="BB19" s="39"/>
      <c r="BC19" s="78"/>
      <c r="BD19" s="33"/>
      <c r="BE19" s="77"/>
      <c r="BF19" s="39"/>
      <c r="BG19" s="39"/>
      <c r="BH19" s="76"/>
      <c r="BI19" s="39"/>
      <c r="BJ19" s="78"/>
      <c r="BK19" s="33"/>
    </row>
    <row r="20" spans="1:63" ht="30" x14ac:dyDescent="0.35">
      <c r="A20" s="77"/>
      <c r="B20" s="39"/>
      <c r="C20" s="39"/>
      <c r="D20" s="39"/>
      <c r="E20" s="39"/>
      <c r="F20" s="73"/>
      <c r="G20" s="95">
        <f>Table1487453233343536331323334353738393103113123133143153164174[[#This Row],[Hours Worked]]*Table1487453233343536331323334353738393103113123133143153164174[[#This Row],[Rate]]</f>
        <v>0</v>
      </c>
      <c r="H20" s="116"/>
      <c r="I20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20" s="94"/>
      <c r="K20" s="95">
        <f>Table1487453233343536331323334353738393103113123133143153164174[[#This Row],[Rate (Auto selects)]]*Table1487453233343536331323334353738393103113123133143153164174[[#This Row],[Hours Used]]</f>
        <v>0</v>
      </c>
      <c r="M20" s="94" t="s">
        <v>116</v>
      </c>
      <c r="N20" s="94" t="s">
        <v>68</v>
      </c>
      <c r="O20" s="107">
        <v>29.99</v>
      </c>
      <c r="P20" s="32"/>
      <c r="S20" s="33"/>
      <c r="T20" s="39"/>
      <c r="U20" s="39"/>
      <c r="V20" s="39"/>
      <c r="W20" s="39"/>
      <c r="X20" s="39"/>
      <c r="Y20" s="112">
        <f>IF(X20 &lt;&gt; "", RIGHT(Table15775311283848586881828384858788898108118128138148158169179[[#This Row],[Class (Dropdown)]],6),0)</f>
        <v>0</v>
      </c>
      <c r="Z20" s="108"/>
      <c r="AA20" s="107"/>
      <c r="AB20" s="111">
        <f>Table15775311283848586881828384858788898108118128138148158169179[[#This Row],[Rate (Auto fill)]]*Table15775311283848586881828384858788898108118128138148158169179[[#This Row],[Hours Groomed]]</f>
        <v>0</v>
      </c>
      <c r="AC20" s="32"/>
      <c r="AD20" s="39"/>
      <c r="AE20" s="39"/>
      <c r="AF20" s="39"/>
      <c r="AG20" s="39"/>
      <c r="AH20" s="78"/>
      <c r="AI20" s="33"/>
      <c r="AJ20" s="39"/>
      <c r="AK20" s="39"/>
      <c r="AL20" s="39"/>
      <c r="AM20" s="76"/>
      <c r="AN20" s="39"/>
      <c r="AO20" s="39"/>
      <c r="AP20" s="33"/>
      <c r="AQ20" s="77"/>
      <c r="AR20" s="39"/>
      <c r="AS20" s="39"/>
      <c r="AT20" s="76"/>
      <c r="AU20" s="39"/>
      <c r="AV20" s="78"/>
      <c r="AW20" s="33"/>
      <c r="AX20" s="77"/>
      <c r="AY20" s="39"/>
      <c r="AZ20" s="39"/>
      <c r="BA20" s="76"/>
      <c r="BB20" s="39"/>
      <c r="BC20" s="78"/>
      <c r="BD20" s="33"/>
      <c r="BE20" s="77"/>
      <c r="BF20" s="39"/>
      <c r="BG20" s="39"/>
      <c r="BH20" s="76"/>
      <c r="BI20" s="39"/>
      <c r="BJ20" s="78"/>
      <c r="BK20" s="33"/>
    </row>
    <row r="21" spans="1:63" ht="45" x14ac:dyDescent="0.35">
      <c r="A21" s="77"/>
      <c r="B21" s="39"/>
      <c r="C21" s="39"/>
      <c r="D21" s="39"/>
      <c r="E21" s="39"/>
      <c r="F21" s="73"/>
      <c r="G21" s="95">
        <f>Table1487453233343536331323334353738393103113123133143153164174[[#This Row],[Hours Worked]]*Table1487453233343536331323334353738393103113123133143153164174[[#This Row],[Rate]]</f>
        <v>0</v>
      </c>
      <c r="H21" s="116"/>
      <c r="I21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21" s="94"/>
      <c r="K21" s="95">
        <f>Table1487453233343536331323334353738393103113123133143153164174[[#This Row],[Rate (Auto selects)]]*Table1487453233343536331323334353738393103113123133143153164174[[#This Row],[Hours Used]]</f>
        <v>0</v>
      </c>
      <c r="M21" s="94" t="s">
        <v>117</v>
      </c>
      <c r="N21" s="94" t="s">
        <v>69</v>
      </c>
      <c r="O21" s="107">
        <v>17.75</v>
      </c>
      <c r="P21" s="32"/>
      <c r="S21" s="33"/>
      <c r="T21" s="39"/>
      <c r="U21" s="39"/>
      <c r="V21" s="39"/>
      <c r="W21" s="39"/>
      <c r="X21" s="39"/>
      <c r="Y21" s="112">
        <f>IF(X21 &lt;&gt; "", RIGHT(Table15775311283848586881828384858788898108118128138148158169179[[#This Row],[Class (Dropdown)]],6),0)</f>
        <v>0</v>
      </c>
      <c r="Z21" s="108"/>
      <c r="AA21" s="107"/>
      <c r="AB21" s="111">
        <f>Table15775311283848586881828384858788898108118128138148158169179[[#This Row],[Rate (Auto fill)]]*Table15775311283848586881828384858788898108118128138148158169179[[#This Row],[Hours Groomed]]</f>
        <v>0</v>
      </c>
      <c r="AC21" s="32"/>
      <c r="AD21" s="39"/>
      <c r="AE21" s="39"/>
      <c r="AF21" s="39"/>
      <c r="AG21" s="39"/>
      <c r="AH21" s="78"/>
      <c r="AI21" s="33"/>
      <c r="AJ21" s="39"/>
      <c r="AK21" s="39"/>
      <c r="AL21" s="39"/>
      <c r="AM21" s="76"/>
      <c r="AN21" s="39"/>
      <c r="AO21" s="39"/>
      <c r="AP21" s="33"/>
      <c r="AQ21" s="77"/>
      <c r="AR21" s="39"/>
      <c r="AS21" s="39"/>
      <c r="AT21" s="76"/>
      <c r="AU21" s="39"/>
      <c r="AV21" s="78"/>
      <c r="AW21" s="33"/>
      <c r="AX21" s="77"/>
      <c r="AY21" s="39"/>
      <c r="AZ21" s="39"/>
      <c r="BA21" s="76"/>
      <c r="BB21" s="39"/>
      <c r="BC21" s="78"/>
      <c r="BD21" s="33"/>
      <c r="BE21" s="77"/>
      <c r="BF21" s="39"/>
      <c r="BG21" s="39"/>
      <c r="BH21" s="76"/>
      <c r="BI21" s="39"/>
      <c r="BJ21" s="78"/>
      <c r="BK21" s="33"/>
    </row>
    <row r="22" spans="1:63" ht="45" x14ac:dyDescent="0.35">
      <c r="A22" s="77"/>
      <c r="B22" s="39"/>
      <c r="C22" s="39"/>
      <c r="D22" s="39"/>
      <c r="E22" s="39"/>
      <c r="F22" s="73"/>
      <c r="G22" s="95">
        <f>Table1487453233343536331323334353738393103113123133143153164174[[#This Row],[Hours Worked]]*Table1487453233343536331323334353738393103113123133143153164174[[#This Row],[Rate]]</f>
        <v>0</v>
      </c>
      <c r="H22" s="116"/>
      <c r="I22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22" s="94"/>
      <c r="K22" s="95">
        <f>Table1487453233343536331323334353738393103113123133143153164174[[#This Row],[Rate (Auto selects)]]*Table1487453233343536331323334353738393103113123133143153164174[[#This Row],[Hours Used]]</f>
        <v>0</v>
      </c>
      <c r="M22" s="94" t="s">
        <v>118</v>
      </c>
      <c r="N22" s="94" t="s">
        <v>56</v>
      </c>
      <c r="O22" s="107">
        <v>40.659999999999997</v>
      </c>
      <c r="P22" s="32"/>
      <c r="S22" s="33"/>
      <c r="T22" s="39"/>
      <c r="U22" s="39"/>
      <c r="V22" s="39"/>
      <c r="W22" s="39"/>
      <c r="X22" s="39"/>
      <c r="Y22" s="112">
        <f>IF(X22 &lt;&gt; "", RIGHT(Table15775311283848586881828384858788898108118128138148158169179[[#This Row],[Class (Dropdown)]],6),0)</f>
        <v>0</v>
      </c>
      <c r="Z22" s="108"/>
      <c r="AA22" s="107"/>
      <c r="AB22" s="111">
        <f>Table15775311283848586881828384858788898108118128138148158169179[[#This Row],[Rate (Auto fill)]]*Table15775311283848586881828384858788898108118128138148158169179[[#This Row],[Hours Groomed]]</f>
        <v>0</v>
      </c>
      <c r="AC22" s="32"/>
      <c r="AD22" s="39"/>
      <c r="AE22" s="39"/>
      <c r="AF22" s="39"/>
      <c r="AG22" s="39"/>
      <c r="AH22" s="78"/>
      <c r="AI22" s="33"/>
      <c r="AJ22" s="39"/>
      <c r="AK22" s="39"/>
      <c r="AL22" s="39"/>
      <c r="AM22" s="76"/>
      <c r="AN22" s="39"/>
      <c r="AO22" s="39"/>
      <c r="AP22" s="33"/>
      <c r="AQ22" s="77"/>
      <c r="AR22" s="39"/>
      <c r="AS22" s="39"/>
      <c r="AT22" s="76"/>
      <c r="AU22" s="39"/>
      <c r="AV22" s="78"/>
      <c r="AW22" s="33"/>
      <c r="AX22" s="77"/>
      <c r="AY22" s="39"/>
      <c r="AZ22" s="39"/>
      <c r="BA22" s="76"/>
      <c r="BB22" s="39"/>
      <c r="BC22" s="78"/>
      <c r="BD22" s="33"/>
      <c r="BE22" s="77"/>
      <c r="BF22" s="39"/>
      <c r="BG22" s="39"/>
      <c r="BH22" s="76"/>
      <c r="BI22" s="39"/>
      <c r="BJ22" s="78"/>
      <c r="BK22" s="33"/>
    </row>
    <row r="23" spans="1:63" ht="45" x14ac:dyDescent="0.35">
      <c r="A23" s="77"/>
      <c r="B23" s="39"/>
      <c r="C23" s="39"/>
      <c r="D23" s="39"/>
      <c r="E23" s="39"/>
      <c r="F23" s="73"/>
      <c r="G23" s="95">
        <f>Table1487453233343536331323334353738393103113123133143153164174[[#This Row],[Hours Worked]]*Table1487453233343536331323334353738393103113123133143153164174[[#This Row],[Rate]]</f>
        <v>0</v>
      </c>
      <c r="H23" s="116"/>
      <c r="I23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23" s="94"/>
      <c r="K23" s="95">
        <f>Table1487453233343536331323334353738393103113123133143153164174[[#This Row],[Rate (Auto selects)]]*Table1487453233343536331323334353738393103113123133143153164174[[#This Row],[Hours Used]]</f>
        <v>0</v>
      </c>
      <c r="M23" s="94" t="s">
        <v>119</v>
      </c>
      <c r="N23" s="94" t="s">
        <v>70</v>
      </c>
      <c r="O23" s="107">
        <v>69.61</v>
      </c>
      <c r="S23" s="33"/>
      <c r="T23" s="39"/>
      <c r="U23" s="39"/>
      <c r="V23" s="39"/>
      <c r="W23" s="39"/>
      <c r="X23" s="39"/>
      <c r="Y23" s="112">
        <f>IF(X23 &lt;&gt; "", RIGHT(Table15775311283848586881828384858788898108118128138148158169179[[#This Row],[Class (Dropdown)]],6),0)</f>
        <v>0</v>
      </c>
      <c r="Z23" s="108"/>
      <c r="AA23" s="107"/>
      <c r="AB23" s="111">
        <f>Table15775311283848586881828384858788898108118128138148158169179[[#This Row],[Rate (Auto fill)]]*Table15775311283848586881828384858788898108118128138148158169179[[#This Row],[Hours Groomed]]</f>
        <v>0</v>
      </c>
      <c r="AC23" s="32"/>
      <c r="AD23" s="39"/>
      <c r="AE23" s="39"/>
      <c r="AF23" s="39"/>
      <c r="AG23" s="39"/>
      <c r="AH23" s="78"/>
      <c r="AI23" s="33"/>
      <c r="AJ23" s="39"/>
      <c r="AK23" s="39"/>
      <c r="AL23" s="39"/>
      <c r="AM23" s="76"/>
      <c r="AN23" s="39"/>
      <c r="AO23" s="39"/>
      <c r="AP23" s="33"/>
      <c r="AQ23" s="77"/>
      <c r="AR23" s="39"/>
      <c r="AS23" s="39"/>
      <c r="AT23" s="76"/>
      <c r="AU23" s="39"/>
      <c r="AV23" s="78"/>
      <c r="AW23" s="33"/>
      <c r="AX23" s="77"/>
      <c r="AY23" s="39"/>
      <c r="AZ23" s="39"/>
      <c r="BA23" s="76"/>
      <c r="BB23" s="39"/>
      <c r="BC23" s="78"/>
      <c r="BD23" s="33"/>
      <c r="BE23" s="77"/>
      <c r="BF23" s="39"/>
      <c r="BG23" s="39"/>
      <c r="BH23" s="76"/>
      <c r="BI23" s="39"/>
      <c r="BJ23" s="78"/>
      <c r="BK23" s="33"/>
    </row>
    <row r="24" spans="1:63" ht="30" x14ac:dyDescent="0.35">
      <c r="A24" s="77"/>
      <c r="B24" s="39"/>
      <c r="C24" s="39"/>
      <c r="D24" s="39"/>
      <c r="E24" s="39"/>
      <c r="F24" s="73"/>
      <c r="G24" s="95">
        <f>Table1487453233343536331323334353738393103113123133143153164174[[#This Row],[Hours Worked]]*Table1487453233343536331323334353738393103113123133143153164174[[#This Row],[Rate]]</f>
        <v>0</v>
      </c>
      <c r="H24" s="116"/>
      <c r="I24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24" s="94"/>
      <c r="K24" s="95">
        <f>Table1487453233343536331323334353738393103113123133143153164174[[#This Row],[Rate (Auto selects)]]*Table1487453233343536331323334353738393103113123133143153164174[[#This Row],[Hours Used]]</f>
        <v>0</v>
      </c>
      <c r="M24" s="94" t="s">
        <v>120</v>
      </c>
      <c r="N24" s="94" t="s">
        <v>57</v>
      </c>
      <c r="O24" s="107">
        <v>48.88</v>
      </c>
      <c r="S24" s="33"/>
      <c r="T24" s="39"/>
      <c r="U24" s="39"/>
      <c r="V24" s="39"/>
      <c r="W24" s="39"/>
      <c r="X24" s="39"/>
      <c r="Y24" s="112">
        <f>IF(X24 &lt;&gt; "", RIGHT(Table15775311283848586881828384858788898108118128138148158169179[[#This Row],[Class (Dropdown)]],6),0)</f>
        <v>0</v>
      </c>
      <c r="Z24" s="108"/>
      <c r="AA24" s="107"/>
      <c r="AB24" s="111">
        <f>Table15775311283848586881828384858788898108118128138148158169179[[#This Row],[Rate (Auto fill)]]*Table15775311283848586881828384858788898108118128138148158169179[[#This Row],[Hours Groomed]]</f>
        <v>0</v>
      </c>
      <c r="AC24" s="32"/>
      <c r="AD24" s="39"/>
      <c r="AE24" s="39"/>
      <c r="AF24" s="39"/>
      <c r="AG24" s="39"/>
      <c r="AH24" s="78"/>
      <c r="AI24" s="33"/>
      <c r="AJ24" s="39"/>
      <c r="AK24" s="39"/>
      <c r="AL24" s="39"/>
      <c r="AM24" s="76"/>
      <c r="AN24" s="39"/>
      <c r="AO24" s="39"/>
      <c r="AP24" s="33"/>
      <c r="AQ24" s="77"/>
      <c r="AR24" s="39"/>
      <c r="AS24" s="39"/>
      <c r="AT24" s="76"/>
      <c r="AU24" s="39"/>
      <c r="AV24" s="78"/>
      <c r="AW24" s="33"/>
      <c r="AX24" s="77"/>
      <c r="AY24" s="39"/>
      <c r="AZ24" s="39"/>
      <c r="BA24" s="76"/>
      <c r="BB24" s="39"/>
      <c r="BC24" s="78"/>
      <c r="BD24" s="33"/>
      <c r="BE24" s="77"/>
      <c r="BF24" s="39"/>
      <c r="BG24" s="39"/>
      <c r="BH24" s="76"/>
      <c r="BI24" s="39"/>
      <c r="BJ24" s="78"/>
      <c r="BK24" s="33"/>
    </row>
    <row r="25" spans="1:63" ht="30" x14ac:dyDescent="0.35">
      <c r="A25" s="77"/>
      <c r="B25" s="39"/>
      <c r="C25" s="39"/>
      <c r="D25" s="39"/>
      <c r="E25" s="39"/>
      <c r="F25" s="73"/>
      <c r="G25" s="95">
        <f>Table1487453233343536331323334353738393103113123133143153164174[[#This Row],[Hours Worked]]*Table1487453233343536331323334353738393103113123133143153164174[[#This Row],[Rate]]</f>
        <v>0</v>
      </c>
      <c r="H25" s="116"/>
      <c r="I25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25" s="94"/>
      <c r="K25" s="95">
        <f>Table1487453233343536331323334353738393103113123133143153164174[[#This Row],[Rate (Auto selects)]]*Table1487453233343536331323334353738393103113123133143153164174[[#This Row],[Hours Used]]</f>
        <v>0</v>
      </c>
      <c r="M25" s="94" t="s">
        <v>109</v>
      </c>
      <c r="N25" s="94" t="s">
        <v>71</v>
      </c>
      <c r="O25" s="107">
        <v>44.14</v>
      </c>
      <c r="S25" s="33"/>
      <c r="T25" s="39"/>
      <c r="U25" s="39"/>
      <c r="V25" s="39"/>
      <c r="W25" s="39"/>
      <c r="X25" s="39"/>
      <c r="Y25" s="112">
        <f>IF(X25 &lt;&gt; "", RIGHT(Table15775311283848586881828384858788898108118128138148158169179[[#This Row],[Class (Dropdown)]],6),0)</f>
        <v>0</v>
      </c>
      <c r="Z25" s="108"/>
      <c r="AA25" s="107"/>
      <c r="AB25" s="111">
        <f>Table15775311283848586881828384858788898108118128138148158169179[[#This Row],[Rate (Auto fill)]]*Table15775311283848586881828384858788898108118128138148158169179[[#This Row],[Hours Groomed]]</f>
        <v>0</v>
      </c>
      <c r="AC25" s="32"/>
      <c r="AD25" s="39"/>
      <c r="AE25" s="39"/>
      <c r="AF25" s="39"/>
      <c r="AG25" s="39"/>
      <c r="AH25" s="78"/>
      <c r="AI25" s="33"/>
      <c r="AJ25" s="39"/>
      <c r="AK25" s="39"/>
      <c r="AL25" s="39"/>
      <c r="AM25" s="76"/>
      <c r="AN25" s="39"/>
      <c r="AO25" s="39"/>
      <c r="AP25" s="33"/>
      <c r="AQ25" s="77"/>
      <c r="AR25" s="39"/>
      <c r="AS25" s="39"/>
      <c r="AT25" s="76"/>
      <c r="AU25" s="39"/>
      <c r="AV25" s="78"/>
      <c r="AW25" s="33"/>
      <c r="AX25" s="77"/>
      <c r="AY25" s="39"/>
      <c r="AZ25" s="39"/>
      <c r="BA25" s="76"/>
      <c r="BB25" s="39"/>
      <c r="BC25" s="78"/>
      <c r="BD25" s="33"/>
      <c r="BE25" s="77"/>
      <c r="BF25" s="39"/>
      <c r="BG25" s="39"/>
      <c r="BH25" s="76"/>
      <c r="BI25" s="39"/>
      <c r="BJ25" s="78"/>
      <c r="BK25" s="33"/>
    </row>
    <row r="26" spans="1:63" ht="30" x14ac:dyDescent="0.35">
      <c r="A26" s="77"/>
      <c r="B26" s="39"/>
      <c r="C26" s="39"/>
      <c r="D26" s="39"/>
      <c r="E26" s="39"/>
      <c r="F26" s="73"/>
      <c r="G26" s="95">
        <f>Table1487453233343536331323334353738393103113123133143153164174[[#This Row],[Hours Worked]]*Table1487453233343536331323334353738393103113123133143153164174[[#This Row],[Rate]]</f>
        <v>0</v>
      </c>
      <c r="H26" s="116"/>
      <c r="I26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26" s="94"/>
      <c r="K26" s="95">
        <f>Table1487453233343536331323334353738393103113123133143153164174[[#This Row],[Rate (Auto selects)]]*Table1487453233343536331323334353738393103113123133143153164174[[#This Row],[Hours Used]]</f>
        <v>0</v>
      </c>
      <c r="M26" s="94" t="s">
        <v>110</v>
      </c>
      <c r="N26" s="94" t="s">
        <v>72</v>
      </c>
      <c r="O26" s="107">
        <v>43.75</v>
      </c>
      <c r="S26" s="33"/>
      <c r="T26" s="39"/>
      <c r="U26" s="39"/>
      <c r="V26" s="39"/>
      <c r="W26" s="39"/>
      <c r="X26" s="39"/>
      <c r="Y26" s="112">
        <f>IF(X26 &lt;&gt; "", RIGHT(Table15775311283848586881828384858788898108118128138148158169179[[#This Row],[Class (Dropdown)]],6),0)</f>
        <v>0</v>
      </c>
      <c r="Z26" s="108"/>
      <c r="AA26" s="107"/>
      <c r="AB26" s="111">
        <f>Table15775311283848586881828384858788898108118128138148158169179[[#This Row],[Rate (Auto fill)]]*Table15775311283848586881828384858788898108118128138148158169179[[#This Row],[Hours Groomed]]</f>
        <v>0</v>
      </c>
      <c r="AC26" s="32"/>
      <c r="AD26" s="39"/>
      <c r="AE26" s="39"/>
      <c r="AF26" s="39"/>
      <c r="AG26" s="39"/>
      <c r="AH26" s="78"/>
      <c r="AI26" s="33"/>
      <c r="AJ26" s="39"/>
      <c r="AK26" s="39"/>
      <c r="AL26" s="39"/>
      <c r="AM26" s="76"/>
      <c r="AN26" s="39"/>
      <c r="AO26" s="39"/>
      <c r="AP26" s="33"/>
      <c r="AQ26" s="77"/>
      <c r="AR26" s="39"/>
      <c r="AS26" s="39"/>
      <c r="AT26" s="76"/>
      <c r="AU26" s="39"/>
      <c r="AV26" s="78"/>
      <c r="AW26" s="33"/>
      <c r="AX26" s="77"/>
      <c r="AY26" s="39"/>
      <c r="AZ26" s="39"/>
      <c r="BA26" s="76"/>
      <c r="BB26" s="39"/>
      <c r="BC26" s="78"/>
      <c r="BD26" s="33"/>
      <c r="BE26" s="77"/>
      <c r="BF26" s="39"/>
      <c r="BG26" s="39"/>
      <c r="BH26" s="76"/>
      <c r="BI26" s="39"/>
      <c r="BJ26" s="78"/>
      <c r="BK26" s="33"/>
    </row>
    <row r="27" spans="1:63" ht="45" x14ac:dyDescent="0.35">
      <c r="A27" s="77"/>
      <c r="B27" s="39"/>
      <c r="C27" s="39"/>
      <c r="D27" s="39"/>
      <c r="E27" s="39"/>
      <c r="F27" s="73"/>
      <c r="G27" s="95">
        <f>Table1487453233343536331323334353738393103113123133143153164174[[#This Row],[Hours Worked]]*Table1487453233343536331323334353738393103113123133143153164174[[#This Row],[Rate]]</f>
        <v>0</v>
      </c>
      <c r="H27" s="116"/>
      <c r="I27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27" s="94"/>
      <c r="K27" s="95">
        <f>Table1487453233343536331323334353738393103113123133143153164174[[#This Row],[Rate (Auto selects)]]*Table1487453233343536331323334353738393103113123133143153164174[[#This Row],[Hours Used]]</f>
        <v>0</v>
      </c>
      <c r="M27" s="94" t="s">
        <v>111</v>
      </c>
      <c r="N27" s="94" t="s">
        <v>73</v>
      </c>
      <c r="O27" s="107">
        <v>18.78</v>
      </c>
      <c r="S27" s="33"/>
      <c r="T27" s="39"/>
      <c r="U27" s="39"/>
      <c r="V27" s="39"/>
      <c r="W27" s="39"/>
      <c r="X27" s="39"/>
      <c r="Y27" s="112">
        <f>IF(X27 &lt;&gt; "", RIGHT(Table15775311283848586881828384858788898108118128138148158169179[[#This Row],[Class (Dropdown)]],6),0)</f>
        <v>0</v>
      </c>
      <c r="Z27" s="108"/>
      <c r="AA27" s="107"/>
      <c r="AB27" s="111">
        <f>Table15775311283848586881828384858788898108118128138148158169179[[#This Row],[Rate (Auto fill)]]*Table15775311283848586881828384858788898108118128138148158169179[[#This Row],[Hours Groomed]]</f>
        <v>0</v>
      </c>
      <c r="AC27" s="32"/>
      <c r="AD27" s="39"/>
      <c r="AE27" s="39"/>
      <c r="AF27" s="39"/>
      <c r="AG27" s="39"/>
      <c r="AH27" s="78"/>
      <c r="AI27" s="33"/>
      <c r="AJ27" s="39"/>
      <c r="AK27" s="39"/>
      <c r="AL27" s="39"/>
      <c r="AM27" s="76"/>
      <c r="AN27" s="39"/>
      <c r="AO27" s="39"/>
      <c r="AP27" s="33"/>
      <c r="AQ27" s="77"/>
      <c r="AR27" s="39"/>
      <c r="AS27" s="39"/>
      <c r="AT27" s="76"/>
      <c r="AU27" s="39"/>
      <c r="AV27" s="78"/>
      <c r="AW27" s="33"/>
      <c r="AX27" s="77"/>
      <c r="AY27" s="39"/>
      <c r="AZ27" s="39"/>
      <c r="BA27" s="76"/>
      <c r="BB27" s="39"/>
      <c r="BC27" s="78"/>
      <c r="BD27" s="33"/>
      <c r="BE27" s="77"/>
      <c r="BF27" s="39"/>
      <c r="BG27" s="39"/>
      <c r="BH27" s="76"/>
      <c r="BI27" s="39"/>
      <c r="BJ27" s="78"/>
      <c r="BK27" s="33"/>
    </row>
    <row r="28" spans="1:63" ht="45" x14ac:dyDescent="0.35">
      <c r="A28" s="77"/>
      <c r="B28" s="39"/>
      <c r="C28" s="39"/>
      <c r="D28" s="39"/>
      <c r="E28" s="39"/>
      <c r="F28" s="73"/>
      <c r="G28" s="95">
        <f>Table1487453233343536331323334353738393103113123133143153164174[[#This Row],[Hours Worked]]*Table1487453233343536331323334353738393103113123133143153164174[[#This Row],[Rate]]</f>
        <v>0</v>
      </c>
      <c r="H28" s="116"/>
      <c r="I28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28" s="94"/>
      <c r="K28" s="95">
        <f>Table1487453233343536331323334353738393103113123133143153164174[[#This Row],[Rate (Auto selects)]]*Table1487453233343536331323334353738393103113123133143153164174[[#This Row],[Hours Used]]</f>
        <v>0</v>
      </c>
      <c r="M28" s="94" t="s">
        <v>112</v>
      </c>
      <c r="N28" s="94" t="s">
        <v>74</v>
      </c>
      <c r="O28" s="107">
        <v>28.53</v>
      </c>
      <c r="S28" s="33"/>
      <c r="T28" s="39"/>
      <c r="U28" s="39"/>
      <c r="V28" s="39"/>
      <c r="W28" s="39"/>
      <c r="X28" s="39"/>
      <c r="Y28" s="112">
        <f>IF(X28 &lt;&gt; "", RIGHT(Table15775311283848586881828384858788898108118128138148158169179[[#This Row],[Class (Dropdown)]],6),0)</f>
        <v>0</v>
      </c>
      <c r="Z28" s="108"/>
      <c r="AA28" s="107"/>
      <c r="AB28" s="111">
        <f>Table15775311283848586881828384858788898108118128138148158169179[[#This Row],[Rate (Auto fill)]]*Table15775311283848586881828384858788898108118128138148158169179[[#This Row],[Hours Groomed]]</f>
        <v>0</v>
      </c>
      <c r="AC28" s="32"/>
      <c r="AD28" s="39"/>
      <c r="AE28" s="39"/>
      <c r="AF28" s="39"/>
      <c r="AG28" s="39"/>
      <c r="AH28" s="78"/>
      <c r="AI28" s="33"/>
      <c r="AJ28" s="39"/>
      <c r="AK28" s="39"/>
      <c r="AL28" s="39"/>
      <c r="AM28" s="76"/>
      <c r="AN28" s="39"/>
      <c r="AO28" s="39"/>
      <c r="AP28" s="33"/>
      <c r="AQ28" s="77"/>
      <c r="AR28" s="39"/>
      <c r="AS28" s="39"/>
      <c r="AT28" s="76"/>
      <c r="AU28" s="39"/>
      <c r="AV28" s="78"/>
      <c r="AW28" s="33"/>
      <c r="AX28" s="77"/>
      <c r="AY28" s="39"/>
      <c r="AZ28" s="39"/>
      <c r="BA28" s="76"/>
      <c r="BB28" s="39"/>
      <c r="BC28" s="78"/>
      <c r="BD28" s="33"/>
      <c r="BE28" s="77"/>
      <c r="BF28" s="39"/>
      <c r="BG28" s="39"/>
      <c r="BH28" s="76"/>
      <c r="BI28" s="39"/>
      <c r="BJ28" s="78"/>
      <c r="BK28" s="33"/>
    </row>
    <row r="29" spans="1:63" ht="30" x14ac:dyDescent="0.35">
      <c r="A29" s="77"/>
      <c r="B29" s="39"/>
      <c r="C29" s="39"/>
      <c r="D29" s="39"/>
      <c r="E29" s="39"/>
      <c r="F29" s="73"/>
      <c r="G29" s="95">
        <f>Table1487453233343536331323334353738393103113123133143153164174[[#This Row],[Hours Worked]]*Table1487453233343536331323334353738393103113123133143153164174[[#This Row],[Rate]]</f>
        <v>0</v>
      </c>
      <c r="H29" s="116"/>
      <c r="I29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29" s="94"/>
      <c r="K29" s="95">
        <f>Table1487453233343536331323334353738393103113123133143153164174[[#This Row],[Rate (Auto selects)]]*Table1487453233343536331323334353738393103113123133143153164174[[#This Row],[Hours Used]]</f>
        <v>0</v>
      </c>
      <c r="M29" s="94" t="s">
        <v>113</v>
      </c>
      <c r="N29" s="94" t="s">
        <v>75</v>
      </c>
      <c r="O29" s="107">
        <v>33.35</v>
      </c>
      <c r="S29" s="33"/>
      <c r="T29" s="39"/>
      <c r="U29" s="39"/>
      <c r="V29" s="39"/>
      <c r="W29" s="39"/>
      <c r="X29" s="39"/>
      <c r="Y29" s="112">
        <f>IF(X29 &lt;&gt; "", RIGHT(Table15775311283848586881828384858788898108118128138148158169179[[#This Row],[Class (Dropdown)]],6),0)</f>
        <v>0</v>
      </c>
      <c r="Z29" s="108"/>
      <c r="AA29" s="107"/>
      <c r="AB29" s="111">
        <f>Table15775311283848586881828384858788898108118128138148158169179[[#This Row],[Rate (Auto fill)]]*Table15775311283848586881828384858788898108118128138148158169179[[#This Row],[Hours Groomed]]</f>
        <v>0</v>
      </c>
      <c r="AC29" s="32"/>
      <c r="AD29" s="39"/>
      <c r="AE29" s="39"/>
      <c r="AF29" s="39"/>
      <c r="AG29" s="39"/>
      <c r="AH29" s="78"/>
      <c r="AI29" s="33"/>
      <c r="AJ29" s="39"/>
      <c r="AK29" s="39"/>
      <c r="AL29" s="39"/>
      <c r="AM29" s="76"/>
      <c r="AN29" s="39"/>
      <c r="AO29" s="39"/>
      <c r="AP29" s="33"/>
      <c r="AQ29" s="77"/>
      <c r="AR29" s="39"/>
      <c r="AS29" s="39"/>
      <c r="AT29" s="76"/>
      <c r="AU29" s="39"/>
      <c r="AV29" s="78"/>
      <c r="AW29" s="33"/>
      <c r="AX29" s="77"/>
      <c r="AY29" s="39"/>
      <c r="AZ29" s="39"/>
      <c r="BA29" s="76"/>
      <c r="BB29" s="39"/>
      <c r="BC29" s="78"/>
      <c r="BD29" s="33"/>
      <c r="BE29" s="77"/>
      <c r="BF29" s="39"/>
      <c r="BG29" s="39"/>
      <c r="BH29" s="76"/>
      <c r="BI29" s="39"/>
      <c r="BJ29" s="78"/>
      <c r="BK29" s="33"/>
    </row>
    <row r="30" spans="1:63" ht="30" x14ac:dyDescent="0.35">
      <c r="A30" s="77"/>
      <c r="B30" s="39"/>
      <c r="C30" s="39"/>
      <c r="D30" s="39"/>
      <c r="E30" s="39"/>
      <c r="F30" s="73"/>
      <c r="G30" s="95">
        <f>Table1487453233343536331323334353738393103113123133143153164174[[#This Row],[Hours Worked]]*Table1487453233343536331323334353738393103113123133143153164174[[#This Row],[Rate]]</f>
        <v>0</v>
      </c>
      <c r="H30" s="116"/>
      <c r="I30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30" s="94"/>
      <c r="K30" s="95">
        <f>Table1487453233343536331323334353738393103113123133143153164174[[#This Row],[Rate (Auto selects)]]*Table1487453233343536331323334353738393103113123133143153164174[[#This Row],[Hours Used]]</f>
        <v>0</v>
      </c>
      <c r="M30" s="94" t="s">
        <v>114</v>
      </c>
      <c r="N30" s="94" t="s">
        <v>76</v>
      </c>
      <c r="O30" s="107">
        <v>19</v>
      </c>
      <c r="S30" s="33"/>
      <c r="T30" s="39"/>
      <c r="U30" s="39"/>
      <c r="V30" s="39"/>
      <c r="W30" s="39"/>
      <c r="X30" s="39"/>
      <c r="Y30" s="112">
        <f>IF(X30 &lt;&gt; "", RIGHT(Table15775311283848586881828384858788898108118128138148158169179[[#This Row],[Class (Dropdown)]],6),0)</f>
        <v>0</v>
      </c>
      <c r="Z30" s="108"/>
      <c r="AA30" s="107"/>
      <c r="AB30" s="111">
        <f>Table15775311283848586881828384858788898108118128138148158169179[[#This Row],[Rate (Auto fill)]]*Table15775311283848586881828384858788898108118128138148158169179[[#This Row],[Hours Groomed]]</f>
        <v>0</v>
      </c>
      <c r="AC30" s="32"/>
      <c r="AD30" s="39"/>
      <c r="AE30" s="39"/>
      <c r="AF30" s="39"/>
      <c r="AG30" s="39"/>
      <c r="AH30" s="78"/>
      <c r="AI30" s="33"/>
      <c r="AJ30" s="39"/>
      <c r="AK30" s="39"/>
      <c r="AL30" s="39"/>
      <c r="AM30" s="76"/>
      <c r="AN30" s="39"/>
      <c r="AO30" s="39"/>
      <c r="AP30" s="33"/>
      <c r="AQ30" s="77"/>
      <c r="AR30" s="39"/>
      <c r="AS30" s="39"/>
      <c r="AT30" s="76"/>
      <c r="AU30" s="39"/>
      <c r="AV30" s="78"/>
      <c r="AW30" s="33"/>
      <c r="AX30" s="77"/>
      <c r="AY30" s="39"/>
      <c r="AZ30" s="39"/>
      <c r="BA30" s="76"/>
      <c r="BB30" s="39"/>
      <c r="BC30" s="78"/>
      <c r="BD30" s="33"/>
      <c r="BE30" s="77"/>
      <c r="BF30" s="39"/>
      <c r="BG30" s="39"/>
      <c r="BH30" s="76"/>
      <c r="BI30" s="39"/>
      <c r="BJ30" s="78"/>
      <c r="BK30" s="33"/>
    </row>
    <row r="31" spans="1:63" x14ac:dyDescent="0.35">
      <c r="A31" s="77"/>
      <c r="B31" s="39"/>
      <c r="C31" s="39"/>
      <c r="D31" s="39"/>
      <c r="E31" s="39"/>
      <c r="F31" s="73"/>
      <c r="G31" s="95">
        <f>Table1487453233343536331323334353738393103113123133143153164174[[#This Row],[Hours Worked]]*Table1487453233343536331323334353738393103113123133143153164174[[#This Row],[Rate]]</f>
        <v>0</v>
      </c>
      <c r="H31" s="116"/>
      <c r="I31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31" s="94"/>
      <c r="K31" s="95">
        <f>Table1487453233343536331323334353738393103113123133143153164174[[#This Row],[Rate (Auto selects)]]*Table1487453233343536331323334353738393103113123133143153164174[[#This Row],[Hours Used]]</f>
        <v>0</v>
      </c>
      <c r="M31" s="94" t="s">
        <v>115</v>
      </c>
      <c r="N31" s="94" t="s">
        <v>77</v>
      </c>
      <c r="O31" s="107">
        <v>9.3800000000000008</v>
      </c>
      <c r="S31" s="33"/>
      <c r="T31" s="39"/>
      <c r="U31" s="39"/>
      <c r="V31" s="39"/>
      <c r="W31" s="39"/>
      <c r="X31" s="39"/>
      <c r="Y31" s="112">
        <f>IF(X31 &lt;&gt; "", RIGHT(Table15775311283848586881828384858788898108118128138148158169179[[#This Row],[Class (Dropdown)]],6),0)</f>
        <v>0</v>
      </c>
      <c r="Z31" s="108"/>
      <c r="AA31" s="107"/>
      <c r="AB31" s="111">
        <f>Table15775311283848586881828384858788898108118128138148158169179[[#This Row],[Rate (Auto fill)]]*Table15775311283848586881828384858788898108118128138148158169179[[#This Row],[Hours Groomed]]</f>
        <v>0</v>
      </c>
      <c r="AC31" s="32"/>
      <c r="AD31" s="39"/>
      <c r="AE31" s="39"/>
      <c r="AF31" s="39"/>
      <c r="AG31" s="39"/>
      <c r="AH31" s="78"/>
      <c r="AI31" s="33"/>
      <c r="AJ31" s="39"/>
      <c r="AK31" s="39"/>
      <c r="AL31" s="39"/>
      <c r="AM31" s="76"/>
      <c r="AN31" s="39"/>
      <c r="AO31" s="39"/>
      <c r="AP31" s="33"/>
      <c r="AQ31" s="77"/>
      <c r="AR31" s="39"/>
      <c r="AS31" s="39"/>
      <c r="AT31" s="76"/>
      <c r="AU31" s="39"/>
      <c r="AV31" s="78"/>
      <c r="AW31" s="33"/>
      <c r="AX31" s="77"/>
      <c r="AY31" s="39"/>
      <c r="AZ31" s="39"/>
      <c r="BA31" s="76"/>
      <c r="BB31" s="39"/>
      <c r="BC31" s="78"/>
      <c r="BD31" s="33"/>
      <c r="BE31" s="77"/>
      <c r="BF31" s="39"/>
      <c r="BG31" s="39"/>
      <c r="BH31" s="76"/>
      <c r="BI31" s="39"/>
      <c r="BJ31" s="78"/>
      <c r="BK31" s="33"/>
    </row>
    <row r="32" spans="1:63" ht="30" x14ac:dyDescent="0.35">
      <c r="A32" s="77"/>
      <c r="B32" s="39"/>
      <c r="C32" s="39"/>
      <c r="D32" s="39"/>
      <c r="E32" s="39"/>
      <c r="F32" s="73"/>
      <c r="G32" s="95">
        <f>Table1487453233343536331323334353738393103113123133143153164174[[#This Row],[Hours Worked]]*Table1487453233343536331323334353738393103113123133143153164174[[#This Row],[Rate]]</f>
        <v>0</v>
      </c>
      <c r="H32" s="116"/>
      <c r="I32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32" s="94"/>
      <c r="K32" s="95">
        <f>Table1487453233343536331323334353738393103113123133143153164174[[#This Row],[Rate (Auto selects)]]*Table1487453233343536331323334353738393103113123133143153164174[[#This Row],[Hours Used]]</f>
        <v>0</v>
      </c>
      <c r="M32" s="94" t="s">
        <v>98</v>
      </c>
      <c r="N32" s="94" t="s">
        <v>78</v>
      </c>
      <c r="O32" s="107">
        <v>57</v>
      </c>
      <c r="S32" s="33"/>
      <c r="T32" s="39"/>
      <c r="U32" s="39"/>
      <c r="V32" s="39"/>
      <c r="W32" s="39"/>
      <c r="X32" s="39"/>
      <c r="Y32" s="112">
        <f>IF(X32 &lt;&gt; "", RIGHT(Table15775311283848586881828384858788898108118128138148158169179[[#This Row],[Class (Dropdown)]],6),0)</f>
        <v>0</v>
      </c>
      <c r="Z32" s="108"/>
      <c r="AA32" s="107"/>
      <c r="AB32" s="111">
        <f>Table15775311283848586881828384858788898108118128138148158169179[[#This Row],[Rate (Auto fill)]]*Table15775311283848586881828384858788898108118128138148158169179[[#This Row],[Hours Groomed]]</f>
        <v>0</v>
      </c>
      <c r="AC32" s="32"/>
      <c r="AD32" s="39"/>
      <c r="AE32" s="39"/>
      <c r="AF32" s="39"/>
      <c r="AG32" s="39"/>
      <c r="AH32" s="78"/>
      <c r="AI32" s="33"/>
      <c r="AJ32" s="39"/>
      <c r="AK32" s="39"/>
      <c r="AL32" s="39"/>
      <c r="AM32" s="76"/>
      <c r="AN32" s="39"/>
      <c r="AO32" s="39"/>
      <c r="AP32" s="33"/>
      <c r="AQ32" s="77"/>
      <c r="AR32" s="39"/>
      <c r="AS32" s="39"/>
      <c r="AT32" s="76"/>
      <c r="AU32" s="39"/>
      <c r="AV32" s="78"/>
      <c r="AW32" s="33"/>
      <c r="AX32" s="77"/>
      <c r="AY32" s="39"/>
      <c r="AZ32" s="39"/>
      <c r="BA32" s="76"/>
      <c r="BB32" s="39"/>
      <c r="BC32" s="78"/>
      <c r="BD32" s="33"/>
      <c r="BE32" s="77"/>
      <c r="BF32" s="39"/>
      <c r="BG32" s="39"/>
      <c r="BH32" s="76"/>
      <c r="BI32" s="39"/>
      <c r="BJ32" s="78"/>
      <c r="BK32" s="33"/>
    </row>
    <row r="33" spans="1:63" ht="30" x14ac:dyDescent="0.35">
      <c r="A33" s="77"/>
      <c r="B33" s="39"/>
      <c r="C33" s="39"/>
      <c r="D33" s="39"/>
      <c r="E33" s="39"/>
      <c r="F33" s="73"/>
      <c r="G33" s="95">
        <f>Table1487453233343536331323334353738393103113123133143153164174[[#This Row],[Hours Worked]]*Table1487453233343536331323334353738393103113123133143153164174[[#This Row],[Rate]]</f>
        <v>0</v>
      </c>
      <c r="H33" s="116"/>
      <c r="I33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33" s="94"/>
      <c r="K33" s="95">
        <f>Table1487453233343536331323334353738393103113123133143153164174[[#This Row],[Rate (Auto selects)]]*Table1487453233343536331323334353738393103113123133143153164174[[#This Row],[Hours Used]]</f>
        <v>0</v>
      </c>
      <c r="M33" s="94" t="s">
        <v>99</v>
      </c>
      <c r="N33" s="94" t="s">
        <v>79</v>
      </c>
      <c r="O33" s="107">
        <v>112.35</v>
      </c>
      <c r="S33" s="33"/>
      <c r="T33" s="39"/>
      <c r="U33" s="39"/>
      <c r="V33" s="39"/>
      <c r="W33" s="39"/>
      <c r="X33" s="39"/>
      <c r="Y33" s="112">
        <f>IF(X33 &lt;&gt; "", RIGHT(Table15775311283848586881828384858788898108118128138148158169179[[#This Row],[Class (Dropdown)]],6),0)</f>
        <v>0</v>
      </c>
      <c r="Z33" s="108"/>
      <c r="AA33" s="107"/>
      <c r="AB33" s="111">
        <f>Table15775311283848586881828384858788898108118128138148158169179[[#This Row],[Rate (Auto fill)]]*Table15775311283848586881828384858788898108118128138148158169179[[#This Row],[Hours Groomed]]</f>
        <v>0</v>
      </c>
      <c r="AC33" s="32"/>
      <c r="AD33" s="39"/>
      <c r="AE33" s="39"/>
      <c r="AF33" s="39"/>
      <c r="AG33" s="39"/>
      <c r="AH33" s="78"/>
      <c r="AI33" s="33"/>
      <c r="AJ33" s="39"/>
      <c r="AK33" s="39"/>
      <c r="AL33" s="39"/>
      <c r="AM33" s="76"/>
      <c r="AN33" s="39"/>
      <c r="AO33" s="39"/>
      <c r="AP33" s="33"/>
      <c r="AQ33" s="77"/>
      <c r="AR33" s="39"/>
      <c r="AS33" s="39"/>
      <c r="AT33" s="76"/>
      <c r="AU33" s="39"/>
      <c r="AV33" s="78"/>
      <c r="AW33" s="33"/>
      <c r="AX33" s="77"/>
      <c r="AY33" s="39"/>
      <c r="AZ33" s="39"/>
      <c r="BA33" s="76"/>
      <c r="BB33" s="39"/>
      <c r="BC33" s="78"/>
      <c r="BD33" s="33"/>
      <c r="BE33" s="77"/>
      <c r="BF33" s="39"/>
      <c r="BG33" s="39"/>
      <c r="BH33" s="76"/>
      <c r="BI33" s="39"/>
      <c r="BJ33" s="78"/>
      <c r="BK33" s="33"/>
    </row>
    <row r="34" spans="1:63" ht="30" x14ac:dyDescent="0.35">
      <c r="A34" s="77"/>
      <c r="B34" s="39"/>
      <c r="C34" s="39"/>
      <c r="D34" s="39"/>
      <c r="E34" s="39"/>
      <c r="F34" s="73"/>
      <c r="G34" s="95">
        <f>Table1487453233343536331323334353738393103113123133143153164174[[#This Row],[Hours Worked]]*Table1487453233343536331323334353738393103113123133143153164174[[#This Row],[Rate]]</f>
        <v>0</v>
      </c>
      <c r="H34" s="116"/>
      <c r="I34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34" s="94"/>
      <c r="K34" s="95">
        <f>Table1487453233343536331323334353738393103113123133143153164174[[#This Row],[Rate (Auto selects)]]*Table1487453233343536331323334353738393103113123133143153164174[[#This Row],[Hours Used]]</f>
        <v>0</v>
      </c>
      <c r="M34" s="94" t="s">
        <v>100</v>
      </c>
      <c r="N34" s="94" t="s">
        <v>80</v>
      </c>
      <c r="O34" s="107">
        <v>46.38</v>
      </c>
      <c r="S34" s="33"/>
      <c r="T34" s="39"/>
      <c r="U34" s="39"/>
      <c r="V34" s="39"/>
      <c r="W34" s="39"/>
      <c r="X34" s="39"/>
      <c r="Y34" s="112">
        <f>IF(X34 &lt;&gt; "", RIGHT(Table15775311283848586881828384858788898108118128138148158169179[[#This Row],[Class (Dropdown)]],6),0)</f>
        <v>0</v>
      </c>
      <c r="Z34" s="108"/>
      <c r="AA34" s="107"/>
      <c r="AB34" s="111">
        <f>Table15775311283848586881828384858788898108118128138148158169179[[#This Row],[Rate (Auto fill)]]*Table15775311283848586881828384858788898108118128138148158169179[[#This Row],[Hours Groomed]]</f>
        <v>0</v>
      </c>
      <c r="AC34" s="32"/>
      <c r="AD34" s="39"/>
      <c r="AE34" s="39"/>
      <c r="AF34" s="39"/>
      <c r="AG34" s="39"/>
      <c r="AH34" s="78"/>
      <c r="AI34" s="33"/>
      <c r="AJ34" s="39"/>
      <c r="AK34" s="39"/>
      <c r="AL34" s="39"/>
      <c r="AM34" s="76"/>
      <c r="AN34" s="39"/>
      <c r="AO34" s="39"/>
      <c r="AP34" s="33"/>
      <c r="AQ34" s="77"/>
      <c r="AR34" s="39"/>
      <c r="AS34" s="39"/>
      <c r="AT34" s="76"/>
      <c r="AU34" s="39"/>
      <c r="AV34" s="78"/>
      <c r="AW34" s="33"/>
      <c r="AX34" s="77"/>
      <c r="AY34" s="39"/>
      <c r="AZ34" s="39"/>
      <c r="BA34" s="76"/>
      <c r="BB34" s="39"/>
      <c r="BC34" s="78"/>
      <c r="BD34" s="33"/>
      <c r="BE34" s="77"/>
      <c r="BF34" s="39"/>
      <c r="BG34" s="39"/>
      <c r="BH34" s="76"/>
      <c r="BI34" s="39"/>
      <c r="BJ34" s="78"/>
      <c r="BK34" s="33"/>
    </row>
    <row r="35" spans="1:63" ht="30" x14ac:dyDescent="0.35">
      <c r="A35" s="77"/>
      <c r="B35" s="39"/>
      <c r="C35" s="39"/>
      <c r="D35" s="39"/>
      <c r="E35" s="39"/>
      <c r="F35" s="73"/>
      <c r="G35" s="95">
        <f>Table1487453233343536331323334353738393103113123133143153164174[[#This Row],[Hours Worked]]*Table1487453233343536331323334353738393103113123133143153164174[[#This Row],[Rate]]</f>
        <v>0</v>
      </c>
      <c r="H35" s="116"/>
      <c r="I35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35" s="94"/>
      <c r="K35" s="95">
        <f>Table1487453233343536331323334353738393103113123133143153164174[[#This Row],[Rate (Auto selects)]]*Table1487453233343536331323334353738393103113123133143153164174[[#This Row],[Hours Used]]</f>
        <v>0</v>
      </c>
      <c r="M35" s="94" t="s">
        <v>101</v>
      </c>
      <c r="N35" s="94" t="s">
        <v>81</v>
      </c>
      <c r="O35" s="107">
        <v>111.43</v>
      </c>
      <c r="S35" s="33"/>
      <c r="T35" s="39"/>
      <c r="U35" s="39"/>
      <c r="V35" s="39"/>
      <c r="W35" s="39"/>
      <c r="X35" s="39"/>
      <c r="Y35" s="112">
        <f>IF(X35 &lt;&gt; "", RIGHT(Table15775311283848586881828384858788898108118128138148158169179[[#This Row],[Class (Dropdown)]],6),0)</f>
        <v>0</v>
      </c>
      <c r="Z35" s="108"/>
      <c r="AA35" s="107"/>
      <c r="AB35" s="111">
        <f>Table15775311283848586881828384858788898108118128138148158169179[[#This Row],[Rate (Auto fill)]]*Table15775311283848586881828384858788898108118128138148158169179[[#This Row],[Hours Groomed]]</f>
        <v>0</v>
      </c>
      <c r="AC35" s="32"/>
      <c r="AD35" s="39"/>
      <c r="AE35" s="39"/>
      <c r="AF35" s="39"/>
      <c r="AG35" s="39"/>
      <c r="AH35" s="78"/>
      <c r="AI35" s="33"/>
      <c r="AJ35" s="39"/>
      <c r="AK35" s="39"/>
      <c r="AL35" s="39"/>
      <c r="AM35" s="76"/>
      <c r="AN35" s="39"/>
      <c r="AO35" s="39"/>
      <c r="AP35" s="33"/>
      <c r="AQ35" s="77"/>
      <c r="AR35" s="39"/>
      <c r="AS35" s="39"/>
      <c r="AT35" s="76"/>
      <c r="AU35" s="39"/>
      <c r="AV35" s="78"/>
      <c r="AW35" s="33"/>
      <c r="AX35" s="77"/>
      <c r="AY35" s="39"/>
      <c r="AZ35" s="39"/>
      <c r="BA35" s="76"/>
      <c r="BB35" s="39"/>
      <c r="BC35" s="78"/>
      <c r="BD35" s="33"/>
      <c r="BE35" s="77"/>
      <c r="BF35" s="39"/>
      <c r="BG35" s="39"/>
      <c r="BH35" s="76"/>
      <c r="BI35" s="39"/>
      <c r="BJ35" s="78"/>
      <c r="BK35" s="33"/>
    </row>
    <row r="36" spans="1:63" ht="30" x14ac:dyDescent="0.35">
      <c r="A36" s="77"/>
      <c r="B36" s="39"/>
      <c r="C36" s="39"/>
      <c r="D36" s="39"/>
      <c r="E36" s="39"/>
      <c r="F36" s="73"/>
      <c r="G36" s="95">
        <f>Table1487453233343536331323334353738393103113123133143153164174[[#This Row],[Hours Worked]]*Table1487453233343536331323334353738393103113123133143153164174[[#This Row],[Rate]]</f>
        <v>0</v>
      </c>
      <c r="H36" s="116"/>
      <c r="I36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36" s="94"/>
      <c r="K36" s="95">
        <f>Table1487453233343536331323334353738393103113123133143153164174[[#This Row],[Rate (Auto selects)]]*Table1487453233343536331323334353738393103113123133143153164174[[#This Row],[Hours Used]]</f>
        <v>0</v>
      </c>
      <c r="M36" s="94" t="s">
        <v>102</v>
      </c>
      <c r="N36" s="94" t="s">
        <v>82</v>
      </c>
      <c r="O36" s="107">
        <v>55.85</v>
      </c>
      <c r="S36" s="33"/>
      <c r="T36" s="39"/>
      <c r="U36" s="39"/>
      <c r="V36" s="39"/>
      <c r="W36" s="39"/>
      <c r="X36" s="39"/>
      <c r="Y36" s="112">
        <f>IF(X36 &lt;&gt; "", RIGHT(Table15775311283848586881828384858788898108118128138148158169179[[#This Row],[Class (Dropdown)]],6),0)</f>
        <v>0</v>
      </c>
      <c r="Z36" s="108"/>
      <c r="AA36" s="107"/>
      <c r="AB36" s="111">
        <f>Table15775311283848586881828384858788898108118128138148158169179[[#This Row],[Rate (Auto fill)]]*Table15775311283848586881828384858788898108118128138148158169179[[#This Row],[Hours Groomed]]</f>
        <v>0</v>
      </c>
      <c r="AC36" s="32"/>
      <c r="AD36" s="39"/>
      <c r="AE36" s="39"/>
      <c r="AF36" s="39"/>
      <c r="AG36" s="39"/>
      <c r="AH36" s="78"/>
      <c r="AI36" s="33"/>
      <c r="AJ36" s="39"/>
      <c r="AK36" s="39"/>
      <c r="AL36" s="39"/>
      <c r="AM36" s="76"/>
      <c r="AN36" s="39"/>
      <c r="AO36" s="39"/>
      <c r="AP36" s="33"/>
      <c r="AQ36" s="77"/>
      <c r="AR36" s="39"/>
      <c r="AS36" s="39"/>
      <c r="AT36" s="76"/>
      <c r="AU36" s="39"/>
      <c r="AV36" s="78"/>
      <c r="AW36" s="33"/>
      <c r="AX36" s="77"/>
      <c r="AY36" s="39"/>
      <c r="AZ36" s="39"/>
      <c r="BA36" s="76"/>
      <c r="BB36" s="39"/>
      <c r="BC36" s="78"/>
      <c r="BD36" s="33"/>
      <c r="BE36" s="77"/>
      <c r="BF36" s="39"/>
      <c r="BG36" s="39"/>
      <c r="BH36" s="76"/>
      <c r="BI36" s="39"/>
      <c r="BJ36" s="78"/>
      <c r="BK36" s="33"/>
    </row>
    <row r="37" spans="1:63" ht="30" x14ac:dyDescent="0.35">
      <c r="A37" s="77"/>
      <c r="B37" s="39"/>
      <c r="C37" s="39"/>
      <c r="D37" s="39"/>
      <c r="E37" s="39"/>
      <c r="F37" s="73"/>
      <c r="G37" s="95">
        <f>Table1487453233343536331323334353738393103113123133143153164174[[#This Row],[Hours Worked]]*Table1487453233343536331323334353738393103113123133143153164174[[#This Row],[Rate]]</f>
        <v>0</v>
      </c>
      <c r="H37" s="116"/>
      <c r="I37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37" s="94"/>
      <c r="K37" s="95">
        <f>Table1487453233343536331323334353738393103113123133143153164174[[#This Row],[Rate (Auto selects)]]*Table1487453233343536331323334353738393103113123133143153164174[[#This Row],[Hours Used]]</f>
        <v>0</v>
      </c>
      <c r="M37" s="94" t="s">
        <v>103</v>
      </c>
      <c r="N37" s="94" t="s">
        <v>83</v>
      </c>
      <c r="O37" s="107">
        <v>68.040000000000006</v>
      </c>
      <c r="S37" s="33"/>
      <c r="T37" s="39"/>
      <c r="U37" s="39"/>
      <c r="V37" s="39"/>
      <c r="W37" s="39"/>
      <c r="X37" s="39"/>
      <c r="Y37" s="112">
        <f>IF(X37 &lt;&gt; "", RIGHT(Table15775311283848586881828384858788898108118128138148158169179[[#This Row],[Class (Dropdown)]],6),0)</f>
        <v>0</v>
      </c>
      <c r="Z37" s="108"/>
      <c r="AA37" s="107"/>
      <c r="AB37" s="111">
        <f>Table15775311283848586881828384858788898108118128138148158169179[[#This Row],[Rate (Auto fill)]]*Table15775311283848586881828384858788898108118128138148158169179[[#This Row],[Hours Groomed]]</f>
        <v>0</v>
      </c>
      <c r="AC37" s="32"/>
      <c r="AD37" s="39"/>
      <c r="AE37" s="39"/>
      <c r="AF37" s="39"/>
      <c r="AG37" s="39"/>
      <c r="AH37" s="78"/>
      <c r="AI37" s="33"/>
      <c r="AJ37" s="39"/>
      <c r="AK37" s="39"/>
      <c r="AL37" s="39"/>
      <c r="AM37" s="76"/>
      <c r="AN37" s="39"/>
      <c r="AO37" s="39"/>
      <c r="AP37" s="33"/>
      <c r="AQ37" s="77"/>
      <c r="AR37" s="39"/>
      <c r="AS37" s="39"/>
      <c r="AT37" s="76"/>
      <c r="AU37" s="39"/>
      <c r="AV37" s="78"/>
      <c r="AW37" s="33"/>
      <c r="AX37" s="77"/>
      <c r="AY37" s="39"/>
      <c r="AZ37" s="39"/>
      <c r="BA37" s="76"/>
      <c r="BB37" s="39"/>
      <c r="BC37" s="78"/>
      <c r="BD37" s="33"/>
      <c r="BE37" s="77"/>
      <c r="BF37" s="39"/>
      <c r="BG37" s="39"/>
      <c r="BH37" s="76"/>
      <c r="BI37" s="39"/>
      <c r="BJ37" s="78"/>
      <c r="BK37" s="33"/>
    </row>
    <row r="38" spans="1:63" x14ac:dyDescent="0.35">
      <c r="A38" s="77"/>
      <c r="B38" s="39"/>
      <c r="C38" s="39"/>
      <c r="D38" s="39"/>
      <c r="E38" s="39"/>
      <c r="F38" s="73"/>
      <c r="G38" s="95">
        <f>Table1487453233343536331323334353738393103113123133143153164174[[#This Row],[Hours Worked]]*Table1487453233343536331323334353738393103113123133143153164174[[#This Row],[Rate]]</f>
        <v>0</v>
      </c>
      <c r="H38" s="116"/>
      <c r="I38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38" s="94"/>
      <c r="K38" s="95">
        <f>Table1487453233343536331323334353738393103113123133143153164174[[#This Row],[Rate (Auto selects)]]*Table1487453233343536331323334353738393103113123133143153164174[[#This Row],[Hours Used]]</f>
        <v>0</v>
      </c>
      <c r="S38" s="33"/>
      <c r="T38" s="39"/>
      <c r="U38" s="39"/>
      <c r="V38" s="39"/>
      <c r="W38" s="39"/>
      <c r="X38" s="39"/>
      <c r="Y38" s="112">
        <f>IF(X38 &lt;&gt; "", RIGHT(Table15775311283848586881828384858788898108118128138148158169179[[#This Row],[Class (Dropdown)]],6),0)</f>
        <v>0</v>
      </c>
      <c r="Z38" s="108"/>
      <c r="AA38" s="107"/>
      <c r="AB38" s="111">
        <f>Table15775311283848586881828384858788898108118128138148158169179[[#This Row],[Rate (Auto fill)]]*Table15775311283848586881828384858788898108118128138148158169179[[#This Row],[Hours Groomed]]</f>
        <v>0</v>
      </c>
      <c r="AC38" s="32"/>
      <c r="AD38" s="39"/>
      <c r="AE38" s="39"/>
      <c r="AF38" s="39"/>
      <c r="AG38" s="39"/>
      <c r="AH38" s="78"/>
      <c r="AI38" s="33"/>
      <c r="AJ38" s="39"/>
      <c r="AK38" s="39"/>
      <c r="AL38" s="39"/>
      <c r="AM38" s="76"/>
      <c r="AN38" s="39"/>
      <c r="AO38" s="39"/>
      <c r="AP38" s="33"/>
      <c r="AQ38" s="77"/>
      <c r="AR38" s="39"/>
      <c r="AS38" s="39"/>
      <c r="AT38" s="76"/>
      <c r="AU38" s="39"/>
      <c r="AV38" s="78"/>
      <c r="AW38" s="33"/>
      <c r="AX38" s="77"/>
      <c r="AY38" s="39"/>
      <c r="AZ38" s="39"/>
      <c r="BA38" s="76"/>
      <c r="BB38" s="39"/>
      <c r="BC38" s="78"/>
      <c r="BD38" s="33"/>
      <c r="BE38" s="77"/>
      <c r="BF38" s="39"/>
      <c r="BG38" s="39"/>
      <c r="BH38" s="76"/>
      <c r="BI38" s="39"/>
      <c r="BJ38" s="78"/>
      <c r="BK38" s="33"/>
    </row>
    <row r="39" spans="1:63" x14ac:dyDescent="0.35">
      <c r="A39" s="77"/>
      <c r="B39" s="39"/>
      <c r="C39" s="39"/>
      <c r="D39" s="39"/>
      <c r="E39" s="39"/>
      <c r="F39" s="73"/>
      <c r="G39" s="95">
        <f>Table1487453233343536331323334353738393103113123133143153164174[[#This Row],[Hours Worked]]*Table1487453233343536331323334353738393103113123133143153164174[[#This Row],[Rate]]</f>
        <v>0</v>
      </c>
      <c r="H39" s="116"/>
      <c r="I39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39" s="94"/>
      <c r="K39" s="95">
        <f>Table1487453233343536331323334353738393103113123133143153164174[[#This Row],[Rate (Auto selects)]]*Table1487453233343536331323334353738393103113123133143153164174[[#This Row],[Hours Used]]</f>
        <v>0</v>
      </c>
      <c r="S39" s="33"/>
      <c r="T39" s="39"/>
      <c r="U39" s="39"/>
      <c r="V39" s="39"/>
      <c r="W39" s="39"/>
      <c r="X39" s="39"/>
      <c r="Y39" s="112">
        <f>IF(X39 &lt;&gt; "", RIGHT(Table15775311283848586881828384858788898108118128138148158169179[[#This Row],[Class (Dropdown)]],6),0)</f>
        <v>0</v>
      </c>
      <c r="Z39" s="108"/>
      <c r="AA39" s="107"/>
      <c r="AB39" s="111">
        <f>Table15775311283848586881828384858788898108118128138148158169179[[#This Row],[Rate (Auto fill)]]*Table15775311283848586881828384858788898108118128138148158169179[[#This Row],[Hours Groomed]]</f>
        <v>0</v>
      </c>
      <c r="AC39" s="32"/>
      <c r="AD39" s="39"/>
      <c r="AE39" s="39"/>
      <c r="AF39" s="39"/>
      <c r="AG39" s="39"/>
      <c r="AH39" s="78"/>
      <c r="AI39" s="33"/>
      <c r="AJ39" s="39"/>
      <c r="AK39" s="39"/>
      <c r="AL39" s="39"/>
      <c r="AM39" s="76"/>
      <c r="AN39" s="39"/>
      <c r="AO39" s="39"/>
      <c r="AP39" s="33"/>
      <c r="AQ39" s="77"/>
      <c r="AR39" s="39"/>
      <c r="AS39" s="39"/>
      <c r="AT39" s="76"/>
      <c r="AU39" s="39"/>
      <c r="AV39" s="78"/>
      <c r="AW39" s="33"/>
      <c r="AX39" s="77"/>
      <c r="AY39" s="39"/>
      <c r="AZ39" s="39"/>
      <c r="BA39" s="76"/>
      <c r="BB39" s="39"/>
      <c r="BC39" s="78"/>
      <c r="BD39" s="33"/>
      <c r="BE39" s="77"/>
      <c r="BF39" s="39"/>
      <c r="BG39" s="39"/>
      <c r="BH39" s="76"/>
      <c r="BI39" s="39"/>
      <c r="BJ39" s="78"/>
      <c r="BK39" s="33"/>
    </row>
    <row r="40" spans="1:63" x14ac:dyDescent="0.35">
      <c r="A40" s="77"/>
      <c r="B40" s="39"/>
      <c r="C40" s="39"/>
      <c r="D40" s="39"/>
      <c r="E40" s="39"/>
      <c r="F40" s="73"/>
      <c r="G40" s="95">
        <f>Table1487453233343536331323334353738393103113123133143153164174[[#This Row],[Hours Worked]]*Table1487453233343536331323334353738393103113123133143153164174[[#This Row],[Rate]]</f>
        <v>0</v>
      </c>
      <c r="H40" s="116"/>
      <c r="I40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40" s="94"/>
      <c r="K40" s="95">
        <f>Table1487453233343536331323334353738393103113123133143153164174[[#This Row],[Rate (Auto selects)]]*Table1487453233343536331323334353738393103113123133143153164174[[#This Row],[Hours Used]]</f>
        <v>0</v>
      </c>
      <c r="S40" s="33"/>
      <c r="T40" s="39"/>
      <c r="U40" s="39"/>
      <c r="V40" s="39"/>
      <c r="W40" s="39"/>
      <c r="X40" s="39"/>
      <c r="Y40" s="112">
        <f>IF(X40 &lt;&gt; "", RIGHT(Table15775311283848586881828384858788898108118128138148158169179[[#This Row],[Class (Dropdown)]],6),0)</f>
        <v>0</v>
      </c>
      <c r="Z40" s="108"/>
      <c r="AA40" s="107"/>
      <c r="AB40" s="111">
        <f>Table15775311283848586881828384858788898108118128138148158169179[[#This Row],[Rate (Auto fill)]]*Table15775311283848586881828384858788898108118128138148158169179[[#This Row],[Hours Groomed]]</f>
        <v>0</v>
      </c>
      <c r="AC40" s="32"/>
      <c r="AD40" s="39"/>
      <c r="AE40" s="39"/>
      <c r="AF40" s="39"/>
      <c r="AG40" s="39"/>
      <c r="AH40" s="78"/>
      <c r="AI40" s="33"/>
      <c r="AJ40" s="39"/>
      <c r="AK40" s="39"/>
      <c r="AL40" s="39"/>
      <c r="AM40" s="76"/>
      <c r="AN40" s="39"/>
      <c r="AO40" s="39"/>
      <c r="AP40" s="33"/>
      <c r="AQ40" s="77"/>
      <c r="AR40" s="39"/>
      <c r="AS40" s="39"/>
      <c r="AT40" s="76"/>
      <c r="AU40" s="39"/>
      <c r="AV40" s="78"/>
      <c r="AW40" s="33"/>
      <c r="AX40" s="77"/>
      <c r="AY40" s="39"/>
      <c r="AZ40" s="39"/>
      <c r="BA40" s="76"/>
      <c r="BB40" s="39"/>
      <c r="BC40" s="78"/>
      <c r="BD40" s="33"/>
      <c r="BE40" s="77"/>
      <c r="BF40" s="39"/>
      <c r="BG40" s="39"/>
      <c r="BH40" s="76"/>
      <c r="BI40" s="39"/>
      <c r="BJ40" s="78"/>
      <c r="BK40" s="33"/>
    </row>
    <row r="41" spans="1:63" x14ac:dyDescent="0.35">
      <c r="A41" s="77"/>
      <c r="B41" s="39"/>
      <c r="C41" s="39"/>
      <c r="D41" s="39"/>
      <c r="E41" s="39"/>
      <c r="F41" s="73"/>
      <c r="G41" s="95">
        <f>Table1487453233343536331323334353738393103113123133143153164174[[#This Row],[Hours Worked]]*Table1487453233343536331323334353738393103113123133143153164174[[#This Row],[Rate]]</f>
        <v>0</v>
      </c>
      <c r="H41" s="116"/>
      <c r="I41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41" s="94"/>
      <c r="K41" s="95">
        <f>Table1487453233343536331323334353738393103113123133143153164174[[#This Row],[Rate (Auto selects)]]*Table1487453233343536331323334353738393103113123133143153164174[[#This Row],[Hours Used]]</f>
        <v>0</v>
      </c>
      <c r="S41" s="33"/>
      <c r="T41" s="39"/>
      <c r="U41" s="39"/>
      <c r="V41" s="39"/>
      <c r="W41" s="39"/>
      <c r="X41" s="39"/>
      <c r="Y41" s="112">
        <f>IF(X41 &lt;&gt; "", RIGHT(Table15775311283848586881828384858788898108118128138148158169179[[#This Row],[Class (Dropdown)]],6),0)</f>
        <v>0</v>
      </c>
      <c r="Z41" s="108"/>
      <c r="AA41" s="107"/>
      <c r="AB41" s="111">
        <f>Table15775311283848586881828384858788898108118128138148158169179[[#This Row],[Rate (Auto fill)]]*Table15775311283848586881828384858788898108118128138148158169179[[#This Row],[Hours Groomed]]</f>
        <v>0</v>
      </c>
      <c r="AC41" s="32"/>
      <c r="AD41" s="39"/>
      <c r="AE41" s="39"/>
      <c r="AF41" s="39"/>
      <c r="AG41" s="39"/>
      <c r="AH41" s="78"/>
      <c r="AI41" s="33"/>
      <c r="AJ41" s="39"/>
      <c r="AK41" s="39"/>
      <c r="AL41" s="39"/>
      <c r="AM41" s="76"/>
      <c r="AN41" s="39"/>
      <c r="AO41" s="39"/>
      <c r="AP41" s="33"/>
      <c r="AQ41" s="77"/>
      <c r="AR41" s="39"/>
      <c r="AS41" s="39"/>
      <c r="AT41" s="76"/>
      <c r="AU41" s="39"/>
      <c r="AV41" s="78"/>
      <c r="AW41" s="33"/>
      <c r="AX41" s="77"/>
      <c r="AY41" s="39"/>
      <c r="AZ41" s="39"/>
      <c r="BA41" s="76"/>
      <c r="BB41" s="39"/>
      <c r="BC41" s="78"/>
      <c r="BD41" s="33"/>
      <c r="BE41" s="77"/>
      <c r="BF41" s="39"/>
      <c r="BG41" s="39"/>
      <c r="BH41" s="76"/>
      <c r="BI41" s="39"/>
      <c r="BJ41" s="78"/>
      <c r="BK41" s="33"/>
    </row>
    <row r="42" spans="1:63" ht="15.6" thickBot="1" x14ac:dyDescent="0.4">
      <c r="A42" s="77"/>
      <c r="B42" s="39"/>
      <c r="C42" s="39"/>
      <c r="D42" s="39"/>
      <c r="E42" s="39"/>
      <c r="F42" s="73"/>
      <c r="G42" s="95">
        <f>Table1487453233343536331323334353738393103113123133143153164174[[#This Row],[Hours Worked]]*Table1487453233343536331323334353738393103113123133143153164174[[#This Row],[Rate]]</f>
        <v>0</v>
      </c>
      <c r="H42" s="116"/>
      <c r="I42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42" s="94"/>
      <c r="K42" s="95">
        <f>Table1487453233343536331323334353738393103113123133143153164174[[#This Row],[Rate (Auto selects)]]*Table1487453233343536331323334353738393103113123133143153164174[[#This Row],[Hours Used]]</f>
        <v>0</v>
      </c>
      <c r="S42" s="33"/>
      <c r="T42" s="39"/>
      <c r="U42" s="39"/>
      <c r="V42" s="39"/>
      <c r="W42" s="39"/>
      <c r="X42" s="39"/>
      <c r="Y42" s="112">
        <f>IF(X42 &lt;&gt; "", RIGHT(Table15775311283848586881828384858788898108118128138148158169179[[#This Row],[Class (Dropdown)]],6),0)</f>
        <v>0</v>
      </c>
      <c r="Z42" s="108"/>
      <c r="AA42" s="107"/>
      <c r="AB42" s="111">
        <f>Table15775311283848586881828384858788898108118128138148158169179[[#This Row],[Rate (Auto fill)]]*Table15775311283848586881828384858788898108118128138148158169179[[#This Row],[Hours Groomed]]</f>
        <v>0</v>
      </c>
      <c r="AC42" s="32"/>
      <c r="AD42" s="39"/>
      <c r="AE42" s="82"/>
      <c r="AF42" s="82"/>
      <c r="AG42" s="82"/>
      <c r="AH42" s="83"/>
      <c r="AI42" s="33"/>
      <c r="AJ42" s="39"/>
      <c r="AK42" s="39"/>
      <c r="AL42" s="39"/>
      <c r="AM42" s="76"/>
      <c r="AN42" s="39"/>
      <c r="AO42" s="39"/>
      <c r="AP42" s="33"/>
      <c r="AQ42" s="77"/>
      <c r="AR42" s="39"/>
      <c r="AS42" s="39"/>
      <c r="AT42" s="76"/>
      <c r="AU42" s="39"/>
      <c r="AV42" s="78"/>
      <c r="AW42" s="33"/>
      <c r="AX42" s="77"/>
      <c r="AY42" s="39"/>
      <c r="AZ42" s="39"/>
      <c r="BA42" s="76"/>
      <c r="BB42" s="39"/>
      <c r="BC42" s="78"/>
      <c r="BD42" s="33"/>
      <c r="BE42" s="77"/>
      <c r="BF42" s="39"/>
      <c r="BG42" s="39"/>
      <c r="BH42" s="76"/>
      <c r="BI42" s="39"/>
      <c r="BJ42" s="78"/>
      <c r="BK42" s="33"/>
    </row>
    <row r="43" spans="1:63" x14ac:dyDescent="0.35">
      <c r="A43" s="77"/>
      <c r="B43" s="39"/>
      <c r="C43" s="39"/>
      <c r="D43" s="39"/>
      <c r="E43" s="39"/>
      <c r="F43" s="73"/>
      <c r="G43" s="95">
        <f>Table1487453233343536331323334353738393103113123133143153164174[[#This Row],[Hours Worked]]*Table1487453233343536331323334353738393103113123133143153164174[[#This Row],[Rate]]</f>
        <v>0</v>
      </c>
      <c r="H43" s="116"/>
      <c r="I43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43" s="94"/>
      <c r="K43" s="95">
        <f>Table1487453233343536331323334353738393103113123133143153164174[[#This Row],[Rate (Auto selects)]]*Table1487453233343536331323334353738393103113123133143153164174[[#This Row],[Hours Used]]</f>
        <v>0</v>
      </c>
      <c r="S43" s="33"/>
      <c r="T43" s="39"/>
      <c r="U43" s="39"/>
      <c r="V43" s="39"/>
      <c r="W43" s="39"/>
      <c r="X43" s="39"/>
      <c r="Y43" s="112">
        <f>IF(X43 &lt;&gt; "", RIGHT(Table15775311283848586881828384858788898108118128138148158169179[[#This Row],[Class (Dropdown)]],6),0)</f>
        <v>0</v>
      </c>
      <c r="Z43" s="108"/>
      <c r="AA43" s="107"/>
      <c r="AB43" s="111">
        <f>Table15775311283848586881828384858788898108118128138148158169179[[#This Row],[Rate (Auto fill)]]*Table15775311283848586881828384858788898108118128138148158169179[[#This Row],[Hours Groomed]]</f>
        <v>0</v>
      </c>
      <c r="AC43" s="32"/>
      <c r="AD43" s="84"/>
      <c r="AE43" s="85"/>
      <c r="AF43" s="85"/>
      <c r="AI43" s="33"/>
      <c r="AJ43" s="39"/>
      <c r="AK43" s="39"/>
      <c r="AL43" s="39"/>
      <c r="AM43" s="76"/>
      <c r="AN43" s="39"/>
      <c r="AO43" s="39"/>
      <c r="AP43" s="33"/>
      <c r="AQ43" s="77"/>
      <c r="AR43" s="39"/>
      <c r="AS43" s="39"/>
      <c r="AT43" s="76"/>
      <c r="AU43" s="39"/>
      <c r="AV43" s="78"/>
      <c r="AW43" s="33"/>
      <c r="AX43" s="77"/>
      <c r="AY43" s="39"/>
      <c r="AZ43" s="39"/>
      <c r="BA43" s="76"/>
      <c r="BB43" s="39"/>
      <c r="BC43" s="78"/>
      <c r="BD43" s="33"/>
      <c r="BE43" s="77"/>
      <c r="BF43" s="39"/>
      <c r="BG43" s="39"/>
      <c r="BH43" s="76"/>
      <c r="BI43" s="39"/>
      <c r="BJ43" s="78"/>
      <c r="BK43" s="33"/>
    </row>
    <row r="44" spans="1:63" x14ac:dyDescent="0.35">
      <c r="A44" s="77"/>
      <c r="B44" s="39"/>
      <c r="C44" s="39"/>
      <c r="D44" s="39"/>
      <c r="E44" s="39"/>
      <c r="F44" s="73"/>
      <c r="G44" s="95">
        <f>Table1487453233343536331323334353738393103113123133143153164174[[#This Row],[Hours Worked]]*Table1487453233343536331323334353738393103113123133143153164174[[#This Row],[Rate]]</f>
        <v>0</v>
      </c>
      <c r="H44" s="116"/>
      <c r="I44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44" s="94"/>
      <c r="K44" s="95">
        <f>Table1487453233343536331323334353738393103113123133143153164174[[#This Row],[Rate (Auto selects)]]*Table1487453233343536331323334353738393103113123133143153164174[[#This Row],[Hours Used]]</f>
        <v>0</v>
      </c>
      <c r="S44" s="33"/>
      <c r="T44" s="39"/>
      <c r="U44" s="39"/>
      <c r="V44" s="39"/>
      <c r="W44" s="39"/>
      <c r="X44" s="39"/>
      <c r="Y44" s="112">
        <f>IF(X44 &lt;&gt; "", RIGHT(Table15775311283848586881828384858788898108118128138148158169179[[#This Row],[Class (Dropdown)]],6),0)</f>
        <v>0</v>
      </c>
      <c r="Z44" s="108"/>
      <c r="AA44" s="107"/>
      <c r="AB44" s="111">
        <f>Table15775311283848586881828384858788898108118128138148158169179[[#This Row],[Rate (Auto fill)]]*Table15775311283848586881828384858788898108118128138148158169179[[#This Row],[Hours Groomed]]</f>
        <v>0</v>
      </c>
      <c r="AC44" s="32"/>
      <c r="AD44" s="84"/>
      <c r="AE44" s="85"/>
      <c r="AF44" s="85"/>
      <c r="AI44" s="33"/>
      <c r="AJ44" s="39"/>
      <c r="AK44" s="39"/>
      <c r="AL44" s="39"/>
      <c r="AM44" s="76"/>
      <c r="AN44" s="39"/>
      <c r="AO44" s="39"/>
      <c r="AP44" s="33"/>
      <c r="AQ44" s="77"/>
      <c r="AR44" s="39"/>
      <c r="AS44" s="39"/>
      <c r="AT44" s="76"/>
      <c r="AU44" s="39"/>
      <c r="AV44" s="78"/>
      <c r="AW44" s="33"/>
      <c r="AX44" s="77"/>
      <c r="AY44" s="39"/>
      <c r="AZ44" s="39"/>
      <c r="BA44" s="76"/>
      <c r="BB44" s="39"/>
      <c r="BC44" s="78"/>
      <c r="BD44" s="33"/>
      <c r="BE44" s="77"/>
      <c r="BF44" s="39"/>
      <c r="BG44" s="39"/>
      <c r="BH44" s="76"/>
      <c r="BI44" s="39"/>
      <c r="BJ44" s="78"/>
      <c r="BK44" s="33"/>
    </row>
    <row r="45" spans="1:63" x14ac:dyDescent="0.35">
      <c r="A45" s="77"/>
      <c r="B45" s="39"/>
      <c r="C45" s="39"/>
      <c r="D45" s="39"/>
      <c r="E45" s="39"/>
      <c r="F45" s="73"/>
      <c r="G45" s="95">
        <f>Table1487453233343536331323334353738393103113123133143153164174[[#This Row],[Hours Worked]]*Table1487453233343536331323334353738393103113123133143153164174[[#This Row],[Rate]]</f>
        <v>0</v>
      </c>
      <c r="H45" s="116"/>
      <c r="I45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45" s="94"/>
      <c r="K45" s="95">
        <f>Table1487453233343536331323334353738393103113123133143153164174[[#This Row],[Rate (Auto selects)]]*Table1487453233343536331323334353738393103113123133143153164174[[#This Row],[Hours Used]]</f>
        <v>0</v>
      </c>
      <c r="S45" s="33"/>
      <c r="T45" s="39"/>
      <c r="U45" s="39"/>
      <c r="V45" s="39"/>
      <c r="W45" s="39"/>
      <c r="X45" s="39"/>
      <c r="Y45" s="112">
        <f>IF(X45 &lt;&gt; "", RIGHT(Table15775311283848586881828384858788898108118128138148158169179[[#This Row],[Class (Dropdown)]],6),0)</f>
        <v>0</v>
      </c>
      <c r="Z45" s="108"/>
      <c r="AA45" s="107"/>
      <c r="AB45" s="111">
        <f>Table15775311283848586881828384858788898108118128138148158169179[[#This Row],[Rate (Auto fill)]]*Table15775311283848586881828384858788898108118128138148158169179[[#This Row],[Hours Groomed]]</f>
        <v>0</v>
      </c>
      <c r="AC45" s="32"/>
      <c r="AD45" s="84"/>
      <c r="AE45" s="85"/>
      <c r="AF45" s="85"/>
      <c r="AI45" s="33"/>
      <c r="AJ45" s="39"/>
      <c r="AK45" s="39"/>
      <c r="AL45" s="39"/>
      <c r="AM45" s="76"/>
      <c r="AN45" s="39"/>
      <c r="AO45" s="39"/>
      <c r="AP45" s="33"/>
      <c r="AQ45" s="77"/>
      <c r="AR45" s="39"/>
      <c r="AS45" s="39"/>
      <c r="AT45" s="76"/>
      <c r="AU45" s="39"/>
      <c r="AV45" s="78"/>
      <c r="AW45" s="33"/>
      <c r="AX45" s="77"/>
      <c r="AY45" s="39"/>
      <c r="AZ45" s="39"/>
      <c r="BA45" s="76"/>
      <c r="BB45" s="39"/>
      <c r="BC45" s="78"/>
      <c r="BD45" s="33"/>
      <c r="BE45" s="77"/>
      <c r="BF45" s="39"/>
      <c r="BG45" s="39"/>
      <c r="BH45" s="76"/>
      <c r="BI45" s="39"/>
      <c r="BJ45" s="78"/>
      <c r="BK45" s="33"/>
    </row>
    <row r="46" spans="1:63" x14ac:dyDescent="0.35">
      <c r="A46" s="77"/>
      <c r="B46" s="39"/>
      <c r="C46" s="39"/>
      <c r="D46" s="39"/>
      <c r="E46" s="39"/>
      <c r="F46" s="73"/>
      <c r="G46" s="95">
        <f>Table1487453233343536331323334353738393103113123133143153164174[[#This Row],[Hours Worked]]*Table1487453233343536331323334353738393103113123133143153164174[[#This Row],[Rate]]</f>
        <v>0</v>
      </c>
      <c r="H46" s="116"/>
      <c r="I46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46" s="94"/>
      <c r="K46" s="95">
        <f>Table1487453233343536331323334353738393103113123133143153164174[[#This Row],[Rate (Auto selects)]]*Table1487453233343536331323334353738393103113123133143153164174[[#This Row],[Hours Used]]</f>
        <v>0</v>
      </c>
      <c r="S46" s="33"/>
      <c r="T46" s="39"/>
      <c r="U46" s="39"/>
      <c r="V46" s="39"/>
      <c r="W46" s="39"/>
      <c r="X46" s="39"/>
      <c r="Y46" s="112">
        <f>IF(X46 &lt;&gt; "", RIGHT(Table15775311283848586881828384858788898108118128138148158169179[[#This Row],[Class (Dropdown)]],6),0)</f>
        <v>0</v>
      </c>
      <c r="Z46" s="108"/>
      <c r="AA46" s="107"/>
      <c r="AB46" s="111">
        <f>Table15775311283848586881828384858788898108118128138148158169179[[#This Row],[Rate (Auto fill)]]*Table15775311283848586881828384858788898108118128138148158169179[[#This Row],[Hours Groomed]]</f>
        <v>0</v>
      </c>
      <c r="AC46" s="32"/>
      <c r="AD46" s="84"/>
      <c r="AE46" s="85"/>
      <c r="AF46" s="85"/>
      <c r="AI46" s="33"/>
      <c r="AJ46" s="39"/>
      <c r="AK46" s="39"/>
      <c r="AL46" s="39"/>
      <c r="AM46" s="76"/>
      <c r="AN46" s="39"/>
      <c r="AO46" s="39"/>
      <c r="AP46" s="33"/>
      <c r="AQ46" s="77"/>
      <c r="AR46" s="39"/>
      <c r="AS46" s="39"/>
      <c r="AT46" s="76"/>
      <c r="AU46" s="39"/>
      <c r="AV46" s="78"/>
      <c r="AW46" s="33"/>
      <c r="AX46" s="77"/>
      <c r="AY46" s="39"/>
      <c r="AZ46" s="39"/>
      <c r="BA46" s="76"/>
      <c r="BB46" s="39"/>
      <c r="BC46" s="78"/>
      <c r="BD46" s="33"/>
      <c r="BE46" s="77"/>
      <c r="BF46" s="39"/>
      <c r="BG46" s="39"/>
      <c r="BH46" s="76"/>
      <c r="BI46" s="39"/>
      <c r="BJ46" s="78"/>
      <c r="BK46" s="33"/>
    </row>
    <row r="47" spans="1:63" x14ac:dyDescent="0.35">
      <c r="A47" s="77"/>
      <c r="B47" s="39"/>
      <c r="C47" s="39"/>
      <c r="D47" s="39"/>
      <c r="E47" s="39"/>
      <c r="F47" s="73"/>
      <c r="G47" s="95">
        <f>Table1487453233343536331323334353738393103113123133143153164174[[#This Row],[Hours Worked]]*Table1487453233343536331323334353738393103113123133143153164174[[#This Row],[Rate]]</f>
        <v>0</v>
      </c>
      <c r="H47" s="116"/>
      <c r="I47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47" s="94"/>
      <c r="K47" s="95">
        <f>Table1487453233343536331323334353738393103113123133143153164174[[#This Row],[Rate (Auto selects)]]*Table1487453233343536331323334353738393103113123133143153164174[[#This Row],[Hours Used]]</f>
        <v>0</v>
      </c>
      <c r="S47" s="33"/>
      <c r="T47" s="39"/>
      <c r="U47" s="39"/>
      <c r="V47" s="39"/>
      <c r="W47" s="39"/>
      <c r="X47" s="39"/>
      <c r="Y47" s="112">
        <f>IF(X47 &lt;&gt; "", RIGHT(Table15775311283848586881828384858788898108118128138148158169179[[#This Row],[Class (Dropdown)]],6),0)</f>
        <v>0</v>
      </c>
      <c r="Z47" s="108"/>
      <c r="AA47" s="107"/>
      <c r="AB47" s="111">
        <f>Table15775311283848586881828384858788898108118128138148158169179[[#This Row],[Rate (Auto fill)]]*Table15775311283848586881828384858788898108118128138148158169179[[#This Row],[Hours Groomed]]</f>
        <v>0</v>
      </c>
      <c r="AC47" s="32"/>
      <c r="AD47" s="84"/>
      <c r="AE47" s="85"/>
      <c r="AF47" s="85"/>
      <c r="AI47" s="33"/>
      <c r="AJ47" s="39"/>
      <c r="AK47" s="39"/>
      <c r="AL47" s="39"/>
      <c r="AM47" s="76"/>
      <c r="AN47" s="39"/>
      <c r="AO47" s="39"/>
      <c r="AP47" s="33"/>
      <c r="AQ47" s="77"/>
      <c r="AR47" s="39"/>
      <c r="AS47" s="39"/>
      <c r="AT47" s="76"/>
      <c r="AU47" s="39"/>
      <c r="AV47" s="78"/>
      <c r="AW47" s="33"/>
      <c r="AX47" s="77"/>
      <c r="AY47" s="39"/>
      <c r="AZ47" s="39"/>
      <c r="BA47" s="76"/>
      <c r="BB47" s="39"/>
      <c r="BC47" s="78"/>
      <c r="BD47" s="33"/>
      <c r="BE47" s="77"/>
      <c r="BF47" s="39"/>
      <c r="BG47" s="39"/>
      <c r="BH47" s="76"/>
      <c r="BI47" s="39"/>
      <c r="BJ47" s="78"/>
      <c r="BK47" s="33"/>
    </row>
    <row r="48" spans="1:63" x14ac:dyDescent="0.35">
      <c r="A48" s="77"/>
      <c r="B48" s="39"/>
      <c r="C48" s="39"/>
      <c r="D48" s="39"/>
      <c r="E48" s="39"/>
      <c r="F48" s="73"/>
      <c r="G48" s="95">
        <f>Table1487453233343536331323334353738393103113123133143153164174[[#This Row],[Hours Worked]]*Table1487453233343536331323334353738393103113123133143153164174[[#This Row],[Rate]]</f>
        <v>0</v>
      </c>
      <c r="H48" s="116"/>
      <c r="I48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48" s="94"/>
      <c r="K48" s="95">
        <f>Table1487453233343536331323334353738393103113123133143153164174[[#This Row],[Rate (Auto selects)]]*Table1487453233343536331323334353738393103113123133143153164174[[#This Row],[Hours Used]]</f>
        <v>0</v>
      </c>
      <c r="S48" s="33"/>
      <c r="T48" s="39"/>
      <c r="U48" s="39"/>
      <c r="V48" s="39"/>
      <c r="W48" s="39"/>
      <c r="X48" s="39"/>
      <c r="Y48" s="112">
        <f>IF(X48 &lt;&gt; "", RIGHT(Table15775311283848586881828384858788898108118128138148158169179[[#This Row],[Class (Dropdown)]],6),0)</f>
        <v>0</v>
      </c>
      <c r="Z48" s="108"/>
      <c r="AA48" s="107"/>
      <c r="AB48" s="111">
        <f>Table15775311283848586881828384858788898108118128138148158169179[[#This Row],[Rate (Auto fill)]]*Table15775311283848586881828384858788898108118128138148158169179[[#This Row],[Hours Groomed]]</f>
        <v>0</v>
      </c>
      <c r="AC48" s="32"/>
      <c r="AD48" s="84"/>
      <c r="AE48" s="85"/>
      <c r="AF48" s="85"/>
      <c r="AI48" s="33"/>
      <c r="AJ48" s="39"/>
      <c r="AK48" s="39"/>
      <c r="AL48" s="39"/>
      <c r="AM48" s="76"/>
      <c r="AN48" s="39"/>
      <c r="AO48" s="39"/>
      <c r="AP48" s="33"/>
      <c r="AQ48" s="77"/>
      <c r="AR48" s="39"/>
      <c r="AS48" s="39"/>
      <c r="AT48" s="76"/>
      <c r="AU48" s="39"/>
      <c r="AV48" s="78"/>
      <c r="AW48" s="33"/>
      <c r="AX48" s="77"/>
      <c r="AY48" s="39"/>
      <c r="AZ48" s="39"/>
      <c r="BA48" s="76"/>
      <c r="BB48" s="39"/>
      <c r="BC48" s="78"/>
      <c r="BD48" s="33"/>
      <c r="BE48" s="77"/>
      <c r="BF48" s="39"/>
      <c r="BG48" s="39"/>
      <c r="BH48" s="76"/>
      <c r="BI48" s="39"/>
      <c r="BJ48" s="78"/>
      <c r="BK48" s="33"/>
    </row>
    <row r="49" spans="1:63" x14ac:dyDescent="0.35">
      <c r="A49" s="77"/>
      <c r="B49" s="39"/>
      <c r="C49" s="39"/>
      <c r="D49" s="39"/>
      <c r="E49" s="39"/>
      <c r="F49" s="73"/>
      <c r="G49" s="95">
        <f>Table1487453233343536331323334353738393103113123133143153164174[[#This Row],[Hours Worked]]*Table1487453233343536331323334353738393103113123133143153164174[[#This Row],[Rate]]</f>
        <v>0</v>
      </c>
      <c r="H49" s="116"/>
      <c r="I49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49" s="94"/>
      <c r="K49" s="95">
        <f>Table1487453233343536331323334353738393103113123133143153164174[[#This Row],[Rate (Auto selects)]]*Table1487453233343536331323334353738393103113123133143153164174[[#This Row],[Hours Used]]</f>
        <v>0</v>
      </c>
      <c r="S49" s="33"/>
      <c r="T49" s="39"/>
      <c r="U49" s="39"/>
      <c r="V49" s="39"/>
      <c r="W49" s="39"/>
      <c r="X49" s="39"/>
      <c r="Y49" s="112">
        <f>IF(X49 &lt;&gt; "", RIGHT(Table15775311283848586881828384858788898108118128138148158169179[[#This Row],[Class (Dropdown)]],6),0)</f>
        <v>0</v>
      </c>
      <c r="Z49" s="108"/>
      <c r="AA49" s="107"/>
      <c r="AB49" s="111">
        <f>Table15775311283848586881828384858788898108118128138148158169179[[#This Row],[Rate (Auto fill)]]*Table15775311283848586881828384858788898108118128138148158169179[[#This Row],[Hours Groomed]]</f>
        <v>0</v>
      </c>
      <c r="AC49" s="32"/>
      <c r="AD49" s="84"/>
      <c r="AE49" s="85"/>
      <c r="AF49" s="85"/>
      <c r="AI49" s="33"/>
      <c r="AJ49" s="39"/>
      <c r="AK49" s="39"/>
      <c r="AL49" s="39"/>
      <c r="AM49" s="76"/>
      <c r="AN49" s="39"/>
      <c r="AO49" s="39"/>
      <c r="AP49" s="33"/>
      <c r="AQ49" s="77"/>
      <c r="AR49" s="39"/>
      <c r="AS49" s="39"/>
      <c r="AT49" s="76"/>
      <c r="AU49" s="39"/>
      <c r="AV49" s="78"/>
      <c r="AW49" s="33"/>
      <c r="AX49" s="77"/>
      <c r="AY49" s="39"/>
      <c r="AZ49" s="39"/>
      <c r="BA49" s="76"/>
      <c r="BB49" s="39"/>
      <c r="BC49" s="78"/>
      <c r="BD49" s="33"/>
      <c r="BE49" s="77"/>
      <c r="BF49" s="39"/>
      <c r="BG49" s="39"/>
      <c r="BH49" s="76"/>
      <c r="BI49" s="39"/>
      <c r="BJ49" s="78"/>
      <c r="BK49" s="33"/>
    </row>
    <row r="50" spans="1:63" x14ac:dyDescent="0.35">
      <c r="A50" s="77"/>
      <c r="B50" s="39"/>
      <c r="C50" s="39"/>
      <c r="D50" s="39"/>
      <c r="E50" s="39"/>
      <c r="F50" s="73"/>
      <c r="G50" s="95">
        <f>Table1487453233343536331323334353738393103113123133143153164174[[#This Row],[Hours Worked]]*Table1487453233343536331323334353738393103113123133143153164174[[#This Row],[Rate]]</f>
        <v>0</v>
      </c>
      <c r="H50" s="116"/>
      <c r="I50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50" s="94"/>
      <c r="K50" s="95">
        <f>Table1487453233343536331323334353738393103113123133143153164174[[#This Row],[Rate (Auto selects)]]*Table1487453233343536331323334353738393103113123133143153164174[[#This Row],[Hours Used]]</f>
        <v>0</v>
      </c>
      <c r="S50" s="33"/>
      <c r="T50" s="39"/>
      <c r="U50" s="39"/>
      <c r="V50" s="39"/>
      <c r="W50" s="39"/>
      <c r="X50" s="39"/>
      <c r="Y50" s="112">
        <f>IF(X50 &lt;&gt; "", RIGHT(Table15775311283848586881828384858788898108118128138148158169179[[#This Row],[Class (Dropdown)]],6),0)</f>
        <v>0</v>
      </c>
      <c r="Z50" s="108"/>
      <c r="AA50" s="107"/>
      <c r="AB50" s="111">
        <f>Table15775311283848586881828384858788898108118128138148158169179[[#This Row],[Rate (Auto fill)]]*Table15775311283848586881828384858788898108118128138148158169179[[#This Row],[Hours Groomed]]</f>
        <v>0</v>
      </c>
      <c r="AC50" s="32"/>
      <c r="AD50" s="84"/>
      <c r="AE50" s="85"/>
      <c r="AF50" s="85"/>
      <c r="AI50" s="33"/>
      <c r="AJ50" s="39"/>
      <c r="AK50" s="39"/>
      <c r="AL50" s="39"/>
      <c r="AM50" s="76"/>
      <c r="AN50" s="39"/>
      <c r="AO50" s="39"/>
      <c r="AP50" s="33"/>
      <c r="AQ50" s="77"/>
      <c r="AR50" s="39"/>
      <c r="AS50" s="39"/>
      <c r="AT50" s="76"/>
      <c r="AU50" s="39"/>
      <c r="AV50" s="78"/>
      <c r="AW50" s="33"/>
      <c r="AX50" s="77"/>
      <c r="AY50" s="39"/>
      <c r="AZ50" s="39"/>
      <c r="BA50" s="76"/>
      <c r="BB50" s="39"/>
      <c r="BC50" s="78"/>
      <c r="BD50" s="33"/>
      <c r="BE50" s="77"/>
      <c r="BF50" s="39"/>
      <c r="BG50" s="39"/>
      <c r="BH50" s="76"/>
      <c r="BI50" s="39"/>
      <c r="BJ50" s="78"/>
      <c r="BK50" s="33"/>
    </row>
    <row r="51" spans="1:63" x14ac:dyDescent="0.35">
      <c r="A51" s="77"/>
      <c r="B51" s="39"/>
      <c r="C51" s="39"/>
      <c r="D51" s="39"/>
      <c r="E51" s="39"/>
      <c r="F51" s="73"/>
      <c r="G51" s="95">
        <f>Table1487453233343536331323334353738393103113123133143153164174[[#This Row],[Hours Worked]]*Table1487453233343536331323334353738393103113123133143153164174[[#This Row],[Rate]]</f>
        <v>0</v>
      </c>
      <c r="H51" s="116"/>
      <c r="I51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51" s="94"/>
      <c r="K51" s="95">
        <f>Table1487453233343536331323334353738393103113123133143153164174[[#This Row],[Rate (Auto selects)]]*Table1487453233343536331323334353738393103113123133143153164174[[#This Row],[Hours Used]]</f>
        <v>0</v>
      </c>
      <c r="S51" s="33"/>
      <c r="T51" s="39"/>
      <c r="U51" s="39"/>
      <c r="V51" s="39"/>
      <c r="W51" s="39"/>
      <c r="X51" s="39"/>
      <c r="Y51" s="112">
        <f>IF(X51 &lt;&gt; "", RIGHT(Table15775311283848586881828384858788898108118128138148158169179[[#This Row],[Class (Dropdown)]],6),0)</f>
        <v>0</v>
      </c>
      <c r="Z51" s="108"/>
      <c r="AA51" s="107"/>
      <c r="AB51" s="111">
        <f>Table15775311283848586881828384858788898108118128138148158169179[[#This Row],[Rate (Auto fill)]]*Table15775311283848586881828384858788898108118128138148158169179[[#This Row],[Hours Groomed]]</f>
        <v>0</v>
      </c>
      <c r="AC51" s="32"/>
      <c r="AD51" s="84"/>
      <c r="AE51" s="85"/>
      <c r="AF51" s="85"/>
      <c r="AI51" s="33"/>
      <c r="AJ51" s="39"/>
      <c r="AK51" s="39"/>
      <c r="AL51" s="39"/>
      <c r="AM51" s="76"/>
      <c r="AN51" s="39"/>
      <c r="AO51" s="39"/>
      <c r="AP51" s="33"/>
      <c r="AQ51" s="77"/>
      <c r="AR51" s="39"/>
      <c r="AS51" s="39"/>
      <c r="AT51" s="76"/>
      <c r="AU51" s="39"/>
      <c r="AV51" s="78"/>
      <c r="AW51" s="33"/>
      <c r="AX51" s="77"/>
      <c r="AY51" s="39"/>
      <c r="AZ51" s="39"/>
      <c r="BA51" s="76"/>
      <c r="BB51" s="39"/>
      <c r="BC51" s="78"/>
      <c r="BD51" s="33"/>
      <c r="BE51" s="77"/>
      <c r="BF51" s="39"/>
      <c r="BG51" s="39"/>
      <c r="BH51" s="76"/>
      <c r="BI51" s="39"/>
      <c r="BJ51" s="78"/>
      <c r="BK51" s="33"/>
    </row>
    <row r="52" spans="1:63" x14ac:dyDescent="0.35">
      <c r="A52" s="77"/>
      <c r="B52" s="39"/>
      <c r="C52" s="39"/>
      <c r="D52" s="39"/>
      <c r="E52" s="39"/>
      <c r="F52" s="73"/>
      <c r="G52" s="95">
        <f>Table1487453233343536331323334353738393103113123133143153164174[[#This Row],[Hours Worked]]*Table1487453233343536331323334353738393103113123133143153164174[[#This Row],[Rate]]</f>
        <v>0</v>
      </c>
      <c r="H52" s="116"/>
      <c r="I52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52" s="94"/>
      <c r="K52" s="95">
        <f>Table1487453233343536331323334353738393103113123133143153164174[[#This Row],[Rate (Auto selects)]]*Table1487453233343536331323334353738393103113123133143153164174[[#This Row],[Hours Used]]</f>
        <v>0</v>
      </c>
      <c r="S52" s="33"/>
      <c r="T52" s="39"/>
      <c r="U52" s="39"/>
      <c r="V52" s="39"/>
      <c r="W52" s="39"/>
      <c r="X52" s="39"/>
      <c r="Y52" s="112">
        <f>IF(X52 &lt;&gt; "", RIGHT(Table15775311283848586881828384858788898108118128138148158169179[[#This Row],[Class (Dropdown)]],6),0)</f>
        <v>0</v>
      </c>
      <c r="Z52" s="108"/>
      <c r="AA52" s="107"/>
      <c r="AB52" s="111">
        <f>Table15775311283848586881828384858788898108118128138148158169179[[#This Row],[Rate (Auto fill)]]*Table15775311283848586881828384858788898108118128138148158169179[[#This Row],[Hours Groomed]]</f>
        <v>0</v>
      </c>
      <c r="AC52" s="32"/>
      <c r="AD52" s="84"/>
      <c r="AE52" s="85"/>
      <c r="AF52" s="85"/>
      <c r="AI52" s="33"/>
      <c r="AJ52" s="39"/>
      <c r="AK52" s="39"/>
      <c r="AL52" s="39"/>
      <c r="AM52" s="76"/>
      <c r="AN52" s="39"/>
      <c r="AO52" s="39"/>
      <c r="AP52" s="33"/>
      <c r="AQ52" s="77"/>
      <c r="AR52" s="39"/>
      <c r="AS52" s="39"/>
      <c r="AT52" s="76"/>
      <c r="AU52" s="39"/>
      <c r="AV52" s="78"/>
      <c r="AW52" s="33"/>
      <c r="AX52" s="77"/>
      <c r="AY52" s="39"/>
      <c r="AZ52" s="39"/>
      <c r="BA52" s="76"/>
      <c r="BB52" s="39"/>
      <c r="BC52" s="78"/>
      <c r="BD52" s="33"/>
      <c r="BE52" s="77"/>
      <c r="BF52" s="39"/>
      <c r="BG52" s="39"/>
      <c r="BH52" s="76"/>
      <c r="BI52" s="39"/>
      <c r="BJ52" s="78"/>
      <c r="BK52" s="33"/>
    </row>
    <row r="53" spans="1:63" x14ac:dyDescent="0.35">
      <c r="A53" s="77"/>
      <c r="B53" s="39"/>
      <c r="C53" s="39"/>
      <c r="D53" s="39"/>
      <c r="E53" s="39"/>
      <c r="F53" s="73"/>
      <c r="G53" s="95">
        <f>Table1487453233343536331323334353738393103113123133143153164174[[#This Row],[Hours Worked]]*Table1487453233343536331323334353738393103113123133143153164174[[#This Row],[Rate]]</f>
        <v>0</v>
      </c>
      <c r="H53" s="116"/>
      <c r="I53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53" s="94"/>
      <c r="K53" s="95">
        <f>Table1487453233343536331323334353738393103113123133143153164174[[#This Row],[Rate (Auto selects)]]*Table1487453233343536331323334353738393103113123133143153164174[[#This Row],[Hours Used]]</f>
        <v>0</v>
      </c>
      <c r="S53" s="33"/>
      <c r="T53" s="39"/>
      <c r="U53" s="39"/>
      <c r="V53" s="39"/>
      <c r="W53" s="39"/>
      <c r="X53" s="39"/>
      <c r="Y53" s="112">
        <f>IF(X53 &lt;&gt; "", RIGHT(Table15775311283848586881828384858788898108118128138148158169179[[#This Row],[Class (Dropdown)]],6),0)</f>
        <v>0</v>
      </c>
      <c r="Z53" s="108"/>
      <c r="AA53" s="107"/>
      <c r="AB53" s="111">
        <f>Table15775311283848586881828384858788898108118128138148158169179[[#This Row],[Rate (Auto fill)]]*Table15775311283848586881828384858788898108118128138148158169179[[#This Row],[Hours Groomed]]</f>
        <v>0</v>
      </c>
      <c r="AC53" s="32"/>
      <c r="AD53" s="84"/>
      <c r="AE53" s="85"/>
      <c r="AF53" s="85"/>
      <c r="AI53" s="33"/>
      <c r="AJ53" s="39"/>
      <c r="AK53" s="39"/>
      <c r="AL53" s="39"/>
      <c r="AM53" s="76"/>
      <c r="AN53" s="39"/>
      <c r="AO53" s="39"/>
      <c r="AP53" s="33"/>
      <c r="AQ53" s="77"/>
      <c r="AR53" s="39"/>
      <c r="AS53" s="39"/>
      <c r="AT53" s="76"/>
      <c r="AU53" s="39"/>
      <c r="AV53" s="78"/>
      <c r="AW53" s="33"/>
      <c r="AX53" s="77"/>
      <c r="AY53" s="39"/>
      <c r="AZ53" s="39"/>
      <c r="BA53" s="76"/>
      <c r="BB53" s="39"/>
      <c r="BC53" s="78"/>
      <c r="BD53" s="33"/>
      <c r="BE53" s="77"/>
      <c r="BF53" s="39"/>
      <c r="BG53" s="39"/>
      <c r="BH53" s="76"/>
      <c r="BI53" s="39"/>
      <c r="BJ53" s="78"/>
      <c r="BK53" s="33"/>
    </row>
    <row r="54" spans="1:63" x14ac:dyDescent="0.35">
      <c r="A54" s="77"/>
      <c r="B54" s="39"/>
      <c r="C54" s="39"/>
      <c r="D54" s="39"/>
      <c r="E54" s="39"/>
      <c r="F54" s="73"/>
      <c r="G54" s="95">
        <f>Table1487453233343536331323334353738393103113123133143153164174[[#This Row],[Hours Worked]]*Table1487453233343536331323334353738393103113123133143153164174[[#This Row],[Rate]]</f>
        <v>0</v>
      </c>
      <c r="H54" s="116"/>
      <c r="I54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54" s="94"/>
      <c r="K54" s="95">
        <f>Table1487453233343536331323334353738393103113123133143153164174[[#This Row],[Rate (Auto selects)]]*Table1487453233343536331323334353738393103113123133143153164174[[#This Row],[Hours Used]]</f>
        <v>0</v>
      </c>
      <c r="S54" s="33"/>
      <c r="T54" s="39"/>
      <c r="U54" s="39"/>
      <c r="V54" s="39"/>
      <c r="W54" s="39"/>
      <c r="X54" s="39"/>
      <c r="Y54" s="112">
        <f>IF(X54 &lt;&gt; "", RIGHT(Table15775311283848586881828384858788898108118128138148158169179[[#This Row],[Class (Dropdown)]],6),0)</f>
        <v>0</v>
      </c>
      <c r="Z54" s="108"/>
      <c r="AA54" s="107"/>
      <c r="AB54" s="111">
        <f>Table15775311283848586881828384858788898108118128138148158169179[[#This Row],[Rate (Auto fill)]]*Table15775311283848586881828384858788898108118128138148158169179[[#This Row],[Hours Groomed]]</f>
        <v>0</v>
      </c>
      <c r="AC54" s="32"/>
      <c r="AD54" s="84"/>
      <c r="AE54" s="85"/>
      <c r="AF54" s="85"/>
      <c r="AI54" s="33"/>
      <c r="AJ54" s="39"/>
      <c r="AK54" s="39"/>
      <c r="AL54" s="39"/>
      <c r="AM54" s="76"/>
      <c r="AN54" s="39"/>
      <c r="AO54" s="39"/>
      <c r="AP54" s="33"/>
      <c r="AQ54" s="77"/>
      <c r="AR54" s="39"/>
      <c r="AS54" s="39"/>
      <c r="AT54" s="76"/>
      <c r="AU54" s="39"/>
      <c r="AV54" s="78"/>
      <c r="AW54" s="33"/>
      <c r="AX54" s="77"/>
      <c r="AY54" s="39"/>
      <c r="AZ54" s="39"/>
      <c r="BA54" s="76"/>
      <c r="BB54" s="39"/>
      <c r="BC54" s="78"/>
      <c r="BD54" s="33"/>
      <c r="BE54" s="77"/>
      <c r="BF54" s="39"/>
      <c r="BG54" s="39"/>
      <c r="BH54" s="76"/>
      <c r="BI54" s="39"/>
      <c r="BJ54" s="78"/>
      <c r="BK54" s="33"/>
    </row>
    <row r="55" spans="1:63" x14ac:dyDescent="0.35">
      <c r="A55" s="77"/>
      <c r="B55" s="39"/>
      <c r="C55" s="39"/>
      <c r="D55" s="39"/>
      <c r="E55" s="39"/>
      <c r="F55" s="73"/>
      <c r="G55" s="95">
        <f>Table1487453233343536331323334353738393103113123133143153164174[[#This Row],[Hours Worked]]*Table1487453233343536331323334353738393103113123133143153164174[[#This Row],[Rate]]</f>
        <v>0</v>
      </c>
      <c r="H55" s="116"/>
      <c r="I55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55" s="94"/>
      <c r="K55" s="95">
        <f>Table1487453233343536331323334353738393103113123133143153164174[[#This Row],[Rate (Auto selects)]]*Table1487453233343536331323334353738393103113123133143153164174[[#This Row],[Hours Used]]</f>
        <v>0</v>
      </c>
      <c r="S55" s="33"/>
      <c r="T55" s="39"/>
      <c r="U55" s="39"/>
      <c r="V55" s="39"/>
      <c r="W55" s="39"/>
      <c r="X55" s="39"/>
      <c r="Y55" s="112">
        <f>IF(X55 &lt;&gt; "", RIGHT(Table15775311283848586881828384858788898108118128138148158169179[[#This Row],[Class (Dropdown)]],6),0)</f>
        <v>0</v>
      </c>
      <c r="Z55" s="108"/>
      <c r="AA55" s="107"/>
      <c r="AB55" s="111">
        <f>Table15775311283848586881828384858788898108118128138148158169179[[#This Row],[Rate (Auto fill)]]*Table15775311283848586881828384858788898108118128138148158169179[[#This Row],[Hours Groomed]]</f>
        <v>0</v>
      </c>
      <c r="AC55" s="32"/>
      <c r="AD55" s="84"/>
      <c r="AE55" s="85"/>
      <c r="AF55" s="85"/>
      <c r="AI55" s="33"/>
      <c r="AJ55" s="39"/>
      <c r="AK55" s="39"/>
      <c r="AL55" s="39"/>
      <c r="AM55" s="76"/>
      <c r="AN55" s="39"/>
      <c r="AO55" s="39"/>
      <c r="AP55" s="33"/>
      <c r="AQ55" s="77"/>
      <c r="AR55" s="39"/>
      <c r="AS55" s="39"/>
      <c r="AT55" s="76"/>
      <c r="AU55" s="39"/>
      <c r="AV55" s="78"/>
      <c r="AW55" s="33"/>
      <c r="AX55" s="77"/>
      <c r="AY55" s="39"/>
      <c r="AZ55" s="39"/>
      <c r="BA55" s="76"/>
      <c r="BB55" s="39"/>
      <c r="BC55" s="78"/>
      <c r="BD55" s="33"/>
      <c r="BE55" s="77"/>
      <c r="BF55" s="39"/>
      <c r="BG55" s="39"/>
      <c r="BH55" s="76"/>
      <c r="BI55" s="39"/>
      <c r="BJ55" s="78"/>
      <c r="BK55" s="33"/>
    </row>
    <row r="56" spans="1:63" x14ac:dyDescent="0.35">
      <c r="A56" s="77"/>
      <c r="B56" s="39"/>
      <c r="C56" s="39"/>
      <c r="D56" s="39"/>
      <c r="E56" s="39"/>
      <c r="F56" s="73"/>
      <c r="G56" s="95">
        <f>Table1487453233343536331323334353738393103113123133143153164174[[#This Row],[Hours Worked]]*Table1487453233343536331323334353738393103113123133143153164174[[#This Row],[Rate]]</f>
        <v>0</v>
      </c>
      <c r="H56" s="116"/>
      <c r="I56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56" s="94"/>
      <c r="K56" s="95">
        <f>Table1487453233343536331323334353738393103113123133143153164174[[#This Row],[Rate (Auto selects)]]*Table1487453233343536331323334353738393103113123133143153164174[[#This Row],[Hours Used]]</f>
        <v>0</v>
      </c>
      <c r="S56" s="33"/>
      <c r="T56" s="39"/>
      <c r="U56" s="39"/>
      <c r="V56" s="39"/>
      <c r="W56" s="39"/>
      <c r="X56" s="39"/>
      <c r="Y56" s="112">
        <f>IF(X56 &lt;&gt; "", RIGHT(Table15775311283848586881828384858788898108118128138148158169179[[#This Row],[Class (Dropdown)]],6),0)</f>
        <v>0</v>
      </c>
      <c r="Z56" s="108"/>
      <c r="AA56" s="107"/>
      <c r="AB56" s="111">
        <f>Table15775311283848586881828384858788898108118128138148158169179[[#This Row],[Rate (Auto fill)]]*Table15775311283848586881828384858788898108118128138148158169179[[#This Row],[Hours Groomed]]</f>
        <v>0</v>
      </c>
      <c r="AC56" s="32"/>
      <c r="AD56" s="84"/>
      <c r="AE56" s="85"/>
      <c r="AF56" s="85"/>
      <c r="AI56" s="33"/>
      <c r="AJ56" s="39"/>
      <c r="AK56" s="39"/>
      <c r="AL56" s="39"/>
      <c r="AM56" s="76"/>
      <c r="AN56" s="39"/>
      <c r="AO56" s="39"/>
      <c r="AP56" s="33"/>
      <c r="AQ56" s="77"/>
      <c r="AR56" s="39"/>
      <c r="AS56" s="39"/>
      <c r="AT56" s="76"/>
      <c r="AU56" s="39"/>
      <c r="AV56" s="78"/>
      <c r="AW56" s="33"/>
      <c r="AX56" s="77"/>
      <c r="AY56" s="39"/>
      <c r="AZ56" s="39"/>
      <c r="BA56" s="76"/>
      <c r="BB56" s="39"/>
      <c r="BC56" s="78"/>
      <c r="BD56" s="33"/>
      <c r="BE56" s="77"/>
      <c r="BF56" s="39"/>
      <c r="BG56" s="39"/>
      <c r="BH56" s="76"/>
      <c r="BI56" s="39"/>
      <c r="BJ56" s="78"/>
      <c r="BK56" s="33"/>
    </row>
    <row r="57" spans="1:63" x14ac:dyDescent="0.35">
      <c r="A57" s="77"/>
      <c r="B57" s="39"/>
      <c r="C57" s="39"/>
      <c r="D57" s="39"/>
      <c r="E57" s="39"/>
      <c r="F57" s="73"/>
      <c r="G57" s="95">
        <f>Table1487453233343536331323334353738393103113123133143153164174[[#This Row],[Hours Worked]]*Table1487453233343536331323334353738393103113123133143153164174[[#This Row],[Rate]]</f>
        <v>0</v>
      </c>
      <c r="H57" s="116"/>
      <c r="I57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57" s="94"/>
      <c r="K57" s="95">
        <f>Table1487453233343536331323334353738393103113123133143153164174[[#This Row],[Rate (Auto selects)]]*Table1487453233343536331323334353738393103113123133143153164174[[#This Row],[Hours Used]]</f>
        <v>0</v>
      </c>
      <c r="S57" s="33"/>
      <c r="T57" s="39"/>
      <c r="U57" s="39"/>
      <c r="V57" s="39"/>
      <c r="W57" s="39"/>
      <c r="X57" s="39"/>
      <c r="Y57" s="112">
        <f>IF(X57 &lt;&gt; "", RIGHT(Table15775311283848586881828384858788898108118128138148158169179[[#This Row],[Class (Dropdown)]],6),0)</f>
        <v>0</v>
      </c>
      <c r="Z57" s="108"/>
      <c r="AA57" s="107"/>
      <c r="AB57" s="111">
        <f>Table15775311283848586881828384858788898108118128138148158169179[[#This Row],[Rate (Auto fill)]]*Table15775311283848586881828384858788898108118128138148158169179[[#This Row],[Hours Groomed]]</f>
        <v>0</v>
      </c>
      <c r="AC57" s="32"/>
      <c r="AD57" s="84"/>
      <c r="AE57" s="85"/>
      <c r="AF57" s="85"/>
      <c r="AI57" s="33"/>
      <c r="AJ57" s="39"/>
      <c r="AK57" s="39"/>
      <c r="AL57" s="39"/>
      <c r="AM57" s="76"/>
      <c r="AN57" s="39"/>
      <c r="AO57" s="39"/>
      <c r="AP57" s="33"/>
      <c r="AQ57" s="77"/>
      <c r="AR57" s="39"/>
      <c r="AS57" s="39"/>
      <c r="AT57" s="76"/>
      <c r="AU57" s="39"/>
      <c r="AV57" s="78"/>
      <c r="AW57" s="33"/>
      <c r="AX57" s="77"/>
      <c r="AY57" s="39"/>
      <c r="AZ57" s="39"/>
      <c r="BA57" s="76"/>
      <c r="BB57" s="39"/>
      <c r="BC57" s="78"/>
      <c r="BD57" s="33"/>
      <c r="BE57" s="77"/>
      <c r="BF57" s="39"/>
      <c r="BG57" s="39"/>
      <c r="BH57" s="76"/>
      <c r="BI57" s="39"/>
      <c r="BJ57" s="78"/>
      <c r="BK57" s="33"/>
    </row>
    <row r="58" spans="1:63" x14ac:dyDescent="0.35">
      <c r="A58" s="77"/>
      <c r="B58" s="39"/>
      <c r="C58" s="39"/>
      <c r="D58" s="39"/>
      <c r="E58" s="39"/>
      <c r="F58" s="73"/>
      <c r="G58" s="95">
        <f>Table1487453233343536331323334353738393103113123133143153164174[[#This Row],[Hours Worked]]*Table1487453233343536331323334353738393103113123133143153164174[[#This Row],[Rate]]</f>
        <v>0</v>
      </c>
      <c r="H58" s="116"/>
      <c r="I58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58" s="94"/>
      <c r="K58" s="95">
        <f>Table1487453233343536331323334353738393103113123133143153164174[[#This Row],[Rate (Auto selects)]]*Table1487453233343536331323334353738393103113123133143153164174[[#This Row],[Hours Used]]</f>
        <v>0</v>
      </c>
      <c r="S58" s="33"/>
      <c r="T58" s="39"/>
      <c r="U58" s="39"/>
      <c r="V58" s="39"/>
      <c r="W58" s="39"/>
      <c r="X58" s="39"/>
      <c r="Y58" s="112">
        <f>IF(X58 &lt;&gt; "", RIGHT(Table15775311283848586881828384858788898108118128138148158169179[[#This Row],[Class (Dropdown)]],6),0)</f>
        <v>0</v>
      </c>
      <c r="Z58" s="108"/>
      <c r="AA58" s="107"/>
      <c r="AB58" s="111">
        <f>Table15775311283848586881828384858788898108118128138148158169179[[#This Row],[Rate (Auto fill)]]*Table15775311283848586881828384858788898108118128138148158169179[[#This Row],[Hours Groomed]]</f>
        <v>0</v>
      </c>
      <c r="AC58" s="32"/>
      <c r="AD58" s="84"/>
      <c r="AE58" s="85"/>
      <c r="AF58" s="85"/>
      <c r="AI58" s="33"/>
      <c r="AJ58" s="39"/>
      <c r="AK58" s="39"/>
      <c r="AL58" s="39"/>
      <c r="AM58" s="76"/>
      <c r="AN58" s="39"/>
      <c r="AO58" s="39"/>
      <c r="AP58" s="33"/>
      <c r="AQ58" s="77"/>
      <c r="AR58" s="39"/>
      <c r="AS58" s="39"/>
      <c r="AT58" s="76"/>
      <c r="AU58" s="39"/>
      <c r="AV58" s="78"/>
      <c r="AW58" s="33"/>
      <c r="AX58" s="77"/>
      <c r="AY58" s="39"/>
      <c r="AZ58" s="39"/>
      <c r="BA58" s="76"/>
      <c r="BB58" s="39"/>
      <c r="BC58" s="78"/>
      <c r="BD58" s="33"/>
      <c r="BE58" s="77"/>
      <c r="BF58" s="39"/>
      <c r="BG58" s="39"/>
      <c r="BH58" s="76"/>
      <c r="BI58" s="39"/>
      <c r="BJ58" s="78"/>
      <c r="BK58" s="33"/>
    </row>
    <row r="59" spans="1:63" x14ac:dyDescent="0.35">
      <c r="A59" s="77"/>
      <c r="B59" s="39"/>
      <c r="C59" s="39"/>
      <c r="D59" s="39"/>
      <c r="E59" s="39"/>
      <c r="F59" s="73"/>
      <c r="G59" s="95">
        <f>Table1487453233343536331323334353738393103113123133143153164174[[#This Row],[Hours Worked]]*Table1487453233343536331323334353738393103113123133143153164174[[#This Row],[Rate]]</f>
        <v>0</v>
      </c>
      <c r="H59" s="116"/>
      <c r="I59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59" s="94"/>
      <c r="K59" s="95">
        <f>Table1487453233343536331323334353738393103113123133143153164174[[#This Row],[Rate (Auto selects)]]*Table1487453233343536331323334353738393103113123133143153164174[[#This Row],[Hours Used]]</f>
        <v>0</v>
      </c>
      <c r="S59" s="33"/>
      <c r="T59" s="39"/>
      <c r="U59" s="39"/>
      <c r="V59" s="39"/>
      <c r="W59" s="39"/>
      <c r="X59" s="39"/>
      <c r="Y59" s="112">
        <f>IF(X59 &lt;&gt; "", RIGHT(Table15775311283848586881828384858788898108118128138148158169179[[#This Row],[Class (Dropdown)]],6),0)</f>
        <v>0</v>
      </c>
      <c r="Z59" s="108"/>
      <c r="AA59" s="107"/>
      <c r="AB59" s="111">
        <f>Table15775311283848586881828384858788898108118128138148158169179[[#This Row],[Rate (Auto fill)]]*Table15775311283848586881828384858788898108118128138148158169179[[#This Row],[Hours Groomed]]</f>
        <v>0</v>
      </c>
      <c r="AC59" s="32"/>
      <c r="AD59" s="84"/>
      <c r="AE59" s="85"/>
      <c r="AF59" s="85"/>
      <c r="AI59" s="33"/>
      <c r="AJ59" s="39"/>
      <c r="AK59" s="39"/>
      <c r="AL59" s="39"/>
      <c r="AM59" s="76"/>
      <c r="AN59" s="39"/>
      <c r="AO59" s="39"/>
      <c r="AP59" s="33"/>
      <c r="AQ59" s="77"/>
      <c r="AR59" s="39"/>
      <c r="AS59" s="39"/>
      <c r="AT59" s="76"/>
      <c r="AU59" s="39"/>
      <c r="AV59" s="78"/>
      <c r="AW59" s="33"/>
      <c r="AX59" s="77"/>
      <c r="AY59" s="39"/>
      <c r="AZ59" s="39"/>
      <c r="BA59" s="76"/>
      <c r="BB59" s="39"/>
      <c r="BC59" s="78"/>
      <c r="BD59" s="33"/>
      <c r="BE59" s="77"/>
      <c r="BF59" s="39"/>
      <c r="BG59" s="39"/>
      <c r="BH59" s="76"/>
      <c r="BI59" s="39"/>
      <c r="BJ59" s="78"/>
      <c r="BK59" s="33"/>
    </row>
    <row r="60" spans="1:63" x14ac:dyDescent="0.35">
      <c r="A60" s="77"/>
      <c r="B60" s="39"/>
      <c r="C60" s="39"/>
      <c r="D60" s="39"/>
      <c r="E60" s="39"/>
      <c r="F60" s="73"/>
      <c r="G60" s="95">
        <f>Table1487453233343536331323334353738393103113123133143153164174[[#This Row],[Hours Worked]]*Table1487453233343536331323334353738393103113123133143153164174[[#This Row],[Rate]]</f>
        <v>0</v>
      </c>
      <c r="H60" s="116"/>
      <c r="I60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60" s="94"/>
      <c r="K60" s="95">
        <f>Table1487453233343536331323334353738393103113123133143153164174[[#This Row],[Rate (Auto selects)]]*Table1487453233343536331323334353738393103113123133143153164174[[#This Row],[Hours Used]]</f>
        <v>0</v>
      </c>
      <c r="S60" s="33"/>
      <c r="T60" s="39"/>
      <c r="U60" s="39"/>
      <c r="V60" s="39"/>
      <c r="W60" s="39"/>
      <c r="X60" s="39"/>
      <c r="Y60" s="112">
        <f>IF(X60 &lt;&gt; "", RIGHT(Table15775311283848586881828384858788898108118128138148158169179[[#This Row],[Class (Dropdown)]],6),0)</f>
        <v>0</v>
      </c>
      <c r="Z60" s="108"/>
      <c r="AA60" s="107"/>
      <c r="AB60" s="111">
        <f>Table15775311283848586881828384858788898108118128138148158169179[[#This Row],[Rate (Auto fill)]]*Table15775311283848586881828384858788898108118128138148158169179[[#This Row],[Hours Groomed]]</f>
        <v>0</v>
      </c>
      <c r="AC60" s="32"/>
      <c r="AD60" s="84"/>
      <c r="AE60" s="85"/>
      <c r="AF60" s="85"/>
      <c r="AI60" s="33"/>
      <c r="AJ60" s="39"/>
      <c r="AK60" s="39"/>
      <c r="AL60" s="39"/>
      <c r="AM60" s="76"/>
      <c r="AN60" s="39"/>
      <c r="AO60" s="39"/>
      <c r="AP60" s="33"/>
      <c r="AQ60" s="77"/>
      <c r="AR60" s="39"/>
      <c r="AS60" s="39"/>
      <c r="AT60" s="76"/>
      <c r="AU60" s="39"/>
      <c r="AV60" s="78"/>
      <c r="AW60" s="33"/>
      <c r="AX60" s="77"/>
      <c r="AY60" s="39"/>
      <c r="AZ60" s="39"/>
      <c r="BA60" s="76"/>
      <c r="BB60" s="39"/>
      <c r="BC60" s="78"/>
      <c r="BD60" s="33"/>
      <c r="BE60" s="77"/>
      <c r="BF60" s="39"/>
      <c r="BG60" s="39"/>
      <c r="BH60" s="76"/>
      <c r="BI60" s="39"/>
      <c r="BJ60" s="78"/>
      <c r="BK60" s="33"/>
    </row>
    <row r="61" spans="1:63" x14ac:dyDescent="0.35">
      <c r="A61" s="77"/>
      <c r="B61" s="39"/>
      <c r="C61" s="39"/>
      <c r="D61" s="39"/>
      <c r="E61" s="39"/>
      <c r="F61" s="73"/>
      <c r="G61" s="95">
        <f>Table1487453233343536331323334353738393103113123133143153164174[[#This Row],[Hours Worked]]*Table1487453233343536331323334353738393103113123133143153164174[[#This Row],[Rate]]</f>
        <v>0</v>
      </c>
      <c r="H61" s="116"/>
      <c r="I61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61" s="94"/>
      <c r="K61" s="95">
        <f>Table1487453233343536331323334353738393103113123133143153164174[[#This Row],[Rate (Auto selects)]]*Table1487453233343536331323334353738393103113123133143153164174[[#This Row],[Hours Used]]</f>
        <v>0</v>
      </c>
      <c r="S61" s="33"/>
      <c r="T61" s="39"/>
      <c r="U61" s="39"/>
      <c r="V61" s="39"/>
      <c r="W61" s="39"/>
      <c r="X61" s="39"/>
      <c r="Y61" s="112">
        <f>IF(X61 &lt;&gt; "", RIGHT(Table15775311283848586881828384858788898108118128138148158169179[[#This Row],[Class (Dropdown)]],6),0)</f>
        <v>0</v>
      </c>
      <c r="Z61" s="108"/>
      <c r="AA61" s="107"/>
      <c r="AB61" s="111">
        <f>Table15775311283848586881828384858788898108118128138148158169179[[#This Row],[Rate (Auto fill)]]*Table15775311283848586881828384858788898108118128138148158169179[[#This Row],[Hours Groomed]]</f>
        <v>0</v>
      </c>
      <c r="AC61" s="32"/>
      <c r="AD61" s="84"/>
      <c r="AE61" s="85"/>
      <c r="AF61" s="85"/>
      <c r="AI61" s="33"/>
      <c r="AJ61" s="39"/>
      <c r="AK61" s="39"/>
      <c r="AL61" s="39"/>
      <c r="AM61" s="76"/>
      <c r="AN61" s="39"/>
      <c r="AO61" s="39"/>
      <c r="AP61" s="33"/>
      <c r="AQ61" s="77"/>
      <c r="AR61" s="39"/>
      <c r="AS61" s="39"/>
      <c r="AT61" s="76"/>
      <c r="AU61" s="39"/>
      <c r="AV61" s="78"/>
      <c r="AW61" s="33"/>
      <c r="AX61" s="77"/>
      <c r="AY61" s="39"/>
      <c r="AZ61" s="39"/>
      <c r="BA61" s="76"/>
      <c r="BB61" s="39"/>
      <c r="BC61" s="78"/>
      <c r="BD61" s="33"/>
      <c r="BE61" s="77"/>
      <c r="BF61" s="39"/>
      <c r="BG61" s="39"/>
      <c r="BH61" s="76"/>
      <c r="BI61" s="39"/>
      <c r="BJ61" s="78"/>
      <c r="BK61" s="33"/>
    </row>
    <row r="62" spans="1:63" x14ac:dyDescent="0.35">
      <c r="A62" s="77"/>
      <c r="B62" s="39"/>
      <c r="C62" s="39"/>
      <c r="D62" s="39"/>
      <c r="E62" s="39"/>
      <c r="F62" s="73"/>
      <c r="G62" s="95">
        <f>Table1487453233343536331323334353738393103113123133143153164174[[#This Row],[Hours Worked]]*Table1487453233343536331323334353738393103113123133143153164174[[#This Row],[Rate]]</f>
        <v>0</v>
      </c>
      <c r="H62" s="116"/>
      <c r="I62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62" s="94"/>
      <c r="K62" s="95">
        <f>Table1487453233343536331323334353738393103113123133143153164174[[#This Row],[Rate (Auto selects)]]*Table1487453233343536331323334353738393103113123133143153164174[[#This Row],[Hours Used]]</f>
        <v>0</v>
      </c>
      <c r="S62" s="33"/>
      <c r="T62" s="39"/>
      <c r="U62" s="39"/>
      <c r="V62" s="39"/>
      <c r="W62" s="39"/>
      <c r="X62" s="39"/>
      <c r="Y62" s="112">
        <f>IF(X62 &lt;&gt; "", RIGHT(Table15775311283848586881828384858788898108118128138148158169179[[#This Row],[Class (Dropdown)]],6),0)</f>
        <v>0</v>
      </c>
      <c r="Z62" s="108"/>
      <c r="AA62" s="107"/>
      <c r="AB62" s="111">
        <f>Table15775311283848586881828384858788898108118128138148158169179[[#This Row],[Rate (Auto fill)]]*Table15775311283848586881828384858788898108118128138148158169179[[#This Row],[Hours Groomed]]</f>
        <v>0</v>
      </c>
      <c r="AC62" s="32"/>
      <c r="AD62" s="84"/>
      <c r="AE62" s="85"/>
      <c r="AF62" s="85"/>
      <c r="AI62" s="33"/>
      <c r="AJ62" s="39"/>
      <c r="AK62" s="39"/>
      <c r="AL62" s="39"/>
      <c r="AM62" s="76"/>
      <c r="AN62" s="39"/>
      <c r="AO62" s="39"/>
      <c r="AP62" s="33"/>
      <c r="AQ62" s="77"/>
      <c r="AR62" s="39"/>
      <c r="AS62" s="39"/>
      <c r="AT62" s="76"/>
      <c r="AU62" s="39"/>
      <c r="AV62" s="78"/>
      <c r="AW62" s="33"/>
      <c r="AX62" s="77"/>
      <c r="AY62" s="39"/>
      <c r="AZ62" s="39"/>
      <c r="BA62" s="76"/>
      <c r="BB62" s="39"/>
      <c r="BC62" s="78"/>
      <c r="BD62" s="33"/>
      <c r="BE62" s="77"/>
      <c r="BF62" s="39"/>
      <c r="BG62" s="39"/>
      <c r="BH62" s="76"/>
      <c r="BI62" s="39"/>
      <c r="BJ62" s="78"/>
      <c r="BK62" s="33"/>
    </row>
    <row r="63" spans="1:63" x14ac:dyDescent="0.35">
      <c r="A63" s="77"/>
      <c r="B63" s="39"/>
      <c r="C63" s="39"/>
      <c r="D63" s="39"/>
      <c r="E63" s="39"/>
      <c r="F63" s="73"/>
      <c r="G63" s="95">
        <f>Table1487453233343536331323334353738393103113123133143153164174[[#This Row],[Hours Worked]]*Table1487453233343536331323334353738393103113123133143153164174[[#This Row],[Rate]]</f>
        <v>0</v>
      </c>
      <c r="H63" s="116"/>
      <c r="I63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63" s="94"/>
      <c r="K63" s="95">
        <f>Table1487453233343536331323334353738393103113123133143153164174[[#This Row],[Rate (Auto selects)]]*Table1487453233343536331323334353738393103113123133143153164174[[#This Row],[Hours Used]]</f>
        <v>0</v>
      </c>
      <c r="S63" s="33"/>
      <c r="T63" s="39"/>
      <c r="U63" s="39"/>
      <c r="V63" s="39"/>
      <c r="W63" s="39"/>
      <c r="X63" s="39"/>
      <c r="Y63" s="112">
        <f>IF(X63 &lt;&gt; "", RIGHT(Table15775311283848586881828384858788898108118128138148158169179[[#This Row],[Class (Dropdown)]],6),0)</f>
        <v>0</v>
      </c>
      <c r="Z63" s="108"/>
      <c r="AA63" s="107"/>
      <c r="AB63" s="111">
        <f>Table15775311283848586881828384858788898108118128138148158169179[[#This Row],[Rate (Auto fill)]]*Table15775311283848586881828384858788898108118128138148158169179[[#This Row],[Hours Groomed]]</f>
        <v>0</v>
      </c>
      <c r="AC63" s="32"/>
      <c r="AD63" s="84"/>
      <c r="AE63" s="85"/>
      <c r="AF63" s="85"/>
      <c r="AI63" s="33"/>
      <c r="AJ63" s="39"/>
      <c r="AK63" s="39"/>
      <c r="AL63" s="39"/>
      <c r="AM63" s="76"/>
      <c r="AN63" s="39"/>
      <c r="AO63" s="39"/>
      <c r="AP63" s="33"/>
      <c r="AQ63" s="77"/>
      <c r="AR63" s="39"/>
      <c r="AS63" s="39"/>
      <c r="AT63" s="76"/>
      <c r="AU63" s="39"/>
      <c r="AV63" s="78"/>
      <c r="AW63" s="33"/>
      <c r="AX63" s="77"/>
      <c r="AY63" s="39"/>
      <c r="AZ63" s="39"/>
      <c r="BA63" s="76"/>
      <c r="BB63" s="39"/>
      <c r="BC63" s="78"/>
      <c r="BD63" s="33"/>
      <c r="BE63" s="77"/>
      <c r="BF63" s="39"/>
      <c r="BG63" s="39"/>
      <c r="BH63" s="76"/>
      <c r="BI63" s="39"/>
      <c r="BJ63" s="78"/>
      <c r="BK63" s="33"/>
    </row>
    <row r="64" spans="1:63" x14ac:dyDescent="0.35">
      <c r="A64" s="77"/>
      <c r="B64" s="39"/>
      <c r="C64" s="39"/>
      <c r="D64" s="39"/>
      <c r="E64" s="39"/>
      <c r="F64" s="73"/>
      <c r="G64" s="95">
        <f>Table1487453233343536331323334353738393103113123133143153164174[[#This Row],[Hours Worked]]*Table1487453233343536331323334353738393103113123133143153164174[[#This Row],[Rate]]</f>
        <v>0</v>
      </c>
      <c r="H64" s="116"/>
      <c r="I64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64" s="94"/>
      <c r="K64" s="95">
        <f>Table1487453233343536331323334353738393103113123133143153164174[[#This Row],[Rate (Auto selects)]]*Table1487453233343536331323334353738393103113123133143153164174[[#This Row],[Hours Used]]</f>
        <v>0</v>
      </c>
      <c r="S64" s="33"/>
      <c r="T64" s="39"/>
      <c r="U64" s="39"/>
      <c r="V64" s="39"/>
      <c r="W64" s="39"/>
      <c r="X64" s="39"/>
      <c r="Y64" s="112">
        <f>IF(X64 &lt;&gt; "", RIGHT(Table15775311283848586881828384858788898108118128138148158169179[[#This Row],[Class (Dropdown)]],6),0)</f>
        <v>0</v>
      </c>
      <c r="Z64" s="108"/>
      <c r="AA64" s="107"/>
      <c r="AB64" s="111">
        <f>Table15775311283848586881828384858788898108118128138148158169179[[#This Row],[Rate (Auto fill)]]*Table15775311283848586881828384858788898108118128138148158169179[[#This Row],[Hours Groomed]]</f>
        <v>0</v>
      </c>
      <c r="AC64" s="32"/>
      <c r="AD64" s="84"/>
      <c r="AE64" s="85"/>
      <c r="AF64" s="85"/>
      <c r="AI64" s="33"/>
      <c r="AJ64" s="39"/>
      <c r="AK64" s="39"/>
      <c r="AL64" s="39"/>
      <c r="AM64" s="76"/>
      <c r="AN64" s="39"/>
      <c r="AO64" s="39"/>
      <c r="AP64" s="33"/>
      <c r="AQ64" s="77"/>
      <c r="AR64" s="39"/>
      <c r="AS64" s="39"/>
      <c r="AT64" s="76"/>
      <c r="AU64" s="39"/>
      <c r="AV64" s="78"/>
      <c r="AW64" s="33"/>
      <c r="AX64" s="77"/>
      <c r="AY64" s="39"/>
      <c r="AZ64" s="39"/>
      <c r="BA64" s="76"/>
      <c r="BB64" s="39"/>
      <c r="BC64" s="78"/>
      <c r="BD64" s="33"/>
      <c r="BE64" s="77"/>
      <c r="BF64" s="39"/>
      <c r="BG64" s="39"/>
      <c r="BH64" s="76"/>
      <c r="BI64" s="39"/>
      <c r="BJ64" s="78"/>
      <c r="BK64" s="33"/>
    </row>
    <row r="65" spans="1:63" x14ac:dyDescent="0.35">
      <c r="A65" s="77"/>
      <c r="B65" s="39"/>
      <c r="C65" s="39"/>
      <c r="D65" s="39"/>
      <c r="E65" s="39"/>
      <c r="F65" s="73"/>
      <c r="G65" s="95">
        <f>Table1487453233343536331323334353738393103113123133143153164174[[#This Row],[Hours Worked]]*Table1487453233343536331323334353738393103113123133143153164174[[#This Row],[Rate]]</f>
        <v>0</v>
      </c>
      <c r="H65" s="116"/>
      <c r="I65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65" s="94"/>
      <c r="K65" s="95">
        <f>Table1487453233343536331323334353738393103113123133143153164174[[#This Row],[Rate (Auto selects)]]*Table1487453233343536331323334353738393103113123133143153164174[[#This Row],[Hours Used]]</f>
        <v>0</v>
      </c>
      <c r="S65" s="33"/>
      <c r="T65" s="39"/>
      <c r="U65" s="39"/>
      <c r="V65" s="39"/>
      <c r="W65" s="39"/>
      <c r="X65" s="39"/>
      <c r="Y65" s="112">
        <f>IF(X65 &lt;&gt; "", RIGHT(Table15775311283848586881828384858788898108118128138148158169179[[#This Row],[Class (Dropdown)]],6),0)</f>
        <v>0</v>
      </c>
      <c r="Z65" s="108"/>
      <c r="AA65" s="107"/>
      <c r="AB65" s="111">
        <f>Table15775311283848586881828384858788898108118128138148158169179[[#This Row],[Rate (Auto fill)]]*Table15775311283848586881828384858788898108118128138148158169179[[#This Row],[Hours Groomed]]</f>
        <v>0</v>
      </c>
      <c r="AC65" s="32"/>
      <c r="AD65" s="84"/>
      <c r="AE65" s="85"/>
      <c r="AF65" s="85"/>
      <c r="AI65" s="33"/>
      <c r="AJ65" s="39"/>
      <c r="AK65" s="39"/>
      <c r="AL65" s="39"/>
      <c r="AM65" s="76"/>
      <c r="AN65" s="39"/>
      <c r="AO65" s="39"/>
      <c r="AP65" s="33"/>
      <c r="AQ65" s="77"/>
      <c r="AR65" s="39"/>
      <c r="AS65" s="39"/>
      <c r="AT65" s="76"/>
      <c r="AU65" s="39"/>
      <c r="AV65" s="78"/>
      <c r="AW65" s="33"/>
      <c r="AX65" s="77"/>
      <c r="AY65" s="39"/>
      <c r="AZ65" s="39"/>
      <c r="BA65" s="76"/>
      <c r="BB65" s="39"/>
      <c r="BC65" s="78"/>
      <c r="BD65" s="33"/>
      <c r="BE65" s="77"/>
      <c r="BF65" s="39"/>
      <c r="BG65" s="39"/>
      <c r="BH65" s="76"/>
      <c r="BI65" s="39"/>
      <c r="BJ65" s="78"/>
      <c r="BK65" s="33"/>
    </row>
    <row r="66" spans="1:63" x14ac:dyDescent="0.35">
      <c r="A66" s="77"/>
      <c r="B66" s="39"/>
      <c r="C66" s="39"/>
      <c r="D66" s="39"/>
      <c r="E66" s="39"/>
      <c r="F66" s="73"/>
      <c r="G66" s="95">
        <f>Table1487453233343536331323334353738393103113123133143153164174[[#This Row],[Hours Worked]]*Table1487453233343536331323334353738393103113123133143153164174[[#This Row],[Rate]]</f>
        <v>0</v>
      </c>
      <c r="H66" s="116"/>
      <c r="I66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66" s="94"/>
      <c r="K66" s="95">
        <f>Table1487453233343536331323334353738393103113123133143153164174[[#This Row],[Rate (Auto selects)]]*Table1487453233343536331323334353738393103113123133143153164174[[#This Row],[Hours Used]]</f>
        <v>0</v>
      </c>
      <c r="S66" s="33"/>
      <c r="T66" s="39"/>
      <c r="U66" s="39"/>
      <c r="V66" s="39"/>
      <c r="W66" s="39"/>
      <c r="X66" s="39"/>
      <c r="Y66" s="112">
        <f>IF(X66 &lt;&gt; "", RIGHT(Table15775311283848586881828384858788898108118128138148158169179[[#This Row],[Class (Dropdown)]],6),0)</f>
        <v>0</v>
      </c>
      <c r="Z66" s="108"/>
      <c r="AA66" s="107"/>
      <c r="AB66" s="111">
        <f>Table15775311283848586881828384858788898108118128138148158169179[[#This Row],[Rate (Auto fill)]]*Table15775311283848586881828384858788898108118128138148158169179[[#This Row],[Hours Groomed]]</f>
        <v>0</v>
      </c>
      <c r="AC66" s="32"/>
      <c r="AD66" s="84"/>
      <c r="AE66" s="85"/>
      <c r="AF66" s="85"/>
      <c r="AI66" s="33"/>
      <c r="AJ66" s="39"/>
      <c r="AK66" s="39"/>
      <c r="AL66" s="39"/>
      <c r="AM66" s="76"/>
      <c r="AN66" s="39"/>
      <c r="AO66" s="39"/>
      <c r="AP66" s="33"/>
      <c r="AQ66" s="77"/>
      <c r="AR66" s="39"/>
      <c r="AS66" s="39"/>
      <c r="AT66" s="76"/>
      <c r="AU66" s="39"/>
      <c r="AV66" s="78"/>
      <c r="AW66" s="33"/>
      <c r="AX66" s="77"/>
      <c r="AY66" s="39"/>
      <c r="AZ66" s="39"/>
      <c r="BA66" s="76"/>
      <c r="BB66" s="39"/>
      <c r="BC66" s="78"/>
      <c r="BD66" s="33"/>
      <c r="BE66" s="77"/>
      <c r="BF66" s="39"/>
      <c r="BG66" s="39"/>
      <c r="BH66" s="76"/>
      <c r="BI66" s="39"/>
      <c r="BJ66" s="78"/>
      <c r="BK66" s="33"/>
    </row>
    <row r="67" spans="1:63" x14ac:dyDescent="0.35">
      <c r="A67" s="77"/>
      <c r="B67" s="39"/>
      <c r="C67" s="39"/>
      <c r="D67" s="39"/>
      <c r="E67" s="39"/>
      <c r="F67" s="73"/>
      <c r="G67" s="95">
        <f>Table1487453233343536331323334353738393103113123133143153164174[[#This Row],[Hours Worked]]*Table1487453233343536331323334353738393103113123133143153164174[[#This Row],[Rate]]</f>
        <v>0</v>
      </c>
      <c r="H67" s="116"/>
      <c r="I67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67" s="94"/>
      <c r="K67" s="95">
        <f>Table1487453233343536331323334353738393103113123133143153164174[[#This Row],[Rate (Auto selects)]]*Table1487453233343536331323334353738393103113123133143153164174[[#This Row],[Hours Used]]</f>
        <v>0</v>
      </c>
      <c r="S67" s="33"/>
      <c r="T67" s="39"/>
      <c r="U67" s="39"/>
      <c r="V67" s="39"/>
      <c r="W67" s="39"/>
      <c r="X67" s="39"/>
      <c r="Y67" s="112">
        <f>IF(X67 &lt;&gt; "", RIGHT(Table15775311283848586881828384858788898108118128138148158169179[[#This Row],[Class (Dropdown)]],6),0)</f>
        <v>0</v>
      </c>
      <c r="Z67" s="108"/>
      <c r="AA67" s="107"/>
      <c r="AB67" s="111">
        <f>Table15775311283848586881828384858788898108118128138148158169179[[#This Row],[Rate (Auto fill)]]*Table15775311283848586881828384858788898108118128138148158169179[[#This Row],[Hours Groomed]]</f>
        <v>0</v>
      </c>
      <c r="AC67" s="32"/>
      <c r="AD67" s="84"/>
      <c r="AE67" s="85"/>
      <c r="AF67" s="85"/>
      <c r="AI67" s="33"/>
      <c r="AJ67" s="39"/>
      <c r="AK67" s="39"/>
      <c r="AL67" s="39"/>
      <c r="AM67" s="76"/>
      <c r="AN67" s="39"/>
      <c r="AO67" s="39"/>
      <c r="AP67" s="33"/>
      <c r="AQ67" s="77"/>
      <c r="AR67" s="39"/>
      <c r="AS67" s="39"/>
      <c r="AT67" s="76"/>
      <c r="AU67" s="39"/>
      <c r="AV67" s="78"/>
      <c r="AW67" s="33"/>
      <c r="AX67" s="77"/>
      <c r="AY67" s="39"/>
      <c r="AZ67" s="39"/>
      <c r="BA67" s="76"/>
      <c r="BB67" s="39"/>
      <c r="BC67" s="78"/>
      <c r="BD67" s="33"/>
      <c r="BE67" s="77"/>
      <c r="BF67" s="39"/>
      <c r="BG67" s="39"/>
      <c r="BH67" s="76"/>
      <c r="BI67" s="39"/>
      <c r="BJ67" s="78"/>
      <c r="BK67" s="33"/>
    </row>
    <row r="68" spans="1:63" x14ac:dyDescent="0.35">
      <c r="A68" s="77"/>
      <c r="B68" s="39"/>
      <c r="C68" s="39"/>
      <c r="D68" s="39"/>
      <c r="E68" s="39"/>
      <c r="F68" s="73"/>
      <c r="G68" s="95">
        <f>Table1487453233343536331323334353738393103113123133143153164174[[#This Row],[Hours Worked]]*Table1487453233343536331323334353738393103113123133143153164174[[#This Row],[Rate]]</f>
        <v>0</v>
      </c>
      <c r="H68" s="116"/>
      <c r="I68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68" s="94"/>
      <c r="K68" s="95">
        <f>Table1487453233343536331323334353738393103113123133143153164174[[#This Row],[Rate (Auto selects)]]*Table1487453233343536331323334353738393103113123133143153164174[[#This Row],[Hours Used]]</f>
        <v>0</v>
      </c>
      <c r="S68" s="33"/>
      <c r="T68" s="39"/>
      <c r="U68" s="39"/>
      <c r="V68" s="39"/>
      <c r="W68" s="39"/>
      <c r="X68" s="39"/>
      <c r="Y68" s="112">
        <f>IF(X68 &lt;&gt; "", RIGHT(Table15775311283848586881828384858788898108118128138148158169179[[#This Row],[Class (Dropdown)]],6),0)</f>
        <v>0</v>
      </c>
      <c r="Z68" s="108"/>
      <c r="AA68" s="107"/>
      <c r="AB68" s="111">
        <f>Table15775311283848586881828384858788898108118128138148158169179[[#This Row],[Rate (Auto fill)]]*Table15775311283848586881828384858788898108118128138148158169179[[#This Row],[Hours Groomed]]</f>
        <v>0</v>
      </c>
      <c r="AC68" s="32"/>
      <c r="AD68" s="84"/>
      <c r="AE68" s="85"/>
      <c r="AF68" s="85"/>
      <c r="AI68" s="33"/>
      <c r="AJ68" s="39"/>
      <c r="AK68" s="39"/>
      <c r="AL68" s="39"/>
      <c r="AM68" s="76"/>
      <c r="AN68" s="39"/>
      <c r="AO68" s="39"/>
      <c r="AP68" s="33"/>
      <c r="AQ68" s="77"/>
      <c r="AR68" s="39"/>
      <c r="AS68" s="39"/>
      <c r="AT68" s="76"/>
      <c r="AU68" s="39"/>
      <c r="AV68" s="78"/>
      <c r="AW68" s="33"/>
      <c r="AX68" s="77"/>
      <c r="AY68" s="39"/>
      <c r="AZ68" s="39"/>
      <c r="BA68" s="76"/>
      <c r="BB68" s="39"/>
      <c r="BC68" s="78"/>
      <c r="BD68" s="33"/>
      <c r="BE68" s="77"/>
      <c r="BF68" s="39"/>
      <c r="BG68" s="39"/>
      <c r="BH68" s="76"/>
      <c r="BI68" s="39"/>
      <c r="BJ68" s="78"/>
      <c r="BK68" s="33"/>
    </row>
    <row r="69" spans="1:63" x14ac:dyDescent="0.35">
      <c r="A69" s="77"/>
      <c r="B69" s="39"/>
      <c r="C69" s="39"/>
      <c r="D69" s="39"/>
      <c r="E69" s="39"/>
      <c r="F69" s="73"/>
      <c r="G69" s="95">
        <f>Table1487453233343536331323334353738393103113123133143153164174[[#This Row],[Hours Worked]]*Table1487453233343536331323334353738393103113123133143153164174[[#This Row],[Rate]]</f>
        <v>0</v>
      </c>
      <c r="H69" s="116"/>
      <c r="I69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69" s="94"/>
      <c r="K69" s="95">
        <f>Table1487453233343536331323334353738393103113123133143153164174[[#This Row],[Rate (Auto selects)]]*Table1487453233343536331323334353738393103113123133143153164174[[#This Row],[Hours Used]]</f>
        <v>0</v>
      </c>
      <c r="S69" s="33"/>
      <c r="T69" s="39"/>
      <c r="U69" s="39"/>
      <c r="V69" s="39"/>
      <c r="W69" s="39"/>
      <c r="X69" s="39"/>
      <c r="Y69" s="112">
        <f>IF(X69 &lt;&gt; "", RIGHT(Table15775311283848586881828384858788898108118128138148158169179[[#This Row],[Class (Dropdown)]],6),0)</f>
        <v>0</v>
      </c>
      <c r="Z69" s="108"/>
      <c r="AA69" s="107"/>
      <c r="AB69" s="111">
        <f>Table15775311283848586881828384858788898108118128138148158169179[[#This Row],[Rate (Auto fill)]]*Table15775311283848586881828384858788898108118128138148158169179[[#This Row],[Hours Groomed]]</f>
        <v>0</v>
      </c>
      <c r="AC69" s="32"/>
      <c r="AD69" s="84"/>
      <c r="AE69" s="85"/>
      <c r="AF69" s="85"/>
      <c r="AI69" s="33"/>
      <c r="AJ69" s="39"/>
      <c r="AK69" s="39"/>
      <c r="AL69" s="39"/>
      <c r="AM69" s="76"/>
      <c r="AN69" s="39"/>
      <c r="AO69" s="39"/>
      <c r="AP69" s="33"/>
      <c r="AQ69" s="77"/>
      <c r="AR69" s="39"/>
      <c r="AS69" s="39"/>
      <c r="AT69" s="76"/>
      <c r="AU69" s="39"/>
      <c r="AV69" s="78"/>
      <c r="AW69" s="33"/>
      <c r="AX69" s="77"/>
      <c r="AY69" s="39"/>
      <c r="AZ69" s="39"/>
      <c r="BA69" s="76"/>
      <c r="BB69" s="39"/>
      <c r="BC69" s="78"/>
      <c r="BD69" s="33"/>
      <c r="BE69" s="77"/>
      <c r="BF69" s="39"/>
      <c r="BG69" s="39"/>
      <c r="BH69" s="76"/>
      <c r="BI69" s="39"/>
      <c r="BJ69" s="78"/>
      <c r="BK69" s="33"/>
    </row>
    <row r="70" spans="1:63" x14ac:dyDescent="0.35">
      <c r="A70" s="77"/>
      <c r="B70" s="39"/>
      <c r="C70" s="39"/>
      <c r="D70" s="39"/>
      <c r="E70" s="39"/>
      <c r="F70" s="73"/>
      <c r="G70" s="95">
        <f>Table1487453233343536331323334353738393103113123133143153164174[[#This Row],[Hours Worked]]*Table1487453233343536331323334353738393103113123133143153164174[[#This Row],[Rate]]</f>
        <v>0</v>
      </c>
      <c r="H70" s="116"/>
      <c r="I70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70" s="94"/>
      <c r="K70" s="95">
        <f>Table1487453233343536331323334353738393103113123133143153164174[[#This Row],[Rate (Auto selects)]]*Table1487453233343536331323334353738393103113123133143153164174[[#This Row],[Hours Used]]</f>
        <v>0</v>
      </c>
      <c r="S70" s="33"/>
      <c r="T70" s="39"/>
      <c r="U70" s="39"/>
      <c r="V70" s="39"/>
      <c r="W70" s="39"/>
      <c r="X70" s="39"/>
      <c r="Y70" s="112">
        <f>IF(X70 &lt;&gt; "", RIGHT(Table15775311283848586881828384858788898108118128138148158169179[[#This Row],[Class (Dropdown)]],6),0)</f>
        <v>0</v>
      </c>
      <c r="Z70" s="108"/>
      <c r="AA70" s="107"/>
      <c r="AB70" s="111">
        <f>Table15775311283848586881828384858788898108118128138148158169179[[#This Row],[Rate (Auto fill)]]*Table15775311283848586881828384858788898108118128138148158169179[[#This Row],[Hours Groomed]]</f>
        <v>0</v>
      </c>
      <c r="AC70" s="32"/>
      <c r="AD70" s="84"/>
      <c r="AE70" s="85"/>
      <c r="AF70" s="85"/>
      <c r="AI70" s="33"/>
      <c r="AJ70" s="39"/>
      <c r="AK70" s="39"/>
      <c r="AL70" s="39"/>
      <c r="AM70" s="76"/>
      <c r="AN70" s="39"/>
      <c r="AO70" s="39"/>
      <c r="AP70" s="33"/>
      <c r="AQ70" s="77"/>
      <c r="AR70" s="39"/>
      <c r="AS70" s="39"/>
      <c r="AT70" s="76"/>
      <c r="AU70" s="39"/>
      <c r="AV70" s="78"/>
      <c r="AW70" s="33"/>
      <c r="AX70" s="77"/>
      <c r="AY70" s="39"/>
      <c r="AZ70" s="39"/>
      <c r="BA70" s="76"/>
      <c r="BB70" s="39"/>
      <c r="BC70" s="78"/>
      <c r="BD70" s="33"/>
      <c r="BE70" s="77"/>
      <c r="BF70" s="39"/>
      <c r="BG70" s="39"/>
      <c r="BH70" s="76"/>
      <c r="BI70" s="39"/>
      <c r="BJ70" s="78"/>
      <c r="BK70" s="33"/>
    </row>
    <row r="71" spans="1:63" x14ac:dyDescent="0.35">
      <c r="A71" s="77"/>
      <c r="B71" s="39"/>
      <c r="C71" s="39"/>
      <c r="D71" s="39"/>
      <c r="E71" s="39"/>
      <c r="F71" s="73"/>
      <c r="G71" s="95">
        <f>Table1487453233343536331323334353738393103113123133143153164174[[#This Row],[Hours Worked]]*Table1487453233343536331323334353738393103113123133143153164174[[#This Row],[Rate]]</f>
        <v>0</v>
      </c>
      <c r="H71" s="116"/>
      <c r="I71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71" s="94"/>
      <c r="K71" s="95">
        <f>Table1487453233343536331323334353738393103113123133143153164174[[#This Row],[Rate (Auto selects)]]*Table1487453233343536331323334353738393103113123133143153164174[[#This Row],[Hours Used]]</f>
        <v>0</v>
      </c>
      <c r="S71" s="33"/>
      <c r="T71" s="39"/>
      <c r="U71" s="39"/>
      <c r="V71" s="39"/>
      <c r="W71" s="39"/>
      <c r="X71" s="39"/>
      <c r="Y71" s="112">
        <f>IF(X71 &lt;&gt; "", RIGHT(Table15775311283848586881828384858788898108118128138148158169179[[#This Row],[Class (Dropdown)]],6),0)</f>
        <v>0</v>
      </c>
      <c r="Z71" s="108"/>
      <c r="AA71" s="107"/>
      <c r="AB71" s="111">
        <f>Table15775311283848586881828384858788898108118128138148158169179[[#This Row],[Rate (Auto fill)]]*Table15775311283848586881828384858788898108118128138148158169179[[#This Row],[Hours Groomed]]</f>
        <v>0</v>
      </c>
      <c r="AC71" s="32"/>
      <c r="AD71" s="84"/>
      <c r="AE71" s="85"/>
      <c r="AF71" s="85"/>
      <c r="AI71" s="33"/>
      <c r="AJ71" s="39"/>
      <c r="AK71" s="39"/>
      <c r="AL71" s="39"/>
      <c r="AM71" s="76"/>
      <c r="AN71" s="39"/>
      <c r="AO71" s="39"/>
      <c r="AP71" s="33"/>
      <c r="AQ71" s="77"/>
      <c r="AR71" s="39"/>
      <c r="AS71" s="39"/>
      <c r="AT71" s="76"/>
      <c r="AU71" s="39"/>
      <c r="AV71" s="78"/>
      <c r="AW71" s="33"/>
      <c r="AX71" s="77"/>
      <c r="AY71" s="39"/>
      <c r="AZ71" s="39"/>
      <c r="BA71" s="76"/>
      <c r="BB71" s="39"/>
      <c r="BC71" s="78"/>
      <c r="BD71" s="33"/>
      <c r="BE71" s="77"/>
      <c r="BF71" s="39"/>
      <c r="BG71" s="39"/>
      <c r="BH71" s="76"/>
      <c r="BI71" s="39"/>
      <c r="BJ71" s="78"/>
      <c r="BK71" s="33"/>
    </row>
    <row r="72" spans="1:63" x14ac:dyDescent="0.35">
      <c r="A72" s="77"/>
      <c r="B72" s="39"/>
      <c r="C72" s="39"/>
      <c r="D72" s="39"/>
      <c r="E72" s="39"/>
      <c r="F72" s="73"/>
      <c r="G72" s="95">
        <f>Table1487453233343536331323334353738393103113123133143153164174[[#This Row],[Hours Worked]]*Table1487453233343536331323334353738393103113123133143153164174[[#This Row],[Rate]]</f>
        <v>0</v>
      </c>
      <c r="H72" s="116"/>
      <c r="I72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72" s="94"/>
      <c r="K72" s="95">
        <f>Table1487453233343536331323334353738393103113123133143153164174[[#This Row],[Rate (Auto selects)]]*Table1487453233343536331323334353738393103113123133143153164174[[#This Row],[Hours Used]]</f>
        <v>0</v>
      </c>
      <c r="S72" s="33"/>
      <c r="T72" s="39"/>
      <c r="U72" s="39"/>
      <c r="V72" s="39"/>
      <c r="W72" s="39"/>
      <c r="X72" s="39"/>
      <c r="Y72" s="112">
        <f>IF(X72 &lt;&gt; "", RIGHT(Table15775311283848586881828384858788898108118128138148158169179[[#This Row],[Class (Dropdown)]],6),0)</f>
        <v>0</v>
      </c>
      <c r="Z72" s="108"/>
      <c r="AA72" s="107"/>
      <c r="AB72" s="111">
        <f>Table15775311283848586881828384858788898108118128138148158169179[[#This Row],[Rate (Auto fill)]]*Table15775311283848586881828384858788898108118128138148158169179[[#This Row],[Hours Groomed]]</f>
        <v>0</v>
      </c>
      <c r="AC72" s="32"/>
      <c r="AD72" s="84"/>
      <c r="AE72" s="85"/>
      <c r="AF72" s="85"/>
      <c r="AI72" s="33"/>
      <c r="AJ72" s="39"/>
      <c r="AK72" s="39"/>
      <c r="AL72" s="39"/>
      <c r="AM72" s="76"/>
      <c r="AN72" s="39"/>
      <c r="AO72" s="39"/>
      <c r="AP72" s="33"/>
      <c r="AQ72" s="77"/>
      <c r="AR72" s="39"/>
      <c r="AS72" s="39"/>
      <c r="AT72" s="76"/>
      <c r="AU72" s="39"/>
      <c r="AV72" s="78"/>
      <c r="AW72" s="33"/>
      <c r="AX72" s="77"/>
      <c r="AY72" s="39"/>
      <c r="AZ72" s="39"/>
      <c r="BA72" s="76"/>
      <c r="BB72" s="39"/>
      <c r="BC72" s="78"/>
      <c r="BD72" s="33"/>
      <c r="BE72" s="77"/>
      <c r="BF72" s="39"/>
      <c r="BG72" s="39"/>
      <c r="BH72" s="76"/>
      <c r="BI72" s="39"/>
      <c r="BJ72" s="78"/>
      <c r="BK72" s="33"/>
    </row>
    <row r="73" spans="1:63" x14ac:dyDescent="0.35">
      <c r="A73" s="77"/>
      <c r="B73" s="39"/>
      <c r="C73" s="39"/>
      <c r="D73" s="39"/>
      <c r="E73" s="39"/>
      <c r="F73" s="73"/>
      <c r="G73" s="95">
        <f>Table1487453233343536331323334353738393103113123133143153164174[[#This Row],[Hours Worked]]*Table1487453233343536331323334353738393103113123133143153164174[[#This Row],[Rate]]</f>
        <v>0</v>
      </c>
      <c r="H73" s="116"/>
      <c r="I73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73" s="94"/>
      <c r="K73" s="95">
        <f>Table1487453233343536331323334353738393103113123133143153164174[[#This Row],[Rate (Auto selects)]]*Table1487453233343536331323334353738393103113123133143153164174[[#This Row],[Hours Used]]</f>
        <v>0</v>
      </c>
      <c r="S73" s="33"/>
      <c r="T73" s="39"/>
      <c r="U73" s="39"/>
      <c r="V73" s="39"/>
      <c r="W73" s="39"/>
      <c r="X73" s="39"/>
      <c r="Y73" s="112">
        <f>IF(X73 &lt;&gt; "", RIGHT(Table15775311283848586881828384858788898108118128138148158169179[[#This Row],[Class (Dropdown)]],6),0)</f>
        <v>0</v>
      </c>
      <c r="Z73" s="108"/>
      <c r="AA73" s="107"/>
      <c r="AB73" s="111">
        <f>Table15775311283848586881828384858788898108118128138148158169179[[#This Row],[Rate (Auto fill)]]*Table15775311283848586881828384858788898108118128138148158169179[[#This Row],[Hours Groomed]]</f>
        <v>0</v>
      </c>
      <c r="AC73" s="32"/>
      <c r="AD73" s="84"/>
      <c r="AE73" s="85"/>
      <c r="AF73" s="85"/>
      <c r="AI73" s="33"/>
      <c r="AJ73" s="39"/>
      <c r="AK73" s="39"/>
      <c r="AL73" s="39"/>
      <c r="AM73" s="76"/>
      <c r="AN73" s="39"/>
      <c r="AO73" s="39"/>
      <c r="AP73" s="33"/>
      <c r="AQ73" s="77"/>
      <c r="AR73" s="39"/>
      <c r="AS73" s="39"/>
      <c r="AT73" s="76"/>
      <c r="AU73" s="39"/>
      <c r="AV73" s="78"/>
      <c r="AW73" s="33"/>
      <c r="AX73" s="77"/>
      <c r="AY73" s="39"/>
      <c r="AZ73" s="39"/>
      <c r="BA73" s="76"/>
      <c r="BB73" s="39"/>
      <c r="BC73" s="78"/>
      <c r="BD73" s="33"/>
      <c r="BE73" s="77"/>
      <c r="BF73" s="39"/>
      <c r="BG73" s="39"/>
      <c r="BH73" s="76"/>
      <c r="BI73" s="39"/>
      <c r="BJ73" s="78"/>
      <c r="BK73" s="33"/>
    </row>
    <row r="74" spans="1:63" x14ac:dyDescent="0.35">
      <c r="A74" s="77"/>
      <c r="B74" s="39"/>
      <c r="C74" s="39"/>
      <c r="D74" s="39"/>
      <c r="E74" s="39"/>
      <c r="F74" s="73"/>
      <c r="G74" s="95">
        <f>Table1487453233343536331323334353738393103113123133143153164174[[#This Row],[Hours Worked]]*Table1487453233343536331323334353738393103113123133143153164174[[#This Row],[Rate]]</f>
        <v>0</v>
      </c>
      <c r="H74" s="116"/>
      <c r="I74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74" s="94"/>
      <c r="K74" s="95">
        <f>Table1487453233343536331323334353738393103113123133143153164174[[#This Row],[Rate (Auto selects)]]*Table1487453233343536331323334353738393103113123133143153164174[[#This Row],[Hours Used]]</f>
        <v>0</v>
      </c>
      <c r="S74" s="33"/>
      <c r="T74" s="39"/>
      <c r="U74" s="39"/>
      <c r="V74" s="39"/>
      <c r="W74" s="39"/>
      <c r="X74" s="39"/>
      <c r="Y74" s="112">
        <f>IF(X74 &lt;&gt; "", RIGHT(Table15775311283848586881828384858788898108118128138148158169179[[#This Row],[Class (Dropdown)]],6),0)</f>
        <v>0</v>
      </c>
      <c r="Z74" s="108"/>
      <c r="AA74" s="107"/>
      <c r="AB74" s="111">
        <f>Table15775311283848586881828384858788898108118128138148158169179[[#This Row],[Rate (Auto fill)]]*Table15775311283848586881828384858788898108118128138148158169179[[#This Row],[Hours Groomed]]</f>
        <v>0</v>
      </c>
      <c r="AC74" s="32"/>
      <c r="AD74" s="84"/>
      <c r="AE74" s="85"/>
      <c r="AF74" s="85"/>
      <c r="AI74" s="33"/>
      <c r="AJ74" s="39"/>
      <c r="AK74" s="39"/>
      <c r="AL74" s="39"/>
      <c r="AM74" s="76"/>
      <c r="AN74" s="39"/>
      <c r="AO74" s="39"/>
      <c r="AP74" s="33"/>
      <c r="AQ74" s="77"/>
      <c r="AR74" s="39"/>
      <c r="AS74" s="39"/>
      <c r="AT74" s="76"/>
      <c r="AU74" s="39"/>
      <c r="AV74" s="78"/>
      <c r="AW74" s="33"/>
      <c r="AX74" s="77"/>
      <c r="AY74" s="39"/>
      <c r="AZ74" s="39"/>
      <c r="BA74" s="76"/>
      <c r="BB74" s="39"/>
      <c r="BC74" s="78"/>
      <c r="BD74" s="33"/>
      <c r="BE74" s="77"/>
      <c r="BF74" s="39"/>
      <c r="BG74" s="39"/>
      <c r="BH74" s="76"/>
      <c r="BI74" s="39"/>
      <c r="BJ74" s="78"/>
      <c r="BK74" s="33"/>
    </row>
    <row r="75" spans="1:63" x14ac:dyDescent="0.35">
      <c r="A75" s="77"/>
      <c r="B75" s="39"/>
      <c r="C75" s="39"/>
      <c r="D75" s="39"/>
      <c r="E75" s="39"/>
      <c r="F75" s="73"/>
      <c r="G75" s="95">
        <f>Table1487453233343536331323334353738393103113123133143153164174[[#This Row],[Hours Worked]]*Table1487453233343536331323334353738393103113123133143153164174[[#This Row],[Rate]]</f>
        <v>0</v>
      </c>
      <c r="H75" s="116"/>
      <c r="I75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75" s="94"/>
      <c r="K75" s="95">
        <f>Table1487453233343536331323334353738393103113123133143153164174[[#This Row],[Rate (Auto selects)]]*Table1487453233343536331323334353738393103113123133143153164174[[#This Row],[Hours Used]]</f>
        <v>0</v>
      </c>
      <c r="S75" s="33"/>
      <c r="T75" s="39"/>
      <c r="U75" s="39"/>
      <c r="V75" s="39"/>
      <c r="W75" s="39"/>
      <c r="X75" s="39"/>
      <c r="Y75" s="112">
        <f>IF(X75 &lt;&gt; "", RIGHT(Table15775311283848586881828384858788898108118128138148158169179[[#This Row],[Class (Dropdown)]],6),0)</f>
        <v>0</v>
      </c>
      <c r="Z75" s="108"/>
      <c r="AA75" s="107"/>
      <c r="AB75" s="111">
        <f>Table15775311283848586881828384858788898108118128138148158169179[[#This Row],[Rate (Auto fill)]]*Table15775311283848586881828384858788898108118128138148158169179[[#This Row],[Hours Groomed]]</f>
        <v>0</v>
      </c>
      <c r="AC75" s="32"/>
      <c r="AD75" s="84"/>
      <c r="AE75" s="85"/>
      <c r="AF75" s="85"/>
      <c r="AI75" s="33"/>
      <c r="AJ75" s="39"/>
      <c r="AK75" s="39"/>
      <c r="AL75" s="39"/>
      <c r="AM75" s="76"/>
      <c r="AN75" s="39"/>
      <c r="AO75" s="39"/>
      <c r="AP75" s="33"/>
      <c r="AQ75" s="77"/>
      <c r="AR75" s="39"/>
      <c r="AS75" s="39"/>
      <c r="AT75" s="76"/>
      <c r="AU75" s="39"/>
      <c r="AV75" s="78"/>
      <c r="AW75" s="33"/>
      <c r="AX75" s="77"/>
      <c r="AY75" s="39"/>
      <c r="AZ75" s="39"/>
      <c r="BA75" s="76"/>
      <c r="BB75" s="39"/>
      <c r="BC75" s="78"/>
      <c r="BD75" s="33"/>
      <c r="BE75" s="77"/>
      <c r="BF75" s="39"/>
      <c r="BG75" s="39"/>
      <c r="BH75" s="76"/>
      <c r="BI75" s="39"/>
      <c r="BJ75" s="78"/>
      <c r="BK75" s="33"/>
    </row>
    <row r="76" spans="1:63" x14ac:dyDescent="0.35">
      <c r="A76" s="77"/>
      <c r="B76" s="39"/>
      <c r="C76" s="39"/>
      <c r="D76" s="39"/>
      <c r="E76" s="39"/>
      <c r="F76" s="73"/>
      <c r="G76" s="95">
        <f>Table1487453233343536331323334353738393103113123133143153164174[[#This Row],[Hours Worked]]*Table1487453233343536331323334353738393103113123133143153164174[[#This Row],[Rate]]</f>
        <v>0</v>
      </c>
      <c r="H76" s="116"/>
      <c r="I76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76" s="94"/>
      <c r="K76" s="95">
        <f>Table1487453233343536331323334353738393103113123133143153164174[[#This Row],[Rate (Auto selects)]]*Table1487453233343536331323334353738393103113123133143153164174[[#This Row],[Hours Used]]</f>
        <v>0</v>
      </c>
      <c r="S76" s="33"/>
      <c r="T76" s="39"/>
      <c r="U76" s="39"/>
      <c r="V76" s="39"/>
      <c r="W76" s="39"/>
      <c r="X76" s="39"/>
      <c r="Y76" s="112">
        <f>IF(X76 &lt;&gt; "", RIGHT(Table15775311283848586881828384858788898108118128138148158169179[[#This Row],[Class (Dropdown)]],6),0)</f>
        <v>0</v>
      </c>
      <c r="Z76" s="108"/>
      <c r="AA76" s="107"/>
      <c r="AB76" s="111">
        <f>Table15775311283848586881828384858788898108118128138148158169179[[#This Row],[Rate (Auto fill)]]*Table15775311283848586881828384858788898108118128138148158169179[[#This Row],[Hours Groomed]]</f>
        <v>0</v>
      </c>
      <c r="AC76" s="32"/>
      <c r="AD76" s="84"/>
      <c r="AE76" s="85"/>
      <c r="AF76" s="85"/>
      <c r="AI76" s="33"/>
      <c r="AJ76" s="39"/>
      <c r="AK76" s="39"/>
      <c r="AL76" s="39"/>
      <c r="AM76" s="76"/>
      <c r="AN76" s="39"/>
      <c r="AO76" s="39"/>
      <c r="AP76" s="33"/>
      <c r="AQ76" s="77"/>
      <c r="AR76" s="39"/>
      <c r="AS76" s="39"/>
      <c r="AT76" s="76"/>
      <c r="AU76" s="39"/>
      <c r="AV76" s="78"/>
      <c r="AW76" s="33"/>
      <c r="AX76" s="77"/>
      <c r="AY76" s="39"/>
      <c r="AZ76" s="39"/>
      <c r="BA76" s="76"/>
      <c r="BB76" s="39"/>
      <c r="BC76" s="78"/>
      <c r="BD76" s="33"/>
      <c r="BE76" s="77"/>
      <c r="BF76" s="39"/>
      <c r="BG76" s="39"/>
      <c r="BH76" s="76"/>
      <c r="BI76" s="39"/>
      <c r="BJ76" s="78"/>
      <c r="BK76" s="33"/>
    </row>
    <row r="77" spans="1:63" x14ac:dyDescent="0.35">
      <c r="A77" s="77"/>
      <c r="B77" s="39"/>
      <c r="C77" s="39"/>
      <c r="D77" s="39"/>
      <c r="E77" s="39"/>
      <c r="F77" s="73"/>
      <c r="G77" s="95">
        <f>Table1487453233343536331323334353738393103113123133143153164174[[#This Row],[Hours Worked]]*Table1487453233343536331323334353738393103113123133143153164174[[#This Row],[Rate]]</f>
        <v>0</v>
      </c>
      <c r="H77" s="116"/>
      <c r="I77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77" s="94"/>
      <c r="K77" s="95">
        <f>Table1487453233343536331323334353738393103113123133143153164174[[#This Row],[Rate (Auto selects)]]*Table1487453233343536331323334353738393103113123133143153164174[[#This Row],[Hours Used]]</f>
        <v>0</v>
      </c>
      <c r="S77" s="33"/>
      <c r="T77" s="39"/>
      <c r="U77" s="39"/>
      <c r="V77" s="39"/>
      <c r="W77" s="39"/>
      <c r="X77" s="39"/>
      <c r="Y77" s="112">
        <f>IF(X77 &lt;&gt; "", RIGHT(Table15775311283848586881828384858788898108118128138148158169179[[#This Row],[Class (Dropdown)]],6),0)</f>
        <v>0</v>
      </c>
      <c r="Z77" s="108"/>
      <c r="AA77" s="107"/>
      <c r="AB77" s="111">
        <f>Table15775311283848586881828384858788898108118128138148158169179[[#This Row],[Rate (Auto fill)]]*Table15775311283848586881828384858788898108118128138148158169179[[#This Row],[Hours Groomed]]</f>
        <v>0</v>
      </c>
      <c r="AC77" s="32"/>
      <c r="AD77" s="84"/>
      <c r="AE77" s="85"/>
      <c r="AF77" s="85"/>
      <c r="AI77" s="33"/>
      <c r="AJ77" s="39"/>
      <c r="AK77" s="39"/>
      <c r="AL77" s="39"/>
      <c r="AM77" s="76"/>
      <c r="AN77" s="39"/>
      <c r="AO77" s="39"/>
      <c r="AP77" s="33"/>
      <c r="AQ77" s="77"/>
      <c r="AR77" s="39"/>
      <c r="AS77" s="39"/>
      <c r="AT77" s="76"/>
      <c r="AU77" s="39"/>
      <c r="AV77" s="78"/>
      <c r="AW77" s="33"/>
      <c r="AX77" s="77"/>
      <c r="AY77" s="39"/>
      <c r="AZ77" s="39"/>
      <c r="BA77" s="76"/>
      <c r="BB77" s="39"/>
      <c r="BC77" s="78"/>
      <c r="BD77" s="33"/>
      <c r="BE77" s="77"/>
      <c r="BF77" s="39"/>
      <c r="BG77" s="39"/>
      <c r="BH77" s="76"/>
      <c r="BI77" s="39"/>
      <c r="BJ77" s="78"/>
      <c r="BK77" s="33"/>
    </row>
    <row r="78" spans="1:63" x14ac:dyDescent="0.35">
      <c r="A78" s="77"/>
      <c r="B78" s="39"/>
      <c r="C78" s="39"/>
      <c r="D78" s="39"/>
      <c r="E78" s="39"/>
      <c r="F78" s="73"/>
      <c r="G78" s="95">
        <f>Table1487453233343536331323334353738393103113123133143153164174[[#This Row],[Hours Worked]]*Table1487453233343536331323334353738393103113123133143153164174[[#This Row],[Rate]]</f>
        <v>0</v>
      </c>
      <c r="H78" s="116"/>
      <c r="I78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78" s="94"/>
      <c r="K78" s="95">
        <f>Table1487453233343536331323334353738393103113123133143153164174[[#This Row],[Rate (Auto selects)]]*Table1487453233343536331323334353738393103113123133143153164174[[#This Row],[Hours Used]]</f>
        <v>0</v>
      </c>
      <c r="S78" s="33"/>
      <c r="T78" s="39"/>
      <c r="U78" s="39"/>
      <c r="V78" s="39"/>
      <c r="W78" s="39"/>
      <c r="X78" s="39"/>
      <c r="Y78" s="112">
        <f>IF(X78 &lt;&gt; "", RIGHT(Table15775311283848586881828384858788898108118128138148158169179[[#This Row],[Class (Dropdown)]],6),0)</f>
        <v>0</v>
      </c>
      <c r="Z78" s="108"/>
      <c r="AA78" s="107"/>
      <c r="AB78" s="111">
        <f>Table15775311283848586881828384858788898108118128138148158169179[[#This Row],[Rate (Auto fill)]]*Table15775311283848586881828384858788898108118128138148158169179[[#This Row],[Hours Groomed]]</f>
        <v>0</v>
      </c>
      <c r="AC78" s="32"/>
      <c r="AD78" s="84"/>
      <c r="AE78" s="85"/>
      <c r="AF78" s="85"/>
      <c r="AI78" s="33"/>
      <c r="AJ78" s="39"/>
      <c r="AK78" s="39"/>
      <c r="AL78" s="39"/>
      <c r="AM78" s="76"/>
      <c r="AN78" s="39"/>
      <c r="AO78" s="39"/>
      <c r="AP78" s="33"/>
      <c r="AQ78" s="77"/>
      <c r="AR78" s="39"/>
      <c r="AS78" s="39"/>
      <c r="AT78" s="76"/>
      <c r="AU78" s="39"/>
      <c r="AV78" s="78"/>
      <c r="AW78" s="33"/>
      <c r="AX78" s="77"/>
      <c r="AY78" s="39"/>
      <c r="AZ78" s="39"/>
      <c r="BA78" s="76"/>
      <c r="BB78" s="39"/>
      <c r="BC78" s="78"/>
      <c r="BD78" s="33"/>
      <c r="BE78" s="77"/>
      <c r="BF78" s="39"/>
      <c r="BG78" s="39"/>
      <c r="BH78" s="76"/>
      <c r="BI78" s="39"/>
      <c r="BJ78" s="78"/>
      <c r="BK78" s="33"/>
    </row>
    <row r="79" spans="1:63" x14ac:dyDescent="0.35">
      <c r="A79" s="77"/>
      <c r="B79" s="39"/>
      <c r="C79" s="39"/>
      <c r="D79" s="39"/>
      <c r="E79" s="39"/>
      <c r="F79" s="73"/>
      <c r="G79" s="95">
        <f>Table1487453233343536331323334353738393103113123133143153164174[[#This Row],[Hours Worked]]*Table1487453233343536331323334353738393103113123133143153164174[[#This Row],[Rate]]</f>
        <v>0</v>
      </c>
      <c r="H79" s="116"/>
      <c r="I79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79" s="94"/>
      <c r="K79" s="95">
        <f>Table1487453233343536331323334353738393103113123133143153164174[[#This Row],[Rate (Auto selects)]]*Table1487453233343536331323334353738393103113123133143153164174[[#This Row],[Hours Used]]</f>
        <v>0</v>
      </c>
      <c r="S79" s="33"/>
      <c r="T79" s="39"/>
      <c r="U79" s="39"/>
      <c r="V79" s="39"/>
      <c r="W79" s="39"/>
      <c r="X79" s="39"/>
      <c r="Y79" s="112">
        <f>IF(X79 &lt;&gt; "", RIGHT(Table15775311283848586881828384858788898108118128138148158169179[[#This Row],[Class (Dropdown)]],6),0)</f>
        <v>0</v>
      </c>
      <c r="Z79" s="108"/>
      <c r="AA79" s="107"/>
      <c r="AB79" s="111">
        <f>Table15775311283848586881828384858788898108118128138148158169179[[#This Row],[Rate (Auto fill)]]*Table15775311283848586881828384858788898108118128138148158169179[[#This Row],[Hours Groomed]]</f>
        <v>0</v>
      </c>
      <c r="AC79" s="32"/>
      <c r="AD79" s="84"/>
      <c r="AE79" s="85"/>
      <c r="AF79" s="85"/>
      <c r="AI79" s="33"/>
      <c r="AJ79" s="39"/>
      <c r="AK79" s="39"/>
      <c r="AL79" s="39"/>
      <c r="AM79" s="76"/>
      <c r="AN79" s="39"/>
      <c r="AO79" s="39"/>
      <c r="AP79" s="33"/>
      <c r="AQ79" s="77"/>
      <c r="AR79" s="39"/>
      <c r="AS79" s="39"/>
      <c r="AT79" s="76"/>
      <c r="AU79" s="39"/>
      <c r="AV79" s="78"/>
      <c r="AW79" s="33"/>
      <c r="AX79" s="77"/>
      <c r="AY79" s="39"/>
      <c r="AZ79" s="39"/>
      <c r="BA79" s="76"/>
      <c r="BB79" s="39"/>
      <c r="BC79" s="78"/>
      <c r="BD79" s="33"/>
      <c r="BE79" s="77"/>
      <c r="BF79" s="39"/>
      <c r="BG79" s="39"/>
      <c r="BH79" s="76"/>
      <c r="BI79" s="39"/>
      <c r="BJ79" s="78"/>
      <c r="BK79" s="33"/>
    </row>
    <row r="80" spans="1:63" x14ac:dyDescent="0.35">
      <c r="A80" s="77"/>
      <c r="B80" s="39"/>
      <c r="C80" s="39"/>
      <c r="D80" s="39"/>
      <c r="E80" s="39"/>
      <c r="F80" s="73"/>
      <c r="G80" s="95">
        <f>Table1487453233343536331323334353738393103113123133143153164174[[#This Row],[Hours Worked]]*Table1487453233343536331323334353738393103113123133143153164174[[#This Row],[Rate]]</f>
        <v>0</v>
      </c>
      <c r="H80" s="116"/>
      <c r="I80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80" s="94"/>
      <c r="K80" s="95">
        <f>Table1487453233343536331323334353738393103113123133143153164174[[#This Row],[Rate (Auto selects)]]*Table1487453233343536331323334353738393103113123133143153164174[[#This Row],[Hours Used]]</f>
        <v>0</v>
      </c>
      <c r="S80" s="33"/>
      <c r="T80" s="39"/>
      <c r="U80" s="39"/>
      <c r="V80" s="39"/>
      <c r="W80" s="39"/>
      <c r="X80" s="39"/>
      <c r="Y80" s="112">
        <f>IF(X80 &lt;&gt; "", RIGHT(Table15775311283848586881828384858788898108118128138148158169179[[#This Row],[Class (Dropdown)]],6),0)</f>
        <v>0</v>
      </c>
      <c r="Z80" s="108"/>
      <c r="AA80" s="107"/>
      <c r="AB80" s="111">
        <f>Table15775311283848586881828384858788898108118128138148158169179[[#This Row],[Rate (Auto fill)]]*Table15775311283848586881828384858788898108118128138148158169179[[#This Row],[Hours Groomed]]</f>
        <v>0</v>
      </c>
      <c r="AC80" s="32"/>
      <c r="AD80" s="84"/>
      <c r="AE80" s="85"/>
      <c r="AF80" s="85"/>
      <c r="AI80" s="33"/>
      <c r="AJ80" s="39"/>
      <c r="AK80" s="39"/>
      <c r="AL80" s="39"/>
      <c r="AM80" s="76"/>
      <c r="AN80" s="39"/>
      <c r="AO80" s="39"/>
      <c r="AP80" s="33"/>
      <c r="AQ80" s="77"/>
      <c r="AR80" s="39"/>
      <c r="AS80" s="39"/>
      <c r="AT80" s="76"/>
      <c r="AU80" s="39"/>
      <c r="AV80" s="78"/>
      <c r="AW80" s="33"/>
      <c r="AX80" s="77"/>
      <c r="AY80" s="39"/>
      <c r="AZ80" s="39"/>
      <c r="BA80" s="76"/>
      <c r="BB80" s="39"/>
      <c r="BC80" s="78"/>
      <c r="BD80" s="33"/>
      <c r="BE80" s="77"/>
      <c r="BF80" s="39"/>
      <c r="BG80" s="39"/>
      <c r="BH80" s="76"/>
      <c r="BI80" s="39"/>
      <c r="BJ80" s="78"/>
      <c r="BK80" s="33"/>
    </row>
    <row r="81" spans="1:63" x14ac:dyDescent="0.35">
      <c r="A81" s="77"/>
      <c r="B81" s="39"/>
      <c r="C81" s="39"/>
      <c r="D81" s="39"/>
      <c r="E81" s="39"/>
      <c r="F81" s="73"/>
      <c r="G81" s="95">
        <f>Table1487453233343536331323334353738393103113123133143153164174[[#This Row],[Hours Worked]]*Table1487453233343536331323334353738393103113123133143153164174[[#This Row],[Rate]]</f>
        <v>0</v>
      </c>
      <c r="H81" s="116"/>
      <c r="I81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81" s="94"/>
      <c r="K81" s="95">
        <f>Table1487453233343536331323334353738393103113123133143153164174[[#This Row],[Rate (Auto selects)]]*Table1487453233343536331323334353738393103113123133143153164174[[#This Row],[Hours Used]]</f>
        <v>0</v>
      </c>
      <c r="S81" s="33"/>
      <c r="T81" s="39"/>
      <c r="U81" s="39"/>
      <c r="V81" s="39"/>
      <c r="W81" s="39"/>
      <c r="X81" s="39"/>
      <c r="Y81" s="112">
        <f>IF(X81 &lt;&gt; "", RIGHT(Table15775311283848586881828384858788898108118128138148158169179[[#This Row],[Class (Dropdown)]],6),0)</f>
        <v>0</v>
      </c>
      <c r="Z81" s="108"/>
      <c r="AA81" s="107"/>
      <c r="AB81" s="111">
        <f>Table15775311283848586881828384858788898108118128138148158169179[[#This Row],[Rate (Auto fill)]]*Table15775311283848586881828384858788898108118128138148158169179[[#This Row],[Hours Groomed]]</f>
        <v>0</v>
      </c>
      <c r="AC81" s="32"/>
      <c r="AD81" s="84"/>
      <c r="AE81" s="85"/>
      <c r="AF81" s="85"/>
      <c r="AI81" s="33"/>
      <c r="AJ81" s="39"/>
      <c r="AK81" s="39"/>
      <c r="AL81" s="39"/>
      <c r="AM81" s="76"/>
      <c r="AN81" s="39"/>
      <c r="AO81" s="39"/>
      <c r="AP81" s="33"/>
      <c r="AQ81" s="77"/>
      <c r="AR81" s="39"/>
      <c r="AS81" s="39"/>
      <c r="AT81" s="76"/>
      <c r="AU81" s="39"/>
      <c r="AV81" s="78"/>
      <c r="AW81" s="33"/>
      <c r="AX81" s="77"/>
      <c r="AY81" s="39"/>
      <c r="AZ81" s="39"/>
      <c r="BA81" s="76"/>
      <c r="BB81" s="39"/>
      <c r="BC81" s="78"/>
      <c r="BD81" s="33"/>
      <c r="BE81" s="77"/>
      <c r="BF81" s="39"/>
      <c r="BG81" s="39"/>
      <c r="BH81" s="76"/>
      <c r="BI81" s="39"/>
      <c r="BJ81" s="78"/>
      <c r="BK81" s="33"/>
    </row>
    <row r="82" spans="1:63" x14ac:dyDescent="0.35">
      <c r="A82" s="77"/>
      <c r="B82" s="39"/>
      <c r="C82" s="39"/>
      <c r="D82" s="39"/>
      <c r="E82" s="39"/>
      <c r="F82" s="73"/>
      <c r="G82" s="95">
        <f>Table1487453233343536331323334353738393103113123133143153164174[[#This Row],[Hours Worked]]*Table1487453233343536331323334353738393103113123133143153164174[[#This Row],[Rate]]</f>
        <v>0</v>
      </c>
      <c r="H82" s="116"/>
      <c r="I82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82" s="94"/>
      <c r="K82" s="95">
        <f>Table1487453233343536331323334353738393103113123133143153164174[[#This Row],[Rate (Auto selects)]]*Table1487453233343536331323334353738393103113123133143153164174[[#This Row],[Hours Used]]</f>
        <v>0</v>
      </c>
      <c r="S82" s="33"/>
      <c r="T82" s="39"/>
      <c r="U82" s="39"/>
      <c r="V82" s="39"/>
      <c r="W82" s="39"/>
      <c r="X82" s="39"/>
      <c r="Y82" s="112">
        <f>IF(X82 &lt;&gt; "", RIGHT(Table15775311283848586881828384858788898108118128138148158169179[[#This Row],[Class (Dropdown)]],6),0)</f>
        <v>0</v>
      </c>
      <c r="Z82" s="108"/>
      <c r="AA82" s="107"/>
      <c r="AB82" s="111">
        <f>Table15775311283848586881828384858788898108118128138148158169179[[#This Row],[Rate (Auto fill)]]*Table15775311283848586881828384858788898108118128138148158169179[[#This Row],[Hours Groomed]]</f>
        <v>0</v>
      </c>
      <c r="AC82" s="32"/>
      <c r="AD82" s="84"/>
      <c r="AE82" s="85"/>
      <c r="AF82" s="85"/>
      <c r="AI82" s="33"/>
      <c r="AJ82" s="39"/>
      <c r="AK82" s="39"/>
      <c r="AL82" s="39"/>
      <c r="AM82" s="76"/>
      <c r="AN82" s="39"/>
      <c r="AO82" s="39"/>
      <c r="AP82" s="33"/>
      <c r="AQ82" s="77"/>
      <c r="AR82" s="39"/>
      <c r="AS82" s="39"/>
      <c r="AT82" s="76"/>
      <c r="AU82" s="39"/>
      <c r="AV82" s="78"/>
      <c r="AW82" s="33"/>
      <c r="AX82" s="77"/>
      <c r="AY82" s="39"/>
      <c r="AZ82" s="39"/>
      <c r="BA82" s="76"/>
      <c r="BB82" s="39"/>
      <c r="BC82" s="78"/>
      <c r="BD82" s="33"/>
      <c r="BE82" s="77"/>
      <c r="BF82" s="39"/>
      <c r="BG82" s="39"/>
      <c r="BH82" s="76"/>
      <c r="BI82" s="39"/>
      <c r="BJ82" s="78"/>
      <c r="BK82" s="33"/>
    </row>
    <row r="83" spans="1:63" x14ac:dyDescent="0.35">
      <c r="A83" s="77"/>
      <c r="B83" s="39"/>
      <c r="C83" s="39"/>
      <c r="D83" s="39"/>
      <c r="E83" s="39"/>
      <c r="F83" s="73"/>
      <c r="G83" s="95">
        <f>Table1487453233343536331323334353738393103113123133143153164174[[#This Row],[Hours Worked]]*Table1487453233343536331323334353738393103113123133143153164174[[#This Row],[Rate]]</f>
        <v>0</v>
      </c>
      <c r="H83" s="116"/>
      <c r="I83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83" s="94"/>
      <c r="K83" s="95">
        <f>Table1487453233343536331323334353738393103113123133143153164174[[#This Row],[Rate (Auto selects)]]*Table1487453233343536331323334353738393103113123133143153164174[[#This Row],[Hours Used]]</f>
        <v>0</v>
      </c>
      <c r="S83" s="33"/>
      <c r="T83" s="39"/>
      <c r="U83" s="39"/>
      <c r="V83" s="39"/>
      <c r="W83" s="39"/>
      <c r="X83" s="39"/>
      <c r="Y83" s="112">
        <f>IF(X83 &lt;&gt; "", RIGHT(Table15775311283848586881828384858788898108118128138148158169179[[#This Row],[Class (Dropdown)]],6),0)</f>
        <v>0</v>
      </c>
      <c r="Z83" s="108"/>
      <c r="AA83" s="107"/>
      <c r="AB83" s="111">
        <f>Table15775311283848586881828384858788898108118128138148158169179[[#This Row],[Rate (Auto fill)]]*Table15775311283848586881828384858788898108118128138148158169179[[#This Row],[Hours Groomed]]</f>
        <v>0</v>
      </c>
      <c r="AC83" s="32"/>
      <c r="AD83" s="84"/>
      <c r="AE83" s="85"/>
      <c r="AF83" s="85"/>
      <c r="AI83" s="33"/>
      <c r="AJ83" s="39"/>
      <c r="AK83" s="39"/>
      <c r="AL83" s="39"/>
      <c r="AM83" s="76"/>
      <c r="AN83" s="39"/>
      <c r="AO83" s="39"/>
      <c r="AP83" s="33"/>
      <c r="AQ83" s="77"/>
      <c r="AR83" s="39"/>
      <c r="AS83" s="39"/>
      <c r="AT83" s="76"/>
      <c r="AU83" s="39"/>
      <c r="AV83" s="78"/>
      <c r="AW83" s="33"/>
      <c r="AX83" s="77"/>
      <c r="AY83" s="39"/>
      <c r="AZ83" s="39"/>
      <c r="BA83" s="76"/>
      <c r="BB83" s="39"/>
      <c r="BC83" s="78"/>
      <c r="BD83" s="33"/>
      <c r="BE83" s="77"/>
      <c r="BF83" s="39"/>
      <c r="BG83" s="39"/>
      <c r="BH83" s="76"/>
      <c r="BI83" s="39"/>
      <c r="BJ83" s="78"/>
      <c r="BK83" s="33"/>
    </row>
    <row r="84" spans="1:63" x14ac:dyDescent="0.35">
      <c r="A84" s="77"/>
      <c r="B84" s="39"/>
      <c r="C84" s="39"/>
      <c r="D84" s="39"/>
      <c r="E84" s="39"/>
      <c r="F84" s="73"/>
      <c r="G84" s="95">
        <f>Table1487453233343536331323334353738393103113123133143153164174[[#This Row],[Hours Worked]]*Table1487453233343536331323334353738393103113123133143153164174[[#This Row],[Rate]]</f>
        <v>0</v>
      </c>
      <c r="H84" s="116"/>
      <c r="I84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84" s="94"/>
      <c r="K84" s="95">
        <f>Table1487453233343536331323334353738393103113123133143153164174[[#This Row],[Rate (Auto selects)]]*Table1487453233343536331323334353738393103113123133143153164174[[#This Row],[Hours Used]]</f>
        <v>0</v>
      </c>
      <c r="S84" s="33"/>
      <c r="T84" s="39"/>
      <c r="U84" s="39"/>
      <c r="V84" s="39"/>
      <c r="W84" s="39"/>
      <c r="X84" s="39"/>
      <c r="Y84" s="112">
        <f>IF(X84 &lt;&gt; "", RIGHT(Table15775311283848586881828384858788898108118128138148158169179[[#This Row],[Class (Dropdown)]],6),0)</f>
        <v>0</v>
      </c>
      <c r="Z84" s="108"/>
      <c r="AA84" s="107"/>
      <c r="AB84" s="111">
        <f>Table15775311283848586881828384858788898108118128138148158169179[[#This Row],[Rate (Auto fill)]]*Table15775311283848586881828384858788898108118128138148158169179[[#This Row],[Hours Groomed]]</f>
        <v>0</v>
      </c>
      <c r="AC84" s="32"/>
      <c r="AD84" s="84"/>
      <c r="AE84" s="85"/>
      <c r="AF84" s="85"/>
      <c r="AI84" s="33"/>
      <c r="AJ84" s="39"/>
      <c r="AK84" s="39"/>
      <c r="AL84" s="39"/>
      <c r="AM84" s="76"/>
      <c r="AN84" s="39"/>
      <c r="AO84" s="39"/>
      <c r="AP84" s="33"/>
      <c r="AQ84" s="77"/>
      <c r="AR84" s="39"/>
      <c r="AS84" s="39"/>
      <c r="AT84" s="76"/>
      <c r="AU84" s="39"/>
      <c r="AV84" s="78"/>
      <c r="AW84" s="33"/>
      <c r="AX84" s="77"/>
      <c r="AY84" s="39"/>
      <c r="AZ84" s="39"/>
      <c r="BA84" s="76"/>
      <c r="BB84" s="39"/>
      <c r="BC84" s="78"/>
      <c r="BD84" s="33"/>
      <c r="BE84" s="77"/>
      <c r="BF84" s="39"/>
      <c r="BG84" s="39"/>
      <c r="BH84" s="76"/>
      <c r="BI84" s="39"/>
      <c r="BJ84" s="78"/>
      <c r="BK84" s="33"/>
    </row>
    <row r="85" spans="1:63" x14ac:dyDescent="0.35">
      <c r="A85" s="77"/>
      <c r="B85" s="39"/>
      <c r="C85" s="39"/>
      <c r="D85" s="39"/>
      <c r="E85" s="39"/>
      <c r="F85" s="73"/>
      <c r="G85" s="95">
        <f>Table1487453233343536331323334353738393103113123133143153164174[[#This Row],[Hours Worked]]*Table1487453233343536331323334353738393103113123133143153164174[[#This Row],[Rate]]</f>
        <v>0</v>
      </c>
      <c r="H85" s="116"/>
      <c r="I85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85" s="94"/>
      <c r="K85" s="95">
        <f>Table1487453233343536331323334353738393103113123133143153164174[[#This Row],[Rate (Auto selects)]]*Table1487453233343536331323334353738393103113123133143153164174[[#This Row],[Hours Used]]</f>
        <v>0</v>
      </c>
      <c r="S85" s="33"/>
      <c r="T85" s="39"/>
      <c r="U85" s="39"/>
      <c r="V85" s="39"/>
      <c r="W85" s="39"/>
      <c r="X85" s="39"/>
      <c r="Y85" s="112">
        <f>IF(X85 &lt;&gt; "", RIGHT(Table15775311283848586881828384858788898108118128138148158169179[[#This Row],[Class (Dropdown)]],6),0)</f>
        <v>0</v>
      </c>
      <c r="Z85" s="108"/>
      <c r="AA85" s="107"/>
      <c r="AB85" s="111">
        <f>Table15775311283848586881828384858788898108118128138148158169179[[#This Row],[Rate (Auto fill)]]*Table15775311283848586881828384858788898108118128138148158169179[[#This Row],[Hours Groomed]]</f>
        <v>0</v>
      </c>
      <c r="AC85" s="32"/>
      <c r="AD85" s="84"/>
      <c r="AE85" s="85"/>
      <c r="AF85" s="85"/>
      <c r="AI85" s="33"/>
      <c r="AJ85" s="39"/>
      <c r="AK85" s="39"/>
      <c r="AL85" s="39"/>
      <c r="AM85" s="76"/>
      <c r="AN85" s="39"/>
      <c r="AO85" s="39"/>
      <c r="AP85" s="33"/>
      <c r="AQ85" s="77"/>
      <c r="AR85" s="39"/>
      <c r="AS85" s="39"/>
      <c r="AT85" s="76"/>
      <c r="AU85" s="39"/>
      <c r="AV85" s="78"/>
      <c r="AW85" s="33"/>
      <c r="AX85" s="77"/>
      <c r="AY85" s="39"/>
      <c r="AZ85" s="39"/>
      <c r="BA85" s="76"/>
      <c r="BB85" s="39"/>
      <c r="BC85" s="78"/>
      <c r="BD85" s="33"/>
      <c r="BE85" s="77"/>
      <c r="BF85" s="39"/>
      <c r="BG85" s="39"/>
      <c r="BH85" s="76"/>
      <c r="BI85" s="39"/>
      <c r="BJ85" s="78"/>
      <c r="BK85" s="33"/>
    </row>
    <row r="86" spans="1:63" x14ac:dyDescent="0.35">
      <c r="A86" s="77"/>
      <c r="B86" s="39"/>
      <c r="C86" s="39"/>
      <c r="D86" s="39"/>
      <c r="E86" s="39"/>
      <c r="F86" s="73"/>
      <c r="G86" s="95">
        <f>Table1487453233343536331323334353738393103113123133143153164174[[#This Row],[Hours Worked]]*Table1487453233343536331323334353738393103113123133143153164174[[#This Row],[Rate]]</f>
        <v>0</v>
      </c>
      <c r="H86" s="116"/>
      <c r="I86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86" s="94"/>
      <c r="K86" s="95">
        <f>Table1487453233343536331323334353738393103113123133143153164174[[#This Row],[Rate (Auto selects)]]*Table1487453233343536331323334353738393103113123133143153164174[[#This Row],[Hours Used]]</f>
        <v>0</v>
      </c>
      <c r="S86" s="33"/>
      <c r="T86" s="39"/>
      <c r="U86" s="39"/>
      <c r="V86" s="39"/>
      <c r="W86" s="39"/>
      <c r="X86" s="39"/>
      <c r="Y86" s="112">
        <f>IF(X86 &lt;&gt; "", RIGHT(Table15775311283848586881828384858788898108118128138148158169179[[#This Row],[Class (Dropdown)]],6),0)</f>
        <v>0</v>
      </c>
      <c r="Z86" s="108"/>
      <c r="AA86" s="107"/>
      <c r="AB86" s="111">
        <f>Table15775311283848586881828384858788898108118128138148158169179[[#This Row],[Rate (Auto fill)]]*Table15775311283848586881828384858788898108118128138148158169179[[#This Row],[Hours Groomed]]</f>
        <v>0</v>
      </c>
      <c r="AC86" s="32"/>
      <c r="AD86" s="84"/>
      <c r="AE86" s="85"/>
      <c r="AF86" s="85"/>
      <c r="AI86" s="33"/>
      <c r="AJ86" s="39"/>
      <c r="AK86" s="39"/>
      <c r="AL86" s="39"/>
      <c r="AM86" s="76"/>
      <c r="AN86" s="39"/>
      <c r="AO86" s="39"/>
      <c r="AP86" s="33"/>
      <c r="AQ86" s="77"/>
      <c r="AR86" s="39"/>
      <c r="AS86" s="39"/>
      <c r="AT86" s="76"/>
      <c r="AU86" s="39"/>
      <c r="AV86" s="78"/>
      <c r="AW86" s="33"/>
      <c r="AX86" s="77"/>
      <c r="AY86" s="39"/>
      <c r="AZ86" s="39"/>
      <c r="BA86" s="76"/>
      <c r="BB86" s="39"/>
      <c r="BC86" s="78"/>
      <c r="BD86" s="33"/>
      <c r="BE86" s="77"/>
      <c r="BF86" s="39"/>
      <c r="BG86" s="39"/>
      <c r="BH86" s="76"/>
      <c r="BI86" s="39"/>
      <c r="BJ86" s="78"/>
      <c r="BK86" s="33"/>
    </row>
    <row r="87" spans="1:63" x14ac:dyDescent="0.35">
      <c r="A87" s="77"/>
      <c r="B87" s="39"/>
      <c r="C87" s="39"/>
      <c r="D87" s="39"/>
      <c r="E87" s="39"/>
      <c r="F87" s="73"/>
      <c r="G87" s="95">
        <f>Table1487453233343536331323334353738393103113123133143153164174[[#This Row],[Hours Worked]]*Table1487453233343536331323334353738393103113123133143153164174[[#This Row],[Rate]]</f>
        <v>0</v>
      </c>
      <c r="H87" s="116"/>
      <c r="I87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87" s="94"/>
      <c r="K87" s="95">
        <f>Table1487453233343536331323334353738393103113123133143153164174[[#This Row],[Rate (Auto selects)]]*Table1487453233343536331323334353738393103113123133143153164174[[#This Row],[Hours Used]]</f>
        <v>0</v>
      </c>
      <c r="S87" s="33"/>
      <c r="T87" s="39"/>
      <c r="U87" s="39"/>
      <c r="V87" s="39"/>
      <c r="W87" s="39"/>
      <c r="X87" s="39"/>
      <c r="Y87" s="112">
        <f>IF(X87 &lt;&gt; "", RIGHT(Table15775311283848586881828384858788898108118128138148158169179[[#This Row],[Class (Dropdown)]],6),0)</f>
        <v>0</v>
      </c>
      <c r="Z87" s="108"/>
      <c r="AA87" s="107"/>
      <c r="AB87" s="111">
        <f>Table15775311283848586881828384858788898108118128138148158169179[[#This Row],[Rate (Auto fill)]]*Table15775311283848586881828384858788898108118128138148158169179[[#This Row],[Hours Groomed]]</f>
        <v>0</v>
      </c>
      <c r="AC87" s="32"/>
      <c r="AD87" s="84"/>
      <c r="AE87" s="85"/>
      <c r="AF87" s="85"/>
      <c r="AI87" s="33"/>
      <c r="AJ87" s="39"/>
      <c r="AK87" s="39"/>
      <c r="AL87" s="39"/>
      <c r="AM87" s="76"/>
      <c r="AN87" s="39"/>
      <c r="AO87" s="39"/>
      <c r="AP87" s="33"/>
      <c r="AQ87" s="77"/>
      <c r="AR87" s="39"/>
      <c r="AS87" s="39"/>
      <c r="AT87" s="76"/>
      <c r="AU87" s="39"/>
      <c r="AV87" s="78"/>
      <c r="AW87" s="33"/>
      <c r="AX87" s="77"/>
      <c r="AY87" s="39"/>
      <c r="AZ87" s="39"/>
      <c r="BA87" s="76"/>
      <c r="BB87" s="39"/>
      <c r="BC87" s="78"/>
      <c r="BD87" s="33"/>
      <c r="BE87" s="77"/>
      <c r="BF87" s="39"/>
      <c r="BG87" s="39"/>
      <c r="BH87" s="76"/>
      <c r="BI87" s="39"/>
      <c r="BJ87" s="78"/>
      <c r="BK87" s="33"/>
    </row>
    <row r="88" spans="1:63" x14ac:dyDescent="0.35">
      <c r="A88" s="77"/>
      <c r="B88" s="39"/>
      <c r="C88" s="39"/>
      <c r="D88" s="39"/>
      <c r="E88" s="39"/>
      <c r="F88" s="73"/>
      <c r="G88" s="95">
        <f>Table1487453233343536331323334353738393103113123133143153164174[[#This Row],[Hours Worked]]*Table1487453233343536331323334353738393103113123133143153164174[[#This Row],[Rate]]</f>
        <v>0</v>
      </c>
      <c r="H88" s="116"/>
      <c r="I88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88" s="94"/>
      <c r="K88" s="95">
        <f>Table1487453233343536331323334353738393103113123133143153164174[[#This Row],[Rate (Auto selects)]]*Table1487453233343536331323334353738393103113123133143153164174[[#This Row],[Hours Used]]</f>
        <v>0</v>
      </c>
      <c r="S88" s="33"/>
      <c r="T88" s="39"/>
      <c r="U88" s="39"/>
      <c r="V88" s="39"/>
      <c r="W88" s="39"/>
      <c r="X88" s="39"/>
      <c r="Y88" s="112">
        <f>IF(X88 &lt;&gt; "", RIGHT(Table15775311283848586881828384858788898108118128138148158169179[[#This Row],[Class (Dropdown)]],6),0)</f>
        <v>0</v>
      </c>
      <c r="Z88" s="108"/>
      <c r="AA88" s="107"/>
      <c r="AB88" s="111">
        <f>Table15775311283848586881828384858788898108118128138148158169179[[#This Row],[Rate (Auto fill)]]*Table15775311283848586881828384858788898108118128138148158169179[[#This Row],[Hours Groomed]]</f>
        <v>0</v>
      </c>
      <c r="AC88" s="32"/>
      <c r="AD88" s="84"/>
      <c r="AE88" s="85"/>
      <c r="AF88" s="85"/>
      <c r="AI88" s="33"/>
      <c r="AJ88" s="39"/>
      <c r="AK88" s="39"/>
      <c r="AL88" s="39"/>
      <c r="AM88" s="76"/>
      <c r="AN88" s="39"/>
      <c r="AO88" s="39"/>
      <c r="AP88" s="33"/>
      <c r="AQ88" s="77"/>
      <c r="AR88" s="39"/>
      <c r="AS88" s="39"/>
      <c r="AT88" s="76"/>
      <c r="AU88" s="39"/>
      <c r="AV88" s="78"/>
      <c r="AW88" s="33"/>
      <c r="AX88" s="77"/>
      <c r="AY88" s="39"/>
      <c r="AZ88" s="39"/>
      <c r="BA88" s="76"/>
      <c r="BB88" s="39"/>
      <c r="BC88" s="78"/>
      <c r="BD88" s="33"/>
      <c r="BE88" s="77"/>
      <c r="BF88" s="39"/>
      <c r="BG88" s="39"/>
      <c r="BH88" s="76"/>
      <c r="BI88" s="39"/>
      <c r="BJ88" s="78"/>
      <c r="BK88" s="33"/>
    </row>
    <row r="89" spans="1:63" x14ac:dyDescent="0.35">
      <c r="A89" s="77"/>
      <c r="B89" s="39"/>
      <c r="C89" s="39"/>
      <c r="D89" s="39"/>
      <c r="E89" s="39"/>
      <c r="F89" s="73"/>
      <c r="G89" s="95">
        <f>Table1487453233343536331323334353738393103113123133143153164174[[#This Row],[Hours Worked]]*Table1487453233343536331323334353738393103113123133143153164174[[#This Row],[Rate]]</f>
        <v>0</v>
      </c>
      <c r="H89" s="116"/>
      <c r="I89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89" s="94"/>
      <c r="K89" s="95">
        <f>Table1487453233343536331323334353738393103113123133143153164174[[#This Row],[Rate (Auto selects)]]*Table1487453233343536331323334353738393103113123133143153164174[[#This Row],[Hours Used]]</f>
        <v>0</v>
      </c>
      <c r="S89" s="33"/>
      <c r="T89" s="39"/>
      <c r="U89" s="39"/>
      <c r="V89" s="39"/>
      <c r="W89" s="39"/>
      <c r="X89" s="39"/>
      <c r="Y89" s="112">
        <f>IF(X89 &lt;&gt; "", RIGHT(Table15775311283848586881828384858788898108118128138148158169179[[#This Row],[Class (Dropdown)]],6),0)</f>
        <v>0</v>
      </c>
      <c r="Z89" s="108"/>
      <c r="AA89" s="107"/>
      <c r="AB89" s="111">
        <f>Table15775311283848586881828384858788898108118128138148158169179[[#This Row],[Rate (Auto fill)]]*Table15775311283848586881828384858788898108118128138148158169179[[#This Row],[Hours Groomed]]</f>
        <v>0</v>
      </c>
      <c r="AC89" s="32"/>
      <c r="AD89" s="84"/>
      <c r="AE89" s="85"/>
      <c r="AF89" s="85"/>
      <c r="AI89" s="33"/>
      <c r="AJ89" s="39"/>
      <c r="AK89" s="39"/>
      <c r="AL89" s="39"/>
      <c r="AM89" s="76"/>
      <c r="AN89" s="39"/>
      <c r="AO89" s="39"/>
      <c r="AP89" s="33"/>
      <c r="AQ89" s="77"/>
      <c r="AR89" s="39"/>
      <c r="AS89" s="39"/>
      <c r="AT89" s="76"/>
      <c r="AU89" s="39"/>
      <c r="AV89" s="78"/>
      <c r="AW89" s="33"/>
      <c r="AX89" s="77"/>
      <c r="AY89" s="39"/>
      <c r="AZ89" s="39"/>
      <c r="BA89" s="76"/>
      <c r="BB89" s="39"/>
      <c r="BC89" s="78"/>
      <c r="BD89" s="33"/>
      <c r="BE89" s="77"/>
      <c r="BF89" s="39"/>
      <c r="BG89" s="39"/>
      <c r="BH89" s="76"/>
      <c r="BI89" s="39"/>
      <c r="BJ89" s="78"/>
      <c r="BK89" s="33"/>
    </row>
    <row r="90" spans="1:63" x14ac:dyDescent="0.35">
      <c r="A90" s="77"/>
      <c r="B90" s="39"/>
      <c r="C90" s="39"/>
      <c r="D90" s="39"/>
      <c r="E90" s="39"/>
      <c r="F90" s="73"/>
      <c r="G90" s="95">
        <f>Table1487453233343536331323334353738393103113123133143153164174[[#This Row],[Hours Worked]]*Table1487453233343536331323334353738393103113123133143153164174[[#This Row],[Rate]]</f>
        <v>0</v>
      </c>
      <c r="H90" s="116"/>
      <c r="I90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90" s="94"/>
      <c r="K90" s="95">
        <f>Table1487453233343536331323334353738393103113123133143153164174[[#This Row],[Rate (Auto selects)]]*Table1487453233343536331323334353738393103113123133143153164174[[#This Row],[Hours Used]]</f>
        <v>0</v>
      </c>
      <c r="S90" s="33"/>
      <c r="T90" s="39"/>
      <c r="U90" s="39"/>
      <c r="V90" s="39"/>
      <c r="W90" s="39"/>
      <c r="X90" s="39"/>
      <c r="Y90" s="112">
        <f>IF(X90 &lt;&gt; "", RIGHT(Table15775311283848586881828384858788898108118128138148158169179[[#This Row],[Class (Dropdown)]],6),0)</f>
        <v>0</v>
      </c>
      <c r="Z90" s="108"/>
      <c r="AA90" s="107"/>
      <c r="AB90" s="111">
        <f>Table15775311283848586881828384858788898108118128138148158169179[[#This Row],[Rate (Auto fill)]]*Table15775311283848586881828384858788898108118128138148158169179[[#This Row],[Hours Groomed]]</f>
        <v>0</v>
      </c>
      <c r="AC90" s="32"/>
      <c r="AD90" s="84"/>
      <c r="AE90" s="85"/>
      <c r="AF90" s="85"/>
      <c r="AI90" s="33"/>
      <c r="AJ90" s="39"/>
      <c r="AK90" s="39"/>
      <c r="AL90" s="39"/>
      <c r="AM90" s="76"/>
      <c r="AN90" s="39"/>
      <c r="AO90" s="39"/>
      <c r="AP90" s="33"/>
      <c r="AQ90" s="77"/>
      <c r="AR90" s="39"/>
      <c r="AS90" s="39"/>
      <c r="AT90" s="76"/>
      <c r="AU90" s="39"/>
      <c r="AV90" s="78"/>
      <c r="AW90" s="33"/>
      <c r="AX90" s="77"/>
      <c r="AY90" s="39"/>
      <c r="AZ90" s="39"/>
      <c r="BA90" s="76"/>
      <c r="BB90" s="39"/>
      <c r="BC90" s="78"/>
      <c r="BD90" s="33"/>
      <c r="BE90" s="77"/>
      <c r="BF90" s="39"/>
      <c r="BG90" s="39"/>
      <c r="BH90" s="76"/>
      <c r="BI90" s="39"/>
      <c r="BJ90" s="78"/>
      <c r="BK90" s="33"/>
    </row>
    <row r="91" spans="1:63" x14ac:dyDescent="0.35">
      <c r="A91" s="77"/>
      <c r="B91" s="39"/>
      <c r="C91" s="39"/>
      <c r="D91" s="39"/>
      <c r="E91" s="39"/>
      <c r="F91" s="73"/>
      <c r="G91" s="95">
        <f>Table1487453233343536331323334353738393103113123133143153164174[[#This Row],[Hours Worked]]*Table1487453233343536331323334353738393103113123133143153164174[[#This Row],[Rate]]</f>
        <v>0</v>
      </c>
      <c r="H91" s="116"/>
      <c r="I91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91" s="94"/>
      <c r="K91" s="95">
        <f>Table1487453233343536331323334353738393103113123133143153164174[[#This Row],[Rate (Auto selects)]]*Table1487453233343536331323334353738393103113123133143153164174[[#This Row],[Hours Used]]</f>
        <v>0</v>
      </c>
      <c r="S91" s="33"/>
      <c r="T91" s="39"/>
      <c r="U91" s="39"/>
      <c r="V91" s="39"/>
      <c r="W91" s="39"/>
      <c r="X91" s="39"/>
      <c r="Y91" s="112">
        <f>IF(X91 &lt;&gt; "", RIGHT(Table15775311283848586881828384858788898108118128138148158169179[[#This Row],[Class (Dropdown)]],6),0)</f>
        <v>0</v>
      </c>
      <c r="Z91" s="108"/>
      <c r="AA91" s="107"/>
      <c r="AB91" s="111">
        <f>Table15775311283848586881828384858788898108118128138148158169179[[#This Row],[Rate (Auto fill)]]*Table15775311283848586881828384858788898108118128138148158169179[[#This Row],[Hours Groomed]]</f>
        <v>0</v>
      </c>
      <c r="AC91" s="32"/>
      <c r="AD91" s="84"/>
      <c r="AE91" s="85"/>
      <c r="AF91" s="85"/>
      <c r="AI91" s="33"/>
      <c r="AJ91" s="39"/>
      <c r="AK91" s="39"/>
      <c r="AL91" s="39"/>
      <c r="AM91" s="76"/>
      <c r="AN91" s="39"/>
      <c r="AO91" s="39"/>
      <c r="AP91" s="33"/>
      <c r="AQ91" s="77"/>
      <c r="AR91" s="39"/>
      <c r="AS91" s="39"/>
      <c r="AT91" s="76"/>
      <c r="AU91" s="39"/>
      <c r="AV91" s="78"/>
      <c r="AW91" s="33"/>
      <c r="AX91" s="77"/>
      <c r="AY91" s="39"/>
      <c r="AZ91" s="39"/>
      <c r="BA91" s="76"/>
      <c r="BB91" s="39"/>
      <c r="BC91" s="78"/>
      <c r="BD91" s="33"/>
      <c r="BE91" s="77"/>
      <c r="BF91" s="39"/>
      <c r="BG91" s="39"/>
      <c r="BH91" s="76"/>
      <c r="BI91" s="39"/>
      <c r="BJ91" s="78"/>
      <c r="BK91" s="33"/>
    </row>
    <row r="92" spans="1:63" x14ac:dyDescent="0.35">
      <c r="A92" s="77"/>
      <c r="B92" s="39"/>
      <c r="C92" s="39"/>
      <c r="D92" s="39"/>
      <c r="E92" s="39"/>
      <c r="F92" s="73"/>
      <c r="G92" s="95">
        <f>Table1487453233343536331323334353738393103113123133143153164174[[#This Row],[Hours Worked]]*Table1487453233343536331323334353738393103113123133143153164174[[#This Row],[Rate]]</f>
        <v>0</v>
      </c>
      <c r="H92" s="116"/>
      <c r="I92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92" s="94"/>
      <c r="K92" s="95">
        <f>Table1487453233343536331323334353738393103113123133143153164174[[#This Row],[Rate (Auto selects)]]*Table1487453233343536331323334353738393103113123133143153164174[[#This Row],[Hours Used]]</f>
        <v>0</v>
      </c>
      <c r="S92" s="33"/>
      <c r="T92" s="39"/>
      <c r="U92" s="39"/>
      <c r="V92" s="39"/>
      <c r="W92" s="39"/>
      <c r="X92" s="39"/>
      <c r="Y92" s="112">
        <f>IF(X92 &lt;&gt; "", RIGHT(Table15775311283848586881828384858788898108118128138148158169179[[#This Row],[Class (Dropdown)]],6),0)</f>
        <v>0</v>
      </c>
      <c r="Z92" s="108"/>
      <c r="AA92" s="107"/>
      <c r="AB92" s="111">
        <f>Table15775311283848586881828384858788898108118128138148158169179[[#This Row],[Rate (Auto fill)]]*Table15775311283848586881828384858788898108118128138148158169179[[#This Row],[Hours Groomed]]</f>
        <v>0</v>
      </c>
      <c r="AC92" s="32"/>
      <c r="AD92" s="84"/>
      <c r="AE92" s="85"/>
      <c r="AF92" s="85"/>
      <c r="AI92" s="33"/>
      <c r="AJ92" s="39"/>
      <c r="AK92" s="39"/>
      <c r="AL92" s="39"/>
      <c r="AM92" s="76"/>
      <c r="AN92" s="39"/>
      <c r="AO92" s="39"/>
      <c r="AP92" s="33"/>
      <c r="AQ92" s="77"/>
      <c r="AR92" s="39"/>
      <c r="AS92" s="39"/>
      <c r="AT92" s="76"/>
      <c r="AU92" s="39"/>
      <c r="AV92" s="78"/>
      <c r="AW92" s="33"/>
      <c r="AX92" s="77"/>
      <c r="AY92" s="39"/>
      <c r="AZ92" s="39"/>
      <c r="BA92" s="76"/>
      <c r="BB92" s="39"/>
      <c r="BC92" s="78"/>
      <c r="BD92" s="33"/>
      <c r="BE92" s="77"/>
      <c r="BF92" s="39"/>
      <c r="BG92" s="39"/>
      <c r="BH92" s="76"/>
      <c r="BI92" s="39"/>
      <c r="BJ92" s="78"/>
      <c r="BK92" s="33"/>
    </row>
    <row r="93" spans="1:63" x14ac:dyDescent="0.35">
      <c r="A93" s="77"/>
      <c r="B93" s="39"/>
      <c r="C93" s="39"/>
      <c r="D93" s="39"/>
      <c r="E93" s="39"/>
      <c r="F93" s="73"/>
      <c r="G93" s="95">
        <f>Table1487453233343536331323334353738393103113123133143153164174[[#This Row],[Hours Worked]]*Table1487453233343536331323334353738393103113123133143153164174[[#This Row],[Rate]]</f>
        <v>0</v>
      </c>
      <c r="H93" s="116"/>
      <c r="I93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93" s="94"/>
      <c r="K93" s="95">
        <f>Table1487453233343536331323334353738393103113123133143153164174[[#This Row],[Rate (Auto selects)]]*Table1487453233343536331323334353738393103113123133143153164174[[#This Row],[Hours Used]]</f>
        <v>0</v>
      </c>
      <c r="S93" s="33"/>
      <c r="T93" s="39"/>
      <c r="U93" s="39"/>
      <c r="V93" s="39"/>
      <c r="W93" s="39"/>
      <c r="X93" s="39"/>
      <c r="Y93" s="112">
        <f>IF(X93 &lt;&gt; "", RIGHT(Table15775311283848586881828384858788898108118128138148158169179[[#This Row],[Class (Dropdown)]],6),0)</f>
        <v>0</v>
      </c>
      <c r="Z93" s="108"/>
      <c r="AA93" s="107"/>
      <c r="AB93" s="111">
        <f>Table15775311283848586881828384858788898108118128138148158169179[[#This Row],[Rate (Auto fill)]]*Table15775311283848586881828384858788898108118128138148158169179[[#This Row],[Hours Groomed]]</f>
        <v>0</v>
      </c>
      <c r="AC93" s="32"/>
      <c r="AD93" s="84"/>
      <c r="AE93" s="85"/>
      <c r="AF93" s="85"/>
      <c r="AI93" s="33"/>
      <c r="AJ93" s="39"/>
      <c r="AK93" s="39"/>
      <c r="AL93" s="39"/>
      <c r="AM93" s="76"/>
      <c r="AN93" s="39"/>
      <c r="AO93" s="39"/>
      <c r="AP93" s="33"/>
      <c r="AQ93" s="77"/>
      <c r="AR93" s="39"/>
      <c r="AS93" s="39"/>
      <c r="AT93" s="76"/>
      <c r="AU93" s="39"/>
      <c r="AV93" s="78"/>
      <c r="AW93" s="33"/>
      <c r="AX93" s="77"/>
      <c r="AY93" s="39"/>
      <c r="AZ93" s="39"/>
      <c r="BA93" s="76"/>
      <c r="BB93" s="39"/>
      <c r="BC93" s="78"/>
      <c r="BD93" s="33"/>
      <c r="BE93" s="77"/>
      <c r="BF93" s="39"/>
      <c r="BG93" s="39"/>
      <c r="BH93" s="76"/>
      <c r="BI93" s="39"/>
      <c r="BJ93" s="78"/>
      <c r="BK93" s="33"/>
    </row>
    <row r="94" spans="1:63" x14ac:dyDescent="0.35">
      <c r="A94" s="77"/>
      <c r="B94" s="39"/>
      <c r="C94" s="39"/>
      <c r="D94" s="39"/>
      <c r="E94" s="39"/>
      <c r="F94" s="73"/>
      <c r="G94" s="95">
        <f>Table1487453233343536331323334353738393103113123133143153164174[[#This Row],[Hours Worked]]*Table1487453233343536331323334353738393103113123133143153164174[[#This Row],[Rate]]</f>
        <v>0</v>
      </c>
      <c r="H94" s="116"/>
      <c r="I94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94" s="94"/>
      <c r="K94" s="95">
        <f>Table1487453233343536331323334353738393103113123133143153164174[[#This Row],[Rate (Auto selects)]]*Table1487453233343536331323334353738393103113123133143153164174[[#This Row],[Hours Used]]</f>
        <v>0</v>
      </c>
      <c r="S94" s="33"/>
      <c r="T94" s="39"/>
      <c r="U94" s="39"/>
      <c r="V94" s="39"/>
      <c r="W94" s="39"/>
      <c r="X94" s="39"/>
      <c r="Y94" s="112">
        <f>IF(X94 &lt;&gt; "", RIGHT(Table15775311283848586881828384858788898108118128138148158169179[[#This Row],[Class (Dropdown)]],6),0)</f>
        <v>0</v>
      </c>
      <c r="Z94" s="108"/>
      <c r="AA94" s="107"/>
      <c r="AB94" s="111">
        <f>Table15775311283848586881828384858788898108118128138148158169179[[#This Row],[Rate (Auto fill)]]*Table15775311283848586881828384858788898108118128138148158169179[[#This Row],[Hours Groomed]]</f>
        <v>0</v>
      </c>
      <c r="AC94" s="32"/>
      <c r="AD94" s="84"/>
      <c r="AE94" s="85"/>
      <c r="AF94" s="85"/>
      <c r="AI94" s="33"/>
      <c r="AJ94" s="39"/>
      <c r="AK94" s="39"/>
      <c r="AL94" s="39"/>
      <c r="AM94" s="76"/>
      <c r="AN94" s="39"/>
      <c r="AO94" s="39"/>
      <c r="AP94" s="33"/>
      <c r="AQ94" s="77"/>
      <c r="AR94" s="39"/>
      <c r="AS94" s="39"/>
      <c r="AT94" s="76"/>
      <c r="AU94" s="39"/>
      <c r="AV94" s="78"/>
      <c r="AW94" s="33"/>
      <c r="AX94" s="77"/>
      <c r="AY94" s="39"/>
      <c r="AZ94" s="39"/>
      <c r="BA94" s="76"/>
      <c r="BB94" s="39"/>
      <c r="BC94" s="78"/>
      <c r="BD94" s="33"/>
      <c r="BE94" s="77"/>
      <c r="BF94" s="39"/>
      <c r="BG94" s="39"/>
      <c r="BH94" s="76"/>
      <c r="BI94" s="39"/>
      <c r="BJ94" s="78"/>
      <c r="BK94" s="33"/>
    </row>
    <row r="95" spans="1:63" x14ac:dyDescent="0.35">
      <c r="A95" s="77"/>
      <c r="B95" s="39"/>
      <c r="C95" s="39"/>
      <c r="D95" s="39"/>
      <c r="E95" s="39"/>
      <c r="F95" s="73"/>
      <c r="G95" s="95">
        <f>Table1487453233343536331323334353738393103113123133143153164174[[#This Row],[Hours Worked]]*Table1487453233343536331323334353738393103113123133143153164174[[#This Row],[Rate]]</f>
        <v>0</v>
      </c>
      <c r="H95" s="116"/>
      <c r="I95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95" s="94"/>
      <c r="K95" s="95">
        <f>Table1487453233343536331323334353738393103113123133143153164174[[#This Row],[Rate (Auto selects)]]*Table1487453233343536331323334353738393103113123133143153164174[[#This Row],[Hours Used]]</f>
        <v>0</v>
      </c>
      <c r="S95" s="33"/>
      <c r="T95" s="39"/>
      <c r="U95" s="39"/>
      <c r="V95" s="39"/>
      <c r="W95" s="39"/>
      <c r="X95" s="39"/>
      <c r="Y95" s="112">
        <f>IF(X95 &lt;&gt; "", RIGHT(Table15775311283848586881828384858788898108118128138148158169179[[#This Row],[Class (Dropdown)]],6),0)</f>
        <v>0</v>
      </c>
      <c r="Z95" s="108"/>
      <c r="AA95" s="107"/>
      <c r="AB95" s="111">
        <f>Table15775311283848586881828384858788898108118128138148158169179[[#This Row],[Rate (Auto fill)]]*Table15775311283848586881828384858788898108118128138148158169179[[#This Row],[Hours Groomed]]</f>
        <v>0</v>
      </c>
      <c r="AC95" s="32"/>
      <c r="AD95" s="84"/>
      <c r="AE95" s="85"/>
      <c r="AF95" s="85"/>
      <c r="AI95" s="33"/>
      <c r="AJ95" s="39"/>
      <c r="AK95" s="39"/>
      <c r="AL95" s="39"/>
      <c r="AM95" s="76"/>
      <c r="AN95" s="39"/>
      <c r="AO95" s="39"/>
      <c r="AP95" s="33"/>
      <c r="AQ95" s="77"/>
      <c r="AR95" s="39"/>
      <c r="AS95" s="39"/>
      <c r="AT95" s="76"/>
      <c r="AU95" s="39"/>
      <c r="AV95" s="78"/>
      <c r="AW95" s="33"/>
      <c r="AX95" s="77"/>
      <c r="AY95" s="39"/>
      <c r="AZ95" s="39"/>
      <c r="BA95" s="76"/>
      <c r="BB95" s="39"/>
      <c r="BC95" s="78"/>
      <c r="BD95" s="33"/>
      <c r="BE95" s="77"/>
      <c r="BF95" s="39"/>
      <c r="BG95" s="39"/>
      <c r="BH95" s="76"/>
      <c r="BI95" s="39"/>
      <c r="BJ95" s="78"/>
      <c r="BK95" s="33"/>
    </row>
    <row r="96" spans="1:63" x14ac:dyDescent="0.35">
      <c r="A96" s="77"/>
      <c r="B96" s="39"/>
      <c r="C96" s="39"/>
      <c r="D96" s="39"/>
      <c r="E96" s="39"/>
      <c r="F96" s="73"/>
      <c r="G96" s="95">
        <f>Table1487453233343536331323334353738393103113123133143153164174[[#This Row],[Hours Worked]]*Table1487453233343536331323334353738393103113123133143153164174[[#This Row],[Rate]]</f>
        <v>0</v>
      </c>
      <c r="H96" s="116"/>
      <c r="I96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96" s="94"/>
      <c r="K96" s="95">
        <f>Table1487453233343536331323334353738393103113123133143153164174[[#This Row],[Rate (Auto selects)]]*Table1487453233343536331323334353738393103113123133143153164174[[#This Row],[Hours Used]]</f>
        <v>0</v>
      </c>
      <c r="S96" s="33"/>
      <c r="T96" s="39"/>
      <c r="U96" s="39"/>
      <c r="V96" s="39"/>
      <c r="W96" s="39"/>
      <c r="X96" s="39"/>
      <c r="Y96" s="112">
        <f>IF(X96 &lt;&gt; "", RIGHT(Table15775311283848586881828384858788898108118128138148158169179[[#This Row],[Class (Dropdown)]],6),0)</f>
        <v>0</v>
      </c>
      <c r="Z96" s="108"/>
      <c r="AA96" s="107"/>
      <c r="AB96" s="111">
        <f>Table15775311283848586881828384858788898108118128138148158169179[[#This Row],[Rate (Auto fill)]]*Table15775311283848586881828384858788898108118128138148158169179[[#This Row],[Hours Groomed]]</f>
        <v>0</v>
      </c>
      <c r="AC96" s="32"/>
      <c r="AD96" s="84"/>
      <c r="AE96" s="85"/>
      <c r="AF96" s="85"/>
      <c r="AI96" s="33"/>
      <c r="AJ96" s="39"/>
      <c r="AK96" s="39"/>
      <c r="AL96" s="39"/>
      <c r="AM96" s="76"/>
      <c r="AN96" s="39"/>
      <c r="AO96" s="39"/>
      <c r="AP96" s="33"/>
      <c r="AQ96" s="77"/>
      <c r="AR96" s="39"/>
      <c r="AS96" s="39"/>
      <c r="AT96" s="76"/>
      <c r="AU96" s="39"/>
      <c r="AV96" s="78"/>
      <c r="AW96" s="33"/>
      <c r="AX96" s="77"/>
      <c r="AY96" s="39"/>
      <c r="AZ96" s="39"/>
      <c r="BA96" s="76"/>
      <c r="BB96" s="39"/>
      <c r="BC96" s="78"/>
      <c r="BD96" s="33"/>
      <c r="BE96" s="77"/>
      <c r="BF96" s="39"/>
      <c r="BG96" s="39"/>
      <c r="BH96" s="76"/>
      <c r="BI96" s="39"/>
      <c r="BJ96" s="78"/>
      <c r="BK96" s="33"/>
    </row>
    <row r="97" spans="1:63" x14ac:dyDescent="0.35">
      <c r="A97" s="77"/>
      <c r="B97" s="39"/>
      <c r="C97" s="39"/>
      <c r="D97" s="39"/>
      <c r="E97" s="39"/>
      <c r="F97" s="73"/>
      <c r="G97" s="95">
        <f>Table1487453233343536331323334353738393103113123133143153164174[[#This Row],[Hours Worked]]*Table1487453233343536331323334353738393103113123133143153164174[[#This Row],[Rate]]</f>
        <v>0</v>
      </c>
      <c r="H97" s="116"/>
      <c r="I97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97" s="94"/>
      <c r="K97" s="95">
        <f>Table1487453233343536331323334353738393103113123133143153164174[[#This Row],[Rate (Auto selects)]]*Table1487453233343536331323334353738393103113123133143153164174[[#This Row],[Hours Used]]</f>
        <v>0</v>
      </c>
      <c r="S97" s="33"/>
      <c r="T97" s="39"/>
      <c r="U97" s="39"/>
      <c r="V97" s="39"/>
      <c r="W97" s="39"/>
      <c r="X97" s="39"/>
      <c r="Y97" s="112">
        <f>IF(X97 &lt;&gt; "", RIGHT(Table15775311283848586881828384858788898108118128138148158169179[[#This Row],[Class (Dropdown)]],6),0)</f>
        <v>0</v>
      </c>
      <c r="Z97" s="108"/>
      <c r="AA97" s="107"/>
      <c r="AB97" s="111">
        <f>Table15775311283848586881828384858788898108118128138148158169179[[#This Row],[Rate (Auto fill)]]*Table15775311283848586881828384858788898108118128138148158169179[[#This Row],[Hours Groomed]]</f>
        <v>0</v>
      </c>
      <c r="AC97" s="32"/>
      <c r="AD97" s="84"/>
      <c r="AE97" s="85"/>
      <c r="AF97" s="85"/>
      <c r="AI97" s="33"/>
      <c r="AJ97" s="39"/>
      <c r="AK97" s="39"/>
      <c r="AL97" s="39"/>
      <c r="AM97" s="76"/>
      <c r="AN97" s="39"/>
      <c r="AO97" s="39"/>
      <c r="AP97" s="33"/>
      <c r="AQ97" s="77"/>
      <c r="AR97" s="39"/>
      <c r="AS97" s="39"/>
      <c r="AT97" s="76"/>
      <c r="AU97" s="39"/>
      <c r="AV97" s="78"/>
      <c r="AW97" s="33"/>
      <c r="AX97" s="77"/>
      <c r="AY97" s="39"/>
      <c r="AZ97" s="39"/>
      <c r="BA97" s="76"/>
      <c r="BB97" s="39"/>
      <c r="BC97" s="78"/>
      <c r="BD97" s="33"/>
      <c r="BE97" s="77"/>
      <c r="BF97" s="39"/>
      <c r="BG97" s="39"/>
      <c r="BH97" s="76"/>
      <c r="BI97" s="39"/>
      <c r="BJ97" s="78"/>
      <c r="BK97" s="33"/>
    </row>
    <row r="98" spans="1:63" x14ac:dyDescent="0.35">
      <c r="A98" s="77"/>
      <c r="B98" s="39"/>
      <c r="C98" s="39"/>
      <c r="D98" s="39"/>
      <c r="E98" s="39"/>
      <c r="F98" s="73"/>
      <c r="G98" s="95">
        <f>Table1487453233343536331323334353738393103113123133143153164174[[#This Row],[Hours Worked]]*Table1487453233343536331323334353738393103113123133143153164174[[#This Row],[Rate]]</f>
        <v>0</v>
      </c>
      <c r="H98" s="116"/>
      <c r="I98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98" s="94"/>
      <c r="K98" s="95">
        <f>Table1487453233343536331323334353738393103113123133143153164174[[#This Row],[Rate (Auto selects)]]*Table1487453233343536331323334353738393103113123133143153164174[[#This Row],[Hours Used]]</f>
        <v>0</v>
      </c>
      <c r="S98" s="33"/>
      <c r="T98" s="39"/>
      <c r="U98" s="39"/>
      <c r="V98" s="39"/>
      <c r="W98" s="39"/>
      <c r="X98" s="39"/>
      <c r="Y98" s="112">
        <f>IF(X98 &lt;&gt; "", RIGHT(Table15775311283848586881828384858788898108118128138148158169179[[#This Row],[Class (Dropdown)]],6),0)</f>
        <v>0</v>
      </c>
      <c r="Z98" s="108"/>
      <c r="AA98" s="107"/>
      <c r="AB98" s="111">
        <f>Table15775311283848586881828384858788898108118128138148158169179[[#This Row],[Rate (Auto fill)]]*Table15775311283848586881828384858788898108118128138148158169179[[#This Row],[Hours Groomed]]</f>
        <v>0</v>
      </c>
      <c r="AC98" s="32"/>
      <c r="AD98" s="84"/>
      <c r="AE98" s="85"/>
      <c r="AF98" s="85"/>
      <c r="AI98" s="33"/>
      <c r="AJ98" s="39"/>
      <c r="AK98" s="39"/>
      <c r="AL98" s="39"/>
      <c r="AM98" s="76"/>
      <c r="AN98" s="39"/>
      <c r="AO98" s="39"/>
      <c r="AP98" s="33"/>
      <c r="AQ98" s="77"/>
      <c r="AR98" s="39"/>
      <c r="AS98" s="39"/>
      <c r="AT98" s="76"/>
      <c r="AU98" s="39"/>
      <c r="AV98" s="78"/>
      <c r="AW98" s="33"/>
      <c r="AX98" s="77"/>
      <c r="AY98" s="39"/>
      <c r="AZ98" s="39"/>
      <c r="BA98" s="76"/>
      <c r="BB98" s="39"/>
      <c r="BC98" s="78"/>
      <c r="BD98" s="33"/>
      <c r="BE98" s="77"/>
      <c r="BF98" s="39"/>
      <c r="BG98" s="39"/>
      <c r="BH98" s="76"/>
      <c r="BI98" s="39"/>
      <c r="BJ98" s="78"/>
      <c r="BK98" s="33"/>
    </row>
    <row r="99" spans="1:63" x14ac:dyDescent="0.35">
      <c r="A99" s="77"/>
      <c r="B99" s="39"/>
      <c r="C99" s="39"/>
      <c r="D99" s="39"/>
      <c r="E99" s="39"/>
      <c r="F99" s="73"/>
      <c r="G99" s="95">
        <f>Table1487453233343536331323334353738393103113123133143153164174[[#This Row],[Hours Worked]]*Table1487453233343536331323334353738393103113123133143153164174[[#This Row],[Rate]]</f>
        <v>0</v>
      </c>
      <c r="H99" s="116"/>
      <c r="I99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99" s="94"/>
      <c r="K99" s="95">
        <f>Table1487453233343536331323334353738393103113123133143153164174[[#This Row],[Rate (Auto selects)]]*Table1487453233343536331323334353738393103113123133143153164174[[#This Row],[Hours Used]]</f>
        <v>0</v>
      </c>
      <c r="S99" s="33"/>
      <c r="T99" s="39"/>
      <c r="U99" s="39"/>
      <c r="V99" s="39"/>
      <c r="W99" s="39"/>
      <c r="X99" s="39"/>
      <c r="Y99" s="112">
        <f>IF(X99 &lt;&gt; "", RIGHT(Table15775311283848586881828384858788898108118128138148158169179[[#This Row],[Class (Dropdown)]],6),0)</f>
        <v>0</v>
      </c>
      <c r="Z99" s="108"/>
      <c r="AA99" s="107"/>
      <c r="AB99" s="111">
        <f>Table15775311283848586881828384858788898108118128138148158169179[[#This Row],[Rate (Auto fill)]]*Table15775311283848586881828384858788898108118128138148158169179[[#This Row],[Hours Groomed]]</f>
        <v>0</v>
      </c>
      <c r="AC99" s="32"/>
      <c r="AD99" s="84"/>
      <c r="AE99" s="85"/>
      <c r="AF99" s="85"/>
      <c r="AI99" s="33"/>
      <c r="AJ99" s="39"/>
      <c r="AK99" s="39"/>
      <c r="AL99" s="39"/>
      <c r="AM99" s="76"/>
      <c r="AN99" s="39"/>
      <c r="AO99" s="39"/>
      <c r="AP99" s="33"/>
      <c r="AQ99" s="77"/>
      <c r="AR99" s="39"/>
      <c r="AS99" s="39"/>
      <c r="AT99" s="76"/>
      <c r="AU99" s="39"/>
      <c r="AV99" s="78"/>
      <c r="AW99" s="33"/>
      <c r="AX99" s="77"/>
      <c r="AY99" s="39"/>
      <c r="AZ99" s="39"/>
      <c r="BA99" s="76"/>
      <c r="BB99" s="39"/>
      <c r="BC99" s="78"/>
      <c r="BD99" s="33"/>
      <c r="BE99" s="77"/>
      <c r="BF99" s="39"/>
      <c r="BG99" s="39"/>
      <c r="BH99" s="76"/>
      <c r="BI99" s="39"/>
      <c r="BJ99" s="78"/>
      <c r="BK99" s="33"/>
    </row>
    <row r="100" spans="1:63" x14ac:dyDescent="0.35">
      <c r="A100" s="77"/>
      <c r="B100" s="39"/>
      <c r="C100" s="39"/>
      <c r="D100" s="39"/>
      <c r="E100" s="39"/>
      <c r="F100" s="73"/>
      <c r="G100" s="95">
        <f>Table1487453233343536331323334353738393103113123133143153164174[[#This Row],[Hours Worked]]*Table1487453233343536331323334353738393103113123133143153164174[[#This Row],[Rate]]</f>
        <v>0</v>
      </c>
      <c r="H100" s="116"/>
      <c r="I100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00" s="94"/>
      <c r="K100" s="95">
        <f>Table1487453233343536331323334353738393103113123133143153164174[[#This Row],[Rate (Auto selects)]]*Table1487453233343536331323334353738393103113123133143153164174[[#This Row],[Hours Used]]</f>
        <v>0</v>
      </c>
      <c r="S100" s="33"/>
      <c r="T100" s="39"/>
      <c r="U100" s="39"/>
      <c r="V100" s="39"/>
      <c r="W100" s="39"/>
      <c r="X100" s="39"/>
      <c r="Y100" s="112">
        <f>IF(X100 &lt;&gt; "", RIGHT(Table15775311283848586881828384858788898108118128138148158169179[[#This Row],[Class (Dropdown)]],6),0)</f>
        <v>0</v>
      </c>
      <c r="Z100" s="108"/>
      <c r="AA100" s="107"/>
      <c r="AB100" s="111">
        <f>Table15775311283848586881828384858788898108118128138148158169179[[#This Row],[Rate (Auto fill)]]*Table15775311283848586881828384858788898108118128138148158169179[[#This Row],[Hours Groomed]]</f>
        <v>0</v>
      </c>
      <c r="AC100" s="32"/>
      <c r="AD100" s="84"/>
      <c r="AE100" s="85"/>
      <c r="AF100" s="85"/>
      <c r="AI100" s="33"/>
      <c r="AJ100" s="39"/>
      <c r="AK100" s="39"/>
      <c r="AL100" s="39"/>
      <c r="AM100" s="76"/>
      <c r="AN100" s="39"/>
      <c r="AO100" s="39"/>
      <c r="AP100" s="33"/>
      <c r="AQ100" s="77"/>
      <c r="AR100" s="39"/>
      <c r="AS100" s="39"/>
      <c r="AT100" s="76"/>
      <c r="AU100" s="39"/>
      <c r="AV100" s="78"/>
      <c r="AW100" s="33"/>
      <c r="AX100" s="77"/>
      <c r="AY100" s="39"/>
      <c r="AZ100" s="39"/>
      <c r="BA100" s="76"/>
      <c r="BB100" s="39"/>
      <c r="BC100" s="78"/>
      <c r="BD100" s="33"/>
      <c r="BE100" s="77"/>
      <c r="BF100" s="39"/>
      <c r="BG100" s="39"/>
      <c r="BH100" s="76"/>
      <c r="BI100" s="39"/>
      <c r="BJ100" s="78"/>
      <c r="BK100" s="33"/>
    </row>
    <row r="101" spans="1:63" x14ac:dyDescent="0.35">
      <c r="A101" s="77"/>
      <c r="B101" s="39"/>
      <c r="C101" s="39"/>
      <c r="D101" s="39"/>
      <c r="E101" s="39"/>
      <c r="F101" s="73"/>
      <c r="G101" s="95">
        <f>Table1487453233343536331323334353738393103113123133143153164174[[#This Row],[Hours Worked]]*Table1487453233343536331323334353738393103113123133143153164174[[#This Row],[Rate]]</f>
        <v>0</v>
      </c>
      <c r="H101" s="116"/>
      <c r="I101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01" s="94"/>
      <c r="K101" s="95">
        <f>Table1487453233343536331323334353738393103113123133143153164174[[#This Row],[Rate (Auto selects)]]*Table1487453233343536331323334353738393103113123133143153164174[[#This Row],[Hours Used]]</f>
        <v>0</v>
      </c>
      <c r="S101" s="33"/>
      <c r="T101" s="39"/>
      <c r="U101" s="39"/>
      <c r="V101" s="39"/>
      <c r="W101" s="39"/>
      <c r="X101" s="39"/>
      <c r="Y101" s="112">
        <f>IF(X101 &lt;&gt; "", RIGHT(Table15775311283848586881828384858788898108118128138148158169179[[#This Row],[Class (Dropdown)]],6),0)</f>
        <v>0</v>
      </c>
      <c r="Z101" s="108"/>
      <c r="AA101" s="107"/>
      <c r="AB101" s="111">
        <f>Table15775311283848586881828384858788898108118128138148158169179[[#This Row],[Rate (Auto fill)]]*Table15775311283848586881828384858788898108118128138148158169179[[#This Row],[Hours Groomed]]</f>
        <v>0</v>
      </c>
      <c r="AC101" s="32"/>
      <c r="AD101" s="84"/>
      <c r="AE101" s="85"/>
      <c r="AF101" s="85"/>
      <c r="AI101" s="33"/>
      <c r="AJ101" s="39"/>
      <c r="AK101" s="39"/>
      <c r="AL101" s="39"/>
      <c r="AM101" s="76"/>
      <c r="AN101" s="39"/>
      <c r="AO101" s="39"/>
      <c r="AP101" s="33"/>
      <c r="AQ101" s="77"/>
      <c r="AR101" s="39"/>
      <c r="AS101" s="39"/>
      <c r="AT101" s="76"/>
      <c r="AU101" s="39"/>
      <c r="AV101" s="78"/>
      <c r="AW101" s="33"/>
      <c r="AX101" s="77"/>
      <c r="AY101" s="39"/>
      <c r="AZ101" s="39"/>
      <c r="BA101" s="76"/>
      <c r="BB101" s="39"/>
      <c r="BC101" s="78"/>
      <c r="BD101" s="33"/>
      <c r="BE101" s="77"/>
      <c r="BF101" s="39"/>
      <c r="BG101" s="39"/>
      <c r="BH101" s="76"/>
      <c r="BI101" s="39"/>
      <c r="BJ101" s="78"/>
      <c r="BK101" s="33"/>
    </row>
    <row r="102" spans="1:63" x14ac:dyDescent="0.35">
      <c r="A102" s="77"/>
      <c r="B102" s="39"/>
      <c r="C102" s="39"/>
      <c r="D102" s="39"/>
      <c r="E102" s="39"/>
      <c r="F102" s="73"/>
      <c r="G102" s="95">
        <f>Table1487453233343536331323334353738393103113123133143153164174[[#This Row],[Hours Worked]]*Table1487453233343536331323334353738393103113123133143153164174[[#This Row],[Rate]]</f>
        <v>0</v>
      </c>
      <c r="H102" s="116"/>
      <c r="I102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02" s="94"/>
      <c r="K102" s="95">
        <f>Table1487453233343536331323334353738393103113123133143153164174[[#This Row],[Rate (Auto selects)]]*Table1487453233343536331323334353738393103113123133143153164174[[#This Row],[Hours Used]]</f>
        <v>0</v>
      </c>
      <c r="S102" s="33"/>
      <c r="T102" s="39"/>
      <c r="U102" s="39"/>
      <c r="V102" s="39"/>
      <c r="W102" s="39"/>
      <c r="X102" s="39"/>
      <c r="Y102" s="112">
        <f>IF(X102 &lt;&gt; "", RIGHT(Table15775311283848586881828384858788898108118128138148158169179[[#This Row],[Class (Dropdown)]],6),0)</f>
        <v>0</v>
      </c>
      <c r="Z102" s="108"/>
      <c r="AA102" s="107"/>
      <c r="AB102" s="111">
        <f>Table15775311283848586881828384858788898108118128138148158169179[[#This Row],[Rate (Auto fill)]]*Table15775311283848586881828384858788898108118128138148158169179[[#This Row],[Hours Groomed]]</f>
        <v>0</v>
      </c>
      <c r="AC102" s="32"/>
      <c r="AD102" s="84"/>
      <c r="AE102" s="85"/>
      <c r="AF102" s="85"/>
      <c r="AI102" s="33"/>
      <c r="AJ102" s="39"/>
      <c r="AK102" s="39"/>
      <c r="AL102" s="39"/>
      <c r="AM102" s="76"/>
      <c r="AN102" s="39"/>
      <c r="AO102" s="39"/>
      <c r="AP102" s="33"/>
      <c r="AQ102" s="77"/>
      <c r="AR102" s="39"/>
      <c r="AS102" s="39"/>
      <c r="AT102" s="76"/>
      <c r="AU102" s="39"/>
      <c r="AV102" s="78"/>
      <c r="AW102" s="33"/>
      <c r="AX102" s="77"/>
      <c r="AY102" s="39"/>
      <c r="AZ102" s="39"/>
      <c r="BA102" s="76"/>
      <c r="BB102" s="39"/>
      <c r="BC102" s="78"/>
      <c r="BD102" s="33"/>
      <c r="BE102" s="77"/>
      <c r="BF102" s="39"/>
      <c r="BG102" s="39"/>
      <c r="BH102" s="76"/>
      <c r="BI102" s="39"/>
      <c r="BJ102" s="78"/>
      <c r="BK102" s="33"/>
    </row>
    <row r="103" spans="1:63" x14ac:dyDescent="0.35">
      <c r="A103" s="77"/>
      <c r="B103" s="39"/>
      <c r="C103" s="39"/>
      <c r="D103" s="39"/>
      <c r="E103" s="39"/>
      <c r="F103" s="73"/>
      <c r="G103" s="95">
        <f>Table1487453233343536331323334353738393103113123133143153164174[[#This Row],[Hours Worked]]*Table1487453233343536331323334353738393103113123133143153164174[[#This Row],[Rate]]</f>
        <v>0</v>
      </c>
      <c r="H103" s="116"/>
      <c r="I103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03" s="94"/>
      <c r="K103" s="95">
        <f>Table1487453233343536331323334353738393103113123133143153164174[[#This Row],[Rate (Auto selects)]]*Table1487453233343536331323334353738393103113123133143153164174[[#This Row],[Hours Used]]</f>
        <v>0</v>
      </c>
      <c r="S103" s="33"/>
      <c r="T103" s="39"/>
      <c r="U103" s="39"/>
      <c r="V103" s="39"/>
      <c r="W103" s="39"/>
      <c r="X103" s="39"/>
      <c r="Y103" s="112">
        <f>IF(X103 &lt;&gt; "", RIGHT(Table15775311283848586881828384858788898108118128138148158169179[[#This Row],[Class (Dropdown)]],6),0)</f>
        <v>0</v>
      </c>
      <c r="Z103" s="108"/>
      <c r="AA103" s="107"/>
      <c r="AB103" s="111">
        <f>Table15775311283848586881828384858788898108118128138148158169179[[#This Row],[Rate (Auto fill)]]*Table15775311283848586881828384858788898108118128138148158169179[[#This Row],[Hours Groomed]]</f>
        <v>0</v>
      </c>
      <c r="AC103" s="32"/>
      <c r="AD103" s="84"/>
      <c r="AE103" s="85"/>
      <c r="AF103" s="85"/>
      <c r="AI103" s="33"/>
      <c r="AJ103" s="39"/>
      <c r="AK103" s="39"/>
      <c r="AL103" s="39"/>
      <c r="AM103" s="76"/>
      <c r="AN103" s="39"/>
      <c r="AO103" s="39"/>
      <c r="AP103" s="33"/>
      <c r="AQ103" s="77"/>
      <c r="AR103" s="39"/>
      <c r="AS103" s="39"/>
      <c r="AT103" s="76"/>
      <c r="AU103" s="39"/>
      <c r="AV103" s="78"/>
      <c r="AW103" s="33"/>
      <c r="AX103" s="77"/>
      <c r="AY103" s="39"/>
      <c r="AZ103" s="39"/>
      <c r="BA103" s="76"/>
      <c r="BB103" s="39"/>
      <c r="BC103" s="78"/>
      <c r="BD103" s="33"/>
      <c r="BE103" s="77"/>
      <c r="BF103" s="39"/>
      <c r="BG103" s="39"/>
      <c r="BH103" s="76"/>
      <c r="BI103" s="39"/>
      <c r="BJ103" s="78"/>
      <c r="BK103" s="33"/>
    </row>
    <row r="104" spans="1:63" x14ac:dyDescent="0.35">
      <c r="A104" s="77"/>
      <c r="B104" s="39"/>
      <c r="C104" s="39"/>
      <c r="D104" s="39"/>
      <c r="E104" s="39"/>
      <c r="F104" s="73"/>
      <c r="G104" s="95">
        <f>Table1487453233343536331323334353738393103113123133143153164174[[#This Row],[Hours Worked]]*Table1487453233343536331323334353738393103113123133143153164174[[#This Row],[Rate]]</f>
        <v>0</v>
      </c>
      <c r="H104" s="116"/>
      <c r="I104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04" s="94"/>
      <c r="K104" s="95">
        <f>Table1487453233343536331323334353738393103113123133143153164174[[#This Row],[Rate (Auto selects)]]*Table1487453233343536331323334353738393103113123133143153164174[[#This Row],[Hours Used]]</f>
        <v>0</v>
      </c>
      <c r="S104" s="33"/>
      <c r="T104" s="39"/>
      <c r="U104" s="39"/>
      <c r="V104" s="39"/>
      <c r="W104" s="39"/>
      <c r="X104" s="39"/>
      <c r="Y104" s="112">
        <f>IF(X104 &lt;&gt; "", RIGHT(Table15775311283848586881828384858788898108118128138148158169179[[#This Row],[Class (Dropdown)]],6),0)</f>
        <v>0</v>
      </c>
      <c r="Z104" s="108"/>
      <c r="AA104" s="107"/>
      <c r="AB104" s="111">
        <f>Table15775311283848586881828384858788898108118128138148158169179[[#This Row],[Rate (Auto fill)]]*Table15775311283848586881828384858788898108118128138148158169179[[#This Row],[Hours Groomed]]</f>
        <v>0</v>
      </c>
      <c r="AC104" s="32"/>
      <c r="AE104" s="85"/>
      <c r="AF104" s="85"/>
      <c r="AI104" s="33"/>
      <c r="AJ104" s="39"/>
      <c r="AK104" s="39"/>
      <c r="AL104" s="39"/>
      <c r="AM104" s="76"/>
      <c r="AN104" s="39"/>
      <c r="AO104" s="39"/>
      <c r="AP104" s="33"/>
      <c r="AQ104" s="77"/>
      <c r="AR104" s="39"/>
      <c r="AS104" s="39"/>
      <c r="AT104" s="76"/>
      <c r="AU104" s="39"/>
      <c r="AV104" s="78"/>
      <c r="AW104" s="33"/>
      <c r="AX104" s="77"/>
      <c r="AY104" s="39"/>
      <c r="AZ104" s="39"/>
      <c r="BA104" s="76"/>
      <c r="BB104" s="39"/>
      <c r="BC104" s="78"/>
      <c r="BD104" s="33"/>
      <c r="BE104" s="77"/>
      <c r="BF104" s="39"/>
      <c r="BG104" s="39"/>
      <c r="BH104" s="76"/>
      <c r="BI104" s="39"/>
      <c r="BJ104" s="78"/>
      <c r="BK104" s="33"/>
    </row>
    <row r="105" spans="1:63" x14ac:dyDescent="0.35">
      <c r="A105" s="77"/>
      <c r="B105" s="39"/>
      <c r="C105" s="39"/>
      <c r="D105" s="39"/>
      <c r="E105" s="39"/>
      <c r="F105" s="73"/>
      <c r="G105" s="95">
        <f>Table1487453233343536331323334353738393103113123133143153164174[[#This Row],[Hours Worked]]*Table1487453233343536331323334353738393103113123133143153164174[[#This Row],[Rate]]</f>
        <v>0</v>
      </c>
      <c r="H105" s="116"/>
      <c r="I105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05" s="94"/>
      <c r="K105" s="95">
        <f>Table1487453233343536331323334353738393103113123133143153164174[[#This Row],[Rate (Auto selects)]]*Table1487453233343536331323334353738393103113123133143153164174[[#This Row],[Hours Used]]</f>
        <v>0</v>
      </c>
      <c r="S105" s="33"/>
      <c r="T105" s="39"/>
      <c r="U105" s="39"/>
      <c r="V105" s="39"/>
      <c r="W105" s="39"/>
      <c r="X105" s="39"/>
      <c r="Y105" s="112">
        <f>IF(X105 &lt;&gt; "", RIGHT(Table15775311283848586881828384858788898108118128138148158169179[[#This Row],[Class (Dropdown)]],6),0)</f>
        <v>0</v>
      </c>
      <c r="Z105" s="108"/>
      <c r="AA105" s="107"/>
      <c r="AB105" s="111">
        <f>Table15775311283848586881828384858788898108118128138148158169179[[#This Row],[Rate (Auto fill)]]*Table15775311283848586881828384858788898108118128138148158169179[[#This Row],[Hours Groomed]]</f>
        <v>0</v>
      </c>
      <c r="AC105" s="32"/>
      <c r="AE105" s="85"/>
      <c r="AF105" s="85"/>
      <c r="AI105" s="33"/>
      <c r="AJ105" s="39"/>
      <c r="AK105" s="39"/>
      <c r="AL105" s="39"/>
      <c r="AM105" s="76"/>
      <c r="AN105" s="39"/>
      <c r="AO105" s="39"/>
      <c r="AP105" s="33"/>
      <c r="AQ105" s="77"/>
      <c r="AR105" s="39"/>
      <c r="AS105" s="39"/>
      <c r="AT105" s="76"/>
      <c r="AU105" s="39"/>
      <c r="AV105" s="78"/>
      <c r="AW105" s="33"/>
      <c r="AX105" s="77"/>
      <c r="AY105" s="39"/>
      <c r="AZ105" s="39"/>
      <c r="BA105" s="76"/>
      <c r="BB105" s="39"/>
      <c r="BC105" s="78"/>
      <c r="BD105" s="33"/>
      <c r="BE105" s="77"/>
      <c r="BF105" s="39"/>
      <c r="BG105" s="39"/>
      <c r="BH105" s="76"/>
      <c r="BI105" s="39"/>
      <c r="BJ105" s="78"/>
      <c r="BK105" s="33"/>
    </row>
    <row r="106" spans="1:63" x14ac:dyDescent="0.35">
      <c r="A106" s="77"/>
      <c r="B106" s="39"/>
      <c r="C106" s="39"/>
      <c r="D106" s="39"/>
      <c r="E106" s="39"/>
      <c r="F106" s="73"/>
      <c r="G106" s="95">
        <f>Table1487453233343536331323334353738393103113123133143153164174[[#This Row],[Hours Worked]]*Table1487453233343536331323334353738393103113123133143153164174[[#This Row],[Rate]]</f>
        <v>0</v>
      </c>
      <c r="H106" s="116"/>
      <c r="I106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06" s="94"/>
      <c r="K106" s="95">
        <f>Table1487453233343536331323334353738393103113123133143153164174[[#This Row],[Rate (Auto selects)]]*Table1487453233343536331323334353738393103113123133143153164174[[#This Row],[Hours Used]]</f>
        <v>0</v>
      </c>
      <c r="S106" s="33"/>
      <c r="T106" s="39"/>
      <c r="U106" s="39"/>
      <c r="V106" s="39"/>
      <c r="W106" s="39"/>
      <c r="X106" s="39"/>
      <c r="Y106" s="112">
        <f>IF(X106 &lt;&gt; "", RIGHT(Table15775311283848586881828384858788898108118128138148158169179[[#This Row],[Class (Dropdown)]],6),0)</f>
        <v>0</v>
      </c>
      <c r="Z106" s="108"/>
      <c r="AA106" s="107"/>
      <c r="AB106" s="111">
        <f>Table15775311283848586881828384858788898108118128138148158169179[[#This Row],[Rate (Auto fill)]]*Table15775311283848586881828384858788898108118128138148158169179[[#This Row],[Hours Groomed]]</f>
        <v>0</v>
      </c>
      <c r="AC106" s="32"/>
      <c r="AE106" s="85"/>
      <c r="AF106" s="85"/>
      <c r="AI106" s="33"/>
      <c r="AJ106" s="39"/>
      <c r="AK106" s="39"/>
      <c r="AL106" s="39"/>
      <c r="AM106" s="76"/>
      <c r="AN106" s="39"/>
      <c r="AO106" s="39"/>
      <c r="AP106" s="33"/>
      <c r="AQ106" s="77"/>
      <c r="AR106" s="39"/>
      <c r="AS106" s="39"/>
      <c r="AT106" s="76"/>
      <c r="AU106" s="39"/>
      <c r="AV106" s="78"/>
      <c r="AW106" s="33"/>
      <c r="AX106" s="77"/>
      <c r="AY106" s="39"/>
      <c r="AZ106" s="39"/>
      <c r="BA106" s="76"/>
      <c r="BB106" s="39"/>
      <c r="BC106" s="78"/>
      <c r="BD106" s="33"/>
      <c r="BE106" s="77"/>
      <c r="BF106" s="39"/>
      <c r="BG106" s="39"/>
      <c r="BH106" s="76"/>
      <c r="BI106" s="39"/>
      <c r="BJ106" s="78"/>
      <c r="BK106" s="33"/>
    </row>
    <row r="107" spans="1:63" x14ac:dyDescent="0.35">
      <c r="A107" s="77"/>
      <c r="B107" s="39"/>
      <c r="C107" s="39"/>
      <c r="D107" s="39"/>
      <c r="E107" s="39"/>
      <c r="F107" s="73"/>
      <c r="G107" s="95">
        <f>Table1487453233343536331323334353738393103113123133143153164174[[#This Row],[Hours Worked]]*Table1487453233343536331323334353738393103113123133143153164174[[#This Row],[Rate]]</f>
        <v>0</v>
      </c>
      <c r="H107" s="116"/>
      <c r="I107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07" s="94"/>
      <c r="K107" s="95">
        <f>Table1487453233343536331323334353738393103113123133143153164174[[#This Row],[Rate (Auto selects)]]*Table1487453233343536331323334353738393103113123133143153164174[[#This Row],[Hours Used]]</f>
        <v>0</v>
      </c>
      <c r="S107" s="33"/>
      <c r="T107" s="39"/>
      <c r="U107" s="39"/>
      <c r="V107" s="39"/>
      <c r="W107" s="39"/>
      <c r="X107" s="39"/>
      <c r="Y107" s="112">
        <f>IF(X107 &lt;&gt; "", RIGHT(Table15775311283848586881828384858788898108118128138148158169179[[#This Row],[Class (Dropdown)]],6),0)</f>
        <v>0</v>
      </c>
      <c r="Z107" s="108"/>
      <c r="AA107" s="107"/>
      <c r="AB107" s="111">
        <f>Table15775311283848586881828384858788898108118128138148158169179[[#This Row],[Rate (Auto fill)]]*Table15775311283848586881828384858788898108118128138148158169179[[#This Row],[Hours Groomed]]</f>
        <v>0</v>
      </c>
      <c r="AC107" s="32"/>
      <c r="AE107" s="85"/>
      <c r="AF107" s="85"/>
      <c r="AI107" s="33"/>
      <c r="AJ107" s="39"/>
      <c r="AK107" s="39"/>
      <c r="AL107" s="39"/>
      <c r="AM107" s="76"/>
      <c r="AN107" s="39"/>
      <c r="AO107" s="39"/>
      <c r="AP107" s="33"/>
      <c r="AQ107" s="77"/>
      <c r="AR107" s="39"/>
      <c r="AS107" s="39"/>
      <c r="AT107" s="76"/>
      <c r="AU107" s="39"/>
      <c r="AV107" s="78"/>
      <c r="AW107" s="33"/>
      <c r="AX107" s="77"/>
      <c r="AY107" s="39"/>
      <c r="AZ107" s="39"/>
      <c r="BA107" s="76"/>
      <c r="BB107" s="39"/>
      <c r="BC107" s="78"/>
      <c r="BD107" s="33"/>
      <c r="BE107" s="77"/>
      <c r="BF107" s="39"/>
      <c r="BG107" s="39"/>
      <c r="BH107" s="76"/>
      <c r="BI107" s="39"/>
      <c r="BJ107" s="78"/>
      <c r="BK107" s="33"/>
    </row>
    <row r="108" spans="1:63" x14ac:dyDescent="0.35">
      <c r="A108" s="77"/>
      <c r="B108" s="39"/>
      <c r="C108" s="39"/>
      <c r="D108" s="39"/>
      <c r="E108" s="39"/>
      <c r="F108" s="73"/>
      <c r="G108" s="95">
        <f>Table1487453233343536331323334353738393103113123133143153164174[[#This Row],[Hours Worked]]*Table1487453233343536331323334353738393103113123133143153164174[[#This Row],[Rate]]</f>
        <v>0</v>
      </c>
      <c r="H108" s="116"/>
      <c r="I108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08" s="94"/>
      <c r="K108" s="95">
        <f>Table1487453233343536331323334353738393103113123133143153164174[[#This Row],[Rate (Auto selects)]]*Table1487453233343536331323334353738393103113123133143153164174[[#This Row],[Hours Used]]</f>
        <v>0</v>
      </c>
      <c r="S108" s="33"/>
      <c r="T108" s="39"/>
      <c r="U108" s="39"/>
      <c r="V108" s="39"/>
      <c r="W108" s="39"/>
      <c r="X108" s="39"/>
      <c r="Y108" s="112">
        <f>IF(X108 &lt;&gt; "", RIGHT(Table15775311283848586881828384858788898108118128138148158169179[[#This Row],[Class (Dropdown)]],6),0)</f>
        <v>0</v>
      </c>
      <c r="Z108" s="108"/>
      <c r="AA108" s="107"/>
      <c r="AB108" s="111">
        <f>Table15775311283848586881828384858788898108118128138148158169179[[#This Row],[Rate (Auto fill)]]*Table15775311283848586881828384858788898108118128138148158169179[[#This Row],[Hours Groomed]]</f>
        <v>0</v>
      </c>
      <c r="AC108" s="32"/>
      <c r="AE108" s="85"/>
      <c r="AF108" s="85"/>
      <c r="AI108" s="33"/>
      <c r="AJ108" s="39"/>
      <c r="AK108" s="39"/>
      <c r="AL108" s="39"/>
      <c r="AM108" s="76"/>
      <c r="AN108" s="39"/>
      <c r="AO108" s="39"/>
      <c r="AP108" s="33"/>
      <c r="AQ108" s="77"/>
      <c r="AR108" s="39"/>
      <c r="AS108" s="39"/>
      <c r="AT108" s="76"/>
      <c r="AU108" s="39"/>
      <c r="AV108" s="78"/>
      <c r="AW108" s="33"/>
      <c r="AX108" s="77"/>
      <c r="AY108" s="39"/>
      <c r="AZ108" s="39"/>
      <c r="BA108" s="76"/>
      <c r="BB108" s="39"/>
      <c r="BC108" s="78"/>
      <c r="BD108" s="33"/>
      <c r="BE108" s="77"/>
      <c r="BF108" s="39"/>
      <c r="BG108" s="39"/>
      <c r="BH108" s="76"/>
      <c r="BI108" s="39"/>
      <c r="BJ108" s="78"/>
      <c r="BK108" s="33"/>
    </row>
    <row r="109" spans="1:63" x14ac:dyDescent="0.35">
      <c r="A109" s="77"/>
      <c r="B109" s="39"/>
      <c r="C109" s="39"/>
      <c r="D109" s="39"/>
      <c r="E109" s="39"/>
      <c r="F109" s="73"/>
      <c r="G109" s="95">
        <f>Table1487453233343536331323334353738393103113123133143153164174[[#This Row],[Hours Worked]]*Table1487453233343536331323334353738393103113123133143153164174[[#This Row],[Rate]]</f>
        <v>0</v>
      </c>
      <c r="H109" s="116"/>
      <c r="I109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09" s="94"/>
      <c r="K109" s="95">
        <f>Table1487453233343536331323334353738393103113123133143153164174[[#This Row],[Rate (Auto selects)]]*Table1487453233343536331323334353738393103113123133143153164174[[#This Row],[Hours Used]]</f>
        <v>0</v>
      </c>
      <c r="S109" s="33"/>
      <c r="T109" s="39"/>
      <c r="U109" s="39"/>
      <c r="V109" s="39"/>
      <c r="W109" s="39"/>
      <c r="X109" s="39"/>
      <c r="Y109" s="112">
        <f>IF(X109 &lt;&gt; "", RIGHT(Table15775311283848586881828384858788898108118128138148158169179[[#This Row],[Class (Dropdown)]],6),0)</f>
        <v>0</v>
      </c>
      <c r="Z109" s="108"/>
      <c r="AA109" s="107"/>
      <c r="AB109" s="111">
        <f>Table15775311283848586881828384858788898108118128138148158169179[[#This Row],[Rate (Auto fill)]]*Table15775311283848586881828384858788898108118128138148158169179[[#This Row],[Hours Groomed]]</f>
        <v>0</v>
      </c>
      <c r="AC109" s="32"/>
      <c r="AE109" s="85"/>
      <c r="AF109" s="85"/>
      <c r="AI109" s="33"/>
      <c r="AJ109" s="39"/>
      <c r="AK109" s="39"/>
      <c r="AL109" s="39"/>
      <c r="AM109" s="76"/>
      <c r="AN109" s="39"/>
      <c r="AO109" s="39"/>
      <c r="AP109" s="33"/>
      <c r="AQ109" s="77"/>
      <c r="AR109" s="39"/>
      <c r="AS109" s="39"/>
      <c r="AT109" s="76"/>
      <c r="AU109" s="39"/>
      <c r="AV109" s="78"/>
      <c r="AW109" s="33"/>
      <c r="AX109" s="77"/>
      <c r="AY109" s="39"/>
      <c r="AZ109" s="39"/>
      <c r="BA109" s="76"/>
      <c r="BB109" s="39"/>
      <c r="BC109" s="78"/>
      <c r="BD109" s="33"/>
      <c r="BE109" s="77"/>
      <c r="BF109" s="39"/>
      <c r="BG109" s="39"/>
      <c r="BH109" s="76"/>
      <c r="BI109" s="39"/>
      <c r="BJ109" s="78"/>
      <c r="BK109" s="33"/>
    </row>
    <row r="110" spans="1:63" x14ac:dyDescent="0.35">
      <c r="A110" s="77"/>
      <c r="B110" s="39"/>
      <c r="C110" s="39"/>
      <c r="D110" s="39"/>
      <c r="E110" s="39"/>
      <c r="F110" s="73"/>
      <c r="G110" s="95">
        <f>Table1487453233343536331323334353738393103113123133143153164174[[#This Row],[Hours Worked]]*Table1487453233343536331323334353738393103113123133143153164174[[#This Row],[Rate]]</f>
        <v>0</v>
      </c>
      <c r="H110" s="116"/>
      <c r="I110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10" s="94"/>
      <c r="K110" s="95">
        <f>Table1487453233343536331323334353738393103113123133143153164174[[#This Row],[Rate (Auto selects)]]*Table1487453233343536331323334353738393103113123133143153164174[[#This Row],[Hours Used]]</f>
        <v>0</v>
      </c>
      <c r="S110" s="33"/>
      <c r="T110" s="39"/>
      <c r="U110" s="39"/>
      <c r="V110" s="39"/>
      <c r="W110" s="39"/>
      <c r="X110" s="39"/>
      <c r="Y110" s="112">
        <f>IF(X110 &lt;&gt; "", RIGHT(Table15775311283848586881828384858788898108118128138148158169179[[#This Row],[Class (Dropdown)]],6),0)</f>
        <v>0</v>
      </c>
      <c r="Z110" s="108"/>
      <c r="AA110" s="107"/>
      <c r="AB110" s="111">
        <f>Table15775311283848586881828384858788898108118128138148158169179[[#This Row],[Rate (Auto fill)]]*Table15775311283848586881828384858788898108118128138148158169179[[#This Row],[Hours Groomed]]</f>
        <v>0</v>
      </c>
      <c r="AC110" s="32"/>
      <c r="AE110" s="85"/>
      <c r="AF110" s="85"/>
      <c r="AI110" s="33"/>
      <c r="AJ110" s="39"/>
      <c r="AK110" s="39"/>
      <c r="AL110" s="39"/>
      <c r="AM110" s="76"/>
      <c r="AN110" s="39"/>
      <c r="AO110" s="39"/>
      <c r="AP110" s="33"/>
      <c r="AQ110" s="77"/>
      <c r="AR110" s="39"/>
      <c r="AS110" s="39"/>
      <c r="AT110" s="76"/>
      <c r="AU110" s="39"/>
      <c r="AV110" s="78"/>
      <c r="AW110" s="33"/>
      <c r="AX110" s="77"/>
      <c r="AY110" s="39"/>
      <c r="AZ110" s="39"/>
      <c r="BA110" s="76"/>
      <c r="BB110" s="39"/>
      <c r="BC110" s="78"/>
      <c r="BD110" s="33"/>
      <c r="BE110" s="77"/>
      <c r="BF110" s="39"/>
      <c r="BG110" s="39"/>
      <c r="BH110" s="76"/>
      <c r="BI110" s="39"/>
      <c r="BJ110" s="78"/>
      <c r="BK110" s="33"/>
    </row>
    <row r="111" spans="1:63" x14ac:dyDescent="0.35">
      <c r="A111" s="77"/>
      <c r="B111" s="39"/>
      <c r="C111" s="39"/>
      <c r="D111" s="39"/>
      <c r="E111" s="39"/>
      <c r="F111" s="73"/>
      <c r="G111" s="95">
        <f>Table1487453233343536331323334353738393103113123133143153164174[[#This Row],[Hours Worked]]*Table1487453233343536331323334353738393103113123133143153164174[[#This Row],[Rate]]</f>
        <v>0</v>
      </c>
      <c r="H111" s="116"/>
      <c r="I111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11" s="94"/>
      <c r="K111" s="95">
        <f>Table1487453233343536331323334353738393103113123133143153164174[[#This Row],[Rate (Auto selects)]]*Table1487453233343536331323334353738393103113123133143153164174[[#This Row],[Hours Used]]</f>
        <v>0</v>
      </c>
      <c r="S111" s="33"/>
      <c r="T111" s="39"/>
      <c r="U111" s="39"/>
      <c r="V111" s="39"/>
      <c r="W111" s="39"/>
      <c r="X111" s="39"/>
      <c r="Y111" s="112">
        <f>IF(X111 &lt;&gt; "", RIGHT(Table15775311283848586881828384858788898108118128138148158169179[[#This Row],[Class (Dropdown)]],6),0)</f>
        <v>0</v>
      </c>
      <c r="Z111" s="108"/>
      <c r="AA111" s="107"/>
      <c r="AB111" s="111">
        <f>Table15775311283848586881828384858788898108118128138148158169179[[#This Row],[Rate (Auto fill)]]*Table15775311283848586881828384858788898108118128138148158169179[[#This Row],[Hours Groomed]]</f>
        <v>0</v>
      </c>
      <c r="AC111" s="32"/>
      <c r="AE111" s="85"/>
      <c r="AF111" s="85"/>
      <c r="AI111" s="33"/>
      <c r="AJ111" s="39"/>
      <c r="AK111" s="39"/>
      <c r="AL111" s="39"/>
      <c r="AM111" s="76"/>
      <c r="AN111" s="39"/>
      <c r="AO111" s="39"/>
      <c r="AP111" s="33"/>
      <c r="AQ111" s="77"/>
      <c r="AR111" s="39"/>
      <c r="AS111" s="39"/>
      <c r="AT111" s="76"/>
      <c r="AU111" s="39"/>
      <c r="AV111" s="78"/>
      <c r="AW111" s="33"/>
      <c r="AX111" s="77"/>
      <c r="AY111" s="39"/>
      <c r="AZ111" s="39"/>
      <c r="BA111" s="76"/>
      <c r="BB111" s="39"/>
      <c r="BC111" s="78"/>
      <c r="BD111" s="33"/>
      <c r="BE111" s="77"/>
      <c r="BF111" s="39"/>
      <c r="BG111" s="39"/>
      <c r="BH111" s="76"/>
      <c r="BI111" s="39"/>
      <c r="BJ111" s="78"/>
      <c r="BK111" s="33"/>
    </row>
    <row r="112" spans="1:63" x14ac:dyDescent="0.35">
      <c r="A112" s="77"/>
      <c r="B112" s="39"/>
      <c r="C112" s="39"/>
      <c r="D112" s="39"/>
      <c r="E112" s="39"/>
      <c r="F112" s="73"/>
      <c r="G112" s="95">
        <f>Table1487453233343536331323334353738393103113123133143153164174[[#This Row],[Hours Worked]]*Table1487453233343536331323334353738393103113123133143153164174[[#This Row],[Rate]]</f>
        <v>0</v>
      </c>
      <c r="H112" s="116"/>
      <c r="I112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12" s="94"/>
      <c r="K112" s="95">
        <f>Table1487453233343536331323334353738393103113123133143153164174[[#This Row],[Rate (Auto selects)]]*Table1487453233343536331323334353738393103113123133143153164174[[#This Row],[Hours Used]]</f>
        <v>0</v>
      </c>
      <c r="S112" s="33"/>
      <c r="T112" s="39"/>
      <c r="U112" s="39"/>
      <c r="V112" s="39"/>
      <c r="W112" s="39"/>
      <c r="X112" s="39"/>
      <c r="Y112" s="112">
        <f>IF(X112 &lt;&gt; "", RIGHT(Table15775311283848586881828384858788898108118128138148158169179[[#This Row],[Class (Dropdown)]],6),0)</f>
        <v>0</v>
      </c>
      <c r="Z112" s="108"/>
      <c r="AA112" s="107"/>
      <c r="AB112" s="111">
        <f>Table15775311283848586881828384858788898108118128138148158169179[[#This Row],[Rate (Auto fill)]]*Table15775311283848586881828384858788898108118128138148158169179[[#This Row],[Hours Groomed]]</f>
        <v>0</v>
      </c>
      <c r="AC112" s="32"/>
      <c r="AE112" s="85"/>
      <c r="AF112" s="85"/>
      <c r="AI112" s="33"/>
      <c r="AJ112" s="39"/>
      <c r="AK112" s="39"/>
      <c r="AL112" s="39"/>
      <c r="AM112" s="76"/>
      <c r="AN112" s="39"/>
      <c r="AO112" s="39"/>
      <c r="AP112" s="33"/>
      <c r="AQ112" s="77"/>
      <c r="AR112" s="39"/>
      <c r="AS112" s="39"/>
      <c r="AT112" s="76"/>
      <c r="AU112" s="39"/>
      <c r="AV112" s="78"/>
      <c r="AW112" s="33"/>
      <c r="AX112" s="77"/>
      <c r="AY112" s="39"/>
      <c r="AZ112" s="39"/>
      <c r="BA112" s="76"/>
      <c r="BB112" s="39"/>
      <c r="BC112" s="78"/>
      <c r="BD112" s="33"/>
      <c r="BE112" s="77"/>
      <c r="BF112" s="39"/>
      <c r="BG112" s="39"/>
      <c r="BH112" s="76"/>
      <c r="BI112" s="39"/>
      <c r="BJ112" s="78"/>
      <c r="BK112" s="33"/>
    </row>
    <row r="113" spans="1:63" x14ac:dyDescent="0.35">
      <c r="A113" s="77"/>
      <c r="B113" s="39"/>
      <c r="C113" s="39"/>
      <c r="D113" s="39"/>
      <c r="E113" s="39"/>
      <c r="F113" s="73"/>
      <c r="G113" s="95">
        <f>Table1487453233343536331323334353738393103113123133143153164174[[#This Row],[Hours Worked]]*Table1487453233343536331323334353738393103113123133143153164174[[#This Row],[Rate]]</f>
        <v>0</v>
      </c>
      <c r="H113" s="116"/>
      <c r="I113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13" s="94"/>
      <c r="K113" s="95">
        <f>Table1487453233343536331323334353738393103113123133143153164174[[#This Row],[Rate (Auto selects)]]*Table1487453233343536331323334353738393103113123133143153164174[[#This Row],[Hours Used]]</f>
        <v>0</v>
      </c>
      <c r="S113" s="33"/>
      <c r="T113" s="39"/>
      <c r="U113" s="39"/>
      <c r="V113" s="39"/>
      <c r="W113" s="39"/>
      <c r="X113" s="39"/>
      <c r="Y113" s="112">
        <f>IF(X113 &lt;&gt; "", RIGHT(Table15775311283848586881828384858788898108118128138148158169179[[#This Row],[Class (Dropdown)]],6),0)</f>
        <v>0</v>
      </c>
      <c r="Z113" s="108"/>
      <c r="AA113" s="107"/>
      <c r="AB113" s="111">
        <f>Table15775311283848586881828384858788898108118128138148158169179[[#This Row],[Rate (Auto fill)]]*Table15775311283848586881828384858788898108118128138148158169179[[#This Row],[Hours Groomed]]</f>
        <v>0</v>
      </c>
      <c r="AC113" s="32"/>
      <c r="AE113" s="85"/>
      <c r="AF113" s="85"/>
      <c r="AI113" s="33"/>
      <c r="AJ113" s="39"/>
      <c r="AK113" s="39"/>
      <c r="AL113" s="39"/>
      <c r="AM113" s="76"/>
      <c r="AN113" s="39"/>
      <c r="AO113" s="39"/>
      <c r="AP113" s="33"/>
      <c r="AQ113" s="77"/>
      <c r="AR113" s="39"/>
      <c r="AS113" s="39"/>
      <c r="AT113" s="76"/>
      <c r="AU113" s="39"/>
      <c r="AV113" s="78"/>
      <c r="AW113" s="33"/>
      <c r="AX113" s="77"/>
      <c r="AY113" s="39"/>
      <c r="AZ113" s="39"/>
      <c r="BA113" s="76"/>
      <c r="BB113" s="39"/>
      <c r="BC113" s="78"/>
      <c r="BD113" s="33"/>
      <c r="BE113" s="77"/>
      <c r="BF113" s="39"/>
      <c r="BG113" s="39"/>
      <c r="BH113" s="76"/>
      <c r="BI113" s="39"/>
      <c r="BJ113" s="78"/>
      <c r="BK113" s="33"/>
    </row>
    <row r="114" spans="1:63" x14ac:dyDescent="0.35">
      <c r="A114" s="77"/>
      <c r="B114" s="39"/>
      <c r="C114" s="39"/>
      <c r="D114" s="39"/>
      <c r="E114" s="39"/>
      <c r="F114" s="73"/>
      <c r="G114" s="95">
        <f>Table1487453233343536331323334353738393103113123133143153164174[[#This Row],[Hours Worked]]*Table1487453233343536331323334353738393103113123133143153164174[[#This Row],[Rate]]</f>
        <v>0</v>
      </c>
      <c r="H114" s="116"/>
      <c r="I114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14" s="94"/>
      <c r="K114" s="95">
        <f>Table1487453233343536331323334353738393103113123133143153164174[[#This Row],[Rate (Auto selects)]]*Table1487453233343536331323334353738393103113123133143153164174[[#This Row],[Hours Used]]</f>
        <v>0</v>
      </c>
      <c r="S114" s="33"/>
      <c r="T114" s="39"/>
      <c r="U114" s="39"/>
      <c r="V114" s="39"/>
      <c r="W114" s="39"/>
      <c r="X114" s="39"/>
      <c r="Y114" s="112">
        <f>IF(X114 &lt;&gt; "", RIGHT(Table15775311283848586881828384858788898108118128138148158169179[[#This Row],[Class (Dropdown)]],6),0)</f>
        <v>0</v>
      </c>
      <c r="Z114" s="108"/>
      <c r="AA114" s="107"/>
      <c r="AB114" s="111">
        <f>Table15775311283848586881828384858788898108118128138148158169179[[#This Row],[Rate (Auto fill)]]*Table15775311283848586881828384858788898108118128138148158169179[[#This Row],[Hours Groomed]]</f>
        <v>0</v>
      </c>
      <c r="AC114" s="32"/>
      <c r="AE114" s="85"/>
      <c r="AF114" s="85"/>
      <c r="AI114" s="33"/>
      <c r="AJ114" s="39"/>
      <c r="AK114" s="39"/>
      <c r="AL114" s="39"/>
      <c r="AM114" s="76"/>
      <c r="AN114" s="39"/>
      <c r="AO114" s="39"/>
      <c r="AP114" s="33"/>
      <c r="AQ114" s="77"/>
      <c r="AR114" s="39"/>
      <c r="AS114" s="39"/>
      <c r="AT114" s="76"/>
      <c r="AU114" s="39"/>
      <c r="AV114" s="78"/>
      <c r="AW114" s="33"/>
      <c r="AX114" s="77"/>
      <c r="AY114" s="39"/>
      <c r="AZ114" s="39"/>
      <c r="BA114" s="76"/>
      <c r="BB114" s="39"/>
      <c r="BC114" s="78"/>
      <c r="BD114" s="33"/>
      <c r="BE114" s="77"/>
      <c r="BF114" s="39"/>
      <c r="BG114" s="39"/>
      <c r="BH114" s="76"/>
      <c r="BI114" s="39"/>
      <c r="BJ114" s="78"/>
      <c r="BK114" s="33"/>
    </row>
    <row r="115" spans="1:63" x14ac:dyDescent="0.35">
      <c r="A115" s="77"/>
      <c r="B115" s="39"/>
      <c r="C115" s="39"/>
      <c r="D115" s="39"/>
      <c r="E115" s="39"/>
      <c r="F115" s="73"/>
      <c r="G115" s="95">
        <f>Table1487453233343536331323334353738393103113123133143153164174[[#This Row],[Hours Worked]]*Table1487453233343536331323334353738393103113123133143153164174[[#This Row],[Rate]]</f>
        <v>0</v>
      </c>
      <c r="H115" s="116"/>
      <c r="I115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15" s="94"/>
      <c r="K115" s="95">
        <f>Table1487453233343536331323334353738393103113123133143153164174[[#This Row],[Rate (Auto selects)]]*Table1487453233343536331323334353738393103113123133143153164174[[#This Row],[Hours Used]]</f>
        <v>0</v>
      </c>
      <c r="S115" s="33"/>
      <c r="T115" s="39"/>
      <c r="U115" s="39"/>
      <c r="V115" s="39"/>
      <c r="W115" s="39"/>
      <c r="X115" s="39"/>
      <c r="Y115" s="112">
        <f>IF(X115 &lt;&gt; "", RIGHT(Table15775311283848586881828384858788898108118128138148158169179[[#This Row],[Class (Dropdown)]],6),0)</f>
        <v>0</v>
      </c>
      <c r="Z115" s="108"/>
      <c r="AA115" s="107"/>
      <c r="AB115" s="111">
        <f>Table15775311283848586881828384858788898108118128138148158169179[[#This Row],[Rate (Auto fill)]]*Table15775311283848586881828384858788898108118128138148158169179[[#This Row],[Hours Groomed]]</f>
        <v>0</v>
      </c>
      <c r="AC115" s="32"/>
      <c r="AE115" s="85"/>
      <c r="AF115" s="85"/>
      <c r="AI115" s="33"/>
      <c r="AJ115" s="39"/>
      <c r="AK115" s="39"/>
      <c r="AL115" s="39"/>
      <c r="AM115" s="76"/>
      <c r="AN115" s="39"/>
      <c r="AO115" s="39"/>
      <c r="AP115" s="33"/>
      <c r="AQ115" s="77"/>
      <c r="AR115" s="39"/>
      <c r="AS115" s="39"/>
      <c r="AT115" s="76"/>
      <c r="AU115" s="39"/>
      <c r="AV115" s="78"/>
      <c r="AW115" s="33"/>
      <c r="AX115" s="77"/>
      <c r="AY115" s="39"/>
      <c r="AZ115" s="39"/>
      <c r="BA115" s="76"/>
      <c r="BB115" s="39"/>
      <c r="BC115" s="78"/>
      <c r="BD115" s="33"/>
      <c r="BE115" s="77"/>
      <c r="BF115" s="39"/>
      <c r="BG115" s="39"/>
      <c r="BH115" s="76"/>
      <c r="BI115" s="39"/>
      <c r="BJ115" s="78"/>
      <c r="BK115" s="33"/>
    </row>
    <row r="116" spans="1:63" x14ac:dyDescent="0.35">
      <c r="A116" s="77"/>
      <c r="B116" s="39"/>
      <c r="C116" s="39"/>
      <c r="D116" s="39"/>
      <c r="E116" s="39"/>
      <c r="F116" s="73"/>
      <c r="G116" s="95">
        <f>Table1487453233343536331323334353738393103113123133143153164174[[#This Row],[Hours Worked]]*Table1487453233343536331323334353738393103113123133143153164174[[#This Row],[Rate]]</f>
        <v>0</v>
      </c>
      <c r="H116" s="116"/>
      <c r="I116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16" s="94"/>
      <c r="K116" s="95">
        <f>Table1487453233343536331323334353738393103113123133143153164174[[#This Row],[Rate (Auto selects)]]*Table1487453233343536331323334353738393103113123133143153164174[[#This Row],[Hours Used]]</f>
        <v>0</v>
      </c>
      <c r="S116" s="33"/>
      <c r="T116" s="39"/>
      <c r="U116" s="39"/>
      <c r="V116" s="39"/>
      <c r="W116" s="39"/>
      <c r="X116" s="39"/>
      <c r="Y116" s="112">
        <f>IF(X116 &lt;&gt; "", RIGHT(Table15775311283848586881828384858788898108118128138148158169179[[#This Row],[Class (Dropdown)]],6),0)</f>
        <v>0</v>
      </c>
      <c r="Z116" s="108"/>
      <c r="AA116" s="107"/>
      <c r="AB116" s="111">
        <f>Table15775311283848586881828384858788898108118128138148158169179[[#This Row],[Rate (Auto fill)]]*Table15775311283848586881828384858788898108118128138148158169179[[#This Row],[Hours Groomed]]</f>
        <v>0</v>
      </c>
      <c r="AC116" s="32"/>
      <c r="AE116" s="85"/>
      <c r="AF116" s="85"/>
      <c r="AI116" s="33"/>
      <c r="AJ116" s="39"/>
      <c r="AK116" s="39"/>
      <c r="AL116" s="39"/>
      <c r="AM116" s="76"/>
      <c r="AN116" s="39"/>
      <c r="AO116" s="39"/>
      <c r="AP116" s="33"/>
      <c r="AQ116" s="77"/>
      <c r="AR116" s="39"/>
      <c r="AS116" s="39"/>
      <c r="AT116" s="76"/>
      <c r="AU116" s="39"/>
      <c r="AV116" s="78"/>
      <c r="AW116" s="33"/>
      <c r="AX116" s="77"/>
      <c r="AY116" s="39"/>
      <c r="AZ116" s="39"/>
      <c r="BA116" s="76"/>
      <c r="BB116" s="39"/>
      <c r="BC116" s="78"/>
      <c r="BD116" s="33"/>
      <c r="BE116" s="77"/>
      <c r="BF116" s="39"/>
      <c r="BG116" s="39"/>
      <c r="BH116" s="76"/>
      <c r="BI116" s="39"/>
      <c r="BJ116" s="78"/>
      <c r="BK116" s="33"/>
    </row>
    <row r="117" spans="1:63" x14ac:dyDescent="0.35">
      <c r="A117" s="77"/>
      <c r="B117" s="39"/>
      <c r="C117" s="39"/>
      <c r="D117" s="39"/>
      <c r="E117" s="39"/>
      <c r="F117" s="73"/>
      <c r="G117" s="95">
        <f>Table1487453233343536331323334353738393103113123133143153164174[[#This Row],[Hours Worked]]*Table1487453233343536331323334353738393103113123133143153164174[[#This Row],[Rate]]</f>
        <v>0</v>
      </c>
      <c r="H117" s="116"/>
      <c r="I117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17" s="94"/>
      <c r="K117" s="95">
        <f>Table1487453233343536331323334353738393103113123133143153164174[[#This Row],[Rate (Auto selects)]]*Table1487453233343536331323334353738393103113123133143153164174[[#This Row],[Hours Used]]</f>
        <v>0</v>
      </c>
      <c r="S117" s="33"/>
      <c r="T117" s="39"/>
      <c r="U117" s="39"/>
      <c r="V117" s="39"/>
      <c r="W117" s="39"/>
      <c r="X117" s="39"/>
      <c r="Y117" s="112">
        <f>IF(X117 &lt;&gt; "", RIGHT(Table15775311283848586881828384858788898108118128138148158169179[[#This Row],[Class (Dropdown)]],6),0)</f>
        <v>0</v>
      </c>
      <c r="Z117" s="108"/>
      <c r="AA117" s="107"/>
      <c r="AB117" s="111">
        <f>Table15775311283848586881828384858788898108118128138148158169179[[#This Row],[Rate (Auto fill)]]*Table15775311283848586881828384858788898108118128138148158169179[[#This Row],[Hours Groomed]]</f>
        <v>0</v>
      </c>
      <c r="AC117" s="32"/>
      <c r="AE117" s="85"/>
      <c r="AF117" s="85"/>
      <c r="AI117" s="33"/>
      <c r="AJ117" s="39"/>
      <c r="AK117" s="39"/>
      <c r="AL117" s="39"/>
      <c r="AM117" s="76"/>
      <c r="AN117" s="39"/>
      <c r="AO117" s="39"/>
      <c r="AP117" s="33"/>
      <c r="AQ117" s="77"/>
      <c r="AR117" s="39"/>
      <c r="AS117" s="39"/>
      <c r="AT117" s="76"/>
      <c r="AU117" s="39"/>
      <c r="AV117" s="78"/>
      <c r="AW117" s="33"/>
      <c r="AX117" s="77"/>
      <c r="AY117" s="39"/>
      <c r="AZ117" s="39"/>
      <c r="BA117" s="76"/>
      <c r="BB117" s="39"/>
      <c r="BC117" s="78"/>
      <c r="BD117" s="33"/>
      <c r="BE117" s="77"/>
      <c r="BF117" s="39"/>
      <c r="BG117" s="39"/>
      <c r="BH117" s="76"/>
      <c r="BI117" s="39"/>
      <c r="BJ117" s="78"/>
      <c r="BK117" s="33"/>
    </row>
    <row r="118" spans="1:63" x14ac:dyDescent="0.35">
      <c r="A118" s="77"/>
      <c r="B118" s="39"/>
      <c r="C118" s="39"/>
      <c r="D118" s="39"/>
      <c r="E118" s="39"/>
      <c r="F118" s="73"/>
      <c r="G118" s="95">
        <f>Table1487453233343536331323334353738393103113123133143153164174[[#This Row],[Hours Worked]]*Table1487453233343536331323334353738393103113123133143153164174[[#This Row],[Rate]]</f>
        <v>0</v>
      </c>
      <c r="H118" s="116"/>
      <c r="I118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18" s="94"/>
      <c r="K118" s="95">
        <f>Table1487453233343536331323334353738393103113123133143153164174[[#This Row],[Rate (Auto selects)]]*Table1487453233343536331323334353738393103113123133143153164174[[#This Row],[Hours Used]]</f>
        <v>0</v>
      </c>
      <c r="S118" s="33"/>
      <c r="T118" s="39"/>
      <c r="U118" s="39"/>
      <c r="V118" s="39"/>
      <c r="W118" s="39"/>
      <c r="X118" s="39"/>
      <c r="Y118" s="112">
        <f>IF(X118 &lt;&gt; "", RIGHT(Table15775311283848586881828384858788898108118128138148158169179[[#This Row],[Class (Dropdown)]],6),0)</f>
        <v>0</v>
      </c>
      <c r="Z118" s="108"/>
      <c r="AA118" s="107"/>
      <c r="AB118" s="111">
        <f>Table15775311283848586881828384858788898108118128138148158169179[[#This Row],[Rate (Auto fill)]]*Table15775311283848586881828384858788898108118128138148158169179[[#This Row],[Hours Groomed]]</f>
        <v>0</v>
      </c>
      <c r="AC118" s="32"/>
      <c r="AE118" s="85"/>
      <c r="AF118" s="85"/>
      <c r="AI118" s="33"/>
      <c r="AJ118" s="39"/>
      <c r="AK118" s="39"/>
      <c r="AL118" s="39"/>
      <c r="AM118" s="76"/>
      <c r="AN118" s="39"/>
      <c r="AO118" s="39"/>
      <c r="AP118" s="33"/>
      <c r="AQ118" s="77"/>
      <c r="AR118" s="39"/>
      <c r="AS118" s="39"/>
      <c r="AT118" s="76"/>
      <c r="AU118" s="39"/>
      <c r="AV118" s="78"/>
      <c r="AW118" s="33"/>
      <c r="AX118" s="77"/>
      <c r="AY118" s="39"/>
      <c r="AZ118" s="39"/>
      <c r="BA118" s="76"/>
      <c r="BB118" s="39"/>
      <c r="BC118" s="78"/>
      <c r="BD118" s="33"/>
      <c r="BE118" s="77"/>
      <c r="BF118" s="39"/>
      <c r="BG118" s="39"/>
      <c r="BH118" s="76"/>
      <c r="BI118" s="39"/>
      <c r="BJ118" s="78"/>
      <c r="BK118" s="33"/>
    </row>
    <row r="119" spans="1:63" x14ac:dyDescent="0.35">
      <c r="A119" s="77"/>
      <c r="B119" s="39"/>
      <c r="C119" s="39"/>
      <c r="D119" s="39"/>
      <c r="E119" s="39"/>
      <c r="F119" s="73"/>
      <c r="G119" s="95">
        <f>Table1487453233343536331323334353738393103113123133143153164174[[#This Row],[Hours Worked]]*Table1487453233343536331323334353738393103113123133143153164174[[#This Row],[Rate]]</f>
        <v>0</v>
      </c>
      <c r="H119" s="116"/>
      <c r="I119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19" s="94"/>
      <c r="K119" s="95">
        <f>Table1487453233343536331323334353738393103113123133143153164174[[#This Row],[Rate (Auto selects)]]*Table1487453233343536331323334353738393103113123133143153164174[[#This Row],[Hours Used]]</f>
        <v>0</v>
      </c>
      <c r="S119" s="33"/>
      <c r="T119" s="39"/>
      <c r="U119" s="39"/>
      <c r="V119" s="39"/>
      <c r="W119" s="39"/>
      <c r="X119" s="39"/>
      <c r="Y119" s="112">
        <f>IF(X119 &lt;&gt; "", RIGHT(Table15775311283848586881828384858788898108118128138148158169179[[#This Row],[Class (Dropdown)]],6),0)</f>
        <v>0</v>
      </c>
      <c r="Z119" s="108"/>
      <c r="AA119" s="107"/>
      <c r="AB119" s="111">
        <f>Table15775311283848586881828384858788898108118128138148158169179[[#This Row],[Rate (Auto fill)]]*Table15775311283848586881828384858788898108118128138148158169179[[#This Row],[Hours Groomed]]</f>
        <v>0</v>
      </c>
      <c r="AC119" s="32"/>
      <c r="AE119" s="85"/>
      <c r="AF119" s="85"/>
      <c r="AI119" s="33"/>
      <c r="AJ119" s="39"/>
      <c r="AK119" s="39"/>
      <c r="AL119" s="39"/>
      <c r="AM119" s="76"/>
      <c r="AN119" s="39"/>
      <c r="AO119" s="39"/>
      <c r="AP119" s="33"/>
      <c r="AQ119" s="77"/>
      <c r="AR119" s="39"/>
      <c r="AS119" s="39"/>
      <c r="AT119" s="76"/>
      <c r="AU119" s="39"/>
      <c r="AV119" s="78"/>
      <c r="AW119" s="33"/>
      <c r="AX119" s="77"/>
      <c r="AY119" s="39"/>
      <c r="AZ119" s="39"/>
      <c r="BA119" s="76"/>
      <c r="BB119" s="39"/>
      <c r="BC119" s="78"/>
      <c r="BD119" s="33"/>
      <c r="BE119" s="77"/>
      <c r="BF119" s="39"/>
      <c r="BG119" s="39"/>
      <c r="BH119" s="76"/>
      <c r="BI119" s="39"/>
      <c r="BJ119" s="78"/>
      <c r="BK119" s="33"/>
    </row>
    <row r="120" spans="1:63" x14ac:dyDescent="0.35">
      <c r="A120" s="77"/>
      <c r="B120" s="39"/>
      <c r="C120" s="39"/>
      <c r="D120" s="39"/>
      <c r="E120" s="39"/>
      <c r="F120" s="73"/>
      <c r="G120" s="95">
        <f>Table1487453233343536331323334353738393103113123133143153164174[[#This Row],[Hours Worked]]*Table1487453233343536331323334353738393103113123133143153164174[[#This Row],[Rate]]</f>
        <v>0</v>
      </c>
      <c r="H120" s="116"/>
      <c r="I120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20" s="94"/>
      <c r="K120" s="95">
        <f>Table1487453233343536331323334353738393103113123133143153164174[[#This Row],[Rate (Auto selects)]]*Table1487453233343536331323334353738393103113123133143153164174[[#This Row],[Hours Used]]</f>
        <v>0</v>
      </c>
      <c r="S120" s="33"/>
      <c r="T120" s="39"/>
      <c r="U120" s="39"/>
      <c r="V120" s="39"/>
      <c r="W120" s="39"/>
      <c r="X120" s="39"/>
      <c r="Y120" s="112">
        <f>IF(X120 &lt;&gt; "", RIGHT(Table15775311283848586881828384858788898108118128138148158169179[[#This Row],[Class (Dropdown)]],6),0)</f>
        <v>0</v>
      </c>
      <c r="Z120" s="108"/>
      <c r="AA120" s="107"/>
      <c r="AB120" s="111">
        <f>Table15775311283848586881828384858788898108118128138148158169179[[#This Row],[Rate (Auto fill)]]*Table15775311283848586881828384858788898108118128138148158169179[[#This Row],[Hours Groomed]]</f>
        <v>0</v>
      </c>
      <c r="AC120" s="32"/>
      <c r="AE120" s="85"/>
      <c r="AF120" s="85"/>
      <c r="AI120" s="33"/>
      <c r="AJ120" s="39"/>
      <c r="AK120" s="39"/>
      <c r="AL120" s="39"/>
      <c r="AM120" s="76"/>
      <c r="AN120" s="39"/>
      <c r="AO120" s="39"/>
      <c r="AP120" s="33"/>
      <c r="AQ120" s="77"/>
      <c r="AR120" s="39"/>
      <c r="AS120" s="39"/>
      <c r="AT120" s="76"/>
      <c r="AU120" s="39"/>
      <c r="AV120" s="78"/>
      <c r="AW120" s="33"/>
      <c r="AX120" s="77"/>
      <c r="AY120" s="39"/>
      <c r="AZ120" s="39"/>
      <c r="BA120" s="76"/>
      <c r="BB120" s="39"/>
      <c r="BC120" s="78"/>
      <c r="BD120" s="33"/>
      <c r="BE120" s="77"/>
      <c r="BF120" s="39"/>
      <c r="BG120" s="39"/>
      <c r="BH120" s="76"/>
      <c r="BI120" s="39"/>
      <c r="BJ120" s="78"/>
      <c r="BK120" s="33"/>
    </row>
    <row r="121" spans="1:63" x14ac:dyDescent="0.35">
      <c r="A121" s="77"/>
      <c r="B121" s="39"/>
      <c r="C121" s="39"/>
      <c r="D121" s="39"/>
      <c r="E121" s="39"/>
      <c r="F121" s="73"/>
      <c r="G121" s="95">
        <f>Table1487453233343536331323334353738393103113123133143153164174[[#This Row],[Hours Worked]]*Table1487453233343536331323334353738393103113123133143153164174[[#This Row],[Rate]]</f>
        <v>0</v>
      </c>
      <c r="H121" s="116"/>
      <c r="I121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21" s="94"/>
      <c r="K121" s="95">
        <f>Table1487453233343536331323334353738393103113123133143153164174[[#This Row],[Rate (Auto selects)]]*Table1487453233343536331323334353738393103113123133143153164174[[#This Row],[Hours Used]]</f>
        <v>0</v>
      </c>
      <c r="S121" s="33"/>
      <c r="T121" s="39"/>
      <c r="U121" s="39"/>
      <c r="V121" s="39"/>
      <c r="W121" s="39"/>
      <c r="X121" s="39"/>
      <c r="Y121" s="112">
        <f>IF(X121 &lt;&gt; "", RIGHT(Table15775311283848586881828384858788898108118128138148158169179[[#This Row],[Class (Dropdown)]],6),0)</f>
        <v>0</v>
      </c>
      <c r="Z121" s="108"/>
      <c r="AA121" s="107"/>
      <c r="AB121" s="111">
        <f>Table15775311283848586881828384858788898108118128138148158169179[[#This Row],[Rate (Auto fill)]]*Table15775311283848586881828384858788898108118128138148158169179[[#This Row],[Hours Groomed]]</f>
        <v>0</v>
      </c>
      <c r="AC121" s="32"/>
      <c r="AE121" s="85"/>
      <c r="AF121" s="85"/>
      <c r="AI121" s="33"/>
      <c r="AJ121" s="39"/>
      <c r="AK121" s="39"/>
      <c r="AL121" s="39"/>
      <c r="AM121" s="76"/>
      <c r="AN121" s="39"/>
      <c r="AO121" s="39"/>
      <c r="AP121" s="33"/>
      <c r="AQ121" s="77"/>
      <c r="AR121" s="39"/>
      <c r="AS121" s="39"/>
      <c r="AT121" s="76"/>
      <c r="AU121" s="39"/>
      <c r="AV121" s="78"/>
      <c r="AW121" s="33"/>
      <c r="AX121" s="77"/>
      <c r="AY121" s="39"/>
      <c r="AZ121" s="39"/>
      <c r="BA121" s="76"/>
      <c r="BB121" s="39"/>
      <c r="BC121" s="78"/>
      <c r="BD121" s="33"/>
      <c r="BE121" s="77"/>
      <c r="BF121" s="39"/>
      <c r="BG121" s="39"/>
      <c r="BH121" s="76"/>
      <c r="BI121" s="39"/>
      <c r="BJ121" s="78"/>
      <c r="BK121" s="33"/>
    </row>
    <row r="122" spans="1:63" x14ac:dyDescent="0.35">
      <c r="A122" s="77"/>
      <c r="B122" s="39"/>
      <c r="C122" s="39"/>
      <c r="D122" s="39"/>
      <c r="E122" s="39"/>
      <c r="F122" s="73"/>
      <c r="G122" s="95">
        <f>Table1487453233343536331323334353738393103113123133143153164174[[#This Row],[Hours Worked]]*Table1487453233343536331323334353738393103113123133143153164174[[#This Row],[Rate]]</f>
        <v>0</v>
      </c>
      <c r="H122" s="116"/>
      <c r="I122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22" s="94"/>
      <c r="K122" s="95">
        <f>Table1487453233343536331323334353738393103113123133143153164174[[#This Row],[Rate (Auto selects)]]*Table1487453233343536331323334353738393103113123133143153164174[[#This Row],[Hours Used]]</f>
        <v>0</v>
      </c>
      <c r="S122" s="33"/>
      <c r="T122" s="39"/>
      <c r="U122" s="39"/>
      <c r="V122" s="39"/>
      <c r="W122" s="39"/>
      <c r="X122" s="39"/>
      <c r="Y122" s="112">
        <f>IF(X122 &lt;&gt; "", RIGHT(Table15775311283848586881828384858788898108118128138148158169179[[#This Row],[Class (Dropdown)]],6),0)</f>
        <v>0</v>
      </c>
      <c r="Z122" s="108"/>
      <c r="AA122" s="107"/>
      <c r="AB122" s="111">
        <f>Table15775311283848586881828384858788898108118128138148158169179[[#This Row],[Rate (Auto fill)]]*Table15775311283848586881828384858788898108118128138148158169179[[#This Row],[Hours Groomed]]</f>
        <v>0</v>
      </c>
      <c r="AC122" s="32"/>
      <c r="AE122" s="85"/>
      <c r="AF122" s="85"/>
      <c r="AI122" s="33"/>
      <c r="AJ122" s="39"/>
      <c r="AK122" s="39"/>
      <c r="AL122" s="39"/>
      <c r="AM122" s="76"/>
      <c r="AN122" s="39"/>
      <c r="AO122" s="39"/>
      <c r="AP122" s="33"/>
      <c r="AQ122" s="77"/>
      <c r="AR122" s="39"/>
      <c r="AS122" s="39"/>
      <c r="AT122" s="76"/>
      <c r="AU122" s="39"/>
      <c r="AV122" s="78"/>
      <c r="AW122" s="33"/>
      <c r="AX122" s="77"/>
      <c r="AY122" s="39"/>
      <c r="AZ122" s="39"/>
      <c r="BA122" s="76"/>
      <c r="BB122" s="39"/>
      <c r="BC122" s="78"/>
      <c r="BD122" s="33"/>
      <c r="BE122" s="77"/>
      <c r="BF122" s="39"/>
      <c r="BG122" s="39"/>
      <c r="BH122" s="76"/>
      <c r="BI122" s="39"/>
      <c r="BJ122" s="78"/>
      <c r="BK122" s="33"/>
    </row>
    <row r="123" spans="1:63" x14ac:dyDescent="0.35">
      <c r="A123" s="77"/>
      <c r="B123" s="39"/>
      <c r="C123" s="39"/>
      <c r="D123" s="39"/>
      <c r="E123" s="39"/>
      <c r="F123" s="73"/>
      <c r="G123" s="95">
        <f>Table1487453233343536331323334353738393103113123133143153164174[[#This Row],[Hours Worked]]*Table1487453233343536331323334353738393103113123133143153164174[[#This Row],[Rate]]</f>
        <v>0</v>
      </c>
      <c r="H123" s="116"/>
      <c r="I123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23" s="94"/>
      <c r="K123" s="95">
        <f>Table1487453233343536331323334353738393103113123133143153164174[[#This Row],[Rate (Auto selects)]]*Table1487453233343536331323334353738393103113123133143153164174[[#This Row],[Hours Used]]</f>
        <v>0</v>
      </c>
      <c r="S123" s="33"/>
      <c r="T123" s="39"/>
      <c r="U123" s="39"/>
      <c r="V123" s="39"/>
      <c r="W123" s="39"/>
      <c r="X123" s="39"/>
      <c r="Y123" s="112">
        <f>IF(X123 &lt;&gt; "", RIGHT(Table15775311283848586881828384858788898108118128138148158169179[[#This Row],[Class (Dropdown)]],6),0)</f>
        <v>0</v>
      </c>
      <c r="Z123" s="108"/>
      <c r="AA123" s="107"/>
      <c r="AB123" s="111">
        <f>Table15775311283848586881828384858788898108118128138148158169179[[#This Row],[Rate (Auto fill)]]*Table15775311283848586881828384858788898108118128138148158169179[[#This Row],[Hours Groomed]]</f>
        <v>0</v>
      </c>
      <c r="AC123" s="32"/>
      <c r="AE123" s="85"/>
      <c r="AF123" s="85"/>
      <c r="AI123" s="33"/>
      <c r="AJ123" s="39"/>
      <c r="AK123" s="39"/>
      <c r="AL123" s="39"/>
      <c r="AM123" s="76"/>
      <c r="AN123" s="39"/>
      <c r="AO123" s="39"/>
      <c r="AP123" s="33"/>
      <c r="AQ123" s="77"/>
      <c r="AR123" s="39"/>
      <c r="AS123" s="39"/>
      <c r="AT123" s="76"/>
      <c r="AU123" s="39"/>
      <c r="AV123" s="78"/>
      <c r="AW123" s="33"/>
      <c r="AX123" s="77"/>
      <c r="AY123" s="39"/>
      <c r="AZ123" s="39"/>
      <c r="BA123" s="76"/>
      <c r="BB123" s="39"/>
      <c r="BC123" s="78"/>
      <c r="BD123" s="33"/>
      <c r="BE123" s="77"/>
      <c r="BF123" s="39"/>
      <c r="BG123" s="39"/>
      <c r="BH123" s="76"/>
      <c r="BI123" s="39"/>
      <c r="BJ123" s="78"/>
      <c r="BK123" s="33"/>
    </row>
    <row r="124" spans="1:63" x14ac:dyDescent="0.35">
      <c r="A124" s="77"/>
      <c r="B124" s="39"/>
      <c r="C124" s="39"/>
      <c r="D124" s="39"/>
      <c r="E124" s="39"/>
      <c r="F124" s="73"/>
      <c r="G124" s="95">
        <f>Table1487453233343536331323334353738393103113123133143153164174[[#This Row],[Hours Worked]]*Table1487453233343536331323334353738393103113123133143153164174[[#This Row],[Rate]]</f>
        <v>0</v>
      </c>
      <c r="H124" s="116"/>
      <c r="I124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24" s="94"/>
      <c r="K124" s="95">
        <f>Table1487453233343536331323334353738393103113123133143153164174[[#This Row],[Rate (Auto selects)]]*Table1487453233343536331323334353738393103113123133143153164174[[#This Row],[Hours Used]]</f>
        <v>0</v>
      </c>
      <c r="S124" s="33"/>
      <c r="T124" s="39"/>
      <c r="U124" s="39"/>
      <c r="V124" s="39"/>
      <c r="W124" s="39"/>
      <c r="X124" s="39"/>
      <c r="Y124" s="112">
        <f>IF(X124 &lt;&gt; "", RIGHT(Table15775311283848586881828384858788898108118128138148158169179[[#This Row],[Class (Dropdown)]],6),0)</f>
        <v>0</v>
      </c>
      <c r="Z124" s="108"/>
      <c r="AA124" s="107"/>
      <c r="AB124" s="111">
        <f>Table15775311283848586881828384858788898108118128138148158169179[[#This Row],[Rate (Auto fill)]]*Table15775311283848586881828384858788898108118128138148158169179[[#This Row],[Hours Groomed]]</f>
        <v>0</v>
      </c>
      <c r="AC124" s="32"/>
      <c r="AE124" s="85"/>
      <c r="AF124" s="85"/>
      <c r="AI124" s="33"/>
      <c r="AJ124" s="39"/>
      <c r="AK124" s="39"/>
      <c r="AL124" s="39"/>
      <c r="AM124" s="76"/>
      <c r="AN124" s="39"/>
      <c r="AO124" s="39"/>
      <c r="AP124" s="33"/>
      <c r="AQ124" s="77"/>
      <c r="AR124" s="39"/>
      <c r="AS124" s="39"/>
      <c r="AT124" s="76"/>
      <c r="AU124" s="39"/>
      <c r="AV124" s="78"/>
      <c r="AW124" s="33"/>
      <c r="AX124" s="77"/>
      <c r="AY124" s="39"/>
      <c r="AZ124" s="39"/>
      <c r="BA124" s="76"/>
      <c r="BB124" s="39"/>
      <c r="BC124" s="78"/>
      <c r="BD124" s="33"/>
      <c r="BE124" s="77"/>
      <c r="BF124" s="39"/>
      <c r="BG124" s="39"/>
      <c r="BH124" s="76"/>
      <c r="BI124" s="39"/>
      <c r="BJ124" s="78"/>
      <c r="BK124" s="33"/>
    </row>
    <row r="125" spans="1:63" x14ac:dyDescent="0.35">
      <c r="A125" s="77"/>
      <c r="B125" s="39"/>
      <c r="C125" s="39"/>
      <c r="D125" s="39"/>
      <c r="E125" s="39"/>
      <c r="F125" s="73"/>
      <c r="G125" s="95">
        <f>Table1487453233343536331323334353738393103113123133143153164174[[#This Row],[Hours Worked]]*Table1487453233343536331323334353738393103113123133143153164174[[#This Row],[Rate]]</f>
        <v>0</v>
      </c>
      <c r="H125" s="116"/>
      <c r="I125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25" s="94"/>
      <c r="K125" s="95">
        <f>Table1487453233343536331323334353738393103113123133143153164174[[#This Row],[Rate (Auto selects)]]*Table1487453233343536331323334353738393103113123133143153164174[[#This Row],[Hours Used]]</f>
        <v>0</v>
      </c>
      <c r="S125" s="33"/>
      <c r="T125" s="39"/>
      <c r="U125" s="39"/>
      <c r="V125" s="39"/>
      <c r="W125" s="39"/>
      <c r="X125" s="39"/>
      <c r="Y125" s="112">
        <f>IF(X125 &lt;&gt; "", RIGHT(Table15775311283848586881828384858788898108118128138148158169179[[#This Row],[Class (Dropdown)]],6),0)</f>
        <v>0</v>
      </c>
      <c r="Z125" s="108"/>
      <c r="AA125" s="107"/>
      <c r="AB125" s="111">
        <f>Table15775311283848586881828384858788898108118128138148158169179[[#This Row],[Rate (Auto fill)]]*Table15775311283848586881828384858788898108118128138148158169179[[#This Row],[Hours Groomed]]</f>
        <v>0</v>
      </c>
      <c r="AC125" s="32"/>
      <c r="AE125" s="85"/>
      <c r="AF125" s="85"/>
      <c r="AI125" s="33"/>
      <c r="AJ125" s="39"/>
      <c r="AK125" s="39"/>
      <c r="AL125" s="39"/>
      <c r="AM125" s="76"/>
      <c r="AN125" s="39"/>
      <c r="AO125" s="39"/>
      <c r="AP125" s="33"/>
      <c r="AQ125" s="77"/>
      <c r="AR125" s="39"/>
      <c r="AS125" s="39"/>
      <c r="AT125" s="76"/>
      <c r="AU125" s="39"/>
      <c r="AV125" s="78"/>
      <c r="AW125" s="33"/>
      <c r="AX125" s="77"/>
      <c r="AY125" s="39"/>
      <c r="AZ125" s="39"/>
      <c r="BA125" s="76"/>
      <c r="BB125" s="39"/>
      <c r="BC125" s="78"/>
      <c r="BD125" s="33"/>
      <c r="BE125" s="77"/>
      <c r="BF125" s="39"/>
      <c r="BG125" s="39"/>
      <c r="BH125" s="76"/>
      <c r="BI125" s="39"/>
      <c r="BJ125" s="78"/>
      <c r="BK125" s="33"/>
    </row>
    <row r="126" spans="1:63" x14ac:dyDescent="0.35">
      <c r="A126" s="77"/>
      <c r="B126" s="39"/>
      <c r="C126" s="39"/>
      <c r="D126" s="39"/>
      <c r="E126" s="39"/>
      <c r="F126" s="73"/>
      <c r="G126" s="95">
        <f>Table1487453233343536331323334353738393103113123133143153164174[[#This Row],[Hours Worked]]*Table1487453233343536331323334353738393103113123133143153164174[[#This Row],[Rate]]</f>
        <v>0</v>
      </c>
      <c r="H126" s="116"/>
      <c r="I126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26" s="94"/>
      <c r="K126" s="95">
        <f>Table1487453233343536331323334353738393103113123133143153164174[[#This Row],[Rate (Auto selects)]]*Table1487453233343536331323334353738393103113123133143153164174[[#This Row],[Hours Used]]</f>
        <v>0</v>
      </c>
      <c r="S126" s="33"/>
      <c r="T126" s="39"/>
      <c r="U126" s="39"/>
      <c r="V126" s="39"/>
      <c r="W126" s="39"/>
      <c r="X126" s="39"/>
      <c r="Y126" s="112">
        <f>IF(X126 &lt;&gt; "", RIGHT(Table15775311283848586881828384858788898108118128138148158169179[[#This Row],[Class (Dropdown)]],6),0)</f>
        <v>0</v>
      </c>
      <c r="Z126" s="108"/>
      <c r="AA126" s="107"/>
      <c r="AB126" s="111">
        <f>Table15775311283848586881828384858788898108118128138148158169179[[#This Row],[Rate (Auto fill)]]*Table15775311283848586881828384858788898108118128138148158169179[[#This Row],[Hours Groomed]]</f>
        <v>0</v>
      </c>
      <c r="AC126" s="32"/>
      <c r="AE126" s="85"/>
      <c r="AF126" s="85"/>
      <c r="AI126" s="33"/>
      <c r="AJ126" s="39"/>
      <c r="AK126" s="39"/>
      <c r="AL126" s="39"/>
      <c r="AM126" s="76"/>
      <c r="AN126" s="39"/>
      <c r="AO126" s="39"/>
      <c r="AP126" s="33"/>
      <c r="AQ126" s="77"/>
      <c r="AR126" s="39"/>
      <c r="AS126" s="39"/>
      <c r="AT126" s="76"/>
      <c r="AU126" s="39"/>
      <c r="AV126" s="78"/>
      <c r="AW126" s="33"/>
      <c r="AX126" s="77"/>
      <c r="AY126" s="39"/>
      <c r="AZ126" s="39"/>
      <c r="BA126" s="76"/>
      <c r="BB126" s="39"/>
      <c r="BC126" s="78"/>
      <c r="BD126" s="33"/>
      <c r="BE126" s="77"/>
      <c r="BF126" s="39"/>
      <c r="BG126" s="39"/>
      <c r="BH126" s="76"/>
      <c r="BI126" s="39"/>
      <c r="BJ126" s="78"/>
      <c r="BK126" s="33"/>
    </row>
    <row r="127" spans="1:63" x14ac:dyDescent="0.35">
      <c r="A127" s="77"/>
      <c r="B127" s="39"/>
      <c r="C127" s="39"/>
      <c r="D127" s="39"/>
      <c r="E127" s="39"/>
      <c r="F127" s="73"/>
      <c r="G127" s="95">
        <f>Table1487453233343536331323334353738393103113123133143153164174[[#This Row],[Hours Worked]]*Table1487453233343536331323334353738393103113123133143153164174[[#This Row],[Rate]]</f>
        <v>0</v>
      </c>
      <c r="H127" s="116"/>
      <c r="I127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27" s="94"/>
      <c r="K127" s="95">
        <f>Table1487453233343536331323334353738393103113123133143153164174[[#This Row],[Rate (Auto selects)]]*Table1487453233343536331323334353738393103113123133143153164174[[#This Row],[Hours Used]]</f>
        <v>0</v>
      </c>
      <c r="S127" s="33"/>
      <c r="T127" s="39"/>
      <c r="U127" s="39"/>
      <c r="V127" s="39"/>
      <c r="W127" s="39"/>
      <c r="X127" s="39"/>
      <c r="Y127" s="112">
        <f>IF(X127 &lt;&gt; "", RIGHT(Table15775311283848586881828384858788898108118128138148158169179[[#This Row],[Class (Dropdown)]],6),0)</f>
        <v>0</v>
      </c>
      <c r="Z127" s="108"/>
      <c r="AA127" s="107"/>
      <c r="AB127" s="111">
        <f>Table15775311283848586881828384858788898108118128138148158169179[[#This Row],[Rate (Auto fill)]]*Table15775311283848586881828384858788898108118128138148158169179[[#This Row],[Hours Groomed]]</f>
        <v>0</v>
      </c>
      <c r="AC127" s="32"/>
      <c r="AE127" s="85"/>
      <c r="AF127" s="85"/>
      <c r="AI127" s="33"/>
      <c r="AJ127" s="39"/>
      <c r="AK127" s="39"/>
      <c r="AL127" s="39"/>
      <c r="AM127" s="76"/>
      <c r="AN127" s="39"/>
      <c r="AO127" s="39"/>
      <c r="AP127" s="33"/>
      <c r="AQ127" s="77"/>
      <c r="AR127" s="39"/>
      <c r="AS127" s="39"/>
      <c r="AT127" s="76"/>
      <c r="AU127" s="39"/>
      <c r="AV127" s="78"/>
      <c r="AW127" s="33"/>
      <c r="AX127" s="77"/>
      <c r="AY127" s="39"/>
      <c r="AZ127" s="39"/>
      <c r="BA127" s="76"/>
      <c r="BB127" s="39"/>
      <c r="BC127" s="78"/>
      <c r="BD127" s="33"/>
      <c r="BE127" s="77"/>
      <c r="BF127" s="39"/>
      <c r="BG127" s="39"/>
      <c r="BH127" s="76"/>
      <c r="BI127" s="39"/>
      <c r="BJ127" s="78"/>
      <c r="BK127" s="33"/>
    </row>
    <row r="128" spans="1:63" x14ac:dyDescent="0.35">
      <c r="A128" s="77"/>
      <c r="B128" s="39"/>
      <c r="C128" s="39"/>
      <c r="D128" s="39"/>
      <c r="E128" s="39"/>
      <c r="F128" s="73"/>
      <c r="G128" s="95">
        <f>Table1487453233343536331323334353738393103113123133143153164174[[#This Row],[Hours Worked]]*Table1487453233343536331323334353738393103113123133143153164174[[#This Row],[Rate]]</f>
        <v>0</v>
      </c>
      <c r="H128" s="116"/>
      <c r="I128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28" s="94"/>
      <c r="K128" s="95">
        <f>Table1487453233343536331323334353738393103113123133143153164174[[#This Row],[Rate (Auto selects)]]*Table1487453233343536331323334353738393103113123133143153164174[[#This Row],[Hours Used]]</f>
        <v>0</v>
      </c>
      <c r="S128" s="33"/>
      <c r="T128" s="39"/>
      <c r="U128" s="39"/>
      <c r="V128" s="39"/>
      <c r="W128" s="39"/>
      <c r="X128" s="39"/>
      <c r="Y128" s="112">
        <f>IF(X128 &lt;&gt; "", RIGHT(Table15775311283848586881828384858788898108118128138148158169179[[#This Row],[Class (Dropdown)]],6),0)</f>
        <v>0</v>
      </c>
      <c r="Z128" s="108"/>
      <c r="AA128" s="107"/>
      <c r="AB128" s="111">
        <f>Table15775311283848586881828384858788898108118128138148158169179[[#This Row],[Rate (Auto fill)]]*Table15775311283848586881828384858788898108118128138148158169179[[#This Row],[Hours Groomed]]</f>
        <v>0</v>
      </c>
      <c r="AC128" s="32"/>
      <c r="AE128" s="85"/>
      <c r="AF128" s="85"/>
      <c r="AI128" s="33"/>
      <c r="AJ128" s="39"/>
      <c r="AK128" s="39"/>
      <c r="AL128" s="39"/>
      <c r="AM128" s="76"/>
      <c r="AN128" s="39"/>
      <c r="AO128" s="39"/>
      <c r="AP128" s="33"/>
      <c r="AQ128" s="77"/>
      <c r="AR128" s="39"/>
      <c r="AS128" s="39"/>
      <c r="AT128" s="76"/>
      <c r="AU128" s="39"/>
      <c r="AV128" s="78"/>
      <c r="AW128" s="33"/>
      <c r="AX128" s="77"/>
      <c r="AY128" s="39"/>
      <c r="AZ128" s="39"/>
      <c r="BA128" s="76"/>
      <c r="BB128" s="39"/>
      <c r="BC128" s="78"/>
      <c r="BD128" s="33"/>
      <c r="BE128" s="77"/>
      <c r="BF128" s="39"/>
      <c r="BG128" s="39"/>
      <c r="BH128" s="76"/>
      <c r="BI128" s="39"/>
      <c r="BJ128" s="78"/>
      <c r="BK128" s="33"/>
    </row>
    <row r="129" spans="1:63" x14ac:dyDescent="0.35">
      <c r="A129" s="77"/>
      <c r="B129" s="39"/>
      <c r="C129" s="39"/>
      <c r="D129" s="39"/>
      <c r="E129" s="39"/>
      <c r="F129" s="73"/>
      <c r="G129" s="95">
        <f>Table1487453233343536331323334353738393103113123133143153164174[[#This Row],[Hours Worked]]*Table1487453233343536331323334353738393103113123133143153164174[[#This Row],[Rate]]</f>
        <v>0</v>
      </c>
      <c r="H129" s="116"/>
      <c r="I129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29" s="94"/>
      <c r="K129" s="95">
        <f>Table1487453233343536331323334353738393103113123133143153164174[[#This Row],[Rate (Auto selects)]]*Table1487453233343536331323334353738393103113123133143153164174[[#This Row],[Hours Used]]</f>
        <v>0</v>
      </c>
      <c r="S129" s="33"/>
      <c r="T129" s="39"/>
      <c r="U129" s="39"/>
      <c r="V129" s="39"/>
      <c r="W129" s="39"/>
      <c r="X129" s="39"/>
      <c r="Y129" s="112">
        <f>IF(X129 &lt;&gt; "", RIGHT(Table15775311283848586881828384858788898108118128138148158169179[[#This Row],[Class (Dropdown)]],6),0)</f>
        <v>0</v>
      </c>
      <c r="Z129" s="108"/>
      <c r="AA129" s="107"/>
      <c r="AB129" s="111">
        <f>Table15775311283848586881828384858788898108118128138148158169179[[#This Row],[Rate (Auto fill)]]*Table15775311283848586881828384858788898108118128138148158169179[[#This Row],[Hours Groomed]]</f>
        <v>0</v>
      </c>
      <c r="AC129" s="32"/>
      <c r="AE129" s="85"/>
      <c r="AF129" s="85"/>
      <c r="AI129" s="33"/>
      <c r="AJ129" s="39"/>
      <c r="AK129" s="39"/>
      <c r="AL129" s="39"/>
      <c r="AM129" s="76"/>
      <c r="AN129" s="39"/>
      <c r="AO129" s="39"/>
      <c r="AP129" s="33"/>
      <c r="AQ129" s="77"/>
      <c r="AR129" s="39"/>
      <c r="AS129" s="39"/>
      <c r="AT129" s="76"/>
      <c r="AU129" s="39"/>
      <c r="AV129" s="78"/>
      <c r="AW129" s="33"/>
      <c r="AX129" s="77"/>
      <c r="AY129" s="39"/>
      <c r="AZ129" s="39"/>
      <c r="BA129" s="76"/>
      <c r="BB129" s="39"/>
      <c r="BC129" s="78"/>
      <c r="BD129" s="33"/>
      <c r="BE129" s="77"/>
      <c r="BF129" s="39"/>
      <c r="BG129" s="39"/>
      <c r="BH129" s="76"/>
      <c r="BI129" s="39"/>
      <c r="BJ129" s="78"/>
      <c r="BK129" s="33"/>
    </row>
    <row r="130" spans="1:63" x14ac:dyDescent="0.35">
      <c r="A130" s="77"/>
      <c r="B130" s="39"/>
      <c r="C130" s="39"/>
      <c r="D130" s="39"/>
      <c r="E130" s="39"/>
      <c r="F130" s="73"/>
      <c r="G130" s="95">
        <f>Table1487453233343536331323334353738393103113123133143153164174[[#This Row],[Hours Worked]]*Table1487453233343536331323334353738393103113123133143153164174[[#This Row],[Rate]]</f>
        <v>0</v>
      </c>
      <c r="H130" s="116"/>
      <c r="I130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30" s="94"/>
      <c r="K130" s="95">
        <f>Table1487453233343536331323334353738393103113123133143153164174[[#This Row],[Rate (Auto selects)]]*Table1487453233343536331323334353738393103113123133143153164174[[#This Row],[Hours Used]]</f>
        <v>0</v>
      </c>
      <c r="S130" s="33"/>
      <c r="T130" s="39"/>
      <c r="U130" s="39"/>
      <c r="V130" s="39"/>
      <c r="W130" s="39"/>
      <c r="X130" s="39"/>
      <c r="Y130" s="112">
        <f>IF(X130 &lt;&gt; "", RIGHT(Table15775311283848586881828384858788898108118128138148158169179[[#This Row],[Class (Dropdown)]],6),0)</f>
        <v>0</v>
      </c>
      <c r="Z130" s="108"/>
      <c r="AA130" s="107"/>
      <c r="AB130" s="111">
        <f>Table15775311283848586881828384858788898108118128138148158169179[[#This Row],[Rate (Auto fill)]]*Table15775311283848586881828384858788898108118128138148158169179[[#This Row],[Hours Groomed]]</f>
        <v>0</v>
      </c>
      <c r="AC130" s="32"/>
      <c r="AE130" s="85"/>
      <c r="AF130" s="85"/>
      <c r="AI130" s="33"/>
      <c r="AJ130" s="39"/>
      <c r="AK130" s="39"/>
      <c r="AL130" s="39"/>
      <c r="AM130" s="76"/>
      <c r="AN130" s="39"/>
      <c r="AO130" s="39"/>
      <c r="AP130" s="33"/>
      <c r="AQ130" s="77"/>
      <c r="AR130" s="39"/>
      <c r="AS130" s="39"/>
      <c r="AT130" s="76"/>
      <c r="AU130" s="39"/>
      <c r="AV130" s="78"/>
      <c r="AW130" s="33"/>
      <c r="AX130" s="77"/>
      <c r="AY130" s="39"/>
      <c r="AZ130" s="39"/>
      <c r="BA130" s="76"/>
      <c r="BB130" s="39"/>
      <c r="BC130" s="78"/>
      <c r="BD130" s="33"/>
      <c r="BE130" s="77"/>
      <c r="BF130" s="39"/>
      <c r="BG130" s="39"/>
      <c r="BH130" s="76"/>
      <c r="BI130" s="39"/>
      <c r="BJ130" s="78"/>
      <c r="BK130" s="33"/>
    </row>
    <row r="131" spans="1:63" x14ac:dyDescent="0.35">
      <c r="A131" s="77"/>
      <c r="B131" s="39"/>
      <c r="C131" s="39"/>
      <c r="D131" s="39"/>
      <c r="E131" s="39"/>
      <c r="F131" s="73"/>
      <c r="G131" s="95">
        <f>Table1487453233343536331323334353738393103113123133143153164174[[#This Row],[Hours Worked]]*Table1487453233343536331323334353738393103113123133143153164174[[#This Row],[Rate]]</f>
        <v>0</v>
      </c>
      <c r="H131" s="116"/>
      <c r="I131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31" s="94"/>
      <c r="K131" s="95">
        <f>Table1487453233343536331323334353738393103113123133143153164174[[#This Row],[Rate (Auto selects)]]*Table1487453233343536331323334353738393103113123133143153164174[[#This Row],[Hours Used]]</f>
        <v>0</v>
      </c>
      <c r="S131" s="33"/>
      <c r="T131" s="39"/>
      <c r="U131" s="39"/>
      <c r="V131" s="39"/>
      <c r="W131" s="39"/>
      <c r="X131" s="39"/>
      <c r="Y131" s="112">
        <f>IF(X131 &lt;&gt; "", RIGHT(Table15775311283848586881828384858788898108118128138148158169179[[#This Row],[Class (Dropdown)]],6),0)</f>
        <v>0</v>
      </c>
      <c r="Z131" s="108"/>
      <c r="AA131" s="107"/>
      <c r="AB131" s="111">
        <f>Table15775311283848586881828384858788898108118128138148158169179[[#This Row],[Rate (Auto fill)]]*Table15775311283848586881828384858788898108118128138148158169179[[#This Row],[Hours Groomed]]</f>
        <v>0</v>
      </c>
      <c r="AC131" s="32"/>
      <c r="AE131" s="85"/>
      <c r="AF131" s="85"/>
      <c r="AI131" s="33"/>
      <c r="AJ131" s="39"/>
      <c r="AK131" s="39"/>
      <c r="AL131" s="39"/>
      <c r="AM131" s="76"/>
      <c r="AN131" s="39"/>
      <c r="AO131" s="39"/>
      <c r="AP131" s="33"/>
      <c r="AQ131" s="77"/>
      <c r="AR131" s="39"/>
      <c r="AS131" s="39"/>
      <c r="AT131" s="76"/>
      <c r="AU131" s="39"/>
      <c r="AV131" s="78"/>
      <c r="AW131" s="33"/>
      <c r="AX131" s="77"/>
      <c r="AY131" s="39"/>
      <c r="AZ131" s="39"/>
      <c r="BA131" s="76"/>
      <c r="BB131" s="39"/>
      <c r="BC131" s="78"/>
      <c r="BD131" s="33"/>
      <c r="BE131" s="77"/>
      <c r="BF131" s="39"/>
      <c r="BG131" s="39"/>
      <c r="BH131" s="76"/>
      <c r="BI131" s="39"/>
      <c r="BJ131" s="78"/>
      <c r="BK131" s="33"/>
    </row>
    <row r="132" spans="1:63" x14ac:dyDescent="0.35">
      <c r="A132" s="77"/>
      <c r="B132" s="39"/>
      <c r="C132" s="39"/>
      <c r="D132" s="39"/>
      <c r="E132" s="39"/>
      <c r="F132" s="73"/>
      <c r="G132" s="95">
        <f>Table1487453233343536331323334353738393103113123133143153164174[[#This Row],[Hours Worked]]*Table1487453233343536331323334353738393103113123133143153164174[[#This Row],[Rate]]</f>
        <v>0</v>
      </c>
      <c r="H132" s="116"/>
      <c r="I132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32" s="94"/>
      <c r="K132" s="95">
        <f>Table1487453233343536331323334353738393103113123133143153164174[[#This Row],[Rate (Auto selects)]]*Table1487453233343536331323334353738393103113123133143153164174[[#This Row],[Hours Used]]</f>
        <v>0</v>
      </c>
      <c r="S132" s="33"/>
      <c r="T132" s="39"/>
      <c r="U132" s="39"/>
      <c r="V132" s="39"/>
      <c r="W132" s="39"/>
      <c r="X132" s="39"/>
      <c r="Y132" s="112">
        <f>IF(X132 &lt;&gt; "", RIGHT(Table15775311283848586881828384858788898108118128138148158169179[[#This Row],[Class (Dropdown)]],6),0)</f>
        <v>0</v>
      </c>
      <c r="Z132" s="108"/>
      <c r="AA132" s="107"/>
      <c r="AB132" s="111">
        <f>Table15775311283848586881828384858788898108118128138148158169179[[#This Row],[Rate (Auto fill)]]*Table15775311283848586881828384858788898108118128138148158169179[[#This Row],[Hours Groomed]]</f>
        <v>0</v>
      </c>
      <c r="AC132" s="32"/>
      <c r="AE132" s="85"/>
      <c r="AF132" s="85"/>
      <c r="AI132" s="33"/>
      <c r="AJ132" s="39"/>
      <c r="AK132" s="39"/>
      <c r="AL132" s="39"/>
      <c r="AM132" s="76"/>
      <c r="AN132" s="39"/>
      <c r="AO132" s="39"/>
      <c r="AP132" s="33"/>
      <c r="AQ132" s="77"/>
      <c r="AR132" s="39"/>
      <c r="AS132" s="39"/>
      <c r="AT132" s="76"/>
      <c r="AU132" s="39"/>
      <c r="AV132" s="78"/>
      <c r="AW132" s="33"/>
      <c r="AX132" s="77"/>
      <c r="AY132" s="39"/>
      <c r="AZ132" s="39"/>
      <c r="BA132" s="76"/>
      <c r="BB132" s="39"/>
      <c r="BC132" s="78"/>
      <c r="BD132" s="33"/>
      <c r="BE132" s="77"/>
      <c r="BF132" s="39"/>
      <c r="BG132" s="39"/>
      <c r="BH132" s="76"/>
      <c r="BI132" s="39"/>
      <c r="BJ132" s="78"/>
      <c r="BK132" s="33"/>
    </row>
    <row r="133" spans="1:63" x14ac:dyDescent="0.35">
      <c r="A133" s="77"/>
      <c r="B133" s="39"/>
      <c r="C133" s="39"/>
      <c r="D133" s="39"/>
      <c r="E133" s="39"/>
      <c r="F133" s="73"/>
      <c r="G133" s="95">
        <f>Table1487453233343536331323334353738393103113123133143153164174[[#This Row],[Hours Worked]]*Table1487453233343536331323334353738393103113123133143153164174[[#This Row],[Rate]]</f>
        <v>0</v>
      </c>
      <c r="H133" s="116"/>
      <c r="I133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33" s="94"/>
      <c r="K133" s="95">
        <f>Table1487453233343536331323334353738393103113123133143153164174[[#This Row],[Rate (Auto selects)]]*Table1487453233343536331323334353738393103113123133143153164174[[#This Row],[Hours Used]]</f>
        <v>0</v>
      </c>
      <c r="S133" s="33"/>
      <c r="T133" s="39"/>
      <c r="U133" s="39"/>
      <c r="V133" s="39"/>
      <c r="W133" s="39"/>
      <c r="X133" s="39"/>
      <c r="Y133" s="112">
        <f>IF(X133 &lt;&gt; "", RIGHT(Table15775311283848586881828384858788898108118128138148158169179[[#This Row],[Class (Dropdown)]],6),0)</f>
        <v>0</v>
      </c>
      <c r="Z133" s="108"/>
      <c r="AA133" s="107"/>
      <c r="AB133" s="111">
        <f>Table15775311283848586881828384858788898108118128138148158169179[[#This Row],[Rate (Auto fill)]]*Table15775311283848586881828384858788898108118128138148158169179[[#This Row],[Hours Groomed]]</f>
        <v>0</v>
      </c>
      <c r="AC133" s="32"/>
      <c r="AE133" s="85"/>
      <c r="AF133" s="85"/>
      <c r="AI133" s="33"/>
      <c r="AJ133" s="39"/>
      <c r="AK133" s="39"/>
      <c r="AL133" s="39"/>
      <c r="AM133" s="76"/>
      <c r="AN133" s="39"/>
      <c r="AO133" s="39"/>
      <c r="AP133" s="33"/>
      <c r="AQ133" s="77"/>
      <c r="AR133" s="39"/>
      <c r="AS133" s="39"/>
      <c r="AT133" s="76"/>
      <c r="AU133" s="39"/>
      <c r="AV133" s="78"/>
      <c r="AW133" s="33"/>
      <c r="AX133" s="77"/>
      <c r="AY133" s="39"/>
      <c r="AZ133" s="39"/>
      <c r="BA133" s="76"/>
      <c r="BB133" s="39"/>
      <c r="BC133" s="78"/>
      <c r="BD133" s="33"/>
      <c r="BE133" s="77"/>
      <c r="BF133" s="39"/>
      <c r="BG133" s="39"/>
      <c r="BH133" s="76"/>
      <c r="BI133" s="39"/>
      <c r="BJ133" s="78"/>
      <c r="BK133" s="33"/>
    </row>
    <row r="134" spans="1:63" x14ac:dyDescent="0.35">
      <c r="A134" s="77"/>
      <c r="B134" s="39"/>
      <c r="C134" s="39"/>
      <c r="D134" s="39"/>
      <c r="E134" s="39"/>
      <c r="F134" s="73"/>
      <c r="G134" s="95">
        <f>Table1487453233343536331323334353738393103113123133143153164174[[#This Row],[Hours Worked]]*Table1487453233343536331323334353738393103113123133143153164174[[#This Row],[Rate]]</f>
        <v>0</v>
      </c>
      <c r="H134" s="116"/>
      <c r="I134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34" s="94"/>
      <c r="K134" s="95">
        <f>Table1487453233343536331323334353738393103113123133143153164174[[#This Row],[Rate (Auto selects)]]*Table1487453233343536331323334353738393103113123133143153164174[[#This Row],[Hours Used]]</f>
        <v>0</v>
      </c>
      <c r="S134" s="33"/>
      <c r="T134" s="39"/>
      <c r="U134" s="39"/>
      <c r="V134" s="39"/>
      <c r="W134" s="39"/>
      <c r="X134" s="39"/>
      <c r="Y134" s="112">
        <f>IF(X134 &lt;&gt; "", RIGHT(Table15775311283848586881828384858788898108118128138148158169179[[#This Row],[Class (Dropdown)]],6),0)</f>
        <v>0</v>
      </c>
      <c r="Z134" s="108"/>
      <c r="AA134" s="107"/>
      <c r="AB134" s="111">
        <f>Table15775311283848586881828384858788898108118128138148158169179[[#This Row],[Rate (Auto fill)]]*Table15775311283848586881828384858788898108118128138148158169179[[#This Row],[Hours Groomed]]</f>
        <v>0</v>
      </c>
      <c r="AC134" s="32"/>
      <c r="AE134" s="85"/>
      <c r="AF134" s="85"/>
      <c r="AI134" s="33"/>
      <c r="AJ134" s="39"/>
      <c r="AK134" s="39"/>
      <c r="AL134" s="39"/>
      <c r="AM134" s="76"/>
      <c r="AN134" s="39"/>
      <c r="AO134" s="39"/>
      <c r="AP134" s="33"/>
      <c r="AQ134" s="77"/>
      <c r="AR134" s="39"/>
      <c r="AS134" s="39"/>
      <c r="AT134" s="76"/>
      <c r="AU134" s="39"/>
      <c r="AV134" s="78"/>
      <c r="AW134" s="33"/>
      <c r="AX134" s="77"/>
      <c r="AY134" s="39"/>
      <c r="AZ134" s="39"/>
      <c r="BA134" s="76"/>
      <c r="BB134" s="39"/>
      <c r="BC134" s="78"/>
      <c r="BD134" s="33"/>
      <c r="BE134" s="77"/>
      <c r="BF134" s="39"/>
      <c r="BG134" s="39"/>
      <c r="BH134" s="76"/>
      <c r="BI134" s="39"/>
      <c r="BJ134" s="78"/>
      <c r="BK134" s="33"/>
    </row>
    <row r="135" spans="1:63" x14ac:dyDescent="0.35">
      <c r="A135" s="77"/>
      <c r="B135" s="39"/>
      <c r="C135" s="39"/>
      <c r="D135" s="39"/>
      <c r="E135" s="39"/>
      <c r="F135" s="73"/>
      <c r="G135" s="95">
        <f>Table1487453233343536331323334353738393103113123133143153164174[[#This Row],[Hours Worked]]*Table1487453233343536331323334353738393103113123133143153164174[[#This Row],[Rate]]</f>
        <v>0</v>
      </c>
      <c r="H135" s="116"/>
      <c r="I135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35" s="94"/>
      <c r="K135" s="95">
        <f>Table1487453233343536331323334353738393103113123133143153164174[[#This Row],[Rate (Auto selects)]]*Table1487453233343536331323334353738393103113123133143153164174[[#This Row],[Hours Used]]</f>
        <v>0</v>
      </c>
      <c r="S135" s="33"/>
      <c r="T135" s="39"/>
      <c r="U135" s="39"/>
      <c r="V135" s="39"/>
      <c r="W135" s="39"/>
      <c r="X135" s="39"/>
      <c r="Y135" s="112">
        <f>IF(X135 &lt;&gt; "", RIGHT(Table15775311283848586881828384858788898108118128138148158169179[[#This Row],[Class (Dropdown)]],6),0)</f>
        <v>0</v>
      </c>
      <c r="Z135" s="108"/>
      <c r="AA135" s="107"/>
      <c r="AB135" s="111">
        <f>Table15775311283848586881828384858788898108118128138148158169179[[#This Row],[Rate (Auto fill)]]*Table15775311283848586881828384858788898108118128138148158169179[[#This Row],[Hours Groomed]]</f>
        <v>0</v>
      </c>
      <c r="AC135" s="32"/>
      <c r="AE135" s="85"/>
      <c r="AF135" s="85"/>
      <c r="AI135" s="33"/>
      <c r="AJ135" s="39"/>
      <c r="AK135" s="39"/>
      <c r="AL135" s="39"/>
      <c r="AM135" s="76"/>
      <c r="AN135" s="39"/>
      <c r="AO135" s="39"/>
      <c r="AP135" s="33"/>
      <c r="AQ135" s="77"/>
      <c r="AR135" s="39"/>
      <c r="AS135" s="39"/>
      <c r="AT135" s="76"/>
      <c r="AU135" s="39"/>
      <c r="AV135" s="78"/>
      <c r="AW135" s="33"/>
      <c r="AX135" s="77"/>
      <c r="AY135" s="39"/>
      <c r="AZ135" s="39"/>
      <c r="BA135" s="76"/>
      <c r="BB135" s="39"/>
      <c r="BC135" s="78"/>
      <c r="BD135" s="33"/>
      <c r="BE135" s="77"/>
      <c r="BF135" s="39"/>
      <c r="BG135" s="39"/>
      <c r="BH135" s="76"/>
      <c r="BI135" s="39"/>
      <c r="BJ135" s="78"/>
      <c r="BK135" s="33"/>
    </row>
    <row r="136" spans="1:63" x14ac:dyDescent="0.35">
      <c r="A136" s="77"/>
      <c r="B136" s="39"/>
      <c r="C136" s="39"/>
      <c r="D136" s="39"/>
      <c r="E136" s="39"/>
      <c r="F136" s="73"/>
      <c r="G136" s="95">
        <f>Table1487453233343536331323334353738393103113123133143153164174[[#This Row],[Hours Worked]]*Table1487453233343536331323334353738393103113123133143153164174[[#This Row],[Rate]]</f>
        <v>0</v>
      </c>
      <c r="H136" s="116"/>
      <c r="I136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36" s="94"/>
      <c r="K136" s="95">
        <f>Table1487453233343536331323334353738393103113123133143153164174[[#This Row],[Rate (Auto selects)]]*Table1487453233343536331323334353738393103113123133143153164174[[#This Row],[Hours Used]]</f>
        <v>0</v>
      </c>
      <c r="S136" s="33"/>
      <c r="T136" s="39"/>
      <c r="U136" s="39"/>
      <c r="V136" s="39"/>
      <c r="W136" s="39"/>
      <c r="X136" s="39"/>
      <c r="Y136" s="112">
        <f>IF(X136 &lt;&gt; "", RIGHT(Table15775311283848586881828384858788898108118128138148158169179[[#This Row],[Class (Dropdown)]],6),0)</f>
        <v>0</v>
      </c>
      <c r="Z136" s="108"/>
      <c r="AA136" s="107"/>
      <c r="AB136" s="111">
        <f>Table15775311283848586881828384858788898108118128138148158169179[[#This Row],[Rate (Auto fill)]]*Table15775311283848586881828384858788898108118128138148158169179[[#This Row],[Hours Groomed]]</f>
        <v>0</v>
      </c>
      <c r="AC136" s="32"/>
      <c r="AE136" s="85"/>
      <c r="AF136" s="85"/>
      <c r="AI136" s="33"/>
      <c r="AJ136" s="39"/>
      <c r="AK136" s="39"/>
      <c r="AL136" s="39"/>
      <c r="AM136" s="76"/>
      <c r="AN136" s="39"/>
      <c r="AO136" s="39"/>
      <c r="AP136" s="33"/>
      <c r="AQ136" s="77"/>
      <c r="AR136" s="39"/>
      <c r="AS136" s="39"/>
      <c r="AT136" s="76"/>
      <c r="AU136" s="39"/>
      <c r="AV136" s="78"/>
      <c r="AW136" s="33"/>
      <c r="AX136" s="77"/>
      <c r="AY136" s="39"/>
      <c r="AZ136" s="39"/>
      <c r="BA136" s="76"/>
      <c r="BB136" s="39"/>
      <c r="BC136" s="78"/>
      <c r="BD136" s="33"/>
      <c r="BE136" s="77"/>
      <c r="BF136" s="39"/>
      <c r="BG136" s="39"/>
      <c r="BH136" s="76"/>
      <c r="BI136" s="39"/>
      <c r="BJ136" s="78"/>
      <c r="BK136" s="33"/>
    </row>
    <row r="137" spans="1:63" x14ac:dyDescent="0.35">
      <c r="A137" s="77"/>
      <c r="B137" s="39"/>
      <c r="C137" s="39"/>
      <c r="D137" s="39"/>
      <c r="E137" s="39"/>
      <c r="F137" s="73"/>
      <c r="G137" s="95">
        <f>Table1487453233343536331323334353738393103113123133143153164174[[#This Row],[Hours Worked]]*Table1487453233343536331323334353738393103113123133143153164174[[#This Row],[Rate]]</f>
        <v>0</v>
      </c>
      <c r="H137" s="116"/>
      <c r="I137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37" s="94"/>
      <c r="K137" s="95">
        <f>Table1487453233343536331323334353738393103113123133143153164174[[#This Row],[Rate (Auto selects)]]*Table1487453233343536331323334353738393103113123133143153164174[[#This Row],[Hours Used]]</f>
        <v>0</v>
      </c>
      <c r="S137" s="33"/>
      <c r="T137" s="39"/>
      <c r="U137" s="39"/>
      <c r="V137" s="39"/>
      <c r="W137" s="39"/>
      <c r="X137" s="39"/>
      <c r="Y137" s="112">
        <f>IF(X137 &lt;&gt; "", RIGHT(Table15775311283848586881828384858788898108118128138148158169179[[#This Row],[Class (Dropdown)]],6),0)</f>
        <v>0</v>
      </c>
      <c r="Z137" s="108"/>
      <c r="AA137" s="107"/>
      <c r="AB137" s="111">
        <f>Table15775311283848586881828384858788898108118128138148158169179[[#This Row],[Rate (Auto fill)]]*Table15775311283848586881828384858788898108118128138148158169179[[#This Row],[Hours Groomed]]</f>
        <v>0</v>
      </c>
      <c r="AC137" s="32"/>
      <c r="AE137" s="85"/>
      <c r="AF137" s="85"/>
      <c r="AI137" s="33"/>
      <c r="AJ137" s="39"/>
      <c r="AK137" s="39"/>
      <c r="AL137" s="39"/>
      <c r="AM137" s="76"/>
      <c r="AN137" s="39"/>
      <c r="AO137" s="39"/>
      <c r="AP137" s="33"/>
      <c r="AQ137" s="77"/>
      <c r="AR137" s="39"/>
      <c r="AS137" s="39"/>
      <c r="AT137" s="76"/>
      <c r="AU137" s="39"/>
      <c r="AV137" s="78"/>
      <c r="AW137" s="33"/>
      <c r="AX137" s="77"/>
      <c r="AY137" s="39"/>
      <c r="AZ137" s="39"/>
      <c r="BA137" s="76"/>
      <c r="BB137" s="39"/>
      <c r="BC137" s="78"/>
      <c r="BD137" s="33"/>
      <c r="BE137" s="77"/>
      <c r="BF137" s="39"/>
      <c r="BG137" s="39"/>
      <c r="BH137" s="76"/>
      <c r="BI137" s="39"/>
      <c r="BJ137" s="78"/>
      <c r="BK137" s="33"/>
    </row>
    <row r="138" spans="1:63" x14ac:dyDescent="0.35">
      <c r="A138" s="77"/>
      <c r="B138" s="39"/>
      <c r="C138" s="39"/>
      <c r="D138" s="39"/>
      <c r="E138" s="39"/>
      <c r="F138" s="73"/>
      <c r="G138" s="95">
        <f>Table1487453233343536331323334353738393103113123133143153164174[[#This Row],[Hours Worked]]*Table1487453233343536331323334353738393103113123133143153164174[[#This Row],[Rate]]</f>
        <v>0</v>
      </c>
      <c r="H138" s="116"/>
      <c r="I138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38" s="94"/>
      <c r="K138" s="95">
        <f>Table1487453233343536331323334353738393103113123133143153164174[[#This Row],[Rate (Auto selects)]]*Table1487453233343536331323334353738393103113123133143153164174[[#This Row],[Hours Used]]</f>
        <v>0</v>
      </c>
      <c r="S138" s="33"/>
      <c r="T138" s="39"/>
      <c r="U138" s="39"/>
      <c r="V138" s="39"/>
      <c r="W138" s="39"/>
      <c r="X138" s="39"/>
      <c r="Y138" s="112">
        <f>IF(X138 &lt;&gt; "", RIGHT(Table15775311283848586881828384858788898108118128138148158169179[[#This Row],[Class (Dropdown)]],6),0)</f>
        <v>0</v>
      </c>
      <c r="Z138" s="108"/>
      <c r="AA138" s="107"/>
      <c r="AB138" s="111">
        <f>Table15775311283848586881828384858788898108118128138148158169179[[#This Row],[Rate (Auto fill)]]*Table15775311283848586881828384858788898108118128138148158169179[[#This Row],[Hours Groomed]]</f>
        <v>0</v>
      </c>
      <c r="AC138" s="32"/>
      <c r="AE138" s="85"/>
      <c r="AF138" s="85"/>
      <c r="AI138" s="33"/>
      <c r="AJ138" s="39"/>
      <c r="AK138" s="39"/>
      <c r="AL138" s="39"/>
      <c r="AM138" s="76"/>
      <c r="AN138" s="39"/>
      <c r="AO138" s="39"/>
      <c r="AP138" s="33"/>
      <c r="AQ138" s="77"/>
      <c r="AR138" s="39"/>
      <c r="AS138" s="39"/>
      <c r="AT138" s="76"/>
      <c r="AU138" s="39"/>
      <c r="AV138" s="78"/>
      <c r="AW138" s="33"/>
      <c r="AX138" s="77"/>
      <c r="AY138" s="39"/>
      <c r="AZ138" s="39"/>
      <c r="BA138" s="76"/>
      <c r="BB138" s="39"/>
      <c r="BC138" s="78"/>
      <c r="BD138" s="33"/>
      <c r="BE138" s="77"/>
      <c r="BF138" s="39"/>
      <c r="BG138" s="39"/>
      <c r="BH138" s="76"/>
      <c r="BI138" s="39"/>
      <c r="BJ138" s="78"/>
      <c r="BK138" s="33"/>
    </row>
    <row r="139" spans="1:63" x14ac:dyDescent="0.35">
      <c r="A139" s="77"/>
      <c r="B139" s="39"/>
      <c r="C139" s="39"/>
      <c r="D139" s="39"/>
      <c r="E139" s="39"/>
      <c r="F139" s="73"/>
      <c r="G139" s="95">
        <f>Table1487453233343536331323334353738393103113123133143153164174[[#This Row],[Hours Worked]]*Table1487453233343536331323334353738393103113123133143153164174[[#This Row],[Rate]]</f>
        <v>0</v>
      </c>
      <c r="H139" s="116"/>
      <c r="I139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39" s="94"/>
      <c r="K139" s="95">
        <f>Table1487453233343536331323334353738393103113123133143153164174[[#This Row],[Rate (Auto selects)]]*Table1487453233343536331323334353738393103113123133143153164174[[#This Row],[Hours Used]]</f>
        <v>0</v>
      </c>
      <c r="S139" s="33"/>
      <c r="T139" s="39"/>
      <c r="U139" s="39"/>
      <c r="V139" s="39"/>
      <c r="W139" s="39"/>
      <c r="X139" s="39"/>
      <c r="Y139" s="112">
        <f>IF(X139 &lt;&gt; "", RIGHT(Table15775311283848586881828384858788898108118128138148158169179[[#This Row],[Class (Dropdown)]],6),0)</f>
        <v>0</v>
      </c>
      <c r="Z139" s="108"/>
      <c r="AA139" s="107"/>
      <c r="AB139" s="111">
        <f>Table15775311283848586881828384858788898108118128138148158169179[[#This Row],[Rate (Auto fill)]]*Table15775311283848586881828384858788898108118128138148158169179[[#This Row],[Hours Groomed]]</f>
        <v>0</v>
      </c>
      <c r="AC139" s="32"/>
      <c r="AE139" s="85"/>
      <c r="AF139" s="85"/>
      <c r="AI139" s="33"/>
      <c r="AJ139" s="39"/>
      <c r="AK139" s="39"/>
      <c r="AL139" s="39"/>
      <c r="AM139" s="76"/>
      <c r="AN139" s="39"/>
      <c r="AO139" s="39"/>
      <c r="AP139" s="33"/>
      <c r="AQ139" s="77"/>
      <c r="AR139" s="39"/>
      <c r="AS139" s="39"/>
      <c r="AT139" s="76"/>
      <c r="AU139" s="39"/>
      <c r="AV139" s="78"/>
      <c r="AW139" s="33"/>
      <c r="AX139" s="77"/>
      <c r="AY139" s="39"/>
      <c r="AZ139" s="39"/>
      <c r="BA139" s="76"/>
      <c r="BB139" s="39"/>
      <c r="BC139" s="78"/>
      <c r="BD139" s="33"/>
      <c r="BE139" s="77"/>
      <c r="BF139" s="39"/>
      <c r="BG139" s="39"/>
      <c r="BH139" s="76"/>
      <c r="BI139" s="39"/>
      <c r="BJ139" s="78"/>
      <c r="BK139" s="33"/>
    </row>
    <row r="140" spans="1:63" x14ac:dyDescent="0.35">
      <c r="A140" s="77"/>
      <c r="B140" s="39"/>
      <c r="C140" s="39"/>
      <c r="D140" s="39"/>
      <c r="E140" s="39"/>
      <c r="F140" s="73"/>
      <c r="G140" s="95">
        <f>Table1487453233343536331323334353738393103113123133143153164174[[#This Row],[Hours Worked]]*Table1487453233343536331323334353738393103113123133143153164174[[#This Row],[Rate]]</f>
        <v>0</v>
      </c>
      <c r="H140" s="116"/>
      <c r="I140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40" s="94"/>
      <c r="K140" s="95">
        <f>Table1487453233343536331323334353738393103113123133143153164174[[#This Row],[Rate (Auto selects)]]*Table1487453233343536331323334353738393103113123133143153164174[[#This Row],[Hours Used]]</f>
        <v>0</v>
      </c>
      <c r="S140" s="33"/>
      <c r="T140" s="39"/>
      <c r="U140" s="39"/>
      <c r="V140" s="39"/>
      <c r="W140" s="39"/>
      <c r="X140" s="39"/>
      <c r="Y140" s="112">
        <f>IF(X140 &lt;&gt; "", RIGHT(Table15775311283848586881828384858788898108118128138148158169179[[#This Row],[Class (Dropdown)]],6),0)</f>
        <v>0</v>
      </c>
      <c r="Z140" s="108"/>
      <c r="AA140" s="107"/>
      <c r="AB140" s="111">
        <f>Table15775311283848586881828384858788898108118128138148158169179[[#This Row],[Rate (Auto fill)]]*Table15775311283848586881828384858788898108118128138148158169179[[#This Row],[Hours Groomed]]</f>
        <v>0</v>
      </c>
      <c r="AC140" s="32"/>
      <c r="AE140" s="85"/>
      <c r="AF140" s="85"/>
      <c r="AI140" s="33"/>
      <c r="AJ140" s="39"/>
      <c r="AK140" s="39"/>
      <c r="AL140" s="39"/>
      <c r="AM140" s="76"/>
      <c r="AN140" s="39"/>
      <c r="AO140" s="39"/>
      <c r="AP140" s="33"/>
      <c r="AQ140" s="77"/>
      <c r="AR140" s="39"/>
      <c r="AS140" s="39"/>
      <c r="AT140" s="76"/>
      <c r="AU140" s="39"/>
      <c r="AV140" s="78"/>
      <c r="AW140" s="33"/>
      <c r="AX140" s="77"/>
      <c r="AY140" s="39"/>
      <c r="AZ140" s="39"/>
      <c r="BA140" s="76"/>
      <c r="BB140" s="39"/>
      <c r="BC140" s="78"/>
      <c r="BD140" s="33"/>
      <c r="BE140" s="77"/>
      <c r="BF140" s="39"/>
      <c r="BG140" s="39"/>
      <c r="BH140" s="76"/>
      <c r="BI140" s="39"/>
      <c r="BJ140" s="78"/>
      <c r="BK140" s="33"/>
    </row>
    <row r="141" spans="1:63" x14ac:dyDescent="0.35">
      <c r="A141" s="77"/>
      <c r="B141" s="39"/>
      <c r="C141" s="39"/>
      <c r="D141" s="39"/>
      <c r="E141" s="39"/>
      <c r="F141" s="73"/>
      <c r="G141" s="95">
        <f>Table1487453233343536331323334353738393103113123133143153164174[[#This Row],[Hours Worked]]*Table1487453233343536331323334353738393103113123133143153164174[[#This Row],[Rate]]</f>
        <v>0</v>
      </c>
      <c r="H141" s="116"/>
      <c r="I141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41" s="94"/>
      <c r="K141" s="95">
        <f>Table1487453233343536331323334353738393103113123133143153164174[[#This Row],[Rate (Auto selects)]]*Table1487453233343536331323334353738393103113123133143153164174[[#This Row],[Hours Used]]</f>
        <v>0</v>
      </c>
      <c r="S141" s="33"/>
      <c r="T141" s="39"/>
      <c r="U141" s="39"/>
      <c r="V141" s="39"/>
      <c r="W141" s="39"/>
      <c r="X141" s="39"/>
      <c r="Y141" s="112">
        <f>IF(X141 &lt;&gt; "", RIGHT(Table15775311283848586881828384858788898108118128138148158169179[[#This Row],[Class (Dropdown)]],6),0)</f>
        <v>0</v>
      </c>
      <c r="Z141" s="108"/>
      <c r="AA141" s="107"/>
      <c r="AB141" s="111">
        <f>Table15775311283848586881828384858788898108118128138148158169179[[#This Row],[Rate (Auto fill)]]*Table15775311283848586881828384858788898108118128138148158169179[[#This Row],[Hours Groomed]]</f>
        <v>0</v>
      </c>
      <c r="AC141" s="32"/>
      <c r="AE141" s="85"/>
      <c r="AF141" s="85"/>
      <c r="AI141" s="33"/>
      <c r="AJ141" s="39"/>
      <c r="AK141" s="39"/>
      <c r="AL141" s="39"/>
      <c r="AM141" s="76"/>
      <c r="AN141" s="39"/>
      <c r="AO141" s="39"/>
      <c r="AP141" s="33"/>
      <c r="AQ141" s="77"/>
      <c r="AR141" s="39"/>
      <c r="AS141" s="39"/>
      <c r="AT141" s="76"/>
      <c r="AU141" s="39"/>
      <c r="AV141" s="78"/>
      <c r="AW141" s="33"/>
      <c r="AX141" s="77"/>
      <c r="AY141" s="39"/>
      <c r="AZ141" s="39"/>
      <c r="BA141" s="76"/>
      <c r="BB141" s="39"/>
      <c r="BC141" s="78"/>
      <c r="BD141" s="33"/>
      <c r="BE141" s="77"/>
      <c r="BF141" s="39"/>
      <c r="BG141" s="39"/>
      <c r="BH141" s="76"/>
      <c r="BI141" s="39"/>
      <c r="BJ141" s="78"/>
      <c r="BK141" s="33"/>
    </row>
    <row r="142" spans="1:63" x14ac:dyDescent="0.35">
      <c r="A142" s="77"/>
      <c r="B142" s="39"/>
      <c r="C142" s="39"/>
      <c r="D142" s="39"/>
      <c r="E142" s="39"/>
      <c r="F142" s="73"/>
      <c r="G142" s="95">
        <f>Table1487453233343536331323334353738393103113123133143153164174[[#This Row],[Hours Worked]]*Table1487453233343536331323334353738393103113123133143153164174[[#This Row],[Rate]]</f>
        <v>0</v>
      </c>
      <c r="H142" s="116"/>
      <c r="I142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42" s="94"/>
      <c r="K142" s="95">
        <f>Table1487453233343536331323334353738393103113123133143153164174[[#This Row],[Rate (Auto selects)]]*Table1487453233343536331323334353738393103113123133143153164174[[#This Row],[Hours Used]]</f>
        <v>0</v>
      </c>
      <c r="S142" s="33"/>
      <c r="T142" s="39"/>
      <c r="U142" s="39"/>
      <c r="V142" s="39"/>
      <c r="W142" s="39"/>
      <c r="X142" s="39"/>
      <c r="Y142" s="112">
        <f>IF(X142 &lt;&gt; "", RIGHT(Table15775311283848586881828384858788898108118128138148158169179[[#This Row],[Class (Dropdown)]],6),0)</f>
        <v>0</v>
      </c>
      <c r="Z142" s="108"/>
      <c r="AA142" s="107"/>
      <c r="AB142" s="111">
        <f>Table15775311283848586881828384858788898108118128138148158169179[[#This Row],[Rate (Auto fill)]]*Table15775311283848586881828384858788898108118128138148158169179[[#This Row],[Hours Groomed]]</f>
        <v>0</v>
      </c>
      <c r="AC142" s="32"/>
      <c r="AE142" s="85"/>
      <c r="AF142" s="85"/>
      <c r="AI142" s="33"/>
      <c r="AJ142" s="39"/>
      <c r="AK142" s="39"/>
      <c r="AL142" s="39"/>
      <c r="AM142" s="76"/>
      <c r="AN142" s="39"/>
      <c r="AO142" s="39"/>
      <c r="AP142" s="33"/>
      <c r="AQ142" s="77"/>
      <c r="AR142" s="39"/>
      <c r="AS142" s="39"/>
      <c r="AT142" s="76"/>
      <c r="AU142" s="39"/>
      <c r="AV142" s="78"/>
      <c r="AW142" s="33"/>
      <c r="AX142" s="77"/>
      <c r="AY142" s="39"/>
      <c r="AZ142" s="39"/>
      <c r="BA142" s="76"/>
      <c r="BB142" s="39"/>
      <c r="BC142" s="78"/>
      <c r="BD142" s="33"/>
      <c r="BE142" s="77"/>
      <c r="BF142" s="39"/>
      <c r="BG142" s="39"/>
      <c r="BH142" s="76"/>
      <c r="BI142" s="39"/>
      <c r="BJ142" s="78"/>
      <c r="BK142" s="33"/>
    </row>
    <row r="143" spans="1:63" x14ac:dyDescent="0.35">
      <c r="A143" s="77"/>
      <c r="B143" s="39"/>
      <c r="C143" s="39"/>
      <c r="D143" s="39"/>
      <c r="E143" s="39"/>
      <c r="F143" s="73"/>
      <c r="G143" s="95">
        <f>Table1487453233343536331323334353738393103113123133143153164174[[#This Row],[Hours Worked]]*Table1487453233343536331323334353738393103113123133143153164174[[#This Row],[Rate]]</f>
        <v>0</v>
      </c>
      <c r="H143" s="116"/>
      <c r="I143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43" s="94"/>
      <c r="K143" s="95">
        <f>Table1487453233343536331323334353738393103113123133143153164174[[#This Row],[Rate (Auto selects)]]*Table1487453233343536331323334353738393103113123133143153164174[[#This Row],[Hours Used]]</f>
        <v>0</v>
      </c>
      <c r="S143" s="33"/>
      <c r="T143" s="39"/>
      <c r="U143" s="39"/>
      <c r="V143" s="39"/>
      <c r="W143" s="39"/>
      <c r="X143" s="39"/>
      <c r="Y143" s="112">
        <f>IF(X143 &lt;&gt; "", RIGHT(Table15775311283848586881828384858788898108118128138148158169179[[#This Row],[Class (Dropdown)]],6),0)</f>
        <v>0</v>
      </c>
      <c r="Z143" s="108"/>
      <c r="AA143" s="107"/>
      <c r="AB143" s="111">
        <f>Table15775311283848586881828384858788898108118128138148158169179[[#This Row],[Rate (Auto fill)]]*Table15775311283848586881828384858788898108118128138148158169179[[#This Row],[Hours Groomed]]</f>
        <v>0</v>
      </c>
      <c r="AC143" s="32"/>
      <c r="AE143" s="85"/>
      <c r="AF143" s="85"/>
      <c r="AI143" s="33"/>
      <c r="AJ143" s="39"/>
      <c r="AK143" s="39"/>
      <c r="AL143" s="39"/>
      <c r="AM143" s="76"/>
      <c r="AN143" s="39"/>
      <c r="AO143" s="39"/>
      <c r="AP143" s="33"/>
      <c r="AQ143" s="77"/>
      <c r="AR143" s="39"/>
      <c r="AS143" s="39"/>
      <c r="AT143" s="76"/>
      <c r="AU143" s="39"/>
      <c r="AV143" s="78"/>
      <c r="AW143" s="33"/>
      <c r="AX143" s="77"/>
      <c r="AY143" s="39"/>
      <c r="AZ143" s="39"/>
      <c r="BA143" s="76"/>
      <c r="BB143" s="39"/>
      <c r="BC143" s="78"/>
      <c r="BD143" s="33"/>
      <c r="BE143" s="77"/>
      <c r="BF143" s="39"/>
      <c r="BG143" s="39"/>
      <c r="BH143" s="76"/>
      <c r="BI143" s="39"/>
      <c r="BJ143" s="78"/>
      <c r="BK143" s="33"/>
    </row>
    <row r="144" spans="1:63" x14ac:dyDescent="0.35">
      <c r="A144" s="77"/>
      <c r="B144" s="39"/>
      <c r="C144" s="39"/>
      <c r="D144" s="39"/>
      <c r="E144" s="39"/>
      <c r="F144" s="73"/>
      <c r="G144" s="95">
        <f>Table1487453233343536331323334353738393103113123133143153164174[[#This Row],[Hours Worked]]*Table1487453233343536331323334353738393103113123133143153164174[[#This Row],[Rate]]</f>
        <v>0</v>
      </c>
      <c r="H144" s="116"/>
      <c r="I144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44" s="94"/>
      <c r="K144" s="95">
        <f>Table1487453233343536331323334353738393103113123133143153164174[[#This Row],[Rate (Auto selects)]]*Table1487453233343536331323334353738393103113123133143153164174[[#This Row],[Hours Used]]</f>
        <v>0</v>
      </c>
      <c r="S144" s="33"/>
      <c r="T144" s="39"/>
      <c r="U144" s="39"/>
      <c r="V144" s="39"/>
      <c r="W144" s="39"/>
      <c r="X144" s="39"/>
      <c r="Y144" s="112">
        <f>IF(X144 &lt;&gt; "", RIGHT(Table15775311283848586881828384858788898108118128138148158169179[[#This Row],[Class (Dropdown)]],6),0)</f>
        <v>0</v>
      </c>
      <c r="Z144" s="108"/>
      <c r="AA144" s="107"/>
      <c r="AB144" s="111">
        <f>Table15775311283848586881828384858788898108118128138148158169179[[#This Row],[Rate (Auto fill)]]*Table15775311283848586881828384858788898108118128138148158169179[[#This Row],[Hours Groomed]]</f>
        <v>0</v>
      </c>
      <c r="AC144" s="32"/>
      <c r="AE144" s="85"/>
      <c r="AF144" s="85"/>
      <c r="AI144" s="33"/>
      <c r="AJ144" s="39"/>
      <c r="AK144" s="39"/>
      <c r="AL144" s="39"/>
      <c r="AM144" s="76"/>
      <c r="AN144" s="39"/>
      <c r="AO144" s="39"/>
      <c r="AP144" s="33"/>
      <c r="AQ144" s="77"/>
      <c r="AR144" s="39"/>
      <c r="AS144" s="39"/>
      <c r="AT144" s="76"/>
      <c r="AU144" s="39"/>
      <c r="AV144" s="78"/>
      <c r="AW144" s="33"/>
      <c r="AX144" s="77"/>
      <c r="AY144" s="39"/>
      <c r="AZ144" s="39"/>
      <c r="BA144" s="76"/>
      <c r="BB144" s="39"/>
      <c r="BC144" s="78"/>
      <c r="BD144" s="33"/>
      <c r="BE144" s="77"/>
      <c r="BF144" s="39"/>
      <c r="BG144" s="39"/>
      <c r="BH144" s="76"/>
      <c r="BI144" s="39"/>
      <c r="BJ144" s="78"/>
      <c r="BK144" s="33"/>
    </row>
    <row r="145" spans="1:63" x14ac:dyDescent="0.35">
      <c r="A145" s="77"/>
      <c r="B145" s="39"/>
      <c r="C145" s="39"/>
      <c r="D145" s="39"/>
      <c r="E145" s="39"/>
      <c r="F145" s="73"/>
      <c r="G145" s="95">
        <f>Table1487453233343536331323334353738393103113123133143153164174[[#This Row],[Hours Worked]]*Table1487453233343536331323334353738393103113123133143153164174[[#This Row],[Rate]]</f>
        <v>0</v>
      </c>
      <c r="H145" s="116"/>
      <c r="I145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45" s="94"/>
      <c r="K145" s="95">
        <f>Table1487453233343536331323334353738393103113123133143153164174[[#This Row],[Rate (Auto selects)]]*Table1487453233343536331323334353738393103113123133143153164174[[#This Row],[Hours Used]]</f>
        <v>0</v>
      </c>
      <c r="S145" s="33"/>
      <c r="T145" s="39"/>
      <c r="U145" s="39"/>
      <c r="V145" s="39"/>
      <c r="W145" s="39"/>
      <c r="X145" s="39"/>
      <c r="Y145" s="112">
        <f>IF(X145 &lt;&gt; "", RIGHT(Table15775311283848586881828384858788898108118128138148158169179[[#This Row],[Class (Dropdown)]],6),0)</f>
        <v>0</v>
      </c>
      <c r="Z145" s="108"/>
      <c r="AA145" s="107"/>
      <c r="AB145" s="111">
        <f>Table15775311283848586881828384858788898108118128138148158169179[[#This Row],[Rate (Auto fill)]]*Table15775311283848586881828384858788898108118128138148158169179[[#This Row],[Hours Groomed]]</f>
        <v>0</v>
      </c>
      <c r="AC145" s="32"/>
      <c r="AE145" s="85"/>
      <c r="AF145" s="85"/>
      <c r="AI145" s="33"/>
      <c r="AJ145" s="39"/>
      <c r="AK145" s="39"/>
      <c r="AL145" s="39"/>
      <c r="AM145" s="76"/>
      <c r="AN145" s="39"/>
      <c r="AO145" s="39"/>
      <c r="AP145" s="33"/>
      <c r="AQ145" s="77"/>
      <c r="AR145" s="39"/>
      <c r="AS145" s="39"/>
      <c r="AT145" s="76"/>
      <c r="AU145" s="39"/>
      <c r="AV145" s="78"/>
      <c r="AW145" s="33"/>
      <c r="AX145" s="77"/>
      <c r="AY145" s="39"/>
      <c r="AZ145" s="39"/>
      <c r="BA145" s="76"/>
      <c r="BB145" s="39"/>
      <c r="BC145" s="78"/>
      <c r="BD145" s="33"/>
      <c r="BE145" s="77"/>
      <c r="BF145" s="39"/>
      <c r="BG145" s="39"/>
      <c r="BH145" s="76"/>
      <c r="BI145" s="39"/>
      <c r="BJ145" s="78"/>
      <c r="BK145" s="33"/>
    </row>
    <row r="146" spans="1:63" x14ac:dyDescent="0.35">
      <c r="A146" s="77"/>
      <c r="B146" s="39"/>
      <c r="C146" s="39"/>
      <c r="D146" s="39"/>
      <c r="E146" s="39"/>
      <c r="F146" s="73"/>
      <c r="G146" s="95">
        <f>Table1487453233343536331323334353738393103113123133143153164174[[#This Row],[Hours Worked]]*Table1487453233343536331323334353738393103113123133143153164174[[#This Row],[Rate]]</f>
        <v>0</v>
      </c>
      <c r="H146" s="116"/>
      <c r="I146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46" s="94"/>
      <c r="K146" s="95">
        <f>Table1487453233343536331323334353738393103113123133143153164174[[#This Row],[Rate (Auto selects)]]*Table1487453233343536331323334353738393103113123133143153164174[[#This Row],[Hours Used]]</f>
        <v>0</v>
      </c>
      <c r="S146" s="33"/>
      <c r="T146" s="39"/>
      <c r="U146" s="39"/>
      <c r="V146" s="39"/>
      <c r="W146" s="39"/>
      <c r="X146" s="39"/>
      <c r="Y146" s="112">
        <f>IF(X146 &lt;&gt; "", RIGHT(Table15775311283848586881828384858788898108118128138148158169179[[#This Row],[Class (Dropdown)]],6),0)</f>
        <v>0</v>
      </c>
      <c r="Z146" s="108"/>
      <c r="AA146" s="107"/>
      <c r="AB146" s="111">
        <f>Table15775311283848586881828384858788898108118128138148158169179[[#This Row],[Rate (Auto fill)]]*Table15775311283848586881828384858788898108118128138148158169179[[#This Row],[Hours Groomed]]</f>
        <v>0</v>
      </c>
      <c r="AC146" s="32"/>
      <c r="AE146" s="85"/>
      <c r="AF146" s="85"/>
      <c r="AI146" s="33"/>
      <c r="AJ146" s="39"/>
      <c r="AK146" s="39"/>
      <c r="AL146" s="39"/>
      <c r="AM146" s="76"/>
      <c r="AN146" s="39"/>
      <c r="AO146" s="39"/>
      <c r="AP146" s="33"/>
      <c r="AQ146" s="77"/>
      <c r="AR146" s="39"/>
      <c r="AS146" s="39"/>
      <c r="AT146" s="76"/>
      <c r="AU146" s="39"/>
      <c r="AV146" s="78"/>
      <c r="AW146" s="33"/>
      <c r="AX146" s="77"/>
      <c r="AY146" s="39"/>
      <c r="AZ146" s="39"/>
      <c r="BA146" s="76"/>
      <c r="BB146" s="39"/>
      <c r="BC146" s="78"/>
      <c r="BD146" s="33"/>
      <c r="BE146" s="77"/>
      <c r="BF146" s="39"/>
      <c r="BG146" s="39"/>
      <c r="BH146" s="76"/>
      <c r="BI146" s="39"/>
      <c r="BJ146" s="78"/>
      <c r="BK146" s="33"/>
    </row>
    <row r="147" spans="1:63" x14ac:dyDescent="0.35">
      <c r="A147" s="77"/>
      <c r="B147" s="39"/>
      <c r="C147" s="39"/>
      <c r="D147" s="39"/>
      <c r="E147" s="39"/>
      <c r="F147" s="73"/>
      <c r="G147" s="95">
        <f>Table1487453233343536331323334353738393103113123133143153164174[[#This Row],[Hours Worked]]*Table1487453233343536331323334353738393103113123133143153164174[[#This Row],[Rate]]</f>
        <v>0</v>
      </c>
      <c r="H147" s="116"/>
      <c r="I147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47" s="94"/>
      <c r="K147" s="95">
        <f>Table1487453233343536331323334353738393103113123133143153164174[[#This Row],[Rate (Auto selects)]]*Table1487453233343536331323334353738393103113123133143153164174[[#This Row],[Hours Used]]</f>
        <v>0</v>
      </c>
      <c r="S147" s="33"/>
      <c r="T147" s="39"/>
      <c r="U147" s="39"/>
      <c r="V147" s="39"/>
      <c r="W147" s="39"/>
      <c r="X147" s="39"/>
      <c r="Y147" s="112">
        <f>IF(X147 &lt;&gt; "", RIGHT(Table15775311283848586881828384858788898108118128138148158169179[[#This Row],[Class (Dropdown)]],6),0)</f>
        <v>0</v>
      </c>
      <c r="Z147" s="108"/>
      <c r="AA147" s="107"/>
      <c r="AB147" s="111">
        <f>Table15775311283848586881828384858788898108118128138148158169179[[#This Row],[Rate (Auto fill)]]*Table15775311283848586881828384858788898108118128138148158169179[[#This Row],[Hours Groomed]]</f>
        <v>0</v>
      </c>
      <c r="AC147" s="32"/>
      <c r="AE147" s="85"/>
      <c r="AF147" s="85"/>
      <c r="AI147" s="33"/>
      <c r="AJ147" s="39"/>
      <c r="AK147" s="39"/>
      <c r="AL147" s="39"/>
      <c r="AM147" s="76"/>
      <c r="AN147" s="39"/>
      <c r="AO147" s="39"/>
      <c r="AP147" s="33"/>
      <c r="AQ147" s="77"/>
      <c r="AR147" s="39"/>
      <c r="AS147" s="39"/>
      <c r="AT147" s="76"/>
      <c r="AU147" s="39"/>
      <c r="AV147" s="78"/>
      <c r="AW147" s="33"/>
      <c r="AX147" s="77"/>
      <c r="AY147" s="39"/>
      <c r="AZ147" s="39"/>
      <c r="BA147" s="76"/>
      <c r="BB147" s="39"/>
      <c r="BC147" s="78"/>
      <c r="BD147" s="33"/>
      <c r="BE147" s="77"/>
      <c r="BF147" s="39"/>
      <c r="BG147" s="39"/>
      <c r="BH147" s="76"/>
      <c r="BI147" s="39"/>
      <c r="BJ147" s="78"/>
      <c r="BK147" s="33"/>
    </row>
    <row r="148" spans="1:63" x14ac:dyDescent="0.35">
      <c r="A148" s="77"/>
      <c r="B148" s="39"/>
      <c r="C148" s="39"/>
      <c r="D148" s="39"/>
      <c r="E148" s="39"/>
      <c r="F148" s="73"/>
      <c r="G148" s="95">
        <f>Table1487453233343536331323334353738393103113123133143153164174[[#This Row],[Hours Worked]]*Table1487453233343536331323334353738393103113123133143153164174[[#This Row],[Rate]]</f>
        <v>0</v>
      </c>
      <c r="H148" s="116"/>
      <c r="I148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48" s="94"/>
      <c r="K148" s="95">
        <f>Table1487453233343536331323334353738393103113123133143153164174[[#This Row],[Rate (Auto selects)]]*Table1487453233343536331323334353738393103113123133143153164174[[#This Row],[Hours Used]]</f>
        <v>0</v>
      </c>
      <c r="S148" s="33"/>
      <c r="T148" s="39"/>
      <c r="U148" s="39"/>
      <c r="V148" s="39"/>
      <c r="W148" s="39"/>
      <c r="X148" s="39"/>
      <c r="Y148" s="112">
        <f>IF(X148 &lt;&gt; "", RIGHT(Table15775311283848586881828384858788898108118128138148158169179[[#This Row],[Class (Dropdown)]],6),0)</f>
        <v>0</v>
      </c>
      <c r="Z148" s="108"/>
      <c r="AA148" s="107"/>
      <c r="AB148" s="111">
        <f>Table15775311283848586881828384858788898108118128138148158169179[[#This Row],[Rate (Auto fill)]]*Table15775311283848586881828384858788898108118128138148158169179[[#This Row],[Hours Groomed]]</f>
        <v>0</v>
      </c>
      <c r="AC148" s="32"/>
      <c r="AE148" s="85"/>
      <c r="AF148" s="85"/>
      <c r="AI148" s="33"/>
      <c r="AJ148" s="39"/>
      <c r="AK148" s="39"/>
      <c r="AL148" s="39"/>
      <c r="AM148" s="76"/>
      <c r="AN148" s="39"/>
      <c r="AO148" s="39"/>
      <c r="AP148" s="33"/>
      <c r="AQ148" s="77"/>
      <c r="AR148" s="39"/>
      <c r="AS148" s="39"/>
      <c r="AT148" s="76"/>
      <c r="AU148" s="39"/>
      <c r="AV148" s="78"/>
      <c r="AW148" s="33"/>
      <c r="AX148" s="77"/>
      <c r="AY148" s="39"/>
      <c r="AZ148" s="39"/>
      <c r="BA148" s="76"/>
      <c r="BB148" s="39"/>
      <c r="BC148" s="78"/>
      <c r="BD148" s="33"/>
      <c r="BE148" s="77"/>
      <c r="BF148" s="39"/>
      <c r="BG148" s="39"/>
      <c r="BH148" s="76"/>
      <c r="BI148" s="39"/>
      <c r="BJ148" s="78"/>
      <c r="BK148" s="33"/>
    </row>
    <row r="149" spans="1:63" x14ac:dyDescent="0.35">
      <c r="A149" s="77"/>
      <c r="B149" s="39"/>
      <c r="C149" s="39"/>
      <c r="D149" s="39"/>
      <c r="E149" s="39"/>
      <c r="F149" s="73"/>
      <c r="G149" s="95">
        <f>Table1487453233343536331323334353738393103113123133143153164174[[#This Row],[Hours Worked]]*Table1487453233343536331323334353738393103113123133143153164174[[#This Row],[Rate]]</f>
        <v>0</v>
      </c>
      <c r="H149" s="116"/>
      <c r="I149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49" s="94"/>
      <c r="K149" s="95">
        <f>Table1487453233343536331323334353738393103113123133143153164174[[#This Row],[Rate (Auto selects)]]*Table1487453233343536331323334353738393103113123133143153164174[[#This Row],[Hours Used]]</f>
        <v>0</v>
      </c>
      <c r="S149" s="33"/>
      <c r="T149" s="39"/>
      <c r="U149" s="39"/>
      <c r="V149" s="39"/>
      <c r="W149" s="39"/>
      <c r="X149" s="39"/>
      <c r="Y149" s="112">
        <f>IF(X149 &lt;&gt; "", RIGHT(Table15775311283848586881828384858788898108118128138148158169179[[#This Row],[Class (Dropdown)]],6),0)</f>
        <v>0</v>
      </c>
      <c r="Z149" s="108"/>
      <c r="AA149" s="107"/>
      <c r="AB149" s="111">
        <f>Table15775311283848586881828384858788898108118128138148158169179[[#This Row],[Rate (Auto fill)]]*Table15775311283848586881828384858788898108118128138148158169179[[#This Row],[Hours Groomed]]</f>
        <v>0</v>
      </c>
      <c r="AC149" s="32"/>
      <c r="AE149" s="85"/>
      <c r="AF149" s="85"/>
      <c r="AI149" s="33"/>
      <c r="AJ149" s="39"/>
      <c r="AK149" s="39"/>
      <c r="AL149" s="39"/>
      <c r="AM149" s="76"/>
      <c r="AN149" s="39"/>
      <c r="AO149" s="39"/>
      <c r="AP149" s="33"/>
      <c r="AQ149" s="77"/>
      <c r="AR149" s="39"/>
      <c r="AS149" s="39"/>
      <c r="AT149" s="76"/>
      <c r="AU149" s="39"/>
      <c r="AV149" s="78"/>
      <c r="AW149" s="33"/>
      <c r="AX149" s="77"/>
      <c r="AY149" s="39"/>
      <c r="AZ149" s="39"/>
      <c r="BA149" s="76"/>
      <c r="BB149" s="39"/>
      <c r="BC149" s="78"/>
      <c r="BD149" s="33"/>
      <c r="BE149" s="77"/>
      <c r="BF149" s="39"/>
      <c r="BG149" s="39"/>
      <c r="BH149" s="76"/>
      <c r="BI149" s="39"/>
      <c r="BJ149" s="78"/>
      <c r="BK149" s="33"/>
    </row>
    <row r="150" spans="1:63" x14ac:dyDescent="0.35">
      <c r="A150" s="77"/>
      <c r="B150" s="39"/>
      <c r="C150" s="39"/>
      <c r="D150" s="39"/>
      <c r="E150" s="39"/>
      <c r="F150" s="73"/>
      <c r="G150" s="95">
        <f>Table1487453233343536331323334353738393103113123133143153164174[[#This Row],[Hours Worked]]*Table1487453233343536331323334353738393103113123133143153164174[[#This Row],[Rate]]</f>
        <v>0</v>
      </c>
      <c r="H150" s="116"/>
      <c r="I150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50" s="94"/>
      <c r="K150" s="95">
        <f>Table1487453233343536331323334353738393103113123133143153164174[[#This Row],[Rate (Auto selects)]]*Table1487453233343536331323334353738393103113123133143153164174[[#This Row],[Hours Used]]</f>
        <v>0</v>
      </c>
      <c r="S150" s="33"/>
      <c r="T150" s="39"/>
      <c r="U150" s="39"/>
      <c r="V150" s="39"/>
      <c r="W150" s="39"/>
      <c r="X150" s="39"/>
      <c r="Y150" s="112">
        <f>IF(X150 &lt;&gt; "", RIGHT(Table15775311283848586881828384858788898108118128138148158169179[[#This Row],[Class (Dropdown)]],6),0)</f>
        <v>0</v>
      </c>
      <c r="Z150" s="108"/>
      <c r="AA150" s="107"/>
      <c r="AB150" s="111">
        <f>Table15775311283848586881828384858788898108118128138148158169179[[#This Row],[Rate (Auto fill)]]*Table15775311283848586881828384858788898108118128138148158169179[[#This Row],[Hours Groomed]]</f>
        <v>0</v>
      </c>
      <c r="AC150" s="32"/>
      <c r="AE150" s="85"/>
      <c r="AF150" s="85"/>
      <c r="AI150" s="33"/>
      <c r="AJ150" s="39"/>
      <c r="AK150" s="39"/>
      <c r="AL150" s="39"/>
      <c r="AM150" s="76"/>
      <c r="AN150" s="39"/>
      <c r="AO150" s="39"/>
      <c r="AP150" s="33"/>
      <c r="AQ150" s="77"/>
      <c r="AR150" s="39"/>
      <c r="AS150" s="39"/>
      <c r="AT150" s="76"/>
      <c r="AU150" s="39"/>
      <c r="AV150" s="78"/>
      <c r="AW150" s="33"/>
      <c r="AX150" s="77"/>
      <c r="AY150" s="39"/>
      <c r="AZ150" s="39"/>
      <c r="BA150" s="76"/>
      <c r="BB150" s="39"/>
      <c r="BC150" s="78"/>
      <c r="BD150" s="33"/>
      <c r="BE150" s="77"/>
      <c r="BF150" s="39"/>
      <c r="BG150" s="39"/>
      <c r="BH150" s="76"/>
      <c r="BI150" s="39"/>
      <c r="BJ150" s="78"/>
      <c r="BK150" s="33"/>
    </row>
    <row r="151" spans="1:63" x14ac:dyDescent="0.35">
      <c r="A151" s="77"/>
      <c r="B151" s="39"/>
      <c r="C151" s="39"/>
      <c r="D151" s="39"/>
      <c r="E151" s="39"/>
      <c r="F151" s="73"/>
      <c r="G151" s="95">
        <f>Table1487453233343536331323334353738393103113123133143153164174[[#This Row],[Hours Worked]]*Table1487453233343536331323334353738393103113123133143153164174[[#This Row],[Rate]]</f>
        <v>0</v>
      </c>
      <c r="H151" s="116"/>
      <c r="I151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51" s="94"/>
      <c r="K151" s="95">
        <f>Table1487453233343536331323334353738393103113123133143153164174[[#This Row],[Rate (Auto selects)]]*Table1487453233343536331323334353738393103113123133143153164174[[#This Row],[Hours Used]]</f>
        <v>0</v>
      </c>
      <c r="S151" s="33"/>
      <c r="T151" s="39"/>
      <c r="U151" s="39"/>
      <c r="V151" s="39"/>
      <c r="W151" s="39"/>
      <c r="X151" s="39"/>
      <c r="Y151" s="112">
        <f>IF(X151 &lt;&gt; "", RIGHT(Table15775311283848586881828384858788898108118128138148158169179[[#This Row],[Class (Dropdown)]],6),0)</f>
        <v>0</v>
      </c>
      <c r="Z151" s="108"/>
      <c r="AA151" s="107"/>
      <c r="AB151" s="111">
        <f>Table15775311283848586881828384858788898108118128138148158169179[[#This Row],[Rate (Auto fill)]]*Table15775311283848586881828384858788898108118128138148158169179[[#This Row],[Hours Groomed]]</f>
        <v>0</v>
      </c>
      <c r="AC151" s="32"/>
      <c r="AE151" s="85"/>
      <c r="AF151" s="85"/>
      <c r="AI151" s="33"/>
      <c r="AJ151" s="39"/>
      <c r="AK151" s="39"/>
      <c r="AL151" s="39"/>
      <c r="AM151" s="76"/>
      <c r="AN151" s="39"/>
      <c r="AO151" s="39"/>
      <c r="AP151" s="33"/>
      <c r="AQ151" s="77"/>
      <c r="AR151" s="39"/>
      <c r="AS151" s="39"/>
      <c r="AT151" s="76"/>
      <c r="AU151" s="39"/>
      <c r="AV151" s="78"/>
      <c r="AW151" s="33"/>
      <c r="AX151" s="77"/>
      <c r="AY151" s="39"/>
      <c r="AZ151" s="39"/>
      <c r="BA151" s="76"/>
      <c r="BB151" s="39"/>
      <c r="BC151" s="78"/>
      <c r="BD151" s="33"/>
      <c r="BE151" s="77"/>
      <c r="BF151" s="39"/>
      <c r="BG151" s="39"/>
      <c r="BH151" s="76"/>
      <c r="BI151" s="39"/>
      <c r="BJ151" s="78"/>
      <c r="BK151" s="33"/>
    </row>
    <row r="152" spans="1:63" x14ac:dyDescent="0.35">
      <c r="A152" s="77"/>
      <c r="B152" s="39"/>
      <c r="C152" s="39"/>
      <c r="D152" s="39"/>
      <c r="E152" s="39"/>
      <c r="F152" s="73"/>
      <c r="G152" s="95">
        <f>Table1487453233343536331323334353738393103113123133143153164174[[#This Row],[Hours Worked]]*Table1487453233343536331323334353738393103113123133143153164174[[#This Row],[Rate]]</f>
        <v>0</v>
      </c>
      <c r="H152" s="116"/>
      <c r="I152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52" s="94"/>
      <c r="K152" s="95">
        <f>Table1487453233343536331323334353738393103113123133143153164174[[#This Row],[Rate (Auto selects)]]*Table1487453233343536331323334353738393103113123133143153164174[[#This Row],[Hours Used]]</f>
        <v>0</v>
      </c>
      <c r="S152" s="33"/>
      <c r="T152" s="39"/>
      <c r="U152" s="39"/>
      <c r="V152" s="39"/>
      <c r="W152" s="39"/>
      <c r="X152" s="39"/>
      <c r="Y152" s="112">
        <f>IF(X152 &lt;&gt; "", RIGHT(Table15775311283848586881828384858788898108118128138148158169179[[#This Row],[Class (Dropdown)]],6),0)</f>
        <v>0</v>
      </c>
      <c r="Z152" s="108"/>
      <c r="AA152" s="107"/>
      <c r="AB152" s="111">
        <f>Table15775311283848586881828384858788898108118128138148158169179[[#This Row],[Rate (Auto fill)]]*Table15775311283848586881828384858788898108118128138148158169179[[#This Row],[Hours Groomed]]</f>
        <v>0</v>
      </c>
      <c r="AC152" s="32"/>
      <c r="AE152" s="85"/>
      <c r="AF152" s="85"/>
      <c r="AI152" s="33"/>
      <c r="AJ152" s="39"/>
      <c r="AK152" s="39"/>
      <c r="AL152" s="39"/>
      <c r="AM152" s="76"/>
      <c r="AN152" s="39"/>
      <c r="AO152" s="39"/>
      <c r="AP152" s="33"/>
      <c r="AQ152" s="77"/>
      <c r="AR152" s="39"/>
      <c r="AS152" s="39"/>
      <c r="AT152" s="76"/>
      <c r="AU152" s="39"/>
      <c r="AV152" s="78"/>
      <c r="AW152" s="33"/>
      <c r="AX152" s="77"/>
      <c r="AY152" s="39"/>
      <c r="AZ152" s="39"/>
      <c r="BA152" s="76"/>
      <c r="BB152" s="39"/>
      <c r="BC152" s="78"/>
      <c r="BD152" s="33"/>
      <c r="BE152" s="77"/>
      <c r="BF152" s="39"/>
      <c r="BG152" s="39"/>
      <c r="BH152" s="76"/>
      <c r="BI152" s="39"/>
      <c r="BJ152" s="78"/>
      <c r="BK152" s="33"/>
    </row>
    <row r="153" spans="1:63" x14ac:dyDescent="0.35">
      <c r="A153" s="77"/>
      <c r="B153" s="39"/>
      <c r="C153" s="39"/>
      <c r="D153" s="39"/>
      <c r="E153" s="39"/>
      <c r="F153" s="73"/>
      <c r="G153" s="95">
        <f>Table1487453233343536331323334353738393103113123133143153164174[[#This Row],[Hours Worked]]*Table1487453233343536331323334353738393103113123133143153164174[[#This Row],[Rate]]</f>
        <v>0</v>
      </c>
      <c r="H153" s="116"/>
      <c r="I153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53" s="94"/>
      <c r="K153" s="95">
        <f>Table1487453233343536331323334353738393103113123133143153164174[[#This Row],[Rate (Auto selects)]]*Table1487453233343536331323334353738393103113123133143153164174[[#This Row],[Hours Used]]</f>
        <v>0</v>
      </c>
      <c r="S153" s="33"/>
      <c r="T153" s="39"/>
      <c r="U153" s="39"/>
      <c r="V153" s="39"/>
      <c r="W153" s="39"/>
      <c r="X153" s="39"/>
      <c r="Y153" s="112">
        <f>IF(X153 &lt;&gt; "", RIGHT(Table15775311283848586881828384858788898108118128138148158169179[[#This Row],[Class (Dropdown)]],6),0)</f>
        <v>0</v>
      </c>
      <c r="Z153" s="108"/>
      <c r="AA153" s="107"/>
      <c r="AB153" s="111">
        <f>Table15775311283848586881828384858788898108118128138148158169179[[#This Row],[Rate (Auto fill)]]*Table15775311283848586881828384858788898108118128138148158169179[[#This Row],[Hours Groomed]]</f>
        <v>0</v>
      </c>
      <c r="AC153" s="32"/>
      <c r="AE153" s="85"/>
      <c r="AF153" s="85"/>
      <c r="AI153" s="33"/>
      <c r="AJ153" s="39"/>
      <c r="AK153" s="39"/>
      <c r="AL153" s="39"/>
      <c r="AM153" s="76"/>
      <c r="AN153" s="39"/>
      <c r="AO153" s="39"/>
      <c r="AP153" s="33"/>
      <c r="AQ153" s="77"/>
      <c r="AR153" s="39"/>
      <c r="AS153" s="39"/>
      <c r="AT153" s="76"/>
      <c r="AU153" s="39"/>
      <c r="AV153" s="78"/>
      <c r="AW153" s="33"/>
      <c r="AX153" s="77"/>
      <c r="AY153" s="39"/>
      <c r="AZ153" s="39"/>
      <c r="BA153" s="76"/>
      <c r="BB153" s="39"/>
      <c r="BC153" s="78"/>
      <c r="BD153" s="33"/>
      <c r="BE153" s="77"/>
      <c r="BF153" s="39"/>
      <c r="BG153" s="39"/>
      <c r="BH153" s="76"/>
      <c r="BI153" s="39"/>
      <c r="BJ153" s="78"/>
      <c r="BK153" s="33"/>
    </row>
    <row r="154" spans="1:63" x14ac:dyDescent="0.35">
      <c r="A154" s="77"/>
      <c r="B154" s="39"/>
      <c r="C154" s="39"/>
      <c r="D154" s="39"/>
      <c r="E154" s="39"/>
      <c r="F154" s="73"/>
      <c r="G154" s="95">
        <f>Table1487453233343536331323334353738393103113123133143153164174[[#This Row],[Hours Worked]]*Table1487453233343536331323334353738393103113123133143153164174[[#This Row],[Rate]]</f>
        <v>0</v>
      </c>
      <c r="H154" s="116"/>
      <c r="I154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54" s="94"/>
      <c r="K154" s="95">
        <f>Table1487453233343536331323334353738393103113123133143153164174[[#This Row],[Rate (Auto selects)]]*Table1487453233343536331323334353738393103113123133143153164174[[#This Row],[Hours Used]]</f>
        <v>0</v>
      </c>
      <c r="S154" s="33"/>
      <c r="T154" s="39"/>
      <c r="U154" s="39"/>
      <c r="V154" s="39"/>
      <c r="W154" s="39"/>
      <c r="X154" s="39"/>
      <c r="Y154" s="112">
        <f>IF(X154 &lt;&gt; "", RIGHT(Table15775311283848586881828384858788898108118128138148158169179[[#This Row],[Class (Dropdown)]],6),0)</f>
        <v>0</v>
      </c>
      <c r="Z154" s="108"/>
      <c r="AA154" s="107"/>
      <c r="AB154" s="111">
        <f>Table15775311283848586881828384858788898108118128138148158169179[[#This Row],[Rate (Auto fill)]]*Table15775311283848586881828384858788898108118128138148158169179[[#This Row],[Hours Groomed]]</f>
        <v>0</v>
      </c>
      <c r="AC154" s="32"/>
      <c r="AE154" s="85"/>
      <c r="AF154" s="85"/>
      <c r="AI154" s="33"/>
      <c r="AJ154" s="39"/>
      <c r="AK154" s="39"/>
      <c r="AL154" s="39"/>
      <c r="AM154" s="76"/>
      <c r="AN154" s="39"/>
      <c r="AO154" s="39"/>
      <c r="AP154" s="33"/>
      <c r="AQ154" s="77"/>
      <c r="AR154" s="39"/>
      <c r="AS154" s="39"/>
      <c r="AT154" s="76"/>
      <c r="AU154" s="39"/>
      <c r="AV154" s="78"/>
      <c r="AW154" s="33"/>
      <c r="AX154" s="77"/>
      <c r="AY154" s="39"/>
      <c r="AZ154" s="39"/>
      <c r="BA154" s="76"/>
      <c r="BB154" s="39"/>
      <c r="BC154" s="78"/>
      <c r="BD154" s="33"/>
      <c r="BE154" s="77"/>
      <c r="BF154" s="39"/>
      <c r="BG154" s="39"/>
      <c r="BH154" s="76"/>
      <c r="BI154" s="39"/>
      <c r="BJ154" s="78"/>
      <c r="BK154" s="33"/>
    </row>
    <row r="155" spans="1:63" x14ac:dyDescent="0.35">
      <c r="A155" s="77"/>
      <c r="B155" s="39"/>
      <c r="C155" s="39"/>
      <c r="D155" s="39"/>
      <c r="E155" s="39"/>
      <c r="F155" s="73"/>
      <c r="G155" s="95">
        <f>Table1487453233343536331323334353738393103113123133143153164174[[#This Row],[Hours Worked]]*Table1487453233343536331323334353738393103113123133143153164174[[#This Row],[Rate]]</f>
        <v>0</v>
      </c>
      <c r="H155" s="116"/>
      <c r="I155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55" s="94"/>
      <c r="K155" s="95">
        <f>Table1487453233343536331323334353738393103113123133143153164174[[#This Row],[Rate (Auto selects)]]*Table1487453233343536331323334353738393103113123133143153164174[[#This Row],[Hours Used]]</f>
        <v>0</v>
      </c>
      <c r="S155" s="33"/>
      <c r="T155" s="39"/>
      <c r="U155" s="39"/>
      <c r="V155" s="39"/>
      <c r="W155" s="39"/>
      <c r="X155" s="39"/>
      <c r="Y155" s="112">
        <f>IF(X155 &lt;&gt; "", RIGHT(Table15775311283848586881828384858788898108118128138148158169179[[#This Row],[Class (Dropdown)]],6),0)</f>
        <v>0</v>
      </c>
      <c r="Z155" s="108"/>
      <c r="AA155" s="107"/>
      <c r="AB155" s="111">
        <f>Table15775311283848586881828384858788898108118128138148158169179[[#This Row],[Rate (Auto fill)]]*Table15775311283848586881828384858788898108118128138148158169179[[#This Row],[Hours Groomed]]</f>
        <v>0</v>
      </c>
      <c r="AC155" s="32"/>
      <c r="AE155" s="85"/>
      <c r="AF155" s="85"/>
      <c r="AI155" s="33"/>
      <c r="AJ155" s="39"/>
      <c r="AK155" s="39"/>
      <c r="AL155" s="39"/>
      <c r="AM155" s="76"/>
      <c r="AN155" s="39"/>
      <c r="AO155" s="39"/>
      <c r="AP155" s="33"/>
      <c r="AQ155" s="77"/>
      <c r="AR155" s="39"/>
      <c r="AS155" s="39"/>
      <c r="AT155" s="76"/>
      <c r="AU155" s="39"/>
      <c r="AV155" s="78"/>
      <c r="AW155" s="33"/>
      <c r="AX155" s="77"/>
      <c r="AY155" s="39"/>
      <c r="AZ155" s="39"/>
      <c r="BA155" s="76"/>
      <c r="BB155" s="39"/>
      <c r="BC155" s="78"/>
      <c r="BD155" s="33"/>
      <c r="BE155" s="77"/>
      <c r="BF155" s="39"/>
      <c r="BG155" s="39"/>
      <c r="BH155" s="76"/>
      <c r="BI155" s="39"/>
      <c r="BJ155" s="78"/>
      <c r="BK155" s="33"/>
    </row>
    <row r="156" spans="1:63" x14ac:dyDescent="0.35">
      <c r="A156" s="77"/>
      <c r="B156" s="39"/>
      <c r="C156" s="39"/>
      <c r="D156" s="39"/>
      <c r="E156" s="39"/>
      <c r="F156" s="73"/>
      <c r="G156" s="95">
        <f>Table1487453233343536331323334353738393103113123133143153164174[[#This Row],[Hours Worked]]*Table1487453233343536331323334353738393103113123133143153164174[[#This Row],[Rate]]</f>
        <v>0</v>
      </c>
      <c r="H156" s="116"/>
      <c r="I156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56" s="94"/>
      <c r="K156" s="95">
        <f>Table1487453233343536331323334353738393103113123133143153164174[[#This Row],[Rate (Auto selects)]]*Table1487453233343536331323334353738393103113123133143153164174[[#This Row],[Hours Used]]</f>
        <v>0</v>
      </c>
      <c r="S156" s="33"/>
      <c r="T156" s="39"/>
      <c r="U156" s="39"/>
      <c r="V156" s="39"/>
      <c r="W156" s="39"/>
      <c r="X156" s="39"/>
      <c r="Y156" s="112">
        <f>IF(X156 &lt;&gt; "", RIGHT(Table15775311283848586881828384858788898108118128138148158169179[[#This Row],[Class (Dropdown)]],6),0)</f>
        <v>0</v>
      </c>
      <c r="Z156" s="108"/>
      <c r="AA156" s="107"/>
      <c r="AB156" s="111">
        <f>Table15775311283848586881828384858788898108118128138148158169179[[#This Row],[Rate (Auto fill)]]*Table15775311283848586881828384858788898108118128138148158169179[[#This Row],[Hours Groomed]]</f>
        <v>0</v>
      </c>
      <c r="AC156" s="32"/>
      <c r="AE156" s="85"/>
      <c r="AF156" s="85"/>
      <c r="AI156" s="33"/>
      <c r="AJ156" s="39"/>
      <c r="AK156" s="39"/>
      <c r="AL156" s="39"/>
      <c r="AM156" s="76"/>
      <c r="AN156" s="39"/>
      <c r="AO156" s="39"/>
      <c r="AP156" s="33"/>
      <c r="AQ156" s="77"/>
      <c r="AR156" s="39"/>
      <c r="AS156" s="39"/>
      <c r="AT156" s="76"/>
      <c r="AU156" s="39"/>
      <c r="AV156" s="78"/>
      <c r="AW156" s="33"/>
      <c r="AX156" s="77"/>
      <c r="AY156" s="39"/>
      <c r="AZ156" s="39"/>
      <c r="BA156" s="76"/>
      <c r="BB156" s="39"/>
      <c r="BC156" s="78"/>
      <c r="BD156" s="33"/>
      <c r="BE156" s="77"/>
      <c r="BF156" s="39"/>
      <c r="BG156" s="39"/>
      <c r="BH156" s="76"/>
      <c r="BI156" s="39"/>
      <c r="BJ156" s="78"/>
      <c r="BK156" s="33"/>
    </row>
    <row r="157" spans="1:63" x14ac:dyDescent="0.35">
      <c r="A157" s="77"/>
      <c r="B157" s="39"/>
      <c r="C157" s="39"/>
      <c r="D157" s="39"/>
      <c r="E157" s="39"/>
      <c r="F157" s="73"/>
      <c r="G157" s="95">
        <f>Table1487453233343536331323334353738393103113123133143153164174[[#This Row],[Hours Worked]]*Table1487453233343536331323334353738393103113123133143153164174[[#This Row],[Rate]]</f>
        <v>0</v>
      </c>
      <c r="H157" s="116"/>
      <c r="I157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57" s="94"/>
      <c r="K157" s="95">
        <f>Table1487453233343536331323334353738393103113123133143153164174[[#This Row],[Rate (Auto selects)]]*Table1487453233343536331323334353738393103113123133143153164174[[#This Row],[Hours Used]]</f>
        <v>0</v>
      </c>
      <c r="S157" s="33"/>
      <c r="T157" s="39"/>
      <c r="U157" s="39"/>
      <c r="V157" s="39"/>
      <c r="W157" s="39"/>
      <c r="X157" s="39"/>
      <c r="Y157" s="112">
        <f>IF(X157 &lt;&gt; "", RIGHT(Table15775311283848586881828384858788898108118128138148158169179[[#This Row],[Class (Dropdown)]],6),0)</f>
        <v>0</v>
      </c>
      <c r="Z157" s="108"/>
      <c r="AA157" s="107"/>
      <c r="AB157" s="111">
        <f>Table15775311283848586881828384858788898108118128138148158169179[[#This Row],[Rate (Auto fill)]]*Table15775311283848586881828384858788898108118128138148158169179[[#This Row],[Hours Groomed]]</f>
        <v>0</v>
      </c>
      <c r="AC157" s="32"/>
      <c r="AE157" s="85"/>
      <c r="AF157" s="85"/>
      <c r="AI157" s="33"/>
      <c r="AJ157" s="39"/>
      <c r="AK157" s="39"/>
      <c r="AL157" s="39"/>
      <c r="AM157" s="76"/>
      <c r="AN157" s="39"/>
      <c r="AO157" s="39"/>
      <c r="AP157" s="33"/>
      <c r="AQ157" s="77"/>
      <c r="AR157" s="39"/>
      <c r="AS157" s="39"/>
      <c r="AT157" s="76"/>
      <c r="AU157" s="39"/>
      <c r="AV157" s="78"/>
      <c r="AW157" s="33"/>
      <c r="AX157" s="77"/>
      <c r="AY157" s="39"/>
      <c r="AZ157" s="39"/>
      <c r="BA157" s="76"/>
      <c r="BB157" s="39"/>
      <c r="BC157" s="78"/>
      <c r="BD157" s="33"/>
      <c r="BE157" s="77"/>
      <c r="BF157" s="39"/>
      <c r="BG157" s="39"/>
      <c r="BH157" s="76"/>
      <c r="BI157" s="39"/>
      <c r="BJ157" s="78"/>
      <c r="BK157" s="33"/>
    </row>
    <row r="158" spans="1:63" x14ac:dyDescent="0.35">
      <c r="A158" s="77"/>
      <c r="B158" s="39"/>
      <c r="C158" s="39"/>
      <c r="D158" s="39"/>
      <c r="E158" s="39"/>
      <c r="F158" s="73"/>
      <c r="G158" s="95">
        <f>Table1487453233343536331323334353738393103113123133143153164174[[#This Row],[Hours Worked]]*Table1487453233343536331323334353738393103113123133143153164174[[#This Row],[Rate]]</f>
        <v>0</v>
      </c>
      <c r="H158" s="116"/>
      <c r="I158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58" s="94"/>
      <c r="K158" s="95">
        <f>Table1487453233343536331323334353738393103113123133143153164174[[#This Row],[Rate (Auto selects)]]*Table1487453233343536331323334353738393103113123133143153164174[[#This Row],[Hours Used]]</f>
        <v>0</v>
      </c>
      <c r="S158" s="33"/>
      <c r="T158" s="39"/>
      <c r="U158" s="39"/>
      <c r="V158" s="39"/>
      <c r="W158" s="39"/>
      <c r="X158" s="39"/>
      <c r="Y158" s="112">
        <f>IF(X158 &lt;&gt; "", RIGHT(Table15775311283848586881828384858788898108118128138148158169179[[#This Row],[Class (Dropdown)]],6),0)</f>
        <v>0</v>
      </c>
      <c r="Z158" s="108"/>
      <c r="AA158" s="107"/>
      <c r="AB158" s="111">
        <f>Table15775311283848586881828384858788898108118128138148158169179[[#This Row],[Rate (Auto fill)]]*Table15775311283848586881828384858788898108118128138148158169179[[#This Row],[Hours Groomed]]</f>
        <v>0</v>
      </c>
      <c r="AC158" s="32"/>
      <c r="AE158" s="85"/>
      <c r="AF158" s="85"/>
      <c r="AI158" s="33"/>
      <c r="AJ158" s="39"/>
      <c r="AK158" s="39"/>
      <c r="AL158" s="39"/>
      <c r="AM158" s="76"/>
      <c r="AN158" s="39"/>
      <c r="AO158" s="39"/>
      <c r="AP158" s="33"/>
      <c r="AQ158" s="77"/>
      <c r="AR158" s="39"/>
      <c r="AS158" s="39"/>
      <c r="AT158" s="76"/>
      <c r="AU158" s="39"/>
      <c r="AV158" s="78"/>
      <c r="AW158" s="33"/>
      <c r="AX158" s="77"/>
      <c r="AY158" s="39"/>
      <c r="AZ158" s="39"/>
      <c r="BA158" s="76"/>
      <c r="BB158" s="39"/>
      <c r="BC158" s="78"/>
      <c r="BD158" s="33"/>
      <c r="BE158" s="77"/>
      <c r="BF158" s="39"/>
      <c r="BG158" s="39"/>
      <c r="BH158" s="76"/>
      <c r="BI158" s="39"/>
      <c r="BJ158" s="78"/>
      <c r="BK158" s="33"/>
    </row>
    <row r="159" spans="1:63" x14ac:dyDescent="0.35">
      <c r="A159" s="77"/>
      <c r="B159" s="39"/>
      <c r="C159" s="39"/>
      <c r="D159" s="39"/>
      <c r="E159" s="39"/>
      <c r="F159" s="73"/>
      <c r="G159" s="95">
        <f>Table1487453233343536331323334353738393103113123133143153164174[[#This Row],[Hours Worked]]*Table1487453233343536331323334353738393103113123133143153164174[[#This Row],[Rate]]</f>
        <v>0</v>
      </c>
      <c r="H159" s="116"/>
      <c r="I159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59" s="94"/>
      <c r="K159" s="95">
        <f>Table1487453233343536331323334353738393103113123133143153164174[[#This Row],[Rate (Auto selects)]]*Table1487453233343536331323334353738393103113123133143153164174[[#This Row],[Hours Used]]</f>
        <v>0</v>
      </c>
      <c r="S159" s="33"/>
      <c r="T159" s="39"/>
      <c r="U159" s="39"/>
      <c r="V159" s="39"/>
      <c r="W159" s="39"/>
      <c r="X159" s="39"/>
      <c r="Y159" s="112">
        <f>IF(X159 &lt;&gt; "", RIGHT(Table15775311283848586881828384858788898108118128138148158169179[[#This Row],[Class (Dropdown)]],6),0)</f>
        <v>0</v>
      </c>
      <c r="Z159" s="108"/>
      <c r="AA159" s="107"/>
      <c r="AB159" s="111">
        <f>Table15775311283848586881828384858788898108118128138148158169179[[#This Row],[Rate (Auto fill)]]*Table15775311283848586881828384858788898108118128138148158169179[[#This Row],[Hours Groomed]]</f>
        <v>0</v>
      </c>
      <c r="AC159" s="32"/>
      <c r="AE159" s="85"/>
      <c r="AF159" s="85"/>
      <c r="AI159" s="33"/>
      <c r="AJ159" s="39"/>
      <c r="AK159" s="39"/>
      <c r="AL159" s="39"/>
      <c r="AM159" s="76"/>
      <c r="AN159" s="39"/>
      <c r="AO159" s="39"/>
      <c r="AP159" s="33"/>
      <c r="AQ159" s="77"/>
      <c r="AR159" s="39"/>
      <c r="AS159" s="39"/>
      <c r="AT159" s="76"/>
      <c r="AU159" s="39"/>
      <c r="AV159" s="78"/>
      <c r="AW159" s="33"/>
      <c r="AX159" s="77"/>
      <c r="AY159" s="39"/>
      <c r="AZ159" s="39"/>
      <c r="BA159" s="76"/>
      <c r="BB159" s="39"/>
      <c r="BC159" s="78"/>
      <c r="BD159" s="33"/>
      <c r="BE159" s="77"/>
      <c r="BF159" s="39"/>
      <c r="BG159" s="39"/>
      <c r="BH159" s="76"/>
      <c r="BI159" s="39"/>
      <c r="BJ159" s="78"/>
      <c r="BK159" s="33"/>
    </row>
    <row r="160" spans="1:63" x14ac:dyDescent="0.35">
      <c r="A160" s="77"/>
      <c r="B160" s="39"/>
      <c r="C160" s="39"/>
      <c r="D160" s="39"/>
      <c r="E160" s="39"/>
      <c r="F160" s="73"/>
      <c r="G160" s="95">
        <f>Table1487453233343536331323334353738393103113123133143153164174[[#This Row],[Hours Worked]]*Table1487453233343536331323334353738393103113123133143153164174[[#This Row],[Rate]]</f>
        <v>0</v>
      </c>
      <c r="H160" s="116"/>
      <c r="I160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60" s="94"/>
      <c r="K160" s="95">
        <f>Table1487453233343536331323334353738393103113123133143153164174[[#This Row],[Rate (Auto selects)]]*Table1487453233343536331323334353738393103113123133143153164174[[#This Row],[Hours Used]]</f>
        <v>0</v>
      </c>
      <c r="S160" s="33"/>
      <c r="T160" s="39"/>
      <c r="U160" s="39"/>
      <c r="V160" s="39"/>
      <c r="W160" s="39"/>
      <c r="X160" s="39"/>
      <c r="Y160" s="112">
        <f>IF(X160 &lt;&gt; "", RIGHT(Table15775311283848586881828384858788898108118128138148158169179[[#This Row],[Class (Dropdown)]],6),0)</f>
        <v>0</v>
      </c>
      <c r="Z160" s="108"/>
      <c r="AA160" s="107"/>
      <c r="AB160" s="111">
        <f>Table15775311283848586881828384858788898108118128138148158169179[[#This Row],[Rate (Auto fill)]]*Table15775311283848586881828384858788898108118128138148158169179[[#This Row],[Hours Groomed]]</f>
        <v>0</v>
      </c>
      <c r="AC160" s="32"/>
      <c r="AE160" s="85"/>
      <c r="AF160" s="85"/>
      <c r="AI160" s="33"/>
      <c r="AJ160" s="39"/>
      <c r="AK160" s="39"/>
      <c r="AL160" s="39"/>
      <c r="AM160" s="76"/>
      <c r="AN160" s="39"/>
      <c r="AO160" s="39"/>
      <c r="AP160" s="33"/>
      <c r="AQ160" s="77"/>
      <c r="AR160" s="39"/>
      <c r="AS160" s="39"/>
      <c r="AT160" s="76"/>
      <c r="AU160" s="39"/>
      <c r="AV160" s="78"/>
      <c r="AW160" s="33"/>
      <c r="AX160" s="77"/>
      <c r="AY160" s="39"/>
      <c r="AZ160" s="39"/>
      <c r="BA160" s="76"/>
      <c r="BB160" s="39"/>
      <c r="BC160" s="78"/>
      <c r="BD160" s="33"/>
      <c r="BE160" s="77"/>
      <c r="BF160" s="39"/>
      <c r="BG160" s="39"/>
      <c r="BH160" s="76"/>
      <c r="BI160" s="39"/>
      <c r="BJ160" s="78"/>
      <c r="BK160" s="33"/>
    </row>
    <row r="161" spans="1:63" x14ac:dyDescent="0.35">
      <c r="A161" s="77"/>
      <c r="B161" s="39"/>
      <c r="C161" s="39"/>
      <c r="D161" s="39"/>
      <c r="E161" s="39"/>
      <c r="F161" s="73"/>
      <c r="G161" s="95">
        <f>Table1487453233343536331323334353738393103113123133143153164174[[#This Row],[Hours Worked]]*Table1487453233343536331323334353738393103113123133143153164174[[#This Row],[Rate]]</f>
        <v>0</v>
      </c>
      <c r="H161" s="116"/>
      <c r="I161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61" s="94"/>
      <c r="K161" s="95">
        <f>Table1487453233343536331323334353738393103113123133143153164174[[#This Row],[Rate (Auto selects)]]*Table1487453233343536331323334353738393103113123133143153164174[[#This Row],[Hours Used]]</f>
        <v>0</v>
      </c>
      <c r="S161" s="33"/>
      <c r="T161" s="39"/>
      <c r="U161" s="39"/>
      <c r="V161" s="39"/>
      <c r="W161" s="39"/>
      <c r="X161" s="39"/>
      <c r="Y161" s="112">
        <f>IF(X161 &lt;&gt; "", RIGHT(Table15775311283848586881828384858788898108118128138148158169179[[#This Row],[Class (Dropdown)]],6),0)</f>
        <v>0</v>
      </c>
      <c r="Z161" s="108"/>
      <c r="AA161" s="107"/>
      <c r="AB161" s="111">
        <f>Table15775311283848586881828384858788898108118128138148158169179[[#This Row],[Rate (Auto fill)]]*Table15775311283848586881828384858788898108118128138148158169179[[#This Row],[Hours Groomed]]</f>
        <v>0</v>
      </c>
      <c r="AC161" s="32"/>
      <c r="AE161" s="85"/>
      <c r="AF161" s="85"/>
      <c r="AI161" s="33"/>
      <c r="AJ161" s="39"/>
      <c r="AK161" s="39"/>
      <c r="AL161" s="39"/>
      <c r="AM161" s="76"/>
      <c r="AN161" s="39"/>
      <c r="AO161" s="39"/>
      <c r="AP161" s="33"/>
      <c r="AQ161" s="77"/>
      <c r="AR161" s="39"/>
      <c r="AS161" s="39"/>
      <c r="AT161" s="76"/>
      <c r="AU161" s="39"/>
      <c r="AV161" s="78"/>
      <c r="AW161" s="33"/>
      <c r="AX161" s="77"/>
      <c r="AY161" s="39"/>
      <c r="AZ161" s="39"/>
      <c r="BA161" s="76"/>
      <c r="BB161" s="39"/>
      <c r="BC161" s="78"/>
      <c r="BD161" s="33"/>
      <c r="BE161" s="77"/>
      <c r="BF161" s="39"/>
      <c r="BG161" s="39"/>
      <c r="BH161" s="76"/>
      <c r="BI161" s="39"/>
      <c r="BJ161" s="78"/>
      <c r="BK161" s="33"/>
    </row>
    <row r="162" spans="1:63" x14ac:dyDescent="0.35">
      <c r="A162" s="77"/>
      <c r="B162" s="39"/>
      <c r="C162" s="39"/>
      <c r="D162" s="39"/>
      <c r="E162" s="39"/>
      <c r="F162" s="73"/>
      <c r="G162" s="95">
        <f>Table1487453233343536331323334353738393103113123133143153164174[[#This Row],[Hours Worked]]*Table1487453233343536331323334353738393103113123133143153164174[[#This Row],[Rate]]</f>
        <v>0</v>
      </c>
      <c r="H162" s="116"/>
      <c r="I162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62" s="94"/>
      <c r="K162" s="95">
        <f>Table1487453233343536331323334353738393103113123133143153164174[[#This Row],[Rate (Auto selects)]]*Table1487453233343536331323334353738393103113123133143153164174[[#This Row],[Hours Used]]</f>
        <v>0</v>
      </c>
      <c r="S162" s="33"/>
      <c r="T162" s="39"/>
      <c r="U162" s="39"/>
      <c r="V162" s="39"/>
      <c r="W162" s="39"/>
      <c r="X162" s="39"/>
      <c r="Y162" s="112">
        <f>IF(X162 &lt;&gt; "", RIGHT(Table15775311283848586881828384858788898108118128138148158169179[[#This Row],[Class (Dropdown)]],6),0)</f>
        <v>0</v>
      </c>
      <c r="Z162" s="108"/>
      <c r="AA162" s="107"/>
      <c r="AB162" s="111">
        <f>Table15775311283848586881828384858788898108118128138148158169179[[#This Row],[Rate (Auto fill)]]*Table15775311283848586881828384858788898108118128138148158169179[[#This Row],[Hours Groomed]]</f>
        <v>0</v>
      </c>
      <c r="AC162" s="32"/>
      <c r="AE162" s="85"/>
      <c r="AF162" s="85"/>
      <c r="AI162" s="33"/>
      <c r="AJ162" s="39"/>
      <c r="AK162" s="39"/>
      <c r="AL162" s="39"/>
      <c r="AM162" s="76"/>
      <c r="AN162" s="39"/>
      <c r="AO162" s="39"/>
      <c r="AP162" s="33"/>
      <c r="AQ162" s="77"/>
      <c r="AR162" s="39"/>
      <c r="AS162" s="39"/>
      <c r="AT162" s="76"/>
      <c r="AU162" s="39"/>
      <c r="AV162" s="78"/>
      <c r="AW162" s="33"/>
      <c r="AX162" s="77"/>
      <c r="AY162" s="39"/>
      <c r="AZ162" s="39"/>
      <c r="BA162" s="76"/>
      <c r="BB162" s="39"/>
      <c r="BC162" s="78"/>
      <c r="BD162" s="33"/>
      <c r="BE162" s="77"/>
      <c r="BF162" s="39"/>
      <c r="BG162" s="39"/>
      <c r="BH162" s="76"/>
      <c r="BI162" s="39"/>
      <c r="BJ162" s="78"/>
      <c r="BK162" s="33"/>
    </row>
    <row r="163" spans="1:63" x14ac:dyDescent="0.35">
      <c r="A163" s="77"/>
      <c r="B163" s="39"/>
      <c r="C163" s="39"/>
      <c r="D163" s="39"/>
      <c r="E163" s="39"/>
      <c r="F163" s="73"/>
      <c r="G163" s="95">
        <f>Table1487453233343536331323334353738393103113123133143153164174[[#This Row],[Hours Worked]]*Table1487453233343536331323334353738393103113123133143153164174[[#This Row],[Rate]]</f>
        <v>0</v>
      </c>
      <c r="H163" s="116"/>
      <c r="I163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63" s="94"/>
      <c r="K163" s="95">
        <f>Table1487453233343536331323334353738393103113123133143153164174[[#This Row],[Rate (Auto selects)]]*Table1487453233343536331323334353738393103113123133143153164174[[#This Row],[Hours Used]]</f>
        <v>0</v>
      </c>
      <c r="S163" s="33"/>
      <c r="T163" s="39"/>
      <c r="U163" s="39"/>
      <c r="V163" s="39"/>
      <c r="W163" s="39"/>
      <c r="X163" s="39"/>
      <c r="Y163" s="112">
        <f>IF(X163 &lt;&gt; "", RIGHT(Table15775311283848586881828384858788898108118128138148158169179[[#This Row],[Class (Dropdown)]],6),0)</f>
        <v>0</v>
      </c>
      <c r="Z163" s="108"/>
      <c r="AA163" s="107"/>
      <c r="AB163" s="111">
        <f>Table15775311283848586881828384858788898108118128138148158169179[[#This Row],[Rate (Auto fill)]]*Table15775311283848586881828384858788898108118128138148158169179[[#This Row],[Hours Groomed]]</f>
        <v>0</v>
      </c>
      <c r="AC163" s="32"/>
      <c r="AE163" s="85"/>
      <c r="AF163" s="85"/>
      <c r="AI163" s="33"/>
      <c r="AJ163" s="39"/>
      <c r="AK163" s="39"/>
      <c r="AL163" s="39"/>
      <c r="AM163" s="76"/>
      <c r="AN163" s="39"/>
      <c r="AO163" s="39"/>
      <c r="AP163" s="33"/>
      <c r="AQ163" s="77"/>
      <c r="AR163" s="39"/>
      <c r="AS163" s="39"/>
      <c r="AT163" s="76"/>
      <c r="AU163" s="39"/>
      <c r="AV163" s="78"/>
      <c r="AW163" s="33"/>
      <c r="AX163" s="77"/>
      <c r="AY163" s="39"/>
      <c r="AZ163" s="39"/>
      <c r="BA163" s="76"/>
      <c r="BB163" s="39"/>
      <c r="BC163" s="78"/>
      <c r="BD163" s="33"/>
      <c r="BE163" s="77"/>
      <c r="BF163" s="39"/>
      <c r="BG163" s="39"/>
      <c r="BH163" s="76"/>
      <c r="BI163" s="39"/>
      <c r="BJ163" s="78"/>
      <c r="BK163" s="33"/>
    </row>
    <row r="164" spans="1:63" x14ac:dyDescent="0.35">
      <c r="A164" s="77"/>
      <c r="B164" s="39"/>
      <c r="C164" s="39"/>
      <c r="D164" s="39"/>
      <c r="E164" s="39"/>
      <c r="F164" s="73"/>
      <c r="G164" s="95">
        <f>Table1487453233343536331323334353738393103113123133143153164174[[#This Row],[Hours Worked]]*Table1487453233343536331323334353738393103113123133143153164174[[#This Row],[Rate]]</f>
        <v>0</v>
      </c>
      <c r="H164" s="116"/>
      <c r="I164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64" s="94"/>
      <c r="K164" s="95">
        <f>Table1487453233343536331323334353738393103113123133143153164174[[#This Row],[Rate (Auto selects)]]*Table1487453233343536331323334353738393103113123133143153164174[[#This Row],[Hours Used]]</f>
        <v>0</v>
      </c>
      <c r="S164" s="33"/>
      <c r="T164" s="39"/>
      <c r="U164" s="39"/>
      <c r="V164" s="39"/>
      <c r="W164" s="39"/>
      <c r="X164" s="39"/>
      <c r="Y164" s="112">
        <f>IF(X164 &lt;&gt; "", RIGHT(Table15775311283848586881828384858788898108118128138148158169179[[#This Row],[Class (Dropdown)]],6),0)</f>
        <v>0</v>
      </c>
      <c r="Z164" s="108"/>
      <c r="AA164" s="107"/>
      <c r="AB164" s="111">
        <f>Table15775311283848586881828384858788898108118128138148158169179[[#This Row],[Rate (Auto fill)]]*Table15775311283848586881828384858788898108118128138148158169179[[#This Row],[Hours Groomed]]</f>
        <v>0</v>
      </c>
      <c r="AC164" s="32"/>
      <c r="AE164" s="85"/>
      <c r="AF164" s="85"/>
      <c r="AI164" s="33"/>
      <c r="AJ164" s="39"/>
      <c r="AK164" s="39"/>
      <c r="AL164" s="39"/>
      <c r="AM164" s="76"/>
      <c r="AN164" s="39"/>
      <c r="AO164" s="39"/>
      <c r="AP164" s="33"/>
      <c r="AQ164" s="77"/>
      <c r="AR164" s="39"/>
      <c r="AS164" s="39"/>
      <c r="AT164" s="76"/>
      <c r="AU164" s="39"/>
      <c r="AV164" s="78"/>
      <c r="AW164" s="33"/>
      <c r="AX164" s="77"/>
      <c r="AY164" s="39"/>
      <c r="AZ164" s="39"/>
      <c r="BA164" s="76"/>
      <c r="BB164" s="39"/>
      <c r="BC164" s="78"/>
      <c r="BD164" s="33"/>
      <c r="BE164" s="77"/>
      <c r="BF164" s="39"/>
      <c r="BG164" s="39"/>
      <c r="BH164" s="76"/>
      <c r="BI164" s="39"/>
      <c r="BJ164" s="78"/>
      <c r="BK164" s="33"/>
    </row>
    <row r="165" spans="1:63" x14ac:dyDescent="0.35">
      <c r="A165" s="77"/>
      <c r="B165" s="39"/>
      <c r="C165" s="39"/>
      <c r="D165" s="39"/>
      <c r="E165" s="39"/>
      <c r="F165" s="73"/>
      <c r="G165" s="95">
        <f>Table1487453233343536331323334353738393103113123133143153164174[[#This Row],[Hours Worked]]*Table1487453233343536331323334353738393103113123133143153164174[[#This Row],[Rate]]</f>
        <v>0</v>
      </c>
      <c r="H165" s="116"/>
      <c r="I165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65" s="94"/>
      <c r="K165" s="95">
        <f>Table1487453233343536331323334353738393103113123133143153164174[[#This Row],[Rate (Auto selects)]]*Table1487453233343536331323334353738393103113123133143153164174[[#This Row],[Hours Used]]</f>
        <v>0</v>
      </c>
      <c r="S165" s="33"/>
      <c r="T165" s="39"/>
      <c r="U165" s="39"/>
      <c r="V165" s="39"/>
      <c r="W165" s="39"/>
      <c r="X165" s="39"/>
      <c r="Y165" s="112">
        <f>IF(X165 &lt;&gt; "", RIGHT(Table15775311283848586881828384858788898108118128138148158169179[[#This Row],[Class (Dropdown)]],6),0)</f>
        <v>0</v>
      </c>
      <c r="Z165" s="108"/>
      <c r="AA165" s="107"/>
      <c r="AB165" s="111">
        <f>Table15775311283848586881828384858788898108118128138148158169179[[#This Row],[Rate (Auto fill)]]*Table15775311283848586881828384858788898108118128138148158169179[[#This Row],[Hours Groomed]]</f>
        <v>0</v>
      </c>
      <c r="AC165" s="32"/>
      <c r="AE165" s="85"/>
      <c r="AF165" s="85"/>
      <c r="AI165" s="33"/>
      <c r="AJ165" s="39"/>
      <c r="AK165" s="39"/>
      <c r="AL165" s="39"/>
      <c r="AM165" s="76"/>
      <c r="AN165" s="39"/>
      <c r="AO165" s="39"/>
      <c r="AP165" s="33"/>
      <c r="AQ165" s="77"/>
      <c r="AR165" s="39"/>
      <c r="AS165" s="39"/>
      <c r="AT165" s="76"/>
      <c r="AU165" s="39"/>
      <c r="AV165" s="78"/>
      <c r="AW165" s="33"/>
      <c r="AX165" s="77"/>
      <c r="AY165" s="39"/>
      <c r="AZ165" s="39"/>
      <c r="BA165" s="76"/>
      <c r="BB165" s="39"/>
      <c r="BC165" s="78"/>
      <c r="BD165" s="33"/>
      <c r="BE165" s="77"/>
      <c r="BF165" s="39"/>
      <c r="BG165" s="39"/>
      <c r="BH165" s="76"/>
      <c r="BI165" s="39"/>
      <c r="BJ165" s="78"/>
      <c r="BK165" s="33"/>
    </row>
    <row r="166" spans="1:63" x14ac:dyDescent="0.35">
      <c r="A166" s="77"/>
      <c r="B166" s="39"/>
      <c r="C166" s="39"/>
      <c r="D166" s="39"/>
      <c r="E166" s="39"/>
      <c r="F166" s="73"/>
      <c r="G166" s="95">
        <f>Table1487453233343536331323334353738393103113123133143153164174[[#This Row],[Hours Worked]]*Table1487453233343536331323334353738393103113123133143153164174[[#This Row],[Rate]]</f>
        <v>0</v>
      </c>
      <c r="H166" s="116"/>
      <c r="I166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66" s="94"/>
      <c r="K166" s="95">
        <f>Table1487453233343536331323334353738393103113123133143153164174[[#This Row],[Rate (Auto selects)]]*Table1487453233343536331323334353738393103113123133143153164174[[#This Row],[Hours Used]]</f>
        <v>0</v>
      </c>
      <c r="S166" s="33"/>
      <c r="T166" s="39"/>
      <c r="U166" s="39"/>
      <c r="V166" s="39"/>
      <c r="W166" s="39"/>
      <c r="X166" s="39"/>
      <c r="Y166" s="112">
        <f>IF(X166 &lt;&gt; "", RIGHT(Table15775311283848586881828384858788898108118128138148158169179[[#This Row],[Class (Dropdown)]],6),0)</f>
        <v>0</v>
      </c>
      <c r="Z166" s="108"/>
      <c r="AA166" s="107"/>
      <c r="AB166" s="111">
        <f>Table15775311283848586881828384858788898108118128138148158169179[[#This Row],[Rate (Auto fill)]]*Table15775311283848586881828384858788898108118128138148158169179[[#This Row],[Hours Groomed]]</f>
        <v>0</v>
      </c>
      <c r="AC166" s="32"/>
      <c r="AE166" s="85"/>
      <c r="AF166" s="85"/>
      <c r="AI166" s="33"/>
      <c r="AJ166" s="39"/>
      <c r="AK166" s="39"/>
      <c r="AL166" s="39"/>
      <c r="AM166" s="76"/>
      <c r="AN166" s="39"/>
      <c r="AO166" s="39"/>
      <c r="AP166" s="33"/>
      <c r="AQ166" s="77"/>
      <c r="AR166" s="39"/>
      <c r="AS166" s="39"/>
      <c r="AT166" s="76"/>
      <c r="AU166" s="39"/>
      <c r="AV166" s="78"/>
      <c r="AW166" s="33"/>
      <c r="AX166" s="77"/>
      <c r="AY166" s="39"/>
      <c r="AZ166" s="39"/>
      <c r="BA166" s="76"/>
      <c r="BB166" s="39"/>
      <c r="BC166" s="78"/>
      <c r="BD166" s="33"/>
      <c r="BE166" s="77"/>
      <c r="BF166" s="39"/>
      <c r="BG166" s="39"/>
      <c r="BH166" s="76"/>
      <c r="BI166" s="39"/>
      <c r="BJ166" s="78"/>
      <c r="BK166" s="33"/>
    </row>
    <row r="167" spans="1:63" x14ac:dyDescent="0.35">
      <c r="A167" s="77"/>
      <c r="B167" s="39"/>
      <c r="C167" s="39"/>
      <c r="D167" s="39"/>
      <c r="E167" s="39"/>
      <c r="F167" s="73"/>
      <c r="G167" s="95">
        <f>Table1487453233343536331323334353738393103113123133143153164174[[#This Row],[Hours Worked]]*Table1487453233343536331323334353738393103113123133143153164174[[#This Row],[Rate]]</f>
        <v>0</v>
      </c>
      <c r="H167" s="116"/>
      <c r="I167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67" s="94"/>
      <c r="K167" s="95">
        <f>Table1487453233343536331323334353738393103113123133143153164174[[#This Row],[Rate (Auto selects)]]*Table1487453233343536331323334353738393103113123133143153164174[[#This Row],[Hours Used]]</f>
        <v>0</v>
      </c>
      <c r="S167" s="33"/>
      <c r="T167" s="39"/>
      <c r="U167" s="39"/>
      <c r="V167" s="39"/>
      <c r="W167" s="39"/>
      <c r="X167" s="39"/>
      <c r="Y167" s="112">
        <f>IF(X167 &lt;&gt; "", RIGHT(Table15775311283848586881828384858788898108118128138148158169179[[#This Row],[Class (Dropdown)]],6),0)</f>
        <v>0</v>
      </c>
      <c r="Z167" s="108"/>
      <c r="AA167" s="107"/>
      <c r="AB167" s="111">
        <f>Table15775311283848586881828384858788898108118128138148158169179[[#This Row],[Rate (Auto fill)]]*Table15775311283848586881828384858788898108118128138148158169179[[#This Row],[Hours Groomed]]</f>
        <v>0</v>
      </c>
      <c r="AC167" s="32"/>
      <c r="AE167" s="85"/>
      <c r="AF167" s="85"/>
      <c r="AI167" s="33"/>
      <c r="AJ167" s="39"/>
      <c r="AK167" s="39"/>
      <c r="AL167" s="39"/>
      <c r="AM167" s="76"/>
      <c r="AN167" s="39"/>
      <c r="AO167" s="39"/>
      <c r="AP167" s="33"/>
      <c r="AQ167" s="77"/>
      <c r="AR167" s="39"/>
      <c r="AS167" s="39"/>
      <c r="AT167" s="76"/>
      <c r="AU167" s="39"/>
      <c r="AV167" s="78"/>
      <c r="AW167" s="33"/>
      <c r="AX167" s="77"/>
      <c r="AY167" s="39"/>
      <c r="AZ167" s="39"/>
      <c r="BA167" s="76"/>
      <c r="BB167" s="39"/>
      <c r="BC167" s="78"/>
      <c r="BD167" s="33"/>
      <c r="BE167" s="77"/>
      <c r="BF167" s="39"/>
      <c r="BG167" s="39"/>
      <c r="BH167" s="76"/>
      <c r="BI167" s="39"/>
      <c r="BJ167" s="78"/>
      <c r="BK167" s="33"/>
    </row>
    <row r="168" spans="1:63" x14ac:dyDescent="0.35">
      <c r="A168" s="77"/>
      <c r="B168" s="39"/>
      <c r="C168" s="39"/>
      <c r="D168" s="39"/>
      <c r="E168" s="39"/>
      <c r="F168" s="73"/>
      <c r="G168" s="95">
        <f>Table1487453233343536331323334353738393103113123133143153164174[[#This Row],[Hours Worked]]*Table1487453233343536331323334353738393103113123133143153164174[[#This Row],[Rate]]</f>
        <v>0</v>
      </c>
      <c r="H168" s="116"/>
      <c r="I168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68" s="94"/>
      <c r="K168" s="95">
        <f>Table1487453233343536331323334353738393103113123133143153164174[[#This Row],[Rate (Auto selects)]]*Table1487453233343536331323334353738393103113123133143153164174[[#This Row],[Hours Used]]</f>
        <v>0</v>
      </c>
      <c r="S168" s="33"/>
      <c r="T168" s="39"/>
      <c r="U168" s="39"/>
      <c r="V168" s="39"/>
      <c r="W168" s="39"/>
      <c r="X168" s="39"/>
      <c r="Y168" s="112">
        <f>IF(X168 &lt;&gt; "", RIGHT(Table15775311283848586881828384858788898108118128138148158169179[[#This Row],[Class (Dropdown)]],6),0)</f>
        <v>0</v>
      </c>
      <c r="Z168" s="108"/>
      <c r="AA168" s="107"/>
      <c r="AB168" s="111">
        <f>Table15775311283848586881828384858788898108118128138148158169179[[#This Row],[Rate (Auto fill)]]*Table15775311283848586881828384858788898108118128138148158169179[[#This Row],[Hours Groomed]]</f>
        <v>0</v>
      </c>
      <c r="AC168" s="32"/>
      <c r="AE168" s="85"/>
      <c r="AF168" s="85"/>
      <c r="AI168" s="33"/>
      <c r="AJ168" s="39"/>
      <c r="AK168" s="39"/>
      <c r="AL168" s="39"/>
      <c r="AM168" s="76"/>
      <c r="AN168" s="39"/>
      <c r="AO168" s="39"/>
      <c r="AP168" s="33"/>
      <c r="AQ168" s="77"/>
      <c r="AR168" s="39"/>
      <c r="AS168" s="39"/>
      <c r="AT168" s="76"/>
      <c r="AU168" s="39"/>
      <c r="AV168" s="78"/>
      <c r="AW168" s="33"/>
      <c r="AX168" s="77"/>
      <c r="AY168" s="39"/>
      <c r="AZ168" s="39"/>
      <c r="BA168" s="76"/>
      <c r="BB168" s="39"/>
      <c r="BC168" s="78"/>
      <c r="BD168" s="33"/>
      <c r="BE168" s="77"/>
      <c r="BF168" s="39"/>
      <c r="BG168" s="39"/>
      <c r="BH168" s="76"/>
      <c r="BI168" s="39"/>
      <c r="BJ168" s="78"/>
      <c r="BK168" s="33"/>
    </row>
    <row r="169" spans="1:63" x14ac:dyDescent="0.35">
      <c r="A169" s="77"/>
      <c r="B169" s="39"/>
      <c r="C169" s="39"/>
      <c r="D169" s="39"/>
      <c r="E169" s="39"/>
      <c r="F169" s="73"/>
      <c r="G169" s="95">
        <f>Table1487453233343536331323334353738393103113123133143153164174[[#This Row],[Hours Worked]]*Table1487453233343536331323334353738393103113123133143153164174[[#This Row],[Rate]]</f>
        <v>0</v>
      </c>
      <c r="H169" s="116"/>
      <c r="I169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69" s="94"/>
      <c r="K169" s="95">
        <f>Table1487453233343536331323334353738393103113123133143153164174[[#This Row],[Rate (Auto selects)]]*Table1487453233343536331323334353738393103113123133143153164174[[#This Row],[Hours Used]]</f>
        <v>0</v>
      </c>
      <c r="S169" s="33"/>
      <c r="T169" s="39"/>
      <c r="U169" s="39"/>
      <c r="V169" s="39"/>
      <c r="W169" s="39"/>
      <c r="X169" s="39"/>
      <c r="Y169" s="112">
        <f>IF(X169 &lt;&gt; "", RIGHT(Table15775311283848586881828384858788898108118128138148158169179[[#This Row],[Class (Dropdown)]],6),0)</f>
        <v>0</v>
      </c>
      <c r="Z169" s="108"/>
      <c r="AA169" s="107"/>
      <c r="AB169" s="111">
        <f>Table15775311283848586881828384858788898108118128138148158169179[[#This Row],[Rate (Auto fill)]]*Table15775311283848586881828384858788898108118128138148158169179[[#This Row],[Hours Groomed]]</f>
        <v>0</v>
      </c>
      <c r="AC169" s="32"/>
      <c r="AE169" s="85"/>
      <c r="AF169" s="85"/>
      <c r="AI169" s="33"/>
      <c r="AJ169" s="39"/>
      <c r="AK169" s="39"/>
      <c r="AL169" s="39"/>
      <c r="AM169" s="76"/>
      <c r="AN169" s="39"/>
      <c r="AO169" s="39"/>
      <c r="AP169" s="33"/>
      <c r="AQ169" s="77"/>
      <c r="AR169" s="39"/>
      <c r="AS169" s="39"/>
      <c r="AT169" s="76"/>
      <c r="AU169" s="39"/>
      <c r="AV169" s="78"/>
      <c r="AW169" s="33"/>
      <c r="AX169" s="77"/>
      <c r="AY169" s="39"/>
      <c r="AZ169" s="39"/>
      <c r="BA169" s="76"/>
      <c r="BB169" s="39"/>
      <c r="BC169" s="78"/>
      <c r="BD169" s="33"/>
      <c r="BE169" s="77"/>
      <c r="BF169" s="39"/>
      <c r="BG169" s="39"/>
      <c r="BH169" s="76"/>
      <c r="BI169" s="39"/>
      <c r="BJ169" s="78"/>
      <c r="BK169" s="33"/>
    </row>
    <row r="170" spans="1:63" x14ac:dyDescent="0.35">
      <c r="A170" s="77"/>
      <c r="B170" s="39"/>
      <c r="C170" s="39"/>
      <c r="D170" s="39"/>
      <c r="E170" s="39"/>
      <c r="F170" s="73"/>
      <c r="G170" s="95">
        <f>Table1487453233343536331323334353738393103113123133143153164174[[#This Row],[Hours Worked]]*Table1487453233343536331323334353738393103113123133143153164174[[#This Row],[Rate]]</f>
        <v>0</v>
      </c>
      <c r="H170" s="116"/>
      <c r="I170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70" s="94"/>
      <c r="K170" s="95">
        <f>Table1487453233343536331323334353738393103113123133143153164174[[#This Row],[Rate (Auto selects)]]*Table1487453233343536331323334353738393103113123133143153164174[[#This Row],[Hours Used]]</f>
        <v>0</v>
      </c>
      <c r="S170" s="33"/>
      <c r="T170" s="39"/>
      <c r="U170" s="39"/>
      <c r="V170" s="39"/>
      <c r="W170" s="39"/>
      <c r="X170" s="39"/>
      <c r="Y170" s="112">
        <f>IF(X170 &lt;&gt; "", RIGHT(Table15775311283848586881828384858788898108118128138148158169179[[#This Row],[Class (Dropdown)]],6),0)</f>
        <v>0</v>
      </c>
      <c r="Z170" s="108"/>
      <c r="AA170" s="107"/>
      <c r="AB170" s="111">
        <f>Table15775311283848586881828384858788898108118128138148158169179[[#This Row],[Rate (Auto fill)]]*Table15775311283848586881828384858788898108118128138148158169179[[#This Row],[Hours Groomed]]</f>
        <v>0</v>
      </c>
      <c r="AC170" s="32"/>
      <c r="AE170" s="85"/>
      <c r="AF170" s="85"/>
      <c r="AI170" s="33"/>
      <c r="AJ170" s="39"/>
      <c r="AK170" s="39"/>
      <c r="AL170" s="39"/>
      <c r="AM170" s="76"/>
      <c r="AN170" s="39"/>
      <c r="AO170" s="39"/>
      <c r="AP170" s="33"/>
      <c r="AQ170" s="77"/>
      <c r="AR170" s="39"/>
      <c r="AS170" s="39"/>
      <c r="AT170" s="76"/>
      <c r="AU170" s="39"/>
      <c r="AV170" s="78"/>
      <c r="AW170" s="33"/>
      <c r="AX170" s="77"/>
      <c r="AY170" s="39"/>
      <c r="AZ170" s="39"/>
      <c r="BA170" s="76"/>
      <c r="BB170" s="39"/>
      <c r="BC170" s="78"/>
      <c r="BD170" s="33"/>
      <c r="BE170" s="77"/>
      <c r="BF170" s="39"/>
      <c r="BG170" s="39"/>
      <c r="BH170" s="76"/>
      <c r="BI170" s="39"/>
      <c r="BJ170" s="78"/>
      <c r="BK170" s="33"/>
    </row>
    <row r="171" spans="1:63" x14ac:dyDescent="0.35">
      <c r="A171" s="77"/>
      <c r="B171" s="39"/>
      <c r="C171" s="39"/>
      <c r="D171" s="39"/>
      <c r="E171" s="39"/>
      <c r="F171" s="73"/>
      <c r="G171" s="95">
        <f>Table1487453233343536331323334353738393103113123133143153164174[[#This Row],[Hours Worked]]*Table1487453233343536331323334353738393103113123133143153164174[[#This Row],[Rate]]</f>
        <v>0</v>
      </c>
      <c r="H171" s="116"/>
      <c r="I171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71" s="94"/>
      <c r="K171" s="95">
        <f>Table1487453233343536331323334353738393103113123133143153164174[[#This Row],[Rate (Auto selects)]]*Table1487453233343536331323334353738393103113123133143153164174[[#This Row],[Hours Used]]</f>
        <v>0</v>
      </c>
      <c r="S171" s="33"/>
      <c r="T171" s="39"/>
      <c r="U171" s="39"/>
      <c r="V171" s="39"/>
      <c r="W171" s="39"/>
      <c r="X171" s="39"/>
      <c r="Y171" s="112">
        <f>IF(X171 &lt;&gt; "", RIGHT(Table15775311283848586881828384858788898108118128138148158169179[[#This Row],[Class (Dropdown)]],6),0)</f>
        <v>0</v>
      </c>
      <c r="Z171" s="108"/>
      <c r="AA171" s="107"/>
      <c r="AB171" s="111">
        <f>Table15775311283848586881828384858788898108118128138148158169179[[#This Row],[Rate (Auto fill)]]*Table15775311283848586881828384858788898108118128138148158169179[[#This Row],[Hours Groomed]]</f>
        <v>0</v>
      </c>
      <c r="AC171" s="32"/>
      <c r="AE171" s="85"/>
      <c r="AF171" s="85"/>
      <c r="AI171" s="33"/>
      <c r="AJ171" s="39"/>
      <c r="AK171" s="39"/>
      <c r="AL171" s="39"/>
      <c r="AM171" s="76"/>
      <c r="AN171" s="39"/>
      <c r="AO171" s="39"/>
      <c r="AP171" s="33"/>
      <c r="AQ171" s="77"/>
      <c r="AR171" s="39"/>
      <c r="AS171" s="39"/>
      <c r="AT171" s="76"/>
      <c r="AU171" s="39"/>
      <c r="AV171" s="78"/>
      <c r="AW171" s="33"/>
      <c r="AX171" s="77"/>
      <c r="AY171" s="39"/>
      <c r="AZ171" s="39"/>
      <c r="BA171" s="76"/>
      <c r="BB171" s="39"/>
      <c r="BC171" s="78"/>
      <c r="BD171" s="33"/>
      <c r="BE171" s="77"/>
      <c r="BF171" s="39"/>
      <c r="BG171" s="39"/>
      <c r="BH171" s="76"/>
      <c r="BI171" s="39"/>
      <c r="BJ171" s="78"/>
      <c r="BK171" s="33"/>
    </row>
    <row r="172" spans="1:63" x14ac:dyDescent="0.35">
      <c r="A172" s="77"/>
      <c r="B172" s="39"/>
      <c r="C172" s="39"/>
      <c r="D172" s="39"/>
      <c r="E172" s="39"/>
      <c r="F172" s="73"/>
      <c r="G172" s="95">
        <f>Table1487453233343536331323334353738393103113123133143153164174[[#This Row],[Hours Worked]]*Table1487453233343536331323334353738393103113123133143153164174[[#This Row],[Rate]]</f>
        <v>0</v>
      </c>
      <c r="H172" s="116"/>
      <c r="I172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72" s="94"/>
      <c r="K172" s="95">
        <f>Table1487453233343536331323334353738393103113123133143153164174[[#This Row],[Rate (Auto selects)]]*Table1487453233343536331323334353738393103113123133143153164174[[#This Row],[Hours Used]]</f>
        <v>0</v>
      </c>
      <c r="S172" s="33"/>
      <c r="T172" s="39"/>
      <c r="U172" s="39"/>
      <c r="V172" s="39"/>
      <c r="W172" s="39"/>
      <c r="X172" s="39"/>
      <c r="Y172" s="112">
        <f>IF(X172 &lt;&gt; "", RIGHT(Table15775311283848586881828384858788898108118128138148158169179[[#This Row],[Class (Dropdown)]],6),0)</f>
        <v>0</v>
      </c>
      <c r="Z172" s="108"/>
      <c r="AA172" s="107"/>
      <c r="AB172" s="111">
        <f>Table15775311283848586881828384858788898108118128138148158169179[[#This Row],[Rate (Auto fill)]]*Table15775311283848586881828384858788898108118128138148158169179[[#This Row],[Hours Groomed]]</f>
        <v>0</v>
      </c>
      <c r="AC172" s="32"/>
      <c r="AE172" s="85"/>
      <c r="AF172" s="85"/>
      <c r="AI172" s="33"/>
      <c r="AJ172" s="39"/>
      <c r="AK172" s="39"/>
      <c r="AL172" s="39"/>
      <c r="AM172" s="76"/>
      <c r="AN172" s="39"/>
      <c r="AO172" s="39"/>
      <c r="AP172" s="33"/>
      <c r="AQ172" s="77"/>
      <c r="AR172" s="39"/>
      <c r="AS172" s="39"/>
      <c r="AT172" s="76"/>
      <c r="AU172" s="39"/>
      <c r="AV172" s="78"/>
      <c r="AW172" s="33"/>
      <c r="AX172" s="77"/>
      <c r="AY172" s="39"/>
      <c r="AZ172" s="39"/>
      <c r="BA172" s="76"/>
      <c r="BB172" s="39"/>
      <c r="BC172" s="78"/>
      <c r="BD172" s="33"/>
      <c r="BE172" s="77"/>
      <c r="BF172" s="39"/>
      <c r="BG172" s="39"/>
      <c r="BH172" s="76"/>
      <c r="BI172" s="39"/>
      <c r="BJ172" s="78"/>
      <c r="BK172" s="33"/>
    </row>
    <row r="173" spans="1:63" x14ac:dyDescent="0.35">
      <c r="A173" s="77"/>
      <c r="B173" s="39"/>
      <c r="C173" s="39"/>
      <c r="D173" s="39"/>
      <c r="E173" s="39"/>
      <c r="F173" s="73"/>
      <c r="G173" s="95">
        <f>Table1487453233343536331323334353738393103113123133143153164174[[#This Row],[Hours Worked]]*Table1487453233343536331323334353738393103113123133143153164174[[#This Row],[Rate]]</f>
        <v>0</v>
      </c>
      <c r="H173" s="116"/>
      <c r="I173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73" s="94"/>
      <c r="K173" s="95">
        <f>Table1487453233343536331323334353738393103113123133143153164174[[#This Row],[Rate (Auto selects)]]*Table1487453233343536331323334353738393103113123133143153164174[[#This Row],[Hours Used]]</f>
        <v>0</v>
      </c>
      <c r="S173" s="33"/>
      <c r="T173" s="39"/>
      <c r="U173" s="39"/>
      <c r="V173" s="39"/>
      <c r="W173" s="39"/>
      <c r="X173" s="39"/>
      <c r="Y173" s="112">
        <f>IF(X173 &lt;&gt; "", RIGHT(Table15775311283848586881828384858788898108118128138148158169179[[#This Row],[Class (Dropdown)]],6),0)</f>
        <v>0</v>
      </c>
      <c r="Z173" s="108"/>
      <c r="AA173" s="107"/>
      <c r="AB173" s="111">
        <f>Table15775311283848586881828384858788898108118128138148158169179[[#This Row],[Rate (Auto fill)]]*Table15775311283848586881828384858788898108118128138148158169179[[#This Row],[Hours Groomed]]</f>
        <v>0</v>
      </c>
      <c r="AC173" s="32"/>
      <c r="AE173" s="85"/>
      <c r="AF173" s="85"/>
      <c r="AI173" s="33"/>
      <c r="AJ173" s="39"/>
      <c r="AK173" s="39"/>
      <c r="AL173" s="39"/>
      <c r="AM173" s="76"/>
      <c r="AN173" s="39"/>
      <c r="AO173" s="39"/>
      <c r="AP173" s="33"/>
      <c r="AQ173" s="77"/>
      <c r="AR173" s="39"/>
      <c r="AS173" s="39"/>
      <c r="AT173" s="76"/>
      <c r="AU173" s="39"/>
      <c r="AV173" s="78"/>
      <c r="AW173" s="33"/>
      <c r="AX173" s="77"/>
      <c r="AY173" s="39"/>
      <c r="AZ173" s="39"/>
      <c r="BA173" s="76"/>
      <c r="BB173" s="39"/>
      <c r="BC173" s="78"/>
      <c r="BD173" s="33"/>
      <c r="BE173" s="77"/>
      <c r="BF173" s="39"/>
      <c r="BG173" s="39"/>
      <c r="BH173" s="76"/>
      <c r="BI173" s="39"/>
      <c r="BJ173" s="78"/>
      <c r="BK173" s="33"/>
    </row>
    <row r="174" spans="1:63" x14ac:dyDescent="0.35">
      <c r="A174" s="77"/>
      <c r="B174" s="39"/>
      <c r="C174" s="39"/>
      <c r="D174" s="39"/>
      <c r="E174" s="39"/>
      <c r="F174" s="73"/>
      <c r="G174" s="95">
        <f>Table1487453233343536331323334353738393103113123133143153164174[[#This Row],[Hours Worked]]*Table1487453233343536331323334353738393103113123133143153164174[[#This Row],[Rate]]</f>
        <v>0</v>
      </c>
      <c r="H174" s="116"/>
      <c r="I174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74" s="94"/>
      <c r="K174" s="95">
        <f>Table1487453233343536331323334353738393103113123133143153164174[[#This Row],[Rate (Auto selects)]]*Table1487453233343536331323334353738393103113123133143153164174[[#This Row],[Hours Used]]</f>
        <v>0</v>
      </c>
      <c r="S174" s="33"/>
      <c r="T174" s="39"/>
      <c r="U174" s="39"/>
      <c r="V174" s="39"/>
      <c r="W174" s="39"/>
      <c r="X174" s="39"/>
      <c r="Y174" s="112">
        <f>IF(X174 &lt;&gt; "", RIGHT(Table15775311283848586881828384858788898108118128138148158169179[[#This Row],[Class (Dropdown)]],6),0)</f>
        <v>0</v>
      </c>
      <c r="Z174" s="108"/>
      <c r="AA174" s="107"/>
      <c r="AB174" s="111">
        <f>Table15775311283848586881828384858788898108118128138148158169179[[#This Row],[Rate (Auto fill)]]*Table15775311283848586881828384858788898108118128138148158169179[[#This Row],[Hours Groomed]]</f>
        <v>0</v>
      </c>
      <c r="AC174" s="32"/>
      <c r="AE174" s="85"/>
      <c r="AF174" s="85"/>
      <c r="AI174" s="33"/>
      <c r="AJ174" s="39"/>
      <c r="AK174" s="39"/>
      <c r="AL174" s="39"/>
      <c r="AM174" s="76"/>
      <c r="AN174" s="39"/>
      <c r="AO174" s="39"/>
      <c r="AP174" s="33"/>
      <c r="AQ174" s="77"/>
      <c r="AR174" s="39"/>
      <c r="AS174" s="39"/>
      <c r="AT174" s="76"/>
      <c r="AU174" s="39"/>
      <c r="AV174" s="78"/>
      <c r="AW174" s="33"/>
      <c r="AX174" s="77"/>
      <c r="AY174" s="39"/>
      <c r="AZ174" s="39"/>
      <c r="BA174" s="76"/>
      <c r="BB174" s="39"/>
      <c r="BC174" s="78"/>
      <c r="BD174" s="33"/>
      <c r="BE174" s="77"/>
      <c r="BF174" s="39"/>
      <c r="BG174" s="39"/>
      <c r="BH174" s="76"/>
      <c r="BI174" s="39"/>
      <c r="BJ174" s="78"/>
      <c r="BK174" s="33"/>
    </row>
    <row r="175" spans="1:63" x14ac:dyDescent="0.35">
      <c r="A175" s="77"/>
      <c r="B175" s="39"/>
      <c r="C175" s="39"/>
      <c r="D175" s="39"/>
      <c r="E175" s="39"/>
      <c r="F175" s="73"/>
      <c r="G175" s="95">
        <f>Table1487453233343536331323334353738393103113123133143153164174[[#This Row],[Hours Worked]]*Table1487453233343536331323334353738393103113123133143153164174[[#This Row],[Rate]]</f>
        <v>0</v>
      </c>
      <c r="H175" s="116"/>
      <c r="I175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75" s="94"/>
      <c r="K175" s="95">
        <f>Table1487453233343536331323334353738393103113123133143153164174[[#This Row],[Rate (Auto selects)]]*Table1487453233343536331323334353738393103113123133143153164174[[#This Row],[Hours Used]]</f>
        <v>0</v>
      </c>
      <c r="S175" s="33"/>
      <c r="T175" s="39"/>
      <c r="U175" s="39"/>
      <c r="V175" s="39"/>
      <c r="W175" s="39"/>
      <c r="X175" s="39"/>
      <c r="Y175" s="112">
        <f>IF(X175 &lt;&gt; "", RIGHT(Table15775311283848586881828384858788898108118128138148158169179[[#This Row],[Class (Dropdown)]],6),0)</f>
        <v>0</v>
      </c>
      <c r="Z175" s="108"/>
      <c r="AA175" s="107"/>
      <c r="AB175" s="111">
        <f>Table15775311283848586881828384858788898108118128138148158169179[[#This Row],[Rate (Auto fill)]]*Table15775311283848586881828384858788898108118128138148158169179[[#This Row],[Hours Groomed]]</f>
        <v>0</v>
      </c>
      <c r="AC175" s="32"/>
      <c r="AE175" s="85"/>
      <c r="AF175" s="85"/>
      <c r="AI175" s="33"/>
      <c r="AJ175" s="39"/>
      <c r="AK175" s="39"/>
      <c r="AL175" s="39"/>
      <c r="AM175" s="76"/>
      <c r="AN175" s="39"/>
      <c r="AO175" s="39"/>
      <c r="AP175" s="33"/>
      <c r="AQ175" s="77"/>
      <c r="AR175" s="39"/>
      <c r="AS175" s="39"/>
      <c r="AT175" s="76"/>
      <c r="AU175" s="39"/>
      <c r="AV175" s="78"/>
      <c r="AW175" s="33"/>
      <c r="AX175" s="77"/>
      <c r="AY175" s="39"/>
      <c r="AZ175" s="39"/>
      <c r="BA175" s="76"/>
      <c r="BB175" s="39"/>
      <c r="BC175" s="78"/>
      <c r="BD175" s="33"/>
      <c r="BE175" s="77"/>
      <c r="BF175" s="39"/>
      <c r="BG175" s="39"/>
      <c r="BH175" s="76"/>
      <c r="BI175" s="39"/>
      <c r="BJ175" s="78"/>
      <c r="BK175" s="33"/>
    </row>
    <row r="176" spans="1:63" x14ac:dyDescent="0.35">
      <c r="A176" s="77"/>
      <c r="B176" s="39"/>
      <c r="C176" s="39"/>
      <c r="D176" s="39"/>
      <c r="E176" s="39"/>
      <c r="F176" s="73"/>
      <c r="G176" s="95">
        <f>Table1487453233343536331323334353738393103113123133143153164174[[#This Row],[Hours Worked]]*Table1487453233343536331323334353738393103113123133143153164174[[#This Row],[Rate]]</f>
        <v>0</v>
      </c>
      <c r="H176" s="116"/>
      <c r="I176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76" s="94"/>
      <c r="K176" s="95">
        <f>Table1487453233343536331323334353738393103113123133143153164174[[#This Row],[Rate (Auto selects)]]*Table1487453233343536331323334353738393103113123133143153164174[[#This Row],[Hours Used]]</f>
        <v>0</v>
      </c>
      <c r="S176" s="33"/>
      <c r="T176" s="39"/>
      <c r="U176" s="39"/>
      <c r="V176" s="39"/>
      <c r="W176" s="39"/>
      <c r="X176" s="39"/>
      <c r="Y176" s="112">
        <f>IF(X176 &lt;&gt; "", RIGHT(Table15775311283848586881828384858788898108118128138148158169179[[#This Row],[Class (Dropdown)]],6),0)</f>
        <v>0</v>
      </c>
      <c r="Z176" s="108"/>
      <c r="AA176" s="107"/>
      <c r="AB176" s="111">
        <f>Table15775311283848586881828384858788898108118128138148158169179[[#This Row],[Rate (Auto fill)]]*Table15775311283848586881828384858788898108118128138148158169179[[#This Row],[Hours Groomed]]</f>
        <v>0</v>
      </c>
      <c r="AC176" s="32"/>
      <c r="AE176" s="85"/>
      <c r="AF176" s="85"/>
      <c r="AI176" s="33"/>
      <c r="AJ176" s="39"/>
      <c r="AK176" s="39"/>
      <c r="AL176" s="39"/>
      <c r="AM176" s="76"/>
      <c r="AN176" s="39"/>
      <c r="AO176" s="39"/>
      <c r="AP176" s="33"/>
      <c r="AQ176" s="77"/>
      <c r="AR176" s="39"/>
      <c r="AS176" s="39"/>
      <c r="AT176" s="76"/>
      <c r="AU176" s="39"/>
      <c r="AV176" s="78"/>
      <c r="AW176" s="33"/>
      <c r="AX176" s="77"/>
      <c r="AY176" s="39"/>
      <c r="AZ176" s="39"/>
      <c r="BA176" s="76"/>
      <c r="BB176" s="39"/>
      <c r="BC176" s="78"/>
      <c r="BD176" s="33"/>
      <c r="BE176" s="77"/>
      <c r="BF176" s="39"/>
      <c r="BG176" s="39"/>
      <c r="BH176" s="76"/>
      <c r="BI176" s="39"/>
      <c r="BJ176" s="78"/>
      <c r="BK176" s="33"/>
    </row>
    <row r="177" spans="1:63" x14ac:dyDescent="0.35">
      <c r="A177" s="77"/>
      <c r="B177" s="39"/>
      <c r="C177" s="39"/>
      <c r="D177" s="39"/>
      <c r="E177" s="39"/>
      <c r="F177" s="73"/>
      <c r="G177" s="95">
        <f>Table1487453233343536331323334353738393103113123133143153164174[[#This Row],[Hours Worked]]*Table1487453233343536331323334353738393103113123133143153164174[[#This Row],[Rate]]</f>
        <v>0</v>
      </c>
      <c r="H177" s="116"/>
      <c r="I177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77" s="94"/>
      <c r="K177" s="95">
        <f>Table1487453233343536331323334353738393103113123133143153164174[[#This Row],[Rate (Auto selects)]]*Table1487453233343536331323334353738393103113123133143153164174[[#This Row],[Hours Used]]</f>
        <v>0</v>
      </c>
      <c r="S177" s="33"/>
      <c r="T177" s="39"/>
      <c r="U177" s="39"/>
      <c r="V177" s="39"/>
      <c r="W177" s="39"/>
      <c r="X177" s="39"/>
      <c r="Y177" s="112">
        <f>IF(X177 &lt;&gt; "", RIGHT(Table15775311283848586881828384858788898108118128138148158169179[[#This Row],[Class (Dropdown)]],6),0)</f>
        <v>0</v>
      </c>
      <c r="Z177" s="108"/>
      <c r="AA177" s="107"/>
      <c r="AB177" s="111">
        <f>Table15775311283848586881828384858788898108118128138148158169179[[#This Row],[Rate (Auto fill)]]*Table15775311283848586881828384858788898108118128138148158169179[[#This Row],[Hours Groomed]]</f>
        <v>0</v>
      </c>
      <c r="AC177" s="32"/>
      <c r="AE177" s="85"/>
      <c r="AF177" s="85"/>
      <c r="AI177" s="33"/>
      <c r="AJ177" s="39"/>
      <c r="AK177" s="39"/>
      <c r="AL177" s="39"/>
      <c r="AM177" s="76"/>
      <c r="AN177" s="39"/>
      <c r="AO177" s="39"/>
      <c r="AP177" s="33"/>
      <c r="AQ177" s="77"/>
      <c r="AR177" s="39"/>
      <c r="AS177" s="39"/>
      <c r="AT177" s="76"/>
      <c r="AU177" s="39"/>
      <c r="AV177" s="78"/>
      <c r="AW177" s="33"/>
      <c r="AX177" s="77"/>
      <c r="AY177" s="39"/>
      <c r="AZ177" s="39"/>
      <c r="BA177" s="76"/>
      <c r="BB177" s="39"/>
      <c r="BC177" s="78"/>
      <c r="BD177" s="33"/>
      <c r="BE177" s="77"/>
      <c r="BF177" s="39"/>
      <c r="BG177" s="39"/>
      <c r="BH177" s="76"/>
      <c r="BI177" s="39"/>
      <c r="BJ177" s="78"/>
      <c r="BK177" s="33"/>
    </row>
    <row r="178" spans="1:63" x14ac:dyDescent="0.35">
      <c r="A178" s="77"/>
      <c r="B178" s="39"/>
      <c r="C178" s="39"/>
      <c r="D178" s="39"/>
      <c r="E178" s="39"/>
      <c r="F178" s="73"/>
      <c r="G178" s="95">
        <f>Table1487453233343536331323334353738393103113123133143153164174[[#This Row],[Hours Worked]]*Table1487453233343536331323334353738393103113123133143153164174[[#This Row],[Rate]]</f>
        <v>0</v>
      </c>
      <c r="H178" s="116"/>
      <c r="I178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78" s="94"/>
      <c r="K178" s="95">
        <f>Table1487453233343536331323334353738393103113123133143153164174[[#This Row],[Rate (Auto selects)]]*Table1487453233343536331323334353738393103113123133143153164174[[#This Row],[Hours Used]]</f>
        <v>0</v>
      </c>
      <c r="S178" s="33"/>
      <c r="T178" s="39"/>
      <c r="U178" s="39"/>
      <c r="V178" s="39"/>
      <c r="W178" s="39"/>
      <c r="X178" s="39"/>
      <c r="Y178" s="112">
        <f>IF(X178 &lt;&gt; "", RIGHT(Table15775311283848586881828384858788898108118128138148158169179[[#This Row],[Class (Dropdown)]],6),0)</f>
        <v>0</v>
      </c>
      <c r="Z178" s="108"/>
      <c r="AA178" s="107"/>
      <c r="AB178" s="111">
        <f>Table15775311283848586881828384858788898108118128138148158169179[[#This Row],[Rate (Auto fill)]]*Table15775311283848586881828384858788898108118128138148158169179[[#This Row],[Hours Groomed]]</f>
        <v>0</v>
      </c>
      <c r="AC178" s="32"/>
      <c r="AE178" s="85"/>
      <c r="AF178" s="85"/>
      <c r="AI178" s="33"/>
      <c r="AJ178" s="39"/>
      <c r="AK178" s="39"/>
      <c r="AL178" s="39"/>
      <c r="AM178" s="76"/>
      <c r="AN178" s="39"/>
      <c r="AO178" s="39"/>
      <c r="AP178" s="33"/>
      <c r="AQ178" s="77"/>
      <c r="AR178" s="39"/>
      <c r="AS178" s="39"/>
      <c r="AT178" s="76"/>
      <c r="AU178" s="39"/>
      <c r="AV178" s="78"/>
      <c r="AW178" s="33"/>
      <c r="AX178" s="77"/>
      <c r="AY178" s="39"/>
      <c r="AZ178" s="39"/>
      <c r="BA178" s="76"/>
      <c r="BB178" s="39"/>
      <c r="BC178" s="78"/>
      <c r="BD178" s="33"/>
      <c r="BE178" s="77"/>
      <c r="BF178" s="39"/>
      <c r="BG178" s="39"/>
      <c r="BH178" s="76"/>
      <c r="BI178" s="39"/>
      <c r="BJ178" s="78"/>
      <c r="BK178" s="33"/>
    </row>
    <row r="179" spans="1:63" x14ac:dyDescent="0.35">
      <c r="A179" s="77"/>
      <c r="B179" s="39"/>
      <c r="C179" s="39"/>
      <c r="D179" s="39"/>
      <c r="E179" s="39"/>
      <c r="F179" s="73"/>
      <c r="G179" s="95">
        <f>Table1487453233343536331323334353738393103113123133143153164174[[#This Row],[Hours Worked]]*Table1487453233343536331323334353738393103113123133143153164174[[#This Row],[Rate]]</f>
        <v>0</v>
      </c>
      <c r="H179" s="116"/>
      <c r="I179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79" s="94"/>
      <c r="K179" s="95">
        <f>Table1487453233343536331323334353738393103113123133143153164174[[#This Row],[Rate (Auto selects)]]*Table1487453233343536331323334353738393103113123133143153164174[[#This Row],[Hours Used]]</f>
        <v>0</v>
      </c>
      <c r="S179" s="33"/>
      <c r="T179" s="39"/>
      <c r="U179" s="39"/>
      <c r="V179" s="39"/>
      <c r="W179" s="39"/>
      <c r="X179" s="39"/>
      <c r="Y179" s="112">
        <f>IF(X179 &lt;&gt; "", RIGHT(Table15775311283848586881828384858788898108118128138148158169179[[#This Row],[Class (Dropdown)]],6),0)</f>
        <v>0</v>
      </c>
      <c r="Z179" s="108"/>
      <c r="AA179" s="107"/>
      <c r="AB179" s="111">
        <f>Table15775311283848586881828384858788898108118128138148158169179[[#This Row],[Rate (Auto fill)]]*Table15775311283848586881828384858788898108118128138148158169179[[#This Row],[Hours Groomed]]</f>
        <v>0</v>
      </c>
      <c r="AC179" s="32"/>
      <c r="AE179" s="85"/>
      <c r="AF179" s="85"/>
      <c r="AI179" s="33"/>
      <c r="AJ179" s="39"/>
      <c r="AK179" s="39"/>
      <c r="AL179" s="39"/>
      <c r="AM179" s="76"/>
      <c r="AN179" s="39"/>
      <c r="AO179" s="39"/>
      <c r="AP179" s="33"/>
      <c r="AQ179" s="77"/>
      <c r="AR179" s="39"/>
      <c r="AS179" s="39"/>
      <c r="AT179" s="76"/>
      <c r="AU179" s="39"/>
      <c r="AV179" s="78"/>
      <c r="AW179" s="33"/>
      <c r="AX179" s="77"/>
      <c r="AY179" s="39"/>
      <c r="AZ179" s="39"/>
      <c r="BA179" s="76"/>
      <c r="BB179" s="39"/>
      <c r="BC179" s="78"/>
      <c r="BD179" s="33"/>
      <c r="BE179" s="77"/>
      <c r="BF179" s="39"/>
      <c r="BG179" s="39"/>
      <c r="BH179" s="76"/>
      <c r="BI179" s="39"/>
      <c r="BJ179" s="78"/>
      <c r="BK179" s="33"/>
    </row>
    <row r="180" spans="1:63" x14ac:dyDescent="0.35">
      <c r="A180" s="77"/>
      <c r="B180" s="39"/>
      <c r="C180" s="39"/>
      <c r="D180" s="39"/>
      <c r="E180" s="39"/>
      <c r="F180" s="73"/>
      <c r="G180" s="95">
        <f>Table1487453233343536331323334353738393103113123133143153164174[[#This Row],[Hours Worked]]*Table1487453233343536331323334353738393103113123133143153164174[[#This Row],[Rate]]</f>
        <v>0</v>
      </c>
      <c r="H180" s="116"/>
      <c r="I180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80" s="94"/>
      <c r="K180" s="95">
        <f>Table1487453233343536331323334353738393103113123133143153164174[[#This Row],[Rate (Auto selects)]]*Table1487453233343536331323334353738393103113123133143153164174[[#This Row],[Hours Used]]</f>
        <v>0</v>
      </c>
      <c r="S180" s="33"/>
      <c r="T180" s="39"/>
      <c r="U180" s="39"/>
      <c r="V180" s="39"/>
      <c r="W180" s="39"/>
      <c r="X180" s="39"/>
      <c r="Y180" s="112">
        <f>IF(X180 &lt;&gt; "", RIGHT(Table15775311283848586881828384858788898108118128138148158169179[[#This Row],[Class (Dropdown)]],6),0)</f>
        <v>0</v>
      </c>
      <c r="Z180" s="108"/>
      <c r="AA180" s="107"/>
      <c r="AB180" s="111">
        <f>Table15775311283848586881828384858788898108118128138148158169179[[#This Row],[Rate (Auto fill)]]*Table15775311283848586881828384858788898108118128138148158169179[[#This Row],[Hours Groomed]]</f>
        <v>0</v>
      </c>
      <c r="AC180" s="32"/>
      <c r="AE180" s="85"/>
      <c r="AF180" s="85"/>
      <c r="AI180" s="33"/>
      <c r="AJ180" s="39"/>
      <c r="AK180" s="39"/>
      <c r="AL180" s="39"/>
      <c r="AM180" s="76"/>
      <c r="AN180" s="39"/>
      <c r="AO180" s="39"/>
      <c r="AP180" s="33"/>
      <c r="AQ180" s="77"/>
      <c r="AR180" s="39"/>
      <c r="AS180" s="39"/>
      <c r="AT180" s="76"/>
      <c r="AU180" s="39"/>
      <c r="AV180" s="78"/>
      <c r="AW180" s="33"/>
      <c r="AX180" s="77"/>
      <c r="AY180" s="39"/>
      <c r="AZ180" s="39"/>
      <c r="BA180" s="76"/>
      <c r="BB180" s="39"/>
      <c r="BC180" s="78"/>
      <c r="BD180" s="33"/>
      <c r="BE180" s="77"/>
      <c r="BF180" s="39"/>
      <c r="BG180" s="39"/>
      <c r="BH180" s="76"/>
      <c r="BI180" s="39"/>
      <c r="BJ180" s="78"/>
      <c r="BK180" s="33"/>
    </row>
    <row r="181" spans="1:63" x14ac:dyDescent="0.35">
      <c r="A181" s="77"/>
      <c r="B181" s="39"/>
      <c r="C181" s="39"/>
      <c r="D181" s="39"/>
      <c r="E181" s="39"/>
      <c r="F181" s="73"/>
      <c r="G181" s="95">
        <f>Table1487453233343536331323334353738393103113123133143153164174[[#This Row],[Hours Worked]]*Table1487453233343536331323334353738393103113123133143153164174[[#This Row],[Rate]]</f>
        <v>0</v>
      </c>
      <c r="H181" s="116"/>
      <c r="I181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81" s="94"/>
      <c r="K181" s="95">
        <f>Table1487453233343536331323334353738393103113123133143153164174[[#This Row],[Rate (Auto selects)]]*Table1487453233343536331323334353738393103113123133143153164174[[#This Row],[Hours Used]]</f>
        <v>0</v>
      </c>
      <c r="S181" s="33"/>
      <c r="T181" s="39"/>
      <c r="U181" s="39"/>
      <c r="V181" s="39"/>
      <c r="W181" s="39"/>
      <c r="X181" s="39"/>
      <c r="Y181" s="112">
        <f>IF(X181 &lt;&gt; "", RIGHT(Table15775311283848586881828384858788898108118128138148158169179[[#This Row],[Class (Dropdown)]],6),0)</f>
        <v>0</v>
      </c>
      <c r="Z181" s="108"/>
      <c r="AA181" s="107"/>
      <c r="AB181" s="111">
        <f>Table15775311283848586881828384858788898108118128138148158169179[[#This Row],[Rate (Auto fill)]]*Table15775311283848586881828384858788898108118128138148158169179[[#This Row],[Hours Groomed]]</f>
        <v>0</v>
      </c>
      <c r="AC181" s="32"/>
      <c r="AE181" s="85"/>
      <c r="AF181" s="85"/>
      <c r="AI181" s="33"/>
      <c r="AJ181" s="39"/>
      <c r="AK181" s="39"/>
      <c r="AL181" s="39"/>
      <c r="AM181" s="76"/>
      <c r="AN181" s="39"/>
      <c r="AO181" s="39"/>
      <c r="AP181" s="33"/>
      <c r="AQ181" s="77"/>
      <c r="AR181" s="39"/>
      <c r="AS181" s="39"/>
      <c r="AT181" s="76"/>
      <c r="AU181" s="39"/>
      <c r="AV181" s="78"/>
      <c r="AW181" s="33"/>
      <c r="AX181" s="77"/>
      <c r="AY181" s="39"/>
      <c r="AZ181" s="39"/>
      <c r="BA181" s="76"/>
      <c r="BB181" s="39"/>
      <c r="BC181" s="78"/>
      <c r="BD181" s="33"/>
      <c r="BE181" s="77"/>
      <c r="BF181" s="39"/>
      <c r="BG181" s="39"/>
      <c r="BH181" s="76"/>
      <c r="BI181" s="39"/>
      <c r="BJ181" s="78"/>
      <c r="BK181" s="33"/>
    </row>
    <row r="182" spans="1:63" x14ac:dyDescent="0.35">
      <c r="A182" s="77"/>
      <c r="B182" s="39"/>
      <c r="C182" s="39"/>
      <c r="D182" s="39"/>
      <c r="E182" s="39"/>
      <c r="F182" s="73"/>
      <c r="G182" s="95">
        <f>Table1487453233343536331323334353738393103113123133143153164174[[#This Row],[Hours Worked]]*Table1487453233343536331323334353738393103113123133143153164174[[#This Row],[Rate]]</f>
        <v>0</v>
      </c>
      <c r="H182" s="116"/>
      <c r="I182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82" s="94"/>
      <c r="K182" s="95">
        <f>Table1487453233343536331323334353738393103113123133143153164174[[#This Row],[Rate (Auto selects)]]*Table1487453233343536331323334353738393103113123133143153164174[[#This Row],[Hours Used]]</f>
        <v>0</v>
      </c>
      <c r="S182" s="33"/>
      <c r="T182" s="39"/>
      <c r="U182" s="39"/>
      <c r="V182" s="39"/>
      <c r="W182" s="39"/>
      <c r="X182" s="39"/>
      <c r="Y182" s="112">
        <f>IF(X182 &lt;&gt; "", RIGHT(Table15775311283848586881828384858788898108118128138148158169179[[#This Row],[Class (Dropdown)]],6),0)</f>
        <v>0</v>
      </c>
      <c r="Z182" s="108"/>
      <c r="AA182" s="107"/>
      <c r="AB182" s="111">
        <f>Table15775311283848586881828384858788898108118128138148158169179[[#This Row],[Rate (Auto fill)]]*Table15775311283848586881828384858788898108118128138148158169179[[#This Row],[Hours Groomed]]</f>
        <v>0</v>
      </c>
      <c r="AC182" s="32"/>
      <c r="AE182" s="85"/>
      <c r="AF182" s="85"/>
      <c r="AI182" s="33"/>
      <c r="AJ182" s="39"/>
      <c r="AK182" s="39"/>
      <c r="AL182" s="39"/>
      <c r="AM182" s="76"/>
      <c r="AN182" s="39"/>
      <c r="AO182" s="39"/>
      <c r="AP182" s="33"/>
      <c r="AQ182" s="77"/>
      <c r="AR182" s="39"/>
      <c r="AS182" s="39"/>
      <c r="AT182" s="76"/>
      <c r="AU182" s="39"/>
      <c r="AV182" s="78"/>
      <c r="AW182" s="33"/>
      <c r="AX182" s="77"/>
      <c r="AY182" s="39"/>
      <c r="AZ182" s="39"/>
      <c r="BA182" s="76"/>
      <c r="BB182" s="39"/>
      <c r="BC182" s="78"/>
      <c r="BD182" s="33"/>
      <c r="BE182" s="77"/>
      <c r="BF182" s="39"/>
      <c r="BG182" s="39"/>
      <c r="BH182" s="76"/>
      <c r="BI182" s="39"/>
      <c r="BJ182" s="78"/>
      <c r="BK182" s="33"/>
    </row>
    <row r="183" spans="1:63" x14ac:dyDescent="0.35">
      <c r="A183" s="77"/>
      <c r="B183" s="39"/>
      <c r="C183" s="39"/>
      <c r="D183" s="39"/>
      <c r="E183" s="39"/>
      <c r="F183" s="73"/>
      <c r="G183" s="95">
        <f>Table1487453233343536331323334353738393103113123133143153164174[[#This Row],[Hours Worked]]*Table1487453233343536331323334353738393103113123133143153164174[[#This Row],[Rate]]</f>
        <v>0</v>
      </c>
      <c r="H183" s="116"/>
      <c r="I183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83" s="94"/>
      <c r="K183" s="95">
        <f>Table1487453233343536331323334353738393103113123133143153164174[[#This Row],[Rate (Auto selects)]]*Table1487453233343536331323334353738393103113123133143153164174[[#This Row],[Hours Used]]</f>
        <v>0</v>
      </c>
      <c r="S183" s="33"/>
      <c r="T183" s="39"/>
      <c r="U183" s="39"/>
      <c r="V183" s="39"/>
      <c r="W183" s="39"/>
      <c r="X183" s="39"/>
      <c r="Y183" s="112">
        <f>IF(X183 &lt;&gt; "", RIGHT(Table15775311283848586881828384858788898108118128138148158169179[[#This Row],[Class (Dropdown)]],6),0)</f>
        <v>0</v>
      </c>
      <c r="Z183" s="108"/>
      <c r="AA183" s="107"/>
      <c r="AB183" s="111">
        <f>Table15775311283848586881828384858788898108118128138148158169179[[#This Row],[Rate (Auto fill)]]*Table15775311283848586881828384858788898108118128138148158169179[[#This Row],[Hours Groomed]]</f>
        <v>0</v>
      </c>
      <c r="AC183" s="32"/>
      <c r="AE183" s="85"/>
      <c r="AF183" s="85"/>
      <c r="AI183" s="33"/>
      <c r="AJ183" s="39"/>
      <c r="AK183" s="39"/>
      <c r="AL183" s="39"/>
      <c r="AM183" s="76"/>
      <c r="AN183" s="39"/>
      <c r="AO183" s="39"/>
      <c r="AP183" s="33"/>
      <c r="AQ183" s="77"/>
      <c r="AR183" s="39"/>
      <c r="AS183" s="39"/>
      <c r="AT183" s="76"/>
      <c r="AU183" s="39"/>
      <c r="AV183" s="78"/>
      <c r="AW183" s="33"/>
      <c r="AX183" s="77"/>
      <c r="AY183" s="39"/>
      <c r="AZ183" s="39"/>
      <c r="BA183" s="76"/>
      <c r="BB183" s="39"/>
      <c r="BC183" s="78"/>
      <c r="BD183" s="33"/>
      <c r="BE183" s="77"/>
      <c r="BF183" s="39"/>
      <c r="BG183" s="39"/>
      <c r="BH183" s="76"/>
      <c r="BI183" s="39"/>
      <c r="BJ183" s="78"/>
      <c r="BK183" s="33"/>
    </row>
    <row r="184" spans="1:63" x14ac:dyDescent="0.35">
      <c r="A184" s="77"/>
      <c r="B184" s="39"/>
      <c r="C184" s="39"/>
      <c r="D184" s="39"/>
      <c r="E184" s="39"/>
      <c r="F184" s="73"/>
      <c r="G184" s="95">
        <f>Table1487453233343536331323334353738393103113123133143153164174[[#This Row],[Hours Worked]]*Table1487453233343536331323334353738393103113123133143153164174[[#This Row],[Rate]]</f>
        <v>0</v>
      </c>
      <c r="H184" s="116"/>
      <c r="I184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84" s="94"/>
      <c r="K184" s="95">
        <f>Table1487453233343536331323334353738393103113123133143153164174[[#This Row],[Rate (Auto selects)]]*Table1487453233343536331323334353738393103113123133143153164174[[#This Row],[Hours Used]]</f>
        <v>0</v>
      </c>
      <c r="S184" s="33"/>
      <c r="T184" s="39"/>
      <c r="U184" s="39"/>
      <c r="V184" s="39"/>
      <c r="W184" s="39"/>
      <c r="X184" s="39"/>
      <c r="Y184" s="112">
        <f>IF(X184 &lt;&gt; "", RIGHT(Table15775311283848586881828384858788898108118128138148158169179[[#This Row],[Class (Dropdown)]],6),0)</f>
        <v>0</v>
      </c>
      <c r="Z184" s="108"/>
      <c r="AA184" s="107"/>
      <c r="AB184" s="111">
        <f>Table15775311283848586881828384858788898108118128138148158169179[[#This Row],[Rate (Auto fill)]]*Table15775311283848586881828384858788898108118128138148158169179[[#This Row],[Hours Groomed]]</f>
        <v>0</v>
      </c>
      <c r="AC184" s="32"/>
      <c r="AE184" s="85"/>
      <c r="AF184" s="85"/>
      <c r="AI184" s="33"/>
      <c r="AJ184" s="39"/>
      <c r="AK184" s="39"/>
      <c r="AL184" s="39"/>
      <c r="AM184" s="76"/>
      <c r="AN184" s="39"/>
      <c r="AO184" s="39"/>
      <c r="AP184" s="33"/>
      <c r="AQ184" s="77"/>
      <c r="AR184" s="39"/>
      <c r="AS184" s="39"/>
      <c r="AT184" s="76"/>
      <c r="AU184" s="39"/>
      <c r="AV184" s="78"/>
      <c r="AW184" s="33"/>
      <c r="AX184" s="77"/>
      <c r="AY184" s="39"/>
      <c r="AZ184" s="39"/>
      <c r="BA184" s="76"/>
      <c r="BB184" s="39"/>
      <c r="BC184" s="78"/>
      <c r="BD184" s="33"/>
      <c r="BE184" s="77"/>
      <c r="BF184" s="39"/>
      <c r="BG184" s="39"/>
      <c r="BH184" s="76"/>
      <c r="BI184" s="39"/>
      <c r="BJ184" s="78"/>
      <c r="BK184" s="33"/>
    </row>
    <row r="185" spans="1:63" x14ac:dyDescent="0.35">
      <c r="A185" s="77"/>
      <c r="B185" s="39"/>
      <c r="C185" s="39"/>
      <c r="D185" s="39"/>
      <c r="E185" s="39"/>
      <c r="F185" s="73"/>
      <c r="G185" s="95">
        <f>Table1487453233343536331323334353738393103113123133143153164174[[#This Row],[Hours Worked]]*Table1487453233343536331323334353738393103113123133143153164174[[#This Row],[Rate]]</f>
        <v>0</v>
      </c>
      <c r="H185" s="116"/>
      <c r="I185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85" s="94"/>
      <c r="K185" s="95">
        <f>Table1487453233343536331323334353738393103113123133143153164174[[#This Row],[Rate (Auto selects)]]*Table1487453233343536331323334353738393103113123133143153164174[[#This Row],[Hours Used]]</f>
        <v>0</v>
      </c>
      <c r="S185" s="33"/>
      <c r="T185" s="39"/>
      <c r="U185" s="39"/>
      <c r="V185" s="39"/>
      <c r="W185" s="39"/>
      <c r="X185" s="39"/>
      <c r="Y185" s="112">
        <f>IF(X185 &lt;&gt; "", RIGHT(Table15775311283848586881828384858788898108118128138148158169179[[#This Row],[Class (Dropdown)]],6),0)</f>
        <v>0</v>
      </c>
      <c r="Z185" s="108"/>
      <c r="AA185" s="107"/>
      <c r="AB185" s="111">
        <f>Table15775311283848586881828384858788898108118128138148158169179[[#This Row],[Rate (Auto fill)]]*Table15775311283848586881828384858788898108118128138148158169179[[#This Row],[Hours Groomed]]</f>
        <v>0</v>
      </c>
      <c r="AC185" s="32"/>
      <c r="AE185" s="85"/>
      <c r="AF185" s="85"/>
      <c r="AI185" s="33"/>
      <c r="AJ185" s="39"/>
      <c r="AK185" s="39"/>
      <c r="AL185" s="39"/>
      <c r="AM185" s="76"/>
      <c r="AN185" s="39"/>
      <c r="AO185" s="39"/>
      <c r="AP185" s="33"/>
      <c r="AQ185" s="77"/>
      <c r="AR185" s="39"/>
      <c r="AS185" s="39"/>
      <c r="AT185" s="76"/>
      <c r="AU185" s="39"/>
      <c r="AV185" s="78"/>
      <c r="AW185" s="33"/>
      <c r="AX185" s="77"/>
      <c r="AY185" s="39"/>
      <c r="AZ185" s="39"/>
      <c r="BA185" s="76"/>
      <c r="BB185" s="39"/>
      <c r="BC185" s="78"/>
      <c r="BD185" s="33"/>
      <c r="BE185" s="77"/>
      <c r="BF185" s="39"/>
      <c r="BG185" s="39"/>
      <c r="BH185" s="76"/>
      <c r="BI185" s="39"/>
      <c r="BJ185" s="78"/>
      <c r="BK185" s="33"/>
    </row>
    <row r="186" spans="1:63" x14ac:dyDescent="0.35">
      <c r="A186" s="77"/>
      <c r="B186" s="39"/>
      <c r="C186" s="39"/>
      <c r="D186" s="39"/>
      <c r="E186" s="39"/>
      <c r="F186" s="73"/>
      <c r="G186" s="95">
        <f>Table1487453233343536331323334353738393103113123133143153164174[[#This Row],[Hours Worked]]*Table1487453233343536331323334353738393103113123133143153164174[[#This Row],[Rate]]</f>
        <v>0</v>
      </c>
      <c r="H186" s="116"/>
      <c r="I186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86" s="94"/>
      <c r="K186" s="95">
        <f>Table1487453233343536331323334353738393103113123133143153164174[[#This Row],[Rate (Auto selects)]]*Table1487453233343536331323334353738393103113123133143153164174[[#This Row],[Hours Used]]</f>
        <v>0</v>
      </c>
      <c r="S186" s="33"/>
      <c r="T186" s="39"/>
      <c r="U186" s="39"/>
      <c r="V186" s="39"/>
      <c r="W186" s="39"/>
      <c r="X186" s="39"/>
      <c r="Y186" s="112">
        <f>IF(X186 &lt;&gt; "", RIGHT(Table15775311283848586881828384858788898108118128138148158169179[[#This Row],[Class (Dropdown)]],6),0)</f>
        <v>0</v>
      </c>
      <c r="Z186" s="108"/>
      <c r="AA186" s="107"/>
      <c r="AB186" s="111">
        <f>Table15775311283848586881828384858788898108118128138148158169179[[#This Row],[Rate (Auto fill)]]*Table15775311283848586881828384858788898108118128138148158169179[[#This Row],[Hours Groomed]]</f>
        <v>0</v>
      </c>
      <c r="AC186" s="32"/>
      <c r="AE186" s="85"/>
      <c r="AF186" s="85"/>
      <c r="AI186" s="33"/>
      <c r="AJ186" s="39"/>
      <c r="AK186" s="39"/>
      <c r="AL186" s="39"/>
      <c r="AM186" s="76"/>
      <c r="AN186" s="39"/>
      <c r="AO186" s="39"/>
      <c r="AP186" s="33"/>
      <c r="AQ186" s="77"/>
      <c r="AR186" s="39"/>
      <c r="AS186" s="39"/>
      <c r="AT186" s="76"/>
      <c r="AU186" s="39"/>
      <c r="AV186" s="78"/>
      <c r="AW186" s="33"/>
      <c r="AX186" s="77"/>
      <c r="AY186" s="39"/>
      <c r="AZ186" s="39"/>
      <c r="BA186" s="76"/>
      <c r="BB186" s="39"/>
      <c r="BC186" s="78"/>
      <c r="BD186" s="33"/>
      <c r="BE186" s="77"/>
      <c r="BF186" s="39"/>
      <c r="BG186" s="39"/>
      <c r="BH186" s="76"/>
      <c r="BI186" s="39"/>
      <c r="BJ186" s="78"/>
      <c r="BK186" s="33"/>
    </row>
    <row r="187" spans="1:63" x14ac:dyDescent="0.35">
      <c r="A187" s="77"/>
      <c r="B187" s="39"/>
      <c r="C187" s="39"/>
      <c r="D187" s="39"/>
      <c r="E187" s="39"/>
      <c r="F187" s="73"/>
      <c r="G187" s="95">
        <f>Table1487453233343536331323334353738393103113123133143153164174[[#This Row],[Hours Worked]]*Table1487453233343536331323334353738393103113123133143153164174[[#This Row],[Rate]]</f>
        <v>0</v>
      </c>
      <c r="H187" s="116"/>
      <c r="I187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87" s="94"/>
      <c r="K187" s="95">
        <f>Table1487453233343536331323334353738393103113123133143153164174[[#This Row],[Rate (Auto selects)]]*Table1487453233343536331323334353738393103113123133143153164174[[#This Row],[Hours Used]]</f>
        <v>0</v>
      </c>
      <c r="S187" s="33"/>
      <c r="T187" s="39"/>
      <c r="U187" s="39"/>
      <c r="V187" s="39"/>
      <c r="W187" s="39"/>
      <c r="X187" s="39"/>
      <c r="Y187" s="112">
        <f>IF(X187 &lt;&gt; "", RIGHT(Table15775311283848586881828384858788898108118128138148158169179[[#This Row],[Class (Dropdown)]],6),0)</f>
        <v>0</v>
      </c>
      <c r="Z187" s="108"/>
      <c r="AA187" s="107"/>
      <c r="AB187" s="111">
        <f>Table15775311283848586881828384858788898108118128138148158169179[[#This Row],[Rate (Auto fill)]]*Table15775311283848586881828384858788898108118128138148158169179[[#This Row],[Hours Groomed]]</f>
        <v>0</v>
      </c>
      <c r="AC187" s="32"/>
      <c r="AE187" s="85"/>
      <c r="AF187" s="85"/>
      <c r="AI187" s="33"/>
      <c r="AJ187" s="39"/>
      <c r="AK187" s="39"/>
      <c r="AL187" s="39"/>
      <c r="AM187" s="76"/>
      <c r="AN187" s="39"/>
      <c r="AO187" s="39"/>
      <c r="AP187" s="33"/>
      <c r="AQ187" s="77"/>
      <c r="AR187" s="39"/>
      <c r="AS187" s="39"/>
      <c r="AT187" s="76"/>
      <c r="AU187" s="39"/>
      <c r="AV187" s="78"/>
      <c r="AW187" s="33"/>
      <c r="AX187" s="77"/>
      <c r="AY187" s="39"/>
      <c r="AZ187" s="39"/>
      <c r="BA187" s="76"/>
      <c r="BB187" s="39"/>
      <c r="BC187" s="78"/>
      <c r="BD187" s="33"/>
      <c r="BE187" s="77"/>
      <c r="BF187" s="39"/>
      <c r="BG187" s="39"/>
      <c r="BH187" s="76"/>
      <c r="BI187" s="39"/>
      <c r="BJ187" s="78"/>
      <c r="BK187" s="33"/>
    </row>
    <row r="188" spans="1:63" x14ac:dyDescent="0.35">
      <c r="A188" s="77"/>
      <c r="B188" s="39"/>
      <c r="C188" s="39"/>
      <c r="D188" s="39"/>
      <c r="E188" s="39"/>
      <c r="F188" s="73"/>
      <c r="G188" s="95">
        <f>Table1487453233343536331323334353738393103113123133143153164174[[#This Row],[Hours Worked]]*Table1487453233343536331323334353738393103113123133143153164174[[#This Row],[Rate]]</f>
        <v>0</v>
      </c>
      <c r="H188" s="116"/>
      <c r="I188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88" s="94"/>
      <c r="K188" s="95">
        <f>Table1487453233343536331323334353738393103113123133143153164174[[#This Row],[Rate (Auto selects)]]*Table1487453233343536331323334353738393103113123133143153164174[[#This Row],[Hours Used]]</f>
        <v>0</v>
      </c>
      <c r="S188" s="33"/>
      <c r="T188" s="39"/>
      <c r="U188" s="39"/>
      <c r="V188" s="39"/>
      <c r="W188" s="39"/>
      <c r="X188" s="39"/>
      <c r="Y188" s="112">
        <f>IF(X188 &lt;&gt; "", RIGHT(Table15775311283848586881828384858788898108118128138148158169179[[#This Row],[Class (Dropdown)]],6),0)</f>
        <v>0</v>
      </c>
      <c r="Z188" s="108"/>
      <c r="AA188" s="107"/>
      <c r="AB188" s="111">
        <f>Table15775311283848586881828384858788898108118128138148158169179[[#This Row],[Rate (Auto fill)]]*Table15775311283848586881828384858788898108118128138148158169179[[#This Row],[Hours Groomed]]</f>
        <v>0</v>
      </c>
      <c r="AC188" s="32"/>
      <c r="AE188" s="85"/>
      <c r="AF188" s="85"/>
      <c r="AI188" s="33"/>
      <c r="AJ188" s="39"/>
      <c r="AK188" s="39"/>
      <c r="AL188" s="39"/>
      <c r="AM188" s="76"/>
      <c r="AN188" s="39"/>
      <c r="AO188" s="39"/>
      <c r="AP188" s="33"/>
      <c r="AQ188" s="77"/>
      <c r="AR188" s="39"/>
      <c r="AS188" s="39"/>
      <c r="AT188" s="76"/>
      <c r="AU188" s="39"/>
      <c r="AV188" s="78"/>
      <c r="AW188" s="33"/>
      <c r="AX188" s="77"/>
      <c r="AY188" s="39"/>
      <c r="AZ188" s="39"/>
      <c r="BA188" s="76"/>
      <c r="BB188" s="39"/>
      <c r="BC188" s="78"/>
      <c r="BD188" s="33"/>
      <c r="BE188" s="77"/>
      <c r="BF188" s="39"/>
      <c r="BG188" s="39"/>
      <c r="BH188" s="76"/>
      <c r="BI188" s="39"/>
      <c r="BJ188" s="78"/>
      <c r="BK188" s="33"/>
    </row>
    <row r="189" spans="1:63" x14ac:dyDescent="0.35">
      <c r="A189" s="77"/>
      <c r="B189" s="39"/>
      <c r="C189" s="39"/>
      <c r="D189" s="39"/>
      <c r="E189" s="39"/>
      <c r="F189" s="73"/>
      <c r="G189" s="95">
        <f>Table1487453233343536331323334353738393103113123133143153164174[[#This Row],[Hours Worked]]*Table1487453233343536331323334353738393103113123133143153164174[[#This Row],[Rate]]</f>
        <v>0</v>
      </c>
      <c r="H189" s="116"/>
      <c r="I189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89" s="94"/>
      <c r="K189" s="95">
        <f>Table1487453233343536331323334353738393103113123133143153164174[[#This Row],[Rate (Auto selects)]]*Table1487453233343536331323334353738393103113123133143153164174[[#This Row],[Hours Used]]</f>
        <v>0</v>
      </c>
      <c r="S189" s="33"/>
      <c r="T189" s="39"/>
      <c r="U189" s="39"/>
      <c r="V189" s="39"/>
      <c r="W189" s="39"/>
      <c r="X189" s="39"/>
      <c r="Y189" s="112">
        <f>IF(X189 &lt;&gt; "", RIGHT(Table15775311283848586881828384858788898108118128138148158169179[[#This Row],[Class (Dropdown)]],6),0)</f>
        <v>0</v>
      </c>
      <c r="Z189" s="108"/>
      <c r="AA189" s="107"/>
      <c r="AB189" s="111">
        <f>Table15775311283848586881828384858788898108118128138148158169179[[#This Row],[Rate (Auto fill)]]*Table15775311283848586881828384858788898108118128138148158169179[[#This Row],[Hours Groomed]]</f>
        <v>0</v>
      </c>
      <c r="AC189" s="32"/>
      <c r="AE189" s="85"/>
      <c r="AF189" s="85"/>
      <c r="AI189" s="33"/>
      <c r="AJ189" s="39"/>
      <c r="AK189" s="39"/>
      <c r="AL189" s="39"/>
      <c r="AM189" s="76"/>
      <c r="AN189" s="39"/>
      <c r="AO189" s="39"/>
      <c r="AP189" s="33"/>
      <c r="AQ189" s="77"/>
      <c r="AR189" s="39"/>
      <c r="AS189" s="39"/>
      <c r="AT189" s="76"/>
      <c r="AU189" s="39"/>
      <c r="AV189" s="78"/>
      <c r="AW189" s="33"/>
      <c r="AX189" s="77"/>
      <c r="AY189" s="39"/>
      <c r="AZ189" s="39"/>
      <c r="BA189" s="76"/>
      <c r="BB189" s="39"/>
      <c r="BC189" s="78"/>
      <c r="BD189" s="33"/>
      <c r="BE189" s="77"/>
      <c r="BF189" s="39"/>
      <c r="BG189" s="39"/>
      <c r="BH189" s="76"/>
      <c r="BI189" s="39"/>
      <c r="BJ189" s="78"/>
      <c r="BK189" s="33"/>
    </row>
    <row r="190" spans="1:63" x14ac:dyDescent="0.35">
      <c r="A190" s="77"/>
      <c r="B190" s="39"/>
      <c r="C190" s="39"/>
      <c r="D190" s="39"/>
      <c r="E190" s="39"/>
      <c r="F190" s="73"/>
      <c r="G190" s="95">
        <f>Table1487453233343536331323334353738393103113123133143153164174[[#This Row],[Hours Worked]]*Table1487453233343536331323334353738393103113123133143153164174[[#This Row],[Rate]]</f>
        <v>0</v>
      </c>
      <c r="H190" s="116"/>
      <c r="I190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90" s="94"/>
      <c r="K190" s="95">
        <f>Table1487453233343536331323334353738393103113123133143153164174[[#This Row],[Rate (Auto selects)]]*Table1487453233343536331323334353738393103113123133143153164174[[#This Row],[Hours Used]]</f>
        <v>0</v>
      </c>
      <c r="S190" s="33"/>
      <c r="T190" s="39"/>
      <c r="U190" s="39"/>
      <c r="V190" s="39"/>
      <c r="W190" s="39"/>
      <c r="X190" s="39"/>
      <c r="Y190" s="112">
        <f>IF(X190 &lt;&gt; "", RIGHT(Table15775311283848586881828384858788898108118128138148158169179[[#This Row],[Class (Dropdown)]],6),0)</f>
        <v>0</v>
      </c>
      <c r="Z190" s="108"/>
      <c r="AA190" s="107"/>
      <c r="AB190" s="111">
        <f>Table15775311283848586881828384858788898108118128138148158169179[[#This Row],[Rate (Auto fill)]]*Table15775311283848586881828384858788898108118128138148158169179[[#This Row],[Hours Groomed]]</f>
        <v>0</v>
      </c>
      <c r="AC190" s="32"/>
      <c r="AE190" s="85"/>
      <c r="AF190" s="85"/>
      <c r="AI190" s="33"/>
      <c r="AJ190" s="39"/>
      <c r="AK190" s="39"/>
      <c r="AL190" s="39"/>
      <c r="AM190" s="76"/>
      <c r="AN190" s="39"/>
      <c r="AO190" s="39"/>
      <c r="AP190" s="33"/>
      <c r="AQ190" s="77"/>
      <c r="AR190" s="39"/>
      <c r="AS190" s="39"/>
      <c r="AT190" s="76"/>
      <c r="AU190" s="39"/>
      <c r="AV190" s="78"/>
      <c r="AW190" s="33"/>
      <c r="AX190" s="77"/>
      <c r="AY190" s="39"/>
      <c r="AZ190" s="39"/>
      <c r="BA190" s="76"/>
      <c r="BB190" s="39"/>
      <c r="BC190" s="78"/>
      <c r="BD190" s="33"/>
      <c r="BE190" s="77"/>
      <c r="BF190" s="39"/>
      <c r="BG190" s="39"/>
      <c r="BH190" s="76"/>
      <c r="BI190" s="39"/>
      <c r="BJ190" s="78"/>
      <c r="BK190" s="33"/>
    </row>
    <row r="191" spans="1:63" x14ac:dyDescent="0.35">
      <c r="A191" s="77"/>
      <c r="B191" s="39"/>
      <c r="C191" s="39"/>
      <c r="D191" s="39"/>
      <c r="E191" s="39"/>
      <c r="F191" s="73"/>
      <c r="G191" s="95">
        <f>Table1487453233343536331323334353738393103113123133143153164174[[#This Row],[Hours Worked]]*Table1487453233343536331323334353738393103113123133143153164174[[#This Row],[Rate]]</f>
        <v>0</v>
      </c>
      <c r="H191" s="116"/>
      <c r="I191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91" s="94"/>
      <c r="K191" s="95">
        <f>Table1487453233343536331323334353738393103113123133143153164174[[#This Row],[Rate (Auto selects)]]*Table1487453233343536331323334353738393103113123133143153164174[[#This Row],[Hours Used]]</f>
        <v>0</v>
      </c>
      <c r="S191" s="33"/>
      <c r="T191" s="39"/>
      <c r="U191" s="39"/>
      <c r="V191" s="39"/>
      <c r="W191" s="39"/>
      <c r="X191" s="39"/>
      <c r="Y191" s="112">
        <f>IF(X191 &lt;&gt; "", RIGHT(Table15775311283848586881828384858788898108118128138148158169179[[#This Row],[Class (Dropdown)]],6),0)</f>
        <v>0</v>
      </c>
      <c r="Z191" s="108"/>
      <c r="AA191" s="107"/>
      <c r="AB191" s="111">
        <f>Table15775311283848586881828384858788898108118128138148158169179[[#This Row],[Rate (Auto fill)]]*Table15775311283848586881828384858788898108118128138148158169179[[#This Row],[Hours Groomed]]</f>
        <v>0</v>
      </c>
      <c r="AC191" s="32"/>
      <c r="AE191" s="85"/>
      <c r="AF191" s="85"/>
      <c r="AI191" s="33"/>
      <c r="AJ191" s="39"/>
      <c r="AK191" s="39"/>
      <c r="AL191" s="39"/>
      <c r="AM191" s="76"/>
      <c r="AN191" s="39"/>
      <c r="AO191" s="39"/>
      <c r="AP191" s="33"/>
      <c r="AQ191" s="77"/>
      <c r="AR191" s="39"/>
      <c r="AS191" s="39"/>
      <c r="AT191" s="76"/>
      <c r="AU191" s="39"/>
      <c r="AV191" s="78"/>
      <c r="AW191" s="33"/>
      <c r="AX191" s="77"/>
      <c r="AY191" s="39"/>
      <c r="AZ191" s="39"/>
      <c r="BA191" s="76"/>
      <c r="BB191" s="39"/>
      <c r="BC191" s="78"/>
      <c r="BD191" s="33"/>
      <c r="BE191" s="77"/>
      <c r="BF191" s="39"/>
      <c r="BG191" s="39"/>
      <c r="BH191" s="76"/>
      <c r="BI191" s="39"/>
      <c r="BJ191" s="78"/>
      <c r="BK191" s="33"/>
    </row>
    <row r="192" spans="1:63" x14ac:dyDescent="0.35">
      <c r="A192" s="77"/>
      <c r="B192" s="39"/>
      <c r="C192" s="39"/>
      <c r="D192" s="39"/>
      <c r="E192" s="39"/>
      <c r="F192" s="73"/>
      <c r="G192" s="95">
        <f>Table1487453233343536331323334353738393103113123133143153164174[[#This Row],[Hours Worked]]*Table1487453233343536331323334353738393103113123133143153164174[[#This Row],[Rate]]</f>
        <v>0</v>
      </c>
      <c r="H192" s="116"/>
      <c r="I192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92" s="94"/>
      <c r="K192" s="95">
        <f>Table1487453233343536331323334353738393103113123133143153164174[[#This Row],[Rate (Auto selects)]]*Table1487453233343536331323334353738393103113123133143153164174[[#This Row],[Hours Used]]</f>
        <v>0</v>
      </c>
      <c r="S192" s="33"/>
      <c r="T192" s="39"/>
      <c r="U192" s="39"/>
      <c r="V192" s="39"/>
      <c r="W192" s="39"/>
      <c r="X192" s="39"/>
      <c r="Y192" s="112">
        <f>IF(X192 &lt;&gt; "", RIGHT(Table15775311283848586881828384858788898108118128138148158169179[[#This Row],[Class (Dropdown)]],6),0)</f>
        <v>0</v>
      </c>
      <c r="Z192" s="108"/>
      <c r="AA192" s="107"/>
      <c r="AB192" s="111">
        <f>Table15775311283848586881828384858788898108118128138148158169179[[#This Row],[Rate (Auto fill)]]*Table15775311283848586881828384858788898108118128138148158169179[[#This Row],[Hours Groomed]]</f>
        <v>0</v>
      </c>
      <c r="AC192" s="32"/>
      <c r="AE192" s="85"/>
      <c r="AF192" s="85"/>
      <c r="AI192" s="33"/>
      <c r="AJ192" s="39"/>
      <c r="AK192" s="39"/>
      <c r="AL192" s="39"/>
      <c r="AM192" s="76"/>
      <c r="AN192" s="39"/>
      <c r="AO192" s="39"/>
      <c r="AP192" s="33"/>
      <c r="AQ192" s="77"/>
      <c r="AR192" s="39"/>
      <c r="AS192" s="39"/>
      <c r="AT192" s="76"/>
      <c r="AU192" s="39"/>
      <c r="AV192" s="78"/>
      <c r="AW192" s="33"/>
      <c r="AX192" s="77"/>
      <c r="AY192" s="39"/>
      <c r="AZ192" s="39"/>
      <c r="BA192" s="76"/>
      <c r="BB192" s="39"/>
      <c r="BC192" s="78"/>
      <c r="BD192" s="33"/>
      <c r="BE192" s="77"/>
      <c r="BF192" s="39"/>
      <c r="BG192" s="39"/>
      <c r="BH192" s="76"/>
      <c r="BI192" s="39"/>
      <c r="BJ192" s="78"/>
      <c r="BK192" s="33"/>
    </row>
    <row r="193" spans="1:63" x14ac:dyDescent="0.35">
      <c r="A193" s="77"/>
      <c r="B193" s="39"/>
      <c r="C193" s="39"/>
      <c r="D193" s="39"/>
      <c r="E193" s="39"/>
      <c r="F193" s="73"/>
      <c r="G193" s="95">
        <f>Table1487453233343536331323334353738393103113123133143153164174[[#This Row],[Hours Worked]]*Table1487453233343536331323334353738393103113123133143153164174[[#This Row],[Rate]]</f>
        <v>0</v>
      </c>
      <c r="H193" s="116"/>
      <c r="I193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93" s="94"/>
      <c r="K193" s="95">
        <f>Table1487453233343536331323334353738393103113123133143153164174[[#This Row],[Rate (Auto selects)]]*Table1487453233343536331323334353738393103113123133143153164174[[#This Row],[Hours Used]]</f>
        <v>0</v>
      </c>
      <c r="S193" s="33"/>
      <c r="T193" s="39"/>
      <c r="U193" s="39"/>
      <c r="V193" s="39"/>
      <c r="W193" s="39"/>
      <c r="X193" s="39"/>
      <c r="Y193" s="112">
        <f>IF(X193 &lt;&gt; "", RIGHT(Table15775311283848586881828384858788898108118128138148158169179[[#This Row],[Class (Dropdown)]],6),0)</f>
        <v>0</v>
      </c>
      <c r="Z193" s="108"/>
      <c r="AA193" s="107"/>
      <c r="AB193" s="111">
        <f>Table15775311283848586881828384858788898108118128138148158169179[[#This Row],[Rate (Auto fill)]]*Table15775311283848586881828384858788898108118128138148158169179[[#This Row],[Hours Groomed]]</f>
        <v>0</v>
      </c>
      <c r="AC193" s="32"/>
      <c r="AE193" s="85"/>
      <c r="AF193" s="85"/>
      <c r="AI193" s="33"/>
      <c r="AJ193" s="39"/>
      <c r="AK193" s="39"/>
      <c r="AL193" s="39"/>
      <c r="AM193" s="76"/>
      <c r="AN193" s="39"/>
      <c r="AO193" s="39"/>
      <c r="AP193" s="33"/>
      <c r="AQ193" s="77"/>
      <c r="AR193" s="39"/>
      <c r="AS193" s="39"/>
      <c r="AT193" s="76"/>
      <c r="AU193" s="39"/>
      <c r="AV193" s="78"/>
      <c r="AW193" s="33"/>
      <c r="AX193" s="77"/>
      <c r="AY193" s="39"/>
      <c r="AZ193" s="39"/>
      <c r="BA193" s="76"/>
      <c r="BB193" s="39"/>
      <c r="BC193" s="78"/>
      <c r="BD193" s="33"/>
      <c r="BE193" s="77"/>
      <c r="BF193" s="39"/>
      <c r="BG193" s="39"/>
      <c r="BH193" s="76"/>
      <c r="BI193" s="39"/>
      <c r="BJ193" s="78"/>
      <c r="BK193" s="33"/>
    </row>
    <row r="194" spans="1:63" x14ac:dyDescent="0.35">
      <c r="A194" s="77"/>
      <c r="B194" s="39"/>
      <c r="C194" s="39"/>
      <c r="D194" s="39"/>
      <c r="E194" s="39"/>
      <c r="F194" s="73"/>
      <c r="G194" s="95">
        <f>Table1487453233343536331323334353738393103113123133143153164174[[#This Row],[Hours Worked]]*Table1487453233343536331323334353738393103113123133143153164174[[#This Row],[Rate]]</f>
        <v>0</v>
      </c>
      <c r="H194" s="116"/>
      <c r="I194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94" s="94"/>
      <c r="K194" s="95">
        <f>Table1487453233343536331323334353738393103113123133143153164174[[#This Row],[Rate (Auto selects)]]*Table1487453233343536331323334353738393103113123133143153164174[[#This Row],[Hours Used]]</f>
        <v>0</v>
      </c>
      <c r="S194" s="33"/>
      <c r="T194" s="39"/>
      <c r="U194" s="39"/>
      <c r="V194" s="39"/>
      <c r="W194" s="39"/>
      <c r="X194" s="39"/>
      <c r="Y194" s="112">
        <f>IF(X194 &lt;&gt; "", RIGHT(Table15775311283848586881828384858788898108118128138148158169179[[#This Row],[Class (Dropdown)]],6),0)</f>
        <v>0</v>
      </c>
      <c r="Z194" s="108"/>
      <c r="AA194" s="107"/>
      <c r="AB194" s="111">
        <f>Table15775311283848586881828384858788898108118128138148158169179[[#This Row],[Rate (Auto fill)]]*Table15775311283848586881828384858788898108118128138148158169179[[#This Row],[Hours Groomed]]</f>
        <v>0</v>
      </c>
      <c r="AC194" s="32"/>
      <c r="AE194" s="85"/>
      <c r="AF194" s="85"/>
      <c r="AI194" s="33"/>
      <c r="AJ194" s="39"/>
      <c r="AK194" s="39"/>
      <c r="AL194" s="39"/>
      <c r="AM194" s="76"/>
      <c r="AN194" s="39"/>
      <c r="AO194" s="39"/>
      <c r="AP194" s="33"/>
      <c r="AQ194" s="77"/>
      <c r="AR194" s="39"/>
      <c r="AS194" s="39"/>
      <c r="AT194" s="76"/>
      <c r="AU194" s="39"/>
      <c r="AV194" s="78"/>
      <c r="AW194" s="33"/>
      <c r="AX194" s="77"/>
      <c r="AY194" s="39"/>
      <c r="AZ194" s="39"/>
      <c r="BA194" s="76"/>
      <c r="BB194" s="39"/>
      <c r="BC194" s="78"/>
      <c r="BD194" s="33"/>
      <c r="BE194" s="77"/>
      <c r="BF194" s="39"/>
      <c r="BG194" s="39"/>
      <c r="BH194" s="76"/>
      <c r="BI194" s="39"/>
      <c r="BJ194" s="78"/>
      <c r="BK194" s="33"/>
    </row>
    <row r="195" spans="1:63" x14ac:dyDescent="0.35">
      <c r="A195" s="77"/>
      <c r="B195" s="39"/>
      <c r="C195" s="39"/>
      <c r="D195" s="39"/>
      <c r="E195" s="39"/>
      <c r="F195" s="73"/>
      <c r="G195" s="95">
        <f>Table1487453233343536331323334353738393103113123133143153164174[[#This Row],[Hours Worked]]*Table1487453233343536331323334353738393103113123133143153164174[[#This Row],[Rate]]</f>
        <v>0</v>
      </c>
      <c r="H195" s="116"/>
      <c r="I195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95" s="94"/>
      <c r="K195" s="95">
        <f>Table1487453233343536331323334353738393103113123133143153164174[[#This Row],[Rate (Auto selects)]]*Table1487453233343536331323334353738393103113123133143153164174[[#This Row],[Hours Used]]</f>
        <v>0</v>
      </c>
      <c r="S195" s="33"/>
      <c r="T195" s="39"/>
      <c r="U195" s="39"/>
      <c r="V195" s="39"/>
      <c r="W195" s="39"/>
      <c r="X195" s="39"/>
      <c r="Y195" s="112">
        <f>IF(X195 &lt;&gt; "", RIGHT(Table15775311283848586881828384858788898108118128138148158169179[[#This Row],[Class (Dropdown)]],6),0)</f>
        <v>0</v>
      </c>
      <c r="Z195" s="108"/>
      <c r="AA195" s="107"/>
      <c r="AB195" s="111">
        <f>Table15775311283848586881828384858788898108118128138148158169179[[#This Row],[Rate (Auto fill)]]*Table15775311283848586881828384858788898108118128138148158169179[[#This Row],[Hours Groomed]]</f>
        <v>0</v>
      </c>
      <c r="AC195" s="32"/>
      <c r="AE195" s="85"/>
      <c r="AF195" s="85"/>
      <c r="AI195" s="33"/>
      <c r="AJ195" s="39"/>
      <c r="AK195" s="39"/>
      <c r="AL195" s="39"/>
      <c r="AM195" s="76"/>
      <c r="AN195" s="39"/>
      <c r="AO195" s="39"/>
      <c r="AP195" s="33"/>
      <c r="AQ195" s="77"/>
      <c r="AR195" s="39"/>
      <c r="AS195" s="39"/>
      <c r="AT195" s="76"/>
      <c r="AU195" s="39"/>
      <c r="AV195" s="78"/>
      <c r="AW195" s="33"/>
      <c r="AX195" s="77"/>
      <c r="AY195" s="39"/>
      <c r="AZ195" s="39"/>
      <c r="BA195" s="76"/>
      <c r="BB195" s="39"/>
      <c r="BC195" s="78"/>
      <c r="BD195" s="33"/>
      <c r="BE195" s="77"/>
      <c r="BF195" s="39"/>
      <c r="BG195" s="39"/>
      <c r="BH195" s="76"/>
      <c r="BI195" s="39"/>
      <c r="BJ195" s="78"/>
      <c r="BK195" s="33"/>
    </row>
    <row r="196" spans="1:63" x14ac:dyDescent="0.35">
      <c r="A196" s="77"/>
      <c r="B196" s="39"/>
      <c r="C196" s="39"/>
      <c r="D196" s="39"/>
      <c r="E196" s="39"/>
      <c r="F196" s="73"/>
      <c r="G196" s="95">
        <f>Table1487453233343536331323334353738393103113123133143153164174[[#This Row],[Hours Worked]]*Table1487453233343536331323334353738393103113123133143153164174[[#This Row],[Rate]]</f>
        <v>0</v>
      </c>
      <c r="H196" s="116"/>
      <c r="I196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96" s="94"/>
      <c r="K196" s="95">
        <f>Table1487453233343536331323334353738393103113123133143153164174[[#This Row],[Rate (Auto selects)]]*Table1487453233343536331323334353738393103113123133143153164174[[#This Row],[Hours Used]]</f>
        <v>0</v>
      </c>
      <c r="S196" s="33"/>
      <c r="T196" s="39"/>
      <c r="U196" s="39"/>
      <c r="V196" s="39"/>
      <c r="W196" s="39"/>
      <c r="X196" s="39"/>
      <c r="Y196" s="112">
        <f>IF(X196 &lt;&gt; "", RIGHT(Table15775311283848586881828384858788898108118128138148158169179[[#This Row],[Class (Dropdown)]],6),0)</f>
        <v>0</v>
      </c>
      <c r="Z196" s="108"/>
      <c r="AA196" s="107"/>
      <c r="AB196" s="111">
        <f>Table15775311283848586881828384858788898108118128138148158169179[[#This Row],[Rate (Auto fill)]]*Table15775311283848586881828384858788898108118128138148158169179[[#This Row],[Hours Groomed]]</f>
        <v>0</v>
      </c>
      <c r="AC196" s="32"/>
      <c r="AE196" s="85"/>
      <c r="AF196" s="85"/>
      <c r="AI196" s="33"/>
      <c r="AJ196" s="39"/>
      <c r="AK196" s="39"/>
      <c r="AL196" s="39"/>
      <c r="AM196" s="76"/>
      <c r="AN196" s="39"/>
      <c r="AO196" s="39"/>
      <c r="AP196" s="33"/>
      <c r="AQ196" s="77"/>
      <c r="AR196" s="39"/>
      <c r="AS196" s="39"/>
      <c r="AT196" s="76"/>
      <c r="AU196" s="39"/>
      <c r="AV196" s="78"/>
      <c r="AW196" s="33"/>
      <c r="AX196" s="77"/>
      <c r="AY196" s="39"/>
      <c r="AZ196" s="39"/>
      <c r="BA196" s="76"/>
      <c r="BB196" s="39"/>
      <c r="BC196" s="78"/>
      <c r="BD196" s="33"/>
      <c r="BE196" s="77"/>
      <c r="BF196" s="39"/>
      <c r="BG196" s="39"/>
      <c r="BH196" s="76"/>
      <c r="BI196" s="39"/>
      <c r="BJ196" s="78"/>
      <c r="BK196" s="33"/>
    </row>
    <row r="197" spans="1:63" x14ac:dyDescent="0.35">
      <c r="A197" s="77"/>
      <c r="B197" s="39"/>
      <c r="C197" s="39"/>
      <c r="D197" s="39"/>
      <c r="E197" s="39"/>
      <c r="F197" s="73"/>
      <c r="G197" s="95">
        <f>Table1487453233343536331323334353738393103113123133143153164174[[#This Row],[Hours Worked]]*Table1487453233343536331323334353738393103113123133143153164174[[#This Row],[Rate]]</f>
        <v>0</v>
      </c>
      <c r="H197" s="116"/>
      <c r="I197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97" s="94"/>
      <c r="K197" s="95">
        <f>Table1487453233343536331323334353738393103113123133143153164174[[#This Row],[Rate (Auto selects)]]*Table1487453233343536331323334353738393103113123133143153164174[[#This Row],[Hours Used]]</f>
        <v>0</v>
      </c>
      <c r="S197" s="33"/>
      <c r="T197" s="39"/>
      <c r="U197" s="39"/>
      <c r="V197" s="39"/>
      <c r="W197" s="39"/>
      <c r="X197" s="39"/>
      <c r="Y197" s="112">
        <f>IF(X197 &lt;&gt; "", RIGHT(Table15775311283848586881828384858788898108118128138148158169179[[#This Row],[Class (Dropdown)]],6),0)</f>
        <v>0</v>
      </c>
      <c r="Z197" s="108"/>
      <c r="AA197" s="107"/>
      <c r="AB197" s="111">
        <f>Table15775311283848586881828384858788898108118128138148158169179[[#This Row],[Rate (Auto fill)]]*Table15775311283848586881828384858788898108118128138148158169179[[#This Row],[Hours Groomed]]</f>
        <v>0</v>
      </c>
      <c r="AC197" s="32"/>
      <c r="AE197" s="85"/>
      <c r="AF197" s="85"/>
      <c r="AI197" s="33"/>
      <c r="AJ197" s="39"/>
      <c r="AK197" s="39"/>
      <c r="AL197" s="39"/>
      <c r="AM197" s="76"/>
      <c r="AN197" s="39"/>
      <c r="AO197" s="39"/>
      <c r="AP197" s="33"/>
      <c r="AQ197" s="77"/>
      <c r="AR197" s="39"/>
      <c r="AS197" s="39"/>
      <c r="AT197" s="76"/>
      <c r="AU197" s="39"/>
      <c r="AV197" s="78"/>
      <c r="AW197" s="33"/>
      <c r="AX197" s="77"/>
      <c r="AY197" s="39"/>
      <c r="AZ197" s="39"/>
      <c r="BA197" s="76"/>
      <c r="BB197" s="39"/>
      <c r="BC197" s="78"/>
      <c r="BD197" s="33"/>
      <c r="BE197" s="77"/>
      <c r="BF197" s="39"/>
      <c r="BG197" s="39"/>
      <c r="BH197" s="76"/>
      <c r="BI197" s="39"/>
      <c r="BJ197" s="78"/>
      <c r="BK197" s="33"/>
    </row>
    <row r="198" spans="1:63" x14ac:dyDescent="0.35">
      <c r="A198" s="77"/>
      <c r="B198" s="39"/>
      <c r="C198" s="39"/>
      <c r="D198" s="39"/>
      <c r="E198" s="39"/>
      <c r="F198" s="73"/>
      <c r="G198" s="95">
        <f>Table1487453233343536331323334353738393103113123133143153164174[[#This Row],[Hours Worked]]*Table1487453233343536331323334353738393103113123133143153164174[[#This Row],[Rate]]</f>
        <v>0</v>
      </c>
      <c r="H198" s="116"/>
      <c r="I198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98" s="94"/>
      <c r="K198" s="95">
        <f>Table1487453233343536331323334353738393103113123133143153164174[[#This Row],[Rate (Auto selects)]]*Table1487453233343536331323334353738393103113123133143153164174[[#This Row],[Hours Used]]</f>
        <v>0</v>
      </c>
      <c r="S198" s="33"/>
      <c r="T198" s="39"/>
      <c r="U198" s="39"/>
      <c r="V198" s="39"/>
      <c r="W198" s="39"/>
      <c r="X198" s="39"/>
      <c r="Y198" s="112">
        <f>IF(X198 &lt;&gt; "", RIGHT(Table15775311283848586881828384858788898108118128138148158169179[[#This Row],[Class (Dropdown)]],6),0)</f>
        <v>0</v>
      </c>
      <c r="Z198" s="108"/>
      <c r="AA198" s="107"/>
      <c r="AB198" s="111">
        <f>Table15775311283848586881828384858788898108118128138148158169179[[#This Row],[Rate (Auto fill)]]*Table15775311283848586881828384858788898108118128138148158169179[[#This Row],[Hours Groomed]]</f>
        <v>0</v>
      </c>
      <c r="AC198" s="32"/>
      <c r="AE198" s="85"/>
      <c r="AF198" s="85"/>
      <c r="AI198" s="33"/>
      <c r="AJ198" s="39"/>
      <c r="AK198" s="39"/>
      <c r="AL198" s="39"/>
      <c r="AM198" s="76"/>
      <c r="AN198" s="39"/>
      <c r="AO198" s="39"/>
      <c r="AP198" s="33"/>
      <c r="AQ198" s="77"/>
      <c r="AR198" s="39"/>
      <c r="AS198" s="39"/>
      <c r="AT198" s="76"/>
      <c r="AU198" s="39"/>
      <c r="AV198" s="78"/>
      <c r="AW198" s="33"/>
      <c r="AX198" s="77"/>
      <c r="AY198" s="39"/>
      <c r="AZ198" s="39"/>
      <c r="BA198" s="76"/>
      <c r="BB198" s="39"/>
      <c r="BC198" s="78"/>
      <c r="BD198" s="33"/>
      <c r="BE198" s="77"/>
      <c r="BF198" s="39"/>
      <c r="BG198" s="39"/>
      <c r="BH198" s="76"/>
      <c r="BI198" s="39"/>
      <c r="BJ198" s="78"/>
      <c r="BK198" s="33"/>
    </row>
    <row r="199" spans="1:63" x14ac:dyDescent="0.35">
      <c r="A199" s="77"/>
      <c r="B199" s="39"/>
      <c r="C199" s="39"/>
      <c r="D199" s="39"/>
      <c r="E199" s="39"/>
      <c r="F199" s="73"/>
      <c r="G199" s="95">
        <f>Table1487453233343536331323334353738393103113123133143153164174[[#This Row],[Hours Worked]]*Table1487453233343536331323334353738393103113123133143153164174[[#This Row],[Rate]]</f>
        <v>0</v>
      </c>
      <c r="H199" s="116"/>
      <c r="I199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199" s="94"/>
      <c r="K199" s="95">
        <f>Table1487453233343536331323334353738393103113123133143153164174[[#This Row],[Rate (Auto selects)]]*Table1487453233343536331323334353738393103113123133143153164174[[#This Row],[Hours Used]]</f>
        <v>0</v>
      </c>
      <c r="S199" s="33"/>
      <c r="T199" s="39"/>
      <c r="U199" s="39"/>
      <c r="V199" s="39"/>
      <c r="W199" s="39"/>
      <c r="X199" s="39"/>
      <c r="Y199" s="112">
        <f>IF(X199 &lt;&gt; "", RIGHT(Table15775311283848586881828384858788898108118128138148158169179[[#This Row],[Class (Dropdown)]],6),0)</f>
        <v>0</v>
      </c>
      <c r="Z199" s="108"/>
      <c r="AA199" s="107"/>
      <c r="AB199" s="111">
        <f>Table15775311283848586881828384858788898108118128138148158169179[[#This Row],[Rate (Auto fill)]]*Table15775311283848586881828384858788898108118128138148158169179[[#This Row],[Hours Groomed]]</f>
        <v>0</v>
      </c>
      <c r="AC199" s="32"/>
      <c r="AE199" s="85"/>
      <c r="AF199" s="85"/>
      <c r="AI199" s="33"/>
      <c r="AJ199" s="39"/>
      <c r="AK199" s="39"/>
      <c r="AL199" s="39"/>
      <c r="AM199" s="76"/>
      <c r="AN199" s="39"/>
      <c r="AO199" s="39"/>
      <c r="AP199" s="33"/>
      <c r="AQ199" s="77"/>
      <c r="AR199" s="39"/>
      <c r="AS199" s="39"/>
      <c r="AT199" s="76"/>
      <c r="AU199" s="39"/>
      <c r="AV199" s="78"/>
      <c r="AW199" s="33"/>
      <c r="AX199" s="77"/>
      <c r="AY199" s="39"/>
      <c r="AZ199" s="39"/>
      <c r="BA199" s="76"/>
      <c r="BB199" s="39"/>
      <c r="BC199" s="78"/>
      <c r="BD199" s="33"/>
      <c r="BE199" s="77"/>
      <c r="BF199" s="39"/>
      <c r="BG199" s="39"/>
      <c r="BH199" s="76"/>
      <c r="BI199" s="39"/>
      <c r="BJ199" s="78"/>
      <c r="BK199" s="33"/>
    </row>
    <row r="200" spans="1:63" x14ac:dyDescent="0.35">
      <c r="A200" s="77"/>
      <c r="B200" s="39"/>
      <c r="C200" s="39"/>
      <c r="D200" s="39"/>
      <c r="E200" s="39"/>
      <c r="F200" s="73"/>
      <c r="G200" s="95">
        <f>Table1487453233343536331323334353738393103113123133143153164174[[#This Row],[Hours Worked]]*Table1487453233343536331323334353738393103113123133143153164174[[#This Row],[Rate]]</f>
        <v>0</v>
      </c>
      <c r="H200" s="116"/>
      <c r="I200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200" s="94"/>
      <c r="K200" s="95">
        <f>Table1487453233343536331323334353738393103113123133143153164174[[#This Row],[Rate (Auto selects)]]*Table1487453233343536331323334353738393103113123133143153164174[[#This Row],[Hours Used]]</f>
        <v>0</v>
      </c>
      <c r="S200" s="33"/>
      <c r="T200" s="39"/>
      <c r="U200" s="39"/>
      <c r="V200" s="39"/>
      <c r="W200" s="39"/>
      <c r="X200" s="39"/>
      <c r="Y200" s="112">
        <f>IF(X200 &lt;&gt; "", RIGHT(Table15775311283848586881828384858788898108118128138148158169179[[#This Row],[Class (Dropdown)]],6),0)</f>
        <v>0</v>
      </c>
      <c r="Z200" s="108"/>
      <c r="AA200" s="107"/>
      <c r="AB200" s="111">
        <f>Table15775311283848586881828384858788898108118128138148158169179[[#This Row],[Rate (Auto fill)]]*Table15775311283848586881828384858788898108118128138148158169179[[#This Row],[Hours Groomed]]</f>
        <v>0</v>
      </c>
      <c r="AC200" s="32"/>
      <c r="AE200" s="85"/>
      <c r="AF200" s="85"/>
      <c r="AI200" s="33"/>
      <c r="AJ200" s="39"/>
      <c r="AK200" s="39"/>
      <c r="AL200" s="39"/>
      <c r="AM200" s="76"/>
      <c r="AN200" s="39"/>
      <c r="AO200" s="39"/>
      <c r="AP200" s="33"/>
      <c r="AQ200" s="77"/>
      <c r="AR200" s="39"/>
      <c r="AS200" s="39"/>
      <c r="AT200" s="76"/>
      <c r="AU200" s="39"/>
      <c r="AV200" s="78"/>
      <c r="AW200" s="33"/>
      <c r="AX200" s="77"/>
      <c r="AY200" s="39"/>
      <c r="AZ200" s="39"/>
      <c r="BA200" s="76"/>
      <c r="BB200" s="39"/>
      <c r="BC200" s="78"/>
      <c r="BD200" s="33"/>
      <c r="BE200" s="77"/>
      <c r="BF200" s="39"/>
      <c r="BG200" s="39"/>
      <c r="BH200" s="76"/>
      <c r="BI200" s="39"/>
      <c r="BJ200" s="78"/>
      <c r="BK200" s="33"/>
    </row>
    <row r="201" spans="1:63" x14ac:dyDescent="0.35">
      <c r="A201" s="77"/>
      <c r="B201" s="39"/>
      <c r="C201" s="39"/>
      <c r="D201" s="39"/>
      <c r="E201" s="39"/>
      <c r="F201" s="73"/>
      <c r="G201" s="95">
        <f>Table1487453233343536331323334353738393103113123133143153164174[[#This Row],[Hours Worked]]*Table1487453233343536331323334353738393103113123133143153164174[[#This Row],[Rate]]</f>
        <v>0</v>
      </c>
      <c r="H201" s="116"/>
      <c r="I201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201" s="94"/>
      <c r="K201" s="95">
        <f>Table1487453233343536331323334353738393103113123133143153164174[[#This Row],[Rate (Auto selects)]]*Table1487453233343536331323334353738393103113123133143153164174[[#This Row],[Hours Used]]</f>
        <v>0</v>
      </c>
      <c r="S201" s="33"/>
      <c r="T201" s="39"/>
      <c r="U201" s="39"/>
      <c r="V201" s="39"/>
      <c r="W201" s="39"/>
      <c r="X201" s="39"/>
      <c r="Y201" s="112">
        <f>IF(X201 &lt;&gt; "", RIGHT(Table15775311283848586881828384858788898108118128138148158169179[[#This Row],[Class (Dropdown)]],6),0)</f>
        <v>0</v>
      </c>
      <c r="Z201" s="108"/>
      <c r="AA201" s="107"/>
      <c r="AB201" s="111">
        <f>Table15775311283848586881828384858788898108118128138148158169179[[#This Row],[Rate (Auto fill)]]*Table15775311283848586881828384858788898108118128138148158169179[[#This Row],[Hours Groomed]]</f>
        <v>0</v>
      </c>
      <c r="AC201" s="32"/>
      <c r="AE201" s="85"/>
      <c r="AF201" s="85"/>
      <c r="AI201" s="33"/>
      <c r="AJ201" s="39"/>
      <c r="AK201" s="39"/>
      <c r="AL201" s="39"/>
      <c r="AM201" s="76"/>
      <c r="AN201" s="39"/>
      <c r="AO201" s="39"/>
      <c r="AP201" s="33"/>
      <c r="AQ201" s="77"/>
      <c r="AR201" s="39"/>
      <c r="AS201" s="39"/>
      <c r="AT201" s="76"/>
      <c r="AU201" s="39"/>
      <c r="AV201" s="78"/>
      <c r="AW201" s="33"/>
      <c r="AX201" s="77"/>
      <c r="AY201" s="39"/>
      <c r="AZ201" s="39"/>
      <c r="BA201" s="76"/>
      <c r="BB201" s="39"/>
      <c r="BC201" s="78"/>
      <c r="BD201" s="33"/>
      <c r="BE201" s="77"/>
      <c r="BF201" s="39"/>
      <c r="BG201" s="39"/>
      <c r="BH201" s="76"/>
      <c r="BI201" s="39"/>
      <c r="BJ201" s="78"/>
      <c r="BK201" s="33"/>
    </row>
    <row r="202" spans="1:63" ht="15.6" thickBot="1" x14ac:dyDescent="0.4">
      <c r="A202" s="81"/>
      <c r="B202" s="82"/>
      <c r="C202" s="82"/>
      <c r="D202" s="82"/>
      <c r="E202" s="82"/>
      <c r="F202" s="86"/>
      <c r="G202" s="95">
        <f>Table1487453233343536331323334353738393103113123133143153164174[[#This Row],[Hours Worked]]*Table1487453233343536331323334353738393103113123133143153164174[[#This Row],[Rate]]</f>
        <v>0</v>
      </c>
      <c r="H202" s="116"/>
      <c r="I202" s="118">
        <f>IF(Table1487453233343536331323334353738393103113123133143153164174[[#This Row],[Equipment Used (Dropdown)]] &lt;&gt; "", RIGHT(Table1487453233343536331323334353738393103113123133143153164174[[#This Row],[Equipment Used (Dropdown)]],6),0)</f>
        <v>0</v>
      </c>
      <c r="J202" s="94"/>
      <c r="K202" s="95">
        <f>Table1487453233343536331323334353738393103113123133143153164174[[#This Row],[Rate (Auto selects)]]*Table1487453233343536331323334353738393103113123133143153164174[[#This Row],[Hours Used]]</f>
        <v>0</v>
      </c>
      <c r="S202" s="33"/>
      <c r="T202" s="39"/>
      <c r="U202" s="39"/>
      <c r="V202" s="39"/>
      <c r="W202" s="39"/>
      <c r="X202" s="39"/>
      <c r="Y202" s="112">
        <f>IF(X202 &lt;&gt; "", RIGHT(Table15775311283848586881828384858788898108118128138148158169179[[#This Row],[Class (Dropdown)]],6),0)</f>
        <v>0</v>
      </c>
      <c r="Z202" s="108"/>
      <c r="AA202" s="107"/>
      <c r="AB202" s="111">
        <f>Table15775311283848586881828384858788898108118128138148158169179[[#This Row],[Rate (Auto fill)]]*Table15775311283848586881828384858788898108118128138148158169179[[#This Row],[Hours Groomed]]</f>
        <v>0</v>
      </c>
      <c r="AC202" s="32"/>
      <c r="AE202" s="85"/>
      <c r="AF202" s="85"/>
      <c r="AI202" s="33"/>
      <c r="AJ202" s="39"/>
      <c r="AK202" s="39"/>
      <c r="AL202" s="39"/>
      <c r="AM202" s="76"/>
      <c r="AN202" s="39"/>
      <c r="AO202" s="39"/>
      <c r="AP202" s="33"/>
      <c r="AQ202" s="81"/>
      <c r="AR202" s="82"/>
      <c r="AS202" s="82"/>
      <c r="AT202" s="87"/>
      <c r="AU202" s="82"/>
      <c r="AV202" s="83"/>
      <c r="AW202" s="33"/>
      <c r="AX202" s="81"/>
      <c r="AY202" s="82"/>
      <c r="AZ202" s="82"/>
      <c r="BA202" s="87"/>
      <c r="BB202" s="82"/>
      <c r="BC202" s="83"/>
      <c r="BD202" s="33"/>
      <c r="BE202" s="81"/>
      <c r="BF202" s="82"/>
      <c r="BG202" s="82"/>
      <c r="BH202" s="87"/>
      <c r="BI202" s="82"/>
      <c r="BJ202" s="83"/>
      <c r="BK202" s="33"/>
    </row>
    <row r="203" spans="1:63" x14ac:dyDescent="0.35">
      <c r="A203" s="88"/>
      <c r="B203" s="88"/>
      <c r="C203" s="88"/>
      <c r="D203" s="88"/>
      <c r="E203" s="89"/>
      <c r="F203" s="90"/>
      <c r="G203" s="90"/>
      <c r="H203" s="113"/>
      <c r="I203" s="90"/>
      <c r="J203" s="90"/>
      <c r="S203" s="88"/>
      <c r="T203" s="88"/>
      <c r="U203" s="88"/>
      <c r="V203" s="88"/>
      <c r="W203" s="90"/>
      <c r="X203" s="88"/>
      <c r="Y203" s="90"/>
      <c r="AG203" s="88"/>
      <c r="AH203" s="88"/>
      <c r="AI203" s="88"/>
      <c r="AJ203" s="88"/>
      <c r="AK203" s="88"/>
      <c r="AL203" s="88"/>
      <c r="AN203" s="88"/>
      <c r="AO203" s="88"/>
      <c r="AP203" s="88"/>
      <c r="AQ203" s="90"/>
      <c r="AR203" s="88"/>
      <c r="AS203" s="88"/>
      <c r="AU203" s="88"/>
      <c r="AV203" s="88"/>
      <c r="AW203" s="88"/>
      <c r="AX203" s="90"/>
      <c r="AY203" s="88"/>
      <c r="AZ203" s="88"/>
      <c r="BB203" s="88"/>
      <c r="BC203" s="88"/>
      <c r="BD203" s="88"/>
      <c r="BE203" s="88"/>
      <c r="BF203" s="88"/>
      <c r="BG203" s="88"/>
    </row>
    <row r="204" spans="1:63" x14ac:dyDescent="0.35">
      <c r="A204" s="88"/>
      <c r="B204" s="88"/>
      <c r="C204" s="88"/>
      <c r="D204" s="88"/>
      <c r="E204" s="89"/>
      <c r="F204" s="90"/>
      <c r="G204" s="90"/>
      <c r="H204" s="113"/>
      <c r="I204" s="90"/>
      <c r="J204" s="90"/>
      <c r="S204" s="88"/>
      <c r="T204" s="88"/>
      <c r="U204" s="88"/>
      <c r="V204" s="88"/>
      <c r="W204" s="90"/>
      <c r="X204" s="88"/>
      <c r="Y204" s="90"/>
      <c r="AG204" s="88"/>
      <c r="AH204" s="88"/>
      <c r="AI204" s="88"/>
      <c r="AJ204" s="88"/>
      <c r="AK204" s="88"/>
      <c r="AL204" s="88"/>
      <c r="AN204" s="88"/>
      <c r="AO204" s="88"/>
      <c r="AP204" s="88"/>
      <c r="AQ204" s="90"/>
      <c r="AR204" s="88"/>
      <c r="AS204" s="88"/>
      <c r="AU204" s="88"/>
      <c r="AV204" s="88"/>
      <c r="AW204" s="88"/>
      <c r="AX204" s="90"/>
      <c r="AY204" s="88"/>
      <c r="AZ204" s="88"/>
      <c r="BB204" s="88"/>
      <c r="BC204" s="88"/>
      <c r="BD204" s="88"/>
      <c r="BE204" s="88"/>
      <c r="BF204" s="88"/>
      <c r="BG204" s="88"/>
    </row>
  </sheetData>
  <mergeCells count="14">
    <mergeCell ref="M7:O7"/>
    <mergeCell ref="T6:AB6"/>
    <mergeCell ref="AD6:AH6"/>
    <mergeCell ref="AJ6:AO6"/>
    <mergeCell ref="AQ6:AV6"/>
    <mergeCell ref="AX6:BC6"/>
    <mergeCell ref="BE6:BH6"/>
    <mergeCell ref="D1:F1"/>
    <mergeCell ref="G1:H1"/>
    <mergeCell ref="J1:P1"/>
    <mergeCell ref="A3:D3"/>
    <mergeCell ref="A4:D4"/>
    <mergeCell ref="A6:E6"/>
    <mergeCell ref="H6:K6"/>
  </mergeCells>
  <dataValidations count="5">
    <dataValidation type="list" allowBlank="1" showInputMessage="1" showErrorMessage="1" sqref="X8:X202" xr:uid="{674CC5C3-EBA7-44A5-BB1D-1528332EB3C6}">
      <formula1>$Q$8:$Q$17</formula1>
    </dataValidation>
    <dataValidation allowBlank="1" showErrorMessage="1" prompt="Enter Transport expenses in this column under this heading" sqref="AQ6" xr:uid="{543B40DC-A942-418D-83A4-4DE541EC5D91}"/>
    <dataValidation allowBlank="1" showErrorMessage="1" prompt="Enter Meal expenses in this column under this heading" sqref="AX6 BE6" xr:uid="{62E2BDE4-B66E-457F-8C58-F92A0D290AF5}"/>
    <dataValidation type="list" allowBlank="1" showInputMessage="1" showErrorMessage="1" sqref="H8:H202" xr:uid="{D8608AF6-7A8D-4E89-A3ED-F5D49555D098}">
      <formula1>$M$9:$M$37</formula1>
    </dataValidation>
    <dataValidation type="list" allowBlank="1" showInputMessage="1" showErrorMessage="1" sqref="W8:W202" xr:uid="{676D4F54-07CE-4C7C-948D-3B5701241249}">
      <formula1>$AD$8:$AD$42</formula1>
    </dataValidation>
  </dataValidations>
  <pageMargins left="0.7" right="0.7" top="0.75" bottom="0.75" header="0.3" footer="0.3"/>
  <drawing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5DF4E-CB8E-4E39-8030-BAB20F928F32}">
  <dimension ref="A1:BT204"/>
  <sheetViews>
    <sheetView topLeftCell="G1" zoomScale="55" zoomScaleNormal="55" workbookViewId="0">
      <selection activeCell="J4" sqref="J4:P4"/>
    </sheetView>
  </sheetViews>
  <sheetFormatPr defaultColWidth="0" defaultRowHeight="15" x14ac:dyDescent="0.35"/>
  <cols>
    <col min="1" max="1" width="16.6328125" style="85" customWidth="1"/>
    <col min="2" max="2" width="19.6328125" style="85" bestFit="1" customWidth="1"/>
    <col min="3" max="3" width="11.36328125" style="85" customWidth="1"/>
    <col min="4" max="4" width="23.6328125" style="85" bestFit="1" customWidth="1"/>
    <col min="5" max="5" width="24.08984375" style="91" bestFit="1" customWidth="1"/>
    <col min="6" max="6" width="31.1796875" style="92" customWidth="1"/>
    <col min="7" max="7" width="24.08984375" style="92" customWidth="1"/>
    <col min="8" max="8" width="30.81640625" style="114" customWidth="1"/>
    <col min="9" max="9" width="24.08984375" style="92" customWidth="1"/>
    <col min="10" max="10" width="26.453125" style="92" bestFit="1" customWidth="1"/>
    <col min="11" max="11" width="31.1796875" style="33" customWidth="1"/>
    <col min="12" max="12" width="24.81640625" style="33" customWidth="1"/>
    <col min="13" max="13" width="29.08984375" style="33" bestFit="1" customWidth="1"/>
    <col min="14" max="14" width="25.90625" style="33" bestFit="1" customWidth="1"/>
    <col min="15" max="15" width="17.453125" style="33" customWidth="1"/>
    <col min="16" max="16" width="18.81640625" style="33" customWidth="1"/>
    <col min="17" max="17" width="12.1796875" style="33" bestFit="1" customWidth="1"/>
    <col min="18" max="18" width="9.1796875" style="33" bestFit="1" customWidth="1"/>
    <col min="19" max="19" width="7.36328125" style="85" customWidth="1"/>
    <col min="20" max="20" width="20" style="85" bestFit="1" customWidth="1"/>
    <col min="21" max="21" width="16.1796875" style="85" customWidth="1"/>
    <col min="22" max="22" width="16.453125" style="85" bestFit="1" customWidth="1"/>
    <col min="23" max="23" width="17.90625" style="92" customWidth="1"/>
    <col min="24" max="24" width="17.08984375" style="85" bestFit="1" customWidth="1"/>
    <col min="25" max="25" width="15.90625" style="92" customWidth="1"/>
    <col min="26" max="26" width="15.90625" style="33" customWidth="1"/>
    <col min="27" max="27" width="13.90625" style="85" bestFit="1" customWidth="1"/>
    <col min="28" max="28" width="13.6328125" style="85" bestFit="1" customWidth="1"/>
    <col min="29" max="30" width="18.81640625" style="85" bestFit="1" customWidth="1"/>
    <col min="31" max="31" width="13.453125" style="33" bestFit="1" customWidth="1"/>
    <col min="32" max="32" width="16.1796875" style="33" bestFit="1" customWidth="1"/>
    <col min="33" max="33" width="17.1796875" style="85" customWidth="1"/>
    <col min="34" max="34" width="11.36328125" style="85" bestFit="1" customWidth="1"/>
    <col min="35" max="35" width="28.1796875" style="85" bestFit="1" customWidth="1"/>
    <col min="36" max="36" width="14.54296875" style="85" bestFit="1" customWidth="1"/>
    <col min="37" max="37" width="30.6328125" style="85" bestFit="1" customWidth="1"/>
    <col min="38" max="38" width="29.90625" style="85" bestFit="1" customWidth="1"/>
    <col min="39" max="39" width="18.90625" style="33" bestFit="1" customWidth="1"/>
    <col min="40" max="41" width="20.08984375" style="85" bestFit="1" customWidth="1"/>
    <col min="42" max="42" width="25.81640625" style="85" customWidth="1"/>
    <col min="43" max="43" width="14.54296875" style="92" bestFit="1" customWidth="1"/>
    <col min="44" max="44" width="28.1796875" style="85" customWidth="1"/>
    <col min="45" max="45" width="27.453125" style="85" customWidth="1"/>
    <col min="46" max="46" width="18.90625" style="33" bestFit="1" customWidth="1"/>
    <col min="47" max="48" width="20.08984375" style="85" bestFit="1" customWidth="1"/>
    <col min="49" max="49" width="22.81640625" style="85" customWidth="1"/>
    <col min="50" max="50" width="13.90625" style="92" bestFit="1" customWidth="1"/>
    <col min="51" max="51" width="28.1796875" style="85" customWidth="1"/>
    <col min="52" max="52" width="27.453125" style="85" customWidth="1"/>
    <col min="53" max="53" width="18.90625" style="33" bestFit="1" customWidth="1"/>
    <col min="54" max="54" width="20.08984375" style="85" bestFit="1" customWidth="1"/>
    <col min="55" max="55" width="20.81640625" style="85" customWidth="1"/>
    <col min="56" max="56" width="24.90625" style="85" customWidth="1"/>
    <col min="57" max="57" width="14.08984375" style="85" bestFit="1" customWidth="1"/>
    <col min="58" max="58" width="28.1796875" style="85" customWidth="1"/>
    <col min="59" max="59" width="27.453125" style="85" customWidth="1"/>
    <col min="60" max="60" width="18.90625" style="33" bestFit="1" customWidth="1"/>
    <col min="61" max="72" width="0" style="57" hidden="1" customWidth="1"/>
    <col min="73" max="16384" width="8.81640625" style="57" hidden="1"/>
  </cols>
  <sheetData>
    <row r="1" spans="1:63" s="33" customFormat="1" ht="86.4" customHeight="1" thickBot="1" x14ac:dyDescent="0.55000000000000004">
      <c r="D1" s="135" t="s">
        <v>46</v>
      </c>
      <c r="E1" s="136"/>
      <c r="F1" s="137"/>
      <c r="G1" s="138" t="s">
        <v>47</v>
      </c>
      <c r="H1" s="139"/>
      <c r="I1" s="58"/>
      <c r="J1" s="140" t="s">
        <v>33</v>
      </c>
      <c r="K1" s="140"/>
      <c r="L1" s="140"/>
      <c r="M1" s="140"/>
      <c r="N1" s="140"/>
      <c r="O1" s="140"/>
      <c r="P1" s="140"/>
    </row>
    <row r="2" spans="1:63" s="33" customFormat="1" ht="8.4" customHeight="1" thickBot="1" x14ac:dyDescent="0.4">
      <c r="F2" s="58"/>
      <c r="G2" s="58"/>
      <c r="H2" s="58"/>
      <c r="I2" s="58"/>
    </row>
    <row r="3" spans="1:63" ht="40.950000000000003" customHeight="1" thickBot="1" x14ac:dyDescent="0.45">
      <c r="A3" s="141" t="s">
        <v>3</v>
      </c>
      <c r="B3" s="142"/>
      <c r="C3" s="142"/>
      <c r="D3" s="143"/>
      <c r="E3" s="33"/>
      <c r="F3" s="58"/>
      <c r="G3" s="58"/>
      <c r="H3" s="58"/>
      <c r="I3" s="58"/>
      <c r="J3" s="25" t="s">
        <v>23</v>
      </c>
      <c r="K3" s="25" t="s">
        <v>24</v>
      </c>
      <c r="L3" s="25" t="s">
        <v>5</v>
      </c>
      <c r="M3" s="25" t="s">
        <v>25</v>
      </c>
      <c r="N3" s="25" t="s">
        <v>26</v>
      </c>
      <c r="O3" s="25" t="s">
        <v>27</v>
      </c>
      <c r="P3" s="25" t="s">
        <v>28</v>
      </c>
      <c r="S3" s="33"/>
      <c r="T3" s="33"/>
      <c r="U3" s="33"/>
      <c r="V3" s="33"/>
      <c r="W3" s="33"/>
      <c r="X3" s="33"/>
      <c r="Y3" s="33"/>
      <c r="AA3" s="33"/>
      <c r="AB3" s="33"/>
      <c r="AC3" s="33"/>
      <c r="AD3" s="33"/>
      <c r="AG3" s="33"/>
      <c r="AH3" s="33"/>
      <c r="AI3" s="33"/>
      <c r="AJ3" s="33"/>
      <c r="AK3" s="33"/>
      <c r="AL3" s="33"/>
      <c r="AN3" s="33"/>
      <c r="AO3" s="33"/>
      <c r="AP3" s="33"/>
      <c r="AQ3" s="33"/>
      <c r="AR3" s="33"/>
      <c r="AS3" s="33"/>
      <c r="AU3" s="33"/>
      <c r="AV3" s="33"/>
      <c r="AW3" s="33"/>
      <c r="AX3" s="33"/>
      <c r="AY3" s="33"/>
      <c r="AZ3" s="33"/>
      <c r="BB3" s="33"/>
      <c r="BC3" s="33"/>
      <c r="BD3" s="33"/>
      <c r="BE3" s="33"/>
      <c r="BF3" s="33"/>
      <c r="BG3" s="33"/>
    </row>
    <row r="4" spans="1:63" ht="35.25" customHeight="1" thickBot="1" x14ac:dyDescent="0.45">
      <c r="A4" s="144" t="s">
        <v>29</v>
      </c>
      <c r="B4" s="145"/>
      <c r="C4" s="145"/>
      <c r="D4" s="146"/>
      <c r="E4" s="59"/>
      <c r="F4" s="60"/>
      <c r="G4" s="60"/>
      <c r="H4" s="60"/>
      <c r="I4" s="60"/>
      <c r="J4" s="61">
        <f>SUM(G8:G5577)</f>
        <v>0</v>
      </c>
      <c r="K4" s="61">
        <f>SUM(Table14874532333435363[Total Equipment Usage ($)])</f>
        <v>0</v>
      </c>
      <c r="L4" s="61">
        <f>SUM(AB8:AB5577)</f>
        <v>0</v>
      </c>
      <c r="M4" s="61">
        <f>SUM(Table15374972535455565[Cost])</f>
        <v>0</v>
      </c>
      <c r="N4" s="61">
        <f>SUM(Table158754122939495969[Cost])</f>
        <v>0</v>
      </c>
      <c r="O4" s="61">
        <f>SUM(Table159755133040506070[Cost])</f>
        <v>0</v>
      </c>
      <c r="P4" s="61">
        <f>SUM(Table160756143141516171[Cost])</f>
        <v>0</v>
      </c>
      <c r="S4" s="33"/>
      <c r="T4" s="33"/>
      <c r="U4" s="33"/>
      <c r="V4" s="33"/>
      <c r="W4" s="33"/>
      <c r="X4" s="33"/>
      <c r="Y4" s="33"/>
      <c r="AA4" s="33"/>
      <c r="AB4" s="104"/>
      <c r="AC4" s="104"/>
      <c r="AD4" s="33"/>
      <c r="AG4" s="33"/>
      <c r="AH4" s="33"/>
      <c r="AI4" s="33"/>
      <c r="AJ4" s="33"/>
      <c r="AK4" s="33"/>
      <c r="AL4" s="33"/>
      <c r="AN4" s="33"/>
      <c r="AO4" s="33"/>
      <c r="AP4" s="33"/>
      <c r="AQ4" s="33"/>
      <c r="AR4" s="33"/>
      <c r="AS4" s="33"/>
      <c r="AU4" s="33"/>
      <c r="AV4" s="33"/>
      <c r="AW4" s="33"/>
      <c r="AX4" s="33"/>
      <c r="AY4" s="33"/>
      <c r="AZ4" s="33"/>
      <c r="BB4" s="33"/>
      <c r="BC4" s="33"/>
      <c r="BD4" s="33"/>
      <c r="BE4" s="33"/>
      <c r="BF4" s="33"/>
      <c r="BG4" s="33"/>
    </row>
    <row r="5" spans="1:63" s="63" customFormat="1" ht="10.199999999999999" customHeight="1" thickBot="1" x14ac:dyDescent="0.4">
      <c r="A5" s="62"/>
      <c r="B5" s="62"/>
      <c r="C5" s="62"/>
      <c r="D5" s="62"/>
      <c r="F5" s="64"/>
      <c r="G5" s="64"/>
      <c r="H5" s="64"/>
      <c r="I5" s="64"/>
      <c r="J5" s="64"/>
      <c r="M5" s="65"/>
      <c r="N5" s="65"/>
      <c r="O5" s="65"/>
      <c r="P5" s="65"/>
    </row>
    <row r="6" spans="1:63" ht="34.5" customHeight="1" thickBot="1" x14ac:dyDescent="0.4">
      <c r="A6" s="131" t="s">
        <v>44</v>
      </c>
      <c r="B6" s="132"/>
      <c r="C6" s="132"/>
      <c r="D6" s="132"/>
      <c r="E6" s="133"/>
      <c r="F6" s="103" t="s">
        <v>61</v>
      </c>
      <c r="H6" s="134" t="s">
        <v>45</v>
      </c>
      <c r="I6" s="126"/>
      <c r="J6" s="126"/>
      <c r="K6" s="126"/>
      <c r="T6" s="130" t="s">
        <v>5</v>
      </c>
      <c r="U6" s="127"/>
      <c r="V6" s="127"/>
      <c r="W6" s="127"/>
      <c r="X6" s="127"/>
      <c r="Y6" s="127"/>
      <c r="Z6" s="127"/>
      <c r="AA6" s="127"/>
      <c r="AB6" s="127"/>
      <c r="AD6" s="127" t="s">
        <v>94</v>
      </c>
      <c r="AE6" s="127"/>
      <c r="AF6" s="127"/>
      <c r="AG6" s="127"/>
      <c r="AH6" s="127"/>
      <c r="AJ6" s="127" t="s">
        <v>25</v>
      </c>
      <c r="AK6" s="127"/>
      <c r="AL6" s="127"/>
      <c r="AM6" s="127"/>
      <c r="AN6" s="127"/>
      <c r="AO6" s="127"/>
      <c r="AQ6" s="126" t="s">
        <v>26</v>
      </c>
      <c r="AR6" s="126"/>
      <c r="AS6" s="126"/>
      <c r="AT6" s="126"/>
      <c r="AU6" s="126"/>
      <c r="AV6" s="126"/>
      <c r="AX6" s="127" t="s">
        <v>87</v>
      </c>
      <c r="AY6" s="127"/>
      <c r="AZ6" s="127"/>
      <c r="BA6" s="127"/>
      <c r="BB6" s="127"/>
      <c r="BC6" s="127"/>
      <c r="BE6" s="127" t="s">
        <v>28</v>
      </c>
      <c r="BF6" s="127"/>
      <c r="BG6" s="127"/>
      <c r="BH6" s="127"/>
    </row>
    <row r="7" spans="1:63" ht="42.75" customHeight="1" x14ac:dyDescent="0.35">
      <c r="A7" s="66" t="s">
        <v>6</v>
      </c>
      <c r="B7" s="26" t="s">
        <v>30</v>
      </c>
      <c r="C7" s="26" t="s">
        <v>31</v>
      </c>
      <c r="D7" s="26" t="s">
        <v>7</v>
      </c>
      <c r="E7" s="26" t="s">
        <v>8</v>
      </c>
      <c r="F7" s="26" t="s">
        <v>9</v>
      </c>
      <c r="G7" s="93" t="s">
        <v>32</v>
      </c>
      <c r="H7" s="93" t="s">
        <v>85</v>
      </c>
      <c r="I7" s="93" t="s">
        <v>86</v>
      </c>
      <c r="J7" s="93" t="s">
        <v>22</v>
      </c>
      <c r="K7" s="93" t="s">
        <v>49</v>
      </c>
      <c r="M7" s="128" t="s">
        <v>34</v>
      </c>
      <c r="N7" s="129"/>
      <c r="O7" s="129"/>
      <c r="Q7" s="26" t="s">
        <v>41</v>
      </c>
      <c r="R7" s="26" t="s">
        <v>9</v>
      </c>
      <c r="S7" s="33"/>
      <c r="T7" s="67" t="s">
        <v>6</v>
      </c>
      <c r="U7" s="27" t="s">
        <v>38</v>
      </c>
      <c r="V7" s="27" t="s">
        <v>39</v>
      </c>
      <c r="W7" s="27" t="s">
        <v>95</v>
      </c>
      <c r="X7" s="27" t="s">
        <v>97</v>
      </c>
      <c r="Y7" s="27" t="s">
        <v>96</v>
      </c>
      <c r="Z7" s="27" t="s">
        <v>89</v>
      </c>
      <c r="AA7" s="27" t="s">
        <v>40</v>
      </c>
      <c r="AB7" s="68" t="s">
        <v>48</v>
      </c>
      <c r="AC7" s="69"/>
      <c r="AD7" s="70" t="s">
        <v>92</v>
      </c>
      <c r="AE7" s="28" t="s">
        <v>93</v>
      </c>
      <c r="AF7" s="28" t="s">
        <v>12</v>
      </c>
      <c r="AG7" s="28" t="s">
        <v>90</v>
      </c>
      <c r="AH7" s="29" t="s">
        <v>91</v>
      </c>
      <c r="AI7" s="71"/>
      <c r="AJ7" s="26" t="s">
        <v>6</v>
      </c>
      <c r="AK7" s="26" t="s">
        <v>10</v>
      </c>
      <c r="AL7" s="26" t="s">
        <v>11</v>
      </c>
      <c r="AM7" s="26" t="s">
        <v>35</v>
      </c>
      <c r="AN7" s="26" t="s">
        <v>36</v>
      </c>
      <c r="AO7" s="26" t="s">
        <v>37</v>
      </c>
      <c r="AP7" s="33"/>
      <c r="AQ7" s="30" t="s">
        <v>6</v>
      </c>
      <c r="AR7" s="27" t="s">
        <v>10</v>
      </c>
      <c r="AS7" s="27" t="s">
        <v>11</v>
      </c>
      <c r="AT7" s="27" t="s">
        <v>35</v>
      </c>
      <c r="AU7" s="27" t="s">
        <v>36</v>
      </c>
      <c r="AV7" s="31" t="s">
        <v>37</v>
      </c>
      <c r="AW7" s="33"/>
      <c r="AX7" s="30" t="s">
        <v>6</v>
      </c>
      <c r="AY7" s="27" t="s">
        <v>10</v>
      </c>
      <c r="AZ7" s="27" t="s">
        <v>53</v>
      </c>
      <c r="BA7" s="27" t="s">
        <v>35</v>
      </c>
      <c r="BB7" s="27" t="s">
        <v>36</v>
      </c>
      <c r="BC7" s="31" t="s">
        <v>37</v>
      </c>
      <c r="BD7" s="33"/>
      <c r="BE7" s="30" t="s">
        <v>6</v>
      </c>
      <c r="BF7" s="27" t="s">
        <v>43</v>
      </c>
      <c r="BG7" s="27" t="s">
        <v>42</v>
      </c>
      <c r="BH7" s="27" t="s">
        <v>35</v>
      </c>
      <c r="BI7" s="27" t="s">
        <v>36</v>
      </c>
      <c r="BJ7" s="31" t="s">
        <v>37</v>
      </c>
      <c r="BK7" s="33"/>
    </row>
    <row r="8" spans="1:63" ht="30" x14ac:dyDescent="0.35">
      <c r="A8" s="72"/>
      <c r="B8" s="39"/>
      <c r="C8" s="39"/>
      <c r="D8" s="39"/>
      <c r="E8" s="39"/>
      <c r="F8" s="73"/>
      <c r="G8" s="95">
        <f>Table14874532333435363[[#This Row],[Hours Worked]]*Table14874532333435363[[#This Row],[Rate]]</f>
        <v>0</v>
      </c>
      <c r="H8" s="115"/>
      <c r="I8" s="117">
        <f>IF(Table14874532333435363[[#This Row],[Equipment Used (Dropdown)]] &lt;&gt; "", RIGHT(Table14874532333435363[[#This Row],[Equipment Used (Dropdown)]],6),0)</f>
        <v>0</v>
      </c>
      <c r="J8" s="94"/>
      <c r="K8" s="95">
        <f>Table14874532333435363[[#This Row],[Rate (Auto selects)]]*Table14874532333435363[[#This Row],[Hours Used]]</f>
        <v>0</v>
      </c>
      <c r="M8" s="74" t="s">
        <v>84</v>
      </c>
      <c r="N8" s="24" t="s">
        <v>21</v>
      </c>
      <c r="O8" s="106" t="s">
        <v>9</v>
      </c>
      <c r="Q8" s="40" t="s">
        <v>136</v>
      </c>
      <c r="R8" s="61">
        <v>173</v>
      </c>
      <c r="S8" s="33"/>
      <c r="T8" s="75"/>
      <c r="U8" s="39"/>
      <c r="V8" s="39"/>
      <c r="W8" s="39"/>
      <c r="X8" s="39"/>
      <c r="Y8" s="112">
        <f>IF(X8 &lt;&gt; "", RIGHT(Table157753112838485868[[#This Row],[Class (Dropdown)]],6),0)</f>
        <v>0</v>
      </c>
      <c r="Z8" s="108"/>
      <c r="AA8" s="107"/>
      <c r="AB8" s="111">
        <f>Table157753112838485868[[#This Row],[Rate (Auto fill)]]*Table157753112838485868[[#This Row],[Hours Groomed]]</f>
        <v>0</v>
      </c>
      <c r="AC8" s="32"/>
      <c r="AD8" s="73"/>
      <c r="AE8" s="39"/>
      <c r="AF8" s="39"/>
      <c r="AG8" s="39"/>
      <c r="AH8" s="78"/>
      <c r="AI8" s="33"/>
      <c r="AJ8" s="75"/>
      <c r="AK8" s="39"/>
      <c r="AL8" s="39"/>
      <c r="AM8" s="76"/>
      <c r="AN8" s="39"/>
      <c r="AO8" s="39"/>
      <c r="AP8" s="33"/>
      <c r="AQ8" s="72"/>
      <c r="AR8" s="39"/>
      <c r="AS8" s="39"/>
      <c r="AT8" s="76"/>
      <c r="AU8" s="39"/>
      <c r="AV8" s="78"/>
      <c r="AW8" s="33"/>
      <c r="AX8" s="72"/>
      <c r="AY8" s="39"/>
      <c r="AZ8" s="39"/>
      <c r="BA8" s="76"/>
      <c r="BB8" s="39"/>
      <c r="BC8" s="78"/>
      <c r="BD8" s="33"/>
      <c r="BE8" s="72"/>
      <c r="BF8" s="39"/>
      <c r="BG8" s="39"/>
      <c r="BH8" s="76"/>
      <c r="BI8" s="39"/>
      <c r="BJ8" s="78"/>
      <c r="BK8" s="33"/>
    </row>
    <row r="9" spans="1:63" ht="45.6" customHeight="1" x14ac:dyDescent="0.35">
      <c r="A9" s="77"/>
      <c r="B9" s="39"/>
      <c r="C9" s="39"/>
      <c r="D9" s="39"/>
      <c r="E9" s="39"/>
      <c r="F9" s="73"/>
      <c r="G9" s="95">
        <f>Table14874532333435363[[#This Row],[Hours Worked]]*Table14874532333435363[[#This Row],[Rate]]</f>
        <v>0</v>
      </c>
      <c r="H9" s="116"/>
      <c r="I9" s="117">
        <f>IF(Table14874532333435363[[#This Row],[Equipment Used (Dropdown)]] &lt;&gt; "", RIGHT(Table14874532333435363[[#This Row],[Equipment Used (Dropdown)]],6),0)</f>
        <v>0</v>
      </c>
      <c r="J9" s="94"/>
      <c r="K9" s="95">
        <f>Table14874532333435363[[#This Row],[Rate (Auto selects)]]*Table14874532333435363[[#This Row],[Hours Used]]</f>
        <v>0</v>
      </c>
      <c r="M9" s="94" t="s">
        <v>121</v>
      </c>
      <c r="N9" s="94" t="s">
        <v>58</v>
      </c>
      <c r="O9" s="107">
        <v>15.58</v>
      </c>
      <c r="Q9" s="40" t="s">
        <v>135</v>
      </c>
      <c r="R9" s="61">
        <v>131</v>
      </c>
      <c r="S9" s="33"/>
      <c r="T9" s="39"/>
      <c r="U9" s="39"/>
      <c r="V9" s="39"/>
      <c r="W9" s="39"/>
      <c r="X9" s="39"/>
      <c r="Y9" s="112">
        <f>IF(X9 &lt;&gt; "", RIGHT(Table157753112838485868[[#This Row],[Class (Dropdown)]],6),0)</f>
        <v>0</v>
      </c>
      <c r="Z9" s="108"/>
      <c r="AA9" s="107"/>
      <c r="AB9" s="111">
        <f>Table157753112838485868[[#This Row],[Rate (Auto fill)]]*Table157753112838485868[[#This Row],[Hours Groomed]]</f>
        <v>0</v>
      </c>
      <c r="AC9" s="32"/>
      <c r="AD9" s="73"/>
      <c r="AE9" s="39"/>
      <c r="AF9" s="39"/>
      <c r="AG9" s="39"/>
      <c r="AH9" s="78"/>
      <c r="AI9" s="33"/>
      <c r="AJ9" s="39"/>
      <c r="AK9" s="39"/>
      <c r="AL9" s="39"/>
      <c r="AM9" s="76"/>
      <c r="AN9" s="39"/>
      <c r="AO9" s="39"/>
      <c r="AP9" s="33"/>
      <c r="AQ9" s="77"/>
      <c r="AR9" s="39"/>
      <c r="AS9" s="39"/>
      <c r="AT9" s="76"/>
      <c r="AU9" s="39"/>
      <c r="AV9" s="78"/>
      <c r="AW9" s="33"/>
      <c r="AX9" s="72"/>
      <c r="AY9" s="39"/>
      <c r="AZ9" s="39"/>
      <c r="BA9" s="76"/>
      <c r="BB9" s="39"/>
      <c r="BC9" s="78"/>
      <c r="BD9" s="33"/>
      <c r="BE9" s="77"/>
      <c r="BF9" s="39"/>
      <c r="BG9" s="39"/>
      <c r="BH9" s="76"/>
      <c r="BI9" s="39"/>
      <c r="BJ9" s="78"/>
      <c r="BK9" s="33"/>
    </row>
    <row r="10" spans="1:63" ht="44.4" customHeight="1" x14ac:dyDescent="0.35">
      <c r="A10" s="72"/>
      <c r="B10" s="39"/>
      <c r="C10" s="39"/>
      <c r="D10" s="39"/>
      <c r="E10" s="39"/>
      <c r="F10" s="73"/>
      <c r="G10" s="95">
        <f>Table14874532333435363[[#This Row],[Hours Worked]]*Table14874532333435363[[#This Row],[Rate]]</f>
        <v>0</v>
      </c>
      <c r="H10" s="115"/>
      <c r="I10" s="117">
        <f>IF(Table14874532333435363[[#This Row],[Equipment Used (Dropdown)]] &lt;&gt; "", RIGHT(Table14874532333435363[[#This Row],[Equipment Used (Dropdown)]],6),0)</f>
        <v>0</v>
      </c>
      <c r="J10" s="94"/>
      <c r="K10" s="95">
        <f>Table14874532333435363[[#This Row],[Rate (Auto selects)]]*Table14874532333435363[[#This Row],[Hours Used]]</f>
        <v>0</v>
      </c>
      <c r="M10" s="94" t="s">
        <v>122</v>
      </c>
      <c r="N10" s="94" t="s">
        <v>59</v>
      </c>
      <c r="O10" s="107">
        <v>11.51</v>
      </c>
      <c r="Q10" s="40" t="s">
        <v>134</v>
      </c>
      <c r="R10" s="61">
        <v>76</v>
      </c>
      <c r="S10" s="33"/>
      <c r="T10" s="39"/>
      <c r="U10" s="39"/>
      <c r="V10" s="39"/>
      <c r="W10" s="39"/>
      <c r="X10" s="39"/>
      <c r="Y10" s="112">
        <f>IF(X10 &lt;&gt; "", RIGHT(Table157753112838485868[[#This Row],[Class (Dropdown)]],6),0)</f>
        <v>0</v>
      </c>
      <c r="Z10" s="108"/>
      <c r="AA10" s="107"/>
      <c r="AB10" s="111">
        <f>Table157753112838485868[[#This Row],[Rate (Auto fill)]]*Table157753112838485868[[#This Row],[Hours Groomed]]</f>
        <v>0</v>
      </c>
      <c r="AC10" s="32"/>
      <c r="AD10" s="39"/>
      <c r="AE10" s="39"/>
      <c r="AF10" s="39"/>
      <c r="AG10" s="39"/>
      <c r="AH10" s="78"/>
      <c r="AI10" s="33"/>
      <c r="AJ10" s="39"/>
      <c r="AK10" s="39"/>
      <c r="AL10" s="39"/>
      <c r="AM10" s="76"/>
      <c r="AN10" s="39"/>
      <c r="AO10" s="39"/>
      <c r="AP10" s="33"/>
      <c r="AQ10" s="77"/>
      <c r="AR10" s="39"/>
      <c r="AS10" s="39"/>
      <c r="AT10" s="76"/>
      <c r="AU10" s="39"/>
      <c r="AV10" s="78"/>
      <c r="AW10" s="33"/>
      <c r="AX10" s="72"/>
      <c r="AY10" s="39"/>
      <c r="AZ10" s="39"/>
      <c r="BA10" s="76"/>
      <c r="BB10" s="39"/>
      <c r="BC10" s="78"/>
      <c r="BD10" s="33"/>
      <c r="BE10" s="77"/>
      <c r="BF10" s="39"/>
      <c r="BG10" s="39"/>
      <c r="BH10" s="76"/>
      <c r="BI10" s="39"/>
      <c r="BJ10" s="78"/>
      <c r="BK10" s="33"/>
    </row>
    <row r="11" spans="1:63" ht="30" x14ac:dyDescent="0.35">
      <c r="A11" s="77"/>
      <c r="B11" s="39"/>
      <c r="C11" s="39"/>
      <c r="D11" s="39"/>
      <c r="E11" s="39"/>
      <c r="F11" s="73"/>
      <c r="G11" s="95">
        <f>Table14874532333435363[[#This Row],[Hours Worked]]*Table14874532333435363[[#This Row],[Rate]]</f>
        <v>0</v>
      </c>
      <c r="H11" s="116"/>
      <c r="I11" s="117">
        <f>IF(Table14874532333435363[[#This Row],[Equipment Used (Dropdown)]] &lt;&gt; "", RIGHT(Table14874532333435363[[#This Row],[Equipment Used (Dropdown)]],6),0)</f>
        <v>0</v>
      </c>
      <c r="J11" s="94"/>
      <c r="K11" s="95">
        <f>Table14874532333435363[[#This Row],[Rate (Auto selects)]]*Table14874532333435363[[#This Row],[Hours Used]]</f>
        <v>0</v>
      </c>
      <c r="M11" s="94" t="s">
        <v>123</v>
      </c>
      <c r="N11" s="94" t="s">
        <v>62</v>
      </c>
      <c r="O11" s="107">
        <v>2.31</v>
      </c>
      <c r="Q11" s="40" t="s">
        <v>133</v>
      </c>
      <c r="R11" s="61">
        <v>56</v>
      </c>
      <c r="S11" s="33"/>
      <c r="T11" s="39"/>
      <c r="U11" s="39"/>
      <c r="V11" s="39"/>
      <c r="W11" s="39"/>
      <c r="X11" s="39"/>
      <c r="Y11" s="112">
        <f>IF(X11 &lt;&gt; "", RIGHT(Table157753112838485868[[#This Row],[Class (Dropdown)]],6),0)</f>
        <v>0</v>
      </c>
      <c r="Z11" s="108"/>
      <c r="AA11" s="107"/>
      <c r="AB11" s="111">
        <f>Table157753112838485868[[#This Row],[Rate (Auto fill)]]*Table157753112838485868[[#This Row],[Hours Groomed]]</f>
        <v>0</v>
      </c>
      <c r="AC11" s="32"/>
      <c r="AD11" s="39"/>
      <c r="AE11" s="39"/>
      <c r="AF11" s="39"/>
      <c r="AG11" s="39"/>
      <c r="AH11" s="78"/>
      <c r="AI11" s="33"/>
      <c r="AJ11" s="39"/>
      <c r="AK11" s="39"/>
      <c r="AL11" s="39"/>
      <c r="AM11" s="76"/>
      <c r="AN11" s="39"/>
      <c r="AO11" s="39"/>
      <c r="AP11" s="33"/>
      <c r="AQ11" s="77"/>
      <c r="AR11" s="39"/>
      <c r="AS11" s="39"/>
      <c r="AT11" s="76"/>
      <c r="AU11" s="39"/>
      <c r="AV11" s="78"/>
      <c r="AW11" s="33"/>
      <c r="AX11" s="77"/>
      <c r="AY11" s="39"/>
      <c r="AZ11" s="39"/>
      <c r="BA11" s="76"/>
      <c r="BB11" s="39"/>
      <c r="BC11" s="78"/>
      <c r="BD11" s="33"/>
      <c r="BE11" s="77"/>
      <c r="BF11" s="39"/>
      <c r="BG11" s="39"/>
      <c r="BH11" s="76"/>
      <c r="BI11" s="39"/>
      <c r="BJ11" s="78"/>
      <c r="BK11" s="33"/>
    </row>
    <row r="12" spans="1:63" ht="30" x14ac:dyDescent="0.35">
      <c r="A12" s="77"/>
      <c r="B12" s="39"/>
      <c r="C12" s="39"/>
      <c r="D12" s="39"/>
      <c r="E12" s="39"/>
      <c r="F12" s="73"/>
      <c r="G12" s="95">
        <f>Table14874532333435363[[#This Row],[Hours Worked]]*Table14874532333435363[[#This Row],[Rate]]</f>
        <v>0</v>
      </c>
      <c r="H12" s="116"/>
      <c r="I12" s="118">
        <f>IF(Table14874532333435363[[#This Row],[Equipment Used (Dropdown)]] &lt;&gt; "", RIGHT(Table14874532333435363[[#This Row],[Equipment Used (Dropdown)]],6),0)</f>
        <v>0</v>
      </c>
      <c r="J12" s="94"/>
      <c r="K12" s="95">
        <f>Table14874532333435363[[#This Row],[Rate (Auto selects)]]*Table14874532333435363[[#This Row],[Hours Used]]</f>
        <v>0</v>
      </c>
      <c r="M12" s="94" t="s">
        <v>124</v>
      </c>
      <c r="N12" s="94" t="s">
        <v>63</v>
      </c>
      <c r="O12" s="107">
        <v>1.44</v>
      </c>
      <c r="Q12" s="40" t="s">
        <v>132</v>
      </c>
      <c r="R12" s="61">
        <v>41</v>
      </c>
      <c r="S12" s="33"/>
      <c r="T12" s="39"/>
      <c r="U12" s="39"/>
      <c r="V12" s="39"/>
      <c r="W12" s="39"/>
      <c r="X12" s="39"/>
      <c r="Y12" s="112">
        <f>IF(X12 &lt;&gt; "", RIGHT(Table157753112838485868[[#This Row],[Class (Dropdown)]],6),0)</f>
        <v>0</v>
      </c>
      <c r="Z12" s="108"/>
      <c r="AA12" s="107"/>
      <c r="AB12" s="111">
        <f>Table157753112838485868[[#This Row],[Rate (Auto fill)]]*Table157753112838485868[[#This Row],[Hours Groomed]]</f>
        <v>0</v>
      </c>
      <c r="AC12" s="32"/>
      <c r="AD12" s="39"/>
      <c r="AE12" s="39"/>
      <c r="AF12" s="39"/>
      <c r="AG12" s="39"/>
      <c r="AH12" s="78"/>
      <c r="AI12" s="33"/>
      <c r="AJ12" s="39"/>
      <c r="AK12" s="39"/>
      <c r="AL12" s="39"/>
      <c r="AM12" s="76"/>
      <c r="AN12" s="39"/>
      <c r="AO12" s="39"/>
      <c r="AP12" s="33"/>
      <c r="AQ12" s="77"/>
      <c r="AR12" s="39"/>
      <c r="AS12" s="39"/>
      <c r="AT12" s="76"/>
      <c r="AU12" s="39"/>
      <c r="AV12" s="78"/>
      <c r="AW12" s="33"/>
      <c r="AX12" s="77"/>
      <c r="AY12" s="39"/>
      <c r="AZ12" s="39"/>
      <c r="BA12" s="76"/>
      <c r="BB12" s="39"/>
      <c r="BC12" s="78"/>
      <c r="BD12" s="33"/>
      <c r="BE12" s="77"/>
      <c r="BF12" s="39"/>
      <c r="BG12" s="39"/>
      <c r="BH12" s="76"/>
      <c r="BI12" s="39"/>
      <c r="BJ12" s="78"/>
      <c r="BK12" s="33"/>
    </row>
    <row r="13" spans="1:63" ht="30" x14ac:dyDescent="0.35">
      <c r="A13" s="77"/>
      <c r="B13" s="39"/>
      <c r="C13" s="39"/>
      <c r="D13" s="39"/>
      <c r="E13" s="39"/>
      <c r="F13" s="73"/>
      <c r="G13" s="95">
        <f>Table14874532333435363[[#This Row],[Hours Worked]]*Table14874532333435363[[#This Row],[Rate]]</f>
        <v>0</v>
      </c>
      <c r="H13" s="116"/>
      <c r="I13" s="118">
        <f>IF(Table14874532333435363[[#This Row],[Equipment Used (Dropdown)]] &lt;&gt; "", RIGHT(Table14874532333435363[[#This Row],[Equipment Used (Dropdown)]],6),0)</f>
        <v>0</v>
      </c>
      <c r="J13" s="94"/>
      <c r="K13" s="95">
        <f>Table14874532333435363[[#This Row],[Rate (Auto selects)]]*Table14874532333435363[[#This Row],[Hours Used]]</f>
        <v>0</v>
      </c>
      <c r="M13" s="94" t="s">
        <v>125</v>
      </c>
      <c r="N13" s="94" t="s">
        <v>60</v>
      </c>
      <c r="O13" s="107">
        <v>1.29</v>
      </c>
      <c r="Q13" s="109" t="s">
        <v>131</v>
      </c>
      <c r="R13" s="110">
        <v>110</v>
      </c>
      <c r="S13" s="33"/>
      <c r="T13" s="39"/>
      <c r="U13" s="39"/>
      <c r="V13" s="39"/>
      <c r="W13" s="39"/>
      <c r="X13" s="39"/>
      <c r="Y13" s="112">
        <f>IF(X13 &lt;&gt; "", RIGHT(Table157753112838485868[[#This Row],[Class (Dropdown)]],6),0)</f>
        <v>0</v>
      </c>
      <c r="Z13" s="108"/>
      <c r="AA13" s="107"/>
      <c r="AB13" s="111">
        <f>Table157753112838485868[[#This Row],[Rate (Auto fill)]]*Table157753112838485868[[#This Row],[Hours Groomed]]</f>
        <v>0</v>
      </c>
      <c r="AC13" s="32"/>
      <c r="AD13" s="39"/>
      <c r="AE13" s="39"/>
      <c r="AF13" s="39"/>
      <c r="AG13" s="39"/>
      <c r="AH13" s="78"/>
      <c r="AI13" s="33"/>
      <c r="AJ13" s="39"/>
      <c r="AK13" s="39"/>
      <c r="AL13" s="39"/>
      <c r="AM13" s="76"/>
      <c r="AN13" s="39"/>
      <c r="AO13" s="39"/>
      <c r="AP13" s="33"/>
      <c r="AQ13" s="77"/>
      <c r="AR13" s="39"/>
      <c r="AS13" s="39"/>
      <c r="AT13" s="76"/>
      <c r="AU13" s="39"/>
      <c r="AV13" s="78"/>
      <c r="AW13" s="33"/>
      <c r="AX13" s="77"/>
      <c r="AY13" s="39"/>
      <c r="AZ13" s="39"/>
      <c r="BA13" s="76"/>
      <c r="BB13" s="39"/>
      <c r="BC13" s="78"/>
      <c r="BD13" s="33"/>
      <c r="BE13" s="77"/>
      <c r="BF13" s="39"/>
      <c r="BG13" s="39"/>
      <c r="BH13" s="76"/>
      <c r="BI13" s="39"/>
      <c r="BJ13" s="78"/>
      <c r="BK13" s="33"/>
    </row>
    <row r="14" spans="1:63" ht="30" x14ac:dyDescent="0.35">
      <c r="A14" s="77"/>
      <c r="B14" s="39"/>
      <c r="C14" s="39"/>
      <c r="D14" s="39"/>
      <c r="E14" s="39"/>
      <c r="F14" s="73"/>
      <c r="G14" s="95">
        <f>Table14874532333435363[[#This Row],[Hours Worked]]*Table14874532333435363[[#This Row],[Rate]]</f>
        <v>0</v>
      </c>
      <c r="H14" s="116"/>
      <c r="I14" s="118">
        <f>IF(Table14874532333435363[[#This Row],[Equipment Used (Dropdown)]] &lt;&gt; "", RIGHT(Table14874532333435363[[#This Row],[Equipment Used (Dropdown)]],6),0)</f>
        <v>0</v>
      </c>
      <c r="J14" s="94"/>
      <c r="K14" s="95">
        <f>Table14874532333435363[[#This Row],[Rate (Auto selects)]]*Table14874532333435363[[#This Row],[Hours Used]]</f>
        <v>0</v>
      </c>
      <c r="M14" s="94" t="s">
        <v>126</v>
      </c>
      <c r="N14" s="94" t="s">
        <v>64</v>
      </c>
      <c r="O14" s="107">
        <v>4.4400000000000004</v>
      </c>
      <c r="Q14" s="109" t="s">
        <v>130</v>
      </c>
      <c r="R14" s="110">
        <v>83</v>
      </c>
      <c r="S14" s="33"/>
      <c r="T14" s="39"/>
      <c r="U14" s="39"/>
      <c r="V14" s="39"/>
      <c r="W14" s="39"/>
      <c r="X14" s="39"/>
      <c r="Y14" s="112">
        <f>IF(X14 &lt;&gt; "", RIGHT(Table157753112838485868[[#This Row],[Class (Dropdown)]],6),0)</f>
        <v>0</v>
      </c>
      <c r="Z14" s="108"/>
      <c r="AA14" s="107"/>
      <c r="AB14" s="111">
        <f>Table157753112838485868[[#This Row],[Rate (Auto fill)]]*Table157753112838485868[[#This Row],[Hours Groomed]]</f>
        <v>0</v>
      </c>
      <c r="AC14" s="32"/>
      <c r="AD14" s="39"/>
      <c r="AE14" s="39"/>
      <c r="AF14" s="39"/>
      <c r="AG14" s="39"/>
      <c r="AH14" s="78"/>
      <c r="AI14" s="33"/>
      <c r="AJ14" s="39"/>
      <c r="AK14" s="39"/>
      <c r="AL14" s="39"/>
      <c r="AM14" s="76"/>
      <c r="AN14" s="39"/>
      <c r="AO14" s="39"/>
      <c r="AP14" s="33"/>
      <c r="AQ14" s="77"/>
      <c r="AR14" s="39"/>
      <c r="AS14" s="39"/>
      <c r="AT14" s="76"/>
      <c r="AU14" s="39"/>
      <c r="AV14" s="78"/>
      <c r="AW14" s="33"/>
      <c r="AX14" s="77"/>
      <c r="AY14" s="39"/>
      <c r="AZ14" s="39"/>
      <c r="BA14" s="76"/>
      <c r="BB14" s="39"/>
      <c r="BC14" s="78"/>
      <c r="BD14" s="33"/>
      <c r="BE14" s="77"/>
      <c r="BF14" s="39"/>
      <c r="BG14" s="39"/>
      <c r="BH14" s="76"/>
      <c r="BI14" s="39"/>
      <c r="BJ14" s="78"/>
      <c r="BK14" s="33"/>
    </row>
    <row r="15" spans="1:63" ht="30" x14ac:dyDescent="0.35">
      <c r="A15" s="77"/>
      <c r="B15" s="39"/>
      <c r="C15" s="39"/>
      <c r="D15" s="39"/>
      <c r="E15" s="39"/>
      <c r="F15" s="73"/>
      <c r="G15" s="95">
        <f>Table14874532333435363[[#This Row],[Hours Worked]]*Table14874532333435363[[#This Row],[Rate]]</f>
        <v>0</v>
      </c>
      <c r="H15" s="116"/>
      <c r="I15" s="118">
        <f>IF(Table14874532333435363[[#This Row],[Equipment Used (Dropdown)]] &lt;&gt; "", RIGHT(Table14874532333435363[[#This Row],[Equipment Used (Dropdown)]],6),0)</f>
        <v>0</v>
      </c>
      <c r="J15" s="94"/>
      <c r="K15" s="95">
        <f>Table14874532333435363[[#This Row],[Rate (Auto selects)]]*Table14874532333435363[[#This Row],[Hours Used]]</f>
        <v>0</v>
      </c>
      <c r="M15" s="94" t="s">
        <v>104</v>
      </c>
      <c r="N15" s="94" t="s">
        <v>65</v>
      </c>
      <c r="O15" s="107">
        <v>4.18</v>
      </c>
      <c r="Q15" s="109" t="s">
        <v>129</v>
      </c>
      <c r="R15" s="110">
        <v>46</v>
      </c>
      <c r="S15" s="33"/>
      <c r="T15" s="39"/>
      <c r="U15" s="39"/>
      <c r="V15" s="39"/>
      <c r="W15" s="39"/>
      <c r="X15" s="39"/>
      <c r="Y15" s="112">
        <f>IF(X15 &lt;&gt; "", RIGHT(Table157753112838485868[[#This Row],[Class (Dropdown)]],6),0)</f>
        <v>0</v>
      </c>
      <c r="Z15" s="108"/>
      <c r="AA15" s="107"/>
      <c r="AB15" s="111">
        <f>Table157753112838485868[[#This Row],[Rate (Auto fill)]]*Table157753112838485868[[#This Row],[Hours Groomed]]</f>
        <v>0</v>
      </c>
      <c r="AC15" s="32"/>
      <c r="AD15" s="39"/>
      <c r="AE15" s="39"/>
      <c r="AF15" s="39"/>
      <c r="AG15" s="39"/>
      <c r="AH15" s="78"/>
      <c r="AI15" s="33"/>
      <c r="AJ15" s="39"/>
      <c r="AK15" s="39"/>
      <c r="AL15" s="39"/>
      <c r="AM15" s="76"/>
      <c r="AN15" s="39"/>
      <c r="AO15" s="39"/>
      <c r="AP15" s="33"/>
      <c r="AQ15" s="77"/>
      <c r="AR15" s="39"/>
      <c r="AS15" s="39"/>
      <c r="AT15" s="76"/>
      <c r="AU15" s="39"/>
      <c r="AV15" s="78"/>
      <c r="AW15" s="33"/>
      <c r="AX15" s="77"/>
      <c r="AY15" s="39"/>
      <c r="AZ15" s="39"/>
      <c r="BA15" s="76"/>
      <c r="BB15" s="39"/>
      <c r="BC15" s="78"/>
      <c r="BD15" s="33"/>
      <c r="BE15" s="77"/>
      <c r="BF15" s="39"/>
      <c r="BG15" s="39"/>
      <c r="BH15" s="76"/>
      <c r="BI15" s="39"/>
      <c r="BJ15" s="78"/>
      <c r="BK15" s="33"/>
    </row>
    <row r="16" spans="1:63" ht="30" x14ac:dyDescent="0.35">
      <c r="A16" s="77"/>
      <c r="B16" s="39"/>
      <c r="C16" s="39"/>
      <c r="D16" s="39"/>
      <c r="E16" s="39"/>
      <c r="F16" s="73"/>
      <c r="G16" s="95">
        <f>Table14874532333435363[[#This Row],[Hours Worked]]*Table14874532333435363[[#This Row],[Rate]]</f>
        <v>0</v>
      </c>
      <c r="H16" s="116"/>
      <c r="I16" s="118">
        <f>IF(Table14874532333435363[[#This Row],[Equipment Used (Dropdown)]] &lt;&gt; "", RIGHT(Table14874532333435363[[#This Row],[Equipment Used (Dropdown)]],6),0)</f>
        <v>0</v>
      </c>
      <c r="J16" s="94"/>
      <c r="K16" s="95">
        <f>Table14874532333435363[[#This Row],[Rate (Auto selects)]]*Table14874532333435363[[#This Row],[Hours Used]]</f>
        <v>0</v>
      </c>
      <c r="M16" s="94" t="s">
        <v>105</v>
      </c>
      <c r="N16" s="94" t="s">
        <v>66</v>
      </c>
      <c r="O16" s="107">
        <v>12.36</v>
      </c>
      <c r="P16" s="79"/>
      <c r="Q16" s="109" t="s">
        <v>128</v>
      </c>
      <c r="R16" s="110">
        <v>33</v>
      </c>
      <c r="S16" s="33"/>
      <c r="T16" s="39"/>
      <c r="U16" s="39"/>
      <c r="V16" s="39"/>
      <c r="W16" s="39"/>
      <c r="X16" s="39"/>
      <c r="Y16" s="112">
        <f>IF(X16 &lt;&gt; "", RIGHT(Table157753112838485868[[#This Row],[Class (Dropdown)]],6),0)</f>
        <v>0</v>
      </c>
      <c r="Z16" s="108"/>
      <c r="AA16" s="107"/>
      <c r="AB16" s="111">
        <f>Table157753112838485868[[#This Row],[Rate (Auto fill)]]*Table157753112838485868[[#This Row],[Hours Groomed]]</f>
        <v>0</v>
      </c>
      <c r="AC16" s="32"/>
      <c r="AD16" s="39"/>
      <c r="AE16" s="39"/>
      <c r="AF16" s="39"/>
      <c r="AG16" s="39"/>
      <c r="AH16" s="78"/>
      <c r="AI16" s="33"/>
      <c r="AJ16" s="39"/>
      <c r="AK16" s="39"/>
      <c r="AL16" s="39"/>
      <c r="AM16" s="76"/>
      <c r="AN16" s="39"/>
      <c r="AO16" s="39"/>
      <c r="AP16" s="33"/>
      <c r="AQ16" s="77"/>
      <c r="AR16" s="39"/>
      <c r="AS16" s="39"/>
      <c r="AT16" s="76"/>
      <c r="AU16" s="39"/>
      <c r="AV16" s="78"/>
      <c r="AW16" s="33"/>
      <c r="AX16" s="77"/>
      <c r="AY16" s="39"/>
      <c r="AZ16" s="39"/>
      <c r="BA16" s="76"/>
      <c r="BB16" s="39"/>
      <c r="BC16" s="78"/>
      <c r="BD16" s="33"/>
      <c r="BE16" s="77"/>
      <c r="BF16" s="39"/>
      <c r="BG16" s="39"/>
      <c r="BH16" s="76"/>
      <c r="BI16" s="39"/>
      <c r="BJ16" s="78"/>
      <c r="BK16" s="33"/>
    </row>
    <row r="17" spans="1:63" ht="30" x14ac:dyDescent="0.35">
      <c r="A17" s="77"/>
      <c r="B17" s="39"/>
      <c r="C17" s="39"/>
      <c r="D17" s="39"/>
      <c r="E17" s="39"/>
      <c r="F17" s="73"/>
      <c r="G17" s="95">
        <f>Table14874532333435363[[#This Row],[Hours Worked]]*Table14874532333435363[[#This Row],[Rate]]</f>
        <v>0</v>
      </c>
      <c r="H17" s="116"/>
      <c r="I17" s="118">
        <f>IF(Table14874532333435363[[#This Row],[Equipment Used (Dropdown)]] &lt;&gt; "", RIGHT(Table14874532333435363[[#This Row],[Equipment Used (Dropdown)]],6),0)</f>
        <v>0</v>
      </c>
      <c r="J17" s="94"/>
      <c r="K17" s="95">
        <f>Table14874532333435363[[#This Row],[Rate (Auto selects)]]*Table14874532333435363[[#This Row],[Hours Used]]</f>
        <v>0</v>
      </c>
      <c r="M17" s="94" t="s">
        <v>106</v>
      </c>
      <c r="N17" s="94" t="s">
        <v>67</v>
      </c>
      <c r="O17" s="107">
        <v>6.91</v>
      </c>
      <c r="P17" s="79"/>
      <c r="Q17" s="109" t="s">
        <v>127</v>
      </c>
      <c r="R17" s="110">
        <v>28</v>
      </c>
      <c r="S17" s="33"/>
      <c r="T17" s="39" t="s">
        <v>50</v>
      </c>
      <c r="U17" s="39"/>
      <c r="V17" s="39"/>
      <c r="W17" s="39"/>
      <c r="X17" s="39"/>
      <c r="Y17" s="112">
        <f>IF(X17 &lt;&gt; "", RIGHT(Table157753112838485868[[#This Row],[Class (Dropdown)]],6),0)</f>
        <v>0</v>
      </c>
      <c r="Z17" s="108"/>
      <c r="AA17" s="107"/>
      <c r="AB17" s="111">
        <f>Table157753112838485868[[#This Row],[Rate (Auto fill)]]*Table157753112838485868[[#This Row],[Hours Groomed]]</f>
        <v>0</v>
      </c>
      <c r="AC17" s="32"/>
      <c r="AD17" s="39"/>
      <c r="AE17" s="39"/>
      <c r="AF17" s="39"/>
      <c r="AG17" s="39"/>
      <c r="AH17" s="78"/>
      <c r="AI17" s="33"/>
      <c r="AJ17" s="39"/>
      <c r="AK17" s="39"/>
      <c r="AL17" s="39"/>
      <c r="AM17" s="76"/>
      <c r="AN17" s="39"/>
      <c r="AO17" s="39"/>
      <c r="AP17" s="33"/>
      <c r="AQ17" s="77"/>
      <c r="AR17" s="39"/>
      <c r="AS17" s="39"/>
      <c r="AT17" s="76"/>
      <c r="AU17" s="39"/>
      <c r="AV17" s="78"/>
      <c r="AW17" s="33"/>
      <c r="AX17" s="77"/>
      <c r="AY17" s="39"/>
      <c r="AZ17" s="39"/>
      <c r="BA17" s="76"/>
      <c r="BB17" s="39"/>
      <c r="BC17" s="78"/>
      <c r="BD17" s="33"/>
      <c r="BE17" s="77"/>
      <c r="BF17" s="39"/>
      <c r="BG17" s="39"/>
      <c r="BH17" s="76"/>
      <c r="BI17" s="39"/>
      <c r="BJ17" s="78"/>
      <c r="BK17" s="33"/>
    </row>
    <row r="18" spans="1:63" ht="31.5" customHeight="1" x14ac:dyDescent="0.35">
      <c r="A18" s="77"/>
      <c r="B18" s="39"/>
      <c r="C18" s="39"/>
      <c r="D18" s="39"/>
      <c r="E18" s="39"/>
      <c r="F18" s="73"/>
      <c r="G18" s="95">
        <f>Table14874532333435363[[#This Row],[Hours Worked]]*Table14874532333435363[[#This Row],[Rate]]</f>
        <v>0</v>
      </c>
      <c r="H18" s="116"/>
      <c r="I18" s="118">
        <f>IF(Table14874532333435363[[#This Row],[Equipment Used (Dropdown)]] &lt;&gt; "", RIGHT(Table14874532333435363[[#This Row],[Equipment Used (Dropdown)]],6),0)</f>
        <v>0</v>
      </c>
      <c r="J18" s="94"/>
      <c r="K18" s="95">
        <f>Table14874532333435363[[#This Row],[Rate (Auto selects)]]*Table14874532333435363[[#This Row],[Hours Used]]</f>
        <v>0</v>
      </c>
      <c r="M18" s="94" t="s">
        <v>107</v>
      </c>
      <c r="N18" s="94" t="s">
        <v>54</v>
      </c>
      <c r="O18" s="107">
        <v>15.14</v>
      </c>
      <c r="P18" s="80"/>
      <c r="S18" s="33"/>
      <c r="T18" s="39"/>
      <c r="U18" s="39"/>
      <c r="V18" s="39"/>
      <c r="W18" s="39"/>
      <c r="X18" s="39"/>
      <c r="Y18" s="112">
        <f>IF(X18 &lt;&gt; "", RIGHT(Table157753112838485868[[#This Row],[Class (Dropdown)]],6),0)</f>
        <v>0</v>
      </c>
      <c r="Z18" s="108"/>
      <c r="AA18" s="107"/>
      <c r="AB18" s="111">
        <f>Table157753112838485868[[#This Row],[Rate (Auto fill)]]*Table157753112838485868[[#This Row],[Hours Groomed]]</f>
        <v>0</v>
      </c>
      <c r="AC18" s="32"/>
      <c r="AD18" s="39"/>
      <c r="AE18" s="39"/>
      <c r="AF18" s="39"/>
      <c r="AG18" s="39"/>
      <c r="AH18" s="78"/>
      <c r="AI18" s="33"/>
      <c r="AJ18" s="39"/>
      <c r="AK18" s="39"/>
      <c r="AL18" s="39"/>
      <c r="AM18" s="76"/>
      <c r="AN18" s="39"/>
      <c r="AO18" s="39"/>
      <c r="AP18" s="33"/>
      <c r="AQ18" s="77"/>
      <c r="AR18" s="39"/>
      <c r="AS18" s="39"/>
      <c r="AT18" s="76"/>
      <c r="AU18" s="39"/>
      <c r="AV18" s="78"/>
      <c r="AW18" s="33"/>
      <c r="AX18" s="77"/>
      <c r="AY18" s="39"/>
      <c r="AZ18" s="39"/>
      <c r="BA18" s="76"/>
      <c r="BB18" s="39"/>
      <c r="BC18" s="78"/>
      <c r="BD18" s="33"/>
      <c r="BE18" s="77"/>
      <c r="BF18" s="39"/>
      <c r="BG18" s="39"/>
      <c r="BH18" s="76"/>
      <c r="BI18" s="39"/>
      <c r="BJ18" s="78"/>
      <c r="BK18" s="33"/>
    </row>
    <row r="19" spans="1:63" ht="33.75" customHeight="1" x14ac:dyDescent="0.35">
      <c r="A19" s="77"/>
      <c r="B19" s="39"/>
      <c r="C19" s="39"/>
      <c r="D19" s="39"/>
      <c r="E19" s="39"/>
      <c r="F19" s="73"/>
      <c r="G19" s="95">
        <f>Table14874532333435363[[#This Row],[Hours Worked]]*Table14874532333435363[[#This Row],[Rate]]</f>
        <v>0</v>
      </c>
      <c r="H19" s="116"/>
      <c r="I19" s="118">
        <f>IF(Table14874532333435363[[#This Row],[Equipment Used (Dropdown)]] &lt;&gt; "", RIGHT(Table14874532333435363[[#This Row],[Equipment Used (Dropdown)]],6),0)</f>
        <v>0</v>
      </c>
      <c r="J19" s="94"/>
      <c r="K19" s="95">
        <f>Table14874532333435363[[#This Row],[Rate (Auto selects)]]*Table14874532333435363[[#This Row],[Hours Used]]</f>
        <v>0</v>
      </c>
      <c r="M19" s="94" t="s">
        <v>108</v>
      </c>
      <c r="N19" s="94" t="s">
        <v>55</v>
      </c>
      <c r="O19" s="107">
        <v>20.61</v>
      </c>
      <c r="P19" s="32"/>
      <c r="S19" s="33"/>
      <c r="T19" s="39"/>
      <c r="U19" s="39"/>
      <c r="V19" s="39"/>
      <c r="W19" s="39"/>
      <c r="X19" s="39"/>
      <c r="Y19" s="112">
        <f>IF(X19 &lt;&gt; "", RIGHT(Table157753112838485868[[#This Row],[Class (Dropdown)]],6),0)</f>
        <v>0</v>
      </c>
      <c r="Z19" s="108"/>
      <c r="AA19" s="107"/>
      <c r="AB19" s="111">
        <f>Table157753112838485868[[#This Row],[Rate (Auto fill)]]*Table157753112838485868[[#This Row],[Hours Groomed]]</f>
        <v>0</v>
      </c>
      <c r="AC19" s="32"/>
      <c r="AD19" s="39"/>
      <c r="AE19" s="39"/>
      <c r="AF19" s="39"/>
      <c r="AG19" s="39"/>
      <c r="AH19" s="78"/>
      <c r="AI19" s="33"/>
      <c r="AJ19" s="39"/>
      <c r="AK19" s="39"/>
      <c r="AL19" s="39"/>
      <c r="AM19" s="76"/>
      <c r="AN19" s="39"/>
      <c r="AO19" s="39"/>
      <c r="AP19" s="33"/>
      <c r="AQ19" s="77"/>
      <c r="AR19" s="39"/>
      <c r="AS19" s="39"/>
      <c r="AT19" s="76"/>
      <c r="AU19" s="39"/>
      <c r="AV19" s="78"/>
      <c r="AW19" s="33"/>
      <c r="AX19" s="77"/>
      <c r="AY19" s="39"/>
      <c r="AZ19" s="39"/>
      <c r="BA19" s="76"/>
      <c r="BB19" s="39"/>
      <c r="BC19" s="78"/>
      <c r="BD19" s="33"/>
      <c r="BE19" s="77"/>
      <c r="BF19" s="39"/>
      <c r="BG19" s="39"/>
      <c r="BH19" s="76"/>
      <c r="BI19" s="39"/>
      <c r="BJ19" s="78"/>
      <c r="BK19" s="33"/>
    </row>
    <row r="20" spans="1:63" ht="30" x14ac:dyDescent="0.35">
      <c r="A20" s="77"/>
      <c r="B20" s="39"/>
      <c r="C20" s="39"/>
      <c r="D20" s="39"/>
      <c r="E20" s="39"/>
      <c r="F20" s="73"/>
      <c r="G20" s="95">
        <f>Table14874532333435363[[#This Row],[Hours Worked]]*Table14874532333435363[[#This Row],[Rate]]</f>
        <v>0</v>
      </c>
      <c r="H20" s="116"/>
      <c r="I20" s="118">
        <f>IF(Table14874532333435363[[#This Row],[Equipment Used (Dropdown)]] &lt;&gt; "", RIGHT(Table14874532333435363[[#This Row],[Equipment Used (Dropdown)]],6),0)</f>
        <v>0</v>
      </c>
      <c r="J20" s="94"/>
      <c r="K20" s="95">
        <f>Table14874532333435363[[#This Row],[Rate (Auto selects)]]*Table14874532333435363[[#This Row],[Hours Used]]</f>
        <v>0</v>
      </c>
      <c r="M20" s="94" t="s">
        <v>116</v>
      </c>
      <c r="N20" s="94" t="s">
        <v>68</v>
      </c>
      <c r="O20" s="107">
        <v>29.99</v>
      </c>
      <c r="P20" s="32"/>
      <c r="S20" s="33"/>
      <c r="T20" s="39"/>
      <c r="U20" s="39"/>
      <c r="V20" s="39"/>
      <c r="W20" s="39"/>
      <c r="X20" s="39"/>
      <c r="Y20" s="112">
        <f>IF(X20 &lt;&gt; "", RIGHT(Table157753112838485868[[#This Row],[Class (Dropdown)]],6),0)</f>
        <v>0</v>
      </c>
      <c r="Z20" s="108"/>
      <c r="AA20" s="107"/>
      <c r="AB20" s="111">
        <f>Table157753112838485868[[#This Row],[Rate (Auto fill)]]*Table157753112838485868[[#This Row],[Hours Groomed]]</f>
        <v>0</v>
      </c>
      <c r="AC20" s="32"/>
      <c r="AD20" s="39"/>
      <c r="AE20" s="39"/>
      <c r="AF20" s="39"/>
      <c r="AG20" s="39"/>
      <c r="AH20" s="78"/>
      <c r="AI20" s="33"/>
      <c r="AJ20" s="39"/>
      <c r="AK20" s="39"/>
      <c r="AL20" s="39"/>
      <c r="AM20" s="76"/>
      <c r="AN20" s="39"/>
      <c r="AO20" s="39"/>
      <c r="AP20" s="33"/>
      <c r="AQ20" s="77"/>
      <c r="AR20" s="39"/>
      <c r="AS20" s="39"/>
      <c r="AT20" s="76"/>
      <c r="AU20" s="39"/>
      <c r="AV20" s="78"/>
      <c r="AW20" s="33"/>
      <c r="AX20" s="77"/>
      <c r="AY20" s="39"/>
      <c r="AZ20" s="39"/>
      <c r="BA20" s="76"/>
      <c r="BB20" s="39"/>
      <c r="BC20" s="78"/>
      <c r="BD20" s="33"/>
      <c r="BE20" s="77"/>
      <c r="BF20" s="39"/>
      <c r="BG20" s="39"/>
      <c r="BH20" s="76"/>
      <c r="BI20" s="39"/>
      <c r="BJ20" s="78"/>
      <c r="BK20" s="33"/>
    </row>
    <row r="21" spans="1:63" ht="45" x14ac:dyDescent="0.35">
      <c r="A21" s="77"/>
      <c r="B21" s="39"/>
      <c r="C21" s="39"/>
      <c r="D21" s="39"/>
      <c r="E21" s="39"/>
      <c r="F21" s="73"/>
      <c r="G21" s="95">
        <f>Table14874532333435363[[#This Row],[Hours Worked]]*Table14874532333435363[[#This Row],[Rate]]</f>
        <v>0</v>
      </c>
      <c r="H21" s="116"/>
      <c r="I21" s="118">
        <f>IF(Table14874532333435363[[#This Row],[Equipment Used (Dropdown)]] &lt;&gt; "", RIGHT(Table14874532333435363[[#This Row],[Equipment Used (Dropdown)]],6),0)</f>
        <v>0</v>
      </c>
      <c r="J21" s="94"/>
      <c r="K21" s="95">
        <f>Table14874532333435363[[#This Row],[Rate (Auto selects)]]*Table14874532333435363[[#This Row],[Hours Used]]</f>
        <v>0</v>
      </c>
      <c r="M21" s="94" t="s">
        <v>117</v>
      </c>
      <c r="N21" s="94" t="s">
        <v>69</v>
      </c>
      <c r="O21" s="107">
        <v>17.75</v>
      </c>
      <c r="P21" s="32"/>
      <c r="S21" s="33"/>
      <c r="T21" s="39"/>
      <c r="U21" s="39"/>
      <c r="V21" s="39"/>
      <c r="W21" s="39"/>
      <c r="X21" s="39"/>
      <c r="Y21" s="112">
        <f>IF(X21 &lt;&gt; "", RIGHT(Table157753112838485868[[#This Row],[Class (Dropdown)]],6),0)</f>
        <v>0</v>
      </c>
      <c r="Z21" s="108"/>
      <c r="AA21" s="107"/>
      <c r="AB21" s="111">
        <f>Table157753112838485868[[#This Row],[Rate (Auto fill)]]*Table157753112838485868[[#This Row],[Hours Groomed]]</f>
        <v>0</v>
      </c>
      <c r="AC21" s="32"/>
      <c r="AD21" s="39"/>
      <c r="AE21" s="39"/>
      <c r="AF21" s="39"/>
      <c r="AG21" s="39"/>
      <c r="AH21" s="78"/>
      <c r="AI21" s="33"/>
      <c r="AJ21" s="39"/>
      <c r="AK21" s="39"/>
      <c r="AL21" s="39"/>
      <c r="AM21" s="76"/>
      <c r="AN21" s="39"/>
      <c r="AO21" s="39"/>
      <c r="AP21" s="33"/>
      <c r="AQ21" s="77"/>
      <c r="AR21" s="39"/>
      <c r="AS21" s="39"/>
      <c r="AT21" s="76"/>
      <c r="AU21" s="39"/>
      <c r="AV21" s="78"/>
      <c r="AW21" s="33"/>
      <c r="AX21" s="77"/>
      <c r="AY21" s="39"/>
      <c r="AZ21" s="39"/>
      <c r="BA21" s="76"/>
      <c r="BB21" s="39"/>
      <c r="BC21" s="78"/>
      <c r="BD21" s="33"/>
      <c r="BE21" s="77"/>
      <c r="BF21" s="39"/>
      <c r="BG21" s="39"/>
      <c r="BH21" s="76"/>
      <c r="BI21" s="39"/>
      <c r="BJ21" s="78"/>
      <c r="BK21" s="33"/>
    </row>
    <row r="22" spans="1:63" ht="45" x14ac:dyDescent="0.35">
      <c r="A22" s="77"/>
      <c r="B22" s="39"/>
      <c r="C22" s="39"/>
      <c r="D22" s="39"/>
      <c r="E22" s="39"/>
      <c r="F22" s="73"/>
      <c r="G22" s="95">
        <f>Table14874532333435363[[#This Row],[Hours Worked]]*Table14874532333435363[[#This Row],[Rate]]</f>
        <v>0</v>
      </c>
      <c r="H22" s="116"/>
      <c r="I22" s="118">
        <f>IF(Table14874532333435363[[#This Row],[Equipment Used (Dropdown)]] &lt;&gt; "", RIGHT(Table14874532333435363[[#This Row],[Equipment Used (Dropdown)]],6),0)</f>
        <v>0</v>
      </c>
      <c r="J22" s="94"/>
      <c r="K22" s="95">
        <f>Table14874532333435363[[#This Row],[Rate (Auto selects)]]*Table14874532333435363[[#This Row],[Hours Used]]</f>
        <v>0</v>
      </c>
      <c r="M22" s="94" t="s">
        <v>118</v>
      </c>
      <c r="N22" s="94" t="s">
        <v>56</v>
      </c>
      <c r="O22" s="107">
        <v>40.659999999999997</v>
      </c>
      <c r="P22" s="32"/>
      <c r="S22" s="33"/>
      <c r="T22" s="39"/>
      <c r="U22" s="39"/>
      <c r="V22" s="39"/>
      <c r="W22" s="39"/>
      <c r="X22" s="39"/>
      <c r="Y22" s="112">
        <f>IF(X22 &lt;&gt; "", RIGHT(Table157753112838485868[[#This Row],[Class (Dropdown)]],6),0)</f>
        <v>0</v>
      </c>
      <c r="Z22" s="108"/>
      <c r="AA22" s="107"/>
      <c r="AB22" s="111">
        <f>Table157753112838485868[[#This Row],[Rate (Auto fill)]]*Table157753112838485868[[#This Row],[Hours Groomed]]</f>
        <v>0</v>
      </c>
      <c r="AC22" s="32"/>
      <c r="AD22" s="39"/>
      <c r="AE22" s="39"/>
      <c r="AF22" s="39"/>
      <c r="AG22" s="39"/>
      <c r="AH22" s="78"/>
      <c r="AI22" s="33"/>
      <c r="AJ22" s="39"/>
      <c r="AK22" s="39"/>
      <c r="AL22" s="39"/>
      <c r="AM22" s="76"/>
      <c r="AN22" s="39"/>
      <c r="AO22" s="39"/>
      <c r="AP22" s="33"/>
      <c r="AQ22" s="77"/>
      <c r="AR22" s="39"/>
      <c r="AS22" s="39"/>
      <c r="AT22" s="76"/>
      <c r="AU22" s="39"/>
      <c r="AV22" s="78"/>
      <c r="AW22" s="33"/>
      <c r="AX22" s="77"/>
      <c r="AY22" s="39"/>
      <c r="AZ22" s="39"/>
      <c r="BA22" s="76"/>
      <c r="BB22" s="39"/>
      <c r="BC22" s="78"/>
      <c r="BD22" s="33"/>
      <c r="BE22" s="77"/>
      <c r="BF22" s="39"/>
      <c r="BG22" s="39"/>
      <c r="BH22" s="76"/>
      <c r="BI22" s="39"/>
      <c r="BJ22" s="78"/>
      <c r="BK22" s="33"/>
    </row>
    <row r="23" spans="1:63" ht="45" x14ac:dyDescent="0.35">
      <c r="A23" s="77"/>
      <c r="B23" s="39"/>
      <c r="C23" s="39"/>
      <c r="D23" s="39"/>
      <c r="E23" s="39"/>
      <c r="F23" s="73"/>
      <c r="G23" s="95">
        <f>Table14874532333435363[[#This Row],[Hours Worked]]*Table14874532333435363[[#This Row],[Rate]]</f>
        <v>0</v>
      </c>
      <c r="H23" s="116"/>
      <c r="I23" s="118">
        <f>IF(Table14874532333435363[[#This Row],[Equipment Used (Dropdown)]] &lt;&gt; "", RIGHT(Table14874532333435363[[#This Row],[Equipment Used (Dropdown)]],6),0)</f>
        <v>0</v>
      </c>
      <c r="J23" s="94"/>
      <c r="K23" s="95">
        <f>Table14874532333435363[[#This Row],[Rate (Auto selects)]]*Table14874532333435363[[#This Row],[Hours Used]]</f>
        <v>0</v>
      </c>
      <c r="M23" s="94" t="s">
        <v>119</v>
      </c>
      <c r="N23" s="94" t="s">
        <v>70</v>
      </c>
      <c r="O23" s="107">
        <v>69.61</v>
      </c>
      <c r="S23" s="33"/>
      <c r="T23" s="39"/>
      <c r="U23" s="39"/>
      <c r="V23" s="39"/>
      <c r="W23" s="39"/>
      <c r="X23" s="39"/>
      <c r="Y23" s="112">
        <f>IF(X23 &lt;&gt; "", RIGHT(Table157753112838485868[[#This Row],[Class (Dropdown)]],6),0)</f>
        <v>0</v>
      </c>
      <c r="Z23" s="108"/>
      <c r="AA23" s="107"/>
      <c r="AB23" s="111">
        <f>Table157753112838485868[[#This Row],[Rate (Auto fill)]]*Table157753112838485868[[#This Row],[Hours Groomed]]</f>
        <v>0</v>
      </c>
      <c r="AC23" s="32"/>
      <c r="AD23" s="39"/>
      <c r="AE23" s="39"/>
      <c r="AF23" s="39"/>
      <c r="AG23" s="39"/>
      <c r="AH23" s="78"/>
      <c r="AI23" s="33"/>
      <c r="AJ23" s="39"/>
      <c r="AK23" s="39"/>
      <c r="AL23" s="39"/>
      <c r="AM23" s="76"/>
      <c r="AN23" s="39"/>
      <c r="AO23" s="39"/>
      <c r="AP23" s="33"/>
      <c r="AQ23" s="77"/>
      <c r="AR23" s="39"/>
      <c r="AS23" s="39"/>
      <c r="AT23" s="76"/>
      <c r="AU23" s="39"/>
      <c r="AV23" s="78"/>
      <c r="AW23" s="33"/>
      <c r="AX23" s="77"/>
      <c r="AY23" s="39"/>
      <c r="AZ23" s="39"/>
      <c r="BA23" s="76"/>
      <c r="BB23" s="39"/>
      <c r="BC23" s="78"/>
      <c r="BD23" s="33"/>
      <c r="BE23" s="77"/>
      <c r="BF23" s="39"/>
      <c r="BG23" s="39"/>
      <c r="BH23" s="76"/>
      <c r="BI23" s="39"/>
      <c r="BJ23" s="78"/>
      <c r="BK23" s="33"/>
    </row>
    <row r="24" spans="1:63" ht="30" x14ac:dyDescent="0.35">
      <c r="A24" s="77"/>
      <c r="B24" s="39"/>
      <c r="C24" s="39"/>
      <c r="D24" s="39"/>
      <c r="E24" s="39"/>
      <c r="F24" s="73"/>
      <c r="G24" s="95">
        <f>Table14874532333435363[[#This Row],[Hours Worked]]*Table14874532333435363[[#This Row],[Rate]]</f>
        <v>0</v>
      </c>
      <c r="H24" s="116"/>
      <c r="I24" s="118">
        <f>IF(Table14874532333435363[[#This Row],[Equipment Used (Dropdown)]] &lt;&gt; "", RIGHT(Table14874532333435363[[#This Row],[Equipment Used (Dropdown)]],6),0)</f>
        <v>0</v>
      </c>
      <c r="J24" s="94"/>
      <c r="K24" s="95">
        <f>Table14874532333435363[[#This Row],[Rate (Auto selects)]]*Table14874532333435363[[#This Row],[Hours Used]]</f>
        <v>0</v>
      </c>
      <c r="M24" s="94" t="s">
        <v>120</v>
      </c>
      <c r="N24" s="94" t="s">
        <v>57</v>
      </c>
      <c r="O24" s="107">
        <v>48.88</v>
      </c>
      <c r="S24" s="33"/>
      <c r="T24" s="39"/>
      <c r="U24" s="39"/>
      <c r="V24" s="39"/>
      <c r="W24" s="39"/>
      <c r="X24" s="39"/>
      <c r="Y24" s="112">
        <f>IF(X24 &lt;&gt; "", RIGHT(Table157753112838485868[[#This Row],[Class (Dropdown)]],6),0)</f>
        <v>0</v>
      </c>
      <c r="Z24" s="108"/>
      <c r="AA24" s="107"/>
      <c r="AB24" s="111">
        <f>Table157753112838485868[[#This Row],[Rate (Auto fill)]]*Table157753112838485868[[#This Row],[Hours Groomed]]</f>
        <v>0</v>
      </c>
      <c r="AC24" s="32"/>
      <c r="AD24" s="39"/>
      <c r="AE24" s="39"/>
      <c r="AF24" s="39"/>
      <c r="AG24" s="39"/>
      <c r="AH24" s="78"/>
      <c r="AI24" s="33"/>
      <c r="AJ24" s="39"/>
      <c r="AK24" s="39"/>
      <c r="AL24" s="39"/>
      <c r="AM24" s="76"/>
      <c r="AN24" s="39"/>
      <c r="AO24" s="39"/>
      <c r="AP24" s="33"/>
      <c r="AQ24" s="77"/>
      <c r="AR24" s="39"/>
      <c r="AS24" s="39"/>
      <c r="AT24" s="76"/>
      <c r="AU24" s="39"/>
      <c r="AV24" s="78"/>
      <c r="AW24" s="33"/>
      <c r="AX24" s="77"/>
      <c r="AY24" s="39"/>
      <c r="AZ24" s="39"/>
      <c r="BA24" s="76"/>
      <c r="BB24" s="39"/>
      <c r="BC24" s="78"/>
      <c r="BD24" s="33"/>
      <c r="BE24" s="77"/>
      <c r="BF24" s="39"/>
      <c r="BG24" s="39"/>
      <c r="BH24" s="76"/>
      <c r="BI24" s="39"/>
      <c r="BJ24" s="78"/>
      <c r="BK24" s="33"/>
    </row>
    <row r="25" spans="1:63" ht="31.5" customHeight="1" x14ac:dyDescent="0.35">
      <c r="A25" s="77"/>
      <c r="B25" s="39"/>
      <c r="C25" s="39"/>
      <c r="D25" s="39"/>
      <c r="E25" s="39"/>
      <c r="F25" s="73"/>
      <c r="G25" s="95">
        <f>Table14874532333435363[[#This Row],[Hours Worked]]*Table14874532333435363[[#This Row],[Rate]]</f>
        <v>0</v>
      </c>
      <c r="H25" s="116"/>
      <c r="I25" s="118">
        <f>IF(Table14874532333435363[[#This Row],[Equipment Used (Dropdown)]] &lt;&gt; "", RIGHT(Table14874532333435363[[#This Row],[Equipment Used (Dropdown)]],6),0)</f>
        <v>0</v>
      </c>
      <c r="J25" s="94"/>
      <c r="K25" s="95">
        <f>Table14874532333435363[[#This Row],[Rate (Auto selects)]]*Table14874532333435363[[#This Row],[Hours Used]]</f>
        <v>0</v>
      </c>
      <c r="M25" s="94" t="s">
        <v>109</v>
      </c>
      <c r="N25" s="94" t="s">
        <v>71</v>
      </c>
      <c r="O25" s="107">
        <v>44.14</v>
      </c>
      <c r="S25" s="33"/>
      <c r="T25" s="39"/>
      <c r="U25" s="39"/>
      <c r="V25" s="39"/>
      <c r="W25" s="39"/>
      <c r="X25" s="39"/>
      <c r="Y25" s="112">
        <f>IF(X25 &lt;&gt; "", RIGHT(Table157753112838485868[[#This Row],[Class (Dropdown)]],6),0)</f>
        <v>0</v>
      </c>
      <c r="Z25" s="108"/>
      <c r="AA25" s="107"/>
      <c r="AB25" s="111">
        <f>Table157753112838485868[[#This Row],[Rate (Auto fill)]]*Table157753112838485868[[#This Row],[Hours Groomed]]</f>
        <v>0</v>
      </c>
      <c r="AC25" s="32"/>
      <c r="AD25" s="39"/>
      <c r="AE25" s="39"/>
      <c r="AF25" s="39"/>
      <c r="AG25" s="39"/>
      <c r="AH25" s="78"/>
      <c r="AI25" s="33"/>
      <c r="AJ25" s="39"/>
      <c r="AK25" s="39"/>
      <c r="AL25" s="39"/>
      <c r="AM25" s="76"/>
      <c r="AN25" s="39"/>
      <c r="AO25" s="39"/>
      <c r="AP25" s="33"/>
      <c r="AQ25" s="77"/>
      <c r="AR25" s="39"/>
      <c r="AS25" s="39"/>
      <c r="AT25" s="76"/>
      <c r="AU25" s="39"/>
      <c r="AV25" s="78"/>
      <c r="AW25" s="33"/>
      <c r="AX25" s="77"/>
      <c r="AY25" s="39"/>
      <c r="AZ25" s="39"/>
      <c r="BA25" s="76"/>
      <c r="BB25" s="39"/>
      <c r="BC25" s="78"/>
      <c r="BD25" s="33"/>
      <c r="BE25" s="77"/>
      <c r="BF25" s="39"/>
      <c r="BG25" s="39"/>
      <c r="BH25" s="76"/>
      <c r="BI25" s="39"/>
      <c r="BJ25" s="78"/>
      <c r="BK25" s="33"/>
    </row>
    <row r="26" spans="1:63" ht="31.5" customHeight="1" x14ac:dyDescent="0.35">
      <c r="A26" s="77"/>
      <c r="B26" s="39"/>
      <c r="C26" s="39"/>
      <c r="D26" s="39"/>
      <c r="E26" s="39"/>
      <c r="F26" s="73"/>
      <c r="G26" s="95">
        <f>Table14874532333435363[[#This Row],[Hours Worked]]*Table14874532333435363[[#This Row],[Rate]]</f>
        <v>0</v>
      </c>
      <c r="H26" s="116"/>
      <c r="I26" s="118">
        <f>IF(Table14874532333435363[[#This Row],[Equipment Used (Dropdown)]] &lt;&gt; "", RIGHT(Table14874532333435363[[#This Row],[Equipment Used (Dropdown)]],6),0)</f>
        <v>0</v>
      </c>
      <c r="J26" s="94"/>
      <c r="K26" s="95">
        <f>Table14874532333435363[[#This Row],[Rate (Auto selects)]]*Table14874532333435363[[#This Row],[Hours Used]]</f>
        <v>0</v>
      </c>
      <c r="M26" s="94" t="s">
        <v>110</v>
      </c>
      <c r="N26" s="94" t="s">
        <v>72</v>
      </c>
      <c r="O26" s="107">
        <v>43.75</v>
      </c>
      <c r="S26" s="33"/>
      <c r="T26" s="39"/>
      <c r="U26" s="39"/>
      <c r="V26" s="39"/>
      <c r="W26" s="39"/>
      <c r="X26" s="39"/>
      <c r="Y26" s="112">
        <f>IF(X26 &lt;&gt; "", RIGHT(Table157753112838485868[[#This Row],[Class (Dropdown)]],6),0)</f>
        <v>0</v>
      </c>
      <c r="Z26" s="108"/>
      <c r="AA26" s="107"/>
      <c r="AB26" s="111">
        <f>Table157753112838485868[[#This Row],[Rate (Auto fill)]]*Table157753112838485868[[#This Row],[Hours Groomed]]</f>
        <v>0</v>
      </c>
      <c r="AC26" s="32"/>
      <c r="AD26" s="39"/>
      <c r="AE26" s="39"/>
      <c r="AF26" s="39"/>
      <c r="AG26" s="39"/>
      <c r="AH26" s="78"/>
      <c r="AI26" s="33"/>
      <c r="AJ26" s="39"/>
      <c r="AK26" s="39"/>
      <c r="AL26" s="39"/>
      <c r="AM26" s="76"/>
      <c r="AN26" s="39"/>
      <c r="AO26" s="39"/>
      <c r="AP26" s="33"/>
      <c r="AQ26" s="77"/>
      <c r="AR26" s="39"/>
      <c r="AS26" s="39"/>
      <c r="AT26" s="76"/>
      <c r="AU26" s="39"/>
      <c r="AV26" s="78"/>
      <c r="AW26" s="33"/>
      <c r="AX26" s="77"/>
      <c r="AY26" s="39"/>
      <c r="AZ26" s="39"/>
      <c r="BA26" s="76"/>
      <c r="BB26" s="39"/>
      <c r="BC26" s="78"/>
      <c r="BD26" s="33"/>
      <c r="BE26" s="77"/>
      <c r="BF26" s="39"/>
      <c r="BG26" s="39"/>
      <c r="BH26" s="76"/>
      <c r="BI26" s="39"/>
      <c r="BJ26" s="78"/>
      <c r="BK26" s="33"/>
    </row>
    <row r="27" spans="1:63" ht="47.25" customHeight="1" x14ac:dyDescent="0.35">
      <c r="A27" s="77"/>
      <c r="B27" s="39"/>
      <c r="C27" s="39"/>
      <c r="D27" s="39"/>
      <c r="E27" s="39"/>
      <c r="F27" s="73"/>
      <c r="G27" s="95">
        <f>Table14874532333435363[[#This Row],[Hours Worked]]*Table14874532333435363[[#This Row],[Rate]]</f>
        <v>0</v>
      </c>
      <c r="H27" s="116"/>
      <c r="I27" s="118">
        <f>IF(Table14874532333435363[[#This Row],[Equipment Used (Dropdown)]] &lt;&gt; "", RIGHT(Table14874532333435363[[#This Row],[Equipment Used (Dropdown)]],6),0)</f>
        <v>0</v>
      </c>
      <c r="J27" s="94"/>
      <c r="K27" s="95">
        <f>Table14874532333435363[[#This Row],[Rate (Auto selects)]]*Table14874532333435363[[#This Row],[Hours Used]]</f>
        <v>0</v>
      </c>
      <c r="M27" s="94" t="s">
        <v>111</v>
      </c>
      <c r="N27" s="94" t="s">
        <v>73</v>
      </c>
      <c r="O27" s="107">
        <v>18.78</v>
      </c>
      <c r="S27" s="33"/>
      <c r="T27" s="39"/>
      <c r="U27" s="39"/>
      <c r="V27" s="39"/>
      <c r="W27" s="39"/>
      <c r="X27" s="39"/>
      <c r="Y27" s="112">
        <f>IF(X27 &lt;&gt; "", RIGHT(Table157753112838485868[[#This Row],[Class (Dropdown)]],6),0)</f>
        <v>0</v>
      </c>
      <c r="Z27" s="108"/>
      <c r="AA27" s="107"/>
      <c r="AB27" s="111">
        <f>Table157753112838485868[[#This Row],[Rate (Auto fill)]]*Table157753112838485868[[#This Row],[Hours Groomed]]</f>
        <v>0</v>
      </c>
      <c r="AC27" s="32"/>
      <c r="AD27" s="39"/>
      <c r="AE27" s="39"/>
      <c r="AF27" s="39"/>
      <c r="AG27" s="39"/>
      <c r="AH27" s="78"/>
      <c r="AI27" s="33"/>
      <c r="AJ27" s="39"/>
      <c r="AK27" s="39"/>
      <c r="AL27" s="39"/>
      <c r="AM27" s="76"/>
      <c r="AN27" s="39"/>
      <c r="AO27" s="39"/>
      <c r="AP27" s="33"/>
      <c r="AQ27" s="77"/>
      <c r="AR27" s="39"/>
      <c r="AS27" s="39"/>
      <c r="AT27" s="76"/>
      <c r="AU27" s="39"/>
      <c r="AV27" s="78"/>
      <c r="AW27" s="33"/>
      <c r="AX27" s="77"/>
      <c r="AY27" s="39"/>
      <c r="AZ27" s="39"/>
      <c r="BA27" s="76"/>
      <c r="BB27" s="39"/>
      <c r="BC27" s="78"/>
      <c r="BD27" s="33"/>
      <c r="BE27" s="77"/>
      <c r="BF27" s="39"/>
      <c r="BG27" s="39"/>
      <c r="BH27" s="76"/>
      <c r="BI27" s="39"/>
      <c r="BJ27" s="78"/>
      <c r="BK27" s="33"/>
    </row>
    <row r="28" spans="1:63" ht="30" x14ac:dyDescent="0.35">
      <c r="A28" s="77"/>
      <c r="B28" s="39"/>
      <c r="C28" s="39"/>
      <c r="D28" s="39"/>
      <c r="E28" s="39"/>
      <c r="F28" s="73"/>
      <c r="G28" s="95">
        <f>Table14874532333435363[[#This Row],[Hours Worked]]*Table14874532333435363[[#This Row],[Rate]]</f>
        <v>0</v>
      </c>
      <c r="H28" s="116"/>
      <c r="I28" s="118">
        <f>IF(Table14874532333435363[[#This Row],[Equipment Used (Dropdown)]] &lt;&gt; "", RIGHT(Table14874532333435363[[#This Row],[Equipment Used (Dropdown)]],6),0)</f>
        <v>0</v>
      </c>
      <c r="J28" s="94"/>
      <c r="K28" s="95">
        <f>Table14874532333435363[[#This Row],[Rate (Auto selects)]]*Table14874532333435363[[#This Row],[Hours Used]]</f>
        <v>0</v>
      </c>
      <c r="M28" s="94" t="s">
        <v>112</v>
      </c>
      <c r="N28" s="94" t="s">
        <v>74</v>
      </c>
      <c r="O28" s="107">
        <v>28.53</v>
      </c>
      <c r="S28" s="33"/>
      <c r="T28" s="39"/>
      <c r="U28" s="39"/>
      <c r="V28" s="39"/>
      <c r="W28" s="39"/>
      <c r="X28" s="39"/>
      <c r="Y28" s="112">
        <f>IF(X28 &lt;&gt; "", RIGHT(Table157753112838485868[[#This Row],[Class (Dropdown)]],6),0)</f>
        <v>0</v>
      </c>
      <c r="Z28" s="108"/>
      <c r="AA28" s="107"/>
      <c r="AB28" s="111">
        <f>Table157753112838485868[[#This Row],[Rate (Auto fill)]]*Table157753112838485868[[#This Row],[Hours Groomed]]</f>
        <v>0</v>
      </c>
      <c r="AC28" s="32"/>
      <c r="AD28" s="39"/>
      <c r="AE28" s="39"/>
      <c r="AF28" s="39"/>
      <c r="AG28" s="39"/>
      <c r="AH28" s="78"/>
      <c r="AI28" s="33"/>
      <c r="AJ28" s="39"/>
      <c r="AK28" s="39"/>
      <c r="AL28" s="39"/>
      <c r="AM28" s="76"/>
      <c r="AN28" s="39"/>
      <c r="AO28" s="39"/>
      <c r="AP28" s="33"/>
      <c r="AQ28" s="77"/>
      <c r="AR28" s="39"/>
      <c r="AS28" s="39"/>
      <c r="AT28" s="76"/>
      <c r="AU28" s="39"/>
      <c r="AV28" s="78"/>
      <c r="AW28" s="33"/>
      <c r="AX28" s="77"/>
      <c r="AY28" s="39"/>
      <c r="AZ28" s="39"/>
      <c r="BA28" s="76"/>
      <c r="BB28" s="39"/>
      <c r="BC28" s="78"/>
      <c r="BD28" s="33"/>
      <c r="BE28" s="77"/>
      <c r="BF28" s="39"/>
      <c r="BG28" s="39"/>
      <c r="BH28" s="76"/>
      <c r="BI28" s="39"/>
      <c r="BJ28" s="78"/>
      <c r="BK28" s="33"/>
    </row>
    <row r="29" spans="1:63" ht="47.25" customHeight="1" x14ac:dyDescent="0.35">
      <c r="A29" s="77"/>
      <c r="B29" s="39"/>
      <c r="C29" s="39"/>
      <c r="D29" s="39"/>
      <c r="E29" s="39"/>
      <c r="F29" s="73"/>
      <c r="G29" s="95">
        <f>Table14874532333435363[[#This Row],[Hours Worked]]*Table14874532333435363[[#This Row],[Rate]]</f>
        <v>0</v>
      </c>
      <c r="H29" s="116"/>
      <c r="I29" s="118">
        <f>IF(Table14874532333435363[[#This Row],[Equipment Used (Dropdown)]] &lt;&gt; "", RIGHT(Table14874532333435363[[#This Row],[Equipment Used (Dropdown)]],6),0)</f>
        <v>0</v>
      </c>
      <c r="J29" s="94"/>
      <c r="K29" s="95">
        <f>Table14874532333435363[[#This Row],[Rate (Auto selects)]]*Table14874532333435363[[#This Row],[Hours Used]]</f>
        <v>0</v>
      </c>
      <c r="M29" s="94" t="s">
        <v>113</v>
      </c>
      <c r="N29" s="94" t="s">
        <v>75</v>
      </c>
      <c r="O29" s="107">
        <v>33.35</v>
      </c>
      <c r="S29" s="33"/>
      <c r="T29" s="39"/>
      <c r="U29" s="39"/>
      <c r="V29" s="39"/>
      <c r="W29" s="39"/>
      <c r="X29" s="39"/>
      <c r="Y29" s="112">
        <f>IF(X29 &lt;&gt; "", RIGHT(Table157753112838485868[[#This Row],[Class (Dropdown)]],6),0)</f>
        <v>0</v>
      </c>
      <c r="Z29" s="108"/>
      <c r="AA29" s="107"/>
      <c r="AB29" s="111">
        <f>Table157753112838485868[[#This Row],[Rate (Auto fill)]]*Table157753112838485868[[#This Row],[Hours Groomed]]</f>
        <v>0</v>
      </c>
      <c r="AC29" s="32"/>
      <c r="AD29" s="39"/>
      <c r="AE29" s="39"/>
      <c r="AF29" s="39"/>
      <c r="AG29" s="39"/>
      <c r="AH29" s="78"/>
      <c r="AI29" s="33"/>
      <c r="AJ29" s="39"/>
      <c r="AK29" s="39"/>
      <c r="AL29" s="39"/>
      <c r="AM29" s="76"/>
      <c r="AN29" s="39"/>
      <c r="AO29" s="39"/>
      <c r="AP29" s="33"/>
      <c r="AQ29" s="77"/>
      <c r="AR29" s="39"/>
      <c r="AS29" s="39"/>
      <c r="AT29" s="76"/>
      <c r="AU29" s="39"/>
      <c r="AV29" s="78"/>
      <c r="AW29" s="33"/>
      <c r="AX29" s="77"/>
      <c r="AY29" s="39"/>
      <c r="AZ29" s="39"/>
      <c r="BA29" s="76"/>
      <c r="BB29" s="39"/>
      <c r="BC29" s="78"/>
      <c r="BD29" s="33"/>
      <c r="BE29" s="77"/>
      <c r="BF29" s="39"/>
      <c r="BG29" s="39"/>
      <c r="BH29" s="76"/>
      <c r="BI29" s="39"/>
      <c r="BJ29" s="78"/>
      <c r="BK29" s="33"/>
    </row>
    <row r="30" spans="1:63" ht="30" x14ac:dyDescent="0.35">
      <c r="A30" s="77"/>
      <c r="B30" s="39"/>
      <c r="C30" s="39"/>
      <c r="D30" s="39"/>
      <c r="E30" s="39"/>
      <c r="F30" s="73"/>
      <c r="G30" s="95">
        <f>Table14874532333435363[[#This Row],[Hours Worked]]*Table14874532333435363[[#This Row],[Rate]]</f>
        <v>0</v>
      </c>
      <c r="H30" s="116"/>
      <c r="I30" s="118">
        <f>IF(Table14874532333435363[[#This Row],[Equipment Used (Dropdown)]] &lt;&gt; "", RIGHT(Table14874532333435363[[#This Row],[Equipment Used (Dropdown)]],6),0)</f>
        <v>0</v>
      </c>
      <c r="J30" s="94"/>
      <c r="K30" s="95">
        <f>Table14874532333435363[[#This Row],[Rate (Auto selects)]]*Table14874532333435363[[#This Row],[Hours Used]]</f>
        <v>0</v>
      </c>
      <c r="M30" s="94" t="s">
        <v>114</v>
      </c>
      <c r="N30" s="94" t="s">
        <v>76</v>
      </c>
      <c r="O30" s="107">
        <v>19</v>
      </c>
      <c r="S30" s="33"/>
      <c r="T30" s="39"/>
      <c r="U30" s="39"/>
      <c r="V30" s="39"/>
      <c r="W30" s="39"/>
      <c r="X30" s="39"/>
      <c r="Y30" s="112">
        <f>IF(X30 &lt;&gt; "", RIGHT(Table157753112838485868[[#This Row],[Class (Dropdown)]],6),0)</f>
        <v>0</v>
      </c>
      <c r="Z30" s="108"/>
      <c r="AA30" s="107"/>
      <c r="AB30" s="111">
        <f>Table157753112838485868[[#This Row],[Rate (Auto fill)]]*Table157753112838485868[[#This Row],[Hours Groomed]]</f>
        <v>0</v>
      </c>
      <c r="AC30" s="32"/>
      <c r="AD30" s="39"/>
      <c r="AE30" s="39"/>
      <c r="AF30" s="39"/>
      <c r="AG30" s="39"/>
      <c r="AH30" s="78"/>
      <c r="AI30" s="33"/>
      <c r="AJ30" s="39"/>
      <c r="AK30" s="39"/>
      <c r="AL30" s="39"/>
      <c r="AM30" s="76"/>
      <c r="AN30" s="39"/>
      <c r="AO30" s="39"/>
      <c r="AP30" s="33"/>
      <c r="AQ30" s="77"/>
      <c r="AR30" s="39"/>
      <c r="AS30" s="39"/>
      <c r="AT30" s="76"/>
      <c r="AU30" s="39"/>
      <c r="AV30" s="78"/>
      <c r="AW30" s="33"/>
      <c r="AX30" s="77"/>
      <c r="AY30" s="39"/>
      <c r="AZ30" s="39"/>
      <c r="BA30" s="76"/>
      <c r="BB30" s="39"/>
      <c r="BC30" s="78"/>
      <c r="BD30" s="33"/>
      <c r="BE30" s="77"/>
      <c r="BF30" s="39"/>
      <c r="BG30" s="39"/>
      <c r="BH30" s="76"/>
      <c r="BI30" s="39"/>
      <c r="BJ30" s="78"/>
      <c r="BK30" s="33"/>
    </row>
    <row r="31" spans="1:63" x14ac:dyDescent="0.35">
      <c r="A31" s="77"/>
      <c r="B31" s="39"/>
      <c r="C31" s="39"/>
      <c r="D31" s="39"/>
      <c r="E31" s="39"/>
      <c r="F31" s="73"/>
      <c r="G31" s="95">
        <f>Table14874532333435363[[#This Row],[Hours Worked]]*Table14874532333435363[[#This Row],[Rate]]</f>
        <v>0</v>
      </c>
      <c r="H31" s="116"/>
      <c r="I31" s="118">
        <f>IF(Table14874532333435363[[#This Row],[Equipment Used (Dropdown)]] &lt;&gt; "", RIGHT(Table14874532333435363[[#This Row],[Equipment Used (Dropdown)]],6),0)</f>
        <v>0</v>
      </c>
      <c r="J31" s="94"/>
      <c r="K31" s="95">
        <f>Table14874532333435363[[#This Row],[Rate (Auto selects)]]*Table14874532333435363[[#This Row],[Hours Used]]</f>
        <v>0</v>
      </c>
      <c r="M31" s="94" t="s">
        <v>115</v>
      </c>
      <c r="N31" s="94" t="s">
        <v>77</v>
      </c>
      <c r="O31" s="107">
        <v>9.3800000000000008</v>
      </c>
      <c r="S31" s="33"/>
      <c r="T31" s="39"/>
      <c r="U31" s="39"/>
      <c r="V31" s="39"/>
      <c r="W31" s="39"/>
      <c r="X31" s="39"/>
      <c r="Y31" s="112">
        <f>IF(X31 &lt;&gt; "", RIGHT(Table157753112838485868[[#This Row],[Class (Dropdown)]],6),0)</f>
        <v>0</v>
      </c>
      <c r="Z31" s="108"/>
      <c r="AA31" s="107"/>
      <c r="AB31" s="111">
        <f>Table157753112838485868[[#This Row],[Rate (Auto fill)]]*Table157753112838485868[[#This Row],[Hours Groomed]]</f>
        <v>0</v>
      </c>
      <c r="AC31" s="32"/>
      <c r="AD31" s="39"/>
      <c r="AE31" s="39"/>
      <c r="AF31" s="39"/>
      <c r="AG31" s="39"/>
      <c r="AH31" s="78"/>
      <c r="AI31" s="33"/>
      <c r="AJ31" s="39"/>
      <c r="AK31" s="39"/>
      <c r="AL31" s="39"/>
      <c r="AM31" s="76"/>
      <c r="AN31" s="39"/>
      <c r="AO31" s="39"/>
      <c r="AP31" s="33"/>
      <c r="AQ31" s="77"/>
      <c r="AR31" s="39"/>
      <c r="AS31" s="39"/>
      <c r="AT31" s="76"/>
      <c r="AU31" s="39"/>
      <c r="AV31" s="78"/>
      <c r="AW31" s="33"/>
      <c r="AX31" s="77"/>
      <c r="AY31" s="39"/>
      <c r="AZ31" s="39"/>
      <c r="BA31" s="76"/>
      <c r="BB31" s="39"/>
      <c r="BC31" s="78"/>
      <c r="BD31" s="33"/>
      <c r="BE31" s="77"/>
      <c r="BF31" s="39"/>
      <c r="BG31" s="39"/>
      <c r="BH31" s="76"/>
      <c r="BI31" s="39"/>
      <c r="BJ31" s="78"/>
      <c r="BK31" s="33"/>
    </row>
    <row r="32" spans="1:63" ht="30" x14ac:dyDescent="0.35">
      <c r="A32" s="77"/>
      <c r="B32" s="39"/>
      <c r="C32" s="39"/>
      <c r="D32" s="39"/>
      <c r="E32" s="39"/>
      <c r="F32" s="73"/>
      <c r="G32" s="95">
        <f>Table14874532333435363[[#This Row],[Hours Worked]]*Table14874532333435363[[#This Row],[Rate]]</f>
        <v>0</v>
      </c>
      <c r="H32" s="116"/>
      <c r="I32" s="118">
        <f>IF(Table14874532333435363[[#This Row],[Equipment Used (Dropdown)]] &lt;&gt; "", RIGHT(Table14874532333435363[[#This Row],[Equipment Used (Dropdown)]],6),0)</f>
        <v>0</v>
      </c>
      <c r="J32" s="94"/>
      <c r="K32" s="95">
        <f>Table14874532333435363[[#This Row],[Rate (Auto selects)]]*Table14874532333435363[[#This Row],[Hours Used]]</f>
        <v>0</v>
      </c>
      <c r="M32" s="94" t="s">
        <v>98</v>
      </c>
      <c r="N32" s="94" t="s">
        <v>78</v>
      </c>
      <c r="O32" s="107">
        <v>57</v>
      </c>
      <c r="S32" s="33"/>
      <c r="T32" s="39"/>
      <c r="U32" s="39"/>
      <c r="V32" s="39"/>
      <c r="W32" s="39"/>
      <c r="X32" s="39"/>
      <c r="Y32" s="112">
        <f>IF(X32 &lt;&gt; "", RIGHT(Table157753112838485868[[#This Row],[Class (Dropdown)]],6),0)</f>
        <v>0</v>
      </c>
      <c r="Z32" s="108"/>
      <c r="AA32" s="107"/>
      <c r="AB32" s="111">
        <f>Table157753112838485868[[#This Row],[Rate (Auto fill)]]*Table157753112838485868[[#This Row],[Hours Groomed]]</f>
        <v>0</v>
      </c>
      <c r="AC32" s="32"/>
      <c r="AD32" s="39"/>
      <c r="AE32" s="39"/>
      <c r="AF32" s="39"/>
      <c r="AG32" s="39"/>
      <c r="AH32" s="78"/>
      <c r="AI32" s="33"/>
      <c r="AJ32" s="39"/>
      <c r="AK32" s="39"/>
      <c r="AL32" s="39"/>
      <c r="AM32" s="76"/>
      <c r="AN32" s="39"/>
      <c r="AO32" s="39"/>
      <c r="AP32" s="33"/>
      <c r="AQ32" s="77"/>
      <c r="AR32" s="39"/>
      <c r="AS32" s="39"/>
      <c r="AT32" s="76"/>
      <c r="AU32" s="39"/>
      <c r="AV32" s="78"/>
      <c r="AW32" s="33"/>
      <c r="AX32" s="77"/>
      <c r="AY32" s="39"/>
      <c r="AZ32" s="39"/>
      <c r="BA32" s="76"/>
      <c r="BB32" s="39"/>
      <c r="BC32" s="78"/>
      <c r="BD32" s="33"/>
      <c r="BE32" s="77"/>
      <c r="BF32" s="39"/>
      <c r="BG32" s="39"/>
      <c r="BH32" s="76"/>
      <c r="BI32" s="39"/>
      <c r="BJ32" s="78"/>
      <c r="BK32" s="33"/>
    </row>
    <row r="33" spans="1:63" ht="30" x14ac:dyDescent="0.35">
      <c r="A33" s="77"/>
      <c r="B33" s="39"/>
      <c r="C33" s="39"/>
      <c r="D33" s="39"/>
      <c r="E33" s="39"/>
      <c r="F33" s="73"/>
      <c r="G33" s="95">
        <f>Table14874532333435363[[#This Row],[Hours Worked]]*Table14874532333435363[[#This Row],[Rate]]</f>
        <v>0</v>
      </c>
      <c r="H33" s="116"/>
      <c r="I33" s="118">
        <f>IF(Table14874532333435363[[#This Row],[Equipment Used (Dropdown)]] &lt;&gt; "", RIGHT(Table14874532333435363[[#This Row],[Equipment Used (Dropdown)]],6),0)</f>
        <v>0</v>
      </c>
      <c r="J33" s="94"/>
      <c r="K33" s="95">
        <f>Table14874532333435363[[#This Row],[Rate (Auto selects)]]*Table14874532333435363[[#This Row],[Hours Used]]</f>
        <v>0</v>
      </c>
      <c r="M33" s="94" t="s">
        <v>99</v>
      </c>
      <c r="N33" s="94" t="s">
        <v>79</v>
      </c>
      <c r="O33" s="107">
        <v>112.35</v>
      </c>
      <c r="S33" s="33"/>
      <c r="T33" s="39"/>
      <c r="U33" s="39"/>
      <c r="V33" s="39"/>
      <c r="W33" s="39"/>
      <c r="X33" s="39"/>
      <c r="Y33" s="112">
        <f>IF(X33 &lt;&gt; "", RIGHT(Table157753112838485868[[#This Row],[Class (Dropdown)]],6),0)</f>
        <v>0</v>
      </c>
      <c r="Z33" s="108"/>
      <c r="AA33" s="107"/>
      <c r="AB33" s="111">
        <f>Table157753112838485868[[#This Row],[Rate (Auto fill)]]*Table157753112838485868[[#This Row],[Hours Groomed]]</f>
        <v>0</v>
      </c>
      <c r="AC33" s="32"/>
      <c r="AD33" s="39"/>
      <c r="AE33" s="39"/>
      <c r="AF33" s="39"/>
      <c r="AG33" s="39"/>
      <c r="AH33" s="78"/>
      <c r="AI33" s="33"/>
      <c r="AJ33" s="39"/>
      <c r="AK33" s="39"/>
      <c r="AL33" s="39"/>
      <c r="AM33" s="76"/>
      <c r="AN33" s="39"/>
      <c r="AO33" s="39"/>
      <c r="AP33" s="33"/>
      <c r="AQ33" s="77"/>
      <c r="AR33" s="39"/>
      <c r="AS33" s="39"/>
      <c r="AT33" s="76"/>
      <c r="AU33" s="39"/>
      <c r="AV33" s="78"/>
      <c r="AW33" s="33"/>
      <c r="AX33" s="77"/>
      <c r="AY33" s="39"/>
      <c r="AZ33" s="39"/>
      <c r="BA33" s="76"/>
      <c r="BB33" s="39"/>
      <c r="BC33" s="78"/>
      <c r="BD33" s="33"/>
      <c r="BE33" s="77"/>
      <c r="BF33" s="39"/>
      <c r="BG33" s="39"/>
      <c r="BH33" s="76"/>
      <c r="BI33" s="39"/>
      <c r="BJ33" s="78"/>
      <c r="BK33" s="33"/>
    </row>
    <row r="34" spans="1:63" x14ac:dyDescent="0.35">
      <c r="A34" s="77"/>
      <c r="B34" s="39"/>
      <c r="C34" s="39"/>
      <c r="D34" s="39"/>
      <c r="E34" s="39"/>
      <c r="F34" s="73"/>
      <c r="G34" s="95">
        <f>Table14874532333435363[[#This Row],[Hours Worked]]*Table14874532333435363[[#This Row],[Rate]]</f>
        <v>0</v>
      </c>
      <c r="H34" s="116"/>
      <c r="I34" s="118">
        <f>IF(Table14874532333435363[[#This Row],[Equipment Used (Dropdown)]] &lt;&gt; "", RIGHT(Table14874532333435363[[#This Row],[Equipment Used (Dropdown)]],6),0)</f>
        <v>0</v>
      </c>
      <c r="J34" s="94"/>
      <c r="K34" s="95">
        <f>Table14874532333435363[[#This Row],[Rate (Auto selects)]]*Table14874532333435363[[#This Row],[Hours Used]]</f>
        <v>0</v>
      </c>
      <c r="M34" s="94" t="s">
        <v>100</v>
      </c>
      <c r="N34" s="94" t="s">
        <v>80</v>
      </c>
      <c r="O34" s="107">
        <v>46.38</v>
      </c>
      <c r="S34" s="33"/>
      <c r="T34" s="39"/>
      <c r="U34" s="39"/>
      <c r="V34" s="39"/>
      <c r="W34" s="39"/>
      <c r="X34" s="39"/>
      <c r="Y34" s="112">
        <f>IF(X34 &lt;&gt; "", RIGHT(Table157753112838485868[[#This Row],[Class (Dropdown)]],6),0)</f>
        <v>0</v>
      </c>
      <c r="Z34" s="108"/>
      <c r="AA34" s="107"/>
      <c r="AB34" s="111">
        <f>Table157753112838485868[[#This Row],[Rate (Auto fill)]]*Table157753112838485868[[#This Row],[Hours Groomed]]</f>
        <v>0</v>
      </c>
      <c r="AC34" s="32"/>
      <c r="AD34" s="39"/>
      <c r="AE34" s="39"/>
      <c r="AF34" s="39"/>
      <c r="AG34" s="39"/>
      <c r="AH34" s="78"/>
      <c r="AI34" s="33"/>
      <c r="AJ34" s="39"/>
      <c r="AK34" s="39"/>
      <c r="AL34" s="39"/>
      <c r="AM34" s="76"/>
      <c r="AN34" s="39"/>
      <c r="AO34" s="39"/>
      <c r="AP34" s="33"/>
      <c r="AQ34" s="77"/>
      <c r="AR34" s="39"/>
      <c r="AS34" s="39"/>
      <c r="AT34" s="76"/>
      <c r="AU34" s="39"/>
      <c r="AV34" s="78"/>
      <c r="AW34" s="33"/>
      <c r="AX34" s="77"/>
      <c r="AY34" s="39"/>
      <c r="AZ34" s="39"/>
      <c r="BA34" s="76"/>
      <c r="BB34" s="39"/>
      <c r="BC34" s="78"/>
      <c r="BD34" s="33"/>
      <c r="BE34" s="77"/>
      <c r="BF34" s="39"/>
      <c r="BG34" s="39"/>
      <c r="BH34" s="76"/>
      <c r="BI34" s="39"/>
      <c r="BJ34" s="78"/>
      <c r="BK34" s="33"/>
    </row>
    <row r="35" spans="1:63" x14ac:dyDescent="0.35">
      <c r="A35" s="77"/>
      <c r="B35" s="39"/>
      <c r="C35" s="39"/>
      <c r="D35" s="39"/>
      <c r="E35" s="39"/>
      <c r="F35" s="73"/>
      <c r="G35" s="95">
        <f>Table14874532333435363[[#This Row],[Hours Worked]]*Table14874532333435363[[#This Row],[Rate]]</f>
        <v>0</v>
      </c>
      <c r="H35" s="116"/>
      <c r="I35" s="118">
        <f>IF(Table14874532333435363[[#This Row],[Equipment Used (Dropdown)]] &lt;&gt; "", RIGHT(Table14874532333435363[[#This Row],[Equipment Used (Dropdown)]],6),0)</f>
        <v>0</v>
      </c>
      <c r="J35" s="94"/>
      <c r="K35" s="95">
        <f>Table14874532333435363[[#This Row],[Rate (Auto selects)]]*Table14874532333435363[[#This Row],[Hours Used]]</f>
        <v>0</v>
      </c>
      <c r="M35" s="94" t="s">
        <v>101</v>
      </c>
      <c r="N35" s="94" t="s">
        <v>81</v>
      </c>
      <c r="O35" s="107">
        <v>111.43</v>
      </c>
      <c r="S35" s="33"/>
      <c r="T35" s="39"/>
      <c r="U35" s="39"/>
      <c r="V35" s="39"/>
      <c r="W35" s="39"/>
      <c r="X35" s="39"/>
      <c r="Y35" s="112">
        <f>IF(X35 &lt;&gt; "", RIGHT(Table157753112838485868[[#This Row],[Class (Dropdown)]],6),0)</f>
        <v>0</v>
      </c>
      <c r="Z35" s="108"/>
      <c r="AA35" s="107"/>
      <c r="AB35" s="111">
        <f>Table157753112838485868[[#This Row],[Rate (Auto fill)]]*Table157753112838485868[[#This Row],[Hours Groomed]]</f>
        <v>0</v>
      </c>
      <c r="AC35" s="32"/>
      <c r="AD35" s="39"/>
      <c r="AE35" s="39"/>
      <c r="AF35" s="39"/>
      <c r="AG35" s="39"/>
      <c r="AH35" s="78"/>
      <c r="AI35" s="33"/>
      <c r="AJ35" s="39"/>
      <c r="AK35" s="39"/>
      <c r="AL35" s="39"/>
      <c r="AM35" s="76"/>
      <c r="AN35" s="39"/>
      <c r="AO35" s="39"/>
      <c r="AP35" s="33"/>
      <c r="AQ35" s="77"/>
      <c r="AR35" s="39"/>
      <c r="AS35" s="39"/>
      <c r="AT35" s="76"/>
      <c r="AU35" s="39"/>
      <c r="AV35" s="78"/>
      <c r="AW35" s="33"/>
      <c r="AX35" s="77"/>
      <c r="AY35" s="39"/>
      <c r="AZ35" s="39"/>
      <c r="BA35" s="76"/>
      <c r="BB35" s="39"/>
      <c r="BC35" s="78"/>
      <c r="BD35" s="33"/>
      <c r="BE35" s="77"/>
      <c r="BF35" s="39"/>
      <c r="BG35" s="39"/>
      <c r="BH35" s="76"/>
      <c r="BI35" s="39"/>
      <c r="BJ35" s="78"/>
      <c r="BK35" s="33"/>
    </row>
    <row r="36" spans="1:63" x14ac:dyDescent="0.35">
      <c r="A36" s="77"/>
      <c r="B36" s="39"/>
      <c r="C36" s="39"/>
      <c r="D36" s="39"/>
      <c r="E36" s="39"/>
      <c r="F36" s="73"/>
      <c r="G36" s="95">
        <f>Table14874532333435363[[#This Row],[Hours Worked]]*Table14874532333435363[[#This Row],[Rate]]</f>
        <v>0</v>
      </c>
      <c r="H36" s="116"/>
      <c r="I36" s="118">
        <f>IF(Table14874532333435363[[#This Row],[Equipment Used (Dropdown)]] &lt;&gt; "", RIGHT(Table14874532333435363[[#This Row],[Equipment Used (Dropdown)]],6),0)</f>
        <v>0</v>
      </c>
      <c r="J36" s="94"/>
      <c r="K36" s="95">
        <f>Table14874532333435363[[#This Row],[Rate (Auto selects)]]*Table14874532333435363[[#This Row],[Hours Used]]</f>
        <v>0</v>
      </c>
      <c r="M36" s="94" t="s">
        <v>102</v>
      </c>
      <c r="N36" s="94" t="s">
        <v>82</v>
      </c>
      <c r="O36" s="107">
        <v>55.85</v>
      </c>
      <c r="S36" s="33"/>
      <c r="T36" s="39"/>
      <c r="U36" s="39"/>
      <c r="V36" s="39"/>
      <c r="W36" s="39"/>
      <c r="X36" s="39"/>
      <c r="Y36" s="112">
        <f>IF(X36 &lt;&gt; "", RIGHT(Table157753112838485868[[#This Row],[Class (Dropdown)]],6),0)</f>
        <v>0</v>
      </c>
      <c r="Z36" s="108"/>
      <c r="AA36" s="107"/>
      <c r="AB36" s="111">
        <f>Table157753112838485868[[#This Row],[Rate (Auto fill)]]*Table157753112838485868[[#This Row],[Hours Groomed]]</f>
        <v>0</v>
      </c>
      <c r="AC36" s="32"/>
      <c r="AD36" s="39"/>
      <c r="AE36" s="39"/>
      <c r="AF36" s="39"/>
      <c r="AG36" s="39"/>
      <c r="AH36" s="78"/>
      <c r="AI36" s="33"/>
      <c r="AJ36" s="39"/>
      <c r="AK36" s="39"/>
      <c r="AL36" s="39"/>
      <c r="AM36" s="76"/>
      <c r="AN36" s="39"/>
      <c r="AO36" s="39"/>
      <c r="AP36" s="33"/>
      <c r="AQ36" s="77"/>
      <c r="AR36" s="39"/>
      <c r="AS36" s="39"/>
      <c r="AT36" s="76"/>
      <c r="AU36" s="39"/>
      <c r="AV36" s="78"/>
      <c r="AW36" s="33"/>
      <c r="AX36" s="77"/>
      <c r="AY36" s="39"/>
      <c r="AZ36" s="39"/>
      <c r="BA36" s="76"/>
      <c r="BB36" s="39"/>
      <c r="BC36" s="78"/>
      <c r="BD36" s="33"/>
      <c r="BE36" s="77"/>
      <c r="BF36" s="39"/>
      <c r="BG36" s="39"/>
      <c r="BH36" s="76"/>
      <c r="BI36" s="39"/>
      <c r="BJ36" s="78"/>
      <c r="BK36" s="33"/>
    </row>
    <row r="37" spans="1:63" x14ac:dyDescent="0.35">
      <c r="A37" s="77"/>
      <c r="B37" s="39"/>
      <c r="C37" s="39"/>
      <c r="D37" s="39"/>
      <c r="E37" s="39"/>
      <c r="F37" s="73"/>
      <c r="G37" s="95">
        <f>Table14874532333435363[[#This Row],[Hours Worked]]*Table14874532333435363[[#This Row],[Rate]]</f>
        <v>0</v>
      </c>
      <c r="H37" s="116"/>
      <c r="I37" s="118">
        <f>IF(Table14874532333435363[[#This Row],[Equipment Used (Dropdown)]] &lt;&gt; "", RIGHT(Table14874532333435363[[#This Row],[Equipment Used (Dropdown)]],6),0)</f>
        <v>0</v>
      </c>
      <c r="J37" s="94"/>
      <c r="K37" s="95">
        <f>Table14874532333435363[[#This Row],[Rate (Auto selects)]]*Table14874532333435363[[#This Row],[Hours Used]]</f>
        <v>0</v>
      </c>
      <c r="M37" s="94" t="s">
        <v>103</v>
      </c>
      <c r="N37" s="94" t="s">
        <v>83</v>
      </c>
      <c r="O37" s="107">
        <v>68.040000000000006</v>
      </c>
      <c r="S37" s="33"/>
      <c r="T37" s="39"/>
      <c r="U37" s="39"/>
      <c r="V37" s="39"/>
      <c r="W37" s="39"/>
      <c r="X37" s="39"/>
      <c r="Y37" s="112">
        <f>IF(X37 &lt;&gt; "", RIGHT(Table157753112838485868[[#This Row],[Class (Dropdown)]],6),0)</f>
        <v>0</v>
      </c>
      <c r="Z37" s="108"/>
      <c r="AA37" s="107"/>
      <c r="AB37" s="111">
        <f>Table157753112838485868[[#This Row],[Rate (Auto fill)]]*Table157753112838485868[[#This Row],[Hours Groomed]]</f>
        <v>0</v>
      </c>
      <c r="AC37" s="32"/>
      <c r="AD37" s="39"/>
      <c r="AE37" s="39"/>
      <c r="AF37" s="39"/>
      <c r="AG37" s="39"/>
      <c r="AH37" s="78"/>
      <c r="AI37" s="33"/>
      <c r="AJ37" s="39"/>
      <c r="AK37" s="39"/>
      <c r="AL37" s="39"/>
      <c r="AM37" s="76"/>
      <c r="AN37" s="39"/>
      <c r="AO37" s="39"/>
      <c r="AP37" s="33"/>
      <c r="AQ37" s="77"/>
      <c r="AR37" s="39"/>
      <c r="AS37" s="39"/>
      <c r="AT37" s="76"/>
      <c r="AU37" s="39"/>
      <c r="AV37" s="78"/>
      <c r="AW37" s="33"/>
      <c r="AX37" s="77"/>
      <c r="AY37" s="39"/>
      <c r="AZ37" s="39"/>
      <c r="BA37" s="76"/>
      <c r="BB37" s="39"/>
      <c r="BC37" s="78"/>
      <c r="BD37" s="33"/>
      <c r="BE37" s="77"/>
      <c r="BF37" s="39"/>
      <c r="BG37" s="39"/>
      <c r="BH37" s="76"/>
      <c r="BI37" s="39"/>
      <c r="BJ37" s="78"/>
      <c r="BK37" s="33"/>
    </row>
    <row r="38" spans="1:63" x14ac:dyDescent="0.35">
      <c r="A38" s="77"/>
      <c r="B38" s="39"/>
      <c r="C38" s="39"/>
      <c r="D38" s="39"/>
      <c r="E38" s="39"/>
      <c r="F38" s="73"/>
      <c r="G38" s="95">
        <f>Table14874532333435363[[#This Row],[Hours Worked]]*Table14874532333435363[[#This Row],[Rate]]</f>
        <v>0</v>
      </c>
      <c r="H38" s="116"/>
      <c r="I38" s="118">
        <f>IF(Table14874532333435363[[#This Row],[Equipment Used (Dropdown)]] &lt;&gt; "", RIGHT(Table14874532333435363[[#This Row],[Equipment Used (Dropdown)]],6),0)</f>
        <v>0</v>
      </c>
      <c r="J38" s="94"/>
      <c r="K38" s="95">
        <f>Table14874532333435363[[#This Row],[Rate (Auto selects)]]*Table14874532333435363[[#This Row],[Hours Used]]</f>
        <v>0</v>
      </c>
      <c r="S38" s="33"/>
      <c r="T38" s="39"/>
      <c r="U38" s="39"/>
      <c r="V38" s="39"/>
      <c r="W38" s="39"/>
      <c r="X38" s="39"/>
      <c r="Y38" s="112">
        <f>IF(X38 &lt;&gt; "", RIGHT(Table157753112838485868[[#This Row],[Class (Dropdown)]],6),0)</f>
        <v>0</v>
      </c>
      <c r="Z38" s="108"/>
      <c r="AA38" s="107"/>
      <c r="AB38" s="111">
        <f>Table157753112838485868[[#This Row],[Rate (Auto fill)]]*Table157753112838485868[[#This Row],[Hours Groomed]]</f>
        <v>0</v>
      </c>
      <c r="AC38" s="32"/>
      <c r="AD38" s="39"/>
      <c r="AE38" s="39"/>
      <c r="AF38" s="39"/>
      <c r="AG38" s="39"/>
      <c r="AH38" s="78"/>
      <c r="AI38" s="33"/>
      <c r="AJ38" s="39"/>
      <c r="AK38" s="39"/>
      <c r="AL38" s="39"/>
      <c r="AM38" s="76"/>
      <c r="AN38" s="39"/>
      <c r="AO38" s="39"/>
      <c r="AP38" s="33"/>
      <c r="AQ38" s="77"/>
      <c r="AR38" s="39"/>
      <c r="AS38" s="39"/>
      <c r="AT38" s="76"/>
      <c r="AU38" s="39"/>
      <c r="AV38" s="78"/>
      <c r="AW38" s="33"/>
      <c r="AX38" s="77"/>
      <c r="AY38" s="39"/>
      <c r="AZ38" s="39"/>
      <c r="BA38" s="76"/>
      <c r="BB38" s="39"/>
      <c r="BC38" s="78"/>
      <c r="BD38" s="33"/>
      <c r="BE38" s="77"/>
      <c r="BF38" s="39"/>
      <c r="BG38" s="39"/>
      <c r="BH38" s="76"/>
      <c r="BI38" s="39"/>
      <c r="BJ38" s="78"/>
      <c r="BK38" s="33"/>
    </row>
    <row r="39" spans="1:63" x14ac:dyDescent="0.35">
      <c r="A39" s="77"/>
      <c r="B39" s="39"/>
      <c r="C39" s="39"/>
      <c r="D39" s="39"/>
      <c r="E39" s="39"/>
      <c r="F39" s="73"/>
      <c r="G39" s="95">
        <f>Table14874532333435363[[#This Row],[Hours Worked]]*Table14874532333435363[[#This Row],[Rate]]</f>
        <v>0</v>
      </c>
      <c r="H39" s="116"/>
      <c r="I39" s="118">
        <f>IF(Table14874532333435363[[#This Row],[Equipment Used (Dropdown)]] &lt;&gt; "", RIGHT(Table14874532333435363[[#This Row],[Equipment Used (Dropdown)]],6),0)</f>
        <v>0</v>
      </c>
      <c r="J39" s="94"/>
      <c r="K39" s="95">
        <f>Table14874532333435363[[#This Row],[Rate (Auto selects)]]*Table14874532333435363[[#This Row],[Hours Used]]</f>
        <v>0</v>
      </c>
      <c r="S39" s="33"/>
      <c r="T39" s="39"/>
      <c r="U39" s="39"/>
      <c r="V39" s="39"/>
      <c r="W39" s="39"/>
      <c r="X39" s="39"/>
      <c r="Y39" s="112">
        <f>IF(X39 &lt;&gt; "", RIGHT(Table157753112838485868[[#This Row],[Class (Dropdown)]],6),0)</f>
        <v>0</v>
      </c>
      <c r="Z39" s="108"/>
      <c r="AA39" s="107"/>
      <c r="AB39" s="111">
        <f>Table157753112838485868[[#This Row],[Rate (Auto fill)]]*Table157753112838485868[[#This Row],[Hours Groomed]]</f>
        <v>0</v>
      </c>
      <c r="AC39" s="32"/>
      <c r="AD39" s="39"/>
      <c r="AE39" s="39"/>
      <c r="AF39" s="39"/>
      <c r="AG39" s="39"/>
      <c r="AH39" s="78"/>
      <c r="AI39" s="33"/>
      <c r="AJ39" s="39"/>
      <c r="AK39" s="39"/>
      <c r="AL39" s="39"/>
      <c r="AM39" s="76"/>
      <c r="AN39" s="39"/>
      <c r="AO39" s="39"/>
      <c r="AP39" s="33"/>
      <c r="AQ39" s="77"/>
      <c r="AR39" s="39"/>
      <c r="AS39" s="39"/>
      <c r="AT39" s="76"/>
      <c r="AU39" s="39"/>
      <c r="AV39" s="78"/>
      <c r="AW39" s="33"/>
      <c r="AX39" s="77"/>
      <c r="AY39" s="39"/>
      <c r="AZ39" s="39"/>
      <c r="BA39" s="76"/>
      <c r="BB39" s="39"/>
      <c r="BC39" s="78"/>
      <c r="BD39" s="33"/>
      <c r="BE39" s="77"/>
      <c r="BF39" s="39"/>
      <c r="BG39" s="39"/>
      <c r="BH39" s="76"/>
      <c r="BI39" s="39"/>
      <c r="BJ39" s="78"/>
      <c r="BK39" s="33"/>
    </row>
    <row r="40" spans="1:63" x14ac:dyDescent="0.35">
      <c r="A40" s="77"/>
      <c r="B40" s="39"/>
      <c r="C40" s="39"/>
      <c r="D40" s="39"/>
      <c r="E40" s="39"/>
      <c r="F40" s="73"/>
      <c r="G40" s="95">
        <f>Table14874532333435363[[#This Row],[Hours Worked]]*Table14874532333435363[[#This Row],[Rate]]</f>
        <v>0</v>
      </c>
      <c r="H40" s="116"/>
      <c r="I40" s="118">
        <f>IF(Table14874532333435363[[#This Row],[Equipment Used (Dropdown)]] &lt;&gt; "", RIGHT(Table14874532333435363[[#This Row],[Equipment Used (Dropdown)]],6),0)</f>
        <v>0</v>
      </c>
      <c r="J40" s="94"/>
      <c r="K40" s="95">
        <f>Table14874532333435363[[#This Row],[Rate (Auto selects)]]*Table14874532333435363[[#This Row],[Hours Used]]</f>
        <v>0</v>
      </c>
      <c r="S40" s="33"/>
      <c r="T40" s="39"/>
      <c r="U40" s="39"/>
      <c r="V40" s="39"/>
      <c r="W40" s="39"/>
      <c r="X40" s="39"/>
      <c r="Y40" s="112">
        <f>IF(X40 &lt;&gt; "", RIGHT(Table157753112838485868[[#This Row],[Class (Dropdown)]],6),0)</f>
        <v>0</v>
      </c>
      <c r="Z40" s="108"/>
      <c r="AA40" s="107"/>
      <c r="AB40" s="111">
        <f>Table157753112838485868[[#This Row],[Rate (Auto fill)]]*Table157753112838485868[[#This Row],[Hours Groomed]]</f>
        <v>0</v>
      </c>
      <c r="AC40" s="32"/>
      <c r="AD40" s="39"/>
      <c r="AE40" s="39"/>
      <c r="AF40" s="39"/>
      <c r="AG40" s="39"/>
      <c r="AH40" s="78"/>
      <c r="AI40" s="33"/>
      <c r="AJ40" s="39"/>
      <c r="AK40" s="39"/>
      <c r="AL40" s="39"/>
      <c r="AM40" s="76"/>
      <c r="AN40" s="39"/>
      <c r="AO40" s="39"/>
      <c r="AP40" s="33"/>
      <c r="AQ40" s="77"/>
      <c r="AR40" s="39"/>
      <c r="AS40" s="39"/>
      <c r="AT40" s="76"/>
      <c r="AU40" s="39"/>
      <c r="AV40" s="78"/>
      <c r="AW40" s="33"/>
      <c r="AX40" s="77"/>
      <c r="AY40" s="39"/>
      <c r="AZ40" s="39"/>
      <c r="BA40" s="76"/>
      <c r="BB40" s="39"/>
      <c r="BC40" s="78"/>
      <c r="BD40" s="33"/>
      <c r="BE40" s="77"/>
      <c r="BF40" s="39"/>
      <c r="BG40" s="39"/>
      <c r="BH40" s="76"/>
      <c r="BI40" s="39"/>
      <c r="BJ40" s="78"/>
      <c r="BK40" s="33"/>
    </row>
    <row r="41" spans="1:63" x14ac:dyDescent="0.35">
      <c r="A41" s="77"/>
      <c r="B41" s="39"/>
      <c r="C41" s="39"/>
      <c r="D41" s="39"/>
      <c r="E41" s="39"/>
      <c r="F41" s="73"/>
      <c r="G41" s="95">
        <f>Table14874532333435363[[#This Row],[Hours Worked]]*Table14874532333435363[[#This Row],[Rate]]</f>
        <v>0</v>
      </c>
      <c r="H41" s="116"/>
      <c r="I41" s="118">
        <f>IF(Table14874532333435363[[#This Row],[Equipment Used (Dropdown)]] &lt;&gt; "", RIGHT(Table14874532333435363[[#This Row],[Equipment Used (Dropdown)]],6),0)</f>
        <v>0</v>
      </c>
      <c r="J41" s="94"/>
      <c r="K41" s="95">
        <f>Table14874532333435363[[#This Row],[Rate (Auto selects)]]*Table14874532333435363[[#This Row],[Hours Used]]</f>
        <v>0</v>
      </c>
      <c r="S41" s="33"/>
      <c r="T41" s="39"/>
      <c r="U41" s="39"/>
      <c r="V41" s="39"/>
      <c r="W41" s="39"/>
      <c r="X41" s="39"/>
      <c r="Y41" s="112">
        <f>IF(X41 &lt;&gt; "", RIGHT(Table157753112838485868[[#This Row],[Class (Dropdown)]],6),0)</f>
        <v>0</v>
      </c>
      <c r="Z41" s="108"/>
      <c r="AA41" s="107"/>
      <c r="AB41" s="111">
        <f>Table157753112838485868[[#This Row],[Rate (Auto fill)]]*Table157753112838485868[[#This Row],[Hours Groomed]]</f>
        <v>0</v>
      </c>
      <c r="AC41" s="32"/>
      <c r="AD41" s="39"/>
      <c r="AE41" s="39"/>
      <c r="AF41" s="39"/>
      <c r="AG41" s="39"/>
      <c r="AH41" s="78"/>
      <c r="AI41" s="33"/>
      <c r="AJ41" s="39"/>
      <c r="AK41" s="39"/>
      <c r="AL41" s="39"/>
      <c r="AM41" s="76"/>
      <c r="AN41" s="39"/>
      <c r="AO41" s="39"/>
      <c r="AP41" s="33"/>
      <c r="AQ41" s="77"/>
      <c r="AR41" s="39"/>
      <c r="AS41" s="39"/>
      <c r="AT41" s="76"/>
      <c r="AU41" s="39"/>
      <c r="AV41" s="78"/>
      <c r="AW41" s="33"/>
      <c r="AX41" s="77"/>
      <c r="AY41" s="39"/>
      <c r="AZ41" s="39"/>
      <c r="BA41" s="76"/>
      <c r="BB41" s="39"/>
      <c r="BC41" s="78"/>
      <c r="BD41" s="33"/>
      <c r="BE41" s="77"/>
      <c r="BF41" s="39"/>
      <c r="BG41" s="39"/>
      <c r="BH41" s="76"/>
      <c r="BI41" s="39"/>
      <c r="BJ41" s="78"/>
      <c r="BK41" s="33"/>
    </row>
    <row r="42" spans="1:63" ht="15.6" thickBot="1" x14ac:dyDescent="0.4">
      <c r="A42" s="77"/>
      <c r="B42" s="39"/>
      <c r="C42" s="39"/>
      <c r="D42" s="39"/>
      <c r="E42" s="39"/>
      <c r="F42" s="73"/>
      <c r="G42" s="95">
        <f>Table14874532333435363[[#This Row],[Hours Worked]]*Table14874532333435363[[#This Row],[Rate]]</f>
        <v>0</v>
      </c>
      <c r="H42" s="116"/>
      <c r="I42" s="118">
        <f>IF(Table14874532333435363[[#This Row],[Equipment Used (Dropdown)]] &lt;&gt; "", RIGHT(Table14874532333435363[[#This Row],[Equipment Used (Dropdown)]],6),0)</f>
        <v>0</v>
      </c>
      <c r="J42" s="94"/>
      <c r="K42" s="95">
        <f>Table14874532333435363[[#This Row],[Rate (Auto selects)]]*Table14874532333435363[[#This Row],[Hours Used]]</f>
        <v>0</v>
      </c>
      <c r="S42" s="33"/>
      <c r="T42" s="39"/>
      <c r="U42" s="39"/>
      <c r="V42" s="39"/>
      <c r="W42" s="39"/>
      <c r="X42" s="39"/>
      <c r="Y42" s="112">
        <f>IF(X42 &lt;&gt; "", RIGHT(Table157753112838485868[[#This Row],[Class (Dropdown)]],6),0)</f>
        <v>0</v>
      </c>
      <c r="Z42" s="108"/>
      <c r="AA42" s="107"/>
      <c r="AB42" s="111">
        <f>Table157753112838485868[[#This Row],[Rate (Auto fill)]]*Table157753112838485868[[#This Row],[Hours Groomed]]</f>
        <v>0</v>
      </c>
      <c r="AC42" s="32"/>
      <c r="AD42" s="39"/>
      <c r="AE42" s="82"/>
      <c r="AF42" s="82"/>
      <c r="AG42" s="82"/>
      <c r="AH42" s="83"/>
      <c r="AI42" s="33"/>
      <c r="AJ42" s="39"/>
      <c r="AK42" s="39"/>
      <c r="AL42" s="39"/>
      <c r="AM42" s="76"/>
      <c r="AN42" s="39"/>
      <c r="AO42" s="39"/>
      <c r="AP42" s="33"/>
      <c r="AQ42" s="77"/>
      <c r="AR42" s="39"/>
      <c r="AS42" s="39"/>
      <c r="AT42" s="76"/>
      <c r="AU42" s="39"/>
      <c r="AV42" s="78"/>
      <c r="AW42" s="33"/>
      <c r="AX42" s="77"/>
      <c r="AY42" s="39"/>
      <c r="AZ42" s="39"/>
      <c r="BA42" s="76"/>
      <c r="BB42" s="39"/>
      <c r="BC42" s="78"/>
      <c r="BD42" s="33"/>
      <c r="BE42" s="77"/>
      <c r="BF42" s="39"/>
      <c r="BG42" s="39"/>
      <c r="BH42" s="76"/>
      <c r="BI42" s="39"/>
      <c r="BJ42" s="78"/>
      <c r="BK42" s="33"/>
    </row>
    <row r="43" spans="1:63" x14ac:dyDescent="0.35">
      <c r="A43" s="77"/>
      <c r="B43" s="39"/>
      <c r="C43" s="39"/>
      <c r="D43" s="39"/>
      <c r="E43" s="39"/>
      <c r="F43" s="73"/>
      <c r="G43" s="95">
        <f>Table14874532333435363[[#This Row],[Hours Worked]]*Table14874532333435363[[#This Row],[Rate]]</f>
        <v>0</v>
      </c>
      <c r="H43" s="116"/>
      <c r="I43" s="118">
        <f>IF(Table14874532333435363[[#This Row],[Equipment Used (Dropdown)]] &lt;&gt; "", RIGHT(Table14874532333435363[[#This Row],[Equipment Used (Dropdown)]],6),0)</f>
        <v>0</v>
      </c>
      <c r="J43" s="94"/>
      <c r="K43" s="95">
        <f>Table14874532333435363[[#This Row],[Rate (Auto selects)]]*Table14874532333435363[[#This Row],[Hours Used]]</f>
        <v>0</v>
      </c>
      <c r="S43" s="33"/>
      <c r="T43" s="39"/>
      <c r="U43" s="39"/>
      <c r="V43" s="39"/>
      <c r="W43" s="39"/>
      <c r="X43" s="39"/>
      <c r="Y43" s="112">
        <f>IF(X43 &lt;&gt; "", RIGHT(Table157753112838485868[[#This Row],[Class (Dropdown)]],6),0)</f>
        <v>0</v>
      </c>
      <c r="Z43" s="108"/>
      <c r="AA43" s="107"/>
      <c r="AB43" s="111">
        <f>Table157753112838485868[[#This Row],[Rate (Auto fill)]]*Table157753112838485868[[#This Row],[Hours Groomed]]</f>
        <v>0</v>
      </c>
      <c r="AC43" s="32"/>
      <c r="AD43" s="84"/>
      <c r="AE43" s="85"/>
      <c r="AF43" s="85"/>
      <c r="AI43" s="33"/>
      <c r="AJ43" s="39"/>
      <c r="AK43" s="39"/>
      <c r="AL43" s="39"/>
      <c r="AM43" s="76"/>
      <c r="AN43" s="39"/>
      <c r="AO43" s="39"/>
      <c r="AP43" s="33"/>
      <c r="AQ43" s="77"/>
      <c r="AR43" s="39"/>
      <c r="AS43" s="39"/>
      <c r="AT43" s="76"/>
      <c r="AU43" s="39"/>
      <c r="AV43" s="78"/>
      <c r="AW43" s="33"/>
      <c r="AX43" s="77"/>
      <c r="AY43" s="39"/>
      <c r="AZ43" s="39"/>
      <c r="BA43" s="76"/>
      <c r="BB43" s="39"/>
      <c r="BC43" s="78"/>
      <c r="BD43" s="33"/>
      <c r="BE43" s="77"/>
      <c r="BF43" s="39"/>
      <c r="BG43" s="39"/>
      <c r="BH43" s="76"/>
      <c r="BI43" s="39"/>
      <c r="BJ43" s="78"/>
      <c r="BK43" s="33"/>
    </row>
    <row r="44" spans="1:63" x14ac:dyDescent="0.35">
      <c r="A44" s="77"/>
      <c r="B44" s="39"/>
      <c r="C44" s="39"/>
      <c r="D44" s="39"/>
      <c r="E44" s="39"/>
      <c r="F44" s="73"/>
      <c r="G44" s="95">
        <f>Table14874532333435363[[#This Row],[Hours Worked]]*Table14874532333435363[[#This Row],[Rate]]</f>
        <v>0</v>
      </c>
      <c r="H44" s="116"/>
      <c r="I44" s="118">
        <f>IF(Table14874532333435363[[#This Row],[Equipment Used (Dropdown)]] &lt;&gt; "", RIGHT(Table14874532333435363[[#This Row],[Equipment Used (Dropdown)]],6),0)</f>
        <v>0</v>
      </c>
      <c r="J44" s="94"/>
      <c r="K44" s="95">
        <f>Table14874532333435363[[#This Row],[Rate (Auto selects)]]*Table14874532333435363[[#This Row],[Hours Used]]</f>
        <v>0</v>
      </c>
      <c r="S44" s="33"/>
      <c r="T44" s="39"/>
      <c r="U44" s="39"/>
      <c r="V44" s="39"/>
      <c r="W44" s="39"/>
      <c r="X44" s="39"/>
      <c r="Y44" s="112">
        <f>IF(X44 &lt;&gt; "", RIGHT(Table157753112838485868[[#This Row],[Class (Dropdown)]],6),0)</f>
        <v>0</v>
      </c>
      <c r="Z44" s="108"/>
      <c r="AA44" s="107"/>
      <c r="AB44" s="111">
        <f>Table157753112838485868[[#This Row],[Rate (Auto fill)]]*Table157753112838485868[[#This Row],[Hours Groomed]]</f>
        <v>0</v>
      </c>
      <c r="AC44" s="32"/>
      <c r="AD44" s="84"/>
      <c r="AE44" s="85"/>
      <c r="AF44" s="85"/>
      <c r="AI44" s="33"/>
      <c r="AJ44" s="39"/>
      <c r="AK44" s="39"/>
      <c r="AL44" s="39"/>
      <c r="AM44" s="76"/>
      <c r="AN44" s="39"/>
      <c r="AO44" s="39"/>
      <c r="AP44" s="33"/>
      <c r="AQ44" s="77"/>
      <c r="AR44" s="39"/>
      <c r="AS44" s="39"/>
      <c r="AT44" s="76"/>
      <c r="AU44" s="39"/>
      <c r="AV44" s="78"/>
      <c r="AW44" s="33"/>
      <c r="AX44" s="77"/>
      <c r="AY44" s="39"/>
      <c r="AZ44" s="39"/>
      <c r="BA44" s="76"/>
      <c r="BB44" s="39"/>
      <c r="BC44" s="78"/>
      <c r="BD44" s="33"/>
      <c r="BE44" s="77"/>
      <c r="BF44" s="39"/>
      <c r="BG44" s="39"/>
      <c r="BH44" s="76"/>
      <c r="BI44" s="39"/>
      <c r="BJ44" s="78"/>
      <c r="BK44" s="33"/>
    </row>
    <row r="45" spans="1:63" x14ac:dyDescent="0.35">
      <c r="A45" s="77"/>
      <c r="B45" s="39"/>
      <c r="C45" s="39"/>
      <c r="D45" s="39"/>
      <c r="E45" s="39"/>
      <c r="F45" s="73"/>
      <c r="G45" s="95">
        <f>Table14874532333435363[[#This Row],[Hours Worked]]*Table14874532333435363[[#This Row],[Rate]]</f>
        <v>0</v>
      </c>
      <c r="H45" s="116"/>
      <c r="I45" s="118">
        <f>IF(Table14874532333435363[[#This Row],[Equipment Used (Dropdown)]] &lt;&gt; "", RIGHT(Table14874532333435363[[#This Row],[Equipment Used (Dropdown)]],6),0)</f>
        <v>0</v>
      </c>
      <c r="J45" s="94"/>
      <c r="K45" s="95">
        <f>Table14874532333435363[[#This Row],[Rate (Auto selects)]]*Table14874532333435363[[#This Row],[Hours Used]]</f>
        <v>0</v>
      </c>
      <c r="S45" s="33"/>
      <c r="T45" s="39"/>
      <c r="U45" s="39"/>
      <c r="V45" s="39"/>
      <c r="W45" s="39"/>
      <c r="X45" s="39"/>
      <c r="Y45" s="112">
        <f>IF(X45 &lt;&gt; "", RIGHT(Table157753112838485868[[#This Row],[Class (Dropdown)]],6),0)</f>
        <v>0</v>
      </c>
      <c r="Z45" s="108"/>
      <c r="AA45" s="107"/>
      <c r="AB45" s="111">
        <f>Table157753112838485868[[#This Row],[Rate (Auto fill)]]*Table157753112838485868[[#This Row],[Hours Groomed]]</f>
        <v>0</v>
      </c>
      <c r="AC45" s="32"/>
      <c r="AD45" s="84"/>
      <c r="AE45" s="85"/>
      <c r="AF45" s="85"/>
      <c r="AI45" s="33"/>
      <c r="AJ45" s="39"/>
      <c r="AK45" s="39"/>
      <c r="AL45" s="39"/>
      <c r="AM45" s="76"/>
      <c r="AN45" s="39"/>
      <c r="AO45" s="39"/>
      <c r="AP45" s="33"/>
      <c r="AQ45" s="77"/>
      <c r="AR45" s="39"/>
      <c r="AS45" s="39"/>
      <c r="AT45" s="76"/>
      <c r="AU45" s="39"/>
      <c r="AV45" s="78"/>
      <c r="AW45" s="33"/>
      <c r="AX45" s="77"/>
      <c r="AY45" s="39"/>
      <c r="AZ45" s="39"/>
      <c r="BA45" s="76"/>
      <c r="BB45" s="39"/>
      <c r="BC45" s="78"/>
      <c r="BD45" s="33"/>
      <c r="BE45" s="77"/>
      <c r="BF45" s="39"/>
      <c r="BG45" s="39"/>
      <c r="BH45" s="76"/>
      <c r="BI45" s="39"/>
      <c r="BJ45" s="78"/>
      <c r="BK45" s="33"/>
    </row>
    <row r="46" spans="1:63" x14ac:dyDescent="0.35">
      <c r="A46" s="77"/>
      <c r="B46" s="39"/>
      <c r="C46" s="39"/>
      <c r="D46" s="39"/>
      <c r="E46" s="39"/>
      <c r="F46" s="73"/>
      <c r="G46" s="95">
        <f>Table14874532333435363[[#This Row],[Hours Worked]]*Table14874532333435363[[#This Row],[Rate]]</f>
        <v>0</v>
      </c>
      <c r="H46" s="116"/>
      <c r="I46" s="118">
        <f>IF(Table14874532333435363[[#This Row],[Equipment Used (Dropdown)]] &lt;&gt; "", RIGHT(Table14874532333435363[[#This Row],[Equipment Used (Dropdown)]],6),0)</f>
        <v>0</v>
      </c>
      <c r="J46" s="94"/>
      <c r="K46" s="95">
        <f>Table14874532333435363[[#This Row],[Rate (Auto selects)]]*Table14874532333435363[[#This Row],[Hours Used]]</f>
        <v>0</v>
      </c>
      <c r="S46" s="33"/>
      <c r="T46" s="39"/>
      <c r="U46" s="39"/>
      <c r="V46" s="39"/>
      <c r="W46" s="39"/>
      <c r="X46" s="39"/>
      <c r="Y46" s="112">
        <f>IF(X46 &lt;&gt; "", RIGHT(Table157753112838485868[[#This Row],[Class (Dropdown)]],6),0)</f>
        <v>0</v>
      </c>
      <c r="Z46" s="108"/>
      <c r="AA46" s="107"/>
      <c r="AB46" s="111">
        <f>Table157753112838485868[[#This Row],[Rate (Auto fill)]]*Table157753112838485868[[#This Row],[Hours Groomed]]</f>
        <v>0</v>
      </c>
      <c r="AC46" s="32"/>
      <c r="AD46" s="84"/>
      <c r="AE46" s="85"/>
      <c r="AF46" s="85"/>
      <c r="AI46" s="33"/>
      <c r="AJ46" s="39"/>
      <c r="AK46" s="39"/>
      <c r="AL46" s="39"/>
      <c r="AM46" s="76"/>
      <c r="AN46" s="39"/>
      <c r="AO46" s="39"/>
      <c r="AP46" s="33"/>
      <c r="AQ46" s="77"/>
      <c r="AR46" s="39"/>
      <c r="AS46" s="39"/>
      <c r="AT46" s="76"/>
      <c r="AU46" s="39"/>
      <c r="AV46" s="78"/>
      <c r="AW46" s="33"/>
      <c r="AX46" s="77"/>
      <c r="AY46" s="39"/>
      <c r="AZ46" s="39"/>
      <c r="BA46" s="76"/>
      <c r="BB46" s="39"/>
      <c r="BC46" s="78"/>
      <c r="BD46" s="33"/>
      <c r="BE46" s="77"/>
      <c r="BF46" s="39"/>
      <c r="BG46" s="39"/>
      <c r="BH46" s="76"/>
      <c r="BI46" s="39"/>
      <c r="BJ46" s="78"/>
      <c r="BK46" s="33"/>
    </row>
    <row r="47" spans="1:63" x14ac:dyDescent="0.35">
      <c r="A47" s="77"/>
      <c r="B47" s="39"/>
      <c r="C47" s="39"/>
      <c r="D47" s="39"/>
      <c r="E47" s="39"/>
      <c r="F47" s="73"/>
      <c r="G47" s="95">
        <f>Table14874532333435363[[#This Row],[Hours Worked]]*Table14874532333435363[[#This Row],[Rate]]</f>
        <v>0</v>
      </c>
      <c r="H47" s="116"/>
      <c r="I47" s="118">
        <f>IF(Table14874532333435363[[#This Row],[Equipment Used (Dropdown)]] &lt;&gt; "", RIGHT(Table14874532333435363[[#This Row],[Equipment Used (Dropdown)]],6),0)</f>
        <v>0</v>
      </c>
      <c r="J47" s="94"/>
      <c r="K47" s="95">
        <f>Table14874532333435363[[#This Row],[Rate (Auto selects)]]*Table14874532333435363[[#This Row],[Hours Used]]</f>
        <v>0</v>
      </c>
      <c r="S47" s="33"/>
      <c r="T47" s="39"/>
      <c r="U47" s="39"/>
      <c r="V47" s="39"/>
      <c r="W47" s="39"/>
      <c r="X47" s="39"/>
      <c r="Y47" s="112">
        <f>IF(X47 &lt;&gt; "", RIGHT(Table157753112838485868[[#This Row],[Class (Dropdown)]],6),0)</f>
        <v>0</v>
      </c>
      <c r="Z47" s="108"/>
      <c r="AA47" s="107"/>
      <c r="AB47" s="111">
        <f>Table157753112838485868[[#This Row],[Rate (Auto fill)]]*Table157753112838485868[[#This Row],[Hours Groomed]]</f>
        <v>0</v>
      </c>
      <c r="AC47" s="32"/>
      <c r="AD47" s="84"/>
      <c r="AE47" s="85"/>
      <c r="AF47" s="85"/>
      <c r="AI47" s="33"/>
      <c r="AJ47" s="39"/>
      <c r="AK47" s="39"/>
      <c r="AL47" s="39"/>
      <c r="AM47" s="76"/>
      <c r="AN47" s="39"/>
      <c r="AO47" s="39"/>
      <c r="AP47" s="33"/>
      <c r="AQ47" s="77"/>
      <c r="AR47" s="39"/>
      <c r="AS47" s="39"/>
      <c r="AT47" s="76"/>
      <c r="AU47" s="39"/>
      <c r="AV47" s="78"/>
      <c r="AW47" s="33"/>
      <c r="AX47" s="77"/>
      <c r="AY47" s="39"/>
      <c r="AZ47" s="39"/>
      <c r="BA47" s="76"/>
      <c r="BB47" s="39"/>
      <c r="BC47" s="78"/>
      <c r="BD47" s="33"/>
      <c r="BE47" s="77"/>
      <c r="BF47" s="39"/>
      <c r="BG47" s="39"/>
      <c r="BH47" s="76"/>
      <c r="BI47" s="39"/>
      <c r="BJ47" s="78"/>
      <c r="BK47" s="33"/>
    </row>
    <row r="48" spans="1:63" x14ac:dyDescent="0.35">
      <c r="A48" s="77"/>
      <c r="B48" s="39"/>
      <c r="C48" s="39"/>
      <c r="D48" s="39"/>
      <c r="E48" s="39"/>
      <c r="F48" s="73"/>
      <c r="G48" s="95">
        <f>Table14874532333435363[[#This Row],[Hours Worked]]*Table14874532333435363[[#This Row],[Rate]]</f>
        <v>0</v>
      </c>
      <c r="H48" s="116"/>
      <c r="I48" s="118">
        <f>IF(Table14874532333435363[[#This Row],[Equipment Used (Dropdown)]] &lt;&gt; "", RIGHT(Table14874532333435363[[#This Row],[Equipment Used (Dropdown)]],6),0)</f>
        <v>0</v>
      </c>
      <c r="J48" s="94"/>
      <c r="K48" s="95">
        <f>Table14874532333435363[[#This Row],[Rate (Auto selects)]]*Table14874532333435363[[#This Row],[Hours Used]]</f>
        <v>0</v>
      </c>
      <c r="S48" s="33"/>
      <c r="T48" s="39"/>
      <c r="U48" s="39"/>
      <c r="V48" s="39"/>
      <c r="W48" s="39"/>
      <c r="X48" s="39"/>
      <c r="Y48" s="112">
        <f>IF(X48 &lt;&gt; "", RIGHT(Table157753112838485868[[#This Row],[Class (Dropdown)]],6),0)</f>
        <v>0</v>
      </c>
      <c r="Z48" s="108"/>
      <c r="AA48" s="107"/>
      <c r="AB48" s="111">
        <f>Table157753112838485868[[#This Row],[Rate (Auto fill)]]*Table157753112838485868[[#This Row],[Hours Groomed]]</f>
        <v>0</v>
      </c>
      <c r="AC48" s="32"/>
      <c r="AD48" s="84"/>
      <c r="AE48" s="85"/>
      <c r="AF48" s="85"/>
      <c r="AI48" s="33"/>
      <c r="AJ48" s="39"/>
      <c r="AK48" s="39"/>
      <c r="AL48" s="39"/>
      <c r="AM48" s="76"/>
      <c r="AN48" s="39"/>
      <c r="AO48" s="39"/>
      <c r="AP48" s="33"/>
      <c r="AQ48" s="77"/>
      <c r="AR48" s="39"/>
      <c r="AS48" s="39"/>
      <c r="AT48" s="76"/>
      <c r="AU48" s="39"/>
      <c r="AV48" s="78"/>
      <c r="AW48" s="33"/>
      <c r="AX48" s="77"/>
      <c r="AY48" s="39"/>
      <c r="AZ48" s="39"/>
      <c r="BA48" s="76"/>
      <c r="BB48" s="39"/>
      <c r="BC48" s="78"/>
      <c r="BD48" s="33"/>
      <c r="BE48" s="77"/>
      <c r="BF48" s="39"/>
      <c r="BG48" s="39"/>
      <c r="BH48" s="76"/>
      <c r="BI48" s="39"/>
      <c r="BJ48" s="78"/>
      <c r="BK48" s="33"/>
    </row>
    <row r="49" spans="1:63" x14ac:dyDescent="0.35">
      <c r="A49" s="77"/>
      <c r="B49" s="39"/>
      <c r="C49" s="39"/>
      <c r="D49" s="39"/>
      <c r="E49" s="39"/>
      <c r="F49" s="73"/>
      <c r="G49" s="95">
        <f>Table14874532333435363[[#This Row],[Hours Worked]]*Table14874532333435363[[#This Row],[Rate]]</f>
        <v>0</v>
      </c>
      <c r="H49" s="116"/>
      <c r="I49" s="118">
        <f>IF(Table14874532333435363[[#This Row],[Equipment Used (Dropdown)]] &lt;&gt; "", RIGHT(Table14874532333435363[[#This Row],[Equipment Used (Dropdown)]],6),0)</f>
        <v>0</v>
      </c>
      <c r="J49" s="94"/>
      <c r="K49" s="95">
        <f>Table14874532333435363[[#This Row],[Rate (Auto selects)]]*Table14874532333435363[[#This Row],[Hours Used]]</f>
        <v>0</v>
      </c>
      <c r="S49" s="33"/>
      <c r="T49" s="39"/>
      <c r="U49" s="39"/>
      <c r="V49" s="39"/>
      <c r="W49" s="39"/>
      <c r="X49" s="39"/>
      <c r="Y49" s="112">
        <f>IF(X49 &lt;&gt; "", RIGHT(Table157753112838485868[[#This Row],[Class (Dropdown)]],6),0)</f>
        <v>0</v>
      </c>
      <c r="Z49" s="108"/>
      <c r="AA49" s="107"/>
      <c r="AB49" s="111">
        <f>Table157753112838485868[[#This Row],[Rate (Auto fill)]]*Table157753112838485868[[#This Row],[Hours Groomed]]</f>
        <v>0</v>
      </c>
      <c r="AC49" s="32"/>
      <c r="AD49" s="84"/>
      <c r="AE49" s="85"/>
      <c r="AF49" s="85"/>
      <c r="AI49" s="33"/>
      <c r="AJ49" s="39"/>
      <c r="AK49" s="39"/>
      <c r="AL49" s="39"/>
      <c r="AM49" s="76"/>
      <c r="AN49" s="39"/>
      <c r="AO49" s="39"/>
      <c r="AP49" s="33"/>
      <c r="AQ49" s="77"/>
      <c r="AR49" s="39"/>
      <c r="AS49" s="39"/>
      <c r="AT49" s="76"/>
      <c r="AU49" s="39"/>
      <c r="AV49" s="78"/>
      <c r="AW49" s="33"/>
      <c r="AX49" s="77"/>
      <c r="AY49" s="39"/>
      <c r="AZ49" s="39"/>
      <c r="BA49" s="76"/>
      <c r="BB49" s="39"/>
      <c r="BC49" s="78"/>
      <c r="BD49" s="33"/>
      <c r="BE49" s="77"/>
      <c r="BF49" s="39"/>
      <c r="BG49" s="39"/>
      <c r="BH49" s="76"/>
      <c r="BI49" s="39"/>
      <c r="BJ49" s="78"/>
      <c r="BK49" s="33"/>
    </row>
    <row r="50" spans="1:63" x14ac:dyDescent="0.35">
      <c r="A50" s="77"/>
      <c r="B50" s="39"/>
      <c r="C50" s="39"/>
      <c r="D50" s="39"/>
      <c r="E50" s="39"/>
      <c r="F50" s="73"/>
      <c r="G50" s="95">
        <f>Table14874532333435363[[#This Row],[Hours Worked]]*Table14874532333435363[[#This Row],[Rate]]</f>
        <v>0</v>
      </c>
      <c r="H50" s="116"/>
      <c r="I50" s="118">
        <f>IF(Table14874532333435363[[#This Row],[Equipment Used (Dropdown)]] &lt;&gt; "", RIGHT(Table14874532333435363[[#This Row],[Equipment Used (Dropdown)]],6),0)</f>
        <v>0</v>
      </c>
      <c r="J50" s="94"/>
      <c r="K50" s="95">
        <f>Table14874532333435363[[#This Row],[Rate (Auto selects)]]*Table14874532333435363[[#This Row],[Hours Used]]</f>
        <v>0</v>
      </c>
      <c r="S50" s="33"/>
      <c r="T50" s="39"/>
      <c r="U50" s="39"/>
      <c r="V50" s="39"/>
      <c r="W50" s="39"/>
      <c r="X50" s="39"/>
      <c r="Y50" s="112">
        <f>IF(X50 &lt;&gt; "", RIGHT(Table157753112838485868[[#This Row],[Class (Dropdown)]],6),0)</f>
        <v>0</v>
      </c>
      <c r="Z50" s="108"/>
      <c r="AA50" s="107"/>
      <c r="AB50" s="111">
        <f>Table157753112838485868[[#This Row],[Rate (Auto fill)]]*Table157753112838485868[[#This Row],[Hours Groomed]]</f>
        <v>0</v>
      </c>
      <c r="AC50" s="32"/>
      <c r="AD50" s="84"/>
      <c r="AE50" s="85"/>
      <c r="AF50" s="85"/>
      <c r="AI50" s="33"/>
      <c r="AJ50" s="39"/>
      <c r="AK50" s="39"/>
      <c r="AL50" s="39"/>
      <c r="AM50" s="76"/>
      <c r="AN50" s="39"/>
      <c r="AO50" s="39"/>
      <c r="AP50" s="33"/>
      <c r="AQ50" s="77"/>
      <c r="AR50" s="39"/>
      <c r="AS50" s="39"/>
      <c r="AT50" s="76"/>
      <c r="AU50" s="39"/>
      <c r="AV50" s="78"/>
      <c r="AW50" s="33"/>
      <c r="AX50" s="77"/>
      <c r="AY50" s="39"/>
      <c r="AZ50" s="39"/>
      <c r="BA50" s="76"/>
      <c r="BB50" s="39"/>
      <c r="BC50" s="78"/>
      <c r="BD50" s="33"/>
      <c r="BE50" s="77"/>
      <c r="BF50" s="39"/>
      <c r="BG50" s="39"/>
      <c r="BH50" s="76"/>
      <c r="BI50" s="39"/>
      <c r="BJ50" s="78"/>
      <c r="BK50" s="33"/>
    </row>
    <row r="51" spans="1:63" x14ac:dyDescent="0.35">
      <c r="A51" s="77"/>
      <c r="B51" s="39"/>
      <c r="C51" s="39"/>
      <c r="D51" s="39"/>
      <c r="E51" s="39"/>
      <c r="F51" s="73"/>
      <c r="G51" s="95">
        <f>Table14874532333435363[[#This Row],[Hours Worked]]*Table14874532333435363[[#This Row],[Rate]]</f>
        <v>0</v>
      </c>
      <c r="H51" s="116"/>
      <c r="I51" s="118">
        <f>IF(Table14874532333435363[[#This Row],[Equipment Used (Dropdown)]] &lt;&gt; "", RIGHT(Table14874532333435363[[#This Row],[Equipment Used (Dropdown)]],6),0)</f>
        <v>0</v>
      </c>
      <c r="J51" s="94"/>
      <c r="K51" s="95">
        <f>Table14874532333435363[[#This Row],[Rate (Auto selects)]]*Table14874532333435363[[#This Row],[Hours Used]]</f>
        <v>0</v>
      </c>
      <c r="S51" s="33"/>
      <c r="T51" s="39"/>
      <c r="U51" s="39"/>
      <c r="V51" s="39"/>
      <c r="W51" s="39"/>
      <c r="X51" s="39"/>
      <c r="Y51" s="112">
        <f>IF(X51 &lt;&gt; "", RIGHT(Table157753112838485868[[#This Row],[Class (Dropdown)]],6),0)</f>
        <v>0</v>
      </c>
      <c r="Z51" s="108"/>
      <c r="AA51" s="107"/>
      <c r="AB51" s="111">
        <f>Table157753112838485868[[#This Row],[Rate (Auto fill)]]*Table157753112838485868[[#This Row],[Hours Groomed]]</f>
        <v>0</v>
      </c>
      <c r="AC51" s="32"/>
      <c r="AD51" s="84"/>
      <c r="AE51" s="85"/>
      <c r="AF51" s="85"/>
      <c r="AI51" s="33"/>
      <c r="AJ51" s="39"/>
      <c r="AK51" s="39"/>
      <c r="AL51" s="39"/>
      <c r="AM51" s="76"/>
      <c r="AN51" s="39"/>
      <c r="AO51" s="39"/>
      <c r="AP51" s="33"/>
      <c r="AQ51" s="77"/>
      <c r="AR51" s="39"/>
      <c r="AS51" s="39"/>
      <c r="AT51" s="76"/>
      <c r="AU51" s="39"/>
      <c r="AV51" s="78"/>
      <c r="AW51" s="33"/>
      <c r="AX51" s="77"/>
      <c r="AY51" s="39"/>
      <c r="AZ51" s="39"/>
      <c r="BA51" s="76"/>
      <c r="BB51" s="39"/>
      <c r="BC51" s="78"/>
      <c r="BD51" s="33"/>
      <c r="BE51" s="77"/>
      <c r="BF51" s="39"/>
      <c r="BG51" s="39"/>
      <c r="BH51" s="76"/>
      <c r="BI51" s="39"/>
      <c r="BJ51" s="78"/>
      <c r="BK51" s="33"/>
    </row>
    <row r="52" spans="1:63" x14ac:dyDescent="0.35">
      <c r="A52" s="77"/>
      <c r="B52" s="39"/>
      <c r="C52" s="39"/>
      <c r="D52" s="39"/>
      <c r="E52" s="39"/>
      <c r="F52" s="73"/>
      <c r="G52" s="95">
        <f>Table14874532333435363[[#This Row],[Hours Worked]]*Table14874532333435363[[#This Row],[Rate]]</f>
        <v>0</v>
      </c>
      <c r="H52" s="116"/>
      <c r="I52" s="118">
        <f>IF(Table14874532333435363[[#This Row],[Equipment Used (Dropdown)]] &lt;&gt; "", RIGHT(Table14874532333435363[[#This Row],[Equipment Used (Dropdown)]],6),0)</f>
        <v>0</v>
      </c>
      <c r="J52" s="94"/>
      <c r="K52" s="95">
        <f>Table14874532333435363[[#This Row],[Rate (Auto selects)]]*Table14874532333435363[[#This Row],[Hours Used]]</f>
        <v>0</v>
      </c>
      <c r="S52" s="33"/>
      <c r="T52" s="39"/>
      <c r="U52" s="39"/>
      <c r="V52" s="39"/>
      <c r="W52" s="39"/>
      <c r="X52" s="39"/>
      <c r="Y52" s="112">
        <f>IF(X52 &lt;&gt; "", RIGHT(Table157753112838485868[[#This Row],[Class (Dropdown)]],6),0)</f>
        <v>0</v>
      </c>
      <c r="Z52" s="108"/>
      <c r="AA52" s="107"/>
      <c r="AB52" s="111">
        <f>Table157753112838485868[[#This Row],[Rate (Auto fill)]]*Table157753112838485868[[#This Row],[Hours Groomed]]</f>
        <v>0</v>
      </c>
      <c r="AC52" s="32"/>
      <c r="AD52" s="84"/>
      <c r="AE52" s="85"/>
      <c r="AF52" s="85"/>
      <c r="AI52" s="33"/>
      <c r="AJ52" s="39"/>
      <c r="AK52" s="39"/>
      <c r="AL52" s="39"/>
      <c r="AM52" s="76"/>
      <c r="AN52" s="39"/>
      <c r="AO52" s="39"/>
      <c r="AP52" s="33"/>
      <c r="AQ52" s="77"/>
      <c r="AR52" s="39"/>
      <c r="AS52" s="39"/>
      <c r="AT52" s="76"/>
      <c r="AU52" s="39"/>
      <c r="AV52" s="78"/>
      <c r="AW52" s="33"/>
      <c r="AX52" s="77"/>
      <c r="AY52" s="39"/>
      <c r="AZ52" s="39"/>
      <c r="BA52" s="76"/>
      <c r="BB52" s="39"/>
      <c r="BC52" s="78"/>
      <c r="BD52" s="33"/>
      <c r="BE52" s="77"/>
      <c r="BF52" s="39"/>
      <c r="BG52" s="39"/>
      <c r="BH52" s="76"/>
      <c r="BI52" s="39"/>
      <c r="BJ52" s="78"/>
      <c r="BK52" s="33"/>
    </row>
    <row r="53" spans="1:63" x14ac:dyDescent="0.35">
      <c r="A53" s="77"/>
      <c r="B53" s="39"/>
      <c r="C53" s="39"/>
      <c r="D53" s="39"/>
      <c r="E53" s="39"/>
      <c r="F53" s="73"/>
      <c r="G53" s="95">
        <f>Table14874532333435363[[#This Row],[Hours Worked]]*Table14874532333435363[[#This Row],[Rate]]</f>
        <v>0</v>
      </c>
      <c r="H53" s="116"/>
      <c r="I53" s="118">
        <f>IF(Table14874532333435363[[#This Row],[Equipment Used (Dropdown)]] &lt;&gt; "", RIGHT(Table14874532333435363[[#This Row],[Equipment Used (Dropdown)]],6),0)</f>
        <v>0</v>
      </c>
      <c r="J53" s="94"/>
      <c r="K53" s="95">
        <f>Table14874532333435363[[#This Row],[Rate (Auto selects)]]*Table14874532333435363[[#This Row],[Hours Used]]</f>
        <v>0</v>
      </c>
      <c r="S53" s="33"/>
      <c r="T53" s="39"/>
      <c r="U53" s="39"/>
      <c r="V53" s="39"/>
      <c r="W53" s="39"/>
      <c r="X53" s="39"/>
      <c r="Y53" s="112">
        <f>IF(X53 &lt;&gt; "", RIGHT(Table157753112838485868[[#This Row],[Class (Dropdown)]],6),0)</f>
        <v>0</v>
      </c>
      <c r="Z53" s="108"/>
      <c r="AA53" s="107"/>
      <c r="AB53" s="111">
        <f>Table157753112838485868[[#This Row],[Rate (Auto fill)]]*Table157753112838485868[[#This Row],[Hours Groomed]]</f>
        <v>0</v>
      </c>
      <c r="AC53" s="32"/>
      <c r="AD53" s="84"/>
      <c r="AE53" s="85"/>
      <c r="AF53" s="85"/>
      <c r="AI53" s="33"/>
      <c r="AJ53" s="39"/>
      <c r="AK53" s="39"/>
      <c r="AL53" s="39"/>
      <c r="AM53" s="76"/>
      <c r="AN53" s="39"/>
      <c r="AO53" s="39"/>
      <c r="AP53" s="33"/>
      <c r="AQ53" s="77"/>
      <c r="AR53" s="39"/>
      <c r="AS53" s="39"/>
      <c r="AT53" s="76"/>
      <c r="AU53" s="39"/>
      <c r="AV53" s="78"/>
      <c r="AW53" s="33"/>
      <c r="AX53" s="77"/>
      <c r="AY53" s="39"/>
      <c r="AZ53" s="39"/>
      <c r="BA53" s="76"/>
      <c r="BB53" s="39"/>
      <c r="BC53" s="78"/>
      <c r="BD53" s="33"/>
      <c r="BE53" s="77"/>
      <c r="BF53" s="39"/>
      <c r="BG53" s="39"/>
      <c r="BH53" s="76"/>
      <c r="BI53" s="39"/>
      <c r="BJ53" s="78"/>
      <c r="BK53" s="33"/>
    </row>
    <row r="54" spans="1:63" x14ac:dyDescent="0.35">
      <c r="A54" s="77"/>
      <c r="B54" s="39"/>
      <c r="C54" s="39"/>
      <c r="D54" s="39"/>
      <c r="E54" s="39"/>
      <c r="F54" s="73"/>
      <c r="G54" s="95">
        <f>Table14874532333435363[[#This Row],[Hours Worked]]*Table14874532333435363[[#This Row],[Rate]]</f>
        <v>0</v>
      </c>
      <c r="H54" s="116"/>
      <c r="I54" s="118">
        <f>IF(Table14874532333435363[[#This Row],[Equipment Used (Dropdown)]] &lt;&gt; "", RIGHT(Table14874532333435363[[#This Row],[Equipment Used (Dropdown)]],6),0)</f>
        <v>0</v>
      </c>
      <c r="J54" s="94"/>
      <c r="K54" s="95">
        <f>Table14874532333435363[[#This Row],[Rate (Auto selects)]]*Table14874532333435363[[#This Row],[Hours Used]]</f>
        <v>0</v>
      </c>
      <c r="S54" s="33"/>
      <c r="T54" s="39"/>
      <c r="U54" s="39"/>
      <c r="V54" s="39"/>
      <c r="W54" s="39"/>
      <c r="X54" s="39"/>
      <c r="Y54" s="112">
        <f>IF(X54 &lt;&gt; "", RIGHT(Table157753112838485868[[#This Row],[Class (Dropdown)]],6),0)</f>
        <v>0</v>
      </c>
      <c r="Z54" s="108"/>
      <c r="AA54" s="107"/>
      <c r="AB54" s="111">
        <f>Table157753112838485868[[#This Row],[Rate (Auto fill)]]*Table157753112838485868[[#This Row],[Hours Groomed]]</f>
        <v>0</v>
      </c>
      <c r="AC54" s="32"/>
      <c r="AD54" s="84"/>
      <c r="AE54" s="85"/>
      <c r="AF54" s="85"/>
      <c r="AI54" s="33"/>
      <c r="AJ54" s="39"/>
      <c r="AK54" s="39"/>
      <c r="AL54" s="39"/>
      <c r="AM54" s="76"/>
      <c r="AN54" s="39"/>
      <c r="AO54" s="39"/>
      <c r="AP54" s="33"/>
      <c r="AQ54" s="77"/>
      <c r="AR54" s="39"/>
      <c r="AS54" s="39"/>
      <c r="AT54" s="76"/>
      <c r="AU54" s="39"/>
      <c r="AV54" s="78"/>
      <c r="AW54" s="33"/>
      <c r="AX54" s="77"/>
      <c r="AY54" s="39"/>
      <c r="AZ54" s="39"/>
      <c r="BA54" s="76"/>
      <c r="BB54" s="39"/>
      <c r="BC54" s="78"/>
      <c r="BD54" s="33"/>
      <c r="BE54" s="77"/>
      <c r="BF54" s="39"/>
      <c r="BG54" s="39"/>
      <c r="BH54" s="76"/>
      <c r="BI54" s="39"/>
      <c r="BJ54" s="78"/>
      <c r="BK54" s="33"/>
    </row>
    <row r="55" spans="1:63" x14ac:dyDescent="0.35">
      <c r="A55" s="77"/>
      <c r="B55" s="39"/>
      <c r="C55" s="39"/>
      <c r="D55" s="39"/>
      <c r="E55" s="39"/>
      <c r="F55" s="73"/>
      <c r="G55" s="95">
        <f>Table14874532333435363[[#This Row],[Hours Worked]]*Table14874532333435363[[#This Row],[Rate]]</f>
        <v>0</v>
      </c>
      <c r="H55" s="116"/>
      <c r="I55" s="118">
        <f>IF(Table14874532333435363[[#This Row],[Equipment Used (Dropdown)]] &lt;&gt; "", RIGHT(Table14874532333435363[[#This Row],[Equipment Used (Dropdown)]],6),0)</f>
        <v>0</v>
      </c>
      <c r="J55" s="94"/>
      <c r="K55" s="95">
        <f>Table14874532333435363[[#This Row],[Rate (Auto selects)]]*Table14874532333435363[[#This Row],[Hours Used]]</f>
        <v>0</v>
      </c>
      <c r="S55" s="33"/>
      <c r="T55" s="39"/>
      <c r="U55" s="39"/>
      <c r="V55" s="39"/>
      <c r="W55" s="39"/>
      <c r="X55" s="39"/>
      <c r="Y55" s="112">
        <f>IF(X55 &lt;&gt; "", RIGHT(Table157753112838485868[[#This Row],[Class (Dropdown)]],6),0)</f>
        <v>0</v>
      </c>
      <c r="Z55" s="108"/>
      <c r="AA55" s="107"/>
      <c r="AB55" s="111">
        <f>Table157753112838485868[[#This Row],[Rate (Auto fill)]]*Table157753112838485868[[#This Row],[Hours Groomed]]</f>
        <v>0</v>
      </c>
      <c r="AC55" s="32"/>
      <c r="AD55" s="84"/>
      <c r="AE55" s="85"/>
      <c r="AF55" s="85"/>
      <c r="AI55" s="33"/>
      <c r="AJ55" s="39"/>
      <c r="AK55" s="39"/>
      <c r="AL55" s="39"/>
      <c r="AM55" s="76"/>
      <c r="AN55" s="39"/>
      <c r="AO55" s="39"/>
      <c r="AP55" s="33"/>
      <c r="AQ55" s="77"/>
      <c r="AR55" s="39"/>
      <c r="AS55" s="39"/>
      <c r="AT55" s="76"/>
      <c r="AU55" s="39"/>
      <c r="AV55" s="78"/>
      <c r="AW55" s="33"/>
      <c r="AX55" s="77"/>
      <c r="AY55" s="39"/>
      <c r="AZ55" s="39"/>
      <c r="BA55" s="76"/>
      <c r="BB55" s="39"/>
      <c r="BC55" s="78"/>
      <c r="BD55" s="33"/>
      <c r="BE55" s="77"/>
      <c r="BF55" s="39"/>
      <c r="BG55" s="39"/>
      <c r="BH55" s="76"/>
      <c r="BI55" s="39"/>
      <c r="BJ55" s="78"/>
      <c r="BK55" s="33"/>
    </row>
    <row r="56" spans="1:63" x14ac:dyDescent="0.35">
      <c r="A56" s="77"/>
      <c r="B56" s="39"/>
      <c r="C56" s="39"/>
      <c r="D56" s="39"/>
      <c r="E56" s="39"/>
      <c r="F56" s="73"/>
      <c r="G56" s="95">
        <f>Table14874532333435363[[#This Row],[Hours Worked]]*Table14874532333435363[[#This Row],[Rate]]</f>
        <v>0</v>
      </c>
      <c r="H56" s="116"/>
      <c r="I56" s="118">
        <f>IF(Table14874532333435363[[#This Row],[Equipment Used (Dropdown)]] &lt;&gt; "", RIGHT(Table14874532333435363[[#This Row],[Equipment Used (Dropdown)]],6),0)</f>
        <v>0</v>
      </c>
      <c r="J56" s="94"/>
      <c r="K56" s="95">
        <f>Table14874532333435363[[#This Row],[Rate (Auto selects)]]*Table14874532333435363[[#This Row],[Hours Used]]</f>
        <v>0</v>
      </c>
      <c r="S56" s="33"/>
      <c r="T56" s="39"/>
      <c r="U56" s="39"/>
      <c r="V56" s="39"/>
      <c r="W56" s="39"/>
      <c r="X56" s="39"/>
      <c r="Y56" s="112">
        <f>IF(X56 &lt;&gt; "", RIGHT(Table157753112838485868[[#This Row],[Class (Dropdown)]],6),0)</f>
        <v>0</v>
      </c>
      <c r="Z56" s="108"/>
      <c r="AA56" s="107"/>
      <c r="AB56" s="111">
        <f>Table157753112838485868[[#This Row],[Rate (Auto fill)]]*Table157753112838485868[[#This Row],[Hours Groomed]]</f>
        <v>0</v>
      </c>
      <c r="AC56" s="32"/>
      <c r="AD56" s="84"/>
      <c r="AE56" s="85"/>
      <c r="AF56" s="85"/>
      <c r="AI56" s="33"/>
      <c r="AJ56" s="39"/>
      <c r="AK56" s="39"/>
      <c r="AL56" s="39"/>
      <c r="AM56" s="76"/>
      <c r="AN56" s="39"/>
      <c r="AO56" s="39"/>
      <c r="AP56" s="33"/>
      <c r="AQ56" s="77"/>
      <c r="AR56" s="39"/>
      <c r="AS56" s="39"/>
      <c r="AT56" s="76"/>
      <c r="AU56" s="39"/>
      <c r="AV56" s="78"/>
      <c r="AW56" s="33"/>
      <c r="AX56" s="77"/>
      <c r="AY56" s="39"/>
      <c r="AZ56" s="39"/>
      <c r="BA56" s="76"/>
      <c r="BB56" s="39"/>
      <c r="BC56" s="78"/>
      <c r="BD56" s="33"/>
      <c r="BE56" s="77"/>
      <c r="BF56" s="39"/>
      <c r="BG56" s="39"/>
      <c r="BH56" s="76"/>
      <c r="BI56" s="39"/>
      <c r="BJ56" s="78"/>
      <c r="BK56" s="33"/>
    </row>
    <row r="57" spans="1:63" x14ac:dyDescent="0.35">
      <c r="A57" s="77"/>
      <c r="B57" s="39"/>
      <c r="C57" s="39"/>
      <c r="D57" s="39"/>
      <c r="E57" s="39"/>
      <c r="F57" s="73"/>
      <c r="G57" s="95">
        <f>Table14874532333435363[[#This Row],[Hours Worked]]*Table14874532333435363[[#This Row],[Rate]]</f>
        <v>0</v>
      </c>
      <c r="H57" s="116"/>
      <c r="I57" s="118">
        <f>IF(Table14874532333435363[[#This Row],[Equipment Used (Dropdown)]] &lt;&gt; "", RIGHT(Table14874532333435363[[#This Row],[Equipment Used (Dropdown)]],6),0)</f>
        <v>0</v>
      </c>
      <c r="J57" s="94"/>
      <c r="K57" s="95">
        <f>Table14874532333435363[[#This Row],[Rate (Auto selects)]]*Table14874532333435363[[#This Row],[Hours Used]]</f>
        <v>0</v>
      </c>
      <c r="S57" s="33"/>
      <c r="T57" s="39"/>
      <c r="U57" s="39"/>
      <c r="V57" s="39"/>
      <c r="W57" s="39"/>
      <c r="X57" s="39"/>
      <c r="Y57" s="112">
        <f>IF(X57 &lt;&gt; "", RIGHT(Table157753112838485868[[#This Row],[Class (Dropdown)]],6),0)</f>
        <v>0</v>
      </c>
      <c r="Z57" s="108"/>
      <c r="AA57" s="107"/>
      <c r="AB57" s="111">
        <f>Table157753112838485868[[#This Row],[Rate (Auto fill)]]*Table157753112838485868[[#This Row],[Hours Groomed]]</f>
        <v>0</v>
      </c>
      <c r="AC57" s="32"/>
      <c r="AD57" s="84"/>
      <c r="AE57" s="85"/>
      <c r="AF57" s="85"/>
      <c r="AI57" s="33"/>
      <c r="AJ57" s="39"/>
      <c r="AK57" s="39"/>
      <c r="AL57" s="39"/>
      <c r="AM57" s="76"/>
      <c r="AN57" s="39"/>
      <c r="AO57" s="39"/>
      <c r="AP57" s="33"/>
      <c r="AQ57" s="77"/>
      <c r="AR57" s="39"/>
      <c r="AS57" s="39"/>
      <c r="AT57" s="76"/>
      <c r="AU57" s="39"/>
      <c r="AV57" s="78"/>
      <c r="AW57" s="33"/>
      <c r="AX57" s="77"/>
      <c r="AY57" s="39"/>
      <c r="AZ57" s="39"/>
      <c r="BA57" s="76"/>
      <c r="BB57" s="39"/>
      <c r="BC57" s="78"/>
      <c r="BD57" s="33"/>
      <c r="BE57" s="77"/>
      <c r="BF57" s="39"/>
      <c r="BG57" s="39"/>
      <c r="BH57" s="76"/>
      <c r="BI57" s="39"/>
      <c r="BJ57" s="78"/>
      <c r="BK57" s="33"/>
    </row>
    <row r="58" spans="1:63" x14ac:dyDescent="0.35">
      <c r="A58" s="77"/>
      <c r="B58" s="39"/>
      <c r="C58" s="39"/>
      <c r="D58" s="39"/>
      <c r="E58" s="39"/>
      <c r="F58" s="73"/>
      <c r="G58" s="95">
        <f>Table14874532333435363[[#This Row],[Hours Worked]]*Table14874532333435363[[#This Row],[Rate]]</f>
        <v>0</v>
      </c>
      <c r="H58" s="116"/>
      <c r="I58" s="118">
        <f>IF(Table14874532333435363[[#This Row],[Equipment Used (Dropdown)]] &lt;&gt; "", RIGHT(Table14874532333435363[[#This Row],[Equipment Used (Dropdown)]],6),0)</f>
        <v>0</v>
      </c>
      <c r="J58" s="94"/>
      <c r="K58" s="95">
        <f>Table14874532333435363[[#This Row],[Rate (Auto selects)]]*Table14874532333435363[[#This Row],[Hours Used]]</f>
        <v>0</v>
      </c>
      <c r="S58" s="33"/>
      <c r="T58" s="39"/>
      <c r="U58" s="39"/>
      <c r="V58" s="39"/>
      <c r="W58" s="39"/>
      <c r="X58" s="39"/>
      <c r="Y58" s="112">
        <f>IF(X58 &lt;&gt; "", RIGHT(Table157753112838485868[[#This Row],[Class (Dropdown)]],6),0)</f>
        <v>0</v>
      </c>
      <c r="Z58" s="108"/>
      <c r="AA58" s="107"/>
      <c r="AB58" s="111">
        <f>Table157753112838485868[[#This Row],[Rate (Auto fill)]]*Table157753112838485868[[#This Row],[Hours Groomed]]</f>
        <v>0</v>
      </c>
      <c r="AC58" s="32"/>
      <c r="AD58" s="84"/>
      <c r="AE58" s="85"/>
      <c r="AF58" s="85"/>
      <c r="AI58" s="33"/>
      <c r="AJ58" s="39"/>
      <c r="AK58" s="39"/>
      <c r="AL58" s="39"/>
      <c r="AM58" s="76"/>
      <c r="AN58" s="39"/>
      <c r="AO58" s="39"/>
      <c r="AP58" s="33"/>
      <c r="AQ58" s="77"/>
      <c r="AR58" s="39"/>
      <c r="AS58" s="39"/>
      <c r="AT58" s="76"/>
      <c r="AU58" s="39"/>
      <c r="AV58" s="78"/>
      <c r="AW58" s="33"/>
      <c r="AX58" s="77"/>
      <c r="AY58" s="39"/>
      <c r="AZ58" s="39"/>
      <c r="BA58" s="76"/>
      <c r="BB58" s="39"/>
      <c r="BC58" s="78"/>
      <c r="BD58" s="33"/>
      <c r="BE58" s="77"/>
      <c r="BF58" s="39"/>
      <c r="BG58" s="39"/>
      <c r="BH58" s="76"/>
      <c r="BI58" s="39"/>
      <c r="BJ58" s="78"/>
      <c r="BK58" s="33"/>
    </row>
    <row r="59" spans="1:63" x14ac:dyDescent="0.35">
      <c r="A59" s="77"/>
      <c r="B59" s="39"/>
      <c r="C59" s="39"/>
      <c r="D59" s="39"/>
      <c r="E59" s="39"/>
      <c r="F59" s="73"/>
      <c r="G59" s="95">
        <f>Table14874532333435363[[#This Row],[Hours Worked]]*Table14874532333435363[[#This Row],[Rate]]</f>
        <v>0</v>
      </c>
      <c r="H59" s="116"/>
      <c r="I59" s="118">
        <f>IF(Table14874532333435363[[#This Row],[Equipment Used (Dropdown)]] &lt;&gt; "", RIGHT(Table14874532333435363[[#This Row],[Equipment Used (Dropdown)]],6),0)</f>
        <v>0</v>
      </c>
      <c r="J59" s="94"/>
      <c r="K59" s="95">
        <f>Table14874532333435363[[#This Row],[Rate (Auto selects)]]*Table14874532333435363[[#This Row],[Hours Used]]</f>
        <v>0</v>
      </c>
      <c r="S59" s="33"/>
      <c r="T59" s="39"/>
      <c r="U59" s="39"/>
      <c r="V59" s="39"/>
      <c r="W59" s="39"/>
      <c r="X59" s="39"/>
      <c r="Y59" s="112">
        <f>IF(X59 &lt;&gt; "", RIGHT(Table157753112838485868[[#This Row],[Class (Dropdown)]],6),0)</f>
        <v>0</v>
      </c>
      <c r="Z59" s="108"/>
      <c r="AA59" s="107"/>
      <c r="AB59" s="111">
        <f>Table157753112838485868[[#This Row],[Rate (Auto fill)]]*Table157753112838485868[[#This Row],[Hours Groomed]]</f>
        <v>0</v>
      </c>
      <c r="AC59" s="32"/>
      <c r="AD59" s="84"/>
      <c r="AE59" s="85"/>
      <c r="AF59" s="85"/>
      <c r="AI59" s="33"/>
      <c r="AJ59" s="39"/>
      <c r="AK59" s="39"/>
      <c r="AL59" s="39"/>
      <c r="AM59" s="76"/>
      <c r="AN59" s="39"/>
      <c r="AO59" s="39"/>
      <c r="AP59" s="33"/>
      <c r="AQ59" s="77"/>
      <c r="AR59" s="39"/>
      <c r="AS59" s="39"/>
      <c r="AT59" s="76"/>
      <c r="AU59" s="39"/>
      <c r="AV59" s="78"/>
      <c r="AW59" s="33"/>
      <c r="AX59" s="77"/>
      <c r="AY59" s="39"/>
      <c r="AZ59" s="39"/>
      <c r="BA59" s="76"/>
      <c r="BB59" s="39"/>
      <c r="BC59" s="78"/>
      <c r="BD59" s="33"/>
      <c r="BE59" s="77"/>
      <c r="BF59" s="39"/>
      <c r="BG59" s="39"/>
      <c r="BH59" s="76"/>
      <c r="BI59" s="39"/>
      <c r="BJ59" s="78"/>
      <c r="BK59" s="33"/>
    </row>
    <row r="60" spans="1:63" x14ac:dyDescent="0.35">
      <c r="A60" s="77"/>
      <c r="B60" s="39"/>
      <c r="C60" s="39"/>
      <c r="D60" s="39"/>
      <c r="E60" s="39"/>
      <c r="F60" s="73"/>
      <c r="G60" s="95">
        <f>Table14874532333435363[[#This Row],[Hours Worked]]*Table14874532333435363[[#This Row],[Rate]]</f>
        <v>0</v>
      </c>
      <c r="H60" s="116"/>
      <c r="I60" s="118">
        <f>IF(Table14874532333435363[[#This Row],[Equipment Used (Dropdown)]] &lt;&gt; "", RIGHT(Table14874532333435363[[#This Row],[Equipment Used (Dropdown)]],6),0)</f>
        <v>0</v>
      </c>
      <c r="J60" s="94"/>
      <c r="K60" s="95">
        <f>Table14874532333435363[[#This Row],[Rate (Auto selects)]]*Table14874532333435363[[#This Row],[Hours Used]]</f>
        <v>0</v>
      </c>
      <c r="S60" s="33"/>
      <c r="T60" s="39"/>
      <c r="U60" s="39"/>
      <c r="V60" s="39"/>
      <c r="W60" s="39"/>
      <c r="X60" s="39"/>
      <c r="Y60" s="112">
        <f>IF(X60 &lt;&gt; "", RIGHT(Table157753112838485868[[#This Row],[Class (Dropdown)]],6),0)</f>
        <v>0</v>
      </c>
      <c r="Z60" s="108"/>
      <c r="AA60" s="107"/>
      <c r="AB60" s="111">
        <f>Table157753112838485868[[#This Row],[Rate (Auto fill)]]*Table157753112838485868[[#This Row],[Hours Groomed]]</f>
        <v>0</v>
      </c>
      <c r="AC60" s="32"/>
      <c r="AD60" s="84"/>
      <c r="AE60" s="85"/>
      <c r="AF60" s="85"/>
      <c r="AI60" s="33"/>
      <c r="AJ60" s="39"/>
      <c r="AK60" s="39"/>
      <c r="AL60" s="39"/>
      <c r="AM60" s="76"/>
      <c r="AN60" s="39"/>
      <c r="AO60" s="39"/>
      <c r="AP60" s="33"/>
      <c r="AQ60" s="77"/>
      <c r="AR60" s="39"/>
      <c r="AS60" s="39"/>
      <c r="AT60" s="76"/>
      <c r="AU60" s="39"/>
      <c r="AV60" s="78"/>
      <c r="AW60" s="33"/>
      <c r="AX60" s="77"/>
      <c r="AY60" s="39"/>
      <c r="AZ60" s="39"/>
      <c r="BA60" s="76"/>
      <c r="BB60" s="39"/>
      <c r="BC60" s="78"/>
      <c r="BD60" s="33"/>
      <c r="BE60" s="77"/>
      <c r="BF60" s="39"/>
      <c r="BG60" s="39"/>
      <c r="BH60" s="76"/>
      <c r="BI60" s="39"/>
      <c r="BJ60" s="78"/>
      <c r="BK60" s="33"/>
    </row>
    <row r="61" spans="1:63" x14ac:dyDescent="0.35">
      <c r="A61" s="77"/>
      <c r="B61" s="39"/>
      <c r="C61" s="39"/>
      <c r="D61" s="39"/>
      <c r="E61" s="39"/>
      <c r="F61" s="73"/>
      <c r="G61" s="95">
        <f>Table14874532333435363[[#This Row],[Hours Worked]]*Table14874532333435363[[#This Row],[Rate]]</f>
        <v>0</v>
      </c>
      <c r="H61" s="116"/>
      <c r="I61" s="118">
        <f>IF(Table14874532333435363[[#This Row],[Equipment Used (Dropdown)]] &lt;&gt; "", RIGHT(Table14874532333435363[[#This Row],[Equipment Used (Dropdown)]],6),0)</f>
        <v>0</v>
      </c>
      <c r="J61" s="94"/>
      <c r="K61" s="95">
        <f>Table14874532333435363[[#This Row],[Rate (Auto selects)]]*Table14874532333435363[[#This Row],[Hours Used]]</f>
        <v>0</v>
      </c>
      <c r="S61" s="33"/>
      <c r="T61" s="39"/>
      <c r="U61" s="39"/>
      <c r="V61" s="39"/>
      <c r="W61" s="39"/>
      <c r="X61" s="39"/>
      <c r="Y61" s="112">
        <f>IF(X61 &lt;&gt; "", RIGHT(Table157753112838485868[[#This Row],[Class (Dropdown)]],6),0)</f>
        <v>0</v>
      </c>
      <c r="Z61" s="108"/>
      <c r="AA61" s="107"/>
      <c r="AB61" s="111">
        <f>Table157753112838485868[[#This Row],[Rate (Auto fill)]]*Table157753112838485868[[#This Row],[Hours Groomed]]</f>
        <v>0</v>
      </c>
      <c r="AC61" s="32"/>
      <c r="AD61" s="84"/>
      <c r="AE61" s="85"/>
      <c r="AF61" s="85"/>
      <c r="AI61" s="33"/>
      <c r="AJ61" s="39"/>
      <c r="AK61" s="39"/>
      <c r="AL61" s="39"/>
      <c r="AM61" s="76"/>
      <c r="AN61" s="39"/>
      <c r="AO61" s="39"/>
      <c r="AP61" s="33"/>
      <c r="AQ61" s="77"/>
      <c r="AR61" s="39"/>
      <c r="AS61" s="39"/>
      <c r="AT61" s="76"/>
      <c r="AU61" s="39"/>
      <c r="AV61" s="78"/>
      <c r="AW61" s="33"/>
      <c r="AX61" s="77"/>
      <c r="AY61" s="39"/>
      <c r="AZ61" s="39"/>
      <c r="BA61" s="76"/>
      <c r="BB61" s="39"/>
      <c r="BC61" s="78"/>
      <c r="BD61" s="33"/>
      <c r="BE61" s="77"/>
      <c r="BF61" s="39"/>
      <c r="BG61" s="39"/>
      <c r="BH61" s="76"/>
      <c r="BI61" s="39"/>
      <c r="BJ61" s="78"/>
      <c r="BK61" s="33"/>
    </row>
    <row r="62" spans="1:63" x14ac:dyDescent="0.35">
      <c r="A62" s="77"/>
      <c r="B62" s="39"/>
      <c r="C62" s="39"/>
      <c r="D62" s="39"/>
      <c r="E62" s="39"/>
      <c r="F62" s="73"/>
      <c r="G62" s="95">
        <f>Table14874532333435363[[#This Row],[Hours Worked]]*Table14874532333435363[[#This Row],[Rate]]</f>
        <v>0</v>
      </c>
      <c r="H62" s="116"/>
      <c r="I62" s="118">
        <f>IF(Table14874532333435363[[#This Row],[Equipment Used (Dropdown)]] &lt;&gt; "", RIGHT(Table14874532333435363[[#This Row],[Equipment Used (Dropdown)]],6),0)</f>
        <v>0</v>
      </c>
      <c r="J62" s="94"/>
      <c r="K62" s="95">
        <f>Table14874532333435363[[#This Row],[Rate (Auto selects)]]*Table14874532333435363[[#This Row],[Hours Used]]</f>
        <v>0</v>
      </c>
      <c r="S62" s="33"/>
      <c r="T62" s="39"/>
      <c r="U62" s="39"/>
      <c r="V62" s="39"/>
      <c r="W62" s="39"/>
      <c r="X62" s="39"/>
      <c r="Y62" s="112">
        <f>IF(X62 &lt;&gt; "", RIGHT(Table157753112838485868[[#This Row],[Class (Dropdown)]],6),0)</f>
        <v>0</v>
      </c>
      <c r="Z62" s="108"/>
      <c r="AA62" s="107"/>
      <c r="AB62" s="111">
        <f>Table157753112838485868[[#This Row],[Rate (Auto fill)]]*Table157753112838485868[[#This Row],[Hours Groomed]]</f>
        <v>0</v>
      </c>
      <c r="AC62" s="32"/>
      <c r="AD62" s="84"/>
      <c r="AE62" s="85"/>
      <c r="AF62" s="85"/>
      <c r="AI62" s="33"/>
      <c r="AJ62" s="39"/>
      <c r="AK62" s="39"/>
      <c r="AL62" s="39"/>
      <c r="AM62" s="76"/>
      <c r="AN62" s="39"/>
      <c r="AO62" s="39"/>
      <c r="AP62" s="33"/>
      <c r="AQ62" s="77"/>
      <c r="AR62" s="39"/>
      <c r="AS62" s="39"/>
      <c r="AT62" s="76"/>
      <c r="AU62" s="39"/>
      <c r="AV62" s="78"/>
      <c r="AW62" s="33"/>
      <c r="AX62" s="77"/>
      <c r="AY62" s="39"/>
      <c r="AZ62" s="39"/>
      <c r="BA62" s="76"/>
      <c r="BB62" s="39"/>
      <c r="BC62" s="78"/>
      <c r="BD62" s="33"/>
      <c r="BE62" s="77"/>
      <c r="BF62" s="39"/>
      <c r="BG62" s="39"/>
      <c r="BH62" s="76"/>
      <c r="BI62" s="39"/>
      <c r="BJ62" s="78"/>
      <c r="BK62" s="33"/>
    </row>
    <row r="63" spans="1:63" x14ac:dyDescent="0.35">
      <c r="A63" s="77"/>
      <c r="B63" s="39"/>
      <c r="C63" s="39"/>
      <c r="D63" s="39"/>
      <c r="E63" s="39"/>
      <c r="F63" s="73"/>
      <c r="G63" s="95">
        <f>Table14874532333435363[[#This Row],[Hours Worked]]*Table14874532333435363[[#This Row],[Rate]]</f>
        <v>0</v>
      </c>
      <c r="H63" s="116"/>
      <c r="I63" s="118">
        <f>IF(Table14874532333435363[[#This Row],[Equipment Used (Dropdown)]] &lt;&gt; "", RIGHT(Table14874532333435363[[#This Row],[Equipment Used (Dropdown)]],6),0)</f>
        <v>0</v>
      </c>
      <c r="J63" s="94"/>
      <c r="K63" s="95">
        <f>Table14874532333435363[[#This Row],[Rate (Auto selects)]]*Table14874532333435363[[#This Row],[Hours Used]]</f>
        <v>0</v>
      </c>
      <c r="S63" s="33"/>
      <c r="T63" s="39"/>
      <c r="U63" s="39"/>
      <c r="V63" s="39"/>
      <c r="W63" s="39"/>
      <c r="X63" s="39"/>
      <c r="Y63" s="112">
        <f>IF(X63 &lt;&gt; "", RIGHT(Table157753112838485868[[#This Row],[Class (Dropdown)]],6),0)</f>
        <v>0</v>
      </c>
      <c r="Z63" s="108"/>
      <c r="AA63" s="107"/>
      <c r="AB63" s="111">
        <f>Table157753112838485868[[#This Row],[Rate (Auto fill)]]*Table157753112838485868[[#This Row],[Hours Groomed]]</f>
        <v>0</v>
      </c>
      <c r="AC63" s="32"/>
      <c r="AD63" s="84"/>
      <c r="AE63" s="85"/>
      <c r="AF63" s="85"/>
      <c r="AI63" s="33"/>
      <c r="AJ63" s="39"/>
      <c r="AK63" s="39"/>
      <c r="AL63" s="39"/>
      <c r="AM63" s="76"/>
      <c r="AN63" s="39"/>
      <c r="AO63" s="39"/>
      <c r="AP63" s="33"/>
      <c r="AQ63" s="77"/>
      <c r="AR63" s="39"/>
      <c r="AS63" s="39"/>
      <c r="AT63" s="76"/>
      <c r="AU63" s="39"/>
      <c r="AV63" s="78"/>
      <c r="AW63" s="33"/>
      <c r="AX63" s="77"/>
      <c r="AY63" s="39"/>
      <c r="AZ63" s="39"/>
      <c r="BA63" s="76"/>
      <c r="BB63" s="39"/>
      <c r="BC63" s="78"/>
      <c r="BD63" s="33"/>
      <c r="BE63" s="77"/>
      <c r="BF63" s="39"/>
      <c r="BG63" s="39"/>
      <c r="BH63" s="76"/>
      <c r="BI63" s="39"/>
      <c r="BJ63" s="78"/>
      <c r="BK63" s="33"/>
    </row>
    <row r="64" spans="1:63" x14ac:dyDescent="0.35">
      <c r="A64" s="77"/>
      <c r="B64" s="39"/>
      <c r="C64" s="39"/>
      <c r="D64" s="39"/>
      <c r="E64" s="39"/>
      <c r="F64" s="73"/>
      <c r="G64" s="95">
        <f>Table14874532333435363[[#This Row],[Hours Worked]]*Table14874532333435363[[#This Row],[Rate]]</f>
        <v>0</v>
      </c>
      <c r="H64" s="116"/>
      <c r="I64" s="118">
        <f>IF(Table14874532333435363[[#This Row],[Equipment Used (Dropdown)]] &lt;&gt; "", RIGHT(Table14874532333435363[[#This Row],[Equipment Used (Dropdown)]],6),0)</f>
        <v>0</v>
      </c>
      <c r="J64" s="94"/>
      <c r="K64" s="95">
        <f>Table14874532333435363[[#This Row],[Rate (Auto selects)]]*Table14874532333435363[[#This Row],[Hours Used]]</f>
        <v>0</v>
      </c>
      <c r="S64" s="33"/>
      <c r="T64" s="39"/>
      <c r="U64" s="39"/>
      <c r="V64" s="39"/>
      <c r="W64" s="39"/>
      <c r="X64" s="39"/>
      <c r="Y64" s="112">
        <f>IF(X64 &lt;&gt; "", RIGHT(Table157753112838485868[[#This Row],[Class (Dropdown)]],6),0)</f>
        <v>0</v>
      </c>
      <c r="Z64" s="108"/>
      <c r="AA64" s="107"/>
      <c r="AB64" s="111">
        <f>Table157753112838485868[[#This Row],[Rate (Auto fill)]]*Table157753112838485868[[#This Row],[Hours Groomed]]</f>
        <v>0</v>
      </c>
      <c r="AC64" s="32"/>
      <c r="AD64" s="84"/>
      <c r="AE64" s="85"/>
      <c r="AF64" s="85"/>
      <c r="AI64" s="33"/>
      <c r="AJ64" s="39"/>
      <c r="AK64" s="39"/>
      <c r="AL64" s="39"/>
      <c r="AM64" s="76"/>
      <c r="AN64" s="39"/>
      <c r="AO64" s="39"/>
      <c r="AP64" s="33"/>
      <c r="AQ64" s="77"/>
      <c r="AR64" s="39"/>
      <c r="AS64" s="39"/>
      <c r="AT64" s="76"/>
      <c r="AU64" s="39"/>
      <c r="AV64" s="78"/>
      <c r="AW64" s="33"/>
      <c r="AX64" s="77"/>
      <c r="AY64" s="39"/>
      <c r="AZ64" s="39"/>
      <c r="BA64" s="76"/>
      <c r="BB64" s="39"/>
      <c r="BC64" s="78"/>
      <c r="BD64" s="33"/>
      <c r="BE64" s="77"/>
      <c r="BF64" s="39"/>
      <c r="BG64" s="39"/>
      <c r="BH64" s="76"/>
      <c r="BI64" s="39"/>
      <c r="BJ64" s="78"/>
      <c r="BK64" s="33"/>
    </row>
    <row r="65" spans="1:63" x14ac:dyDescent="0.35">
      <c r="A65" s="77"/>
      <c r="B65" s="39"/>
      <c r="C65" s="39"/>
      <c r="D65" s="39"/>
      <c r="E65" s="39"/>
      <c r="F65" s="73"/>
      <c r="G65" s="95">
        <f>Table14874532333435363[[#This Row],[Hours Worked]]*Table14874532333435363[[#This Row],[Rate]]</f>
        <v>0</v>
      </c>
      <c r="H65" s="116"/>
      <c r="I65" s="118">
        <f>IF(Table14874532333435363[[#This Row],[Equipment Used (Dropdown)]] &lt;&gt; "", RIGHT(Table14874532333435363[[#This Row],[Equipment Used (Dropdown)]],6),0)</f>
        <v>0</v>
      </c>
      <c r="J65" s="94"/>
      <c r="K65" s="95">
        <f>Table14874532333435363[[#This Row],[Rate (Auto selects)]]*Table14874532333435363[[#This Row],[Hours Used]]</f>
        <v>0</v>
      </c>
      <c r="S65" s="33"/>
      <c r="T65" s="39"/>
      <c r="U65" s="39"/>
      <c r="V65" s="39"/>
      <c r="W65" s="39"/>
      <c r="X65" s="39"/>
      <c r="Y65" s="112">
        <f>IF(X65 &lt;&gt; "", RIGHT(Table157753112838485868[[#This Row],[Class (Dropdown)]],6),0)</f>
        <v>0</v>
      </c>
      <c r="Z65" s="108"/>
      <c r="AA65" s="107"/>
      <c r="AB65" s="111">
        <f>Table157753112838485868[[#This Row],[Rate (Auto fill)]]*Table157753112838485868[[#This Row],[Hours Groomed]]</f>
        <v>0</v>
      </c>
      <c r="AC65" s="32"/>
      <c r="AD65" s="84"/>
      <c r="AE65" s="85"/>
      <c r="AF65" s="85"/>
      <c r="AI65" s="33"/>
      <c r="AJ65" s="39"/>
      <c r="AK65" s="39"/>
      <c r="AL65" s="39"/>
      <c r="AM65" s="76"/>
      <c r="AN65" s="39"/>
      <c r="AO65" s="39"/>
      <c r="AP65" s="33"/>
      <c r="AQ65" s="77"/>
      <c r="AR65" s="39"/>
      <c r="AS65" s="39"/>
      <c r="AT65" s="76"/>
      <c r="AU65" s="39"/>
      <c r="AV65" s="78"/>
      <c r="AW65" s="33"/>
      <c r="AX65" s="77"/>
      <c r="AY65" s="39"/>
      <c r="AZ65" s="39"/>
      <c r="BA65" s="76"/>
      <c r="BB65" s="39"/>
      <c r="BC65" s="78"/>
      <c r="BD65" s="33"/>
      <c r="BE65" s="77"/>
      <c r="BF65" s="39"/>
      <c r="BG65" s="39"/>
      <c r="BH65" s="76"/>
      <c r="BI65" s="39"/>
      <c r="BJ65" s="78"/>
      <c r="BK65" s="33"/>
    </row>
    <row r="66" spans="1:63" x14ac:dyDescent="0.35">
      <c r="A66" s="77"/>
      <c r="B66" s="39"/>
      <c r="C66" s="39"/>
      <c r="D66" s="39"/>
      <c r="E66" s="39"/>
      <c r="F66" s="73"/>
      <c r="G66" s="95">
        <f>Table14874532333435363[[#This Row],[Hours Worked]]*Table14874532333435363[[#This Row],[Rate]]</f>
        <v>0</v>
      </c>
      <c r="H66" s="116"/>
      <c r="I66" s="118">
        <f>IF(Table14874532333435363[[#This Row],[Equipment Used (Dropdown)]] &lt;&gt; "", RIGHT(Table14874532333435363[[#This Row],[Equipment Used (Dropdown)]],6),0)</f>
        <v>0</v>
      </c>
      <c r="J66" s="94"/>
      <c r="K66" s="95">
        <f>Table14874532333435363[[#This Row],[Rate (Auto selects)]]*Table14874532333435363[[#This Row],[Hours Used]]</f>
        <v>0</v>
      </c>
      <c r="S66" s="33"/>
      <c r="T66" s="39"/>
      <c r="U66" s="39"/>
      <c r="V66" s="39"/>
      <c r="W66" s="39"/>
      <c r="X66" s="39"/>
      <c r="Y66" s="112">
        <f>IF(X66 &lt;&gt; "", RIGHT(Table157753112838485868[[#This Row],[Class (Dropdown)]],6),0)</f>
        <v>0</v>
      </c>
      <c r="Z66" s="108"/>
      <c r="AA66" s="107"/>
      <c r="AB66" s="111">
        <f>Table157753112838485868[[#This Row],[Rate (Auto fill)]]*Table157753112838485868[[#This Row],[Hours Groomed]]</f>
        <v>0</v>
      </c>
      <c r="AC66" s="32"/>
      <c r="AD66" s="84"/>
      <c r="AE66" s="85"/>
      <c r="AF66" s="85"/>
      <c r="AI66" s="33"/>
      <c r="AJ66" s="39"/>
      <c r="AK66" s="39"/>
      <c r="AL66" s="39"/>
      <c r="AM66" s="76"/>
      <c r="AN66" s="39"/>
      <c r="AO66" s="39"/>
      <c r="AP66" s="33"/>
      <c r="AQ66" s="77"/>
      <c r="AR66" s="39"/>
      <c r="AS66" s="39"/>
      <c r="AT66" s="76"/>
      <c r="AU66" s="39"/>
      <c r="AV66" s="78"/>
      <c r="AW66" s="33"/>
      <c r="AX66" s="77"/>
      <c r="AY66" s="39"/>
      <c r="AZ66" s="39"/>
      <c r="BA66" s="76"/>
      <c r="BB66" s="39"/>
      <c r="BC66" s="78"/>
      <c r="BD66" s="33"/>
      <c r="BE66" s="77"/>
      <c r="BF66" s="39"/>
      <c r="BG66" s="39"/>
      <c r="BH66" s="76"/>
      <c r="BI66" s="39"/>
      <c r="BJ66" s="78"/>
      <c r="BK66" s="33"/>
    </row>
    <row r="67" spans="1:63" x14ac:dyDescent="0.35">
      <c r="A67" s="77"/>
      <c r="B67" s="39"/>
      <c r="C67" s="39"/>
      <c r="D67" s="39"/>
      <c r="E67" s="39"/>
      <c r="F67" s="73"/>
      <c r="G67" s="95">
        <f>Table14874532333435363[[#This Row],[Hours Worked]]*Table14874532333435363[[#This Row],[Rate]]</f>
        <v>0</v>
      </c>
      <c r="H67" s="116"/>
      <c r="I67" s="118">
        <f>IF(Table14874532333435363[[#This Row],[Equipment Used (Dropdown)]] &lt;&gt; "", RIGHT(Table14874532333435363[[#This Row],[Equipment Used (Dropdown)]],6),0)</f>
        <v>0</v>
      </c>
      <c r="J67" s="94"/>
      <c r="K67" s="95">
        <f>Table14874532333435363[[#This Row],[Rate (Auto selects)]]*Table14874532333435363[[#This Row],[Hours Used]]</f>
        <v>0</v>
      </c>
      <c r="S67" s="33"/>
      <c r="T67" s="39"/>
      <c r="U67" s="39"/>
      <c r="V67" s="39"/>
      <c r="W67" s="39"/>
      <c r="X67" s="39"/>
      <c r="Y67" s="112">
        <f>IF(X67 &lt;&gt; "", RIGHT(Table157753112838485868[[#This Row],[Class (Dropdown)]],6),0)</f>
        <v>0</v>
      </c>
      <c r="Z67" s="108"/>
      <c r="AA67" s="107"/>
      <c r="AB67" s="111">
        <f>Table157753112838485868[[#This Row],[Rate (Auto fill)]]*Table157753112838485868[[#This Row],[Hours Groomed]]</f>
        <v>0</v>
      </c>
      <c r="AC67" s="32"/>
      <c r="AD67" s="84"/>
      <c r="AE67" s="85"/>
      <c r="AF67" s="85"/>
      <c r="AI67" s="33"/>
      <c r="AJ67" s="39"/>
      <c r="AK67" s="39"/>
      <c r="AL67" s="39"/>
      <c r="AM67" s="76"/>
      <c r="AN67" s="39"/>
      <c r="AO67" s="39"/>
      <c r="AP67" s="33"/>
      <c r="AQ67" s="77"/>
      <c r="AR67" s="39"/>
      <c r="AS67" s="39"/>
      <c r="AT67" s="76"/>
      <c r="AU67" s="39"/>
      <c r="AV67" s="78"/>
      <c r="AW67" s="33"/>
      <c r="AX67" s="77"/>
      <c r="AY67" s="39"/>
      <c r="AZ67" s="39"/>
      <c r="BA67" s="76"/>
      <c r="BB67" s="39"/>
      <c r="BC67" s="78"/>
      <c r="BD67" s="33"/>
      <c r="BE67" s="77"/>
      <c r="BF67" s="39"/>
      <c r="BG67" s="39"/>
      <c r="BH67" s="76"/>
      <c r="BI67" s="39"/>
      <c r="BJ67" s="78"/>
      <c r="BK67" s="33"/>
    </row>
    <row r="68" spans="1:63" x14ac:dyDescent="0.35">
      <c r="A68" s="77"/>
      <c r="B68" s="39"/>
      <c r="C68" s="39"/>
      <c r="D68" s="39"/>
      <c r="E68" s="39"/>
      <c r="F68" s="73"/>
      <c r="G68" s="95">
        <f>Table14874532333435363[[#This Row],[Hours Worked]]*Table14874532333435363[[#This Row],[Rate]]</f>
        <v>0</v>
      </c>
      <c r="H68" s="116"/>
      <c r="I68" s="118">
        <f>IF(Table14874532333435363[[#This Row],[Equipment Used (Dropdown)]] &lt;&gt; "", RIGHT(Table14874532333435363[[#This Row],[Equipment Used (Dropdown)]],6),0)</f>
        <v>0</v>
      </c>
      <c r="J68" s="94"/>
      <c r="K68" s="95">
        <f>Table14874532333435363[[#This Row],[Rate (Auto selects)]]*Table14874532333435363[[#This Row],[Hours Used]]</f>
        <v>0</v>
      </c>
      <c r="S68" s="33"/>
      <c r="T68" s="39"/>
      <c r="U68" s="39"/>
      <c r="V68" s="39"/>
      <c r="W68" s="39"/>
      <c r="X68" s="39"/>
      <c r="Y68" s="112">
        <f>IF(X68 &lt;&gt; "", RIGHT(Table157753112838485868[[#This Row],[Class (Dropdown)]],6),0)</f>
        <v>0</v>
      </c>
      <c r="Z68" s="108"/>
      <c r="AA68" s="107"/>
      <c r="AB68" s="111">
        <f>Table157753112838485868[[#This Row],[Rate (Auto fill)]]*Table157753112838485868[[#This Row],[Hours Groomed]]</f>
        <v>0</v>
      </c>
      <c r="AC68" s="32"/>
      <c r="AD68" s="84"/>
      <c r="AE68" s="85"/>
      <c r="AF68" s="85"/>
      <c r="AI68" s="33"/>
      <c r="AJ68" s="39"/>
      <c r="AK68" s="39"/>
      <c r="AL68" s="39"/>
      <c r="AM68" s="76"/>
      <c r="AN68" s="39"/>
      <c r="AO68" s="39"/>
      <c r="AP68" s="33"/>
      <c r="AQ68" s="77"/>
      <c r="AR68" s="39"/>
      <c r="AS68" s="39"/>
      <c r="AT68" s="76"/>
      <c r="AU68" s="39"/>
      <c r="AV68" s="78"/>
      <c r="AW68" s="33"/>
      <c r="AX68" s="77"/>
      <c r="AY68" s="39"/>
      <c r="AZ68" s="39"/>
      <c r="BA68" s="76"/>
      <c r="BB68" s="39"/>
      <c r="BC68" s="78"/>
      <c r="BD68" s="33"/>
      <c r="BE68" s="77"/>
      <c r="BF68" s="39"/>
      <c r="BG68" s="39"/>
      <c r="BH68" s="76"/>
      <c r="BI68" s="39"/>
      <c r="BJ68" s="78"/>
      <c r="BK68" s="33"/>
    </row>
    <row r="69" spans="1:63" x14ac:dyDescent="0.35">
      <c r="A69" s="77"/>
      <c r="B69" s="39"/>
      <c r="C69" s="39"/>
      <c r="D69" s="39"/>
      <c r="E69" s="39"/>
      <c r="F69" s="73"/>
      <c r="G69" s="95">
        <f>Table14874532333435363[[#This Row],[Hours Worked]]*Table14874532333435363[[#This Row],[Rate]]</f>
        <v>0</v>
      </c>
      <c r="H69" s="116"/>
      <c r="I69" s="118">
        <f>IF(Table14874532333435363[[#This Row],[Equipment Used (Dropdown)]] &lt;&gt; "", RIGHT(Table14874532333435363[[#This Row],[Equipment Used (Dropdown)]],6),0)</f>
        <v>0</v>
      </c>
      <c r="J69" s="94"/>
      <c r="K69" s="95">
        <f>Table14874532333435363[[#This Row],[Rate (Auto selects)]]*Table14874532333435363[[#This Row],[Hours Used]]</f>
        <v>0</v>
      </c>
      <c r="S69" s="33"/>
      <c r="T69" s="39"/>
      <c r="U69" s="39"/>
      <c r="V69" s="39"/>
      <c r="W69" s="39"/>
      <c r="X69" s="39"/>
      <c r="Y69" s="112">
        <f>IF(X69 &lt;&gt; "", RIGHT(Table157753112838485868[[#This Row],[Class (Dropdown)]],6),0)</f>
        <v>0</v>
      </c>
      <c r="Z69" s="108"/>
      <c r="AA69" s="107"/>
      <c r="AB69" s="111">
        <f>Table157753112838485868[[#This Row],[Rate (Auto fill)]]*Table157753112838485868[[#This Row],[Hours Groomed]]</f>
        <v>0</v>
      </c>
      <c r="AC69" s="32"/>
      <c r="AD69" s="84"/>
      <c r="AE69" s="85"/>
      <c r="AF69" s="85"/>
      <c r="AI69" s="33"/>
      <c r="AJ69" s="39"/>
      <c r="AK69" s="39"/>
      <c r="AL69" s="39"/>
      <c r="AM69" s="76"/>
      <c r="AN69" s="39"/>
      <c r="AO69" s="39"/>
      <c r="AP69" s="33"/>
      <c r="AQ69" s="77"/>
      <c r="AR69" s="39"/>
      <c r="AS69" s="39"/>
      <c r="AT69" s="76"/>
      <c r="AU69" s="39"/>
      <c r="AV69" s="78"/>
      <c r="AW69" s="33"/>
      <c r="AX69" s="77"/>
      <c r="AY69" s="39"/>
      <c r="AZ69" s="39"/>
      <c r="BA69" s="76"/>
      <c r="BB69" s="39"/>
      <c r="BC69" s="78"/>
      <c r="BD69" s="33"/>
      <c r="BE69" s="77"/>
      <c r="BF69" s="39"/>
      <c r="BG69" s="39"/>
      <c r="BH69" s="76"/>
      <c r="BI69" s="39"/>
      <c r="BJ69" s="78"/>
      <c r="BK69" s="33"/>
    </row>
    <row r="70" spans="1:63" x14ac:dyDescent="0.35">
      <c r="A70" s="77"/>
      <c r="B70" s="39"/>
      <c r="C70" s="39"/>
      <c r="D70" s="39"/>
      <c r="E70" s="39"/>
      <c r="F70" s="73"/>
      <c r="G70" s="95">
        <f>Table14874532333435363[[#This Row],[Hours Worked]]*Table14874532333435363[[#This Row],[Rate]]</f>
        <v>0</v>
      </c>
      <c r="H70" s="116"/>
      <c r="I70" s="118">
        <f>IF(Table14874532333435363[[#This Row],[Equipment Used (Dropdown)]] &lt;&gt; "", RIGHT(Table14874532333435363[[#This Row],[Equipment Used (Dropdown)]],6),0)</f>
        <v>0</v>
      </c>
      <c r="J70" s="94"/>
      <c r="K70" s="95">
        <f>Table14874532333435363[[#This Row],[Rate (Auto selects)]]*Table14874532333435363[[#This Row],[Hours Used]]</f>
        <v>0</v>
      </c>
      <c r="S70" s="33"/>
      <c r="T70" s="39"/>
      <c r="U70" s="39"/>
      <c r="V70" s="39"/>
      <c r="W70" s="39"/>
      <c r="X70" s="39"/>
      <c r="Y70" s="112">
        <f>IF(X70 &lt;&gt; "", RIGHT(Table157753112838485868[[#This Row],[Class (Dropdown)]],6),0)</f>
        <v>0</v>
      </c>
      <c r="Z70" s="108"/>
      <c r="AA70" s="107"/>
      <c r="AB70" s="111">
        <f>Table157753112838485868[[#This Row],[Rate (Auto fill)]]*Table157753112838485868[[#This Row],[Hours Groomed]]</f>
        <v>0</v>
      </c>
      <c r="AC70" s="32"/>
      <c r="AD70" s="84"/>
      <c r="AE70" s="85"/>
      <c r="AF70" s="85"/>
      <c r="AI70" s="33"/>
      <c r="AJ70" s="39"/>
      <c r="AK70" s="39"/>
      <c r="AL70" s="39"/>
      <c r="AM70" s="76"/>
      <c r="AN70" s="39"/>
      <c r="AO70" s="39"/>
      <c r="AP70" s="33"/>
      <c r="AQ70" s="77"/>
      <c r="AR70" s="39"/>
      <c r="AS70" s="39"/>
      <c r="AT70" s="76"/>
      <c r="AU70" s="39"/>
      <c r="AV70" s="78"/>
      <c r="AW70" s="33"/>
      <c r="AX70" s="77"/>
      <c r="AY70" s="39"/>
      <c r="AZ70" s="39"/>
      <c r="BA70" s="76"/>
      <c r="BB70" s="39"/>
      <c r="BC70" s="78"/>
      <c r="BD70" s="33"/>
      <c r="BE70" s="77"/>
      <c r="BF70" s="39"/>
      <c r="BG70" s="39"/>
      <c r="BH70" s="76"/>
      <c r="BI70" s="39"/>
      <c r="BJ70" s="78"/>
      <c r="BK70" s="33"/>
    </row>
    <row r="71" spans="1:63" x14ac:dyDescent="0.35">
      <c r="A71" s="77"/>
      <c r="B71" s="39"/>
      <c r="C71" s="39"/>
      <c r="D71" s="39"/>
      <c r="E71" s="39"/>
      <c r="F71" s="73"/>
      <c r="G71" s="95">
        <f>Table14874532333435363[[#This Row],[Hours Worked]]*Table14874532333435363[[#This Row],[Rate]]</f>
        <v>0</v>
      </c>
      <c r="H71" s="116"/>
      <c r="I71" s="118">
        <f>IF(Table14874532333435363[[#This Row],[Equipment Used (Dropdown)]] &lt;&gt; "", RIGHT(Table14874532333435363[[#This Row],[Equipment Used (Dropdown)]],6),0)</f>
        <v>0</v>
      </c>
      <c r="J71" s="94"/>
      <c r="K71" s="95">
        <f>Table14874532333435363[[#This Row],[Rate (Auto selects)]]*Table14874532333435363[[#This Row],[Hours Used]]</f>
        <v>0</v>
      </c>
      <c r="S71" s="33"/>
      <c r="T71" s="39"/>
      <c r="U71" s="39"/>
      <c r="V71" s="39"/>
      <c r="W71" s="39"/>
      <c r="X71" s="39"/>
      <c r="Y71" s="112">
        <f>IF(X71 &lt;&gt; "", RIGHT(Table157753112838485868[[#This Row],[Class (Dropdown)]],6),0)</f>
        <v>0</v>
      </c>
      <c r="Z71" s="108"/>
      <c r="AA71" s="107"/>
      <c r="AB71" s="111">
        <f>Table157753112838485868[[#This Row],[Rate (Auto fill)]]*Table157753112838485868[[#This Row],[Hours Groomed]]</f>
        <v>0</v>
      </c>
      <c r="AC71" s="32"/>
      <c r="AD71" s="84"/>
      <c r="AE71" s="85"/>
      <c r="AF71" s="85"/>
      <c r="AI71" s="33"/>
      <c r="AJ71" s="39"/>
      <c r="AK71" s="39"/>
      <c r="AL71" s="39"/>
      <c r="AM71" s="76"/>
      <c r="AN71" s="39"/>
      <c r="AO71" s="39"/>
      <c r="AP71" s="33"/>
      <c r="AQ71" s="77"/>
      <c r="AR71" s="39"/>
      <c r="AS71" s="39"/>
      <c r="AT71" s="76"/>
      <c r="AU71" s="39"/>
      <c r="AV71" s="78"/>
      <c r="AW71" s="33"/>
      <c r="AX71" s="77"/>
      <c r="AY71" s="39"/>
      <c r="AZ71" s="39"/>
      <c r="BA71" s="76"/>
      <c r="BB71" s="39"/>
      <c r="BC71" s="78"/>
      <c r="BD71" s="33"/>
      <c r="BE71" s="77"/>
      <c r="BF71" s="39"/>
      <c r="BG71" s="39"/>
      <c r="BH71" s="76"/>
      <c r="BI71" s="39"/>
      <c r="BJ71" s="78"/>
      <c r="BK71" s="33"/>
    </row>
    <row r="72" spans="1:63" x14ac:dyDescent="0.35">
      <c r="A72" s="77"/>
      <c r="B72" s="39"/>
      <c r="C72" s="39"/>
      <c r="D72" s="39"/>
      <c r="E72" s="39"/>
      <c r="F72" s="73"/>
      <c r="G72" s="95">
        <f>Table14874532333435363[[#This Row],[Hours Worked]]*Table14874532333435363[[#This Row],[Rate]]</f>
        <v>0</v>
      </c>
      <c r="H72" s="116"/>
      <c r="I72" s="118">
        <f>IF(Table14874532333435363[[#This Row],[Equipment Used (Dropdown)]] &lt;&gt; "", RIGHT(Table14874532333435363[[#This Row],[Equipment Used (Dropdown)]],6),0)</f>
        <v>0</v>
      </c>
      <c r="J72" s="94"/>
      <c r="K72" s="95">
        <f>Table14874532333435363[[#This Row],[Rate (Auto selects)]]*Table14874532333435363[[#This Row],[Hours Used]]</f>
        <v>0</v>
      </c>
      <c r="S72" s="33"/>
      <c r="T72" s="39"/>
      <c r="U72" s="39"/>
      <c r="V72" s="39"/>
      <c r="W72" s="39"/>
      <c r="X72" s="39"/>
      <c r="Y72" s="112">
        <f>IF(X72 &lt;&gt; "", RIGHT(Table157753112838485868[[#This Row],[Class (Dropdown)]],6),0)</f>
        <v>0</v>
      </c>
      <c r="Z72" s="108"/>
      <c r="AA72" s="107"/>
      <c r="AB72" s="111">
        <f>Table157753112838485868[[#This Row],[Rate (Auto fill)]]*Table157753112838485868[[#This Row],[Hours Groomed]]</f>
        <v>0</v>
      </c>
      <c r="AC72" s="32"/>
      <c r="AD72" s="84"/>
      <c r="AE72" s="85"/>
      <c r="AF72" s="85"/>
      <c r="AI72" s="33"/>
      <c r="AJ72" s="39"/>
      <c r="AK72" s="39"/>
      <c r="AL72" s="39"/>
      <c r="AM72" s="76"/>
      <c r="AN72" s="39"/>
      <c r="AO72" s="39"/>
      <c r="AP72" s="33"/>
      <c r="AQ72" s="77"/>
      <c r="AR72" s="39"/>
      <c r="AS72" s="39"/>
      <c r="AT72" s="76"/>
      <c r="AU72" s="39"/>
      <c r="AV72" s="78"/>
      <c r="AW72" s="33"/>
      <c r="AX72" s="77"/>
      <c r="AY72" s="39"/>
      <c r="AZ72" s="39"/>
      <c r="BA72" s="76"/>
      <c r="BB72" s="39"/>
      <c r="BC72" s="78"/>
      <c r="BD72" s="33"/>
      <c r="BE72" s="77"/>
      <c r="BF72" s="39"/>
      <c r="BG72" s="39"/>
      <c r="BH72" s="76"/>
      <c r="BI72" s="39"/>
      <c r="BJ72" s="78"/>
      <c r="BK72" s="33"/>
    </row>
    <row r="73" spans="1:63" x14ac:dyDescent="0.35">
      <c r="A73" s="77"/>
      <c r="B73" s="39"/>
      <c r="C73" s="39"/>
      <c r="D73" s="39"/>
      <c r="E73" s="39"/>
      <c r="F73" s="73"/>
      <c r="G73" s="95">
        <f>Table14874532333435363[[#This Row],[Hours Worked]]*Table14874532333435363[[#This Row],[Rate]]</f>
        <v>0</v>
      </c>
      <c r="H73" s="116"/>
      <c r="I73" s="118">
        <f>IF(Table14874532333435363[[#This Row],[Equipment Used (Dropdown)]] &lt;&gt; "", RIGHT(Table14874532333435363[[#This Row],[Equipment Used (Dropdown)]],6),0)</f>
        <v>0</v>
      </c>
      <c r="J73" s="94"/>
      <c r="K73" s="95">
        <f>Table14874532333435363[[#This Row],[Rate (Auto selects)]]*Table14874532333435363[[#This Row],[Hours Used]]</f>
        <v>0</v>
      </c>
      <c r="S73" s="33"/>
      <c r="T73" s="39"/>
      <c r="U73" s="39"/>
      <c r="V73" s="39"/>
      <c r="W73" s="39"/>
      <c r="X73" s="39"/>
      <c r="Y73" s="112">
        <f>IF(X73 &lt;&gt; "", RIGHT(Table157753112838485868[[#This Row],[Class (Dropdown)]],6),0)</f>
        <v>0</v>
      </c>
      <c r="Z73" s="108"/>
      <c r="AA73" s="107"/>
      <c r="AB73" s="111">
        <f>Table157753112838485868[[#This Row],[Rate (Auto fill)]]*Table157753112838485868[[#This Row],[Hours Groomed]]</f>
        <v>0</v>
      </c>
      <c r="AC73" s="32"/>
      <c r="AD73" s="84"/>
      <c r="AE73" s="85"/>
      <c r="AF73" s="85"/>
      <c r="AI73" s="33"/>
      <c r="AJ73" s="39"/>
      <c r="AK73" s="39"/>
      <c r="AL73" s="39"/>
      <c r="AM73" s="76"/>
      <c r="AN73" s="39"/>
      <c r="AO73" s="39"/>
      <c r="AP73" s="33"/>
      <c r="AQ73" s="77"/>
      <c r="AR73" s="39"/>
      <c r="AS73" s="39"/>
      <c r="AT73" s="76"/>
      <c r="AU73" s="39"/>
      <c r="AV73" s="78"/>
      <c r="AW73" s="33"/>
      <c r="AX73" s="77"/>
      <c r="AY73" s="39"/>
      <c r="AZ73" s="39"/>
      <c r="BA73" s="76"/>
      <c r="BB73" s="39"/>
      <c r="BC73" s="78"/>
      <c r="BD73" s="33"/>
      <c r="BE73" s="77"/>
      <c r="BF73" s="39"/>
      <c r="BG73" s="39"/>
      <c r="BH73" s="76"/>
      <c r="BI73" s="39"/>
      <c r="BJ73" s="78"/>
      <c r="BK73" s="33"/>
    </row>
    <row r="74" spans="1:63" x14ac:dyDescent="0.35">
      <c r="A74" s="77"/>
      <c r="B74" s="39"/>
      <c r="C74" s="39"/>
      <c r="D74" s="39"/>
      <c r="E74" s="39"/>
      <c r="F74" s="73"/>
      <c r="G74" s="95">
        <f>Table14874532333435363[[#This Row],[Hours Worked]]*Table14874532333435363[[#This Row],[Rate]]</f>
        <v>0</v>
      </c>
      <c r="H74" s="116"/>
      <c r="I74" s="118">
        <f>IF(Table14874532333435363[[#This Row],[Equipment Used (Dropdown)]] &lt;&gt; "", RIGHT(Table14874532333435363[[#This Row],[Equipment Used (Dropdown)]],6),0)</f>
        <v>0</v>
      </c>
      <c r="J74" s="94"/>
      <c r="K74" s="95">
        <f>Table14874532333435363[[#This Row],[Rate (Auto selects)]]*Table14874532333435363[[#This Row],[Hours Used]]</f>
        <v>0</v>
      </c>
      <c r="S74" s="33"/>
      <c r="T74" s="39"/>
      <c r="U74" s="39"/>
      <c r="V74" s="39"/>
      <c r="W74" s="39"/>
      <c r="X74" s="39"/>
      <c r="Y74" s="112">
        <f>IF(X74 &lt;&gt; "", RIGHT(Table157753112838485868[[#This Row],[Class (Dropdown)]],6),0)</f>
        <v>0</v>
      </c>
      <c r="Z74" s="108"/>
      <c r="AA74" s="107"/>
      <c r="AB74" s="111">
        <f>Table157753112838485868[[#This Row],[Rate (Auto fill)]]*Table157753112838485868[[#This Row],[Hours Groomed]]</f>
        <v>0</v>
      </c>
      <c r="AC74" s="32"/>
      <c r="AD74" s="84"/>
      <c r="AE74" s="85"/>
      <c r="AF74" s="85"/>
      <c r="AI74" s="33"/>
      <c r="AJ74" s="39"/>
      <c r="AK74" s="39"/>
      <c r="AL74" s="39"/>
      <c r="AM74" s="76"/>
      <c r="AN74" s="39"/>
      <c r="AO74" s="39"/>
      <c r="AP74" s="33"/>
      <c r="AQ74" s="77"/>
      <c r="AR74" s="39"/>
      <c r="AS74" s="39"/>
      <c r="AT74" s="76"/>
      <c r="AU74" s="39"/>
      <c r="AV74" s="78"/>
      <c r="AW74" s="33"/>
      <c r="AX74" s="77"/>
      <c r="AY74" s="39"/>
      <c r="AZ74" s="39"/>
      <c r="BA74" s="76"/>
      <c r="BB74" s="39"/>
      <c r="BC74" s="78"/>
      <c r="BD74" s="33"/>
      <c r="BE74" s="77"/>
      <c r="BF74" s="39"/>
      <c r="BG74" s="39"/>
      <c r="BH74" s="76"/>
      <c r="BI74" s="39"/>
      <c r="BJ74" s="78"/>
      <c r="BK74" s="33"/>
    </row>
    <row r="75" spans="1:63" x14ac:dyDescent="0.35">
      <c r="A75" s="77"/>
      <c r="B75" s="39"/>
      <c r="C75" s="39"/>
      <c r="D75" s="39"/>
      <c r="E75" s="39"/>
      <c r="F75" s="73"/>
      <c r="G75" s="95">
        <f>Table14874532333435363[[#This Row],[Hours Worked]]*Table14874532333435363[[#This Row],[Rate]]</f>
        <v>0</v>
      </c>
      <c r="H75" s="116"/>
      <c r="I75" s="118">
        <f>IF(Table14874532333435363[[#This Row],[Equipment Used (Dropdown)]] &lt;&gt; "", RIGHT(Table14874532333435363[[#This Row],[Equipment Used (Dropdown)]],6),0)</f>
        <v>0</v>
      </c>
      <c r="J75" s="94"/>
      <c r="K75" s="95">
        <f>Table14874532333435363[[#This Row],[Rate (Auto selects)]]*Table14874532333435363[[#This Row],[Hours Used]]</f>
        <v>0</v>
      </c>
      <c r="S75" s="33"/>
      <c r="T75" s="39"/>
      <c r="U75" s="39"/>
      <c r="V75" s="39"/>
      <c r="W75" s="39"/>
      <c r="X75" s="39"/>
      <c r="Y75" s="112">
        <f>IF(X75 &lt;&gt; "", RIGHT(Table157753112838485868[[#This Row],[Class (Dropdown)]],6),0)</f>
        <v>0</v>
      </c>
      <c r="Z75" s="108"/>
      <c r="AA75" s="107"/>
      <c r="AB75" s="111">
        <f>Table157753112838485868[[#This Row],[Rate (Auto fill)]]*Table157753112838485868[[#This Row],[Hours Groomed]]</f>
        <v>0</v>
      </c>
      <c r="AC75" s="32"/>
      <c r="AD75" s="84"/>
      <c r="AE75" s="85"/>
      <c r="AF75" s="85"/>
      <c r="AI75" s="33"/>
      <c r="AJ75" s="39"/>
      <c r="AK75" s="39"/>
      <c r="AL75" s="39"/>
      <c r="AM75" s="76"/>
      <c r="AN75" s="39"/>
      <c r="AO75" s="39"/>
      <c r="AP75" s="33"/>
      <c r="AQ75" s="77"/>
      <c r="AR75" s="39"/>
      <c r="AS75" s="39"/>
      <c r="AT75" s="76"/>
      <c r="AU75" s="39"/>
      <c r="AV75" s="78"/>
      <c r="AW75" s="33"/>
      <c r="AX75" s="77"/>
      <c r="AY75" s="39"/>
      <c r="AZ75" s="39"/>
      <c r="BA75" s="76"/>
      <c r="BB75" s="39"/>
      <c r="BC75" s="78"/>
      <c r="BD75" s="33"/>
      <c r="BE75" s="77"/>
      <c r="BF75" s="39"/>
      <c r="BG75" s="39"/>
      <c r="BH75" s="76"/>
      <c r="BI75" s="39"/>
      <c r="BJ75" s="78"/>
      <c r="BK75" s="33"/>
    </row>
    <row r="76" spans="1:63" x14ac:dyDescent="0.35">
      <c r="A76" s="77"/>
      <c r="B76" s="39"/>
      <c r="C76" s="39"/>
      <c r="D76" s="39"/>
      <c r="E76" s="39"/>
      <c r="F76" s="73"/>
      <c r="G76" s="95">
        <f>Table14874532333435363[[#This Row],[Hours Worked]]*Table14874532333435363[[#This Row],[Rate]]</f>
        <v>0</v>
      </c>
      <c r="H76" s="116"/>
      <c r="I76" s="118">
        <f>IF(Table14874532333435363[[#This Row],[Equipment Used (Dropdown)]] &lt;&gt; "", RIGHT(Table14874532333435363[[#This Row],[Equipment Used (Dropdown)]],6),0)</f>
        <v>0</v>
      </c>
      <c r="J76" s="94"/>
      <c r="K76" s="95">
        <f>Table14874532333435363[[#This Row],[Rate (Auto selects)]]*Table14874532333435363[[#This Row],[Hours Used]]</f>
        <v>0</v>
      </c>
      <c r="S76" s="33"/>
      <c r="T76" s="39"/>
      <c r="U76" s="39"/>
      <c r="V76" s="39"/>
      <c r="W76" s="39"/>
      <c r="X76" s="39"/>
      <c r="Y76" s="112">
        <f>IF(X76 &lt;&gt; "", RIGHT(Table157753112838485868[[#This Row],[Class (Dropdown)]],6),0)</f>
        <v>0</v>
      </c>
      <c r="Z76" s="108"/>
      <c r="AA76" s="107"/>
      <c r="AB76" s="111">
        <f>Table157753112838485868[[#This Row],[Rate (Auto fill)]]*Table157753112838485868[[#This Row],[Hours Groomed]]</f>
        <v>0</v>
      </c>
      <c r="AC76" s="32"/>
      <c r="AD76" s="84"/>
      <c r="AE76" s="85"/>
      <c r="AF76" s="85"/>
      <c r="AI76" s="33"/>
      <c r="AJ76" s="39"/>
      <c r="AK76" s="39"/>
      <c r="AL76" s="39"/>
      <c r="AM76" s="76"/>
      <c r="AN76" s="39"/>
      <c r="AO76" s="39"/>
      <c r="AP76" s="33"/>
      <c r="AQ76" s="77"/>
      <c r="AR76" s="39"/>
      <c r="AS76" s="39"/>
      <c r="AT76" s="76"/>
      <c r="AU76" s="39"/>
      <c r="AV76" s="78"/>
      <c r="AW76" s="33"/>
      <c r="AX76" s="77"/>
      <c r="AY76" s="39"/>
      <c r="AZ76" s="39"/>
      <c r="BA76" s="76"/>
      <c r="BB76" s="39"/>
      <c r="BC76" s="78"/>
      <c r="BD76" s="33"/>
      <c r="BE76" s="77"/>
      <c r="BF76" s="39"/>
      <c r="BG76" s="39"/>
      <c r="BH76" s="76"/>
      <c r="BI76" s="39"/>
      <c r="BJ76" s="78"/>
      <c r="BK76" s="33"/>
    </row>
    <row r="77" spans="1:63" x14ac:dyDescent="0.35">
      <c r="A77" s="77"/>
      <c r="B77" s="39"/>
      <c r="C77" s="39"/>
      <c r="D77" s="39"/>
      <c r="E77" s="39"/>
      <c r="F77" s="73"/>
      <c r="G77" s="95">
        <f>Table14874532333435363[[#This Row],[Hours Worked]]*Table14874532333435363[[#This Row],[Rate]]</f>
        <v>0</v>
      </c>
      <c r="H77" s="116"/>
      <c r="I77" s="118">
        <f>IF(Table14874532333435363[[#This Row],[Equipment Used (Dropdown)]] &lt;&gt; "", RIGHT(Table14874532333435363[[#This Row],[Equipment Used (Dropdown)]],6),0)</f>
        <v>0</v>
      </c>
      <c r="J77" s="94"/>
      <c r="K77" s="95">
        <f>Table14874532333435363[[#This Row],[Rate (Auto selects)]]*Table14874532333435363[[#This Row],[Hours Used]]</f>
        <v>0</v>
      </c>
      <c r="S77" s="33"/>
      <c r="T77" s="39"/>
      <c r="U77" s="39"/>
      <c r="V77" s="39"/>
      <c r="W77" s="39"/>
      <c r="X77" s="39"/>
      <c r="Y77" s="112">
        <f>IF(X77 &lt;&gt; "", RIGHT(Table157753112838485868[[#This Row],[Class (Dropdown)]],6),0)</f>
        <v>0</v>
      </c>
      <c r="Z77" s="108"/>
      <c r="AA77" s="107"/>
      <c r="AB77" s="111">
        <f>Table157753112838485868[[#This Row],[Rate (Auto fill)]]*Table157753112838485868[[#This Row],[Hours Groomed]]</f>
        <v>0</v>
      </c>
      <c r="AC77" s="32"/>
      <c r="AD77" s="84"/>
      <c r="AE77" s="85"/>
      <c r="AF77" s="85"/>
      <c r="AI77" s="33"/>
      <c r="AJ77" s="39"/>
      <c r="AK77" s="39"/>
      <c r="AL77" s="39"/>
      <c r="AM77" s="76"/>
      <c r="AN77" s="39"/>
      <c r="AO77" s="39"/>
      <c r="AP77" s="33"/>
      <c r="AQ77" s="77"/>
      <c r="AR77" s="39"/>
      <c r="AS77" s="39"/>
      <c r="AT77" s="76"/>
      <c r="AU77" s="39"/>
      <c r="AV77" s="78"/>
      <c r="AW77" s="33"/>
      <c r="AX77" s="77"/>
      <c r="AY77" s="39"/>
      <c r="AZ77" s="39"/>
      <c r="BA77" s="76"/>
      <c r="BB77" s="39"/>
      <c r="BC77" s="78"/>
      <c r="BD77" s="33"/>
      <c r="BE77" s="77"/>
      <c r="BF77" s="39"/>
      <c r="BG77" s="39"/>
      <c r="BH77" s="76"/>
      <c r="BI77" s="39"/>
      <c r="BJ77" s="78"/>
      <c r="BK77" s="33"/>
    </row>
    <row r="78" spans="1:63" x14ac:dyDescent="0.35">
      <c r="A78" s="77"/>
      <c r="B78" s="39"/>
      <c r="C78" s="39"/>
      <c r="D78" s="39"/>
      <c r="E78" s="39"/>
      <c r="F78" s="73"/>
      <c r="G78" s="95">
        <f>Table14874532333435363[[#This Row],[Hours Worked]]*Table14874532333435363[[#This Row],[Rate]]</f>
        <v>0</v>
      </c>
      <c r="H78" s="116"/>
      <c r="I78" s="118">
        <f>IF(Table14874532333435363[[#This Row],[Equipment Used (Dropdown)]] &lt;&gt; "", RIGHT(Table14874532333435363[[#This Row],[Equipment Used (Dropdown)]],6),0)</f>
        <v>0</v>
      </c>
      <c r="J78" s="94"/>
      <c r="K78" s="95">
        <f>Table14874532333435363[[#This Row],[Rate (Auto selects)]]*Table14874532333435363[[#This Row],[Hours Used]]</f>
        <v>0</v>
      </c>
      <c r="S78" s="33"/>
      <c r="T78" s="39"/>
      <c r="U78" s="39"/>
      <c r="V78" s="39"/>
      <c r="W78" s="39"/>
      <c r="X78" s="39"/>
      <c r="Y78" s="112">
        <f>IF(X78 &lt;&gt; "", RIGHT(Table157753112838485868[[#This Row],[Class (Dropdown)]],6),0)</f>
        <v>0</v>
      </c>
      <c r="Z78" s="108"/>
      <c r="AA78" s="107"/>
      <c r="AB78" s="111">
        <f>Table157753112838485868[[#This Row],[Rate (Auto fill)]]*Table157753112838485868[[#This Row],[Hours Groomed]]</f>
        <v>0</v>
      </c>
      <c r="AC78" s="32"/>
      <c r="AD78" s="84"/>
      <c r="AE78" s="85"/>
      <c r="AF78" s="85"/>
      <c r="AI78" s="33"/>
      <c r="AJ78" s="39"/>
      <c r="AK78" s="39"/>
      <c r="AL78" s="39"/>
      <c r="AM78" s="76"/>
      <c r="AN78" s="39"/>
      <c r="AO78" s="39"/>
      <c r="AP78" s="33"/>
      <c r="AQ78" s="77"/>
      <c r="AR78" s="39"/>
      <c r="AS78" s="39"/>
      <c r="AT78" s="76"/>
      <c r="AU78" s="39"/>
      <c r="AV78" s="78"/>
      <c r="AW78" s="33"/>
      <c r="AX78" s="77"/>
      <c r="AY78" s="39"/>
      <c r="AZ78" s="39"/>
      <c r="BA78" s="76"/>
      <c r="BB78" s="39"/>
      <c r="BC78" s="78"/>
      <c r="BD78" s="33"/>
      <c r="BE78" s="77"/>
      <c r="BF78" s="39"/>
      <c r="BG78" s="39"/>
      <c r="BH78" s="76"/>
      <c r="BI78" s="39"/>
      <c r="BJ78" s="78"/>
      <c r="BK78" s="33"/>
    </row>
    <row r="79" spans="1:63" x14ac:dyDescent="0.35">
      <c r="A79" s="77"/>
      <c r="B79" s="39"/>
      <c r="C79" s="39"/>
      <c r="D79" s="39"/>
      <c r="E79" s="39"/>
      <c r="F79" s="73"/>
      <c r="G79" s="95">
        <f>Table14874532333435363[[#This Row],[Hours Worked]]*Table14874532333435363[[#This Row],[Rate]]</f>
        <v>0</v>
      </c>
      <c r="H79" s="116"/>
      <c r="I79" s="118">
        <f>IF(Table14874532333435363[[#This Row],[Equipment Used (Dropdown)]] &lt;&gt; "", RIGHT(Table14874532333435363[[#This Row],[Equipment Used (Dropdown)]],6),0)</f>
        <v>0</v>
      </c>
      <c r="J79" s="94"/>
      <c r="K79" s="95">
        <f>Table14874532333435363[[#This Row],[Rate (Auto selects)]]*Table14874532333435363[[#This Row],[Hours Used]]</f>
        <v>0</v>
      </c>
      <c r="S79" s="33"/>
      <c r="T79" s="39"/>
      <c r="U79" s="39"/>
      <c r="V79" s="39"/>
      <c r="W79" s="39"/>
      <c r="X79" s="39"/>
      <c r="Y79" s="112">
        <f>IF(X79 &lt;&gt; "", RIGHT(Table157753112838485868[[#This Row],[Class (Dropdown)]],6),0)</f>
        <v>0</v>
      </c>
      <c r="Z79" s="108"/>
      <c r="AA79" s="107"/>
      <c r="AB79" s="111">
        <f>Table157753112838485868[[#This Row],[Rate (Auto fill)]]*Table157753112838485868[[#This Row],[Hours Groomed]]</f>
        <v>0</v>
      </c>
      <c r="AC79" s="32"/>
      <c r="AD79" s="84"/>
      <c r="AE79" s="85"/>
      <c r="AF79" s="85"/>
      <c r="AI79" s="33"/>
      <c r="AJ79" s="39"/>
      <c r="AK79" s="39"/>
      <c r="AL79" s="39"/>
      <c r="AM79" s="76"/>
      <c r="AN79" s="39"/>
      <c r="AO79" s="39"/>
      <c r="AP79" s="33"/>
      <c r="AQ79" s="77"/>
      <c r="AR79" s="39"/>
      <c r="AS79" s="39"/>
      <c r="AT79" s="76"/>
      <c r="AU79" s="39"/>
      <c r="AV79" s="78"/>
      <c r="AW79" s="33"/>
      <c r="AX79" s="77"/>
      <c r="AY79" s="39"/>
      <c r="AZ79" s="39"/>
      <c r="BA79" s="76"/>
      <c r="BB79" s="39"/>
      <c r="BC79" s="78"/>
      <c r="BD79" s="33"/>
      <c r="BE79" s="77"/>
      <c r="BF79" s="39"/>
      <c r="BG79" s="39"/>
      <c r="BH79" s="76"/>
      <c r="BI79" s="39"/>
      <c r="BJ79" s="78"/>
      <c r="BK79" s="33"/>
    </row>
    <row r="80" spans="1:63" x14ac:dyDescent="0.35">
      <c r="A80" s="77"/>
      <c r="B80" s="39"/>
      <c r="C80" s="39"/>
      <c r="D80" s="39"/>
      <c r="E80" s="39"/>
      <c r="F80" s="73"/>
      <c r="G80" s="95">
        <f>Table14874532333435363[[#This Row],[Hours Worked]]*Table14874532333435363[[#This Row],[Rate]]</f>
        <v>0</v>
      </c>
      <c r="H80" s="116"/>
      <c r="I80" s="118">
        <f>IF(Table14874532333435363[[#This Row],[Equipment Used (Dropdown)]] &lt;&gt; "", RIGHT(Table14874532333435363[[#This Row],[Equipment Used (Dropdown)]],6),0)</f>
        <v>0</v>
      </c>
      <c r="J80" s="94"/>
      <c r="K80" s="95">
        <f>Table14874532333435363[[#This Row],[Rate (Auto selects)]]*Table14874532333435363[[#This Row],[Hours Used]]</f>
        <v>0</v>
      </c>
      <c r="S80" s="33"/>
      <c r="T80" s="39"/>
      <c r="U80" s="39"/>
      <c r="V80" s="39"/>
      <c r="W80" s="39"/>
      <c r="X80" s="39"/>
      <c r="Y80" s="112">
        <f>IF(X80 &lt;&gt; "", RIGHT(Table157753112838485868[[#This Row],[Class (Dropdown)]],6),0)</f>
        <v>0</v>
      </c>
      <c r="Z80" s="108"/>
      <c r="AA80" s="107"/>
      <c r="AB80" s="111">
        <f>Table157753112838485868[[#This Row],[Rate (Auto fill)]]*Table157753112838485868[[#This Row],[Hours Groomed]]</f>
        <v>0</v>
      </c>
      <c r="AC80" s="32"/>
      <c r="AD80" s="84"/>
      <c r="AE80" s="85"/>
      <c r="AF80" s="85"/>
      <c r="AI80" s="33"/>
      <c r="AJ80" s="39"/>
      <c r="AK80" s="39"/>
      <c r="AL80" s="39"/>
      <c r="AM80" s="76"/>
      <c r="AN80" s="39"/>
      <c r="AO80" s="39"/>
      <c r="AP80" s="33"/>
      <c r="AQ80" s="77"/>
      <c r="AR80" s="39"/>
      <c r="AS80" s="39"/>
      <c r="AT80" s="76"/>
      <c r="AU80" s="39"/>
      <c r="AV80" s="78"/>
      <c r="AW80" s="33"/>
      <c r="AX80" s="77"/>
      <c r="AY80" s="39"/>
      <c r="AZ80" s="39"/>
      <c r="BA80" s="76"/>
      <c r="BB80" s="39"/>
      <c r="BC80" s="78"/>
      <c r="BD80" s="33"/>
      <c r="BE80" s="77"/>
      <c r="BF80" s="39"/>
      <c r="BG80" s="39"/>
      <c r="BH80" s="76"/>
      <c r="BI80" s="39"/>
      <c r="BJ80" s="78"/>
      <c r="BK80" s="33"/>
    </row>
    <row r="81" spans="1:63" x14ac:dyDescent="0.35">
      <c r="A81" s="77"/>
      <c r="B81" s="39"/>
      <c r="C81" s="39"/>
      <c r="D81" s="39"/>
      <c r="E81" s="39"/>
      <c r="F81" s="73"/>
      <c r="G81" s="95">
        <f>Table14874532333435363[[#This Row],[Hours Worked]]*Table14874532333435363[[#This Row],[Rate]]</f>
        <v>0</v>
      </c>
      <c r="H81" s="116"/>
      <c r="I81" s="118">
        <f>IF(Table14874532333435363[[#This Row],[Equipment Used (Dropdown)]] &lt;&gt; "", RIGHT(Table14874532333435363[[#This Row],[Equipment Used (Dropdown)]],6),0)</f>
        <v>0</v>
      </c>
      <c r="J81" s="94"/>
      <c r="K81" s="95">
        <f>Table14874532333435363[[#This Row],[Rate (Auto selects)]]*Table14874532333435363[[#This Row],[Hours Used]]</f>
        <v>0</v>
      </c>
      <c r="S81" s="33"/>
      <c r="T81" s="39"/>
      <c r="U81" s="39"/>
      <c r="V81" s="39"/>
      <c r="W81" s="39"/>
      <c r="X81" s="39"/>
      <c r="Y81" s="112">
        <f>IF(X81 &lt;&gt; "", RIGHT(Table157753112838485868[[#This Row],[Class (Dropdown)]],6),0)</f>
        <v>0</v>
      </c>
      <c r="Z81" s="108"/>
      <c r="AA81" s="107"/>
      <c r="AB81" s="111">
        <f>Table157753112838485868[[#This Row],[Rate (Auto fill)]]*Table157753112838485868[[#This Row],[Hours Groomed]]</f>
        <v>0</v>
      </c>
      <c r="AC81" s="32"/>
      <c r="AD81" s="84"/>
      <c r="AE81" s="85"/>
      <c r="AF81" s="85"/>
      <c r="AI81" s="33"/>
      <c r="AJ81" s="39"/>
      <c r="AK81" s="39"/>
      <c r="AL81" s="39"/>
      <c r="AM81" s="76"/>
      <c r="AN81" s="39"/>
      <c r="AO81" s="39"/>
      <c r="AP81" s="33"/>
      <c r="AQ81" s="77"/>
      <c r="AR81" s="39"/>
      <c r="AS81" s="39"/>
      <c r="AT81" s="76"/>
      <c r="AU81" s="39"/>
      <c r="AV81" s="78"/>
      <c r="AW81" s="33"/>
      <c r="AX81" s="77"/>
      <c r="AY81" s="39"/>
      <c r="AZ81" s="39"/>
      <c r="BA81" s="76"/>
      <c r="BB81" s="39"/>
      <c r="BC81" s="78"/>
      <c r="BD81" s="33"/>
      <c r="BE81" s="77"/>
      <c r="BF81" s="39"/>
      <c r="BG81" s="39"/>
      <c r="BH81" s="76"/>
      <c r="BI81" s="39"/>
      <c r="BJ81" s="78"/>
      <c r="BK81" s="33"/>
    </row>
    <row r="82" spans="1:63" x14ac:dyDescent="0.35">
      <c r="A82" s="77"/>
      <c r="B82" s="39"/>
      <c r="C82" s="39"/>
      <c r="D82" s="39"/>
      <c r="E82" s="39"/>
      <c r="F82" s="73"/>
      <c r="G82" s="95">
        <f>Table14874532333435363[[#This Row],[Hours Worked]]*Table14874532333435363[[#This Row],[Rate]]</f>
        <v>0</v>
      </c>
      <c r="H82" s="116"/>
      <c r="I82" s="118">
        <f>IF(Table14874532333435363[[#This Row],[Equipment Used (Dropdown)]] &lt;&gt; "", RIGHT(Table14874532333435363[[#This Row],[Equipment Used (Dropdown)]],6),0)</f>
        <v>0</v>
      </c>
      <c r="J82" s="94"/>
      <c r="K82" s="95">
        <f>Table14874532333435363[[#This Row],[Rate (Auto selects)]]*Table14874532333435363[[#This Row],[Hours Used]]</f>
        <v>0</v>
      </c>
      <c r="S82" s="33"/>
      <c r="T82" s="39"/>
      <c r="U82" s="39"/>
      <c r="V82" s="39"/>
      <c r="W82" s="39"/>
      <c r="X82" s="39"/>
      <c r="Y82" s="112">
        <f>IF(X82 &lt;&gt; "", RIGHT(Table157753112838485868[[#This Row],[Class (Dropdown)]],6),0)</f>
        <v>0</v>
      </c>
      <c r="Z82" s="108"/>
      <c r="AA82" s="107"/>
      <c r="AB82" s="111">
        <f>Table157753112838485868[[#This Row],[Rate (Auto fill)]]*Table157753112838485868[[#This Row],[Hours Groomed]]</f>
        <v>0</v>
      </c>
      <c r="AC82" s="32"/>
      <c r="AD82" s="84"/>
      <c r="AE82" s="85"/>
      <c r="AF82" s="85"/>
      <c r="AI82" s="33"/>
      <c r="AJ82" s="39"/>
      <c r="AK82" s="39"/>
      <c r="AL82" s="39"/>
      <c r="AM82" s="76"/>
      <c r="AN82" s="39"/>
      <c r="AO82" s="39"/>
      <c r="AP82" s="33"/>
      <c r="AQ82" s="77"/>
      <c r="AR82" s="39"/>
      <c r="AS82" s="39"/>
      <c r="AT82" s="76"/>
      <c r="AU82" s="39"/>
      <c r="AV82" s="78"/>
      <c r="AW82" s="33"/>
      <c r="AX82" s="77"/>
      <c r="AY82" s="39"/>
      <c r="AZ82" s="39"/>
      <c r="BA82" s="76"/>
      <c r="BB82" s="39"/>
      <c r="BC82" s="78"/>
      <c r="BD82" s="33"/>
      <c r="BE82" s="77"/>
      <c r="BF82" s="39"/>
      <c r="BG82" s="39"/>
      <c r="BH82" s="76"/>
      <c r="BI82" s="39"/>
      <c r="BJ82" s="78"/>
      <c r="BK82" s="33"/>
    </row>
    <row r="83" spans="1:63" x14ac:dyDescent="0.35">
      <c r="A83" s="77"/>
      <c r="B83" s="39"/>
      <c r="C83" s="39"/>
      <c r="D83" s="39"/>
      <c r="E83" s="39"/>
      <c r="F83" s="73"/>
      <c r="G83" s="95">
        <f>Table14874532333435363[[#This Row],[Hours Worked]]*Table14874532333435363[[#This Row],[Rate]]</f>
        <v>0</v>
      </c>
      <c r="H83" s="116"/>
      <c r="I83" s="118">
        <f>IF(Table14874532333435363[[#This Row],[Equipment Used (Dropdown)]] &lt;&gt; "", RIGHT(Table14874532333435363[[#This Row],[Equipment Used (Dropdown)]],6),0)</f>
        <v>0</v>
      </c>
      <c r="J83" s="94"/>
      <c r="K83" s="95">
        <f>Table14874532333435363[[#This Row],[Rate (Auto selects)]]*Table14874532333435363[[#This Row],[Hours Used]]</f>
        <v>0</v>
      </c>
      <c r="S83" s="33"/>
      <c r="T83" s="39"/>
      <c r="U83" s="39"/>
      <c r="V83" s="39"/>
      <c r="W83" s="39"/>
      <c r="X83" s="39"/>
      <c r="Y83" s="112">
        <f>IF(X83 &lt;&gt; "", RIGHT(Table157753112838485868[[#This Row],[Class (Dropdown)]],6),0)</f>
        <v>0</v>
      </c>
      <c r="Z83" s="108"/>
      <c r="AA83" s="107"/>
      <c r="AB83" s="111">
        <f>Table157753112838485868[[#This Row],[Rate (Auto fill)]]*Table157753112838485868[[#This Row],[Hours Groomed]]</f>
        <v>0</v>
      </c>
      <c r="AC83" s="32"/>
      <c r="AD83" s="84"/>
      <c r="AE83" s="85"/>
      <c r="AF83" s="85"/>
      <c r="AI83" s="33"/>
      <c r="AJ83" s="39"/>
      <c r="AK83" s="39"/>
      <c r="AL83" s="39"/>
      <c r="AM83" s="76"/>
      <c r="AN83" s="39"/>
      <c r="AO83" s="39"/>
      <c r="AP83" s="33"/>
      <c r="AQ83" s="77"/>
      <c r="AR83" s="39"/>
      <c r="AS83" s="39"/>
      <c r="AT83" s="76"/>
      <c r="AU83" s="39"/>
      <c r="AV83" s="78"/>
      <c r="AW83" s="33"/>
      <c r="AX83" s="77"/>
      <c r="AY83" s="39"/>
      <c r="AZ83" s="39"/>
      <c r="BA83" s="76"/>
      <c r="BB83" s="39"/>
      <c r="BC83" s="78"/>
      <c r="BD83" s="33"/>
      <c r="BE83" s="77"/>
      <c r="BF83" s="39"/>
      <c r="BG83" s="39"/>
      <c r="BH83" s="76"/>
      <c r="BI83" s="39"/>
      <c r="BJ83" s="78"/>
      <c r="BK83" s="33"/>
    </row>
    <row r="84" spans="1:63" x14ac:dyDescent="0.35">
      <c r="A84" s="77"/>
      <c r="B84" s="39"/>
      <c r="C84" s="39"/>
      <c r="D84" s="39"/>
      <c r="E84" s="39"/>
      <c r="F84" s="73"/>
      <c r="G84" s="95">
        <f>Table14874532333435363[[#This Row],[Hours Worked]]*Table14874532333435363[[#This Row],[Rate]]</f>
        <v>0</v>
      </c>
      <c r="H84" s="116"/>
      <c r="I84" s="118">
        <f>IF(Table14874532333435363[[#This Row],[Equipment Used (Dropdown)]] &lt;&gt; "", RIGHT(Table14874532333435363[[#This Row],[Equipment Used (Dropdown)]],6),0)</f>
        <v>0</v>
      </c>
      <c r="J84" s="94"/>
      <c r="K84" s="95">
        <f>Table14874532333435363[[#This Row],[Rate (Auto selects)]]*Table14874532333435363[[#This Row],[Hours Used]]</f>
        <v>0</v>
      </c>
      <c r="S84" s="33"/>
      <c r="T84" s="39"/>
      <c r="U84" s="39"/>
      <c r="V84" s="39"/>
      <c r="W84" s="39"/>
      <c r="X84" s="39"/>
      <c r="Y84" s="112">
        <f>IF(X84 &lt;&gt; "", RIGHT(Table157753112838485868[[#This Row],[Class (Dropdown)]],6),0)</f>
        <v>0</v>
      </c>
      <c r="Z84" s="108"/>
      <c r="AA84" s="107"/>
      <c r="AB84" s="111">
        <f>Table157753112838485868[[#This Row],[Rate (Auto fill)]]*Table157753112838485868[[#This Row],[Hours Groomed]]</f>
        <v>0</v>
      </c>
      <c r="AC84" s="32"/>
      <c r="AD84" s="84"/>
      <c r="AE84" s="85"/>
      <c r="AF84" s="85"/>
      <c r="AI84" s="33"/>
      <c r="AJ84" s="39"/>
      <c r="AK84" s="39"/>
      <c r="AL84" s="39"/>
      <c r="AM84" s="76"/>
      <c r="AN84" s="39"/>
      <c r="AO84" s="39"/>
      <c r="AP84" s="33"/>
      <c r="AQ84" s="77"/>
      <c r="AR84" s="39"/>
      <c r="AS84" s="39"/>
      <c r="AT84" s="76"/>
      <c r="AU84" s="39"/>
      <c r="AV84" s="78"/>
      <c r="AW84" s="33"/>
      <c r="AX84" s="77"/>
      <c r="AY84" s="39"/>
      <c r="AZ84" s="39"/>
      <c r="BA84" s="76"/>
      <c r="BB84" s="39"/>
      <c r="BC84" s="78"/>
      <c r="BD84" s="33"/>
      <c r="BE84" s="77"/>
      <c r="BF84" s="39"/>
      <c r="BG84" s="39"/>
      <c r="BH84" s="76"/>
      <c r="BI84" s="39"/>
      <c r="BJ84" s="78"/>
      <c r="BK84" s="33"/>
    </row>
    <row r="85" spans="1:63" x14ac:dyDescent="0.35">
      <c r="A85" s="77"/>
      <c r="B85" s="39"/>
      <c r="C85" s="39"/>
      <c r="D85" s="39"/>
      <c r="E85" s="39"/>
      <c r="F85" s="73"/>
      <c r="G85" s="95">
        <f>Table14874532333435363[[#This Row],[Hours Worked]]*Table14874532333435363[[#This Row],[Rate]]</f>
        <v>0</v>
      </c>
      <c r="H85" s="116"/>
      <c r="I85" s="118">
        <f>IF(Table14874532333435363[[#This Row],[Equipment Used (Dropdown)]] &lt;&gt; "", RIGHT(Table14874532333435363[[#This Row],[Equipment Used (Dropdown)]],6),0)</f>
        <v>0</v>
      </c>
      <c r="J85" s="94"/>
      <c r="K85" s="95">
        <f>Table14874532333435363[[#This Row],[Rate (Auto selects)]]*Table14874532333435363[[#This Row],[Hours Used]]</f>
        <v>0</v>
      </c>
      <c r="S85" s="33"/>
      <c r="T85" s="39"/>
      <c r="U85" s="39"/>
      <c r="V85" s="39"/>
      <c r="W85" s="39"/>
      <c r="X85" s="39"/>
      <c r="Y85" s="112">
        <f>IF(X85 &lt;&gt; "", RIGHT(Table157753112838485868[[#This Row],[Class (Dropdown)]],6),0)</f>
        <v>0</v>
      </c>
      <c r="Z85" s="108"/>
      <c r="AA85" s="107"/>
      <c r="AB85" s="111">
        <f>Table157753112838485868[[#This Row],[Rate (Auto fill)]]*Table157753112838485868[[#This Row],[Hours Groomed]]</f>
        <v>0</v>
      </c>
      <c r="AC85" s="32"/>
      <c r="AD85" s="84"/>
      <c r="AE85" s="85"/>
      <c r="AF85" s="85"/>
      <c r="AI85" s="33"/>
      <c r="AJ85" s="39"/>
      <c r="AK85" s="39"/>
      <c r="AL85" s="39"/>
      <c r="AM85" s="76"/>
      <c r="AN85" s="39"/>
      <c r="AO85" s="39"/>
      <c r="AP85" s="33"/>
      <c r="AQ85" s="77"/>
      <c r="AR85" s="39"/>
      <c r="AS85" s="39"/>
      <c r="AT85" s="76"/>
      <c r="AU85" s="39"/>
      <c r="AV85" s="78"/>
      <c r="AW85" s="33"/>
      <c r="AX85" s="77"/>
      <c r="AY85" s="39"/>
      <c r="AZ85" s="39"/>
      <c r="BA85" s="76"/>
      <c r="BB85" s="39"/>
      <c r="BC85" s="78"/>
      <c r="BD85" s="33"/>
      <c r="BE85" s="77"/>
      <c r="BF85" s="39"/>
      <c r="BG85" s="39"/>
      <c r="BH85" s="76"/>
      <c r="BI85" s="39"/>
      <c r="BJ85" s="78"/>
      <c r="BK85" s="33"/>
    </row>
    <row r="86" spans="1:63" x14ac:dyDescent="0.35">
      <c r="A86" s="77"/>
      <c r="B86" s="39"/>
      <c r="C86" s="39"/>
      <c r="D86" s="39"/>
      <c r="E86" s="39"/>
      <c r="F86" s="73"/>
      <c r="G86" s="95">
        <f>Table14874532333435363[[#This Row],[Hours Worked]]*Table14874532333435363[[#This Row],[Rate]]</f>
        <v>0</v>
      </c>
      <c r="H86" s="116"/>
      <c r="I86" s="118">
        <f>IF(Table14874532333435363[[#This Row],[Equipment Used (Dropdown)]] &lt;&gt; "", RIGHT(Table14874532333435363[[#This Row],[Equipment Used (Dropdown)]],6),0)</f>
        <v>0</v>
      </c>
      <c r="J86" s="94"/>
      <c r="K86" s="95">
        <f>Table14874532333435363[[#This Row],[Rate (Auto selects)]]*Table14874532333435363[[#This Row],[Hours Used]]</f>
        <v>0</v>
      </c>
      <c r="S86" s="33"/>
      <c r="T86" s="39"/>
      <c r="U86" s="39"/>
      <c r="V86" s="39"/>
      <c r="W86" s="39"/>
      <c r="X86" s="39"/>
      <c r="Y86" s="112">
        <f>IF(X86 &lt;&gt; "", RIGHT(Table157753112838485868[[#This Row],[Class (Dropdown)]],6),0)</f>
        <v>0</v>
      </c>
      <c r="Z86" s="108"/>
      <c r="AA86" s="107"/>
      <c r="AB86" s="111">
        <f>Table157753112838485868[[#This Row],[Rate (Auto fill)]]*Table157753112838485868[[#This Row],[Hours Groomed]]</f>
        <v>0</v>
      </c>
      <c r="AC86" s="32"/>
      <c r="AD86" s="84"/>
      <c r="AE86" s="85"/>
      <c r="AF86" s="85"/>
      <c r="AI86" s="33"/>
      <c r="AJ86" s="39"/>
      <c r="AK86" s="39"/>
      <c r="AL86" s="39"/>
      <c r="AM86" s="76"/>
      <c r="AN86" s="39"/>
      <c r="AO86" s="39"/>
      <c r="AP86" s="33"/>
      <c r="AQ86" s="77"/>
      <c r="AR86" s="39"/>
      <c r="AS86" s="39"/>
      <c r="AT86" s="76"/>
      <c r="AU86" s="39"/>
      <c r="AV86" s="78"/>
      <c r="AW86" s="33"/>
      <c r="AX86" s="77"/>
      <c r="AY86" s="39"/>
      <c r="AZ86" s="39"/>
      <c r="BA86" s="76"/>
      <c r="BB86" s="39"/>
      <c r="BC86" s="78"/>
      <c r="BD86" s="33"/>
      <c r="BE86" s="77"/>
      <c r="BF86" s="39"/>
      <c r="BG86" s="39"/>
      <c r="BH86" s="76"/>
      <c r="BI86" s="39"/>
      <c r="BJ86" s="78"/>
      <c r="BK86" s="33"/>
    </row>
    <row r="87" spans="1:63" x14ac:dyDescent="0.35">
      <c r="A87" s="77"/>
      <c r="B87" s="39"/>
      <c r="C87" s="39"/>
      <c r="D87" s="39"/>
      <c r="E87" s="39"/>
      <c r="F87" s="73"/>
      <c r="G87" s="95">
        <f>Table14874532333435363[[#This Row],[Hours Worked]]*Table14874532333435363[[#This Row],[Rate]]</f>
        <v>0</v>
      </c>
      <c r="H87" s="116"/>
      <c r="I87" s="118">
        <f>IF(Table14874532333435363[[#This Row],[Equipment Used (Dropdown)]] &lt;&gt; "", RIGHT(Table14874532333435363[[#This Row],[Equipment Used (Dropdown)]],6),0)</f>
        <v>0</v>
      </c>
      <c r="J87" s="94"/>
      <c r="K87" s="95">
        <f>Table14874532333435363[[#This Row],[Rate (Auto selects)]]*Table14874532333435363[[#This Row],[Hours Used]]</f>
        <v>0</v>
      </c>
      <c r="S87" s="33"/>
      <c r="T87" s="39"/>
      <c r="U87" s="39"/>
      <c r="V87" s="39"/>
      <c r="W87" s="39"/>
      <c r="X87" s="39"/>
      <c r="Y87" s="112">
        <f>IF(X87 &lt;&gt; "", RIGHT(Table157753112838485868[[#This Row],[Class (Dropdown)]],6),0)</f>
        <v>0</v>
      </c>
      <c r="Z87" s="108"/>
      <c r="AA87" s="107"/>
      <c r="AB87" s="111">
        <f>Table157753112838485868[[#This Row],[Rate (Auto fill)]]*Table157753112838485868[[#This Row],[Hours Groomed]]</f>
        <v>0</v>
      </c>
      <c r="AC87" s="32"/>
      <c r="AD87" s="84"/>
      <c r="AE87" s="85"/>
      <c r="AF87" s="85"/>
      <c r="AI87" s="33"/>
      <c r="AJ87" s="39"/>
      <c r="AK87" s="39"/>
      <c r="AL87" s="39"/>
      <c r="AM87" s="76"/>
      <c r="AN87" s="39"/>
      <c r="AO87" s="39"/>
      <c r="AP87" s="33"/>
      <c r="AQ87" s="77"/>
      <c r="AR87" s="39"/>
      <c r="AS87" s="39"/>
      <c r="AT87" s="76"/>
      <c r="AU87" s="39"/>
      <c r="AV87" s="78"/>
      <c r="AW87" s="33"/>
      <c r="AX87" s="77"/>
      <c r="AY87" s="39"/>
      <c r="AZ87" s="39"/>
      <c r="BA87" s="76"/>
      <c r="BB87" s="39"/>
      <c r="BC87" s="78"/>
      <c r="BD87" s="33"/>
      <c r="BE87" s="77"/>
      <c r="BF87" s="39"/>
      <c r="BG87" s="39"/>
      <c r="BH87" s="76"/>
      <c r="BI87" s="39"/>
      <c r="BJ87" s="78"/>
      <c r="BK87" s="33"/>
    </row>
    <row r="88" spans="1:63" x14ac:dyDescent="0.35">
      <c r="A88" s="77"/>
      <c r="B88" s="39"/>
      <c r="C88" s="39"/>
      <c r="D88" s="39"/>
      <c r="E88" s="39"/>
      <c r="F88" s="73"/>
      <c r="G88" s="95">
        <f>Table14874532333435363[[#This Row],[Hours Worked]]*Table14874532333435363[[#This Row],[Rate]]</f>
        <v>0</v>
      </c>
      <c r="H88" s="116"/>
      <c r="I88" s="118">
        <f>IF(Table14874532333435363[[#This Row],[Equipment Used (Dropdown)]] &lt;&gt; "", RIGHT(Table14874532333435363[[#This Row],[Equipment Used (Dropdown)]],6),0)</f>
        <v>0</v>
      </c>
      <c r="J88" s="94"/>
      <c r="K88" s="95">
        <f>Table14874532333435363[[#This Row],[Rate (Auto selects)]]*Table14874532333435363[[#This Row],[Hours Used]]</f>
        <v>0</v>
      </c>
      <c r="S88" s="33"/>
      <c r="T88" s="39"/>
      <c r="U88" s="39"/>
      <c r="V88" s="39"/>
      <c r="W88" s="39"/>
      <c r="X88" s="39"/>
      <c r="Y88" s="112">
        <f>IF(X88 &lt;&gt; "", RIGHT(Table157753112838485868[[#This Row],[Class (Dropdown)]],6),0)</f>
        <v>0</v>
      </c>
      <c r="Z88" s="108"/>
      <c r="AA88" s="107"/>
      <c r="AB88" s="111">
        <f>Table157753112838485868[[#This Row],[Rate (Auto fill)]]*Table157753112838485868[[#This Row],[Hours Groomed]]</f>
        <v>0</v>
      </c>
      <c r="AC88" s="32"/>
      <c r="AD88" s="84"/>
      <c r="AE88" s="85"/>
      <c r="AF88" s="85"/>
      <c r="AI88" s="33"/>
      <c r="AJ88" s="39"/>
      <c r="AK88" s="39"/>
      <c r="AL88" s="39"/>
      <c r="AM88" s="76"/>
      <c r="AN88" s="39"/>
      <c r="AO88" s="39"/>
      <c r="AP88" s="33"/>
      <c r="AQ88" s="77"/>
      <c r="AR88" s="39"/>
      <c r="AS88" s="39"/>
      <c r="AT88" s="76"/>
      <c r="AU88" s="39"/>
      <c r="AV88" s="78"/>
      <c r="AW88" s="33"/>
      <c r="AX88" s="77"/>
      <c r="AY88" s="39"/>
      <c r="AZ88" s="39"/>
      <c r="BA88" s="76"/>
      <c r="BB88" s="39"/>
      <c r="BC88" s="78"/>
      <c r="BD88" s="33"/>
      <c r="BE88" s="77"/>
      <c r="BF88" s="39"/>
      <c r="BG88" s="39"/>
      <c r="BH88" s="76"/>
      <c r="BI88" s="39"/>
      <c r="BJ88" s="78"/>
      <c r="BK88" s="33"/>
    </row>
    <row r="89" spans="1:63" x14ac:dyDescent="0.35">
      <c r="A89" s="77"/>
      <c r="B89" s="39"/>
      <c r="C89" s="39"/>
      <c r="D89" s="39"/>
      <c r="E89" s="39"/>
      <c r="F89" s="73"/>
      <c r="G89" s="95">
        <f>Table14874532333435363[[#This Row],[Hours Worked]]*Table14874532333435363[[#This Row],[Rate]]</f>
        <v>0</v>
      </c>
      <c r="H89" s="116"/>
      <c r="I89" s="118">
        <f>IF(Table14874532333435363[[#This Row],[Equipment Used (Dropdown)]] &lt;&gt; "", RIGHT(Table14874532333435363[[#This Row],[Equipment Used (Dropdown)]],6),0)</f>
        <v>0</v>
      </c>
      <c r="J89" s="94"/>
      <c r="K89" s="95">
        <f>Table14874532333435363[[#This Row],[Rate (Auto selects)]]*Table14874532333435363[[#This Row],[Hours Used]]</f>
        <v>0</v>
      </c>
      <c r="S89" s="33"/>
      <c r="T89" s="39"/>
      <c r="U89" s="39"/>
      <c r="V89" s="39"/>
      <c r="W89" s="39"/>
      <c r="X89" s="39"/>
      <c r="Y89" s="112">
        <f>IF(X89 &lt;&gt; "", RIGHT(Table157753112838485868[[#This Row],[Class (Dropdown)]],6),0)</f>
        <v>0</v>
      </c>
      <c r="Z89" s="108"/>
      <c r="AA89" s="107"/>
      <c r="AB89" s="111">
        <f>Table157753112838485868[[#This Row],[Rate (Auto fill)]]*Table157753112838485868[[#This Row],[Hours Groomed]]</f>
        <v>0</v>
      </c>
      <c r="AC89" s="32"/>
      <c r="AD89" s="84"/>
      <c r="AE89" s="85"/>
      <c r="AF89" s="85"/>
      <c r="AI89" s="33"/>
      <c r="AJ89" s="39"/>
      <c r="AK89" s="39"/>
      <c r="AL89" s="39"/>
      <c r="AM89" s="76"/>
      <c r="AN89" s="39"/>
      <c r="AO89" s="39"/>
      <c r="AP89" s="33"/>
      <c r="AQ89" s="77"/>
      <c r="AR89" s="39"/>
      <c r="AS89" s="39"/>
      <c r="AT89" s="76"/>
      <c r="AU89" s="39"/>
      <c r="AV89" s="78"/>
      <c r="AW89" s="33"/>
      <c r="AX89" s="77"/>
      <c r="AY89" s="39"/>
      <c r="AZ89" s="39"/>
      <c r="BA89" s="76"/>
      <c r="BB89" s="39"/>
      <c r="BC89" s="78"/>
      <c r="BD89" s="33"/>
      <c r="BE89" s="77"/>
      <c r="BF89" s="39"/>
      <c r="BG89" s="39"/>
      <c r="BH89" s="76"/>
      <c r="BI89" s="39"/>
      <c r="BJ89" s="78"/>
      <c r="BK89" s="33"/>
    </row>
    <row r="90" spans="1:63" x14ac:dyDescent="0.35">
      <c r="A90" s="77"/>
      <c r="B90" s="39"/>
      <c r="C90" s="39"/>
      <c r="D90" s="39"/>
      <c r="E90" s="39"/>
      <c r="F90" s="73"/>
      <c r="G90" s="95">
        <f>Table14874532333435363[[#This Row],[Hours Worked]]*Table14874532333435363[[#This Row],[Rate]]</f>
        <v>0</v>
      </c>
      <c r="H90" s="116"/>
      <c r="I90" s="118">
        <f>IF(Table14874532333435363[[#This Row],[Equipment Used (Dropdown)]] &lt;&gt; "", RIGHT(Table14874532333435363[[#This Row],[Equipment Used (Dropdown)]],6),0)</f>
        <v>0</v>
      </c>
      <c r="J90" s="94"/>
      <c r="K90" s="95">
        <f>Table14874532333435363[[#This Row],[Rate (Auto selects)]]*Table14874532333435363[[#This Row],[Hours Used]]</f>
        <v>0</v>
      </c>
      <c r="S90" s="33"/>
      <c r="T90" s="39"/>
      <c r="U90" s="39"/>
      <c r="V90" s="39"/>
      <c r="W90" s="39"/>
      <c r="X90" s="39"/>
      <c r="Y90" s="112">
        <f>IF(X90 &lt;&gt; "", RIGHT(Table157753112838485868[[#This Row],[Class (Dropdown)]],6),0)</f>
        <v>0</v>
      </c>
      <c r="Z90" s="108"/>
      <c r="AA90" s="107"/>
      <c r="AB90" s="111">
        <f>Table157753112838485868[[#This Row],[Rate (Auto fill)]]*Table157753112838485868[[#This Row],[Hours Groomed]]</f>
        <v>0</v>
      </c>
      <c r="AC90" s="32"/>
      <c r="AD90" s="84"/>
      <c r="AE90" s="85"/>
      <c r="AF90" s="85"/>
      <c r="AI90" s="33"/>
      <c r="AJ90" s="39"/>
      <c r="AK90" s="39"/>
      <c r="AL90" s="39"/>
      <c r="AM90" s="76"/>
      <c r="AN90" s="39"/>
      <c r="AO90" s="39"/>
      <c r="AP90" s="33"/>
      <c r="AQ90" s="77"/>
      <c r="AR90" s="39"/>
      <c r="AS90" s="39"/>
      <c r="AT90" s="76"/>
      <c r="AU90" s="39"/>
      <c r="AV90" s="78"/>
      <c r="AW90" s="33"/>
      <c r="AX90" s="77"/>
      <c r="AY90" s="39"/>
      <c r="AZ90" s="39"/>
      <c r="BA90" s="76"/>
      <c r="BB90" s="39"/>
      <c r="BC90" s="78"/>
      <c r="BD90" s="33"/>
      <c r="BE90" s="77"/>
      <c r="BF90" s="39"/>
      <c r="BG90" s="39"/>
      <c r="BH90" s="76"/>
      <c r="BI90" s="39"/>
      <c r="BJ90" s="78"/>
      <c r="BK90" s="33"/>
    </row>
    <row r="91" spans="1:63" x14ac:dyDescent="0.35">
      <c r="A91" s="77"/>
      <c r="B91" s="39"/>
      <c r="C91" s="39"/>
      <c r="D91" s="39"/>
      <c r="E91" s="39"/>
      <c r="F91" s="73"/>
      <c r="G91" s="95">
        <f>Table14874532333435363[[#This Row],[Hours Worked]]*Table14874532333435363[[#This Row],[Rate]]</f>
        <v>0</v>
      </c>
      <c r="H91" s="116"/>
      <c r="I91" s="118">
        <f>IF(Table14874532333435363[[#This Row],[Equipment Used (Dropdown)]] &lt;&gt; "", RIGHT(Table14874532333435363[[#This Row],[Equipment Used (Dropdown)]],6),0)</f>
        <v>0</v>
      </c>
      <c r="J91" s="94"/>
      <c r="K91" s="95">
        <f>Table14874532333435363[[#This Row],[Rate (Auto selects)]]*Table14874532333435363[[#This Row],[Hours Used]]</f>
        <v>0</v>
      </c>
      <c r="S91" s="33"/>
      <c r="T91" s="39"/>
      <c r="U91" s="39"/>
      <c r="V91" s="39"/>
      <c r="W91" s="39"/>
      <c r="X91" s="39"/>
      <c r="Y91" s="112">
        <f>IF(X91 &lt;&gt; "", RIGHT(Table157753112838485868[[#This Row],[Class (Dropdown)]],6),0)</f>
        <v>0</v>
      </c>
      <c r="Z91" s="108"/>
      <c r="AA91" s="107"/>
      <c r="AB91" s="111">
        <f>Table157753112838485868[[#This Row],[Rate (Auto fill)]]*Table157753112838485868[[#This Row],[Hours Groomed]]</f>
        <v>0</v>
      </c>
      <c r="AC91" s="32"/>
      <c r="AD91" s="84"/>
      <c r="AE91" s="85"/>
      <c r="AF91" s="85"/>
      <c r="AI91" s="33"/>
      <c r="AJ91" s="39"/>
      <c r="AK91" s="39"/>
      <c r="AL91" s="39"/>
      <c r="AM91" s="76"/>
      <c r="AN91" s="39"/>
      <c r="AO91" s="39"/>
      <c r="AP91" s="33"/>
      <c r="AQ91" s="77"/>
      <c r="AR91" s="39"/>
      <c r="AS91" s="39"/>
      <c r="AT91" s="76"/>
      <c r="AU91" s="39"/>
      <c r="AV91" s="78"/>
      <c r="AW91" s="33"/>
      <c r="AX91" s="77"/>
      <c r="AY91" s="39"/>
      <c r="AZ91" s="39"/>
      <c r="BA91" s="76"/>
      <c r="BB91" s="39"/>
      <c r="BC91" s="78"/>
      <c r="BD91" s="33"/>
      <c r="BE91" s="77"/>
      <c r="BF91" s="39"/>
      <c r="BG91" s="39"/>
      <c r="BH91" s="76"/>
      <c r="BI91" s="39"/>
      <c r="BJ91" s="78"/>
      <c r="BK91" s="33"/>
    </row>
    <row r="92" spans="1:63" x14ac:dyDescent="0.35">
      <c r="A92" s="77"/>
      <c r="B92" s="39"/>
      <c r="C92" s="39"/>
      <c r="D92" s="39"/>
      <c r="E92" s="39"/>
      <c r="F92" s="73"/>
      <c r="G92" s="95">
        <f>Table14874532333435363[[#This Row],[Hours Worked]]*Table14874532333435363[[#This Row],[Rate]]</f>
        <v>0</v>
      </c>
      <c r="H92" s="116"/>
      <c r="I92" s="118">
        <f>IF(Table14874532333435363[[#This Row],[Equipment Used (Dropdown)]] &lt;&gt; "", RIGHT(Table14874532333435363[[#This Row],[Equipment Used (Dropdown)]],6),0)</f>
        <v>0</v>
      </c>
      <c r="J92" s="94"/>
      <c r="K92" s="95">
        <f>Table14874532333435363[[#This Row],[Rate (Auto selects)]]*Table14874532333435363[[#This Row],[Hours Used]]</f>
        <v>0</v>
      </c>
      <c r="S92" s="33"/>
      <c r="T92" s="39"/>
      <c r="U92" s="39"/>
      <c r="V92" s="39"/>
      <c r="W92" s="39"/>
      <c r="X92" s="39"/>
      <c r="Y92" s="112">
        <f>IF(X92 &lt;&gt; "", RIGHT(Table157753112838485868[[#This Row],[Class (Dropdown)]],6),0)</f>
        <v>0</v>
      </c>
      <c r="Z92" s="108"/>
      <c r="AA92" s="107"/>
      <c r="AB92" s="111">
        <f>Table157753112838485868[[#This Row],[Rate (Auto fill)]]*Table157753112838485868[[#This Row],[Hours Groomed]]</f>
        <v>0</v>
      </c>
      <c r="AC92" s="32"/>
      <c r="AD92" s="84"/>
      <c r="AE92" s="85"/>
      <c r="AF92" s="85"/>
      <c r="AI92" s="33"/>
      <c r="AJ92" s="39"/>
      <c r="AK92" s="39"/>
      <c r="AL92" s="39"/>
      <c r="AM92" s="76"/>
      <c r="AN92" s="39"/>
      <c r="AO92" s="39"/>
      <c r="AP92" s="33"/>
      <c r="AQ92" s="77"/>
      <c r="AR92" s="39"/>
      <c r="AS92" s="39"/>
      <c r="AT92" s="76"/>
      <c r="AU92" s="39"/>
      <c r="AV92" s="78"/>
      <c r="AW92" s="33"/>
      <c r="AX92" s="77"/>
      <c r="AY92" s="39"/>
      <c r="AZ92" s="39"/>
      <c r="BA92" s="76"/>
      <c r="BB92" s="39"/>
      <c r="BC92" s="78"/>
      <c r="BD92" s="33"/>
      <c r="BE92" s="77"/>
      <c r="BF92" s="39"/>
      <c r="BG92" s="39"/>
      <c r="BH92" s="76"/>
      <c r="BI92" s="39"/>
      <c r="BJ92" s="78"/>
      <c r="BK92" s="33"/>
    </row>
    <row r="93" spans="1:63" x14ac:dyDescent="0.35">
      <c r="A93" s="77"/>
      <c r="B93" s="39"/>
      <c r="C93" s="39"/>
      <c r="D93" s="39"/>
      <c r="E93" s="39"/>
      <c r="F93" s="73"/>
      <c r="G93" s="95">
        <f>Table14874532333435363[[#This Row],[Hours Worked]]*Table14874532333435363[[#This Row],[Rate]]</f>
        <v>0</v>
      </c>
      <c r="H93" s="116"/>
      <c r="I93" s="118">
        <f>IF(Table14874532333435363[[#This Row],[Equipment Used (Dropdown)]] &lt;&gt; "", RIGHT(Table14874532333435363[[#This Row],[Equipment Used (Dropdown)]],6),0)</f>
        <v>0</v>
      </c>
      <c r="J93" s="94"/>
      <c r="K93" s="95">
        <f>Table14874532333435363[[#This Row],[Rate (Auto selects)]]*Table14874532333435363[[#This Row],[Hours Used]]</f>
        <v>0</v>
      </c>
      <c r="S93" s="33"/>
      <c r="T93" s="39"/>
      <c r="U93" s="39"/>
      <c r="V93" s="39"/>
      <c r="W93" s="39"/>
      <c r="X93" s="39"/>
      <c r="Y93" s="112">
        <f>IF(X93 &lt;&gt; "", RIGHT(Table157753112838485868[[#This Row],[Class (Dropdown)]],6),0)</f>
        <v>0</v>
      </c>
      <c r="Z93" s="108"/>
      <c r="AA93" s="107"/>
      <c r="AB93" s="111">
        <f>Table157753112838485868[[#This Row],[Rate (Auto fill)]]*Table157753112838485868[[#This Row],[Hours Groomed]]</f>
        <v>0</v>
      </c>
      <c r="AC93" s="32"/>
      <c r="AD93" s="84"/>
      <c r="AE93" s="85"/>
      <c r="AF93" s="85"/>
      <c r="AI93" s="33"/>
      <c r="AJ93" s="39"/>
      <c r="AK93" s="39"/>
      <c r="AL93" s="39"/>
      <c r="AM93" s="76"/>
      <c r="AN93" s="39"/>
      <c r="AO93" s="39"/>
      <c r="AP93" s="33"/>
      <c r="AQ93" s="77"/>
      <c r="AR93" s="39"/>
      <c r="AS93" s="39"/>
      <c r="AT93" s="76"/>
      <c r="AU93" s="39"/>
      <c r="AV93" s="78"/>
      <c r="AW93" s="33"/>
      <c r="AX93" s="77"/>
      <c r="AY93" s="39"/>
      <c r="AZ93" s="39"/>
      <c r="BA93" s="76"/>
      <c r="BB93" s="39"/>
      <c r="BC93" s="78"/>
      <c r="BD93" s="33"/>
      <c r="BE93" s="77"/>
      <c r="BF93" s="39"/>
      <c r="BG93" s="39"/>
      <c r="BH93" s="76"/>
      <c r="BI93" s="39"/>
      <c r="BJ93" s="78"/>
      <c r="BK93" s="33"/>
    </row>
    <row r="94" spans="1:63" x14ac:dyDescent="0.35">
      <c r="A94" s="77"/>
      <c r="B94" s="39"/>
      <c r="C94" s="39"/>
      <c r="D94" s="39"/>
      <c r="E94" s="39"/>
      <c r="F94" s="73"/>
      <c r="G94" s="95">
        <f>Table14874532333435363[[#This Row],[Hours Worked]]*Table14874532333435363[[#This Row],[Rate]]</f>
        <v>0</v>
      </c>
      <c r="H94" s="116"/>
      <c r="I94" s="118">
        <f>IF(Table14874532333435363[[#This Row],[Equipment Used (Dropdown)]] &lt;&gt; "", RIGHT(Table14874532333435363[[#This Row],[Equipment Used (Dropdown)]],6),0)</f>
        <v>0</v>
      </c>
      <c r="J94" s="94"/>
      <c r="K94" s="95">
        <f>Table14874532333435363[[#This Row],[Rate (Auto selects)]]*Table14874532333435363[[#This Row],[Hours Used]]</f>
        <v>0</v>
      </c>
      <c r="S94" s="33"/>
      <c r="T94" s="39"/>
      <c r="U94" s="39"/>
      <c r="V94" s="39"/>
      <c r="W94" s="39"/>
      <c r="X94" s="39"/>
      <c r="Y94" s="112">
        <f>IF(X94 &lt;&gt; "", RIGHT(Table157753112838485868[[#This Row],[Class (Dropdown)]],6),0)</f>
        <v>0</v>
      </c>
      <c r="Z94" s="108"/>
      <c r="AA94" s="107"/>
      <c r="AB94" s="111">
        <f>Table157753112838485868[[#This Row],[Rate (Auto fill)]]*Table157753112838485868[[#This Row],[Hours Groomed]]</f>
        <v>0</v>
      </c>
      <c r="AC94" s="32"/>
      <c r="AD94" s="84"/>
      <c r="AE94" s="85"/>
      <c r="AF94" s="85"/>
      <c r="AI94" s="33"/>
      <c r="AJ94" s="39"/>
      <c r="AK94" s="39"/>
      <c r="AL94" s="39"/>
      <c r="AM94" s="76"/>
      <c r="AN94" s="39"/>
      <c r="AO94" s="39"/>
      <c r="AP94" s="33"/>
      <c r="AQ94" s="77"/>
      <c r="AR94" s="39"/>
      <c r="AS94" s="39"/>
      <c r="AT94" s="76"/>
      <c r="AU94" s="39"/>
      <c r="AV94" s="78"/>
      <c r="AW94" s="33"/>
      <c r="AX94" s="77"/>
      <c r="AY94" s="39"/>
      <c r="AZ94" s="39"/>
      <c r="BA94" s="76"/>
      <c r="BB94" s="39"/>
      <c r="BC94" s="78"/>
      <c r="BD94" s="33"/>
      <c r="BE94" s="77"/>
      <c r="BF94" s="39"/>
      <c r="BG94" s="39"/>
      <c r="BH94" s="76"/>
      <c r="BI94" s="39"/>
      <c r="BJ94" s="78"/>
      <c r="BK94" s="33"/>
    </row>
    <row r="95" spans="1:63" x14ac:dyDescent="0.35">
      <c r="A95" s="77"/>
      <c r="B95" s="39"/>
      <c r="C95" s="39"/>
      <c r="D95" s="39"/>
      <c r="E95" s="39"/>
      <c r="F95" s="73"/>
      <c r="G95" s="95">
        <f>Table14874532333435363[[#This Row],[Hours Worked]]*Table14874532333435363[[#This Row],[Rate]]</f>
        <v>0</v>
      </c>
      <c r="H95" s="116"/>
      <c r="I95" s="118">
        <f>IF(Table14874532333435363[[#This Row],[Equipment Used (Dropdown)]] &lt;&gt; "", RIGHT(Table14874532333435363[[#This Row],[Equipment Used (Dropdown)]],6),0)</f>
        <v>0</v>
      </c>
      <c r="J95" s="94"/>
      <c r="K95" s="95">
        <f>Table14874532333435363[[#This Row],[Rate (Auto selects)]]*Table14874532333435363[[#This Row],[Hours Used]]</f>
        <v>0</v>
      </c>
      <c r="S95" s="33"/>
      <c r="T95" s="39"/>
      <c r="U95" s="39"/>
      <c r="V95" s="39"/>
      <c r="W95" s="39"/>
      <c r="X95" s="39"/>
      <c r="Y95" s="112">
        <f>IF(X95 &lt;&gt; "", RIGHT(Table157753112838485868[[#This Row],[Class (Dropdown)]],6),0)</f>
        <v>0</v>
      </c>
      <c r="Z95" s="108"/>
      <c r="AA95" s="107"/>
      <c r="AB95" s="111">
        <f>Table157753112838485868[[#This Row],[Rate (Auto fill)]]*Table157753112838485868[[#This Row],[Hours Groomed]]</f>
        <v>0</v>
      </c>
      <c r="AC95" s="32"/>
      <c r="AD95" s="84"/>
      <c r="AE95" s="85"/>
      <c r="AF95" s="85"/>
      <c r="AI95" s="33"/>
      <c r="AJ95" s="39"/>
      <c r="AK95" s="39"/>
      <c r="AL95" s="39"/>
      <c r="AM95" s="76"/>
      <c r="AN95" s="39"/>
      <c r="AO95" s="39"/>
      <c r="AP95" s="33"/>
      <c r="AQ95" s="77"/>
      <c r="AR95" s="39"/>
      <c r="AS95" s="39"/>
      <c r="AT95" s="76"/>
      <c r="AU95" s="39"/>
      <c r="AV95" s="78"/>
      <c r="AW95" s="33"/>
      <c r="AX95" s="77"/>
      <c r="AY95" s="39"/>
      <c r="AZ95" s="39"/>
      <c r="BA95" s="76"/>
      <c r="BB95" s="39"/>
      <c r="BC95" s="78"/>
      <c r="BD95" s="33"/>
      <c r="BE95" s="77"/>
      <c r="BF95" s="39"/>
      <c r="BG95" s="39"/>
      <c r="BH95" s="76"/>
      <c r="BI95" s="39"/>
      <c r="BJ95" s="78"/>
      <c r="BK95" s="33"/>
    </row>
    <row r="96" spans="1:63" x14ac:dyDescent="0.35">
      <c r="A96" s="77"/>
      <c r="B96" s="39"/>
      <c r="C96" s="39"/>
      <c r="D96" s="39"/>
      <c r="E96" s="39"/>
      <c r="F96" s="73"/>
      <c r="G96" s="95">
        <f>Table14874532333435363[[#This Row],[Hours Worked]]*Table14874532333435363[[#This Row],[Rate]]</f>
        <v>0</v>
      </c>
      <c r="H96" s="116"/>
      <c r="I96" s="118">
        <f>IF(Table14874532333435363[[#This Row],[Equipment Used (Dropdown)]] &lt;&gt; "", RIGHT(Table14874532333435363[[#This Row],[Equipment Used (Dropdown)]],6),0)</f>
        <v>0</v>
      </c>
      <c r="J96" s="94"/>
      <c r="K96" s="95">
        <f>Table14874532333435363[[#This Row],[Rate (Auto selects)]]*Table14874532333435363[[#This Row],[Hours Used]]</f>
        <v>0</v>
      </c>
      <c r="S96" s="33"/>
      <c r="T96" s="39"/>
      <c r="U96" s="39"/>
      <c r="V96" s="39"/>
      <c r="W96" s="39"/>
      <c r="X96" s="39"/>
      <c r="Y96" s="112">
        <f>IF(X96 &lt;&gt; "", RIGHT(Table157753112838485868[[#This Row],[Class (Dropdown)]],6),0)</f>
        <v>0</v>
      </c>
      <c r="Z96" s="108"/>
      <c r="AA96" s="107"/>
      <c r="AB96" s="111">
        <f>Table157753112838485868[[#This Row],[Rate (Auto fill)]]*Table157753112838485868[[#This Row],[Hours Groomed]]</f>
        <v>0</v>
      </c>
      <c r="AC96" s="32"/>
      <c r="AD96" s="84"/>
      <c r="AE96" s="85"/>
      <c r="AF96" s="85"/>
      <c r="AI96" s="33"/>
      <c r="AJ96" s="39"/>
      <c r="AK96" s="39"/>
      <c r="AL96" s="39"/>
      <c r="AM96" s="76"/>
      <c r="AN96" s="39"/>
      <c r="AO96" s="39"/>
      <c r="AP96" s="33"/>
      <c r="AQ96" s="77"/>
      <c r="AR96" s="39"/>
      <c r="AS96" s="39"/>
      <c r="AT96" s="76"/>
      <c r="AU96" s="39"/>
      <c r="AV96" s="78"/>
      <c r="AW96" s="33"/>
      <c r="AX96" s="77"/>
      <c r="AY96" s="39"/>
      <c r="AZ96" s="39"/>
      <c r="BA96" s="76"/>
      <c r="BB96" s="39"/>
      <c r="BC96" s="78"/>
      <c r="BD96" s="33"/>
      <c r="BE96" s="77"/>
      <c r="BF96" s="39"/>
      <c r="BG96" s="39"/>
      <c r="BH96" s="76"/>
      <c r="BI96" s="39"/>
      <c r="BJ96" s="78"/>
      <c r="BK96" s="33"/>
    </row>
    <row r="97" spans="1:63" x14ac:dyDescent="0.35">
      <c r="A97" s="77"/>
      <c r="B97" s="39"/>
      <c r="C97" s="39"/>
      <c r="D97" s="39"/>
      <c r="E97" s="39"/>
      <c r="F97" s="73"/>
      <c r="G97" s="95">
        <f>Table14874532333435363[[#This Row],[Hours Worked]]*Table14874532333435363[[#This Row],[Rate]]</f>
        <v>0</v>
      </c>
      <c r="H97" s="116"/>
      <c r="I97" s="118">
        <f>IF(Table14874532333435363[[#This Row],[Equipment Used (Dropdown)]] &lt;&gt; "", RIGHT(Table14874532333435363[[#This Row],[Equipment Used (Dropdown)]],6),0)</f>
        <v>0</v>
      </c>
      <c r="J97" s="94"/>
      <c r="K97" s="95">
        <f>Table14874532333435363[[#This Row],[Rate (Auto selects)]]*Table14874532333435363[[#This Row],[Hours Used]]</f>
        <v>0</v>
      </c>
      <c r="S97" s="33"/>
      <c r="T97" s="39"/>
      <c r="U97" s="39"/>
      <c r="V97" s="39"/>
      <c r="W97" s="39"/>
      <c r="X97" s="39"/>
      <c r="Y97" s="112">
        <f>IF(X97 &lt;&gt; "", RIGHT(Table157753112838485868[[#This Row],[Class (Dropdown)]],6),0)</f>
        <v>0</v>
      </c>
      <c r="Z97" s="108"/>
      <c r="AA97" s="107"/>
      <c r="AB97" s="111">
        <f>Table157753112838485868[[#This Row],[Rate (Auto fill)]]*Table157753112838485868[[#This Row],[Hours Groomed]]</f>
        <v>0</v>
      </c>
      <c r="AC97" s="32"/>
      <c r="AD97" s="84"/>
      <c r="AE97" s="85"/>
      <c r="AF97" s="85"/>
      <c r="AI97" s="33"/>
      <c r="AJ97" s="39"/>
      <c r="AK97" s="39"/>
      <c r="AL97" s="39"/>
      <c r="AM97" s="76"/>
      <c r="AN97" s="39"/>
      <c r="AO97" s="39"/>
      <c r="AP97" s="33"/>
      <c r="AQ97" s="77"/>
      <c r="AR97" s="39"/>
      <c r="AS97" s="39"/>
      <c r="AT97" s="76"/>
      <c r="AU97" s="39"/>
      <c r="AV97" s="78"/>
      <c r="AW97" s="33"/>
      <c r="AX97" s="77"/>
      <c r="AY97" s="39"/>
      <c r="AZ97" s="39"/>
      <c r="BA97" s="76"/>
      <c r="BB97" s="39"/>
      <c r="BC97" s="78"/>
      <c r="BD97" s="33"/>
      <c r="BE97" s="77"/>
      <c r="BF97" s="39"/>
      <c r="BG97" s="39"/>
      <c r="BH97" s="76"/>
      <c r="BI97" s="39"/>
      <c r="BJ97" s="78"/>
      <c r="BK97" s="33"/>
    </row>
    <row r="98" spans="1:63" x14ac:dyDescent="0.35">
      <c r="A98" s="77"/>
      <c r="B98" s="39"/>
      <c r="C98" s="39"/>
      <c r="D98" s="39"/>
      <c r="E98" s="39"/>
      <c r="F98" s="73"/>
      <c r="G98" s="95">
        <f>Table14874532333435363[[#This Row],[Hours Worked]]*Table14874532333435363[[#This Row],[Rate]]</f>
        <v>0</v>
      </c>
      <c r="H98" s="116"/>
      <c r="I98" s="118">
        <f>IF(Table14874532333435363[[#This Row],[Equipment Used (Dropdown)]] &lt;&gt; "", RIGHT(Table14874532333435363[[#This Row],[Equipment Used (Dropdown)]],6),0)</f>
        <v>0</v>
      </c>
      <c r="J98" s="94"/>
      <c r="K98" s="95">
        <f>Table14874532333435363[[#This Row],[Rate (Auto selects)]]*Table14874532333435363[[#This Row],[Hours Used]]</f>
        <v>0</v>
      </c>
      <c r="S98" s="33"/>
      <c r="T98" s="39"/>
      <c r="U98" s="39"/>
      <c r="V98" s="39"/>
      <c r="W98" s="39"/>
      <c r="X98" s="39"/>
      <c r="Y98" s="112">
        <f>IF(X98 &lt;&gt; "", RIGHT(Table157753112838485868[[#This Row],[Class (Dropdown)]],6),0)</f>
        <v>0</v>
      </c>
      <c r="Z98" s="108"/>
      <c r="AA98" s="107"/>
      <c r="AB98" s="111">
        <f>Table157753112838485868[[#This Row],[Rate (Auto fill)]]*Table157753112838485868[[#This Row],[Hours Groomed]]</f>
        <v>0</v>
      </c>
      <c r="AC98" s="32"/>
      <c r="AD98" s="84"/>
      <c r="AE98" s="85"/>
      <c r="AF98" s="85"/>
      <c r="AI98" s="33"/>
      <c r="AJ98" s="39"/>
      <c r="AK98" s="39"/>
      <c r="AL98" s="39"/>
      <c r="AM98" s="76"/>
      <c r="AN98" s="39"/>
      <c r="AO98" s="39"/>
      <c r="AP98" s="33"/>
      <c r="AQ98" s="77"/>
      <c r="AR98" s="39"/>
      <c r="AS98" s="39"/>
      <c r="AT98" s="76"/>
      <c r="AU98" s="39"/>
      <c r="AV98" s="78"/>
      <c r="AW98" s="33"/>
      <c r="AX98" s="77"/>
      <c r="AY98" s="39"/>
      <c r="AZ98" s="39"/>
      <c r="BA98" s="76"/>
      <c r="BB98" s="39"/>
      <c r="BC98" s="78"/>
      <c r="BD98" s="33"/>
      <c r="BE98" s="77"/>
      <c r="BF98" s="39"/>
      <c r="BG98" s="39"/>
      <c r="BH98" s="76"/>
      <c r="BI98" s="39"/>
      <c r="BJ98" s="78"/>
      <c r="BK98" s="33"/>
    </row>
    <row r="99" spans="1:63" x14ac:dyDescent="0.35">
      <c r="A99" s="77"/>
      <c r="B99" s="39"/>
      <c r="C99" s="39"/>
      <c r="D99" s="39"/>
      <c r="E99" s="39"/>
      <c r="F99" s="73"/>
      <c r="G99" s="95">
        <f>Table14874532333435363[[#This Row],[Hours Worked]]*Table14874532333435363[[#This Row],[Rate]]</f>
        <v>0</v>
      </c>
      <c r="H99" s="116"/>
      <c r="I99" s="118">
        <f>IF(Table14874532333435363[[#This Row],[Equipment Used (Dropdown)]] &lt;&gt; "", RIGHT(Table14874532333435363[[#This Row],[Equipment Used (Dropdown)]],6),0)</f>
        <v>0</v>
      </c>
      <c r="J99" s="94"/>
      <c r="K99" s="95">
        <f>Table14874532333435363[[#This Row],[Rate (Auto selects)]]*Table14874532333435363[[#This Row],[Hours Used]]</f>
        <v>0</v>
      </c>
      <c r="S99" s="33"/>
      <c r="T99" s="39"/>
      <c r="U99" s="39"/>
      <c r="V99" s="39"/>
      <c r="W99" s="39"/>
      <c r="X99" s="39"/>
      <c r="Y99" s="112">
        <f>IF(X99 &lt;&gt; "", RIGHT(Table157753112838485868[[#This Row],[Class (Dropdown)]],6),0)</f>
        <v>0</v>
      </c>
      <c r="Z99" s="108"/>
      <c r="AA99" s="107"/>
      <c r="AB99" s="111">
        <f>Table157753112838485868[[#This Row],[Rate (Auto fill)]]*Table157753112838485868[[#This Row],[Hours Groomed]]</f>
        <v>0</v>
      </c>
      <c r="AC99" s="32"/>
      <c r="AD99" s="84"/>
      <c r="AE99" s="85"/>
      <c r="AF99" s="85"/>
      <c r="AI99" s="33"/>
      <c r="AJ99" s="39"/>
      <c r="AK99" s="39"/>
      <c r="AL99" s="39"/>
      <c r="AM99" s="76"/>
      <c r="AN99" s="39"/>
      <c r="AO99" s="39"/>
      <c r="AP99" s="33"/>
      <c r="AQ99" s="77"/>
      <c r="AR99" s="39"/>
      <c r="AS99" s="39"/>
      <c r="AT99" s="76"/>
      <c r="AU99" s="39"/>
      <c r="AV99" s="78"/>
      <c r="AW99" s="33"/>
      <c r="AX99" s="77"/>
      <c r="AY99" s="39"/>
      <c r="AZ99" s="39"/>
      <c r="BA99" s="76"/>
      <c r="BB99" s="39"/>
      <c r="BC99" s="78"/>
      <c r="BD99" s="33"/>
      <c r="BE99" s="77"/>
      <c r="BF99" s="39"/>
      <c r="BG99" s="39"/>
      <c r="BH99" s="76"/>
      <c r="BI99" s="39"/>
      <c r="BJ99" s="78"/>
      <c r="BK99" s="33"/>
    </row>
    <row r="100" spans="1:63" x14ac:dyDescent="0.35">
      <c r="A100" s="77"/>
      <c r="B100" s="39"/>
      <c r="C100" s="39"/>
      <c r="D100" s="39"/>
      <c r="E100" s="39"/>
      <c r="F100" s="73"/>
      <c r="G100" s="95">
        <f>Table14874532333435363[[#This Row],[Hours Worked]]*Table14874532333435363[[#This Row],[Rate]]</f>
        <v>0</v>
      </c>
      <c r="H100" s="116"/>
      <c r="I100" s="118">
        <f>IF(Table14874532333435363[[#This Row],[Equipment Used (Dropdown)]] &lt;&gt; "", RIGHT(Table14874532333435363[[#This Row],[Equipment Used (Dropdown)]],6),0)</f>
        <v>0</v>
      </c>
      <c r="J100" s="94"/>
      <c r="K100" s="95">
        <f>Table14874532333435363[[#This Row],[Rate (Auto selects)]]*Table14874532333435363[[#This Row],[Hours Used]]</f>
        <v>0</v>
      </c>
      <c r="S100" s="33"/>
      <c r="T100" s="39"/>
      <c r="U100" s="39"/>
      <c r="V100" s="39"/>
      <c r="W100" s="39"/>
      <c r="X100" s="39"/>
      <c r="Y100" s="112">
        <f>IF(X100 &lt;&gt; "", RIGHT(Table157753112838485868[[#This Row],[Class (Dropdown)]],6),0)</f>
        <v>0</v>
      </c>
      <c r="Z100" s="108"/>
      <c r="AA100" s="107"/>
      <c r="AB100" s="111">
        <f>Table157753112838485868[[#This Row],[Rate (Auto fill)]]*Table157753112838485868[[#This Row],[Hours Groomed]]</f>
        <v>0</v>
      </c>
      <c r="AC100" s="32"/>
      <c r="AD100" s="84"/>
      <c r="AE100" s="85"/>
      <c r="AF100" s="85"/>
      <c r="AI100" s="33"/>
      <c r="AJ100" s="39"/>
      <c r="AK100" s="39"/>
      <c r="AL100" s="39"/>
      <c r="AM100" s="76"/>
      <c r="AN100" s="39"/>
      <c r="AO100" s="39"/>
      <c r="AP100" s="33"/>
      <c r="AQ100" s="77"/>
      <c r="AR100" s="39"/>
      <c r="AS100" s="39"/>
      <c r="AT100" s="76"/>
      <c r="AU100" s="39"/>
      <c r="AV100" s="78"/>
      <c r="AW100" s="33"/>
      <c r="AX100" s="77"/>
      <c r="AY100" s="39"/>
      <c r="AZ100" s="39"/>
      <c r="BA100" s="76"/>
      <c r="BB100" s="39"/>
      <c r="BC100" s="78"/>
      <c r="BD100" s="33"/>
      <c r="BE100" s="77"/>
      <c r="BF100" s="39"/>
      <c r="BG100" s="39"/>
      <c r="BH100" s="76"/>
      <c r="BI100" s="39"/>
      <c r="BJ100" s="78"/>
      <c r="BK100" s="33"/>
    </row>
    <row r="101" spans="1:63" x14ac:dyDescent="0.35">
      <c r="A101" s="77"/>
      <c r="B101" s="39"/>
      <c r="C101" s="39"/>
      <c r="D101" s="39"/>
      <c r="E101" s="39"/>
      <c r="F101" s="73"/>
      <c r="G101" s="95">
        <f>Table14874532333435363[[#This Row],[Hours Worked]]*Table14874532333435363[[#This Row],[Rate]]</f>
        <v>0</v>
      </c>
      <c r="H101" s="116"/>
      <c r="I101" s="118">
        <f>IF(Table14874532333435363[[#This Row],[Equipment Used (Dropdown)]] &lt;&gt; "", RIGHT(Table14874532333435363[[#This Row],[Equipment Used (Dropdown)]],6),0)</f>
        <v>0</v>
      </c>
      <c r="J101" s="94"/>
      <c r="K101" s="95">
        <f>Table14874532333435363[[#This Row],[Rate (Auto selects)]]*Table14874532333435363[[#This Row],[Hours Used]]</f>
        <v>0</v>
      </c>
      <c r="S101" s="33"/>
      <c r="T101" s="39"/>
      <c r="U101" s="39"/>
      <c r="V101" s="39"/>
      <c r="W101" s="39"/>
      <c r="X101" s="39"/>
      <c r="Y101" s="112">
        <f>IF(X101 &lt;&gt; "", RIGHT(Table157753112838485868[[#This Row],[Class (Dropdown)]],6),0)</f>
        <v>0</v>
      </c>
      <c r="Z101" s="108"/>
      <c r="AA101" s="107"/>
      <c r="AB101" s="111">
        <f>Table157753112838485868[[#This Row],[Rate (Auto fill)]]*Table157753112838485868[[#This Row],[Hours Groomed]]</f>
        <v>0</v>
      </c>
      <c r="AC101" s="32"/>
      <c r="AD101" s="84"/>
      <c r="AE101" s="85"/>
      <c r="AF101" s="85"/>
      <c r="AI101" s="33"/>
      <c r="AJ101" s="39"/>
      <c r="AK101" s="39"/>
      <c r="AL101" s="39"/>
      <c r="AM101" s="76"/>
      <c r="AN101" s="39"/>
      <c r="AO101" s="39"/>
      <c r="AP101" s="33"/>
      <c r="AQ101" s="77"/>
      <c r="AR101" s="39"/>
      <c r="AS101" s="39"/>
      <c r="AT101" s="76"/>
      <c r="AU101" s="39"/>
      <c r="AV101" s="78"/>
      <c r="AW101" s="33"/>
      <c r="AX101" s="77"/>
      <c r="AY101" s="39"/>
      <c r="AZ101" s="39"/>
      <c r="BA101" s="76"/>
      <c r="BB101" s="39"/>
      <c r="BC101" s="78"/>
      <c r="BD101" s="33"/>
      <c r="BE101" s="77"/>
      <c r="BF101" s="39"/>
      <c r="BG101" s="39"/>
      <c r="BH101" s="76"/>
      <c r="BI101" s="39"/>
      <c r="BJ101" s="78"/>
      <c r="BK101" s="33"/>
    </row>
    <row r="102" spans="1:63" x14ac:dyDescent="0.35">
      <c r="A102" s="77"/>
      <c r="B102" s="39"/>
      <c r="C102" s="39"/>
      <c r="D102" s="39"/>
      <c r="E102" s="39"/>
      <c r="F102" s="73"/>
      <c r="G102" s="95">
        <f>Table14874532333435363[[#This Row],[Hours Worked]]*Table14874532333435363[[#This Row],[Rate]]</f>
        <v>0</v>
      </c>
      <c r="H102" s="116"/>
      <c r="I102" s="118">
        <f>IF(Table14874532333435363[[#This Row],[Equipment Used (Dropdown)]] &lt;&gt; "", RIGHT(Table14874532333435363[[#This Row],[Equipment Used (Dropdown)]],6),0)</f>
        <v>0</v>
      </c>
      <c r="J102" s="94"/>
      <c r="K102" s="95">
        <f>Table14874532333435363[[#This Row],[Rate (Auto selects)]]*Table14874532333435363[[#This Row],[Hours Used]]</f>
        <v>0</v>
      </c>
      <c r="S102" s="33"/>
      <c r="T102" s="39"/>
      <c r="U102" s="39"/>
      <c r="V102" s="39"/>
      <c r="W102" s="39"/>
      <c r="X102" s="39"/>
      <c r="Y102" s="112">
        <f>IF(X102 &lt;&gt; "", RIGHT(Table157753112838485868[[#This Row],[Class (Dropdown)]],6),0)</f>
        <v>0</v>
      </c>
      <c r="Z102" s="108"/>
      <c r="AA102" s="107"/>
      <c r="AB102" s="111">
        <f>Table157753112838485868[[#This Row],[Rate (Auto fill)]]*Table157753112838485868[[#This Row],[Hours Groomed]]</f>
        <v>0</v>
      </c>
      <c r="AC102" s="32"/>
      <c r="AD102" s="84"/>
      <c r="AE102" s="85"/>
      <c r="AF102" s="85"/>
      <c r="AI102" s="33"/>
      <c r="AJ102" s="39"/>
      <c r="AK102" s="39"/>
      <c r="AL102" s="39"/>
      <c r="AM102" s="76"/>
      <c r="AN102" s="39"/>
      <c r="AO102" s="39"/>
      <c r="AP102" s="33"/>
      <c r="AQ102" s="77"/>
      <c r="AR102" s="39"/>
      <c r="AS102" s="39"/>
      <c r="AT102" s="76"/>
      <c r="AU102" s="39"/>
      <c r="AV102" s="78"/>
      <c r="AW102" s="33"/>
      <c r="AX102" s="77"/>
      <c r="AY102" s="39"/>
      <c r="AZ102" s="39"/>
      <c r="BA102" s="76"/>
      <c r="BB102" s="39"/>
      <c r="BC102" s="78"/>
      <c r="BD102" s="33"/>
      <c r="BE102" s="77"/>
      <c r="BF102" s="39"/>
      <c r="BG102" s="39"/>
      <c r="BH102" s="76"/>
      <c r="BI102" s="39"/>
      <c r="BJ102" s="78"/>
      <c r="BK102" s="33"/>
    </row>
    <row r="103" spans="1:63" x14ac:dyDescent="0.35">
      <c r="A103" s="77"/>
      <c r="B103" s="39"/>
      <c r="C103" s="39"/>
      <c r="D103" s="39"/>
      <c r="E103" s="39"/>
      <c r="F103" s="73"/>
      <c r="G103" s="95">
        <f>Table14874532333435363[[#This Row],[Hours Worked]]*Table14874532333435363[[#This Row],[Rate]]</f>
        <v>0</v>
      </c>
      <c r="H103" s="116"/>
      <c r="I103" s="118">
        <f>IF(Table14874532333435363[[#This Row],[Equipment Used (Dropdown)]] &lt;&gt; "", RIGHT(Table14874532333435363[[#This Row],[Equipment Used (Dropdown)]],6),0)</f>
        <v>0</v>
      </c>
      <c r="J103" s="94"/>
      <c r="K103" s="95">
        <f>Table14874532333435363[[#This Row],[Rate (Auto selects)]]*Table14874532333435363[[#This Row],[Hours Used]]</f>
        <v>0</v>
      </c>
      <c r="S103" s="33"/>
      <c r="T103" s="39"/>
      <c r="U103" s="39"/>
      <c r="V103" s="39"/>
      <c r="W103" s="39"/>
      <c r="X103" s="39"/>
      <c r="Y103" s="112">
        <f>IF(X103 &lt;&gt; "", RIGHT(Table157753112838485868[[#This Row],[Class (Dropdown)]],6),0)</f>
        <v>0</v>
      </c>
      <c r="Z103" s="108"/>
      <c r="AA103" s="107"/>
      <c r="AB103" s="111">
        <f>Table157753112838485868[[#This Row],[Rate (Auto fill)]]*Table157753112838485868[[#This Row],[Hours Groomed]]</f>
        <v>0</v>
      </c>
      <c r="AC103" s="32"/>
      <c r="AD103" s="84"/>
      <c r="AE103" s="85"/>
      <c r="AF103" s="85"/>
      <c r="AI103" s="33"/>
      <c r="AJ103" s="39"/>
      <c r="AK103" s="39"/>
      <c r="AL103" s="39"/>
      <c r="AM103" s="76"/>
      <c r="AN103" s="39"/>
      <c r="AO103" s="39"/>
      <c r="AP103" s="33"/>
      <c r="AQ103" s="77"/>
      <c r="AR103" s="39"/>
      <c r="AS103" s="39"/>
      <c r="AT103" s="76"/>
      <c r="AU103" s="39"/>
      <c r="AV103" s="78"/>
      <c r="AW103" s="33"/>
      <c r="AX103" s="77"/>
      <c r="AY103" s="39"/>
      <c r="AZ103" s="39"/>
      <c r="BA103" s="76"/>
      <c r="BB103" s="39"/>
      <c r="BC103" s="78"/>
      <c r="BD103" s="33"/>
      <c r="BE103" s="77"/>
      <c r="BF103" s="39"/>
      <c r="BG103" s="39"/>
      <c r="BH103" s="76"/>
      <c r="BI103" s="39"/>
      <c r="BJ103" s="78"/>
      <c r="BK103" s="33"/>
    </row>
    <row r="104" spans="1:63" x14ac:dyDescent="0.35">
      <c r="A104" s="77"/>
      <c r="B104" s="39"/>
      <c r="C104" s="39"/>
      <c r="D104" s="39"/>
      <c r="E104" s="39"/>
      <c r="F104" s="73"/>
      <c r="G104" s="95">
        <f>Table14874532333435363[[#This Row],[Hours Worked]]*Table14874532333435363[[#This Row],[Rate]]</f>
        <v>0</v>
      </c>
      <c r="H104" s="116"/>
      <c r="I104" s="118">
        <f>IF(Table14874532333435363[[#This Row],[Equipment Used (Dropdown)]] &lt;&gt; "", RIGHT(Table14874532333435363[[#This Row],[Equipment Used (Dropdown)]],6),0)</f>
        <v>0</v>
      </c>
      <c r="J104" s="94"/>
      <c r="K104" s="95">
        <f>Table14874532333435363[[#This Row],[Rate (Auto selects)]]*Table14874532333435363[[#This Row],[Hours Used]]</f>
        <v>0</v>
      </c>
      <c r="S104" s="33"/>
      <c r="T104" s="39"/>
      <c r="U104" s="39"/>
      <c r="V104" s="39"/>
      <c r="W104" s="39"/>
      <c r="X104" s="39"/>
      <c r="Y104" s="112">
        <f>IF(X104 &lt;&gt; "", RIGHT(Table157753112838485868[[#This Row],[Class (Dropdown)]],6),0)</f>
        <v>0</v>
      </c>
      <c r="Z104" s="108"/>
      <c r="AA104" s="107"/>
      <c r="AB104" s="111">
        <f>Table157753112838485868[[#This Row],[Rate (Auto fill)]]*Table157753112838485868[[#This Row],[Hours Groomed]]</f>
        <v>0</v>
      </c>
      <c r="AC104" s="32"/>
      <c r="AE104" s="85"/>
      <c r="AF104" s="85"/>
      <c r="AI104" s="33"/>
      <c r="AJ104" s="39"/>
      <c r="AK104" s="39"/>
      <c r="AL104" s="39"/>
      <c r="AM104" s="76"/>
      <c r="AN104" s="39"/>
      <c r="AO104" s="39"/>
      <c r="AP104" s="33"/>
      <c r="AQ104" s="77"/>
      <c r="AR104" s="39"/>
      <c r="AS104" s="39"/>
      <c r="AT104" s="76"/>
      <c r="AU104" s="39"/>
      <c r="AV104" s="78"/>
      <c r="AW104" s="33"/>
      <c r="AX104" s="77"/>
      <c r="AY104" s="39"/>
      <c r="AZ104" s="39"/>
      <c r="BA104" s="76"/>
      <c r="BB104" s="39"/>
      <c r="BC104" s="78"/>
      <c r="BD104" s="33"/>
      <c r="BE104" s="77"/>
      <c r="BF104" s="39"/>
      <c r="BG104" s="39"/>
      <c r="BH104" s="76"/>
      <c r="BI104" s="39"/>
      <c r="BJ104" s="78"/>
      <c r="BK104" s="33"/>
    </row>
    <row r="105" spans="1:63" x14ac:dyDescent="0.35">
      <c r="A105" s="77"/>
      <c r="B105" s="39"/>
      <c r="C105" s="39"/>
      <c r="D105" s="39"/>
      <c r="E105" s="39"/>
      <c r="F105" s="73"/>
      <c r="G105" s="95">
        <f>Table14874532333435363[[#This Row],[Hours Worked]]*Table14874532333435363[[#This Row],[Rate]]</f>
        <v>0</v>
      </c>
      <c r="H105" s="116"/>
      <c r="I105" s="118">
        <f>IF(Table14874532333435363[[#This Row],[Equipment Used (Dropdown)]] &lt;&gt; "", RIGHT(Table14874532333435363[[#This Row],[Equipment Used (Dropdown)]],6),0)</f>
        <v>0</v>
      </c>
      <c r="J105" s="94"/>
      <c r="K105" s="95">
        <f>Table14874532333435363[[#This Row],[Rate (Auto selects)]]*Table14874532333435363[[#This Row],[Hours Used]]</f>
        <v>0</v>
      </c>
      <c r="S105" s="33"/>
      <c r="T105" s="39"/>
      <c r="U105" s="39"/>
      <c r="V105" s="39"/>
      <c r="W105" s="39"/>
      <c r="X105" s="39"/>
      <c r="Y105" s="112">
        <f>IF(X105 &lt;&gt; "", RIGHT(Table157753112838485868[[#This Row],[Class (Dropdown)]],6),0)</f>
        <v>0</v>
      </c>
      <c r="Z105" s="108"/>
      <c r="AA105" s="107"/>
      <c r="AB105" s="111">
        <f>Table157753112838485868[[#This Row],[Rate (Auto fill)]]*Table157753112838485868[[#This Row],[Hours Groomed]]</f>
        <v>0</v>
      </c>
      <c r="AC105" s="32"/>
      <c r="AE105" s="85"/>
      <c r="AF105" s="85"/>
      <c r="AI105" s="33"/>
      <c r="AJ105" s="39"/>
      <c r="AK105" s="39"/>
      <c r="AL105" s="39"/>
      <c r="AM105" s="76"/>
      <c r="AN105" s="39"/>
      <c r="AO105" s="39"/>
      <c r="AP105" s="33"/>
      <c r="AQ105" s="77"/>
      <c r="AR105" s="39"/>
      <c r="AS105" s="39"/>
      <c r="AT105" s="76"/>
      <c r="AU105" s="39"/>
      <c r="AV105" s="78"/>
      <c r="AW105" s="33"/>
      <c r="AX105" s="77"/>
      <c r="AY105" s="39"/>
      <c r="AZ105" s="39"/>
      <c r="BA105" s="76"/>
      <c r="BB105" s="39"/>
      <c r="BC105" s="78"/>
      <c r="BD105" s="33"/>
      <c r="BE105" s="77"/>
      <c r="BF105" s="39"/>
      <c r="BG105" s="39"/>
      <c r="BH105" s="76"/>
      <c r="BI105" s="39"/>
      <c r="BJ105" s="78"/>
      <c r="BK105" s="33"/>
    </row>
    <row r="106" spans="1:63" x14ac:dyDescent="0.35">
      <c r="A106" s="77"/>
      <c r="B106" s="39"/>
      <c r="C106" s="39"/>
      <c r="D106" s="39"/>
      <c r="E106" s="39"/>
      <c r="F106" s="73"/>
      <c r="G106" s="95">
        <f>Table14874532333435363[[#This Row],[Hours Worked]]*Table14874532333435363[[#This Row],[Rate]]</f>
        <v>0</v>
      </c>
      <c r="H106" s="116"/>
      <c r="I106" s="118">
        <f>IF(Table14874532333435363[[#This Row],[Equipment Used (Dropdown)]] &lt;&gt; "", RIGHT(Table14874532333435363[[#This Row],[Equipment Used (Dropdown)]],6),0)</f>
        <v>0</v>
      </c>
      <c r="J106" s="94"/>
      <c r="K106" s="95">
        <f>Table14874532333435363[[#This Row],[Rate (Auto selects)]]*Table14874532333435363[[#This Row],[Hours Used]]</f>
        <v>0</v>
      </c>
      <c r="S106" s="33"/>
      <c r="T106" s="39"/>
      <c r="U106" s="39"/>
      <c r="V106" s="39"/>
      <c r="W106" s="39"/>
      <c r="X106" s="39"/>
      <c r="Y106" s="112">
        <f>IF(X106 &lt;&gt; "", RIGHT(Table157753112838485868[[#This Row],[Class (Dropdown)]],6),0)</f>
        <v>0</v>
      </c>
      <c r="Z106" s="108"/>
      <c r="AA106" s="107"/>
      <c r="AB106" s="111">
        <f>Table157753112838485868[[#This Row],[Rate (Auto fill)]]*Table157753112838485868[[#This Row],[Hours Groomed]]</f>
        <v>0</v>
      </c>
      <c r="AC106" s="32"/>
      <c r="AE106" s="85"/>
      <c r="AF106" s="85"/>
      <c r="AI106" s="33"/>
      <c r="AJ106" s="39"/>
      <c r="AK106" s="39"/>
      <c r="AL106" s="39"/>
      <c r="AM106" s="76"/>
      <c r="AN106" s="39"/>
      <c r="AO106" s="39"/>
      <c r="AP106" s="33"/>
      <c r="AQ106" s="77"/>
      <c r="AR106" s="39"/>
      <c r="AS106" s="39"/>
      <c r="AT106" s="76"/>
      <c r="AU106" s="39"/>
      <c r="AV106" s="78"/>
      <c r="AW106" s="33"/>
      <c r="AX106" s="77"/>
      <c r="AY106" s="39"/>
      <c r="AZ106" s="39"/>
      <c r="BA106" s="76"/>
      <c r="BB106" s="39"/>
      <c r="BC106" s="78"/>
      <c r="BD106" s="33"/>
      <c r="BE106" s="77"/>
      <c r="BF106" s="39"/>
      <c r="BG106" s="39"/>
      <c r="BH106" s="76"/>
      <c r="BI106" s="39"/>
      <c r="BJ106" s="78"/>
      <c r="BK106" s="33"/>
    </row>
    <row r="107" spans="1:63" x14ac:dyDescent="0.35">
      <c r="A107" s="77"/>
      <c r="B107" s="39"/>
      <c r="C107" s="39"/>
      <c r="D107" s="39"/>
      <c r="E107" s="39"/>
      <c r="F107" s="73"/>
      <c r="G107" s="95">
        <f>Table14874532333435363[[#This Row],[Hours Worked]]*Table14874532333435363[[#This Row],[Rate]]</f>
        <v>0</v>
      </c>
      <c r="H107" s="116"/>
      <c r="I107" s="118">
        <f>IF(Table14874532333435363[[#This Row],[Equipment Used (Dropdown)]] &lt;&gt; "", RIGHT(Table14874532333435363[[#This Row],[Equipment Used (Dropdown)]],6),0)</f>
        <v>0</v>
      </c>
      <c r="J107" s="94"/>
      <c r="K107" s="95">
        <f>Table14874532333435363[[#This Row],[Rate (Auto selects)]]*Table14874532333435363[[#This Row],[Hours Used]]</f>
        <v>0</v>
      </c>
      <c r="S107" s="33"/>
      <c r="T107" s="39"/>
      <c r="U107" s="39"/>
      <c r="V107" s="39"/>
      <c r="W107" s="39"/>
      <c r="X107" s="39"/>
      <c r="Y107" s="112">
        <f>IF(X107 &lt;&gt; "", RIGHT(Table157753112838485868[[#This Row],[Class (Dropdown)]],6),0)</f>
        <v>0</v>
      </c>
      <c r="Z107" s="108"/>
      <c r="AA107" s="107"/>
      <c r="AB107" s="111">
        <f>Table157753112838485868[[#This Row],[Rate (Auto fill)]]*Table157753112838485868[[#This Row],[Hours Groomed]]</f>
        <v>0</v>
      </c>
      <c r="AC107" s="32"/>
      <c r="AE107" s="85"/>
      <c r="AF107" s="85"/>
      <c r="AI107" s="33"/>
      <c r="AJ107" s="39"/>
      <c r="AK107" s="39"/>
      <c r="AL107" s="39"/>
      <c r="AM107" s="76"/>
      <c r="AN107" s="39"/>
      <c r="AO107" s="39"/>
      <c r="AP107" s="33"/>
      <c r="AQ107" s="77"/>
      <c r="AR107" s="39"/>
      <c r="AS107" s="39"/>
      <c r="AT107" s="76"/>
      <c r="AU107" s="39"/>
      <c r="AV107" s="78"/>
      <c r="AW107" s="33"/>
      <c r="AX107" s="77"/>
      <c r="AY107" s="39"/>
      <c r="AZ107" s="39"/>
      <c r="BA107" s="76"/>
      <c r="BB107" s="39"/>
      <c r="BC107" s="78"/>
      <c r="BD107" s="33"/>
      <c r="BE107" s="77"/>
      <c r="BF107" s="39"/>
      <c r="BG107" s="39"/>
      <c r="BH107" s="76"/>
      <c r="BI107" s="39"/>
      <c r="BJ107" s="78"/>
      <c r="BK107" s="33"/>
    </row>
    <row r="108" spans="1:63" x14ac:dyDescent="0.35">
      <c r="A108" s="77"/>
      <c r="B108" s="39"/>
      <c r="C108" s="39"/>
      <c r="D108" s="39"/>
      <c r="E108" s="39"/>
      <c r="F108" s="73"/>
      <c r="G108" s="95">
        <f>Table14874532333435363[[#This Row],[Hours Worked]]*Table14874532333435363[[#This Row],[Rate]]</f>
        <v>0</v>
      </c>
      <c r="H108" s="116"/>
      <c r="I108" s="118">
        <f>IF(Table14874532333435363[[#This Row],[Equipment Used (Dropdown)]] &lt;&gt; "", RIGHT(Table14874532333435363[[#This Row],[Equipment Used (Dropdown)]],6),0)</f>
        <v>0</v>
      </c>
      <c r="J108" s="94"/>
      <c r="K108" s="95">
        <f>Table14874532333435363[[#This Row],[Rate (Auto selects)]]*Table14874532333435363[[#This Row],[Hours Used]]</f>
        <v>0</v>
      </c>
      <c r="S108" s="33"/>
      <c r="T108" s="39"/>
      <c r="U108" s="39"/>
      <c r="V108" s="39"/>
      <c r="W108" s="39"/>
      <c r="X108" s="39"/>
      <c r="Y108" s="112">
        <f>IF(X108 &lt;&gt; "", RIGHT(Table157753112838485868[[#This Row],[Class (Dropdown)]],6),0)</f>
        <v>0</v>
      </c>
      <c r="Z108" s="108"/>
      <c r="AA108" s="107"/>
      <c r="AB108" s="111">
        <f>Table157753112838485868[[#This Row],[Rate (Auto fill)]]*Table157753112838485868[[#This Row],[Hours Groomed]]</f>
        <v>0</v>
      </c>
      <c r="AC108" s="32"/>
      <c r="AE108" s="85"/>
      <c r="AF108" s="85"/>
      <c r="AI108" s="33"/>
      <c r="AJ108" s="39"/>
      <c r="AK108" s="39"/>
      <c r="AL108" s="39"/>
      <c r="AM108" s="76"/>
      <c r="AN108" s="39"/>
      <c r="AO108" s="39"/>
      <c r="AP108" s="33"/>
      <c r="AQ108" s="77"/>
      <c r="AR108" s="39"/>
      <c r="AS108" s="39"/>
      <c r="AT108" s="76"/>
      <c r="AU108" s="39"/>
      <c r="AV108" s="78"/>
      <c r="AW108" s="33"/>
      <c r="AX108" s="77"/>
      <c r="AY108" s="39"/>
      <c r="AZ108" s="39"/>
      <c r="BA108" s="76"/>
      <c r="BB108" s="39"/>
      <c r="BC108" s="78"/>
      <c r="BD108" s="33"/>
      <c r="BE108" s="77"/>
      <c r="BF108" s="39"/>
      <c r="BG108" s="39"/>
      <c r="BH108" s="76"/>
      <c r="BI108" s="39"/>
      <c r="BJ108" s="78"/>
      <c r="BK108" s="33"/>
    </row>
    <row r="109" spans="1:63" x14ac:dyDescent="0.35">
      <c r="A109" s="77"/>
      <c r="B109" s="39"/>
      <c r="C109" s="39"/>
      <c r="D109" s="39"/>
      <c r="E109" s="39"/>
      <c r="F109" s="73"/>
      <c r="G109" s="95">
        <f>Table14874532333435363[[#This Row],[Hours Worked]]*Table14874532333435363[[#This Row],[Rate]]</f>
        <v>0</v>
      </c>
      <c r="H109" s="116"/>
      <c r="I109" s="118">
        <f>IF(Table14874532333435363[[#This Row],[Equipment Used (Dropdown)]] &lt;&gt; "", RIGHT(Table14874532333435363[[#This Row],[Equipment Used (Dropdown)]],6),0)</f>
        <v>0</v>
      </c>
      <c r="J109" s="94"/>
      <c r="K109" s="95">
        <f>Table14874532333435363[[#This Row],[Rate (Auto selects)]]*Table14874532333435363[[#This Row],[Hours Used]]</f>
        <v>0</v>
      </c>
      <c r="S109" s="33"/>
      <c r="T109" s="39"/>
      <c r="U109" s="39"/>
      <c r="V109" s="39"/>
      <c r="W109" s="39"/>
      <c r="X109" s="39"/>
      <c r="Y109" s="112">
        <f>IF(X109 &lt;&gt; "", RIGHT(Table157753112838485868[[#This Row],[Class (Dropdown)]],6),0)</f>
        <v>0</v>
      </c>
      <c r="Z109" s="108"/>
      <c r="AA109" s="107"/>
      <c r="AB109" s="111">
        <f>Table157753112838485868[[#This Row],[Rate (Auto fill)]]*Table157753112838485868[[#This Row],[Hours Groomed]]</f>
        <v>0</v>
      </c>
      <c r="AC109" s="32"/>
      <c r="AE109" s="85"/>
      <c r="AF109" s="85"/>
      <c r="AI109" s="33"/>
      <c r="AJ109" s="39"/>
      <c r="AK109" s="39"/>
      <c r="AL109" s="39"/>
      <c r="AM109" s="76"/>
      <c r="AN109" s="39"/>
      <c r="AO109" s="39"/>
      <c r="AP109" s="33"/>
      <c r="AQ109" s="77"/>
      <c r="AR109" s="39"/>
      <c r="AS109" s="39"/>
      <c r="AT109" s="76"/>
      <c r="AU109" s="39"/>
      <c r="AV109" s="78"/>
      <c r="AW109" s="33"/>
      <c r="AX109" s="77"/>
      <c r="AY109" s="39"/>
      <c r="AZ109" s="39"/>
      <c r="BA109" s="76"/>
      <c r="BB109" s="39"/>
      <c r="BC109" s="78"/>
      <c r="BD109" s="33"/>
      <c r="BE109" s="77"/>
      <c r="BF109" s="39"/>
      <c r="BG109" s="39"/>
      <c r="BH109" s="76"/>
      <c r="BI109" s="39"/>
      <c r="BJ109" s="78"/>
      <c r="BK109" s="33"/>
    </row>
    <row r="110" spans="1:63" x14ac:dyDescent="0.35">
      <c r="A110" s="77"/>
      <c r="B110" s="39"/>
      <c r="C110" s="39"/>
      <c r="D110" s="39"/>
      <c r="E110" s="39"/>
      <c r="F110" s="73"/>
      <c r="G110" s="95">
        <f>Table14874532333435363[[#This Row],[Hours Worked]]*Table14874532333435363[[#This Row],[Rate]]</f>
        <v>0</v>
      </c>
      <c r="H110" s="116"/>
      <c r="I110" s="118">
        <f>IF(Table14874532333435363[[#This Row],[Equipment Used (Dropdown)]] &lt;&gt; "", RIGHT(Table14874532333435363[[#This Row],[Equipment Used (Dropdown)]],6),0)</f>
        <v>0</v>
      </c>
      <c r="J110" s="94"/>
      <c r="K110" s="95">
        <f>Table14874532333435363[[#This Row],[Rate (Auto selects)]]*Table14874532333435363[[#This Row],[Hours Used]]</f>
        <v>0</v>
      </c>
      <c r="S110" s="33"/>
      <c r="T110" s="39"/>
      <c r="U110" s="39"/>
      <c r="V110" s="39"/>
      <c r="W110" s="39"/>
      <c r="X110" s="39"/>
      <c r="Y110" s="112">
        <f>IF(X110 &lt;&gt; "", RIGHT(Table157753112838485868[[#This Row],[Class (Dropdown)]],6),0)</f>
        <v>0</v>
      </c>
      <c r="Z110" s="108"/>
      <c r="AA110" s="107"/>
      <c r="AB110" s="111">
        <f>Table157753112838485868[[#This Row],[Rate (Auto fill)]]*Table157753112838485868[[#This Row],[Hours Groomed]]</f>
        <v>0</v>
      </c>
      <c r="AC110" s="32"/>
      <c r="AE110" s="85"/>
      <c r="AF110" s="85"/>
      <c r="AI110" s="33"/>
      <c r="AJ110" s="39"/>
      <c r="AK110" s="39"/>
      <c r="AL110" s="39"/>
      <c r="AM110" s="76"/>
      <c r="AN110" s="39"/>
      <c r="AO110" s="39"/>
      <c r="AP110" s="33"/>
      <c r="AQ110" s="77"/>
      <c r="AR110" s="39"/>
      <c r="AS110" s="39"/>
      <c r="AT110" s="76"/>
      <c r="AU110" s="39"/>
      <c r="AV110" s="78"/>
      <c r="AW110" s="33"/>
      <c r="AX110" s="77"/>
      <c r="AY110" s="39"/>
      <c r="AZ110" s="39"/>
      <c r="BA110" s="76"/>
      <c r="BB110" s="39"/>
      <c r="BC110" s="78"/>
      <c r="BD110" s="33"/>
      <c r="BE110" s="77"/>
      <c r="BF110" s="39"/>
      <c r="BG110" s="39"/>
      <c r="BH110" s="76"/>
      <c r="BI110" s="39"/>
      <c r="BJ110" s="78"/>
      <c r="BK110" s="33"/>
    </row>
    <row r="111" spans="1:63" x14ac:dyDescent="0.35">
      <c r="A111" s="77"/>
      <c r="B111" s="39"/>
      <c r="C111" s="39"/>
      <c r="D111" s="39"/>
      <c r="E111" s="39"/>
      <c r="F111" s="73"/>
      <c r="G111" s="95">
        <f>Table14874532333435363[[#This Row],[Hours Worked]]*Table14874532333435363[[#This Row],[Rate]]</f>
        <v>0</v>
      </c>
      <c r="H111" s="116"/>
      <c r="I111" s="118">
        <f>IF(Table14874532333435363[[#This Row],[Equipment Used (Dropdown)]] &lt;&gt; "", RIGHT(Table14874532333435363[[#This Row],[Equipment Used (Dropdown)]],6),0)</f>
        <v>0</v>
      </c>
      <c r="J111" s="94"/>
      <c r="K111" s="95">
        <f>Table14874532333435363[[#This Row],[Rate (Auto selects)]]*Table14874532333435363[[#This Row],[Hours Used]]</f>
        <v>0</v>
      </c>
      <c r="S111" s="33"/>
      <c r="T111" s="39"/>
      <c r="U111" s="39"/>
      <c r="V111" s="39"/>
      <c r="W111" s="39"/>
      <c r="X111" s="39"/>
      <c r="Y111" s="112">
        <f>IF(X111 &lt;&gt; "", RIGHT(Table157753112838485868[[#This Row],[Class (Dropdown)]],6),0)</f>
        <v>0</v>
      </c>
      <c r="Z111" s="108"/>
      <c r="AA111" s="107"/>
      <c r="AB111" s="111">
        <f>Table157753112838485868[[#This Row],[Rate (Auto fill)]]*Table157753112838485868[[#This Row],[Hours Groomed]]</f>
        <v>0</v>
      </c>
      <c r="AC111" s="32"/>
      <c r="AE111" s="85"/>
      <c r="AF111" s="85"/>
      <c r="AI111" s="33"/>
      <c r="AJ111" s="39"/>
      <c r="AK111" s="39"/>
      <c r="AL111" s="39"/>
      <c r="AM111" s="76"/>
      <c r="AN111" s="39"/>
      <c r="AO111" s="39"/>
      <c r="AP111" s="33"/>
      <c r="AQ111" s="77"/>
      <c r="AR111" s="39"/>
      <c r="AS111" s="39"/>
      <c r="AT111" s="76"/>
      <c r="AU111" s="39"/>
      <c r="AV111" s="78"/>
      <c r="AW111" s="33"/>
      <c r="AX111" s="77"/>
      <c r="AY111" s="39"/>
      <c r="AZ111" s="39"/>
      <c r="BA111" s="76"/>
      <c r="BB111" s="39"/>
      <c r="BC111" s="78"/>
      <c r="BD111" s="33"/>
      <c r="BE111" s="77"/>
      <c r="BF111" s="39"/>
      <c r="BG111" s="39"/>
      <c r="BH111" s="76"/>
      <c r="BI111" s="39"/>
      <c r="BJ111" s="78"/>
      <c r="BK111" s="33"/>
    </row>
    <row r="112" spans="1:63" x14ac:dyDescent="0.35">
      <c r="A112" s="77"/>
      <c r="B112" s="39"/>
      <c r="C112" s="39"/>
      <c r="D112" s="39"/>
      <c r="E112" s="39"/>
      <c r="F112" s="73"/>
      <c r="G112" s="95">
        <f>Table14874532333435363[[#This Row],[Hours Worked]]*Table14874532333435363[[#This Row],[Rate]]</f>
        <v>0</v>
      </c>
      <c r="H112" s="116"/>
      <c r="I112" s="118">
        <f>IF(Table14874532333435363[[#This Row],[Equipment Used (Dropdown)]] &lt;&gt; "", RIGHT(Table14874532333435363[[#This Row],[Equipment Used (Dropdown)]],6),0)</f>
        <v>0</v>
      </c>
      <c r="J112" s="94"/>
      <c r="K112" s="95">
        <f>Table14874532333435363[[#This Row],[Rate (Auto selects)]]*Table14874532333435363[[#This Row],[Hours Used]]</f>
        <v>0</v>
      </c>
      <c r="S112" s="33"/>
      <c r="T112" s="39"/>
      <c r="U112" s="39"/>
      <c r="V112" s="39"/>
      <c r="W112" s="39"/>
      <c r="X112" s="39"/>
      <c r="Y112" s="112">
        <f>IF(X112 &lt;&gt; "", RIGHT(Table157753112838485868[[#This Row],[Class (Dropdown)]],6),0)</f>
        <v>0</v>
      </c>
      <c r="Z112" s="108"/>
      <c r="AA112" s="107"/>
      <c r="AB112" s="111">
        <f>Table157753112838485868[[#This Row],[Rate (Auto fill)]]*Table157753112838485868[[#This Row],[Hours Groomed]]</f>
        <v>0</v>
      </c>
      <c r="AC112" s="32"/>
      <c r="AE112" s="85"/>
      <c r="AF112" s="85"/>
      <c r="AI112" s="33"/>
      <c r="AJ112" s="39"/>
      <c r="AK112" s="39"/>
      <c r="AL112" s="39"/>
      <c r="AM112" s="76"/>
      <c r="AN112" s="39"/>
      <c r="AO112" s="39"/>
      <c r="AP112" s="33"/>
      <c r="AQ112" s="77"/>
      <c r="AR112" s="39"/>
      <c r="AS112" s="39"/>
      <c r="AT112" s="76"/>
      <c r="AU112" s="39"/>
      <c r="AV112" s="78"/>
      <c r="AW112" s="33"/>
      <c r="AX112" s="77"/>
      <c r="AY112" s="39"/>
      <c r="AZ112" s="39"/>
      <c r="BA112" s="76"/>
      <c r="BB112" s="39"/>
      <c r="BC112" s="78"/>
      <c r="BD112" s="33"/>
      <c r="BE112" s="77"/>
      <c r="BF112" s="39"/>
      <c r="BG112" s="39"/>
      <c r="BH112" s="76"/>
      <c r="BI112" s="39"/>
      <c r="BJ112" s="78"/>
      <c r="BK112" s="33"/>
    </row>
    <row r="113" spans="1:63" x14ac:dyDescent="0.35">
      <c r="A113" s="77"/>
      <c r="B113" s="39"/>
      <c r="C113" s="39"/>
      <c r="D113" s="39"/>
      <c r="E113" s="39"/>
      <c r="F113" s="73"/>
      <c r="G113" s="95">
        <f>Table14874532333435363[[#This Row],[Hours Worked]]*Table14874532333435363[[#This Row],[Rate]]</f>
        <v>0</v>
      </c>
      <c r="H113" s="116"/>
      <c r="I113" s="118">
        <f>IF(Table14874532333435363[[#This Row],[Equipment Used (Dropdown)]] &lt;&gt; "", RIGHT(Table14874532333435363[[#This Row],[Equipment Used (Dropdown)]],6),0)</f>
        <v>0</v>
      </c>
      <c r="J113" s="94"/>
      <c r="K113" s="95">
        <f>Table14874532333435363[[#This Row],[Rate (Auto selects)]]*Table14874532333435363[[#This Row],[Hours Used]]</f>
        <v>0</v>
      </c>
      <c r="S113" s="33"/>
      <c r="T113" s="39"/>
      <c r="U113" s="39"/>
      <c r="V113" s="39"/>
      <c r="W113" s="39"/>
      <c r="X113" s="39"/>
      <c r="Y113" s="112">
        <f>IF(X113 &lt;&gt; "", RIGHT(Table157753112838485868[[#This Row],[Class (Dropdown)]],6),0)</f>
        <v>0</v>
      </c>
      <c r="Z113" s="108"/>
      <c r="AA113" s="107"/>
      <c r="AB113" s="111">
        <f>Table157753112838485868[[#This Row],[Rate (Auto fill)]]*Table157753112838485868[[#This Row],[Hours Groomed]]</f>
        <v>0</v>
      </c>
      <c r="AC113" s="32"/>
      <c r="AE113" s="85"/>
      <c r="AF113" s="85"/>
      <c r="AI113" s="33"/>
      <c r="AJ113" s="39"/>
      <c r="AK113" s="39"/>
      <c r="AL113" s="39"/>
      <c r="AM113" s="76"/>
      <c r="AN113" s="39"/>
      <c r="AO113" s="39"/>
      <c r="AP113" s="33"/>
      <c r="AQ113" s="77"/>
      <c r="AR113" s="39"/>
      <c r="AS113" s="39"/>
      <c r="AT113" s="76"/>
      <c r="AU113" s="39"/>
      <c r="AV113" s="78"/>
      <c r="AW113" s="33"/>
      <c r="AX113" s="77"/>
      <c r="AY113" s="39"/>
      <c r="AZ113" s="39"/>
      <c r="BA113" s="76"/>
      <c r="BB113" s="39"/>
      <c r="BC113" s="78"/>
      <c r="BD113" s="33"/>
      <c r="BE113" s="77"/>
      <c r="BF113" s="39"/>
      <c r="BG113" s="39"/>
      <c r="BH113" s="76"/>
      <c r="BI113" s="39"/>
      <c r="BJ113" s="78"/>
      <c r="BK113" s="33"/>
    </row>
    <row r="114" spans="1:63" x14ac:dyDescent="0.35">
      <c r="A114" s="77"/>
      <c r="B114" s="39"/>
      <c r="C114" s="39"/>
      <c r="D114" s="39"/>
      <c r="E114" s="39"/>
      <c r="F114" s="73"/>
      <c r="G114" s="95">
        <f>Table14874532333435363[[#This Row],[Hours Worked]]*Table14874532333435363[[#This Row],[Rate]]</f>
        <v>0</v>
      </c>
      <c r="H114" s="116"/>
      <c r="I114" s="118">
        <f>IF(Table14874532333435363[[#This Row],[Equipment Used (Dropdown)]] &lt;&gt; "", RIGHT(Table14874532333435363[[#This Row],[Equipment Used (Dropdown)]],6),0)</f>
        <v>0</v>
      </c>
      <c r="J114" s="94"/>
      <c r="K114" s="95">
        <f>Table14874532333435363[[#This Row],[Rate (Auto selects)]]*Table14874532333435363[[#This Row],[Hours Used]]</f>
        <v>0</v>
      </c>
      <c r="S114" s="33"/>
      <c r="T114" s="39"/>
      <c r="U114" s="39"/>
      <c r="V114" s="39"/>
      <c r="W114" s="39"/>
      <c r="X114" s="39"/>
      <c r="Y114" s="112">
        <f>IF(X114 &lt;&gt; "", RIGHT(Table157753112838485868[[#This Row],[Class (Dropdown)]],6),0)</f>
        <v>0</v>
      </c>
      <c r="Z114" s="108"/>
      <c r="AA114" s="107"/>
      <c r="AB114" s="111">
        <f>Table157753112838485868[[#This Row],[Rate (Auto fill)]]*Table157753112838485868[[#This Row],[Hours Groomed]]</f>
        <v>0</v>
      </c>
      <c r="AC114" s="32"/>
      <c r="AE114" s="85"/>
      <c r="AF114" s="85"/>
      <c r="AI114" s="33"/>
      <c r="AJ114" s="39"/>
      <c r="AK114" s="39"/>
      <c r="AL114" s="39"/>
      <c r="AM114" s="76"/>
      <c r="AN114" s="39"/>
      <c r="AO114" s="39"/>
      <c r="AP114" s="33"/>
      <c r="AQ114" s="77"/>
      <c r="AR114" s="39"/>
      <c r="AS114" s="39"/>
      <c r="AT114" s="76"/>
      <c r="AU114" s="39"/>
      <c r="AV114" s="78"/>
      <c r="AW114" s="33"/>
      <c r="AX114" s="77"/>
      <c r="AY114" s="39"/>
      <c r="AZ114" s="39"/>
      <c r="BA114" s="76"/>
      <c r="BB114" s="39"/>
      <c r="BC114" s="78"/>
      <c r="BD114" s="33"/>
      <c r="BE114" s="77"/>
      <c r="BF114" s="39"/>
      <c r="BG114" s="39"/>
      <c r="BH114" s="76"/>
      <c r="BI114" s="39"/>
      <c r="BJ114" s="78"/>
      <c r="BK114" s="33"/>
    </row>
    <row r="115" spans="1:63" x14ac:dyDescent="0.35">
      <c r="A115" s="77"/>
      <c r="B115" s="39"/>
      <c r="C115" s="39"/>
      <c r="D115" s="39"/>
      <c r="E115" s="39"/>
      <c r="F115" s="73"/>
      <c r="G115" s="95">
        <f>Table14874532333435363[[#This Row],[Hours Worked]]*Table14874532333435363[[#This Row],[Rate]]</f>
        <v>0</v>
      </c>
      <c r="H115" s="116"/>
      <c r="I115" s="118">
        <f>IF(Table14874532333435363[[#This Row],[Equipment Used (Dropdown)]] &lt;&gt; "", RIGHT(Table14874532333435363[[#This Row],[Equipment Used (Dropdown)]],6),0)</f>
        <v>0</v>
      </c>
      <c r="J115" s="94"/>
      <c r="K115" s="95">
        <f>Table14874532333435363[[#This Row],[Rate (Auto selects)]]*Table14874532333435363[[#This Row],[Hours Used]]</f>
        <v>0</v>
      </c>
      <c r="S115" s="33"/>
      <c r="T115" s="39"/>
      <c r="U115" s="39"/>
      <c r="V115" s="39"/>
      <c r="W115" s="39"/>
      <c r="X115" s="39"/>
      <c r="Y115" s="112">
        <f>IF(X115 &lt;&gt; "", RIGHT(Table157753112838485868[[#This Row],[Class (Dropdown)]],6),0)</f>
        <v>0</v>
      </c>
      <c r="Z115" s="108"/>
      <c r="AA115" s="107"/>
      <c r="AB115" s="111">
        <f>Table157753112838485868[[#This Row],[Rate (Auto fill)]]*Table157753112838485868[[#This Row],[Hours Groomed]]</f>
        <v>0</v>
      </c>
      <c r="AC115" s="32"/>
      <c r="AE115" s="85"/>
      <c r="AF115" s="85"/>
      <c r="AI115" s="33"/>
      <c r="AJ115" s="39"/>
      <c r="AK115" s="39"/>
      <c r="AL115" s="39"/>
      <c r="AM115" s="76"/>
      <c r="AN115" s="39"/>
      <c r="AO115" s="39"/>
      <c r="AP115" s="33"/>
      <c r="AQ115" s="77"/>
      <c r="AR115" s="39"/>
      <c r="AS115" s="39"/>
      <c r="AT115" s="76"/>
      <c r="AU115" s="39"/>
      <c r="AV115" s="78"/>
      <c r="AW115" s="33"/>
      <c r="AX115" s="77"/>
      <c r="AY115" s="39"/>
      <c r="AZ115" s="39"/>
      <c r="BA115" s="76"/>
      <c r="BB115" s="39"/>
      <c r="BC115" s="78"/>
      <c r="BD115" s="33"/>
      <c r="BE115" s="77"/>
      <c r="BF115" s="39"/>
      <c r="BG115" s="39"/>
      <c r="BH115" s="76"/>
      <c r="BI115" s="39"/>
      <c r="BJ115" s="78"/>
      <c r="BK115" s="33"/>
    </row>
    <row r="116" spans="1:63" x14ac:dyDescent="0.35">
      <c r="A116" s="77"/>
      <c r="B116" s="39"/>
      <c r="C116" s="39"/>
      <c r="D116" s="39"/>
      <c r="E116" s="39"/>
      <c r="F116" s="73"/>
      <c r="G116" s="95">
        <f>Table14874532333435363[[#This Row],[Hours Worked]]*Table14874532333435363[[#This Row],[Rate]]</f>
        <v>0</v>
      </c>
      <c r="H116" s="116"/>
      <c r="I116" s="118">
        <f>IF(Table14874532333435363[[#This Row],[Equipment Used (Dropdown)]] &lt;&gt; "", RIGHT(Table14874532333435363[[#This Row],[Equipment Used (Dropdown)]],6),0)</f>
        <v>0</v>
      </c>
      <c r="J116" s="94"/>
      <c r="K116" s="95">
        <f>Table14874532333435363[[#This Row],[Rate (Auto selects)]]*Table14874532333435363[[#This Row],[Hours Used]]</f>
        <v>0</v>
      </c>
      <c r="S116" s="33"/>
      <c r="T116" s="39"/>
      <c r="U116" s="39"/>
      <c r="V116" s="39"/>
      <c r="W116" s="39"/>
      <c r="X116" s="39"/>
      <c r="Y116" s="112">
        <f>IF(X116 &lt;&gt; "", RIGHT(Table157753112838485868[[#This Row],[Class (Dropdown)]],6),0)</f>
        <v>0</v>
      </c>
      <c r="Z116" s="108"/>
      <c r="AA116" s="107"/>
      <c r="AB116" s="111">
        <f>Table157753112838485868[[#This Row],[Rate (Auto fill)]]*Table157753112838485868[[#This Row],[Hours Groomed]]</f>
        <v>0</v>
      </c>
      <c r="AC116" s="32"/>
      <c r="AE116" s="85"/>
      <c r="AF116" s="85"/>
      <c r="AI116" s="33"/>
      <c r="AJ116" s="39"/>
      <c r="AK116" s="39"/>
      <c r="AL116" s="39"/>
      <c r="AM116" s="76"/>
      <c r="AN116" s="39"/>
      <c r="AO116" s="39"/>
      <c r="AP116" s="33"/>
      <c r="AQ116" s="77"/>
      <c r="AR116" s="39"/>
      <c r="AS116" s="39"/>
      <c r="AT116" s="76"/>
      <c r="AU116" s="39"/>
      <c r="AV116" s="78"/>
      <c r="AW116" s="33"/>
      <c r="AX116" s="77"/>
      <c r="AY116" s="39"/>
      <c r="AZ116" s="39"/>
      <c r="BA116" s="76"/>
      <c r="BB116" s="39"/>
      <c r="BC116" s="78"/>
      <c r="BD116" s="33"/>
      <c r="BE116" s="77"/>
      <c r="BF116" s="39"/>
      <c r="BG116" s="39"/>
      <c r="BH116" s="76"/>
      <c r="BI116" s="39"/>
      <c r="BJ116" s="78"/>
      <c r="BK116" s="33"/>
    </row>
    <row r="117" spans="1:63" x14ac:dyDescent="0.35">
      <c r="A117" s="77"/>
      <c r="B117" s="39"/>
      <c r="C117" s="39"/>
      <c r="D117" s="39"/>
      <c r="E117" s="39"/>
      <c r="F117" s="73"/>
      <c r="G117" s="95">
        <f>Table14874532333435363[[#This Row],[Hours Worked]]*Table14874532333435363[[#This Row],[Rate]]</f>
        <v>0</v>
      </c>
      <c r="H117" s="116"/>
      <c r="I117" s="118">
        <f>IF(Table14874532333435363[[#This Row],[Equipment Used (Dropdown)]] &lt;&gt; "", RIGHT(Table14874532333435363[[#This Row],[Equipment Used (Dropdown)]],6),0)</f>
        <v>0</v>
      </c>
      <c r="J117" s="94"/>
      <c r="K117" s="95">
        <f>Table14874532333435363[[#This Row],[Rate (Auto selects)]]*Table14874532333435363[[#This Row],[Hours Used]]</f>
        <v>0</v>
      </c>
      <c r="S117" s="33"/>
      <c r="T117" s="39"/>
      <c r="U117" s="39"/>
      <c r="V117" s="39"/>
      <c r="W117" s="39"/>
      <c r="X117" s="39"/>
      <c r="Y117" s="112">
        <f>IF(X117 &lt;&gt; "", RIGHT(Table157753112838485868[[#This Row],[Class (Dropdown)]],6),0)</f>
        <v>0</v>
      </c>
      <c r="Z117" s="108"/>
      <c r="AA117" s="107"/>
      <c r="AB117" s="111">
        <f>Table157753112838485868[[#This Row],[Rate (Auto fill)]]*Table157753112838485868[[#This Row],[Hours Groomed]]</f>
        <v>0</v>
      </c>
      <c r="AC117" s="32"/>
      <c r="AE117" s="85"/>
      <c r="AF117" s="85"/>
      <c r="AI117" s="33"/>
      <c r="AJ117" s="39"/>
      <c r="AK117" s="39"/>
      <c r="AL117" s="39"/>
      <c r="AM117" s="76"/>
      <c r="AN117" s="39"/>
      <c r="AO117" s="39"/>
      <c r="AP117" s="33"/>
      <c r="AQ117" s="77"/>
      <c r="AR117" s="39"/>
      <c r="AS117" s="39"/>
      <c r="AT117" s="76"/>
      <c r="AU117" s="39"/>
      <c r="AV117" s="78"/>
      <c r="AW117" s="33"/>
      <c r="AX117" s="77"/>
      <c r="AY117" s="39"/>
      <c r="AZ117" s="39"/>
      <c r="BA117" s="76"/>
      <c r="BB117" s="39"/>
      <c r="BC117" s="78"/>
      <c r="BD117" s="33"/>
      <c r="BE117" s="77"/>
      <c r="BF117" s="39"/>
      <c r="BG117" s="39"/>
      <c r="BH117" s="76"/>
      <c r="BI117" s="39"/>
      <c r="BJ117" s="78"/>
      <c r="BK117" s="33"/>
    </row>
    <row r="118" spans="1:63" x14ac:dyDescent="0.35">
      <c r="A118" s="77"/>
      <c r="B118" s="39"/>
      <c r="C118" s="39"/>
      <c r="D118" s="39"/>
      <c r="E118" s="39"/>
      <c r="F118" s="73"/>
      <c r="G118" s="95">
        <f>Table14874532333435363[[#This Row],[Hours Worked]]*Table14874532333435363[[#This Row],[Rate]]</f>
        <v>0</v>
      </c>
      <c r="H118" s="116"/>
      <c r="I118" s="118">
        <f>IF(Table14874532333435363[[#This Row],[Equipment Used (Dropdown)]] &lt;&gt; "", RIGHT(Table14874532333435363[[#This Row],[Equipment Used (Dropdown)]],6),0)</f>
        <v>0</v>
      </c>
      <c r="J118" s="94"/>
      <c r="K118" s="95">
        <f>Table14874532333435363[[#This Row],[Rate (Auto selects)]]*Table14874532333435363[[#This Row],[Hours Used]]</f>
        <v>0</v>
      </c>
      <c r="S118" s="33"/>
      <c r="T118" s="39"/>
      <c r="U118" s="39"/>
      <c r="V118" s="39"/>
      <c r="W118" s="39"/>
      <c r="X118" s="39"/>
      <c r="Y118" s="112">
        <f>IF(X118 &lt;&gt; "", RIGHT(Table157753112838485868[[#This Row],[Class (Dropdown)]],6),0)</f>
        <v>0</v>
      </c>
      <c r="Z118" s="108"/>
      <c r="AA118" s="107"/>
      <c r="AB118" s="111">
        <f>Table157753112838485868[[#This Row],[Rate (Auto fill)]]*Table157753112838485868[[#This Row],[Hours Groomed]]</f>
        <v>0</v>
      </c>
      <c r="AC118" s="32"/>
      <c r="AE118" s="85"/>
      <c r="AF118" s="85"/>
      <c r="AI118" s="33"/>
      <c r="AJ118" s="39"/>
      <c r="AK118" s="39"/>
      <c r="AL118" s="39"/>
      <c r="AM118" s="76"/>
      <c r="AN118" s="39"/>
      <c r="AO118" s="39"/>
      <c r="AP118" s="33"/>
      <c r="AQ118" s="77"/>
      <c r="AR118" s="39"/>
      <c r="AS118" s="39"/>
      <c r="AT118" s="76"/>
      <c r="AU118" s="39"/>
      <c r="AV118" s="78"/>
      <c r="AW118" s="33"/>
      <c r="AX118" s="77"/>
      <c r="AY118" s="39"/>
      <c r="AZ118" s="39"/>
      <c r="BA118" s="76"/>
      <c r="BB118" s="39"/>
      <c r="BC118" s="78"/>
      <c r="BD118" s="33"/>
      <c r="BE118" s="77"/>
      <c r="BF118" s="39"/>
      <c r="BG118" s="39"/>
      <c r="BH118" s="76"/>
      <c r="BI118" s="39"/>
      <c r="BJ118" s="78"/>
      <c r="BK118" s="33"/>
    </row>
    <row r="119" spans="1:63" x14ac:dyDescent="0.35">
      <c r="A119" s="77"/>
      <c r="B119" s="39"/>
      <c r="C119" s="39"/>
      <c r="D119" s="39"/>
      <c r="E119" s="39"/>
      <c r="F119" s="73"/>
      <c r="G119" s="95">
        <f>Table14874532333435363[[#This Row],[Hours Worked]]*Table14874532333435363[[#This Row],[Rate]]</f>
        <v>0</v>
      </c>
      <c r="H119" s="116"/>
      <c r="I119" s="118">
        <f>IF(Table14874532333435363[[#This Row],[Equipment Used (Dropdown)]] &lt;&gt; "", RIGHT(Table14874532333435363[[#This Row],[Equipment Used (Dropdown)]],6),0)</f>
        <v>0</v>
      </c>
      <c r="J119" s="94"/>
      <c r="K119" s="95">
        <f>Table14874532333435363[[#This Row],[Rate (Auto selects)]]*Table14874532333435363[[#This Row],[Hours Used]]</f>
        <v>0</v>
      </c>
      <c r="S119" s="33"/>
      <c r="T119" s="39"/>
      <c r="U119" s="39"/>
      <c r="V119" s="39"/>
      <c r="W119" s="39"/>
      <c r="X119" s="39"/>
      <c r="Y119" s="112">
        <f>IF(X119 &lt;&gt; "", RIGHT(Table157753112838485868[[#This Row],[Class (Dropdown)]],6),0)</f>
        <v>0</v>
      </c>
      <c r="Z119" s="108"/>
      <c r="AA119" s="107"/>
      <c r="AB119" s="111">
        <f>Table157753112838485868[[#This Row],[Rate (Auto fill)]]*Table157753112838485868[[#This Row],[Hours Groomed]]</f>
        <v>0</v>
      </c>
      <c r="AC119" s="32"/>
      <c r="AE119" s="85"/>
      <c r="AF119" s="85"/>
      <c r="AI119" s="33"/>
      <c r="AJ119" s="39"/>
      <c r="AK119" s="39"/>
      <c r="AL119" s="39"/>
      <c r="AM119" s="76"/>
      <c r="AN119" s="39"/>
      <c r="AO119" s="39"/>
      <c r="AP119" s="33"/>
      <c r="AQ119" s="77"/>
      <c r="AR119" s="39"/>
      <c r="AS119" s="39"/>
      <c r="AT119" s="76"/>
      <c r="AU119" s="39"/>
      <c r="AV119" s="78"/>
      <c r="AW119" s="33"/>
      <c r="AX119" s="77"/>
      <c r="AY119" s="39"/>
      <c r="AZ119" s="39"/>
      <c r="BA119" s="76"/>
      <c r="BB119" s="39"/>
      <c r="BC119" s="78"/>
      <c r="BD119" s="33"/>
      <c r="BE119" s="77"/>
      <c r="BF119" s="39"/>
      <c r="BG119" s="39"/>
      <c r="BH119" s="76"/>
      <c r="BI119" s="39"/>
      <c r="BJ119" s="78"/>
      <c r="BK119" s="33"/>
    </row>
    <row r="120" spans="1:63" x14ac:dyDescent="0.35">
      <c r="A120" s="77"/>
      <c r="B120" s="39"/>
      <c r="C120" s="39"/>
      <c r="D120" s="39"/>
      <c r="E120" s="39"/>
      <c r="F120" s="73"/>
      <c r="G120" s="95">
        <f>Table14874532333435363[[#This Row],[Hours Worked]]*Table14874532333435363[[#This Row],[Rate]]</f>
        <v>0</v>
      </c>
      <c r="H120" s="116"/>
      <c r="I120" s="118">
        <f>IF(Table14874532333435363[[#This Row],[Equipment Used (Dropdown)]] &lt;&gt; "", RIGHT(Table14874532333435363[[#This Row],[Equipment Used (Dropdown)]],6),0)</f>
        <v>0</v>
      </c>
      <c r="J120" s="94"/>
      <c r="K120" s="95">
        <f>Table14874532333435363[[#This Row],[Rate (Auto selects)]]*Table14874532333435363[[#This Row],[Hours Used]]</f>
        <v>0</v>
      </c>
      <c r="S120" s="33"/>
      <c r="T120" s="39"/>
      <c r="U120" s="39"/>
      <c r="V120" s="39"/>
      <c r="W120" s="39"/>
      <c r="X120" s="39"/>
      <c r="Y120" s="112">
        <f>IF(X120 &lt;&gt; "", RIGHT(Table157753112838485868[[#This Row],[Class (Dropdown)]],6),0)</f>
        <v>0</v>
      </c>
      <c r="Z120" s="108"/>
      <c r="AA120" s="107"/>
      <c r="AB120" s="111">
        <f>Table157753112838485868[[#This Row],[Rate (Auto fill)]]*Table157753112838485868[[#This Row],[Hours Groomed]]</f>
        <v>0</v>
      </c>
      <c r="AC120" s="32"/>
      <c r="AE120" s="85"/>
      <c r="AF120" s="85"/>
      <c r="AI120" s="33"/>
      <c r="AJ120" s="39"/>
      <c r="AK120" s="39"/>
      <c r="AL120" s="39"/>
      <c r="AM120" s="76"/>
      <c r="AN120" s="39"/>
      <c r="AO120" s="39"/>
      <c r="AP120" s="33"/>
      <c r="AQ120" s="77"/>
      <c r="AR120" s="39"/>
      <c r="AS120" s="39"/>
      <c r="AT120" s="76"/>
      <c r="AU120" s="39"/>
      <c r="AV120" s="78"/>
      <c r="AW120" s="33"/>
      <c r="AX120" s="77"/>
      <c r="AY120" s="39"/>
      <c r="AZ120" s="39"/>
      <c r="BA120" s="76"/>
      <c r="BB120" s="39"/>
      <c r="BC120" s="78"/>
      <c r="BD120" s="33"/>
      <c r="BE120" s="77"/>
      <c r="BF120" s="39"/>
      <c r="BG120" s="39"/>
      <c r="BH120" s="76"/>
      <c r="BI120" s="39"/>
      <c r="BJ120" s="78"/>
      <c r="BK120" s="33"/>
    </row>
    <row r="121" spans="1:63" x14ac:dyDescent="0.35">
      <c r="A121" s="77"/>
      <c r="B121" s="39"/>
      <c r="C121" s="39"/>
      <c r="D121" s="39"/>
      <c r="E121" s="39"/>
      <c r="F121" s="73"/>
      <c r="G121" s="95">
        <f>Table14874532333435363[[#This Row],[Hours Worked]]*Table14874532333435363[[#This Row],[Rate]]</f>
        <v>0</v>
      </c>
      <c r="H121" s="116"/>
      <c r="I121" s="118">
        <f>IF(Table14874532333435363[[#This Row],[Equipment Used (Dropdown)]] &lt;&gt; "", RIGHT(Table14874532333435363[[#This Row],[Equipment Used (Dropdown)]],6),0)</f>
        <v>0</v>
      </c>
      <c r="J121" s="94"/>
      <c r="K121" s="95">
        <f>Table14874532333435363[[#This Row],[Rate (Auto selects)]]*Table14874532333435363[[#This Row],[Hours Used]]</f>
        <v>0</v>
      </c>
      <c r="S121" s="33"/>
      <c r="T121" s="39"/>
      <c r="U121" s="39"/>
      <c r="V121" s="39"/>
      <c r="W121" s="39"/>
      <c r="X121" s="39"/>
      <c r="Y121" s="112">
        <f>IF(X121 &lt;&gt; "", RIGHT(Table157753112838485868[[#This Row],[Class (Dropdown)]],6),0)</f>
        <v>0</v>
      </c>
      <c r="Z121" s="108"/>
      <c r="AA121" s="107"/>
      <c r="AB121" s="111">
        <f>Table157753112838485868[[#This Row],[Rate (Auto fill)]]*Table157753112838485868[[#This Row],[Hours Groomed]]</f>
        <v>0</v>
      </c>
      <c r="AC121" s="32"/>
      <c r="AE121" s="85"/>
      <c r="AF121" s="85"/>
      <c r="AI121" s="33"/>
      <c r="AJ121" s="39"/>
      <c r="AK121" s="39"/>
      <c r="AL121" s="39"/>
      <c r="AM121" s="76"/>
      <c r="AN121" s="39"/>
      <c r="AO121" s="39"/>
      <c r="AP121" s="33"/>
      <c r="AQ121" s="77"/>
      <c r="AR121" s="39"/>
      <c r="AS121" s="39"/>
      <c r="AT121" s="76"/>
      <c r="AU121" s="39"/>
      <c r="AV121" s="78"/>
      <c r="AW121" s="33"/>
      <c r="AX121" s="77"/>
      <c r="AY121" s="39"/>
      <c r="AZ121" s="39"/>
      <c r="BA121" s="76"/>
      <c r="BB121" s="39"/>
      <c r="BC121" s="78"/>
      <c r="BD121" s="33"/>
      <c r="BE121" s="77"/>
      <c r="BF121" s="39"/>
      <c r="BG121" s="39"/>
      <c r="BH121" s="76"/>
      <c r="BI121" s="39"/>
      <c r="BJ121" s="78"/>
      <c r="BK121" s="33"/>
    </row>
    <row r="122" spans="1:63" x14ac:dyDescent="0.35">
      <c r="A122" s="77"/>
      <c r="B122" s="39"/>
      <c r="C122" s="39"/>
      <c r="D122" s="39"/>
      <c r="E122" s="39"/>
      <c r="F122" s="73"/>
      <c r="G122" s="95">
        <f>Table14874532333435363[[#This Row],[Hours Worked]]*Table14874532333435363[[#This Row],[Rate]]</f>
        <v>0</v>
      </c>
      <c r="H122" s="116"/>
      <c r="I122" s="118">
        <f>IF(Table14874532333435363[[#This Row],[Equipment Used (Dropdown)]] &lt;&gt; "", RIGHT(Table14874532333435363[[#This Row],[Equipment Used (Dropdown)]],6),0)</f>
        <v>0</v>
      </c>
      <c r="J122" s="94"/>
      <c r="K122" s="95">
        <f>Table14874532333435363[[#This Row],[Rate (Auto selects)]]*Table14874532333435363[[#This Row],[Hours Used]]</f>
        <v>0</v>
      </c>
      <c r="S122" s="33"/>
      <c r="T122" s="39"/>
      <c r="U122" s="39"/>
      <c r="V122" s="39"/>
      <c r="W122" s="39"/>
      <c r="X122" s="39"/>
      <c r="Y122" s="112">
        <f>IF(X122 &lt;&gt; "", RIGHT(Table157753112838485868[[#This Row],[Class (Dropdown)]],6),0)</f>
        <v>0</v>
      </c>
      <c r="Z122" s="108"/>
      <c r="AA122" s="107"/>
      <c r="AB122" s="111">
        <f>Table157753112838485868[[#This Row],[Rate (Auto fill)]]*Table157753112838485868[[#This Row],[Hours Groomed]]</f>
        <v>0</v>
      </c>
      <c r="AC122" s="32"/>
      <c r="AE122" s="85"/>
      <c r="AF122" s="85"/>
      <c r="AI122" s="33"/>
      <c r="AJ122" s="39"/>
      <c r="AK122" s="39"/>
      <c r="AL122" s="39"/>
      <c r="AM122" s="76"/>
      <c r="AN122" s="39"/>
      <c r="AO122" s="39"/>
      <c r="AP122" s="33"/>
      <c r="AQ122" s="77"/>
      <c r="AR122" s="39"/>
      <c r="AS122" s="39"/>
      <c r="AT122" s="76"/>
      <c r="AU122" s="39"/>
      <c r="AV122" s="78"/>
      <c r="AW122" s="33"/>
      <c r="AX122" s="77"/>
      <c r="AY122" s="39"/>
      <c r="AZ122" s="39"/>
      <c r="BA122" s="76"/>
      <c r="BB122" s="39"/>
      <c r="BC122" s="78"/>
      <c r="BD122" s="33"/>
      <c r="BE122" s="77"/>
      <c r="BF122" s="39"/>
      <c r="BG122" s="39"/>
      <c r="BH122" s="76"/>
      <c r="BI122" s="39"/>
      <c r="BJ122" s="78"/>
      <c r="BK122" s="33"/>
    </row>
    <row r="123" spans="1:63" x14ac:dyDescent="0.35">
      <c r="A123" s="77"/>
      <c r="B123" s="39"/>
      <c r="C123" s="39"/>
      <c r="D123" s="39"/>
      <c r="E123" s="39"/>
      <c r="F123" s="73"/>
      <c r="G123" s="95">
        <f>Table14874532333435363[[#This Row],[Hours Worked]]*Table14874532333435363[[#This Row],[Rate]]</f>
        <v>0</v>
      </c>
      <c r="H123" s="116"/>
      <c r="I123" s="118">
        <f>IF(Table14874532333435363[[#This Row],[Equipment Used (Dropdown)]] &lt;&gt; "", RIGHT(Table14874532333435363[[#This Row],[Equipment Used (Dropdown)]],6),0)</f>
        <v>0</v>
      </c>
      <c r="J123" s="94"/>
      <c r="K123" s="95">
        <f>Table14874532333435363[[#This Row],[Rate (Auto selects)]]*Table14874532333435363[[#This Row],[Hours Used]]</f>
        <v>0</v>
      </c>
      <c r="S123" s="33"/>
      <c r="T123" s="39"/>
      <c r="U123" s="39"/>
      <c r="V123" s="39"/>
      <c r="W123" s="39"/>
      <c r="X123" s="39"/>
      <c r="Y123" s="112">
        <f>IF(X123 &lt;&gt; "", RIGHT(Table157753112838485868[[#This Row],[Class (Dropdown)]],6),0)</f>
        <v>0</v>
      </c>
      <c r="Z123" s="108"/>
      <c r="AA123" s="107"/>
      <c r="AB123" s="111">
        <f>Table157753112838485868[[#This Row],[Rate (Auto fill)]]*Table157753112838485868[[#This Row],[Hours Groomed]]</f>
        <v>0</v>
      </c>
      <c r="AC123" s="32"/>
      <c r="AE123" s="85"/>
      <c r="AF123" s="85"/>
      <c r="AI123" s="33"/>
      <c r="AJ123" s="39"/>
      <c r="AK123" s="39"/>
      <c r="AL123" s="39"/>
      <c r="AM123" s="76"/>
      <c r="AN123" s="39"/>
      <c r="AO123" s="39"/>
      <c r="AP123" s="33"/>
      <c r="AQ123" s="77"/>
      <c r="AR123" s="39"/>
      <c r="AS123" s="39"/>
      <c r="AT123" s="76"/>
      <c r="AU123" s="39"/>
      <c r="AV123" s="78"/>
      <c r="AW123" s="33"/>
      <c r="AX123" s="77"/>
      <c r="AY123" s="39"/>
      <c r="AZ123" s="39"/>
      <c r="BA123" s="76"/>
      <c r="BB123" s="39"/>
      <c r="BC123" s="78"/>
      <c r="BD123" s="33"/>
      <c r="BE123" s="77"/>
      <c r="BF123" s="39"/>
      <c r="BG123" s="39"/>
      <c r="BH123" s="76"/>
      <c r="BI123" s="39"/>
      <c r="BJ123" s="78"/>
      <c r="BK123" s="33"/>
    </row>
    <row r="124" spans="1:63" x14ac:dyDescent="0.35">
      <c r="A124" s="77"/>
      <c r="B124" s="39"/>
      <c r="C124" s="39"/>
      <c r="D124" s="39"/>
      <c r="E124" s="39"/>
      <c r="F124" s="73"/>
      <c r="G124" s="95">
        <f>Table14874532333435363[[#This Row],[Hours Worked]]*Table14874532333435363[[#This Row],[Rate]]</f>
        <v>0</v>
      </c>
      <c r="H124" s="116"/>
      <c r="I124" s="118">
        <f>IF(Table14874532333435363[[#This Row],[Equipment Used (Dropdown)]] &lt;&gt; "", RIGHT(Table14874532333435363[[#This Row],[Equipment Used (Dropdown)]],6),0)</f>
        <v>0</v>
      </c>
      <c r="J124" s="94"/>
      <c r="K124" s="95">
        <f>Table14874532333435363[[#This Row],[Rate (Auto selects)]]*Table14874532333435363[[#This Row],[Hours Used]]</f>
        <v>0</v>
      </c>
      <c r="S124" s="33"/>
      <c r="T124" s="39"/>
      <c r="U124" s="39"/>
      <c r="V124" s="39"/>
      <c r="W124" s="39"/>
      <c r="X124" s="39"/>
      <c r="Y124" s="112">
        <f>IF(X124 &lt;&gt; "", RIGHT(Table157753112838485868[[#This Row],[Class (Dropdown)]],6),0)</f>
        <v>0</v>
      </c>
      <c r="Z124" s="108"/>
      <c r="AA124" s="107"/>
      <c r="AB124" s="111">
        <f>Table157753112838485868[[#This Row],[Rate (Auto fill)]]*Table157753112838485868[[#This Row],[Hours Groomed]]</f>
        <v>0</v>
      </c>
      <c r="AC124" s="32"/>
      <c r="AE124" s="85"/>
      <c r="AF124" s="85"/>
      <c r="AI124" s="33"/>
      <c r="AJ124" s="39"/>
      <c r="AK124" s="39"/>
      <c r="AL124" s="39"/>
      <c r="AM124" s="76"/>
      <c r="AN124" s="39"/>
      <c r="AO124" s="39"/>
      <c r="AP124" s="33"/>
      <c r="AQ124" s="77"/>
      <c r="AR124" s="39"/>
      <c r="AS124" s="39"/>
      <c r="AT124" s="76"/>
      <c r="AU124" s="39"/>
      <c r="AV124" s="78"/>
      <c r="AW124" s="33"/>
      <c r="AX124" s="77"/>
      <c r="AY124" s="39"/>
      <c r="AZ124" s="39"/>
      <c r="BA124" s="76"/>
      <c r="BB124" s="39"/>
      <c r="BC124" s="78"/>
      <c r="BD124" s="33"/>
      <c r="BE124" s="77"/>
      <c r="BF124" s="39"/>
      <c r="BG124" s="39"/>
      <c r="BH124" s="76"/>
      <c r="BI124" s="39"/>
      <c r="BJ124" s="78"/>
      <c r="BK124" s="33"/>
    </row>
    <row r="125" spans="1:63" x14ac:dyDescent="0.35">
      <c r="A125" s="77"/>
      <c r="B125" s="39"/>
      <c r="C125" s="39"/>
      <c r="D125" s="39"/>
      <c r="E125" s="39"/>
      <c r="F125" s="73"/>
      <c r="G125" s="95">
        <f>Table14874532333435363[[#This Row],[Hours Worked]]*Table14874532333435363[[#This Row],[Rate]]</f>
        <v>0</v>
      </c>
      <c r="H125" s="116"/>
      <c r="I125" s="118">
        <f>IF(Table14874532333435363[[#This Row],[Equipment Used (Dropdown)]] &lt;&gt; "", RIGHT(Table14874532333435363[[#This Row],[Equipment Used (Dropdown)]],6),0)</f>
        <v>0</v>
      </c>
      <c r="J125" s="94"/>
      <c r="K125" s="95">
        <f>Table14874532333435363[[#This Row],[Rate (Auto selects)]]*Table14874532333435363[[#This Row],[Hours Used]]</f>
        <v>0</v>
      </c>
      <c r="S125" s="33"/>
      <c r="T125" s="39"/>
      <c r="U125" s="39"/>
      <c r="V125" s="39"/>
      <c r="W125" s="39"/>
      <c r="X125" s="39"/>
      <c r="Y125" s="112">
        <f>IF(X125 &lt;&gt; "", RIGHT(Table157753112838485868[[#This Row],[Class (Dropdown)]],6),0)</f>
        <v>0</v>
      </c>
      <c r="Z125" s="108"/>
      <c r="AA125" s="107"/>
      <c r="AB125" s="111">
        <f>Table157753112838485868[[#This Row],[Rate (Auto fill)]]*Table157753112838485868[[#This Row],[Hours Groomed]]</f>
        <v>0</v>
      </c>
      <c r="AC125" s="32"/>
      <c r="AE125" s="85"/>
      <c r="AF125" s="85"/>
      <c r="AI125" s="33"/>
      <c r="AJ125" s="39"/>
      <c r="AK125" s="39"/>
      <c r="AL125" s="39"/>
      <c r="AM125" s="76"/>
      <c r="AN125" s="39"/>
      <c r="AO125" s="39"/>
      <c r="AP125" s="33"/>
      <c r="AQ125" s="77"/>
      <c r="AR125" s="39"/>
      <c r="AS125" s="39"/>
      <c r="AT125" s="76"/>
      <c r="AU125" s="39"/>
      <c r="AV125" s="78"/>
      <c r="AW125" s="33"/>
      <c r="AX125" s="77"/>
      <c r="AY125" s="39"/>
      <c r="AZ125" s="39"/>
      <c r="BA125" s="76"/>
      <c r="BB125" s="39"/>
      <c r="BC125" s="78"/>
      <c r="BD125" s="33"/>
      <c r="BE125" s="77"/>
      <c r="BF125" s="39"/>
      <c r="BG125" s="39"/>
      <c r="BH125" s="76"/>
      <c r="BI125" s="39"/>
      <c r="BJ125" s="78"/>
      <c r="BK125" s="33"/>
    </row>
    <row r="126" spans="1:63" x14ac:dyDescent="0.35">
      <c r="A126" s="77"/>
      <c r="B126" s="39"/>
      <c r="C126" s="39"/>
      <c r="D126" s="39"/>
      <c r="E126" s="39"/>
      <c r="F126" s="73"/>
      <c r="G126" s="95">
        <f>Table14874532333435363[[#This Row],[Hours Worked]]*Table14874532333435363[[#This Row],[Rate]]</f>
        <v>0</v>
      </c>
      <c r="H126" s="116"/>
      <c r="I126" s="118">
        <f>IF(Table14874532333435363[[#This Row],[Equipment Used (Dropdown)]] &lt;&gt; "", RIGHT(Table14874532333435363[[#This Row],[Equipment Used (Dropdown)]],6),0)</f>
        <v>0</v>
      </c>
      <c r="J126" s="94"/>
      <c r="K126" s="95">
        <f>Table14874532333435363[[#This Row],[Rate (Auto selects)]]*Table14874532333435363[[#This Row],[Hours Used]]</f>
        <v>0</v>
      </c>
      <c r="S126" s="33"/>
      <c r="T126" s="39"/>
      <c r="U126" s="39"/>
      <c r="V126" s="39"/>
      <c r="W126" s="39"/>
      <c r="X126" s="39"/>
      <c r="Y126" s="112">
        <f>IF(X126 &lt;&gt; "", RIGHT(Table157753112838485868[[#This Row],[Class (Dropdown)]],6),0)</f>
        <v>0</v>
      </c>
      <c r="Z126" s="108"/>
      <c r="AA126" s="107"/>
      <c r="AB126" s="111">
        <f>Table157753112838485868[[#This Row],[Rate (Auto fill)]]*Table157753112838485868[[#This Row],[Hours Groomed]]</f>
        <v>0</v>
      </c>
      <c r="AC126" s="32"/>
      <c r="AE126" s="85"/>
      <c r="AF126" s="85"/>
      <c r="AI126" s="33"/>
      <c r="AJ126" s="39"/>
      <c r="AK126" s="39"/>
      <c r="AL126" s="39"/>
      <c r="AM126" s="76"/>
      <c r="AN126" s="39"/>
      <c r="AO126" s="39"/>
      <c r="AP126" s="33"/>
      <c r="AQ126" s="77"/>
      <c r="AR126" s="39"/>
      <c r="AS126" s="39"/>
      <c r="AT126" s="76"/>
      <c r="AU126" s="39"/>
      <c r="AV126" s="78"/>
      <c r="AW126" s="33"/>
      <c r="AX126" s="77"/>
      <c r="AY126" s="39"/>
      <c r="AZ126" s="39"/>
      <c r="BA126" s="76"/>
      <c r="BB126" s="39"/>
      <c r="BC126" s="78"/>
      <c r="BD126" s="33"/>
      <c r="BE126" s="77"/>
      <c r="BF126" s="39"/>
      <c r="BG126" s="39"/>
      <c r="BH126" s="76"/>
      <c r="BI126" s="39"/>
      <c r="BJ126" s="78"/>
      <c r="BK126" s="33"/>
    </row>
    <row r="127" spans="1:63" x14ac:dyDescent="0.35">
      <c r="A127" s="77"/>
      <c r="B127" s="39"/>
      <c r="C127" s="39"/>
      <c r="D127" s="39"/>
      <c r="E127" s="39"/>
      <c r="F127" s="73"/>
      <c r="G127" s="95">
        <f>Table14874532333435363[[#This Row],[Hours Worked]]*Table14874532333435363[[#This Row],[Rate]]</f>
        <v>0</v>
      </c>
      <c r="H127" s="116"/>
      <c r="I127" s="118">
        <f>IF(Table14874532333435363[[#This Row],[Equipment Used (Dropdown)]] &lt;&gt; "", RIGHT(Table14874532333435363[[#This Row],[Equipment Used (Dropdown)]],6),0)</f>
        <v>0</v>
      </c>
      <c r="J127" s="94"/>
      <c r="K127" s="95">
        <f>Table14874532333435363[[#This Row],[Rate (Auto selects)]]*Table14874532333435363[[#This Row],[Hours Used]]</f>
        <v>0</v>
      </c>
      <c r="S127" s="33"/>
      <c r="T127" s="39"/>
      <c r="U127" s="39"/>
      <c r="V127" s="39"/>
      <c r="W127" s="39"/>
      <c r="X127" s="39"/>
      <c r="Y127" s="112">
        <f>IF(X127 &lt;&gt; "", RIGHT(Table157753112838485868[[#This Row],[Class (Dropdown)]],6),0)</f>
        <v>0</v>
      </c>
      <c r="Z127" s="108"/>
      <c r="AA127" s="107"/>
      <c r="AB127" s="111">
        <f>Table157753112838485868[[#This Row],[Rate (Auto fill)]]*Table157753112838485868[[#This Row],[Hours Groomed]]</f>
        <v>0</v>
      </c>
      <c r="AC127" s="32"/>
      <c r="AE127" s="85"/>
      <c r="AF127" s="85"/>
      <c r="AI127" s="33"/>
      <c r="AJ127" s="39"/>
      <c r="AK127" s="39"/>
      <c r="AL127" s="39"/>
      <c r="AM127" s="76"/>
      <c r="AN127" s="39"/>
      <c r="AO127" s="39"/>
      <c r="AP127" s="33"/>
      <c r="AQ127" s="77"/>
      <c r="AR127" s="39"/>
      <c r="AS127" s="39"/>
      <c r="AT127" s="76"/>
      <c r="AU127" s="39"/>
      <c r="AV127" s="78"/>
      <c r="AW127" s="33"/>
      <c r="AX127" s="77"/>
      <c r="AY127" s="39"/>
      <c r="AZ127" s="39"/>
      <c r="BA127" s="76"/>
      <c r="BB127" s="39"/>
      <c r="BC127" s="78"/>
      <c r="BD127" s="33"/>
      <c r="BE127" s="77"/>
      <c r="BF127" s="39"/>
      <c r="BG127" s="39"/>
      <c r="BH127" s="76"/>
      <c r="BI127" s="39"/>
      <c r="BJ127" s="78"/>
      <c r="BK127" s="33"/>
    </row>
    <row r="128" spans="1:63" x14ac:dyDescent="0.35">
      <c r="A128" s="77"/>
      <c r="B128" s="39"/>
      <c r="C128" s="39"/>
      <c r="D128" s="39"/>
      <c r="E128" s="39"/>
      <c r="F128" s="73"/>
      <c r="G128" s="95">
        <f>Table14874532333435363[[#This Row],[Hours Worked]]*Table14874532333435363[[#This Row],[Rate]]</f>
        <v>0</v>
      </c>
      <c r="H128" s="116"/>
      <c r="I128" s="118">
        <f>IF(Table14874532333435363[[#This Row],[Equipment Used (Dropdown)]] &lt;&gt; "", RIGHT(Table14874532333435363[[#This Row],[Equipment Used (Dropdown)]],6),0)</f>
        <v>0</v>
      </c>
      <c r="J128" s="94"/>
      <c r="K128" s="95">
        <f>Table14874532333435363[[#This Row],[Rate (Auto selects)]]*Table14874532333435363[[#This Row],[Hours Used]]</f>
        <v>0</v>
      </c>
      <c r="S128" s="33"/>
      <c r="T128" s="39"/>
      <c r="U128" s="39"/>
      <c r="V128" s="39"/>
      <c r="W128" s="39"/>
      <c r="X128" s="39"/>
      <c r="Y128" s="112">
        <f>IF(X128 &lt;&gt; "", RIGHT(Table157753112838485868[[#This Row],[Class (Dropdown)]],6),0)</f>
        <v>0</v>
      </c>
      <c r="Z128" s="108"/>
      <c r="AA128" s="107"/>
      <c r="AB128" s="111">
        <f>Table157753112838485868[[#This Row],[Rate (Auto fill)]]*Table157753112838485868[[#This Row],[Hours Groomed]]</f>
        <v>0</v>
      </c>
      <c r="AC128" s="32"/>
      <c r="AE128" s="85"/>
      <c r="AF128" s="85"/>
      <c r="AI128" s="33"/>
      <c r="AJ128" s="39"/>
      <c r="AK128" s="39"/>
      <c r="AL128" s="39"/>
      <c r="AM128" s="76"/>
      <c r="AN128" s="39"/>
      <c r="AO128" s="39"/>
      <c r="AP128" s="33"/>
      <c r="AQ128" s="77"/>
      <c r="AR128" s="39"/>
      <c r="AS128" s="39"/>
      <c r="AT128" s="76"/>
      <c r="AU128" s="39"/>
      <c r="AV128" s="78"/>
      <c r="AW128" s="33"/>
      <c r="AX128" s="77"/>
      <c r="AY128" s="39"/>
      <c r="AZ128" s="39"/>
      <c r="BA128" s="76"/>
      <c r="BB128" s="39"/>
      <c r="BC128" s="78"/>
      <c r="BD128" s="33"/>
      <c r="BE128" s="77"/>
      <c r="BF128" s="39"/>
      <c r="BG128" s="39"/>
      <c r="BH128" s="76"/>
      <c r="BI128" s="39"/>
      <c r="BJ128" s="78"/>
      <c r="BK128" s="33"/>
    </row>
    <row r="129" spans="1:63" x14ac:dyDescent="0.35">
      <c r="A129" s="77"/>
      <c r="B129" s="39"/>
      <c r="C129" s="39"/>
      <c r="D129" s="39"/>
      <c r="E129" s="39"/>
      <c r="F129" s="73"/>
      <c r="G129" s="95">
        <f>Table14874532333435363[[#This Row],[Hours Worked]]*Table14874532333435363[[#This Row],[Rate]]</f>
        <v>0</v>
      </c>
      <c r="H129" s="116"/>
      <c r="I129" s="118">
        <f>IF(Table14874532333435363[[#This Row],[Equipment Used (Dropdown)]] &lt;&gt; "", RIGHT(Table14874532333435363[[#This Row],[Equipment Used (Dropdown)]],6),0)</f>
        <v>0</v>
      </c>
      <c r="J129" s="94"/>
      <c r="K129" s="95">
        <f>Table14874532333435363[[#This Row],[Rate (Auto selects)]]*Table14874532333435363[[#This Row],[Hours Used]]</f>
        <v>0</v>
      </c>
      <c r="S129" s="33"/>
      <c r="T129" s="39"/>
      <c r="U129" s="39"/>
      <c r="V129" s="39"/>
      <c r="W129" s="39"/>
      <c r="X129" s="39"/>
      <c r="Y129" s="112">
        <f>IF(X129 &lt;&gt; "", RIGHT(Table157753112838485868[[#This Row],[Class (Dropdown)]],6),0)</f>
        <v>0</v>
      </c>
      <c r="Z129" s="108"/>
      <c r="AA129" s="107"/>
      <c r="AB129" s="111">
        <f>Table157753112838485868[[#This Row],[Rate (Auto fill)]]*Table157753112838485868[[#This Row],[Hours Groomed]]</f>
        <v>0</v>
      </c>
      <c r="AC129" s="32"/>
      <c r="AE129" s="85"/>
      <c r="AF129" s="85"/>
      <c r="AI129" s="33"/>
      <c r="AJ129" s="39"/>
      <c r="AK129" s="39"/>
      <c r="AL129" s="39"/>
      <c r="AM129" s="76"/>
      <c r="AN129" s="39"/>
      <c r="AO129" s="39"/>
      <c r="AP129" s="33"/>
      <c r="AQ129" s="77"/>
      <c r="AR129" s="39"/>
      <c r="AS129" s="39"/>
      <c r="AT129" s="76"/>
      <c r="AU129" s="39"/>
      <c r="AV129" s="78"/>
      <c r="AW129" s="33"/>
      <c r="AX129" s="77"/>
      <c r="AY129" s="39"/>
      <c r="AZ129" s="39"/>
      <c r="BA129" s="76"/>
      <c r="BB129" s="39"/>
      <c r="BC129" s="78"/>
      <c r="BD129" s="33"/>
      <c r="BE129" s="77"/>
      <c r="BF129" s="39"/>
      <c r="BG129" s="39"/>
      <c r="BH129" s="76"/>
      <c r="BI129" s="39"/>
      <c r="BJ129" s="78"/>
      <c r="BK129" s="33"/>
    </row>
    <row r="130" spans="1:63" x14ac:dyDescent="0.35">
      <c r="A130" s="77"/>
      <c r="B130" s="39"/>
      <c r="C130" s="39"/>
      <c r="D130" s="39"/>
      <c r="E130" s="39"/>
      <c r="F130" s="73"/>
      <c r="G130" s="95">
        <f>Table14874532333435363[[#This Row],[Hours Worked]]*Table14874532333435363[[#This Row],[Rate]]</f>
        <v>0</v>
      </c>
      <c r="H130" s="116"/>
      <c r="I130" s="118">
        <f>IF(Table14874532333435363[[#This Row],[Equipment Used (Dropdown)]] &lt;&gt; "", RIGHT(Table14874532333435363[[#This Row],[Equipment Used (Dropdown)]],6),0)</f>
        <v>0</v>
      </c>
      <c r="J130" s="94"/>
      <c r="K130" s="95">
        <f>Table14874532333435363[[#This Row],[Rate (Auto selects)]]*Table14874532333435363[[#This Row],[Hours Used]]</f>
        <v>0</v>
      </c>
      <c r="S130" s="33"/>
      <c r="T130" s="39"/>
      <c r="U130" s="39"/>
      <c r="V130" s="39"/>
      <c r="W130" s="39"/>
      <c r="X130" s="39"/>
      <c r="Y130" s="112">
        <f>IF(X130 &lt;&gt; "", RIGHT(Table157753112838485868[[#This Row],[Class (Dropdown)]],6),0)</f>
        <v>0</v>
      </c>
      <c r="Z130" s="108"/>
      <c r="AA130" s="107"/>
      <c r="AB130" s="111">
        <f>Table157753112838485868[[#This Row],[Rate (Auto fill)]]*Table157753112838485868[[#This Row],[Hours Groomed]]</f>
        <v>0</v>
      </c>
      <c r="AC130" s="32"/>
      <c r="AE130" s="85"/>
      <c r="AF130" s="85"/>
      <c r="AI130" s="33"/>
      <c r="AJ130" s="39"/>
      <c r="AK130" s="39"/>
      <c r="AL130" s="39"/>
      <c r="AM130" s="76"/>
      <c r="AN130" s="39"/>
      <c r="AO130" s="39"/>
      <c r="AP130" s="33"/>
      <c r="AQ130" s="77"/>
      <c r="AR130" s="39"/>
      <c r="AS130" s="39"/>
      <c r="AT130" s="76"/>
      <c r="AU130" s="39"/>
      <c r="AV130" s="78"/>
      <c r="AW130" s="33"/>
      <c r="AX130" s="77"/>
      <c r="AY130" s="39"/>
      <c r="AZ130" s="39"/>
      <c r="BA130" s="76"/>
      <c r="BB130" s="39"/>
      <c r="BC130" s="78"/>
      <c r="BD130" s="33"/>
      <c r="BE130" s="77"/>
      <c r="BF130" s="39"/>
      <c r="BG130" s="39"/>
      <c r="BH130" s="76"/>
      <c r="BI130" s="39"/>
      <c r="BJ130" s="78"/>
      <c r="BK130" s="33"/>
    </row>
    <row r="131" spans="1:63" x14ac:dyDescent="0.35">
      <c r="A131" s="77"/>
      <c r="B131" s="39"/>
      <c r="C131" s="39"/>
      <c r="D131" s="39"/>
      <c r="E131" s="39"/>
      <c r="F131" s="73"/>
      <c r="G131" s="95">
        <f>Table14874532333435363[[#This Row],[Hours Worked]]*Table14874532333435363[[#This Row],[Rate]]</f>
        <v>0</v>
      </c>
      <c r="H131" s="116"/>
      <c r="I131" s="118">
        <f>IF(Table14874532333435363[[#This Row],[Equipment Used (Dropdown)]] &lt;&gt; "", RIGHT(Table14874532333435363[[#This Row],[Equipment Used (Dropdown)]],6),0)</f>
        <v>0</v>
      </c>
      <c r="J131" s="94"/>
      <c r="K131" s="95">
        <f>Table14874532333435363[[#This Row],[Rate (Auto selects)]]*Table14874532333435363[[#This Row],[Hours Used]]</f>
        <v>0</v>
      </c>
      <c r="S131" s="33"/>
      <c r="T131" s="39"/>
      <c r="U131" s="39"/>
      <c r="V131" s="39"/>
      <c r="W131" s="39"/>
      <c r="X131" s="39"/>
      <c r="Y131" s="112">
        <f>IF(X131 &lt;&gt; "", RIGHT(Table157753112838485868[[#This Row],[Class (Dropdown)]],6),0)</f>
        <v>0</v>
      </c>
      <c r="Z131" s="108"/>
      <c r="AA131" s="107"/>
      <c r="AB131" s="111">
        <f>Table157753112838485868[[#This Row],[Rate (Auto fill)]]*Table157753112838485868[[#This Row],[Hours Groomed]]</f>
        <v>0</v>
      </c>
      <c r="AC131" s="32"/>
      <c r="AE131" s="85"/>
      <c r="AF131" s="85"/>
      <c r="AI131" s="33"/>
      <c r="AJ131" s="39"/>
      <c r="AK131" s="39"/>
      <c r="AL131" s="39"/>
      <c r="AM131" s="76"/>
      <c r="AN131" s="39"/>
      <c r="AO131" s="39"/>
      <c r="AP131" s="33"/>
      <c r="AQ131" s="77"/>
      <c r="AR131" s="39"/>
      <c r="AS131" s="39"/>
      <c r="AT131" s="76"/>
      <c r="AU131" s="39"/>
      <c r="AV131" s="78"/>
      <c r="AW131" s="33"/>
      <c r="AX131" s="77"/>
      <c r="AY131" s="39"/>
      <c r="AZ131" s="39"/>
      <c r="BA131" s="76"/>
      <c r="BB131" s="39"/>
      <c r="BC131" s="78"/>
      <c r="BD131" s="33"/>
      <c r="BE131" s="77"/>
      <c r="BF131" s="39"/>
      <c r="BG131" s="39"/>
      <c r="BH131" s="76"/>
      <c r="BI131" s="39"/>
      <c r="BJ131" s="78"/>
      <c r="BK131" s="33"/>
    </row>
    <row r="132" spans="1:63" x14ac:dyDescent="0.35">
      <c r="A132" s="77"/>
      <c r="B132" s="39"/>
      <c r="C132" s="39"/>
      <c r="D132" s="39"/>
      <c r="E132" s="39"/>
      <c r="F132" s="73"/>
      <c r="G132" s="95">
        <f>Table14874532333435363[[#This Row],[Hours Worked]]*Table14874532333435363[[#This Row],[Rate]]</f>
        <v>0</v>
      </c>
      <c r="H132" s="116"/>
      <c r="I132" s="118">
        <f>IF(Table14874532333435363[[#This Row],[Equipment Used (Dropdown)]] &lt;&gt; "", RIGHT(Table14874532333435363[[#This Row],[Equipment Used (Dropdown)]],6),0)</f>
        <v>0</v>
      </c>
      <c r="J132" s="94"/>
      <c r="K132" s="95">
        <f>Table14874532333435363[[#This Row],[Rate (Auto selects)]]*Table14874532333435363[[#This Row],[Hours Used]]</f>
        <v>0</v>
      </c>
      <c r="S132" s="33"/>
      <c r="T132" s="39"/>
      <c r="U132" s="39"/>
      <c r="V132" s="39"/>
      <c r="W132" s="39"/>
      <c r="X132" s="39"/>
      <c r="Y132" s="112">
        <f>IF(X132 &lt;&gt; "", RIGHT(Table157753112838485868[[#This Row],[Class (Dropdown)]],6),0)</f>
        <v>0</v>
      </c>
      <c r="Z132" s="108"/>
      <c r="AA132" s="107"/>
      <c r="AB132" s="111">
        <f>Table157753112838485868[[#This Row],[Rate (Auto fill)]]*Table157753112838485868[[#This Row],[Hours Groomed]]</f>
        <v>0</v>
      </c>
      <c r="AC132" s="32"/>
      <c r="AE132" s="85"/>
      <c r="AF132" s="85"/>
      <c r="AI132" s="33"/>
      <c r="AJ132" s="39"/>
      <c r="AK132" s="39"/>
      <c r="AL132" s="39"/>
      <c r="AM132" s="76"/>
      <c r="AN132" s="39"/>
      <c r="AO132" s="39"/>
      <c r="AP132" s="33"/>
      <c r="AQ132" s="77"/>
      <c r="AR132" s="39"/>
      <c r="AS132" s="39"/>
      <c r="AT132" s="76"/>
      <c r="AU132" s="39"/>
      <c r="AV132" s="78"/>
      <c r="AW132" s="33"/>
      <c r="AX132" s="77"/>
      <c r="AY132" s="39"/>
      <c r="AZ132" s="39"/>
      <c r="BA132" s="76"/>
      <c r="BB132" s="39"/>
      <c r="BC132" s="78"/>
      <c r="BD132" s="33"/>
      <c r="BE132" s="77"/>
      <c r="BF132" s="39"/>
      <c r="BG132" s="39"/>
      <c r="BH132" s="76"/>
      <c r="BI132" s="39"/>
      <c r="BJ132" s="78"/>
      <c r="BK132" s="33"/>
    </row>
    <row r="133" spans="1:63" x14ac:dyDescent="0.35">
      <c r="A133" s="77"/>
      <c r="B133" s="39"/>
      <c r="C133" s="39"/>
      <c r="D133" s="39"/>
      <c r="E133" s="39"/>
      <c r="F133" s="73"/>
      <c r="G133" s="95">
        <f>Table14874532333435363[[#This Row],[Hours Worked]]*Table14874532333435363[[#This Row],[Rate]]</f>
        <v>0</v>
      </c>
      <c r="H133" s="116"/>
      <c r="I133" s="118">
        <f>IF(Table14874532333435363[[#This Row],[Equipment Used (Dropdown)]] &lt;&gt; "", RIGHT(Table14874532333435363[[#This Row],[Equipment Used (Dropdown)]],6),0)</f>
        <v>0</v>
      </c>
      <c r="J133" s="94"/>
      <c r="K133" s="95">
        <f>Table14874532333435363[[#This Row],[Rate (Auto selects)]]*Table14874532333435363[[#This Row],[Hours Used]]</f>
        <v>0</v>
      </c>
      <c r="S133" s="33"/>
      <c r="T133" s="39"/>
      <c r="U133" s="39"/>
      <c r="V133" s="39"/>
      <c r="W133" s="39"/>
      <c r="X133" s="39"/>
      <c r="Y133" s="112">
        <f>IF(X133 &lt;&gt; "", RIGHT(Table157753112838485868[[#This Row],[Class (Dropdown)]],6),0)</f>
        <v>0</v>
      </c>
      <c r="Z133" s="108"/>
      <c r="AA133" s="107"/>
      <c r="AB133" s="111">
        <f>Table157753112838485868[[#This Row],[Rate (Auto fill)]]*Table157753112838485868[[#This Row],[Hours Groomed]]</f>
        <v>0</v>
      </c>
      <c r="AC133" s="32"/>
      <c r="AE133" s="85"/>
      <c r="AF133" s="85"/>
      <c r="AI133" s="33"/>
      <c r="AJ133" s="39"/>
      <c r="AK133" s="39"/>
      <c r="AL133" s="39"/>
      <c r="AM133" s="76"/>
      <c r="AN133" s="39"/>
      <c r="AO133" s="39"/>
      <c r="AP133" s="33"/>
      <c r="AQ133" s="77"/>
      <c r="AR133" s="39"/>
      <c r="AS133" s="39"/>
      <c r="AT133" s="76"/>
      <c r="AU133" s="39"/>
      <c r="AV133" s="78"/>
      <c r="AW133" s="33"/>
      <c r="AX133" s="77"/>
      <c r="AY133" s="39"/>
      <c r="AZ133" s="39"/>
      <c r="BA133" s="76"/>
      <c r="BB133" s="39"/>
      <c r="BC133" s="78"/>
      <c r="BD133" s="33"/>
      <c r="BE133" s="77"/>
      <c r="BF133" s="39"/>
      <c r="BG133" s="39"/>
      <c r="BH133" s="76"/>
      <c r="BI133" s="39"/>
      <c r="BJ133" s="78"/>
      <c r="BK133" s="33"/>
    </row>
    <row r="134" spans="1:63" x14ac:dyDescent="0.35">
      <c r="A134" s="77"/>
      <c r="B134" s="39"/>
      <c r="C134" s="39"/>
      <c r="D134" s="39"/>
      <c r="E134" s="39"/>
      <c r="F134" s="73"/>
      <c r="G134" s="95">
        <f>Table14874532333435363[[#This Row],[Hours Worked]]*Table14874532333435363[[#This Row],[Rate]]</f>
        <v>0</v>
      </c>
      <c r="H134" s="116"/>
      <c r="I134" s="118">
        <f>IF(Table14874532333435363[[#This Row],[Equipment Used (Dropdown)]] &lt;&gt; "", RIGHT(Table14874532333435363[[#This Row],[Equipment Used (Dropdown)]],6),0)</f>
        <v>0</v>
      </c>
      <c r="J134" s="94"/>
      <c r="K134" s="95">
        <f>Table14874532333435363[[#This Row],[Rate (Auto selects)]]*Table14874532333435363[[#This Row],[Hours Used]]</f>
        <v>0</v>
      </c>
      <c r="S134" s="33"/>
      <c r="T134" s="39"/>
      <c r="U134" s="39"/>
      <c r="V134" s="39"/>
      <c r="W134" s="39"/>
      <c r="X134" s="39"/>
      <c r="Y134" s="112">
        <f>IF(X134 &lt;&gt; "", RIGHT(Table157753112838485868[[#This Row],[Class (Dropdown)]],6),0)</f>
        <v>0</v>
      </c>
      <c r="Z134" s="108"/>
      <c r="AA134" s="107"/>
      <c r="AB134" s="111">
        <f>Table157753112838485868[[#This Row],[Rate (Auto fill)]]*Table157753112838485868[[#This Row],[Hours Groomed]]</f>
        <v>0</v>
      </c>
      <c r="AC134" s="32"/>
      <c r="AE134" s="85"/>
      <c r="AF134" s="85"/>
      <c r="AI134" s="33"/>
      <c r="AJ134" s="39"/>
      <c r="AK134" s="39"/>
      <c r="AL134" s="39"/>
      <c r="AM134" s="76"/>
      <c r="AN134" s="39"/>
      <c r="AO134" s="39"/>
      <c r="AP134" s="33"/>
      <c r="AQ134" s="77"/>
      <c r="AR134" s="39"/>
      <c r="AS134" s="39"/>
      <c r="AT134" s="76"/>
      <c r="AU134" s="39"/>
      <c r="AV134" s="78"/>
      <c r="AW134" s="33"/>
      <c r="AX134" s="77"/>
      <c r="AY134" s="39"/>
      <c r="AZ134" s="39"/>
      <c r="BA134" s="76"/>
      <c r="BB134" s="39"/>
      <c r="BC134" s="78"/>
      <c r="BD134" s="33"/>
      <c r="BE134" s="77"/>
      <c r="BF134" s="39"/>
      <c r="BG134" s="39"/>
      <c r="BH134" s="76"/>
      <c r="BI134" s="39"/>
      <c r="BJ134" s="78"/>
      <c r="BK134" s="33"/>
    </row>
    <row r="135" spans="1:63" x14ac:dyDescent="0.35">
      <c r="A135" s="77"/>
      <c r="B135" s="39"/>
      <c r="C135" s="39"/>
      <c r="D135" s="39"/>
      <c r="E135" s="39"/>
      <c r="F135" s="73"/>
      <c r="G135" s="95">
        <f>Table14874532333435363[[#This Row],[Hours Worked]]*Table14874532333435363[[#This Row],[Rate]]</f>
        <v>0</v>
      </c>
      <c r="H135" s="116"/>
      <c r="I135" s="118">
        <f>IF(Table14874532333435363[[#This Row],[Equipment Used (Dropdown)]] &lt;&gt; "", RIGHT(Table14874532333435363[[#This Row],[Equipment Used (Dropdown)]],6),0)</f>
        <v>0</v>
      </c>
      <c r="J135" s="94"/>
      <c r="K135" s="95">
        <f>Table14874532333435363[[#This Row],[Rate (Auto selects)]]*Table14874532333435363[[#This Row],[Hours Used]]</f>
        <v>0</v>
      </c>
      <c r="S135" s="33"/>
      <c r="T135" s="39"/>
      <c r="U135" s="39"/>
      <c r="V135" s="39"/>
      <c r="W135" s="39"/>
      <c r="X135" s="39"/>
      <c r="Y135" s="112">
        <f>IF(X135 &lt;&gt; "", RIGHT(Table157753112838485868[[#This Row],[Class (Dropdown)]],6),0)</f>
        <v>0</v>
      </c>
      <c r="Z135" s="108"/>
      <c r="AA135" s="107"/>
      <c r="AB135" s="111">
        <f>Table157753112838485868[[#This Row],[Rate (Auto fill)]]*Table157753112838485868[[#This Row],[Hours Groomed]]</f>
        <v>0</v>
      </c>
      <c r="AC135" s="32"/>
      <c r="AE135" s="85"/>
      <c r="AF135" s="85"/>
      <c r="AI135" s="33"/>
      <c r="AJ135" s="39"/>
      <c r="AK135" s="39"/>
      <c r="AL135" s="39"/>
      <c r="AM135" s="76"/>
      <c r="AN135" s="39"/>
      <c r="AO135" s="39"/>
      <c r="AP135" s="33"/>
      <c r="AQ135" s="77"/>
      <c r="AR135" s="39"/>
      <c r="AS135" s="39"/>
      <c r="AT135" s="76"/>
      <c r="AU135" s="39"/>
      <c r="AV135" s="78"/>
      <c r="AW135" s="33"/>
      <c r="AX135" s="77"/>
      <c r="AY135" s="39"/>
      <c r="AZ135" s="39"/>
      <c r="BA135" s="76"/>
      <c r="BB135" s="39"/>
      <c r="BC135" s="78"/>
      <c r="BD135" s="33"/>
      <c r="BE135" s="77"/>
      <c r="BF135" s="39"/>
      <c r="BG135" s="39"/>
      <c r="BH135" s="76"/>
      <c r="BI135" s="39"/>
      <c r="BJ135" s="78"/>
      <c r="BK135" s="33"/>
    </row>
    <row r="136" spans="1:63" x14ac:dyDescent="0.35">
      <c r="A136" s="77"/>
      <c r="B136" s="39"/>
      <c r="C136" s="39"/>
      <c r="D136" s="39"/>
      <c r="E136" s="39"/>
      <c r="F136" s="73"/>
      <c r="G136" s="95">
        <f>Table14874532333435363[[#This Row],[Hours Worked]]*Table14874532333435363[[#This Row],[Rate]]</f>
        <v>0</v>
      </c>
      <c r="H136" s="116"/>
      <c r="I136" s="118">
        <f>IF(Table14874532333435363[[#This Row],[Equipment Used (Dropdown)]] &lt;&gt; "", RIGHT(Table14874532333435363[[#This Row],[Equipment Used (Dropdown)]],6),0)</f>
        <v>0</v>
      </c>
      <c r="J136" s="94"/>
      <c r="K136" s="95">
        <f>Table14874532333435363[[#This Row],[Rate (Auto selects)]]*Table14874532333435363[[#This Row],[Hours Used]]</f>
        <v>0</v>
      </c>
      <c r="S136" s="33"/>
      <c r="T136" s="39"/>
      <c r="U136" s="39"/>
      <c r="V136" s="39"/>
      <c r="W136" s="39"/>
      <c r="X136" s="39"/>
      <c r="Y136" s="112">
        <f>IF(X136 &lt;&gt; "", RIGHT(Table157753112838485868[[#This Row],[Class (Dropdown)]],6),0)</f>
        <v>0</v>
      </c>
      <c r="Z136" s="108"/>
      <c r="AA136" s="107"/>
      <c r="AB136" s="111">
        <f>Table157753112838485868[[#This Row],[Rate (Auto fill)]]*Table157753112838485868[[#This Row],[Hours Groomed]]</f>
        <v>0</v>
      </c>
      <c r="AC136" s="32"/>
      <c r="AE136" s="85"/>
      <c r="AF136" s="85"/>
      <c r="AI136" s="33"/>
      <c r="AJ136" s="39"/>
      <c r="AK136" s="39"/>
      <c r="AL136" s="39"/>
      <c r="AM136" s="76"/>
      <c r="AN136" s="39"/>
      <c r="AO136" s="39"/>
      <c r="AP136" s="33"/>
      <c r="AQ136" s="77"/>
      <c r="AR136" s="39"/>
      <c r="AS136" s="39"/>
      <c r="AT136" s="76"/>
      <c r="AU136" s="39"/>
      <c r="AV136" s="78"/>
      <c r="AW136" s="33"/>
      <c r="AX136" s="77"/>
      <c r="AY136" s="39"/>
      <c r="AZ136" s="39"/>
      <c r="BA136" s="76"/>
      <c r="BB136" s="39"/>
      <c r="BC136" s="78"/>
      <c r="BD136" s="33"/>
      <c r="BE136" s="77"/>
      <c r="BF136" s="39"/>
      <c r="BG136" s="39"/>
      <c r="BH136" s="76"/>
      <c r="BI136" s="39"/>
      <c r="BJ136" s="78"/>
      <c r="BK136" s="33"/>
    </row>
    <row r="137" spans="1:63" x14ac:dyDescent="0.35">
      <c r="A137" s="77"/>
      <c r="B137" s="39"/>
      <c r="C137" s="39"/>
      <c r="D137" s="39"/>
      <c r="E137" s="39"/>
      <c r="F137" s="73"/>
      <c r="G137" s="95">
        <f>Table14874532333435363[[#This Row],[Hours Worked]]*Table14874532333435363[[#This Row],[Rate]]</f>
        <v>0</v>
      </c>
      <c r="H137" s="116"/>
      <c r="I137" s="118">
        <f>IF(Table14874532333435363[[#This Row],[Equipment Used (Dropdown)]] &lt;&gt; "", RIGHT(Table14874532333435363[[#This Row],[Equipment Used (Dropdown)]],6),0)</f>
        <v>0</v>
      </c>
      <c r="J137" s="94"/>
      <c r="K137" s="95">
        <f>Table14874532333435363[[#This Row],[Rate (Auto selects)]]*Table14874532333435363[[#This Row],[Hours Used]]</f>
        <v>0</v>
      </c>
      <c r="S137" s="33"/>
      <c r="T137" s="39"/>
      <c r="U137" s="39"/>
      <c r="V137" s="39"/>
      <c r="W137" s="39"/>
      <c r="X137" s="39"/>
      <c r="Y137" s="112">
        <f>IF(X137 &lt;&gt; "", RIGHT(Table157753112838485868[[#This Row],[Class (Dropdown)]],6),0)</f>
        <v>0</v>
      </c>
      <c r="Z137" s="108"/>
      <c r="AA137" s="107"/>
      <c r="AB137" s="111">
        <f>Table157753112838485868[[#This Row],[Rate (Auto fill)]]*Table157753112838485868[[#This Row],[Hours Groomed]]</f>
        <v>0</v>
      </c>
      <c r="AC137" s="32"/>
      <c r="AE137" s="85"/>
      <c r="AF137" s="85"/>
      <c r="AI137" s="33"/>
      <c r="AJ137" s="39"/>
      <c r="AK137" s="39"/>
      <c r="AL137" s="39"/>
      <c r="AM137" s="76"/>
      <c r="AN137" s="39"/>
      <c r="AO137" s="39"/>
      <c r="AP137" s="33"/>
      <c r="AQ137" s="77"/>
      <c r="AR137" s="39"/>
      <c r="AS137" s="39"/>
      <c r="AT137" s="76"/>
      <c r="AU137" s="39"/>
      <c r="AV137" s="78"/>
      <c r="AW137" s="33"/>
      <c r="AX137" s="77"/>
      <c r="AY137" s="39"/>
      <c r="AZ137" s="39"/>
      <c r="BA137" s="76"/>
      <c r="BB137" s="39"/>
      <c r="BC137" s="78"/>
      <c r="BD137" s="33"/>
      <c r="BE137" s="77"/>
      <c r="BF137" s="39"/>
      <c r="BG137" s="39"/>
      <c r="BH137" s="76"/>
      <c r="BI137" s="39"/>
      <c r="BJ137" s="78"/>
      <c r="BK137" s="33"/>
    </row>
    <row r="138" spans="1:63" x14ac:dyDescent="0.35">
      <c r="A138" s="77"/>
      <c r="B138" s="39"/>
      <c r="C138" s="39"/>
      <c r="D138" s="39"/>
      <c r="E138" s="39"/>
      <c r="F138" s="73"/>
      <c r="G138" s="95">
        <f>Table14874532333435363[[#This Row],[Hours Worked]]*Table14874532333435363[[#This Row],[Rate]]</f>
        <v>0</v>
      </c>
      <c r="H138" s="116"/>
      <c r="I138" s="118">
        <f>IF(Table14874532333435363[[#This Row],[Equipment Used (Dropdown)]] &lt;&gt; "", RIGHT(Table14874532333435363[[#This Row],[Equipment Used (Dropdown)]],6),0)</f>
        <v>0</v>
      </c>
      <c r="J138" s="94"/>
      <c r="K138" s="95">
        <f>Table14874532333435363[[#This Row],[Rate (Auto selects)]]*Table14874532333435363[[#This Row],[Hours Used]]</f>
        <v>0</v>
      </c>
      <c r="S138" s="33"/>
      <c r="T138" s="39"/>
      <c r="U138" s="39"/>
      <c r="V138" s="39"/>
      <c r="W138" s="39"/>
      <c r="X138" s="39"/>
      <c r="Y138" s="112">
        <f>IF(X138 &lt;&gt; "", RIGHT(Table157753112838485868[[#This Row],[Class (Dropdown)]],6),0)</f>
        <v>0</v>
      </c>
      <c r="Z138" s="108"/>
      <c r="AA138" s="107"/>
      <c r="AB138" s="111">
        <f>Table157753112838485868[[#This Row],[Rate (Auto fill)]]*Table157753112838485868[[#This Row],[Hours Groomed]]</f>
        <v>0</v>
      </c>
      <c r="AC138" s="32"/>
      <c r="AE138" s="85"/>
      <c r="AF138" s="85"/>
      <c r="AI138" s="33"/>
      <c r="AJ138" s="39"/>
      <c r="AK138" s="39"/>
      <c r="AL138" s="39"/>
      <c r="AM138" s="76"/>
      <c r="AN138" s="39"/>
      <c r="AO138" s="39"/>
      <c r="AP138" s="33"/>
      <c r="AQ138" s="77"/>
      <c r="AR138" s="39"/>
      <c r="AS138" s="39"/>
      <c r="AT138" s="76"/>
      <c r="AU138" s="39"/>
      <c r="AV138" s="78"/>
      <c r="AW138" s="33"/>
      <c r="AX138" s="77"/>
      <c r="AY138" s="39"/>
      <c r="AZ138" s="39"/>
      <c r="BA138" s="76"/>
      <c r="BB138" s="39"/>
      <c r="BC138" s="78"/>
      <c r="BD138" s="33"/>
      <c r="BE138" s="77"/>
      <c r="BF138" s="39"/>
      <c r="BG138" s="39"/>
      <c r="BH138" s="76"/>
      <c r="BI138" s="39"/>
      <c r="BJ138" s="78"/>
      <c r="BK138" s="33"/>
    </row>
    <row r="139" spans="1:63" x14ac:dyDescent="0.35">
      <c r="A139" s="77"/>
      <c r="B139" s="39"/>
      <c r="C139" s="39"/>
      <c r="D139" s="39"/>
      <c r="E139" s="39"/>
      <c r="F139" s="73"/>
      <c r="G139" s="95">
        <f>Table14874532333435363[[#This Row],[Hours Worked]]*Table14874532333435363[[#This Row],[Rate]]</f>
        <v>0</v>
      </c>
      <c r="H139" s="116"/>
      <c r="I139" s="118">
        <f>IF(Table14874532333435363[[#This Row],[Equipment Used (Dropdown)]] &lt;&gt; "", RIGHT(Table14874532333435363[[#This Row],[Equipment Used (Dropdown)]],6),0)</f>
        <v>0</v>
      </c>
      <c r="J139" s="94"/>
      <c r="K139" s="95">
        <f>Table14874532333435363[[#This Row],[Rate (Auto selects)]]*Table14874532333435363[[#This Row],[Hours Used]]</f>
        <v>0</v>
      </c>
      <c r="S139" s="33"/>
      <c r="T139" s="39"/>
      <c r="U139" s="39"/>
      <c r="V139" s="39"/>
      <c r="W139" s="39"/>
      <c r="X139" s="39"/>
      <c r="Y139" s="112">
        <f>IF(X139 &lt;&gt; "", RIGHT(Table157753112838485868[[#This Row],[Class (Dropdown)]],6),0)</f>
        <v>0</v>
      </c>
      <c r="Z139" s="108"/>
      <c r="AA139" s="107"/>
      <c r="AB139" s="111">
        <f>Table157753112838485868[[#This Row],[Rate (Auto fill)]]*Table157753112838485868[[#This Row],[Hours Groomed]]</f>
        <v>0</v>
      </c>
      <c r="AC139" s="32"/>
      <c r="AE139" s="85"/>
      <c r="AF139" s="85"/>
      <c r="AI139" s="33"/>
      <c r="AJ139" s="39"/>
      <c r="AK139" s="39"/>
      <c r="AL139" s="39"/>
      <c r="AM139" s="76"/>
      <c r="AN139" s="39"/>
      <c r="AO139" s="39"/>
      <c r="AP139" s="33"/>
      <c r="AQ139" s="77"/>
      <c r="AR139" s="39"/>
      <c r="AS139" s="39"/>
      <c r="AT139" s="76"/>
      <c r="AU139" s="39"/>
      <c r="AV139" s="78"/>
      <c r="AW139" s="33"/>
      <c r="AX139" s="77"/>
      <c r="AY139" s="39"/>
      <c r="AZ139" s="39"/>
      <c r="BA139" s="76"/>
      <c r="BB139" s="39"/>
      <c r="BC139" s="78"/>
      <c r="BD139" s="33"/>
      <c r="BE139" s="77"/>
      <c r="BF139" s="39"/>
      <c r="BG139" s="39"/>
      <c r="BH139" s="76"/>
      <c r="BI139" s="39"/>
      <c r="BJ139" s="78"/>
      <c r="BK139" s="33"/>
    </row>
    <row r="140" spans="1:63" x14ac:dyDescent="0.35">
      <c r="A140" s="77"/>
      <c r="B140" s="39"/>
      <c r="C140" s="39"/>
      <c r="D140" s="39"/>
      <c r="E140" s="39"/>
      <c r="F140" s="73"/>
      <c r="G140" s="95">
        <f>Table14874532333435363[[#This Row],[Hours Worked]]*Table14874532333435363[[#This Row],[Rate]]</f>
        <v>0</v>
      </c>
      <c r="H140" s="116"/>
      <c r="I140" s="118">
        <f>IF(Table14874532333435363[[#This Row],[Equipment Used (Dropdown)]] &lt;&gt; "", RIGHT(Table14874532333435363[[#This Row],[Equipment Used (Dropdown)]],6),0)</f>
        <v>0</v>
      </c>
      <c r="J140" s="94"/>
      <c r="K140" s="95">
        <f>Table14874532333435363[[#This Row],[Rate (Auto selects)]]*Table14874532333435363[[#This Row],[Hours Used]]</f>
        <v>0</v>
      </c>
      <c r="S140" s="33"/>
      <c r="T140" s="39"/>
      <c r="U140" s="39"/>
      <c r="V140" s="39"/>
      <c r="W140" s="39"/>
      <c r="X140" s="39"/>
      <c r="Y140" s="112">
        <f>IF(X140 &lt;&gt; "", RIGHT(Table157753112838485868[[#This Row],[Class (Dropdown)]],6),0)</f>
        <v>0</v>
      </c>
      <c r="Z140" s="108"/>
      <c r="AA140" s="107"/>
      <c r="AB140" s="111">
        <f>Table157753112838485868[[#This Row],[Rate (Auto fill)]]*Table157753112838485868[[#This Row],[Hours Groomed]]</f>
        <v>0</v>
      </c>
      <c r="AC140" s="32"/>
      <c r="AE140" s="85"/>
      <c r="AF140" s="85"/>
      <c r="AI140" s="33"/>
      <c r="AJ140" s="39"/>
      <c r="AK140" s="39"/>
      <c r="AL140" s="39"/>
      <c r="AM140" s="76"/>
      <c r="AN140" s="39"/>
      <c r="AO140" s="39"/>
      <c r="AP140" s="33"/>
      <c r="AQ140" s="77"/>
      <c r="AR140" s="39"/>
      <c r="AS140" s="39"/>
      <c r="AT140" s="76"/>
      <c r="AU140" s="39"/>
      <c r="AV140" s="78"/>
      <c r="AW140" s="33"/>
      <c r="AX140" s="77"/>
      <c r="AY140" s="39"/>
      <c r="AZ140" s="39"/>
      <c r="BA140" s="76"/>
      <c r="BB140" s="39"/>
      <c r="BC140" s="78"/>
      <c r="BD140" s="33"/>
      <c r="BE140" s="77"/>
      <c r="BF140" s="39"/>
      <c r="BG140" s="39"/>
      <c r="BH140" s="76"/>
      <c r="BI140" s="39"/>
      <c r="BJ140" s="78"/>
      <c r="BK140" s="33"/>
    </row>
    <row r="141" spans="1:63" x14ac:dyDescent="0.35">
      <c r="A141" s="77"/>
      <c r="B141" s="39"/>
      <c r="C141" s="39"/>
      <c r="D141" s="39"/>
      <c r="E141" s="39"/>
      <c r="F141" s="73"/>
      <c r="G141" s="95">
        <f>Table14874532333435363[[#This Row],[Hours Worked]]*Table14874532333435363[[#This Row],[Rate]]</f>
        <v>0</v>
      </c>
      <c r="H141" s="116"/>
      <c r="I141" s="118">
        <f>IF(Table14874532333435363[[#This Row],[Equipment Used (Dropdown)]] &lt;&gt; "", RIGHT(Table14874532333435363[[#This Row],[Equipment Used (Dropdown)]],6),0)</f>
        <v>0</v>
      </c>
      <c r="J141" s="94"/>
      <c r="K141" s="95">
        <f>Table14874532333435363[[#This Row],[Rate (Auto selects)]]*Table14874532333435363[[#This Row],[Hours Used]]</f>
        <v>0</v>
      </c>
      <c r="S141" s="33"/>
      <c r="T141" s="39"/>
      <c r="U141" s="39"/>
      <c r="V141" s="39"/>
      <c r="W141" s="39"/>
      <c r="X141" s="39"/>
      <c r="Y141" s="112">
        <f>IF(X141 &lt;&gt; "", RIGHT(Table157753112838485868[[#This Row],[Class (Dropdown)]],6),0)</f>
        <v>0</v>
      </c>
      <c r="Z141" s="108"/>
      <c r="AA141" s="107"/>
      <c r="AB141" s="111">
        <f>Table157753112838485868[[#This Row],[Rate (Auto fill)]]*Table157753112838485868[[#This Row],[Hours Groomed]]</f>
        <v>0</v>
      </c>
      <c r="AC141" s="32"/>
      <c r="AE141" s="85"/>
      <c r="AF141" s="85"/>
      <c r="AI141" s="33"/>
      <c r="AJ141" s="39"/>
      <c r="AK141" s="39"/>
      <c r="AL141" s="39"/>
      <c r="AM141" s="76"/>
      <c r="AN141" s="39"/>
      <c r="AO141" s="39"/>
      <c r="AP141" s="33"/>
      <c r="AQ141" s="77"/>
      <c r="AR141" s="39"/>
      <c r="AS141" s="39"/>
      <c r="AT141" s="76"/>
      <c r="AU141" s="39"/>
      <c r="AV141" s="78"/>
      <c r="AW141" s="33"/>
      <c r="AX141" s="77"/>
      <c r="AY141" s="39"/>
      <c r="AZ141" s="39"/>
      <c r="BA141" s="76"/>
      <c r="BB141" s="39"/>
      <c r="BC141" s="78"/>
      <c r="BD141" s="33"/>
      <c r="BE141" s="77"/>
      <c r="BF141" s="39"/>
      <c r="BG141" s="39"/>
      <c r="BH141" s="76"/>
      <c r="BI141" s="39"/>
      <c r="BJ141" s="78"/>
      <c r="BK141" s="33"/>
    </row>
    <row r="142" spans="1:63" x14ac:dyDescent="0.35">
      <c r="A142" s="77"/>
      <c r="B142" s="39"/>
      <c r="C142" s="39"/>
      <c r="D142" s="39"/>
      <c r="E142" s="39"/>
      <c r="F142" s="73"/>
      <c r="G142" s="95">
        <f>Table14874532333435363[[#This Row],[Hours Worked]]*Table14874532333435363[[#This Row],[Rate]]</f>
        <v>0</v>
      </c>
      <c r="H142" s="116"/>
      <c r="I142" s="118">
        <f>IF(Table14874532333435363[[#This Row],[Equipment Used (Dropdown)]] &lt;&gt; "", RIGHT(Table14874532333435363[[#This Row],[Equipment Used (Dropdown)]],6),0)</f>
        <v>0</v>
      </c>
      <c r="J142" s="94"/>
      <c r="K142" s="95">
        <f>Table14874532333435363[[#This Row],[Rate (Auto selects)]]*Table14874532333435363[[#This Row],[Hours Used]]</f>
        <v>0</v>
      </c>
      <c r="S142" s="33"/>
      <c r="T142" s="39"/>
      <c r="U142" s="39"/>
      <c r="V142" s="39"/>
      <c r="W142" s="39"/>
      <c r="X142" s="39"/>
      <c r="Y142" s="112">
        <f>IF(X142 &lt;&gt; "", RIGHT(Table157753112838485868[[#This Row],[Class (Dropdown)]],6),0)</f>
        <v>0</v>
      </c>
      <c r="Z142" s="108"/>
      <c r="AA142" s="107"/>
      <c r="AB142" s="111">
        <f>Table157753112838485868[[#This Row],[Rate (Auto fill)]]*Table157753112838485868[[#This Row],[Hours Groomed]]</f>
        <v>0</v>
      </c>
      <c r="AC142" s="32"/>
      <c r="AE142" s="85"/>
      <c r="AF142" s="85"/>
      <c r="AI142" s="33"/>
      <c r="AJ142" s="39"/>
      <c r="AK142" s="39"/>
      <c r="AL142" s="39"/>
      <c r="AM142" s="76"/>
      <c r="AN142" s="39"/>
      <c r="AO142" s="39"/>
      <c r="AP142" s="33"/>
      <c r="AQ142" s="77"/>
      <c r="AR142" s="39"/>
      <c r="AS142" s="39"/>
      <c r="AT142" s="76"/>
      <c r="AU142" s="39"/>
      <c r="AV142" s="78"/>
      <c r="AW142" s="33"/>
      <c r="AX142" s="77"/>
      <c r="AY142" s="39"/>
      <c r="AZ142" s="39"/>
      <c r="BA142" s="76"/>
      <c r="BB142" s="39"/>
      <c r="BC142" s="78"/>
      <c r="BD142" s="33"/>
      <c r="BE142" s="77"/>
      <c r="BF142" s="39"/>
      <c r="BG142" s="39"/>
      <c r="BH142" s="76"/>
      <c r="BI142" s="39"/>
      <c r="BJ142" s="78"/>
      <c r="BK142" s="33"/>
    </row>
    <row r="143" spans="1:63" x14ac:dyDescent="0.35">
      <c r="A143" s="77"/>
      <c r="B143" s="39"/>
      <c r="C143" s="39"/>
      <c r="D143" s="39"/>
      <c r="E143" s="39"/>
      <c r="F143" s="73"/>
      <c r="G143" s="95">
        <f>Table14874532333435363[[#This Row],[Hours Worked]]*Table14874532333435363[[#This Row],[Rate]]</f>
        <v>0</v>
      </c>
      <c r="H143" s="116"/>
      <c r="I143" s="118">
        <f>IF(Table14874532333435363[[#This Row],[Equipment Used (Dropdown)]] &lt;&gt; "", RIGHT(Table14874532333435363[[#This Row],[Equipment Used (Dropdown)]],6),0)</f>
        <v>0</v>
      </c>
      <c r="J143" s="94"/>
      <c r="K143" s="95">
        <f>Table14874532333435363[[#This Row],[Rate (Auto selects)]]*Table14874532333435363[[#This Row],[Hours Used]]</f>
        <v>0</v>
      </c>
      <c r="S143" s="33"/>
      <c r="T143" s="39"/>
      <c r="U143" s="39"/>
      <c r="V143" s="39"/>
      <c r="W143" s="39"/>
      <c r="X143" s="39"/>
      <c r="Y143" s="112">
        <f>IF(X143 &lt;&gt; "", RIGHT(Table157753112838485868[[#This Row],[Class (Dropdown)]],6),0)</f>
        <v>0</v>
      </c>
      <c r="Z143" s="108"/>
      <c r="AA143" s="107"/>
      <c r="AB143" s="111">
        <f>Table157753112838485868[[#This Row],[Rate (Auto fill)]]*Table157753112838485868[[#This Row],[Hours Groomed]]</f>
        <v>0</v>
      </c>
      <c r="AC143" s="32"/>
      <c r="AE143" s="85"/>
      <c r="AF143" s="85"/>
      <c r="AI143" s="33"/>
      <c r="AJ143" s="39"/>
      <c r="AK143" s="39"/>
      <c r="AL143" s="39"/>
      <c r="AM143" s="76"/>
      <c r="AN143" s="39"/>
      <c r="AO143" s="39"/>
      <c r="AP143" s="33"/>
      <c r="AQ143" s="77"/>
      <c r="AR143" s="39"/>
      <c r="AS143" s="39"/>
      <c r="AT143" s="76"/>
      <c r="AU143" s="39"/>
      <c r="AV143" s="78"/>
      <c r="AW143" s="33"/>
      <c r="AX143" s="77"/>
      <c r="AY143" s="39"/>
      <c r="AZ143" s="39"/>
      <c r="BA143" s="76"/>
      <c r="BB143" s="39"/>
      <c r="BC143" s="78"/>
      <c r="BD143" s="33"/>
      <c r="BE143" s="77"/>
      <c r="BF143" s="39"/>
      <c r="BG143" s="39"/>
      <c r="BH143" s="76"/>
      <c r="BI143" s="39"/>
      <c r="BJ143" s="78"/>
      <c r="BK143" s="33"/>
    </row>
    <row r="144" spans="1:63" x14ac:dyDescent="0.35">
      <c r="A144" s="77"/>
      <c r="B144" s="39"/>
      <c r="C144" s="39"/>
      <c r="D144" s="39"/>
      <c r="E144" s="39"/>
      <c r="F144" s="73"/>
      <c r="G144" s="95">
        <f>Table14874532333435363[[#This Row],[Hours Worked]]*Table14874532333435363[[#This Row],[Rate]]</f>
        <v>0</v>
      </c>
      <c r="H144" s="116"/>
      <c r="I144" s="118">
        <f>IF(Table14874532333435363[[#This Row],[Equipment Used (Dropdown)]] &lt;&gt; "", RIGHT(Table14874532333435363[[#This Row],[Equipment Used (Dropdown)]],6),0)</f>
        <v>0</v>
      </c>
      <c r="J144" s="94"/>
      <c r="K144" s="95">
        <f>Table14874532333435363[[#This Row],[Rate (Auto selects)]]*Table14874532333435363[[#This Row],[Hours Used]]</f>
        <v>0</v>
      </c>
      <c r="S144" s="33"/>
      <c r="T144" s="39"/>
      <c r="U144" s="39"/>
      <c r="V144" s="39"/>
      <c r="W144" s="39"/>
      <c r="X144" s="39"/>
      <c r="Y144" s="112">
        <f>IF(X144 &lt;&gt; "", RIGHT(Table157753112838485868[[#This Row],[Class (Dropdown)]],6),0)</f>
        <v>0</v>
      </c>
      <c r="Z144" s="108"/>
      <c r="AA144" s="107"/>
      <c r="AB144" s="111">
        <f>Table157753112838485868[[#This Row],[Rate (Auto fill)]]*Table157753112838485868[[#This Row],[Hours Groomed]]</f>
        <v>0</v>
      </c>
      <c r="AC144" s="32"/>
      <c r="AE144" s="85"/>
      <c r="AF144" s="85"/>
      <c r="AI144" s="33"/>
      <c r="AJ144" s="39"/>
      <c r="AK144" s="39"/>
      <c r="AL144" s="39"/>
      <c r="AM144" s="76"/>
      <c r="AN144" s="39"/>
      <c r="AO144" s="39"/>
      <c r="AP144" s="33"/>
      <c r="AQ144" s="77"/>
      <c r="AR144" s="39"/>
      <c r="AS144" s="39"/>
      <c r="AT144" s="76"/>
      <c r="AU144" s="39"/>
      <c r="AV144" s="78"/>
      <c r="AW144" s="33"/>
      <c r="AX144" s="77"/>
      <c r="AY144" s="39"/>
      <c r="AZ144" s="39"/>
      <c r="BA144" s="76"/>
      <c r="BB144" s="39"/>
      <c r="BC144" s="78"/>
      <c r="BD144" s="33"/>
      <c r="BE144" s="77"/>
      <c r="BF144" s="39"/>
      <c r="BG144" s="39"/>
      <c r="BH144" s="76"/>
      <c r="BI144" s="39"/>
      <c r="BJ144" s="78"/>
      <c r="BK144" s="33"/>
    </row>
    <row r="145" spans="1:63" x14ac:dyDescent="0.35">
      <c r="A145" s="77"/>
      <c r="B145" s="39"/>
      <c r="C145" s="39"/>
      <c r="D145" s="39"/>
      <c r="E145" s="39"/>
      <c r="F145" s="73"/>
      <c r="G145" s="95">
        <f>Table14874532333435363[[#This Row],[Hours Worked]]*Table14874532333435363[[#This Row],[Rate]]</f>
        <v>0</v>
      </c>
      <c r="H145" s="116"/>
      <c r="I145" s="118">
        <f>IF(Table14874532333435363[[#This Row],[Equipment Used (Dropdown)]] &lt;&gt; "", RIGHT(Table14874532333435363[[#This Row],[Equipment Used (Dropdown)]],6),0)</f>
        <v>0</v>
      </c>
      <c r="J145" s="94"/>
      <c r="K145" s="95">
        <f>Table14874532333435363[[#This Row],[Rate (Auto selects)]]*Table14874532333435363[[#This Row],[Hours Used]]</f>
        <v>0</v>
      </c>
      <c r="S145" s="33"/>
      <c r="T145" s="39"/>
      <c r="U145" s="39"/>
      <c r="V145" s="39"/>
      <c r="W145" s="39"/>
      <c r="X145" s="39"/>
      <c r="Y145" s="112">
        <f>IF(X145 &lt;&gt; "", RIGHT(Table157753112838485868[[#This Row],[Class (Dropdown)]],6),0)</f>
        <v>0</v>
      </c>
      <c r="Z145" s="108"/>
      <c r="AA145" s="107"/>
      <c r="AB145" s="111">
        <f>Table157753112838485868[[#This Row],[Rate (Auto fill)]]*Table157753112838485868[[#This Row],[Hours Groomed]]</f>
        <v>0</v>
      </c>
      <c r="AC145" s="32"/>
      <c r="AE145" s="85"/>
      <c r="AF145" s="85"/>
      <c r="AI145" s="33"/>
      <c r="AJ145" s="39"/>
      <c r="AK145" s="39"/>
      <c r="AL145" s="39"/>
      <c r="AM145" s="76"/>
      <c r="AN145" s="39"/>
      <c r="AO145" s="39"/>
      <c r="AP145" s="33"/>
      <c r="AQ145" s="77"/>
      <c r="AR145" s="39"/>
      <c r="AS145" s="39"/>
      <c r="AT145" s="76"/>
      <c r="AU145" s="39"/>
      <c r="AV145" s="78"/>
      <c r="AW145" s="33"/>
      <c r="AX145" s="77"/>
      <c r="AY145" s="39"/>
      <c r="AZ145" s="39"/>
      <c r="BA145" s="76"/>
      <c r="BB145" s="39"/>
      <c r="BC145" s="78"/>
      <c r="BD145" s="33"/>
      <c r="BE145" s="77"/>
      <c r="BF145" s="39"/>
      <c r="BG145" s="39"/>
      <c r="BH145" s="76"/>
      <c r="BI145" s="39"/>
      <c r="BJ145" s="78"/>
      <c r="BK145" s="33"/>
    </row>
    <row r="146" spans="1:63" x14ac:dyDescent="0.35">
      <c r="A146" s="77"/>
      <c r="B146" s="39"/>
      <c r="C146" s="39"/>
      <c r="D146" s="39"/>
      <c r="E146" s="39"/>
      <c r="F146" s="73"/>
      <c r="G146" s="95">
        <f>Table14874532333435363[[#This Row],[Hours Worked]]*Table14874532333435363[[#This Row],[Rate]]</f>
        <v>0</v>
      </c>
      <c r="H146" s="116"/>
      <c r="I146" s="118">
        <f>IF(Table14874532333435363[[#This Row],[Equipment Used (Dropdown)]] &lt;&gt; "", RIGHT(Table14874532333435363[[#This Row],[Equipment Used (Dropdown)]],6),0)</f>
        <v>0</v>
      </c>
      <c r="J146" s="94"/>
      <c r="K146" s="95">
        <f>Table14874532333435363[[#This Row],[Rate (Auto selects)]]*Table14874532333435363[[#This Row],[Hours Used]]</f>
        <v>0</v>
      </c>
      <c r="S146" s="33"/>
      <c r="T146" s="39"/>
      <c r="U146" s="39"/>
      <c r="V146" s="39"/>
      <c r="W146" s="39"/>
      <c r="X146" s="39"/>
      <c r="Y146" s="112">
        <f>IF(X146 &lt;&gt; "", RIGHT(Table157753112838485868[[#This Row],[Class (Dropdown)]],6),0)</f>
        <v>0</v>
      </c>
      <c r="Z146" s="108"/>
      <c r="AA146" s="107"/>
      <c r="AB146" s="111">
        <f>Table157753112838485868[[#This Row],[Rate (Auto fill)]]*Table157753112838485868[[#This Row],[Hours Groomed]]</f>
        <v>0</v>
      </c>
      <c r="AC146" s="32"/>
      <c r="AE146" s="85"/>
      <c r="AF146" s="85"/>
      <c r="AI146" s="33"/>
      <c r="AJ146" s="39"/>
      <c r="AK146" s="39"/>
      <c r="AL146" s="39"/>
      <c r="AM146" s="76"/>
      <c r="AN146" s="39"/>
      <c r="AO146" s="39"/>
      <c r="AP146" s="33"/>
      <c r="AQ146" s="77"/>
      <c r="AR146" s="39"/>
      <c r="AS146" s="39"/>
      <c r="AT146" s="76"/>
      <c r="AU146" s="39"/>
      <c r="AV146" s="78"/>
      <c r="AW146" s="33"/>
      <c r="AX146" s="77"/>
      <c r="AY146" s="39"/>
      <c r="AZ146" s="39"/>
      <c r="BA146" s="76"/>
      <c r="BB146" s="39"/>
      <c r="BC146" s="78"/>
      <c r="BD146" s="33"/>
      <c r="BE146" s="77"/>
      <c r="BF146" s="39"/>
      <c r="BG146" s="39"/>
      <c r="BH146" s="76"/>
      <c r="BI146" s="39"/>
      <c r="BJ146" s="78"/>
      <c r="BK146" s="33"/>
    </row>
    <row r="147" spans="1:63" x14ac:dyDescent="0.35">
      <c r="A147" s="77"/>
      <c r="B147" s="39"/>
      <c r="C147" s="39"/>
      <c r="D147" s="39"/>
      <c r="E147" s="39"/>
      <c r="F147" s="73"/>
      <c r="G147" s="95">
        <f>Table14874532333435363[[#This Row],[Hours Worked]]*Table14874532333435363[[#This Row],[Rate]]</f>
        <v>0</v>
      </c>
      <c r="H147" s="116"/>
      <c r="I147" s="118">
        <f>IF(Table14874532333435363[[#This Row],[Equipment Used (Dropdown)]] &lt;&gt; "", RIGHT(Table14874532333435363[[#This Row],[Equipment Used (Dropdown)]],6),0)</f>
        <v>0</v>
      </c>
      <c r="J147" s="94"/>
      <c r="K147" s="95">
        <f>Table14874532333435363[[#This Row],[Rate (Auto selects)]]*Table14874532333435363[[#This Row],[Hours Used]]</f>
        <v>0</v>
      </c>
      <c r="S147" s="33"/>
      <c r="T147" s="39"/>
      <c r="U147" s="39"/>
      <c r="V147" s="39"/>
      <c r="W147" s="39"/>
      <c r="X147" s="39"/>
      <c r="Y147" s="112">
        <f>IF(X147 &lt;&gt; "", RIGHT(Table157753112838485868[[#This Row],[Class (Dropdown)]],6),0)</f>
        <v>0</v>
      </c>
      <c r="Z147" s="108"/>
      <c r="AA147" s="107"/>
      <c r="AB147" s="111">
        <f>Table157753112838485868[[#This Row],[Rate (Auto fill)]]*Table157753112838485868[[#This Row],[Hours Groomed]]</f>
        <v>0</v>
      </c>
      <c r="AC147" s="32"/>
      <c r="AE147" s="85"/>
      <c r="AF147" s="85"/>
      <c r="AI147" s="33"/>
      <c r="AJ147" s="39"/>
      <c r="AK147" s="39"/>
      <c r="AL147" s="39"/>
      <c r="AM147" s="76"/>
      <c r="AN147" s="39"/>
      <c r="AO147" s="39"/>
      <c r="AP147" s="33"/>
      <c r="AQ147" s="77"/>
      <c r="AR147" s="39"/>
      <c r="AS147" s="39"/>
      <c r="AT147" s="76"/>
      <c r="AU147" s="39"/>
      <c r="AV147" s="78"/>
      <c r="AW147" s="33"/>
      <c r="AX147" s="77"/>
      <c r="AY147" s="39"/>
      <c r="AZ147" s="39"/>
      <c r="BA147" s="76"/>
      <c r="BB147" s="39"/>
      <c r="BC147" s="78"/>
      <c r="BD147" s="33"/>
      <c r="BE147" s="77"/>
      <c r="BF147" s="39"/>
      <c r="BG147" s="39"/>
      <c r="BH147" s="76"/>
      <c r="BI147" s="39"/>
      <c r="BJ147" s="78"/>
      <c r="BK147" s="33"/>
    </row>
    <row r="148" spans="1:63" x14ac:dyDescent="0.35">
      <c r="A148" s="77"/>
      <c r="B148" s="39"/>
      <c r="C148" s="39"/>
      <c r="D148" s="39"/>
      <c r="E148" s="39"/>
      <c r="F148" s="73"/>
      <c r="G148" s="95">
        <f>Table14874532333435363[[#This Row],[Hours Worked]]*Table14874532333435363[[#This Row],[Rate]]</f>
        <v>0</v>
      </c>
      <c r="H148" s="116"/>
      <c r="I148" s="118">
        <f>IF(Table14874532333435363[[#This Row],[Equipment Used (Dropdown)]] &lt;&gt; "", RIGHT(Table14874532333435363[[#This Row],[Equipment Used (Dropdown)]],6),0)</f>
        <v>0</v>
      </c>
      <c r="J148" s="94"/>
      <c r="K148" s="95">
        <f>Table14874532333435363[[#This Row],[Rate (Auto selects)]]*Table14874532333435363[[#This Row],[Hours Used]]</f>
        <v>0</v>
      </c>
      <c r="S148" s="33"/>
      <c r="T148" s="39"/>
      <c r="U148" s="39"/>
      <c r="V148" s="39"/>
      <c r="W148" s="39"/>
      <c r="X148" s="39"/>
      <c r="Y148" s="112">
        <f>IF(X148 &lt;&gt; "", RIGHT(Table157753112838485868[[#This Row],[Class (Dropdown)]],6),0)</f>
        <v>0</v>
      </c>
      <c r="Z148" s="108"/>
      <c r="AA148" s="107"/>
      <c r="AB148" s="111">
        <f>Table157753112838485868[[#This Row],[Rate (Auto fill)]]*Table157753112838485868[[#This Row],[Hours Groomed]]</f>
        <v>0</v>
      </c>
      <c r="AC148" s="32"/>
      <c r="AE148" s="85"/>
      <c r="AF148" s="85"/>
      <c r="AI148" s="33"/>
      <c r="AJ148" s="39"/>
      <c r="AK148" s="39"/>
      <c r="AL148" s="39"/>
      <c r="AM148" s="76"/>
      <c r="AN148" s="39"/>
      <c r="AO148" s="39"/>
      <c r="AP148" s="33"/>
      <c r="AQ148" s="77"/>
      <c r="AR148" s="39"/>
      <c r="AS148" s="39"/>
      <c r="AT148" s="76"/>
      <c r="AU148" s="39"/>
      <c r="AV148" s="78"/>
      <c r="AW148" s="33"/>
      <c r="AX148" s="77"/>
      <c r="AY148" s="39"/>
      <c r="AZ148" s="39"/>
      <c r="BA148" s="76"/>
      <c r="BB148" s="39"/>
      <c r="BC148" s="78"/>
      <c r="BD148" s="33"/>
      <c r="BE148" s="77"/>
      <c r="BF148" s="39"/>
      <c r="BG148" s="39"/>
      <c r="BH148" s="76"/>
      <c r="BI148" s="39"/>
      <c r="BJ148" s="78"/>
      <c r="BK148" s="33"/>
    </row>
    <row r="149" spans="1:63" x14ac:dyDescent="0.35">
      <c r="A149" s="77"/>
      <c r="B149" s="39"/>
      <c r="C149" s="39"/>
      <c r="D149" s="39"/>
      <c r="E149" s="39"/>
      <c r="F149" s="73"/>
      <c r="G149" s="95">
        <f>Table14874532333435363[[#This Row],[Hours Worked]]*Table14874532333435363[[#This Row],[Rate]]</f>
        <v>0</v>
      </c>
      <c r="H149" s="116"/>
      <c r="I149" s="118">
        <f>IF(Table14874532333435363[[#This Row],[Equipment Used (Dropdown)]] &lt;&gt; "", RIGHT(Table14874532333435363[[#This Row],[Equipment Used (Dropdown)]],6),0)</f>
        <v>0</v>
      </c>
      <c r="J149" s="94"/>
      <c r="K149" s="95">
        <f>Table14874532333435363[[#This Row],[Rate (Auto selects)]]*Table14874532333435363[[#This Row],[Hours Used]]</f>
        <v>0</v>
      </c>
      <c r="S149" s="33"/>
      <c r="T149" s="39"/>
      <c r="U149" s="39"/>
      <c r="V149" s="39"/>
      <c r="W149" s="39"/>
      <c r="X149" s="39"/>
      <c r="Y149" s="112">
        <f>IF(X149 &lt;&gt; "", RIGHT(Table157753112838485868[[#This Row],[Class (Dropdown)]],6),0)</f>
        <v>0</v>
      </c>
      <c r="Z149" s="108"/>
      <c r="AA149" s="107"/>
      <c r="AB149" s="111">
        <f>Table157753112838485868[[#This Row],[Rate (Auto fill)]]*Table157753112838485868[[#This Row],[Hours Groomed]]</f>
        <v>0</v>
      </c>
      <c r="AC149" s="32"/>
      <c r="AE149" s="85"/>
      <c r="AF149" s="85"/>
      <c r="AI149" s="33"/>
      <c r="AJ149" s="39"/>
      <c r="AK149" s="39"/>
      <c r="AL149" s="39"/>
      <c r="AM149" s="76"/>
      <c r="AN149" s="39"/>
      <c r="AO149" s="39"/>
      <c r="AP149" s="33"/>
      <c r="AQ149" s="77"/>
      <c r="AR149" s="39"/>
      <c r="AS149" s="39"/>
      <c r="AT149" s="76"/>
      <c r="AU149" s="39"/>
      <c r="AV149" s="78"/>
      <c r="AW149" s="33"/>
      <c r="AX149" s="77"/>
      <c r="AY149" s="39"/>
      <c r="AZ149" s="39"/>
      <c r="BA149" s="76"/>
      <c r="BB149" s="39"/>
      <c r="BC149" s="78"/>
      <c r="BD149" s="33"/>
      <c r="BE149" s="77"/>
      <c r="BF149" s="39"/>
      <c r="BG149" s="39"/>
      <c r="BH149" s="76"/>
      <c r="BI149" s="39"/>
      <c r="BJ149" s="78"/>
      <c r="BK149" s="33"/>
    </row>
    <row r="150" spans="1:63" x14ac:dyDescent="0.35">
      <c r="A150" s="77"/>
      <c r="B150" s="39"/>
      <c r="C150" s="39"/>
      <c r="D150" s="39"/>
      <c r="E150" s="39"/>
      <c r="F150" s="73"/>
      <c r="G150" s="95">
        <f>Table14874532333435363[[#This Row],[Hours Worked]]*Table14874532333435363[[#This Row],[Rate]]</f>
        <v>0</v>
      </c>
      <c r="H150" s="116"/>
      <c r="I150" s="118">
        <f>IF(Table14874532333435363[[#This Row],[Equipment Used (Dropdown)]] &lt;&gt; "", RIGHT(Table14874532333435363[[#This Row],[Equipment Used (Dropdown)]],6),0)</f>
        <v>0</v>
      </c>
      <c r="J150" s="94"/>
      <c r="K150" s="95">
        <f>Table14874532333435363[[#This Row],[Rate (Auto selects)]]*Table14874532333435363[[#This Row],[Hours Used]]</f>
        <v>0</v>
      </c>
      <c r="S150" s="33"/>
      <c r="T150" s="39"/>
      <c r="U150" s="39"/>
      <c r="V150" s="39"/>
      <c r="W150" s="39"/>
      <c r="X150" s="39"/>
      <c r="Y150" s="112">
        <f>IF(X150 &lt;&gt; "", RIGHT(Table157753112838485868[[#This Row],[Class (Dropdown)]],6),0)</f>
        <v>0</v>
      </c>
      <c r="Z150" s="108"/>
      <c r="AA150" s="107"/>
      <c r="AB150" s="111">
        <f>Table157753112838485868[[#This Row],[Rate (Auto fill)]]*Table157753112838485868[[#This Row],[Hours Groomed]]</f>
        <v>0</v>
      </c>
      <c r="AC150" s="32"/>
      <c r="AE150" s="85"/>
      <c r="AF150" s="85"/>
      <c r="AI150" s="33"/>
      <c r="AJ150" s="39"/>
      <c r="AK150" s="39"/>
      <c r="AL150" s="39"/>
      <c r="AM150" s="76"/>
      <c r="AN150" s="39"/>
      <c r="AO150" s="39"/>
      <c r="AP150" s="33"/>
      <c r="AQ150" s="77"/>
      <c r="AR150" s="39"/>
      <c r="AS150" s="39"/>
      <c r="AT150" s="76"/>
      <c r="AU150" s="39"/>
      <c r="AV150" s="78"/>
      <c r="AW150" s="33"/>
      <c r="AX150" s="77"/>
      <c r="AY150" s="39"/>
      <c r="AZ150" s="39"/>
      <c r="BA150" s="76"/>
      <c r="BB150" s="39"/>
      <c r="BC150" s="78"/>
      <c r="BD150" s="33"/>
      <c r="BE150" s="77"/>
      <c r="BF150" s="39"/>
      <c r="BG150" s="39"/>
      <c r="BH150" s="76"/>
      <c r="BI150" s="39"/>
      <c r="BJ150" s="78"/>
      <c r="BK150" s="33"/>
    </row>
    <row r="151" spans="1:63" x14ac:dyDescent="0.35">
      <c r="A151" s="77"/>
      <c r="B151" s="39"/>
      <c r="C151" s="39"/>
      <c r="D151" s="39"/>
      <c r="E151" s="39"/>
      <c r="F151" s="73"/>
      <c r="G151" s="95">
        <f>Table14874532333435363[[#This Row],[Hours Worked]]*Table14874532333435363[[#This Row],[Rate]]</f>
        <v>0</v>
      </c>
      <c r="H151" s="116"/>
      <c r="I151" s="118">
        <f>IF(Table14874532333435363[[#This Row],[Equipment Used (Dropdown)]] &lt;&gt; "", RIGHT(Table14874532333435363[[#This Row],[Equipment Used (Dropdown)]],6),0)</f>
        <v>0</v>
      </c>
      <c r="J151" s="94"/>
      <c r="K151" s="95">
        <f>Table14874532333435363[[#This Row],[Rate (Auto selects)]]*Table14874532333435363[[#This Row],[Hours Used]]</f>
        <v>0</v>
      </c>
      <c r="S151" s="33"/>
      <c r="T151" s="39"/>
      <c r="U151" s="39"/>
      <c r="V151" s="39"/>
      <c r="W151" s="39"/>
      <c r="X151" s="39"/>
      <c r="Y151" s="112">
        <f>IF(X151 &lt;&gt; "", RIGHT(Table157753112838485868[[#This Row],[Class (Dropdown)]],6),0)</f>
        <v>0</v>
      </c>
      <c r="Z151" s="108"/>
      <c r="AA151" s="107"/>
      <c r="AB151" s="111">
        <f>Table157753112838485868[[#This Row],[Rate (Auto fill)]]*Table157753112838485868[[#This Row],[Hours Groomed]]</f>
        <v>0</v>
      </c>
      <c r="AC151" s="32"/>
      <c r="AE151" s="85"/>
      <c r="AF151" s="85"/>
      <c r="AI151" s="33"/>
      <c r="AJ151" s="39"/>
      <c r="AK151" s="39"/>
      <c r="AL151" s="39"/>
      <c r="AM151" s="76"/>
      <c r="AN151" s="39"/>
      <c r="AO151" s="39"/>
      <c r="AP151" s="33"/>
      <c r="AQ151" s="77"/>
      <c r="AR151" s="39"/>
      <c r="AS151" s="39"/>
      <c r="AT151" s="76"/>
      <c r="AU151" s="39"/>
      <c r="AV151" s="78"/>
      <c r="AW151" s="33"/>
      <c r="AX151" s="77"/>
      <c r="AY151" s="39"/>
      <c r="AZ151" s="39"/>
      <c r="BA151" s="76"/>
      <c r="BB151" s="39"/>
      <c r="BC151" s="78"/>
      <c r="BD151" s="33"/>
      <c r="BE151" s="77"/>
      <c r="BF151" s="39"/>
      <c r="BG151" s="39"/>
      <c r="BH151" s="76"/>
      <c r="BI151" s="39"/>
      <c r="BJ151" s="78"/>
      <c r="BK151" s="33"/>
    </row>
    <row r="152" spans="1:63" x14ac:dyDescent="0.35">
      <c r="A152" s="77"/>
      <c r="B152" s="39"/>
      <c r="C152" s="39"/>
      <c r="D152" s="39"/>
      <c r="E152" s="39"/>
      <c r="F152" s="73"/>
      <c r="G152" s="95">
        <f>Table14874532333435363[[#This Row],[Hours Worked]]*Table14874532333435363[[#This Row],[Rate]]</f>
        <v>0</v>
      </c>
      <c r="H152" s="116"/>
      <c r="I152" s="118">
        <f>IF(Table14874532333435363[[#This Row],[Equipment Used (Dropdown)]] &lt;&gt; "", RIGHT(Table14874532333435363[[#This Row],[Equipment Used (Dropdown)]],6),0)</f>
        <v>0</v>
      </c>
      <c r="J152" s="94"/>
      <c r="K152" s="95">
        <f>Table14874532333435363[[#This Row],[Rate (Auto selects)]]*Table14874532333435363[[#This Row],[Hours Used]]</f>
        <v>0</v>
      </c>
      <c r="S152" s="33"/>
      <c r="T152" s="39"/>
      <c r="U152" s="39"/>
      <c r="V152" s="39"/>
      <c r="W152" s="39"/>
      <c r="X152" s="39"/>
      <c r="Y152" s="112">
        <f>IF(X152 &lt;&gt; "", RIGHT(Table157753112838485868[[#This Row],[Class (Dropdown)]],6),0)</f>
        <v>0</v>
      </c>
      <c r="Z152" s="108"/>
      <c r="AA152" s="107"/>
      <c r="AB152" s="111">
        <f>Table157753112838485868[[#This Row],[Rate (Auto fill)]]*Table157753112838485868[[#This Row],[Hours Groomed]]</f>
        <v>0</v>
      </c>
      <c r="AC152" s="32"/>
      <c r="AE152" s="85"/>
      <c r="AF152" s="85"/>
      <c r="AI152" s="33"/>
      <c r="AJ152" s="39"/>
      <c r="AK152" s="39"/>
      <c r="AL152" s="39"/>
      <c r="AM152" s="76"/>
      <c r="AN152" s="39"/>
      <c r="AO152" s="39"/>
      <c r="AP152" s="33"/>
      <c r="AQ152" s="77"/>
      <c r="AR152" s="39"/>
      <c r="AS152" s="39"/>
      <c r="AT152" s="76"/>
      <c r="AU152" s="39"/>
      <c r="AV152" s="78"/>
      <c r="AW152" s="33"/>
      <c r="AX152" s="77"/>
      <c r="AY152" s="39"/>
      <c r="AZ152" s="39"/>
      <c r="BA152" s="76"/>
      <c r="BB152" s="39"/>
      <c r="BC152" s="78"/>
      <c r="BD152" s="33"/>
      <c r="BE152" s="77"/>
      <c r="BF152" s="39"/>
      <c r="BG152" s="39"/>
      <c r="BH152" s="76"/>
      <c r="BI152" s="39"/>
      <c r="BJ152" s="78"/>
      <c r="BK152" s="33"/>
    </row>
    <row r="153" spans="1:63" x14ac:dyDescent="0.35">
      <c r="A153" s="77"/>
      <c r="B153" s="39"/>
      <c r="C153" s="39"/>
      <c r="D153" s="39"/>
      <c r="E153" s="39"/>
      <c r="F153" s="73"/>
      <c r="G153" s="95">
        <f>Table14874532333435363[[#This Row],[Hours Worked]]*Table14874532333435363[[#This Row],[Rate]]</f>
        <v>0</v>
      </c>
      <c r="H153" s="116"/>
      <c r="I153" s="118">
        <f>IF(Table14874532333435363[[#This Row],[Equipment Used (Dropdown)]] &lt;&gt; "", RIGHT(Table14874532333435363[[#This Row],[Equipment Used (Dropdown)]],6),0)</f>
        <v>0</v>
      </c>
      <c r="J153" s="94"/>
      <c r="K153" s="95">
        <f>Table14874532333435363[[#This Row],[Rate (Auto selects)]]*Table14874532333435363[[#This Row],[Hours Used]]</f>
        <v>0</v>
      </c>
      <c r="S153" s="33"/>
      <c r="T153" s="39"/>
      <c r="U153" s="39"/>
      <c r="V153" s="39"/>
      <c r="W153" s="39"/>
      <c r="X153" s="39"/>
      <c r="Y153" s="112">
        <f>IF(X153 &lt;&gt; "", RIGHT(Table157753112838485868[[#This Row],[Class (Dropdown)]],6),0)</f>
        <v>0</v>
      </c>
      <c r="Z153" s="108"/>
      <c r="AA153" s="107"/>
      <c r="AB153" s="111">
        <f>Table157753112838485868[[#This Row],[Rate (Auto fill)]]*Table157753112838485868[[#This Row],[Hours Groomed]]</f>
        <v>0</v>
      </c>
      <c r="AC153" s="32"/>
      <c r="AE153" s="85"/>
      <c r="AF153" s="85"/>
      <c r="AI153" s="33"/>
      <c r="AJ153" s="39"/>
      <c r="AK153" s="39"/>
      <c r="AL153" s="39"/>
      <c r="AM153" s="76"/>
      <c r="AN153" s="39"/>
      <c r="AO153" s="39"/>
      <c r="AP153" s="33"/>
      <c r="AQ153" s="77"/>
      <c r="AR153" s="39"/>
      <c r="AS153" s="39"/>
      <c r="AT153" s="76"/>
      <c r="AU153" s="39"/>
      <c r="AV153" s="78"/>
      <c r="AW153" s="33"/>
      <c r="AX153" s="77"/>
      <c r="AY153" s="39"/>
      <c r="AZ153" s="39"/>
      <c r="BA153" s="76"/>
      <c r="BB153" s="39"/>
      <c r="BC153" s="78"/>
      <c r="BD153" s="33"/>
      <c r="BE153" s="77"/>
      <c r="BF153" s="39"/>
      <c r="BG153" s="39"/>
      <c r="BH153" s="76"/>
      <c r="BI153" s="39"/>
      <c r="BJ153" s="78"/>
      <c r="BK153" s="33"/>
    </row>
    <row r="154" spans="1:63" x14ac:dyDescent="0.35">
      <c r="A154" s="77"/>
      <c r="B154" s="39"/>
      <c r="C154" s="39"/>
      <c r="D154" s="39"/>
      <c r="E154" s="39"/>
      <c r="F154" s="73"/>
      <c r="G154" s="95">
        <f>Table14874532333435363[[#This Row],[Hours Worked]]*Table14874532333435363[[#This Row],[Rate]]</f>
        <v>0</v>
      </c>
      <c r="H154" s="116"/>
      <c r="I154" s="118">
        <f>IF(Table14874532333435363[[#This Row],[Equipment Used (Dropdown)]] &lt;&gt; "", RIGHT(Table14874532333435363[[#This Row],[Equipment Used (Dropdown)]],6),0)</f>
        <v>0</v>
      </c>
      <c r="J154" s="94"/>
      <c r="K154" s="95">
        <f>Table14874532333435363[[#This Row],[Rate (Auto selects)]]*Table14874532333435363[[#This Row],[Hours Used]]</f>
        <v>0</v>
      </c>
      <c r="S154" s="33"/>
      <c r="T154" s="39"/>
      <c r="U154" s="39"/>
      <c r="V154" s="39"/>
      <c r="W154" s="39"/>
      <c r="X154" s="39"/>
      <c r="Y154" s="112">
        <f>IF(X154 &lt;&gt; "", RIGHT(Table157753112838485868[[#This Row],[Class (Dropdown)]],6),0)</f>
        <v>0</v>
      </c>
      <c r="Z154" s="108"/>
      <c r="AA154" s="107"/>
      <c r="AB154" s="111">
        <f>Table157753112838485868[[#This Row],[Rate (Auto fill)]]*Table157753112838485868[[#This Row],[Hours Groomed]]</f>
        <v>0</v>
      </c>
      <c r="AC154" s="32"/>
      <c r="AE154" s="85"/>
      <c r="AF154" s="85"/>
      <c r="AI154" s="33"/>
      <c r="AJ154" s="39"/>
      <c r="AK154" s="39"/>
      <c r="AL154" s="39"/>
      <c r="AM154" s="76"/>
      <c r="AN154" s="39"/>
      <c r="AO154" s="39"/>
      <c r="AP154" s="33"/>
      <c r="AQ154" s="77"/>
      <c r="AR154" s="39"/>
      <c r="AS154" s="39"/>
      <c r="AT154" s="76"/>
      <c r="AU154" s="39"/>
      <c r="AV154" s="78"/>
      <c r="AW154" s="33"/>
      <c r="AX154" s="77"/>
      <c r="AY154" s="39"/>
      <c r="AZ154" s="39"/>
      <c r="BA154" s="76"/>
      <c r="BB154" s="39"/>
      <c r="BC154" s="78"/>
      <c r="BD154" s="33"/>
      <c r="BE154" s="77"/>
      <c r="BF154" s="39"/>
      <c r="BG154" s="39"/>
      <c r="BH154" s="76"/>
      <c r="BI154" s="39"/>
      <c r="BJ154" s="78"/>
      <c r="BK154" s="33"/>
    </row>
    <row r="155" spans="1:63" x14ac:dyDescent="0.35">
      <c r="A155" s="77"/>
      <c r="B155" s="39"/>
      <c r="C155" s="39"/>
      <c r="D155" s="39"/>
      <c r="E155" s="39"/>
      <c r="F155" s="73"/>
      <c r="G155" s="95">
        <f>Table14874532333435363[[#This Row],[Hours Worked]]*Table14874532333435363[[#This Row],[Rate]]</f>
        <v>0</v>
      </c>
      <c r="H155" s="116"/>
      <c r="I155" s="118">
        <f>IF(Table14874532333435363[[#This Row],[Equipment Used (Dropdown)]] &lt;&gt; "", RIGHT(Table14874532333435363[[#This Row],[Equipment Used (Dropdown)]],6),0)</f>
        <v>0</v>
      </c>
      <c r="J155" s="94"/>
      <c r="K155" s="95">
        <f>Table14874532333435363[[#This Row],[Rate (Auto selects)]]*Table14874532333435363[[#This Row],[Hours Used]]</f>
        <v>0</v>
      </c>
      <c r="S155" s="33"/>
      <c r="T155" s="39"/>
      <c r="U155" s="39"/>
      <c r="V155" s="39"/>
      <c r="W155" s="39"/>
      <c r="X155" s="39"/>
      <c r="Y155" s="112">
        <f>IF(X155 &lt;&gt; "", RIGHT(Table157753112838485868[[#This Row],[Class (Dropdown)]],6),0)</f>
        <v>0</v>
      </c>
      <c r="Z155" s="108"/>
      <c r="AA155" s="107"/>
      <c r="AB155" s="111">
        <f>Table157753112838485868[[#This Row],[Rate (Auto fill)]]*Table157753112838485868[[#This Row],[Hours Groomed]]</f>
        <v>0</v>
      </c>
      <c r="AC155" s="32"/>
      <c r="AE155" s="85"/>
      <c r="AF155" s="85"/>
      <c r="AI155" s="33"/>
      <c r="AJ155" s="39"/>
      <c r="AK155" s="39"/>
      <c r="AL155" s="39"/>
      <c r="AM155" s="76"/>
      <c r="AN155" s="39"/>
      <c r="AO155" s="39"/>
      <c r="AP155" s="33"/>
      <c r="AQ155" s="77"/>
      <c r="AR155" s="39"/>
      <c r="AS155" s="39"/>
      <c r="AT155" s="76"/>
      <c r="AU155" s="39"/>
      <c r="AV155" s="78"/>
      <c r="AW155" s="33"/>
      <c r="AX155" s="77"/>
      <c r="AY155" s="39"/>
      <c r="AZ155" s="39"/>
      <c r="BA155" s="76"/>
      <c r="BB155" s="39"/>
      <c r="BC155" s="78"/>
      <c r="BD155" s="33"/>
      <c r="BE155" s="77"/>
      <c r="BF155" s="39"/>
      <c r="BG155" s="39"/>
      <c r="BH155" s="76"/>
      <c r="BI155" s="39"/>
      <c r="BJ155" s="78"/>
      <c r="BK155" s="33"/>
    </row>
    <row r="156" spans="1:63" x14ac:dyDescent="0.35">
      <c r="A156" s="77"/>
      <c r="B156" s="39"/>
      <c r="C156" s="39"/>
      <c r="D156" s="39"/>
      <c r="E156" s="39"/>
      <c r="F156" s="73"/>
      <c r="G156" s="95">
        <f>Table14874532333435363[[#This Row],[Hours Worked]]*Table14874532333435363[[#This Row],[Rate]]</f>
        <v>0</v>
      </c>
      <c r="H156" s="116"/>
      <c r="I156" s="118">
        <f>IF(Table14874532333435363[[#This Row],[Equipment Used (Dropdown)]] &lt;&gt; "", RIGHT(Table14874532333435363[[#This Row],[Equipment Used (Dropdown)]],6),0)</f>
        <v>0</v>
      </c>
      <c r="J156" s="94"/>
      <c r="K156" s="95">
        <f>Table14874532333435363[[#This Row],[Rate (Auto selects)]]*Table14874532333435363[[#This Row],[Hours Used]]</f>
        <v>0</v>
      </c>
      <c r="S156" s="33"/>
      <c r="T156" s="39"/>
      <c r="U156" s="39"/>
      <c r="V156" s="39"/>
      <c r="W156" s="39"/>
      <c r="X156" s="39"/>
      <c r="Y156" s="112">
        <f>IF(X156 &lt;&gt; "", RIGHT(Table157753112838485868[[#This Row],[Class (Dropdown)]],6),0)</f>
        <v>0</v>
      </c>
      <c r="Z156" s="108"/>
      <c r="AA156" s="107"/>
      <c r="AB156" s="111">
        <f>Table157753112838485868[[#This Row],[Rate (Auto fill)]]*Table157753112838485868[[#This Row],[Hours Groomed]]</f>
        <v>0</v>
      </c>
      <c r="AC156" s="32"/>
      <c r="AE156" s="85"/>
      <c r="AF156" s="85"/>
      <c r="AI156" s="33"/>
      <c r="AJ156" s="39"/>
      <c r="AK156" s="39"/>
      <c r="AL156" s="39"/>
      <c r="AM156" s="76"/>
      <c r="AN156" s="39"/>
      <c r="AO156" s="39"/>
      <c r="AP156" s="33"/>
      <c r="AQ156" s="77"/>
      <c r="AR156" s="39"/>
      <c r="AS156" s="39"/>
      <c r="AT156" s="76"/>
      <c r="AU156" s="39"/>
      <c r="AV156" s="78"/>
      <c r="AW156" s="33"/>
      <c r="AX156" s="77"/>
      <c r="AY156" s="39"/>
      <c r="AZ156" s="39"/>
      <c r="BA156" s="76"/>
      <c r="BB156" s="39"/>
      <c r="BC156" s="78"/>
      <c r="BD156" s="33"/>
      <c r="BE156" s="77"/>
      <c r="BF156" s="39"/>
      <c r="BG156" s="39"/>
      <c r="BH156" s="76"/>
      <c r="BI156" s="39"/>
      <c r="BJ156" s="78"/>
      <c r="BK156" s="33"/>
    </row>
    <row r="157" spans="1:63" x14ac:dyDescent="0.35">
      <c r="A157" s="77"/>
      <c r="B157" s="39"/>
      <c r="C157" s="39"/>
      <c r="D157" s="39"/>
      <c r="E157" s="39"/>
      <c r="F157" s="73"/>
      <c r="G157" s="95">
        <f>Table14874532333435363[[#This Row],[Hours Worked]]*Table14874532333435363[[#This Row],[Rate]]</f>
        <v>0</v>
      </c>
      <c r="H157" s="116"/>
      <c r="I157" s="118">
        <f>IF(Table14874532333435363[[#This Row],[Equipment Used (Dropdown)]] &lt;&gt; "", RIGHT(Table14874532333435363[[#This Row],[Equipment Used (Dropdown)]],6),0)</f>
        <v>0</v>
      </c>
      <c r="J157" s="94"/>
      <c r="K157" s="95">
        <f>Table14874532333435363[[#This Row],[Rate (Auto selects)]]*Table14874532333435363[[#This Row],[Hours Used]]</f>
        <v>0</v>
      </c>
      <c r="S157" s="33"/>
      <c r="T157" s="39"/>
      <c r="U157" s="39"/>
      <c r="V157" s="39"/>
      <c r="W157" s="39"/>
      <c r="X157" s="39"/>
      <c r="Y157" s="112">
        <f>IF(X157 &lt;&gt; "", RIGHT(Table157753112838485868[[#This Row],[Class (Dropdown)]],6),0)</f>
        <v>0</v>
      </c>
      <c r="Z157" s="108"/>
      <c r="AA157" s="107"/>
      <c r="AB157" s="111">
        <f>Table157753112838485868[[#This Row],[Rate (Auto fill)]]*Table157753112838485868[[#This Row],[Hours Groomed]]</f>
        <v>0</v>
      </c>
      <c r="AC157" s="32"/>
      <c r="AE157" s="85"/>
      <c r="AF157" s="85"/>
      <c r="AI157" s="33"/>
      <c r="AJ157" s="39"/>
      <c r="AK157" s="39"/>
      <c r="AL157" s="39"/>
      <c r="AM157" s="76"/>
      <c r="AN157" s="39"/>
      <c r="AO157" s="39"/>
      <c r="AP157" s="33"/>
      <c r="AQ157" s="77"/>
      <c r="AR157" s="39"/>
      <c r="AS157" s="39"/>
      <c r="AT157" s="76"/>
      <c r="AU157" s="39"/>
      <c r="AV157" s="78"/>
      <c r="AW157" s="33"/>
      <c r="AX157" s="77"/>
      <c r="AY157" s="39"/>
      <c r="AZ157" s="39"/>
      <c r="BA157" s="76"/>
      <c r="BB157" s="39"/>
      <c r="BC157" s="78"/>
      <c r="BD157" s="33"/>
      <c r="BE157" s="77"/>
      <c r="BF157" s="39"/>
      <c r="BG157" s="39"/>
      <c r="BH157" s="76"/>
      <c r="BI157" s="39"/>
      <c r="BJ157" s="78"/>
      <c r="BK157" s="33"/>
    </row>
    <row r="158" spans="1:63" x14ac:dyDescent="0.35">
      <c r="A158" s="77"/>
      <c r="B158" s="39"/>
      <c r="C158" s="39"/>
      <c r="D158" s="39"/>
      <c r="E158" s="39"/>
      <c r="F158" s="73"/>
      <c r="G158" s="95">
        <f>Table14874532333435363[[#This Row],[Hours Worked]]*Table14874532333435363[[#This Row],[Rate]]</f>
        <v>0</v>
      </c>
      <c r="H158" s="116"/>
      <c r="I158" s="118">
        <f>IF(Table14874532333435363[[#This Row],[Equipment Used (Dropdown)]] &lt;&gt; "", RIGHT(Table14874532333435363[[#This Row],[Equipment Used (Dropdown)]],6),0)</f>
        <v>0</v>
      </c>
      <c r="J158" s="94"/>
      <c r="K158" s="95">
        <f>Table14874532333435363[[#This Row],[Rate (Auto selects)]]*Table14874532333435363[[#This Row],[Hours Used]]</f>
        <v>0</v>
      </c>
      <c r="S158" s="33"/>
      <c r="T158" s="39"/>
      <c r="U158" s="39"/>
      <c r="V158" s="39"/>
      <c r="W158" s="39"/>
      <c r="X158" s="39"/>
      <c r="Y158" s="112">
        <f>IF(X158 &lt;&gt; "", RIGHT(Table157753112838485868[[#This Row],[Class (Dropdown)]],6),0)</f>
        <v>0</v>
      </c>
      <c r="Z158" s="108"/>
      <c r="AA158" s="107"/>
      <c r="AB158" s="111">
        <f>Table157753112838485868[[#This Row],[Rate (Auto fill)]]*Table157753112838485868[[#This Row],[Hours Groomed]]</f>
        <v>0</v>
      </c>
      <c r="AC158" s="32"/>
      <c r="AE158" s="85"/>
      <c r="AF158" s="85"/>
      <c r="AI158" s="33"/>
      <c r="AJ158" s="39"/>
      <c r="AK158" s="39"/>
      <c r="AL158" s="39"/>
      <c r="AM158" s="76"/>
      <c r="AN158" s="39"/>
      <c r="AO158" s="39"/>
      <c r="AP158" s="33"/>
      <c r="AQ158" s="77"/>
      <c r="AR158" s="39"/>
      <c r="AS158" s="39"/>
      <c r="AT158" s="76"/>
      <c r="AU158" s="39"/>
      <c r="AV158" s="78"/>
      <c r="AW158" s="33"/>
      <c r="AX158" s="77"/>
      <c r="AY158" s="39"/>
      <c r="AZ158" s="39"/>
      <c r="BA158" s="76"/>
      <c r="BB158" s="39"/>
      <c r="BC158" s="78"/>
      <c r="BD158" s="33"/>
      <c r="BE158" s="77"/>
      <c r="BF158" s="39"/>
      <c r="BG158" s="39"/>
      <c r="BH158" s="76"/>
      <c r="BI158" s="39"/>
      <c r="BJ158" s="78"/>
      <c r="BK158" s="33"/>
    </row>
    <row r="159" spans="1:63" x14ac:dyDescent="0.35">
      <c r="A159" s="77"/>
      <c r="B159" s="39"/>
      <c r="C159" s="39"/>
      <c r="D159" s="39"/>
      <c r="E159" s="39"/>
      <c r="F159" s="73"/>
      <c r="G159" s="95">
        <f>Table14874532333435363[[#This Row],[Hours Worked]]*Table14874532333435363[[#This Row],[Rate]]</f>
        <v>0</v>
      </c>
      <c r="H159" s="116"/>
      <c r="I159" s="118">
        <f>IF(Table14874532333435363[[#This Row],[Equipment Used (Dropdown)]] &lt;&gt; "", RIGHT(Table14874532333435363[[#This Row],[Equipment Used (Dropdown)]],6),0)</f>
        <v>0</v>
      </c>
      <c r="J159" s="94"/>
      <c r="K159" s="95">
        <f>Table14874532333435363[[#This Row],[Rate (Auto selects)]]*Table14874532333435363[[#This Row],[Hours Used]]</f>
        <v>0</v>
      </c>
      <c r="S159" s="33"/>
      <c r="T159" s="39"/>
      <c r="U159" s="39"/>
      <c r="V159" s="39"/>
      <c r="W159" s="39"/>
      <c r="X159" s="39"/>
      <c r="Y159" s="112">
        <f>IF(X159 &lt;&gt; "", RIGHT(Table157753112838485868[[#This Row],[Class (Dropdown)]],6),0)</f>
        <v>0</v>
      </c>
      <c r="Z159" s="108"/>
      <c r="AA159" s="107"/>
      <c r="AB159" s="111">
        <f>Table157753112838485868[[#This Row],[Rate (Auto fill)]]*Table157753112838485868[[#This Row],[Hours Groomed]]</f>
        <v>0</v>
      </c>
      <c r="AC159" s="32"/>
      <c r="AE159" s="85"/>
      <c r="AF159" s="85"/>
      <c r="AI159" s="33"/>
      <c r="AJ159" s="39"/>
      <c r="AK159" s="39"/>
      <c r="AL159" s="39"/>
      <c r="AM159" s="76"/>
      <c r="AN159" s="39"/>
      <c r="AO159" s="39"/>
      <c r="AP159" s="33"/>
      <c r="AQ159" s="77"/>
      <c r="AR159" s="39"/>
      <c r="AS159" s="39"/>
      <c r="AT159" s="76"/>
      <c r="AU159" s="39"/>
      <c r="AV159" s="78"/>
      <c r="AW159" s="33"/>
      <c r="AX159" s="77"/>
      <c r="AY159" s="39"/>
      <c r="AZ159" s="39"/>
      <c r="BA159" s="76"/>
      <c r="BB159" s="39"/>
      <c r="BC159" s="78"/>
      <c r="BD159" s="33"/>
      <c r="BE159" s="77"/>
      <c r="BF159" s="39"/>
      <c r="BG159" s="39"/>
      <c r="BH159" s="76"/>
      <c r="BI159" s="39"/>
      <c r="BJ159" s="78"/>
      <c r="BK159" s="33"/>
    </row>
    <row r="160" spans="1:63" x14ac:dyDescent="0.35">
      <c r="A160" s="77"/>
      <c r="B160" s="39"/>
      <c r="C160" s="39"/>
      <c r="D160" s="39"/>
      <c r="E160" s="39"/>
      <c r="F160" s="73"/>
      <c r="G160" s="95">
        <f>Table14874532333435363[[#This Row],[Hours Worked]]*Table14874532333435363[[#This Row],[Rate]]</f>
        <v>0</v>
      </c>
      <c r="H160" s="116"/>
      <c r="I160" s="118">
        <f>IF(Table14874532333435363[[#This Row],[Equipment Used (Dropdown)]] &lt;&gt; "", RIGHT(Table14874532333435363[[#This Row],[Equipment Used (Dropdown)]],6),0)</f>
        <v>0</v>
      </c>
      <c r="J160" s="94"/>
      <c r="K160" s="95">
        <f>Table14874532333435363[[#This Row],[Rate (Auto selects)]]*Table14874532333435363[[#This Row],[Hours Used]]</f>
        <v>0</v>
      </c>
      <c r="S160" s="33"/>
      <c r="T160" s="39"/>
      <c r="U160" s="39"/>
      <c r="V160" s="39"/>
      <c r="W160" s="39"/>
      <c r="X160" s="39"/>
      <c r="Y160" s="112">
        <f>IF(X160 &lt;&gt; "", RIGHT(Table157753112838485868[[#This Row],[Class (Dropdown)]],6),0)</f>
        <v>0</v>
      </c>
      <c r="Z160" s="108"/>
      <c r="AA160" s="107"/>
      <c r="AB160" s="111">
        <f>Table157753112838485868[[#This Row],[Rate (Auto fill)]]*Table157753112838485868[[#This Row],[Hours Groomed]]</f>
        <v>0</v>
      </c>
      <c r="AC160" s="32"/>
      <c r="AE160" s="85"/>
      <c r="AF160" s="85"/>
      <c r="AI160" s="33"/>
      <c r="AJ160" s="39"/>
      <c r="AK160" s="39"/>
      <c r="AL160" s="39"/>
      <c r="AM160" s="76"/>
      <c r="AN160" s="39"/>
      <c r="AO160" s="39"/>
      <c r="AP160" s="33"/>
      <c r="AQ160" s="77"/>
      <c r="AR160" s="39"/>
      <c r="AS160" s="39"/>
      <c r="AT160" s="76"/>
      <c r="AU160" s="39"/>
      <c r="AV160" s="78"/>
      <c r="AW160" s="33"/>
      <c r="AX160" s="77"/>
      <c r="AY160" s="39"/>
      <c r="AZ160" s="39"/>
      <c r="BA160" s="76"/>
      <c r="BB160" s="39"/>
      <c r="BC160" s="78"/>
      <c r="BD160" s="33"/>
      <c r="BE160" s="77"/>
      <c r="BF160" s="39"/>
      <c r="BG160" s="39"/>
      <c r="BH160" s="76"/>
      <c r="BI160" s="39"/>
      <c r="BJ160" s="78"/>
      <c r="BK160" s="33"/>
    </row>
    <row r="161" spans="1:63" x14ac:dyDescent="0.35">
      <c r="A161" s="77"/>
      <c r="B161" s="39"/>
      <c r="C161" s="39"/>
      <c r="D161" s="39"/>
      <c r="E161" s="39"/>
      <c r="F161" s="73"/>
      <c r="G161" s="95">
        <f>Table14874532333435363[[#This Row],[Hours Worked]]*Table14874532333435363[[#This Row],[Rate]]</f>
        <v>0</v>
      </c>
      <c r="H161" s="116"/>
      <c r="I161" s="118">
        <f>IF(Table14874532333435363[[#This Row],[Equipment Used (Dropdown)]] &lt;&gt; "", RIGHT(Table14874532333435363[[#This Row],[Equipment Used (Dropdown)]],6),0)</f>
        <v>0</v>
      </c>
      <c r="J161" s="94"/>
      <c r="K161" s="95">
        <f>Table14874532333435363[[#This Row],[Rate (Auto selects)]]*Table14874532333435363[[#This Row],[Hours Used]]</f>
        <v>0</v>
      </c>
      <c r="S161" s="33"/>
      <c r="T161" s="39"/>
      <c r="U161" s="39"/>
      <c r="V161" s="39"/>
      <c r="W161" s="39"/>
      <c r="X161" s="39"/>
      <c r="Y161" s="112">
        <f>IF(X161 &lt;&gt; "", RIGHT(Table157753112838485868[[#This Row],[Class (Dropdown)]],6),0)</f>
        <v>0</v>
      </c>
      <c r="Z161" s="108"/>
      <c r="AA161" s="107"/>
      <c r="AB161" s="111">
        <f>Table157753112838485868[[#This Row],[Rate (Auto fill)]]*Table157753112838485868[[#This Row],[Hours Groomed]]</f>
        <v>0</v>
      </c>
      <c r="AC161" s="32"/>
      <c r="AE161" s="85"/>
      <c r="AF161" s="85"/>
      <c r="AI161" s="33"/>
      <c r="AJ161" s="39"/>
      <c r="AK161" s="39"/>
      <c r="AL161" s="39"/>
      <c r="AM161" s="76"/>
      <c r="AN161" s="39"/>
      <c r="AO161" s="39"/>
      <c r="AP161" s="33"/>
      <c r="AQ161" s="77"/>
      <c r="AR161" s="39"/>
      <c r="AS161" s="39"/>
      <c r="AT161" s="76"/>
      <c r="AU161" s="39"/>
      <c r="AV161" s="78"/>
      <c r="AW161" s="33"/>
      <c r="AX161" s="77"/>
      <c r="AY161" s="39"/>
      <c r="AZ161" s="39"/>
      <c r="BA161" s="76"/>
      <c r="BB161" s="39"/>
      <c r="BC161" s="78"/>
      <c r="BD161" s="33"/>
      <c r="BE161" s="77"/>
      <c r="BF161" s="39"/>
      <c r="BG161" s="39"/>
      <c r="BH161" s="76"/>
      <c r="BI161" s="39"/>
      <c r="BJ161" s="78"/>
      <c r="BK161" s="33"/>
    </row>
    <row r="162" spans="1:63" x14ac:dyDescent="0.35">
      <c r="A162" s="77"/>
      <c r="B162" s="39"/>
      <c r="C162" s="39"/>
      <c r="D162" s="39"/>
      <c r="E162" s="39"/>
      <c r="F162" s="73"/>
      <c r="G162" s="95">
        <f>Table14874532333435363[[#This Row],[Hours Worked]]*Table14874532333435363[[#This Row],[Rate]]</f>
        <v>0</v>
      </c>
      <c r="H162" s="116"/>
      <c r="I162" s="118">
        <f>IF(Table14874532333435363[[#This Row],[Equipment Used (Dropdown)]] &lt;&gt; "", RIGHT(Table14874532333435363[[#This Row],[Equipment Used (Dropdown)]],6),0)</f>
        <v>0</v>
      </c>
      <c r="J162" s="94"/>
      <c r="K162" s="95">
        <f>Table14874532333435363[[#This Row],[Rate (Auto selects)]]*Table14874532333435363[[#This Row],[Hours Used]]</f>
        <v>0</v>
      </c>
      <c r="S162" s="33"/>
      <c r="T162" s="39"/>
      <c r="U162" s="39"/>
      <c r="V162" s="39"/>
      <c r="W162" s="39"/>
      <c r="X162" s="39"/>
      <c r="Y162" s="112">
        <f>IF(X162 &lt;&gt; "", RIGHT(Table157753112838485868[[#This Row],[Class (Dropdown)]],6),0)</f>
        <v>0</v>
      </c>
      <c r="Z162" s="108"/>
      <c r="AA162" s="107"/>
      <c r="AB162" s="111">
        <f>Table157753112838485868[[#This Row],[Rate (Auto fill)]]*Table157753112838485868[[#This Row],[Hours Groomed]]</f>
        <v>0</v>
      </c>
      <c r="AC162" s="32"/>
      <c r="AE162" s="85"/>
      <c r="AF162" s="85"/>
      <c r="AI162" s="33"/>
      <c r="AJ162" s="39"/>
      <c r="AK162" s="39"/>
      <c r="AL162" s="39"/>
      <c r="AM162" s="76"/>
      <c r="AN162" s="39"/>
      <c r="AO162" s="39"/>
      <c r="AP162" s="33"/>
      <c r="AQ162" s="77"/>
      <c r="AR162" s="39"/>
      <c r="AS162" s="39"/>
      <c r="AT162" s="76"/>
      <c r="AU162" s="39"/>
      <c r="AV162" s="78"/>
      <c r="AW162" s="33"/>
      <c r="AX162" s="77"/>
      <c r="AY162" s="39"/>
      <c r="AZ162" s="39"/>
      <c r="BA162" s="76"/>
      <c r="BB162" s="39"/>
      <c r="BC162" s="78"/>
      <c r="BD162" s="33"/>
      <c r="BE162" s="77"/>
      <c r="BF162" s="39"/>
      <c r="BG162" s="39"/>
      <c r="BH162" s="76"/>
      <c r="BI162" s="39"/>
      <c r="BJ162" s="78"/>
      <c r="BK162" s="33"/>
    </row>
    <row r="163" spans="1:63" x14ac:dyDescent="0.35">
      <c r="A163" s="77"/>
      <c r="B163" s="39"/>
      <c r="C163" s="39"/>
      <c r="D163" s="39"/>
      <c r="E163" s="39"/>
      <c r="F163" s="73"/>
      <c r="G163" s="95">
        <f>Table14874532333435363[[#This Row],[Hours Worked]]*Table14874532333435363[[#This Row],[Rate]]</f>
        <v>0</v>
      </c>
      <c r="H163" s="116"/>
      <c r="I163" s="118">
        <f>IF(Table14874532333435363[[#This Row],[Equipment Used (Dropdown)]] &lt;&gt; "", RIGHT(Table14874532333435363[[#This Row],[Equipment Used (Dropdown)]],6),0)</f>
        <v>0</v>
      </c>
      <c r="J163" s="94"/>
      <c r="K163" s="95">
        <f>Table14874532333435363[[#This Row],[Rate (Auto selects)]]*Table14874532333435363[[#This Row],[Hours Used]]</f>
        <v>0</v>
      </c>
      <c r="S163" s="33"/>
      <c r="T163" s="39"/>
      <c r="U163" s="39"/>
      <c r="V163" s="39"/>
      <c r="W163" s="39"/>
      <c r="X163" s="39"/>
      <c r="Y163" s="112">
        <f>IF(X163 &lt;&gt; "", RIGHT(Table157753112838485868[[#This Row],[Class (Dropdown)]],6),0)</f>
        <v>0</v>
      </c>
      <c r="Z163" s="108"/>
      <c r="AA163" s="107"/>
      <c r="AB163" s="111">
        <f>Table157753112838485868[[#This Row],[Rate (Auto fill)]]*Table157753112838485868[[#This Row],[Hours Groomed]]</f>
        <v>0</v>
      </c>
      <c r="AC163" s="32"/>
      <c r="AE163" s="85"/>
      <c r="AF163" s="85"/>
      <c r="AI163" s="33"/>
      <c r="AJ163" s="39"/>
      <c r="AK163" s="39"/>
      <c r="AL163" s="39"/>
      <c r="AM163" s="76"/>
      <c r="AN163" s="39"/>
      <c r="AO163" s="39"/>
      <c r="AP163" s="33"/>
      <c r="AQ163" s="77"/>
      <c r="AR163" s="39"/>
      <c r="AS163" s="39"/>
      <c r="AT163" s="76"/>
      <c r="AU163" s="39"/>
      <c r="AV163" s="78"/>
      <c r="AW163" s="33"/>
      <c r="AX163" s="77"/>
      <c r="AY163" s="39"/>
      <c r="AZ163" s="39"/>
      <c r="BA163" s="76"/>
      <c r="BB163" s="39"/>
      <c r="BC163" s="78"/>
      <c r="BD163" s="33"/>
      <c r="BE163" s="77"/>
      <c r="BF163" s="39"/>
      <c r="BG163" s="39"/>
      <c r="BH163" s="76"/>
      <c r="BI163" s="39"/>
      <c r="BJ163" s="78"/>
      <c r="BK163" s="33"/>
    </row>
    <row r="164" spans="1:63" x14ac:dyDescent="0.35">
      <c r="A164" s="77"/>
      <c r="B164" s="39"/>
      <c r="C164" s="39"/>
      <c r="D164" s="39"/>
      <c r="E164" s="39"/>
      <c r="F164" s="73"/>
      <c r="G164" s="95">
        <f>Table14874532333435363[[#This Row],[Hours Worked]]*Table14874532333435363[[#This Row],[Rate]]</f>
        <v>0</v>
      </c>
      <c r="H164" s="116"/>
      <c r="I164" s="118">
        <f>IF(Table14874532333435363[[#This Row],[Equipment Used (Dropdown)]] &lt;&gt; "", RIGHT(Table14874532333435363[[#This Row],[Equipment Used (Dropdown)]],6),0)</f>
        <v>0</v>
      </c>
      <c r="J164" s="94"/>
      <c r="K164" s="95">
        <f>Table14874532333435363[[#This Row],[Rate (Auto selects)]]*Table14874532333435363[[#This Row],[Hours Used]]</f>
        <v>0</v>
      </c>
      <c r="S164" s="33"/>
      <c r="T164" s="39"/>
      <c r="U164" s="39"/>
      <c r="V164" s="39"/>
      <c r="W164" s="39"/>
      <c r="X164" s="39"/>
      <c r="Y164" s="112">
        <f>IF(X164 &lt;&gt; "", RIGHT(Table157753112838485868[[#This Row],[Class (Dropdown)]],6),0)</f>
        <v>0</v>
      </c>
      <c r="Z164" s="108"/>
      <c r="AA164" s="107"/>
      <c r="AB164" s="111">
        <f>Table157753112838485868[[#This Row],[Rate (Auto fill)]]*Table157753112838485868[[#This Row],[Hours Groomed]]</f>
        <v>0</v>
      </c>
      <c r="AC164" s="32"/>
      <c r="AE164" s="85"/>
      <c r="AF164" s="85"/>
      <c r="AI164" s="33"/>
      <c r="AJ164" s="39"/>
      <c r="AK164" s="39"/>
      <c r="AL164" s="39"/>
      <c r="AM164" s="76"/>
      <c r="AN164" s="39"/>
      <c r="AO164" s="39"/>
      <c r="AP164" s="33"/>
      <c r="AQ164" s="77"/>
      <c r="AR164" s="39"/>
      <c r="AS164" s="39"/>
      <c r="AT164" s="76"/>
      <c r="AU164" s="39"/>
      <c r="AV164" s="78"/>
      <c r="AW164" s="33"/>
      <c r="AX164" s="77"/>
      <c r="AY164" s="39"/>
      <c r="AZ164" s="39"/>
      <c r="BA164" s="76"/>
      <c r="BB164" s="39"/>
      <c r="BC164" s="78"/>
      <c r="BD164" s="33"/>
      <c r="BE164" s="77"/>
      <c r="BF164" s="39"/>
      <c r="BG164" s="39"/>
      <c r="BH164" s="76"/>
      <c r="BI164" s="39"/>
      <c r="BJ164" s="78"/>
      <c r="BK164" s="33"/>
    </row>
    <row r="165" spans="1:63" x14ac:dyDescent="0.35">
      <c r="A165" s="77"/>
      <c r="B165" s="39"/>
      <c r="C165" s="39"/>
      <c r="D165" s="39"/>
      <c r="E165" s="39"/>
      <c r="F165" s="73"/>
      <c r="G165" s="95">
        <f>Table14874532333435363[[#This Row],[Hours Worked]]*Table14874532333435363[[#This Row],[Rate]]</f>
        <v>0</v>
      </c>
      <c r="H165" s="116"/>
      <c r="I165" s="118">
        <f>IF(Table14874532333435363[[#This Row],[Equipment Used (Dropdown)]] &lt;&gt; "", RIGHT(Table14874532333435363[[#This Row],[Equipment Used (Dropdown)]],6),0)</f>
        <v>0</v>
      </c>
      <c r="J165" s="94"/>
      <c r="K165" s="95">
        <f>Table14874532333435363[[#This Row],[Rate (Auto selects)]]*Table14874532333435363[[#This Row],[Hours Used]]</f>
        <v>0</v>
      </c>
      <c r="S165" s="33"/>
      <c r="T165" s="39"/>
      <c r="U165" s="39"/>
      <c r="V165" s="39"/>
      <c r="W165" s="39"/>
      <c r="X165" s="39"/>
      <c r="Y165" s="112">
        <f>IF(X165 &lt;&gt; "", RIGHT(Table157753112838485868[[#This Row],[Class (Dropdown)]],6),0)</f>
        <v>0</v>
      </c>
      <c r="Z165" s="108"/>
      <c r="AA165" s="107"/>
      <c r="AB165" s="111">
        <f>Table157753112838485868[[#This Row],[Rate (Auto fill)]]*Table157753112838485868[[#This Row],[Hours Groomed]]</f>
        <v>0</v>
      </c>
      <c r="AC165" s="32"/>
      <c r="AE165" s="85"/>
      <c r="AF165" s="85"/>
      <c r="AI165" s="33"/>
      <c r="AJ165" s="39"/>
      <c r="AK165" s="39"/>
      <c r="AL165" s="39"/>
      <c r="AM165" s="76"/>
      <c r="AN165" s="39"/>
      <c r="AO165" s="39"/>
      <c r="AP165" s="33"/>
      <c r="AQ165" s="77"/>
      <c r="AR165" s="39"/>
      <c r="AS165" s="39"/>
      <c r="AT165" s="76"/>
      <c r="AU165" s="39"/>
      <c r="AV165" s="78"/>
      <c r="AW165" s="33"/>
      <c r="AX165" s="77"/>
      <c r="AY165" s="39"/>
      <c r="AZ165" s="39"/>
      <c r="BA165" s="76"/>
      <c r="BB165" s="39"/>
      <c r="BC165" s="78"/>
      <c r="BD165" s="33"/>
      <c r="BE165" s="77"/>
      <c r="BF165" s="39"/>
      <c r="BG165" s="39"/>
      <c r="BH165" s="76"/>
      <c r="BI165" s="39"/>
      <c r="BJ165" s="78"/>
      <c r="BK165" s="33"/>
    </row>
    <row r="166" spans="1:63" x14ac:dyDescent="0.35">
      <c r="A166" s="77"/>
      <c r="B166" s="39"/>
      <c r="C166" s="39"/>
      <c r="D166" s="39"/>
      <c r="E166" s="39"/>
      <c r="F166" s="73"/>
      <c r="G166" s="95">
        <f>Table14874532333435363[[#This Row],[Hours Worked]]*Table14874532333435363[[#This Row],[Rate]]</f>
        <v>0</v>
      </c>
      <c r="H166" s="116"/>
      <c r="I166" s="118">
        <f>IF(Table14874532333435363[[#This Row],[Equipment Used (Dropdown)]] &lt;&gt; "", RIGHT(Table14874532333435363[[#This Row],[Equipment Used (Dropdown)]],6),0)</f>
        <v>0</v>
      </c>
      <c r="J166" s="94"/>
      <c r="K166" s="95">
        <f>Table14874532333435363[[#This Row],[Rate (Auto selects)]]*Table14874532333435363[[#This Row],[Hours Used]]</f>
        <v>0</v>
      </c>
      <c r="S166" s="33"/>
      <c r="T166" s="39"/>
      <c r="U166" s="39"/>
      <c r="V166" s="39"/>
      <c r="W166" s="39"/>
      <c r="X166" s="39"/>
      <c r="Y166" s="112">
        <f>IF(X166 &lt;&gt; "", RIGHT(Table157753112838485868[[#This Row],[Class (Dropdown)]],6),0)</f>
        <v>0</v>
      </c>
      <c r="Z166" s="108"/>
      <c r="AA166" s="107"/>
      <c r="AB166" s="111">
        <f>Table157753112838485868[[#This Row],[Rate (Auto fill)]]*Table157753112838485868[[#This Row],[Hours Groomed]]</f>
        <v>0</v>
      </c>
      <c r="AC166" s="32"/>
      <c r="AE166" s="85"/>
      <c r="AF166" s="85"/>
      <c r="AI166" s="33"/>
      <c r="AJ166" s="39"/>
      <c r="AK166" s="39"/>
      <c r="AL166" s="39"/>
      <c r="AM166" s="76"/>
      <c r="AN166" s="39"/>
      <c r="AO166" s="39"/>
      <c r="AP166" s="33"/>
      <c r="AQ166" s="77"/>
      <c r="AR166" s="39"/>
      <c r="AS166" s="39"/>
      <c r="AT166" s="76"/>
      <c r="AU166" s="39"/>
      <c r="AV166" s="78"/>
      <c r="AW166" s="33"/>
      <c r="AX166" s="77"/>
      <c r="AY166" s="39"/>
      <c r="AZ166" s="39"/>
      <c r="BA166" s="76"/>
      <c r="BB166" s="39"/>
      <c r="BC166" s="78"/>
      <c r="BD166" s="33"/>
      <c r="BE166" s="77"/>
      <c r="BF166" s="39"/>
      <c r="BG166" s="39"/>
      <c r="BH166" s="76"/>
      <c r="BI166" s="39"/>
      <c r="BJ166" s="78"/>
      <c r="BK166" s="33"/>
    </row>
    <row r="167" spans="1:63" x14ac:dyDescent="0.35">
      <c r="A167" s="77"/>
      <c r="B167" s="39"/>
      <c r="C167" s="39"/>
      <c r="D167" s="39"/>
      <c r="E167" s="39"/>
      <c r="F167" s="73"/>
      <c r="G167" s="95">
        <f>Table14874532333435363[[#This Row],[Hours Worked]]*Table14874532333435363[[#This Row],[Rate]]</f>
        <v>0</v>
      </c>
      <c r="H167" s="116"/>
      <c r="I167" s="118">
        <f>IF(Table14874532333435363[[#This Row],[Equipment Used (Dropdown)]] &lt;&gt; "", RIGHT(Table14874532333435363[[#This Row],[Equipment Used (Dropdown)]],6),0)</f>
        <v>0</v>
      </c>
      <c r="J167" s="94"/>
      <c r="K167" s="95">
        <f>Table14874532333435363[[#This Row],[Rate (Auto selects)]]*Table14874532333435363[[#This Row],[Hours Used]]</f>
        <v>0</v>
      </c>
      <c r="S167" s="33"/>
      <c r="T167" s="39"/>
      <c r="U167" s="39"/>
      <c r="V167" s="39"/>
      <c r="W167" s="39"/>
      <c r="X167" s="39"/>
      <c r="Y167" s="112">
        <f>IF(X167 &lt;&gt; "", RIGHT(Table157753112838485868[[#This Row],[Class (Dropdown)]],6),0)</f>
        <v>0</v>
      </c>
      <c r="Z167" s="108"/>
      <c r="AA167" s="107"/>
      <c r="AB167" s="111">
        <f>Table157753112838485868[[#This Row],[Rate (Auto fill)]]*Table157753112838485868[[#This Row],[Hours Groomed]]</f>
        <v>0</v>
      </c>
      <c r="AC167" s="32"/>
      <c r="AE167" s="85"/>
      <c r="AF167" s="85"/>
      <c r="AI167" s="33"/>
      <c r="AJ167" s="39"/>
      <c r="AK167" s="39"/>
      <c r="AL167" s="39"/>
      <c r="AM167" s="76"/>
      <c r="AN167" s="39"/>
      <c r="AO167" s="39"/>
      <c r="AP167" s="33"/>
      <c r="AQ167" s="77"/>
      <c r="AR167" s="39"/>
      <c r="AS167" s="39"/>
      <c r="AT167" s="76"/>
      <c r="AU167" s="39"/>
      <c r="AV167" s="78"/>
      <c r="AW167" s="33"/>
      <c r="AX167" s="77"/>
      <c r="AY167" s="39"/>
      <c r="AZ167" s="39"/>
      <c r="BA167" s="76"/>
      <c r="BB167" s="39"/>
      <c r="BC167" s="78"/>
      <c r="BD167" s="33"/>
      <c r="BE167" s="77"/>
      <c r="BF167" s="39"/>
      <c r="BG167" s="39"/>
      <c r="BH167" s="76"/>
      <c r="BI167" s="39"/>
      <c r="BJ167" s="78"/>
      <c r="BK167" s="33"/>
    </row>
    <row r="168" spans="1:63" x14ac:dyDescent="0.35">
      <c r="A168" s="77"/>
      <c r="B168" s="39"/>
      <c r="C168" s="39"/>
      <c r="D168" s="39"/>
      <c r="E168" s="39"/>
      <c r="F168" s="73"/>
      <c r="G168" s="95">
        <f>Table14874532333435363[[#This Row],[Hours Worked]]*Table14874532333435363[[#This Row],[Rate]]</f>
        <v>0</v>
      </c>
      <c r="H168" s="116"/>
      <c r="I168" s="118">
        <f>IF(Table14874532333435363[[#This Row],[Equipment Used (Dropdown)]] &lt;&gt; "", RIGHT(Table14874532333435363[[#This Row],[Equipment Used (Dropdown)]],6),0)</f>
        <v>0</v>
      </c>
      <c r="J168" s="94"/>
      <c r="K168" s="95">
        <f>Table14874532333435363[[#This Row],[Rate (Auto selects)]]*Table14874532333435363[[#This Row],[Hours Used]]</f>
        <v>0</v>
      </c>
      <c r="S168" s="33"/>
      <c r="T168" s="39"/>
      <c r="U168" s="39"/>
      <c r="V168" s="39"/>
      <c r="W168" s="39"/>
      <c r="X168" s="39"/>
      <c r="Y168" s="112">
        <f>IF(X168 &lt;&gt; "", RIGHT(Table157753112838485868[[#This Row],[Class (Dropdown)]],6),0)</f>
        <v>0</v>
      </c>
      <c r="Z168" s="108"/>
      <c r="AA168" s="107"/>
      <c r="AB168" s="111">
        <f>Table157753112838485868[[#This Row],[Rate (Auto fill)]]*Table157753112838485868[[#This Row],[Hours Groomed]]</f>
        <v>0</v>
      </c>
      <c r="AC168" s="32"/>
      <c r="AE168" s="85"/>
      <c r="AF168" s="85"/>
      <c r="AI168" s="33"/>
      <c r="AJ168" s="39"/>
      <c r="AK168" s="39"/>
      <c r="AL168" s="39"/>
      <c r="AM168" s="76"/>
      <c r="AN168" s="39"/>
      <c r="AO168" s="39"/>
      <c r="AP168" s="33"/>
      <c r="AQ168" s="77"/>
      <c r="AR168" s="39"/>
      <c r="AS168" s="39"/>
      <c r="AT168" s="76"/>
      <c r="AU168" s="39"/>
      <c r="AV168" s="78"/>
      <c r="AW168" s="33"/>
      <c r="AX168" s="77"/>
      <c r="AY168" s="39"/>
      <c r="AZ168" s="39"/>
      <c r="BA168" s="76"/>
      <c r="BB168" s="39"/>
      <c r="BC168" s="78"/>
      <c r="BD168" s="33"/>
      <c r="BE168" s="77"/>
      <c r="BF168" s="39"/>
      <c r="BG168" s="39"/>
      <c r="BH168" s="76"/>
      <c r="BI168" s="39"/>
      <c r="BJ168" s="78"/>
      <c r="BK168" s="33"/>
    </row>
    <row r="169" spans="1:63" x14ac:dyDescent="0.35">
      <c r="A169" s="77"/>
      <c r="B169" s="39"/>
      <c r="C169" s="39"/>
      <c r="D169" s="39"/>
      <c r="E169" s="39"/>
      <c r="F169" s="73"/>
      <c r="G169" s="95">
        <f>Table14874532333435363[[#This Row],[Hours Worked]]*Table14874532333435363[[#This Row],[Rate]]</f>
        <v>0</v>
      </c>
      <c r="H169" s="116"/>
      <c r="I169" s="118">
        <f>IF(Table14874532333435363[[#This Row],[Equipment Used (Dropdown)]] &lt;&gt; "", RIGHT(Table14874532333435363[[#This Row],[Equipment Used (Dropdown)]],6),0)</f>
        <v>0</v>
      </c>
      <c r="J169" s="94"/>
      <c r="K169" s="95">
        <f>Table14874532333435363[[#This Row],[Rate (Auto selects)]]*Table14874532333435363[[#This Row],[Hours Used]]</f>
        <v>0</v>
      </c>
      <c r="S169" s="33"/>
      <c r="T169" s="39"/>
      <c r="U169" s="39"/>
      <c r="V169" s="39"/>
      <c r="W169" s="39"/>
      <c r="X169" s="39"/>
      <c r="Y169" s="112">
        <f>IF(X169 &lt;&gt; "", RIGHT(Table157753112838485868[[#This Row],[Class (Dropdown)]],6),0)</f>
        <v>0</v>
      </c>
      <c r="Z169" s="108"/>
      <c r="AA169" s="107"/>
      <c r="AB169" s="111">
        <f>Table157753112838485868[[#This Row],[Rate (Auto fill)]]*Table157753112838485868[[#This Row],[Hours Groomed]]</f>
        <v>0</v>
      </c>
      <c r="AC169" s="32"/>
      <c r="AE169" s="85"/>
      <c r="AF169" s="85"/>
      <c r="AI169" s="33"/>
      <c r="AJ169" s="39"/>
      <c r="AK169" s="39"/>
      <c r="AL169" s="39"/>
      <c r="AM169" s="76"/>
      <c r="AN169" s="39"/>
      <c r="AO169" s="39"/>
      <c r="AP169" s="33"/>
      <c r="AQ169" s="77"/>
      <c r="AR169" s="39"/>
      <c r="AS169" s="39"/>
      <c r="AT169" s="76"/>
      <c r="AU169" s="39"/>
      <c r="AV169" s="78"/>
      <c r="AW169" s="33"/>
      <c r="AX169" s="77"/>
      <c r="AY169" s="39"/>
      <c r="AZ169" s="39"/>
      <c r="BA169" s="76"/>
      <c r="BB169" s="39"/>
      <c r="BC169" s="78"/>
      <c r="BD169" s="33"/>
      <c r="BE169" s="77"/>
      <c r="BF169" s="39"/>
      <c r="BG169" s="39"/>
      <c r="BH169" s="76"/>
      <c r="BI169" s="39"/>
      <c r="BJ169" s="78"/>
      <c r="BK169" s="33"/>
    </row>
    <row r="170" spans="1:63" x14ac:dyDescent="0.35">
      <c r="A170" s="77"/>
      <c r="B170" s="39"/>
      <c r="C170" s="39"/>
      <c r="D170" s="39"/>
      <c r="E170" s="39"/>
      <c r="F170" s="73"/>
      <c r="G170" s="95">
        <f>Table14874532333435363[[#This Row],[Hours Worked]]*Table14874532333435363[[#This Row],[Rate]]</f>
        <v>0</v>
      </c>
      <c r="H170" s="116"/>
      <c r="I170" s="118">
        <f>IF(Table14874532333435363[[#This Row],[Equipment Used (Dropdown)]] &lt;&gt; "", RIGHT(Table14874532333435363[[#This Row],[Equipment Used (Dropdown)]],6),0)</f>
        <v>0</v>
      </c>
      <c r="J170" s="94"/>
      <c r="K170" s="95">
        <f>Table14874532333435363[[#This Row],[Rate (Auto selects)]]*Table14874532333435363[[#This Row],[Hours Used]]</f>
        <v>0</v>
      </c>
      <c r="S170" s="33"/>
      <c r="T170" s="39"/>
      <c r="U170" s="39"/>
      <c r="V170" s="39"/>
      <c r="W170" s="39"/>
      <c r="X170" s="39"/>
      <c r="Y170" s="112">
        <f>IF(X170 &lt;&gt; "", RIGHT(Table157753112838485868[[#This Row],[Class (Dropdown)]],6),0)</f>
        <v>0</v>
      </c>
      <c r="Z170" s="108"/>
      <c r="AA170" s="107"/>
      <c r="AB170" s="111">
        <f>Table157753112838485868[[#This Row],[Rate (Auto fill)]]*Table157753112838485868[[#This Row],[Hours Groomed]]</f>
        <v>0</v>
      </c>
      <c r="AC170" s="32"/>
      <c r="AE170" s="85"/>
      <c r="AF170" s="85"/>
      <c r="AI170" s="33"/>
      <c r="AJ170" s="39"/>
      <c r="AK170" s="39"/>
      <c r="AL170" s="39"/>
      <c r="AM170" s="76"/>
      <c r="AN170" s="39"/>
      <c r="AO170" s="39"/>
      <c r="AP170" s="33"/>
      <c r="AQ170" s="77"/>
      <c r="AR170" s="39"/>
      <c r="AS170" s="39"/>
      <c r="AT170" s="76"/>
      <c r="AU170" s="39"/>
      <c r="AV170" s="78"/>
      <c r="AW170" s="33"/>
      <c r="AX170" s="77"/>
      <c r="AY170" s="39"/>
      <c r="AZ170" s="39"/>
      <c r="BA170" s="76"/>
      <c r="BB170" s="39"/>
      <c r="BC170" s="78"/>
      <c r="BD170" s="33"/>
      <c r="BE170" s="77"/>
      <c r="BF170" s="39"/>
      <c r="BG170" s="39"/>
      <c r="BH170" s="76"/>
      <c r="BI170" s="39"/>
      <c r="BJ170" s="78"/>
      <c r="BK170" s="33"/>
    </row>
    <row r="171" spans="1:63" x14ac:dyDescent="0.35">
      <c r="A171" s="77"/>
      <c r="B171" s="39"/>
      <c r="C171" s="39"/>
      <c r="D171" s="39"/>
      <c r="E171" s="39"/>
      <c r="F171" s="73"/>
      <c r="G171" s="95">
        <f>Table14874532333435363[[#This Row],[Hours Worked]]*Table14874532333435363[[#This Row],[Rate]]</f>
        <v>0</v>
      </c>
      <c r="H171" s="116"/>
      <c r="I171" s="118">
        <f>IF(Table14874532333435363[[#This Row],[Equipment Used (Dropdown)]] &lt;&gt; "", RIGHT(Table14874532333435363[[#This Row],[Equipment Used (Dropdown)]],6),0)</f>
        <v>0</v>
      </c>
      <c r="J171" s="94"/>
      <c r="K171" s="95">
        <f>Table14874532333435363[[#This Row],[Rate (Auto selects)]]*Table14874532333435363[[#This Row],[Hours Used]]</f>
        <v>0</v>
      </c>
      <c r="S171" s="33"/>
      <c r="T171" s="39"/>
      <c r="U171" s="39"/>
      <c r="V171" s="39"/>
      <c r="W171" s="39"/>
      <c r="X171" s="39"/>
      <c r="Y171" s="112">
        <f>IF(X171 &lt;&gt; "", RIGHT(Table157753112838485868[[#This Row],[Class (Dropdown)]],6),0)</f>
        <v>0</v>
      </c>
      <c r="Z171" s="108"/>
      <c r="AA171" s="107"/>
      <c r="AB171" s="111">
        <f>Table157753112838485868[[#This Row],[Rate (Auto fill)]]*Table157753112838485868[[#This Row],[Hours Groomed]]</f>
        <v>0</v>
      </c>
      <c r="AC171" s="32"/>
      <c r="AE171" s="85"/>
      <c r="AF171" s="85"/>
      <c r="AI171" s="33"/>
      <c r="AJ171" s="39"/>
      <c r="AK171" s="39"/>
      <c r="AL171" s="39"/>
      <c r="AM171" s="76"/>
      <c r="AN171" s="39"/>
      <c r="AO171" s="39"/>
      <c r="AP171" s="33"/>
      <c r="AQ171" s="77"/>
      <c r="AR171" s="39"/>
      <c r="AS171" s="39"/>
      <c r="AT171" s="76"/>
      <c r="AU171" s="39"/>
      <c r="AV171" s="78"/>
      <c r="AW171" s="33"/>
      <c r="AX171" s="77"/>
      <c r="AY171" s="39"/>
      <c r="AZ171" s="39"/>
      <c r="BA171" s="76"/>
      <c r="BB171" s="39"/>
      <c r="BC171" s="78"/>
      <c r="BD171" s="33"/>
      <c r="BE171" s="77"/>
      <c r="BF171" s="39"/>
      <c r="BG171" s="39"/>
      <c r="BH171" s="76"/>
      <c r="BI171" s="39"/>
      <c r="BJ171" s="78"/>
      <c r="BK171" s="33"/>
    </row>
    <row r="172" spans="1:63" x14ac:dyDescent="0.35">
      <c r="A172" s="77"/>
      <c r="B172" s="39"/>
      <c r="C172" s="39"/>
      <c r="D172" s="39"/>
      <c r="E172" s="39"/>
      <c r="F172" s="73"/>
      <c r="G172" s="95">
        <f>Table14874532333435363[[#This Row],[Hours Worked]]*Table14874532333435363[[#This Row],[Rate]]</f>
        <v>0</v>
      </c>
      <c r="H172" s="116"/>
      <c r="I172" s="118">
        <f>IF(Table14874532333435363[[#This Row],[Equipment Used (Dropdown)]] &lt;&gt; "", RIGHT(Table14874532333435363[[#This Row],[Equipment Used (Dropdown)]],6),0)</f>
        <v>0</v>
      </c>
      <c r="J172" s="94"/>
      <c r="K172" s="95">
        <f>Table14874532333435363[[#This Row],[Rate (Auto selects)]]*Table14874532333435363[[#This Row],[Hours Used]]</f>
        <v>0</v>
      </c>
      <c r="S172" s="33"/>
      <c r="T172" s="39"/>
      <c r="U172" s="39"/>
      <c r="V172" s="39"/>
      <c r="W172" s="39"/>
      <c r="X172" s="39"/>
      <c r="Y172" s="112">
        <f>IF(X172 &lt;&gt; "", RIGHT(Table157753112838485868[[#This Row],[Class (Dropdown)]],6),0)</f>
        <v>0</v>
      </c>
      <c r="Z172" s="108"/>
      <c r="AA172" s="107"/>
      <c r="AB172" s="111">
        <f>Table157753112838485868[[#This Row],[Rate (Auto fill)]]*Table157753112838485868[[#This Row],[Hours Groomed]]</f>
        <v>0</v>
      </c>
      <c r="AC172" s="32"/>
      <c r="AE172" s="85"/>
      <c r="AF172" s="85"/>
      <c r="AI172" s="33"/>
      <c r="AJ172" s="39"/>
      <c r="AK172" s="39"/>
      <c r="AL172" s="39"/>
      <c r="AM172" s="76"/>
      <c r="AN172" s="39"/>
      <c r="AO172" s="39"/>
      <c r="AP172" s="33"/>
      <c r="AQ172" s="77"/>
      <c r="AR172" s="39"/>
      <c r="AS172" s="39"/>
      <c r="AT172" s="76"/>
      <c r="AU172" s="39"/>
      <c r="AV172" s="78"/>
      <c r="AW172" s="33"/>
      <c r="AX172" s="77"/>
      <c r="AY172" s="39"/>
      <c r="AZ172" s="39"/>
      <c r="BA172" s="76"/>
      <c r="BB172" s="39"/>
      <c r="BC172" s="78"/>
      <c r="BD172" s="33"/>
      <c r="BE172" s="77"/>
      <c r="BF172" s="39"/>
      <c r="BG172" s="39"/>
      <c r="BH172" s="76"/>
      <c r="BI172" s="39"/>
      <c r="BJ172" s="78"/>
      <c r="BK172" s="33"/>
    </row>
    <row r="173" spans="1:63" x14ac:dyDescent="0.35">
      <c r="A173" s="77"/>
      <c r="B173" s="39"/>
      <c r="C173" s="39"/>
      <c r="D173" s="39"/>
      <c r="E173" s="39"/>
      <c r="F173" s="73"/>
      <c r="G173" s="95">
        <f>Table14874532333435363[[#This Row],[Hours Worked]]*Table14874532333435363[[#This Row],[Rate]]</f>
        <v>0</v>
      </c>
      <c r="H173" s="116"/>
      <c r="I173" s="118">
        <f>IF(Table14874532333435363[[#This Row],[Equipment Used (Dropdown)]] &lt;&gt; "", RIGHT(Table14874532333435363[[#This Row],[Equipment Used (Dropdown)]],6),0)</f>
        <v>0</v>
      </c>
      <c r="J173" s="94"/>
      <c r="K173" s="95">
        <f>Table14874532333435363[[#This Row],[Rate (Auto selects)]]*Table14874532333435363[[#This Row],[Hours Used]]</f>
        <v>0</v>
      </c>
      <c r="S173" s="33"/>
      <c r="T173" s="39"/>
      <c r="U173" s="39"/>
      <c r="V173" s="39"/>
      <c r="W173" s="39"/>
      <c r="X173" s="39"/>
      <c r="Y173" s="112">
        <f>IF(X173 &lt;&gt; "", RIGHT(Table157753112838485868[[#This Row],[Class (Dropdown)]],6),0)</f>
        <v>0</v>
      </c>
      <c r="Z173" s="108"/>
      <c r="AA173" s="107"/>
      <c r="AB173" s="111">
        <f>Table157753112838485868[[#This Row],[Rate (Auto fill)]]*Table157753112838485868[[#This Row],[Hours Groomed]]</f>
        <v>0</v>
      </c>
      <c r="AC173" s="32"/>
      <c r="AE173" s="85"/>
      <c r="AF173" s="85"/>
      <c r="AI173" s="33"/>
      <c r="AJ173" s="39"/>
      <c r="AK173" s="39"/>
      <c r="AL173" s="39"/>
      <c r="AM173" s="76"/>
      <c r="AN173" s="39"/>
      <c r="AO173" s="39"/>
      <c r="AP173" s="33"/>
      <c r="AQ173" s="77"/>
      <c r="AR173" s="39"/>
      <c r="AS173" s="39"/>
      <c r="AT173" s="76"/>
      <c r="AU173" s="39"/>
      <c r="AV173" s="78"/>
      <c r="AW173" s="33"/>
      <c r="AX173" s="77"/>
      <c r="AY173" s="39"/>
      <c r="AZ173" s="39"/>
      <c r="BA173" s="76"/>
      <c r="BB173" s="39"/>
      <c r="BC173" s="78"/>
      <c r="BD173" s="33"/>
      <c r="BE173" s="77"/>
      <c r="BF173" s="39"/>
      <c r="BG173" s="39"/>
      <c r="BH173" s="76"/>
      <c r="BI173" s="39"/>
      <c r="BJ173" s="78"/>
      <c r="BK173" s="33"/>
    </row>
    <row r="174" spans="1:63" x14ac:dyDescent="0.35">
      <c r="A174" s="77"/>
      <c r="B174" s="39"/>
      <c r="C174" s="39"/>
      <c r="D174" s="39"/>
      <c r="E174" s="39"/>
      <c r="F174" s="73"/>
      <c r="G174" s="95">
        <f>Table14874532333435363[[#This Row],[Hours Worked]]*Table14874532333435363[[#This Row],[Rate]]</f>
        <v>0</v>
      </c>
      <c r="H174" s="116"/>
      <c r="I174" s="118">
        <f>IF(Table14874532333435363[[#This Row],[Equipment Used (Dropdown)]] &lt;&gt; "", RIGHT(Table14874532333435363[[#This Row],[Equipment Used (Dropdown)]],6),0)</f>
        <v>0</v>
      </c>
      <c r="J174" s="94"/>
      <c r="K174" s="95">
        <f>Table14874532333435363[[#This Row],[Rate (Auto selects)]]*Table14874532333435363[[#This Row],[Hours Used]]</f>
        <v>0</v>
      </c>
      <c r="S174" s="33"/>
      <c r="T174" s="39"/>
      <c r="U174" s="39"/>
      <c r="V174" s="39"/>
      <c r="W174" s="39"/>
      <c r="X174" s="39"/>
      <c r="Y174" s="112">
        <f>IF(X174 &lt;&gt; "", RIGHT(Table157753112838485868[[#This Row],[Class (Dropdown)]],6),0)</f>
        <v>0</v>
      </c>
      <c r="Z174" s="108"/>
      <c r="AA174" s="107"/>
      <c r="AB174" s="111">
        <f>Table157753112838485868[[#This Row],[Rate (Auto fill)]]*Table157753112838485868[[#This Row],[Hours Groomed]]</f>
        <v>0</v>
      </c>
      <c r="AC174" s="32"/>
      <c r="AE174" s="85"/>
      <c r="AF174" s="85"/>
      <c r="AI174" s="33"/>
      <c r="AJ174" s="39"/>
      <c r="AK174" s="39"/>
      <c r="AL174" s="39"/>
      <c r="AM174" s="76"/>
      <c r="AN174" s="39"/>
      <c r="AO174" s="39"/>
      <c r="AP174" s="33"/>
      <c r="AQ174" s="77"/>
      <c r="AR174" s="39"/>
      <c r="AS174" s="39"/>
      <c r="AT174" s="76"/>
      <c r="AU174" s="39"/>
      <c r="AV174" s="78"/>
      <c r="AW174" s="33"/>
      <c r="AX174" s="77"/>
      <c r="AY174" s="39"/>
      <c r="AZ174" s="39"/>
      <c r="BA174" s="76"/>
      <c r="BB174" s="39"/>
      <c r="BC174" s="78"/>
      <c r="BD174" s="33"/>
      <c r="BE174" s="77"/>
      <c r="BF174" s="39"/>
      <c r="BG174" s="39"/>
      <c r="BH174" s="76"/>
      <c r="BI174" s="39"/>
      <c r="BJ174" s="78"/>
      <c r="BK174" s="33"/>
    </row>
    <row r="175" spans="1:63" x14ac:dyDescent="0.35">
      <c r="A175" s="77"/>
      <c r="B175" s="39"/>
      <c r="C175" s="39"/>
      <c r="D175" s="39"/>
      <c r="E175" s="39"/>
      <c r="F175" s="73"/>
      <c r="G175" s="95">
        <f>Table14874532333435363[[#This Row],[Hours Worked]]*Table14874532333435363[[#This Row],[Rate]]</f>
        <v>0</v>
      </c>
      <c r="H175" s="116"/>
      <c r="I175" s="118">
        <f>IF(Table14874532333435363[[#This Row],[Equipment Used (Dropdown)]] &lt;&gt; "", RIGHT(Table14874532333435363[[#This Row],[Equipment Used (Dropdown)]],6),0)</f>
        <v>0</v>
      </c>
      <c r="J175" s="94"/>
      <c r="K175" s="95">
        <f>Table14874532333435363[[#This Row],[Rate (Auto selects)]]*Table14874532333435363[[#This Row],[Hours Used]]</f>
        <v>0</v>
      </c>
      <c r="S175" s="33"/>
      <c r="T175" s="39"/>
      <c r="U175" s="39"/>
      <c r="V175" s="39"/>
      <c r="W175" s="39"/>
      <c r="X175" s="39"/>
      <c r="Y175" s="112">
        <f>IF(X175 &lt;&gt; "", RIGHT(Table157753112838485868[[#This Row],[Class (Dropdown)]],6),0)</f>
        <v>0</v>
      </c>
      <c r="Z175" s="108"/>
      <c r="AA175" s="107"/>
      <c r="AB175" s="111">
        <f>Table157753112838485868[[#This Row],[Rate (Auto fill)]]*Table157753112838485868[[#This Row],[Hours Groomed]]</f>
        <v>0</v>
      </c>
      <c r="AC175" s="32"/>
      <c r="AE175" s="85"/>
      <c r="AF175" s="85"/>
      <c r="AI175" s="33"/>
      <c r="AJ175" s="39"/>
      <c r="AK175" s="39"/>
      <c r="AL175" s="39"/>
      <c r="AM175" s="76"/>
      <c r="AN175" s="39"/>
      <c r="AO175" s="39"/>
      <c r="AP175" s="33"/>
      <c r="AQ175" s="77"/>
      <c r="AR175" s="39"/>
      <c r="AS175" s="39"/>
      <c r="AT175" s="76"/>
      <c r="AU175" s="39"/>
      <c r="AV175" s="78"/>
      <c r="AW175" s="33"/>
      <c r="AX175" s="77"/>
      <c r="AY175" s="39"/>
      <c r="AZ175" s="39"/>
      <c r="BA175" s="76"/>
      <c r="BB175" s="39"/>
      <c r="BC175" s="78"/>
      <c r="BD175" s="33"/>
      <c r="BE175" s="77"/>
      <c r="BF175" s="39"/>
      <c r="BG175" s="39"/>
      <c r="BH175" s="76"/>
      <c r="BI175" s="39"/>
      <c r="BJ175" s="78"/>
      <c r="BK175" s="33"/>
    </row>
    <row r="176" spans="1:63" x14ac:dyDescent="0.35">
      <c r="A176" s="77"/>
      <c r="B176" s="39"/>
      <c r="C176" s="39"/>
      <c r="D176" s="39"/>
      <c r="E176" s="39"/>
      <c r="F176" s="73"/>
      <c r="G176" s="95">
        <f>Table14874532333435363[[#This Row],[Hours Worked]]*Table14874532333435363[[#This Row],[Rate]]</f>
        <v>0</v>
      </c>
      <c r="H176" s="116"/>
      <c r="I176" s="118">
        <f>IF(Table14874532333435363[[#This Row],[Equipment Used (Dropdown)]] &lt;&gt; "", RIGHT(Table14874532333435363[[#This Row],[Equipment Used (Dropdown)]],6),0)</f>
        <v>0</v>
      </c>
      <c r="J176" s="94"/>
      <c r="K176" s="95">
        <f>Table14874532333435363[[#This Row],[Rate (Auto selects)]]*Table14874532333435363[[#This Row],[Hours Used]]</f>
        <v>0</v>
      </c>
      <c r="S176" s="33"/>
      <c r="T176" s="39"/>
      <c r="U176" s="39"/>
      <c r="V176" s="39"/>
      <c r="W176" s="39"/>
      <c r="X176" s="39"/>
      <c r="Y176" s="112">
        <f>IF(X176 &lt;&gt; "", RIGHT(Table157753112838485868[[#This Row],[Class (Dropdown)]],6),0)</f>
        <v>0</v>
      </c>
      <c r="Z176" s="108"/>
      <c r="AA176" s="107"/>
      <c r="AB176" s="111">
        <f>Table157753112838485868[[#This Row],[Rate (Auto fill)]]*Table157753112838485868[[#This Row],[Hours Groomed]]</f>
        <v>0</v>
      </c>
      <c r="AC176" s="32"/>
      <c r="AE176" s="85"/>
      <c r="AF176" s="85"/>
      <c r="AI176" s="33"/>
      <c r="AJ176" s="39"/>
      <c r="AK176" s="39"/>
      <c r="AL176" s="39"/>
      <c r="AM176" s="76"/>
      <c r="AN176" s="39"/>
      <c r="AO176" s="39"/>
      <c r="AP176" s="33"/>
      <c r="AQ176" s="77"/>
      <c r="AR176" s="39"/>
      <c r="AS176" s="39"/>
      <c r="AT176" s="76"/>
      <c r="AU176" s="39"/>
      <c r="AV176" s="78"/>
      <c r="AW176" s="33"/>
      <c r="AX176" s="77"/>
      <c r="AY176" s="39"/>
      <c r="AZ176" s="39"/>
      <c r="BA176" s="76"/>
      <c r="BB176" s="39"/>
      <c r="BC176" s="78"/>
      <c r="BD176" s="33"/>
      <c r="BE176" s="77"/>
      <c r="BF176" s="39"/>
      <c r="BG176" s="39"/>
      <c r="BH176" s="76"/>
      <c r="BI176" s="39"/>
      <c r="BJ176" s="78"/>
      <c r="BK176" s="33"/>
    </row>
    <row r="177" spans="1:63" x14ac:dyDescent="0.35">
      <c r="A177" s="77"/>
      <c r="B177" s="39"/>
      <c r="C177" s="39"/>
      <c r="D177" s="39"/>
      <c r="E177" s="39"/>
      <c r="F177" s="73"/>
      <c r="G177" s="95">
        <f>Table14874532333435363[[#This Row],[Hours Worked]]*Table14874532333435363[[#This Row],[Rate]]</f>
        <v>0</v>
      </c>
      <c r="H177" s="116"/>
      <c r="I177" s="118">
        <f>IF(Table14874532333435363[[#This Row],[Equipment Used (Dropdown)]] &lt;&gt; "", RIGHT(Table14874532333435363[[#This Row],[Equipment Used (Dropdown)]],6),0)</f>
        <v>0</v>
      </c>
      <c r="J177" s="94"/>
      <c r="K177" s="95">
        <f>Table14874532333435363[[#This Row],[Rate (Auto selects)]]*Table14874532333435363[[#This Row],[Hours Used]]</f>
        <v>0</v>
      </c>
      <c r="S177" s="33"/>
      <c r="T177" s="39"/>
      <c r="U177" s="39"/>
      <c r="V177" s="39"/>
      <c r="W177" s="39"/>
      <c r="X177" s="39"/>
      <c r="Y177" s="112">
        <f>IF(X177 &lt;&gt; "", RIGHT(Table157753112838485868[[#This Row],[Class (Dropdown)]],6),0)</f>
        <v>0</v>
      </c>
      <c r="Z177" s="108"/>
      <c r="AA177" s="107"/>
      <c r="AB177" s="111">
        <f>Table157753112838485868[[#This Row],[Rate (Auto fill)]]*Table157753112838485868[[#This Row],[Hours Groomed]]</f>
        <v>0</v>
      </c>
      <c r="AC177" s="32"/>
      <c r="AE177" s="85"/>
      <c r="AF177" s="85"/>
      <c r="AI177" s="33"/>
      <c r="AJ177" s="39"/>
      <c r="AK177" s="39"/>
      <c r="AL177" s="39"/>
      <c r="AM177" s="76"/>
      <c r="AN177" s="39"/>
      <c r="AO177" s="39"/>
      <c r="AP177" s="33"/>
      <c r="AQ177" s="77"/>
      <c r="AR177" s="39"/>
      <c r="AS177" s="39"/>
      <c r="AT177" s="76"/>
      <c r="AU177" s="39"/>
      <c r="AV177" s="78"/>
      <c r="AW177" s="33"/>
      <c r="AX177" s="77"/>
      <c r="AY177" s="39"/>
      <c r="AZ177" s="39"/>
      <c r="BA177" s="76"/>
      <c r="BB177" s="39"/>
      <c r="BC177" s="78"/>
      <c r="BD177" s="33"/>
      <c r="BE177" s="77"/>
      <c r="BF177" s="39"/>
      <c r="BG177" s="39"/>
      <c r="BH177" s="76"/>
      <c r="BI177" s="39"/>
      <c r="BJ177" s="78"/>
      <c r="BK177" s="33"/>
    </row>
    <row r="178" spans="1:63" x14ac:dyDescent="0.35">
      <c r="A178" s="77"/>
      <c r="B178" s="39"/>
      <c r="C178" s="39"/>
      <c r="D178" s="39"/>
      <c r="E178" s="39"/>
      <c r="F178" s="73"/>
      <c r="G178" s="95">
        <f>Table14874532333435363[[#This Row],[Hours Worked]]*Table14874532333435363[[#This Row],[Rate]]</f>
        <v>0</v>
      </c>
      <c r="H178" s="116"/>
      <c r="I178" s="118">
        <f>IF(Table14874532333435363[[#This Row],[Equipment Used (Dropdown)]] &lt;&gt; "", RIGHT(Table14874532333435363[[#This Row],[Equipment Used (Dropdown)]],6),0)</f>
        <v>0</v>
      </c>
      <c r="J178" s="94"/>
      <c r="K178" s="95">
        <f>Table14874532333435363[[#This Row],[Rate (Auto selects)]]*Table14874532333435363[[#This Row],[Hours Used]]</f>
        <v>0</v>
      </c>
      <c r="S178" s="33"/>
      <c r="T178" s="39"/>
      <c r="U178" s="39"/>
      <c r="V178" s="39"/>
      <c r="W178" s="39"/>
      <c r="X178" s="39"/>
      <c r="Y178" s="112">
        <f>IF(X178 &lt;&gt; "", RIGHT(Table157753112838485868[[#This Row],[Class (Dropdown)]],6),0)</f>
        <v>0</v>
      </c>
      <c r="Z178" s="108"/>
      <c r="AA178" s="107"/>
      <c r="AB178" s="111">
        <f>Table157753112838485868[[#This Row],[Rate (Auto fill)]]*Table157753112838485868[[#This Row],[Hours Groomed]]</f>
        <v>0</v>
      </c>
      <c r="AC178" s="32"/>
      <c r="AE178" s="85"/>
      <c r="AF178" s="85"/>
      <c r="AI178" s="33"/>
      <c r="AJ178" s="39"/>
      <c r="AK178" s="39"/>
      <c r="AL178" s="39"/>
      <c r="AM178" s="76"/>
      <c r="AN178" s="39"/>
      <c r="AO178" s="39"/>
      <c r="AP178" s="33"/>
      <c r="AQ178" s="77"/>
      <c r="AR178" s="39"/>
      <c r="AS178" s="39"/>
      <c r="AT178" s="76"/>
      <c r="AU178" s="39"/>
      <c r="AV178" s="78"/>
      <c r="AW178" s="33"/>
      <c r="AX178" s="77"/>
      <c r="AY178" s="39"/>
      <c r="AZ178" s="39"/>
      <c r="BA178" s="76"/>
      <c r="BB178" s="39"/>
      <c r="BC178" s="78"/>
      <c r="BD178" s="33"/>
      <c r="BE178" s="77"/>
      <c r="BF178" s="39"/>
      <c r="BG178" s="39"/>
      <c r="BH178" s="76"/>
      <c r="BI178" s="39"/>
      <c r="BJ178" s="78"/>
      <c r="BK178" s="33"/>
    </row>
    <row r="179" spans="1:63" x14ac:dyDescent="0.35">
      <c r="A179" s="77"/>
      <c r="B179" s="39"/>
      <c r="C179" s="39"/>
      <c r="D179" s="39"/>
      <c r="E179" s="39"/>
      <c r="F179" s="73"/>
      <c r="G179" s="95">
        <f>Table14874532333435363[[#This Row],[Hours Worked]]*Table14874532333435363[[#This Row],[Rate]]</f>
        <v>0</v>
      </c>
      <c r="H179" s="116"/>
      <c r="I179" s="118">
        <f>IF(Table14874532333435363[[#This Row],[Equipment Used (Dropdown)]] &lt;&gt; "", RIGHT(Table14874532333435363[[#This Row],[Equipment Used (Dropdown)]],6),0)</f>
        <v>0</v>
      </c>
      <c r="J179" s="94"/>
      <c r="K179" s="95">
        <f>Table14874532333435363[[#This Row],[Rate (Auto selects)]]*Table14874532333435363[[#This Row],[Hours Used]]</f>
        <v>0</v>
      </c>
      <c r="S179" s="33"/>
      <c r="T179" s="39"/>
      <c r="U179" s="39"/>
      <c r="V179" s="39"/>
      <c r="W179" s="39"/>
      <c r="X179" s="39"/>
      <c r="Y179" s="112">
        <f>IF(X179 &lt;&gt; "", RIGHT(Table157753112838485868[[#This Row],[Class (Dropdown)]],6),0)</f>
        <v>0</v>
      </c>
      <c r="Z179" s="108"/>
      <c r="AA179" s="107"/>
      <c r="AB179" s="111">
        <f>Table157753112838485868[[#This Row],[Rate (Auto fill)]]*Table157753112838485868[[#This Row],[Hours Groomed]]</f>
        <v>0</v>
      </c>
      <c r="AC179" s="32"/>
      <c r="AE179" s="85"/>
      <c r="AF179" s="85"/>
      <c r="AI179" s="33"/>
      <c r="AJ179" s="39"/>
      <c r="AK179" s="39"/>
      <c r="AL179" s="39"/>
      <c r="AM179" s="76"/>
      <c r="AN179" s="39"/>
      <c r="AO179" s="39"/>
      <c r="AP179" s="33"/>
      <c r="AQ179" s="77"/>
      <c r="AR179" s="39"/>
      <c r="AS179" s="39"/>
      <c r="AT179" s="76"/>
      <c r="AU179" s="39"/>
      <c r="AV179" s="78"/>
      <c r="AW179" s="33"/>
      <c r="AX179" s="77"/>
      <c r="AY179" s="39"/>
      <c r="AZ179" s="39"/>
      <c r="BA179" s="76"/>
      <c r="BB179" s="39"/>
      <c r="BC179" s="78"/>
      <c r="BD179" s="33"/>
      <c r="BE179" s="77"/>
      <c r="BF179" s="39"/>
      <c r="BG179" s="39"/>
      <c r="BH179" s="76"/>
      <c r="BI179" s="39"/>
      <c r="BJ179" s="78"/>
      <c r="BK179" s="33"/>
    </row>
    <row r="180" spans="1:63" x14ac:dyDescent="0.35">
      <c r="A180" s="77"/>
      <c r="B180" s="39"/>
      <c r="C180" s="39"/>
      <c r="D180" s="39"/>
      <c r="E180" s="39"/>
      <c r="F180" s="73"/>
      <c r="G180" s="95">
        <f>Table14874532333435363[[#This Row],[Hours Worked]]*Table14874532333435363[[#This Row],[Rate]]</f>
        <v>0</v>
      </c>
      <c r="H180" s="116"/>
      <c r="I180" s="118">
        <f>IF(Table14874532333435363[[#This Row],[Equipment Used (Dropdown)]] &lt;&gt; "", RIGHT(Table14874532333435363[[#This Row],[Equipment Used (Dropdown)]],6),0)</f>
        <v>0</v>
      </c>
      <c r="J180" s="94"/>
      <c r="K180" s="95">
        <f>Table14874532333435363[[#This Row],[Rate (Auto selects)]]*Table14874532333435363[[#This Row],[Hours Used]]</f>
        <v>0</v>
      </c>
      <c r="S180" s="33"/>
      <c r="T180" s="39"/>
      <c r="U180" s="39"/>
      <c r="V180" s="39"/>
      <c r="W180" s="39"/>
      <c r="X180" s="39"/>
      <c r="Y180" s="112">
        <f>IF(X180 &lt;&gt; "", RIGHT(Table157753112838485868[[#This Row],[Class (Dropdown)]],6),0)</f>
        <v>0</v>
      </c>
      <c r="Z180" s="108"/>
      <c r="AA180" s="107"/>
      <c r="AB180" s="111">
        <f>Table157753112838485868[[#This Row],[Rate (Auto fill)]]*Table157753112838485868[[#This Row],[Hours Groomed]]</f>
        <v>0</v>
      </c>
      <c r="AC180" s="32"/>
      <c r="AE180" s="85"/>
      <c r="AF180" s="85"/>
      <c r="AI180" s="33"/>
      <c r="AJ180" s="39"/>
      <c r="AK180" s="39"/>
      <c r="AL180" s="39"/>
      <c r="AM180" s="76"/>
      <c r="AN180" s="39"/>
      <c r="AO180" s="39"/>
      <c r="AP180" s="33"/>
      <c r="AQ180" s="77"/>
      <c r="AR180" s="39"/>
      <c r="AS180" s="39"/>
      <c r="AT180" s="76"/>
      <c r="AU180" s="39"/>
      <c r="AV180" s="78"/>
      <c r="AW180" s="33"/>
      <c r="AX180" s="77"/>
      <c r="AY180" s="39"/>
      <c r="AZ180" s="39"/>
      <c r="BA180" s="76"/>
      <c r="BB180" s="39"/>
      <c r="BC180" s="78"/>
      <c r="BD180" s="33"/>
      <c r="BE180" s="77"/>
      <c r="BF180" s="39"/>
      <c r="BG180" s="39"/>
      <c r="BH180" s="76"/>
      <c r="BI180" s="39"/>
      <c r="BJ180" s="78"/>
      <c r="BK180" s="33"/>
    </row>
    <row r="181" spans="1:63" x14ac:dyDescent="0.35">
      <c r="A181" s="77"/>
      <c r="B181" s="39"/>
      <c r="C181" s="39"/>
      <c r="D181" s="39"/>
      <c r="E181" s="39"/>
      <c r="F181" s="73"/>
      <c r="G181" s="95">
        <f>Table14874532333435363[[#This Row],[Hours Worked]]*Table14874532333435363[[#This Row],[Rate]]</f>
        <v>0</v>
      </c>
      <c r="H181" s="116"/>
      <c r="I181" s="118">
        <f>IF(Table14874532333435363[[#This Row],[Equipment Used (Dropdown)]] &lt;&gt; "", RIGHT(Table14874532333435363[[#This Row],[Equipment Used (Dropdown)]],6),0)</f>
        <v>0</v>
      </c>
      <c r="J181" s="94"/>
      <c r="K181" s="95">
        <f>Table14874532333435363[[#This Row],[Rate (Auto selects)]]*Table14874532333435363[[#This Row],[Hours Used]]</f>
        <v>0</v>
      </c>
      <c r="S181" s="33"/>
      <c r="T181" s="39"/>
      <c r="U181" s="39"/>
      <c r="V181" s="39"/>
      <c r="W181" s="39"/>
      <c r="X181" s="39"/>
      <c r="Y181" s="112">
        <f>IF(X181 &lt;&gt; "", RIGHT(Table157753112838485868[[#This Row],[Class (Dropdown)]],6),0)</f>
        <v>0</v>
      </c>
      <c r="Z181" s="108"/>
      <c r="AA181" s="107"/>
      <c r="AB181" s="111">
        <f>Table157753112838485868[[#This Row],[Rate (Auto fill)]]*Table157753112838485868[[#This Row],[Hours Groomed]]</f>
        <v>0</v>
      </c>
      <c r="AC181" s="32"/>
      <c r="AE181" s="85"/>
      <c r="AF181" s="85"/>
      <c r="AI181" s="33"/>
      <c r="AJ181" s="39"/>
      <c r="AK181" s="39"/>
      <c r="AL181" s="39"/>
      <c r="AM181" s="76"/>
      <c r="AN181" s="39"/>
      <c r="AO181" s="39"/>
      <c r="AP181" s="33"/>
      <c r="AQ181" s="77"/>
      <c r="AR181" s="39"/>
      <c r="AS181" s="39"/>
      <c r="AT181" s="76"/>
      <c r="AU181" s="39"/>
      <c r="AV181" s="78"/>
      <c r="AW181" s="33"/>
      <c r="AX181" s="77"/>
      <c r="AY181" s="39"/>
      <c r="AZ181" s="39"/>
      <c r="BA181" s="76"/>
      <c r="BB181" s="39"/>
      <c r="BC181" s="78"/>
      <c r="BD181" s="33"/>
      <c r="BE181" s="77"/>
      <c r="BF181" s="39"/>
      <c r="BG181" s="39"/>
      <c r="BH181" s="76"/>
      <c r="BI181" s="39"/>
      <c r="BJ181" s="78"/>
      <c r="BK181" s="33"/>
    </row>
    <row r="182" spans="1:63" x14ac:dyDescent="0.35">
      <c r="A182" s="77"/>
      <c r="B182" s="39"/>
      <c r="C182" s="39"/>
      <c r="D182" s="39"/>
      <c r="E182" s="39"/>
      <c r="F182" s="73"/>
      <c r="G182" s="95">
        <f>Table14874532333435363[[#This Row],[Hours Worked]]*Table14874532333435363[[#This Row],[Rate]]</f>
        <v>0</v>
      </c>
      <c r="H182" s="116"/>
      <c r="I182" s="118">
        <f>IF(Table14874532333435363[[#This Row],[Equipment Used (Dropdown)]] &lt;&gt; "", RIGHT(Table14874532333435363[[#This Row],[Equipment Used (Dropdown)]],6),0)</f>
        <v>0</v>
      </c>
      <c r="J182" s="94"/>
      <c r="K182" s="95">
        <f>Table14874532333435363[[#This Row],[Rate (Auto selects)]]*Table14874532333435363[[#This Row],[Hours Used]]</f>
        <v>0</v>
      </c>
      <c r="S182" s="33"/>
      <c r="T182" s="39"/>
      <c r="U182" s="39"/>
      <c r="V182" s="39"/>
      <c r="W182" s="39"/>
      <c r="X182" s="39"/>
      <c r="Y182" s="112">
        <f>IF(X182 &lt;&gt; "", RIGHT(Table157753112838485868[[#This Row],[Class (Dropdown)]],6),0)</f>
        <v>0</v>
      </c>
      <c r="Z182" s="108"/>
      <c r="AA182" s="107"/>
      <c r="AB182" s="111">
        <f>Table157753112838485868[[#This Row],[Rate (Auto fill)]]*Table157753112838485868[[#This Row],[Hours Groomed]]</f>
        <v>0</v>
      </c>
      <c r="AC182" s="32"/>
      <c r="AE182" s="85"/>
      <c r="AF182" s="85"/>
      <c r="AI182" s="33"/>
      <c r="AJ182" s="39"/>
      <c r="AK182" s="39"/>
      <c r="AL182" s="39"/>
      <c r="AM182" s="76"/>
      <c r="AN182" s="39"/>
      <c r="AO182" s="39"/>
      <c r="AP182" s="33"/>
      <c r="AQ182" s="77"/>
      <c r="AR182" s="39"/>
      <c r="AS182" s="39"/>
      <c r="AT182" s="76"/>
      <c r="AU182" s="39"/>
      <c r="AV182" s="78"/>
      <c r="AW182" s="33"/>
      <c r="AX182" s="77"/>
      <c r="AY182" s="39"/>
      <c r="AZ182" s="39"/>
      <c r="BA182" s="76"/>
      <c r="BB182" s="39"/>
      <c r="BC182" s="78"/>
      <c r="BD182" s="33"/>
      <c r="BE182" s="77"/>
      <c r="BF182" s="39"/>
      <c r="BG182" s="39"/>
      <c r="BH182" s="76"/>
      <c r="BI182" s="39"/>
      <c r="BJ182" s="78"/>
      <c r="BK182" s="33"/>
    </row>
    <row r="183" spans="1:63" x14ac:dyDescent="0.35">
      <c r="A183" s="77"/>
      <c r="B183" s="39"/>
      <c r="C183" s="39"/>
      <c r="D183" s="39"/>
      <c r="E183" s="39"/>
      <c r="F183" s="73"/>
      <c r="G183" s="95">
        <f>Table14874532333435363[[#This Row],[Hours Worked]]*Table14874532333435363[[#This Row],[Rate]]</f>
        <v>0</v>
      </c>
      <c r="H183" s="116"/>
      <c r="I183" s="118">
        <f>IF(Table14874532333435363[[#This Row],[Equipment Used (Dropdown)]] &lt;&gt; "", RIGHT(Table14874532333435363[[#This Row],[Equipment Used (Dropdown)]],6),0)</f>
        <v>0</v>
      </c>
      <c r="J183" s="94"/>
      <c r="K183" s="95">
        <f>Table14874532333435363[[#This Row],[Rate (Auto selects)]]*Table14874532333435363[[#This Row],[Hours Used]]</f>
        <v>0</v>
      </c>
      <c r="S183" s="33"/>
      <c r="T183" s="39"/>
      <c r="U183" s="39"/>
      <c r="V183" s="39"/>
      <c r="W183" s="39"/>
      <c r="X183" s="39"/>
      <c r="Y183" s="112">
        <f>IF(X183 &lt;&gt; "", RIGHT(Table157753112838485868[[#This Row],[Class (Dropdown)]],6),0)</f>
        <v>0</v>
      </c>
      <c r="Z183" s="108"/>
      <c r="AA183" s="107"/>
      <c r="AB183" s="111">
        <f>Table157753112838485868[[#This Row],[Rate (Auto fill)]]*Table157753112838485868[[#This Row],[Hours Groomed]]</f>
        <v>0</v>
      </c>
      <c r="AC183" s="32"/>
      <c r="AE183" s="85"/>
      <c r="AF183" s="85"/>
      <c r="AI183" s="33"/>
      <c r="AJ183" s="39"/>
      <c r="AK183" s="39"/>
      <c r="AL183" s="39"/>
      <c r="AM183" s="76"/>
      <c r="AN183" s="39"/>
      <c r="AO183" s="39"/>
      <c r="AP183" s="33"/>
      <c r="AQ183" s="77"/>
      <c r="AR183" s="39"/>
      <c r="AS183" s="39"/>
      <c r="AT183" s="76"/>
      <c r="AU183" s="39"/>
      <c r="AV183" s="78"/>
      <c r="AW183" s="33"/>
      <c r="AX183" s="77"/>
      <c r="AY183" s="39"/>
      <c r="AZ183" s="39"/>
      <c r="BA183" s="76"/>
      <c r="BB183" s="39"/>
      <c r="BC183" s="78"/>
      <c r="BD183" s="33"/>
      <c r="BE183" s="77"/>
      <c r="BF183" s="39"/>
      <c r="BG183" s="39"/>
      <c r="BH183" s="76"/>
      <c r="BI183" s="39"/>
      <c r="BJ183" s="78"/>
      <c r="BK183" s="33"/>
    </row>
    <row r="184" spans="1:63" x14ac:dyDescent="0.35">
      <c r="A184" s="77"/>
      <c r="B184" s="39"/>
      <c r="C184" s="39"/>
      <c r="D184" s="39"/>
      <c r="E184" s="39"/>
      <c r="F184" s="73"/>
      <c r="G184" s="95">
        <f>Table14874532333435363[[#This Row],[Hours Worked]]*Table14874532333435363[[#This Row],[Rate]]</f>
        <v>0</v>
      </c>
      <c r="H184" s="116"/>
      <c r="I184" s="118">
        <f>IF(Table14874532333435363[[#This Row],[Equipment Used (Dropdown)]] &lt;&gt; "", RIGHT(Table14874532333435363[[#This Row],[Equipment Used (Dropdown)]],6),0)</f>
        <v>0</v>
      </c>
      <c r="J184" s="94"/>
      <c r="K184" s="95">
        <f>Table14874532333435363[[#This Row],[Rate (Auto selects)]]*Table14874532333435363[[#This Row],[Hours Used]]</f>
        <v>0</v>
      </c>
      <c r="S184" s="33"/>
      <c r="T184" s="39"/>
      <c r="U184" s="39"/>
      <c r="V184" s="39"/>
      <c r="W184" s="39"/>
      <c r="X184" s="39"/>
      <c r="Y184" s="112">
        <f>IF(X184 &lt;&gt; "", RIGHT(Table157753112838485868[[#This Row],[Class (Dropdown)]],6),0)</f>
        <v>0</v>
      </c>
      <c r="Z184" s="108"/>
      <c r="AA184" s="107"/>
      <c r="AB184" s="111">
        <f>Table157753112838485868[[#This Row],[Rate (Auto fill)]]*Table157753112838485868[[#This Row],[Hours Groomed]]</f>
        <v>0</v>
      </c>
      <c r="AC184" s="32"/>
      <c r="AE184" s="85"/>
      <c r="AF184" s="85"/>
      <c r="AI184" s="33"/>
      <c r="AJ184" s="39"/>
      <c r="AK184" s="39"/>
      <c r="AL184" s="39"/>
      <c r="AM184" s="76"/>
      <c r="AN184" s="39"/>
      <c r="AO184" s="39"/>
      <c r="AP184" s="33"/>
      <c r="AQ184" s="77"/>
      <c r="AR184" s="39"/>
      <c r="AS184" s="39"/>
      <c r="AT184" s="76"/>
      <c r="AU184" s="39"/>
      <c r="AV184" s="78"/>
      <c r="AW184" s="33"/>
      <c r="AX184" s="77"/>
      <c r="AY184" s="39"/>
      <c r="AZ184" s="39"/>
      <c r="BA184" s="76"/>
      <c r="BB184" s="39"/>
      <c r="BC184" s="78"/>
      <c r="BD184" s="33"/>
      <c r="BE184" s="77"/>
      <c r="BF184" s="39"/>
      <c r="BG184" s="39"/>
      <c r="BH184" s="76"/>
      <c r="BI184" s="39"/>
      <c r="BJ184" s="78"/>
      <c r="BK184" s="33"/>
    </row>
    <row r="185" spans="1:63" x14ac:dyDescent="0.35">
      <c r="A185" s="77"/>
      <c r="B185" s="39"/>
      <c r="C185" s="39"/>
      <c r="D185" s="39"/>
      <c r="E185" s="39"/>
      <c r="F185" s="73"/>
      <c r="G185" s="95">
        <f>Table14874532333435363[[#This Row],[Hours Worked]]*Table14874532333435363[[#This Row],[Rate]]</f>
        <v>0</v>
      </c>
      <c r="H185" s="116"/>
      <c r="I185" s="118">
        <f>IF(Table14874532333435363[[#This Row],[Equipment Used (Dropdown)]] &lt;&gt; "", RIGHT(Table14874532333435363[[#This Row],[Equipment Used (Dropdown)]],6),0)</f>
        <v>0</v>
      </c>
      <c r="J185" s="94"/>
      <c r="K185" s="95">
        <f>Table14874532333435363[[#This Row],[Rate (Auto selects)]]*Table14874532333435363[[#This Row],[Hours Used]]</f>
        <v>0</v>
      </c>
      <c r="S185" s="33"/>
      <c r="T185" s="39"/>
      <c r="U185" s="39"/>
      <c r="V185" s="39"/>
      <c r="W185" s="39"/>
      <c r="X185" s="39"/>
      <c r="Y185" s="112">
        <f>IF(X185 &lt;&gt; "", RIGHT(Table157753112838485868[[#This Row],[Class (Dropdown)]],6),0)</f>
        <v>0</v>
      </c>
      <c r="Z185" s="108"/>
      <c r="AA185" s="107"/>
      <c r="AB185" s="111">
        <f>Table157753112838485868[[#This Row],[Rate (Auto fill)]]*Table157753112838485868[[#This Row],[Hours Groomed]]</f>
        <v>0</v>
      </c>
      <c r="AC185" s="32"/>
      <c r="AE185" s="85"/>
      <c r="AF185" s="85"/>
      <c r="AI185" s="33"/>
      <c r="AJ185" s="39"/>
      <c r="AK185" s="39"/>
      <c r="AL185" s="39"/>
      <c r="AM185" s="76"/>
      <c r="AN185" s="39"/>
      <c r="AO185" s="39"/>
      <c r="AP185" s="33"/>
      <c r="AQ185" s="77"/>
      <c r="AR185" s="39"/>
      <c r="AS185" s="39"/>
      <c r="AT185" s="76"/>
      <c r="AU185" s="39"/>
      <c r="AV185" s="78"/>
      <c r="AW185" s="33"/>
      <c r="AX185" s="77"/>
      <c r="AY185" s="39"/>
      <c r="AZ185" s="39"/>
      <c r="BA185" s="76"/>
      <c r="BB185" s="39"/>
      <c r="BC185" s="78"/>
      <c r="BD185" s="33"/>
      <c r="BE185" s="77"/>
      <c r="BF185" s="39"/>
      <c r="BG185" s="39"/>
      <c r="BH185" s="76"/>
      <c r="BI185" s="39"/>
      <c r="BJ185" s="78"/>
      <c r="BK185" s="33"/>
    </row>
    <row r="186" spans="1:63" x14ac:dyDescent="0.35">
      <c r="A186" s="77"/>
      <c r="B186" s="39"/>
      <c r="C186" s="39"/>
      <c r="D186" s="39"/>
      <c r="E186" s="39"/>
      <c r="F186" s="73"/>
      <c r="G186" s="95">
        <f>Table14874532333435363[[#This Row],[Hours Worked]]*Table14874532333435363[[#This Row],[Rate]]</f>
        <v>0</v>
      </c>
      <c r="H186" s="116"/>
      <c r="I186" s="118">
        <f>IF(Table14874532333435363[[#This Row],[Equipment Used (Dropdown)]] &lt;&gt; "", RIGHT(Table14874532333435363[[#This Row],[Equipment Used (Dropdown)]],6),0)</f>
        <v>0</v>
      </c>
      <c r="J186" s="94"/>
      <c r="K186" s="95">
        <f>Table14874532333435363[[#This Row],[Rate (Auto selects)]]*Table14874532333435363[[#This Row],[Hours Used]]</f>
        <v>0</v>
      </c>
      <c r="S186" s="33"/>
      <c r="T186" s="39"/>
      <c r="U186" s="39"/>
      <c r="V186" s="39"/>
      <c r="W186" s="39"/>
      <c r="X186" s="39"/>
      <c r="Y186" s="112">
        <f>IF(X186 &lt;&gt; "", RIGHT(Table157753112838485868[[#This Row],[Class (Dropdown)]],6),0)</f>
        <v>0</v>
      </c>
      <c r="Z186" s="108"/>
      <c r="AA186" s="107"/>
      <c r="AB186" s="111">
        <f>Table157753112838485868[[#This Row],[Rate (Auto fill)]]*Table157753112838485868[[#This Row],[Hours Groomed]]</f>
        <v>0</v>
      </c>
      <c r="AC186" s="32"/>
      <c r="AE186" s="85"/>
      <c r="AF186" s="85"/>
      <c r="AI186" s="33"/>
      <c r="AJ186" s="39"/>
      <c r="AK186" s="39"/>
      <c r="AL186" s="39"/>
      <c r="AM186" s="76"/>
      <c r="AN186" s="39"/>
      <c r="AO186" s="39"/>
      <c r="AP186" s="33"/>
      <c r="AQ186" s="77"/>
      <c r="AR186" s="39"/>
      <c r="AS186" s="39"/>
      <c r="AT186" s="76"/>
      <c r="AU186" s="39"/>
      <c r="AV186" s="78"/>
      <c r="AW186" s="33"/>
      <c r="AX186" s="77"/>
      <c r="AY186" s="39"/>
      <c r="AZ186" s="39"/>
      <c r="BA186" s="76"/>
      <c r="BB186" s="39"/>
      <c r="BC186" s="78"/>
      <c r="BD186" s="33"/>
      <c r="BE186" s="77"/>
      <c r="BF186" s="39"/>
      <c r="BG186" s="39"/>
      <c r="BH186" s="76"/>
      <c r="BI186" s="39"/>
      <c r="BJ186" s="78"/>
      <c r="BK186" s="33"/>
    </row>
    <row r="187" spans="1:63" x14ac:dyDescent="0.35">
      <c r="A187" s="77"/>
      <c r="B187" s="39"/>
      <c r="C187" s="39"/>
      <c r="D187" s="39"/>
      <c r="E187" s="39"/>
      <c r="F187" s="73"/>
      <c r="G187" s="95">
        <f>Table14874532333435363[[#This Row],[Hours Worked]]*Table14874532333435363[[#This Row],[Rate]]</f>
        <v>0</v>
      </c>
      <c r="H187" s="116"/>
      <c r="I187" s="118">
        <f>IF(Table14874532333435363[[#This Row],[Equipment Used (Dropdown)]] &lt;&gt; "", RIGHT(Table14874532333435363[[#This Row],[Equipment Used (Dropdown)]],6),0)</f>
        <v>0</v>
      </c>
      <c r="J187" s="94"/>
      <c r="K187" s="95">
        <f>Table14874532333435363[[#This Row],[Rate (Auto selects)]]*Table14874532333435363[[#This Row],[Hours Used]]</f>
        <v>0</v>
      </c>
      <c r="S187" s="33"/>
      <c r="T187" s="39"/>
      <c r="U187" s="39"/>
      <c r="V187" s="39"/>
      <c r="W187" s="39"/>
      <c r="X187" s="39"/>
      <c r="Y187" s="112">
        <f>IF(X187 &lt;&gt; "", RIGHT(Table157753112838485868[[#This Row],[Class (Dropdown)]],6),0)</f>
        <v>0</v>
      </c>
      <c r="Z187" s="108"/>
      <c r="AA187" s="107"/>
      <c r="AB187" s="111">
        <f>Table157753112838485868[[#This Row],[Rate (Auto fill)]]*Table157753112838485868[[#This Row],[Hours Groomed]]</f>
        <v>0</v>
      </c>
      <c r="AC187" s="32"/>
      <c r="AE187" s="85"/>
      <c r="AF187" s="85"/>
      <c r="AI187" s="33"/>
      <c r="AJ187" s="39"/>
      <c r="AK187" s="39"/>
      <c r="AL187" s="39"/>
      <c r="AM187" s="76"/>
      <c r="AN187" s="39"/>
      <c r="AO187" s="39"/>
      <c r="AP187" s="33"/>
      <c r="AQ187" s="77"/>
      <c r="AR187" s="39"/>
      <c r="AS187" s="39"/>
      <c r="AT187" s="76"/>
      <c r="AU187" s="39"/>
      <c r="AV187" s="78"/>
      <c r="AW187" s="33"/>
      <c r="AX187" s="77"/>
      <c r="AY187" s="39"/>
      <c r="AZ187" s="39"/>
      <c r="BA187" s="76"/>
      <c r="BB187" s="39"/>
      <c r="BC187" s="78"/>
      <c r="BD187" s="33"/>
      <c r="BE187" s="77"/>
      <c r="BF187" s="39"/>
      <c r="BG187" s="39"/>
      <c r="BH187" s="76"/>
      <c r="BI187" s="39"/>
      <c r="BJ187" s="78"/>
      <c r="BK187" s="33"/>
    </row>
    <row r="188" spans="1:63" x14ac:dyDescent="0.35">
      <c r="A188" s="77"/>
      <c r="B188" s="39"/>
      <c r="C188" s="39"/>
      <c r="D188" s="39"/>
      <c r="E188" s="39"/>
      <c r="F188" s="73"/>
      <c r="G188" s="95">
        <f>Table14874532333435363[[#This Row],[Hours Worked]]*Table14874532333435363[[#This Row],[Rate]]</f>
        <v>0</v>
      </c>
      <c r="H188" s="116"/>
      <c r="I188" s="118">
        <f>IF(Table14874532333435363[[#This Row],[Equipment Used (Dropdown)]] &lt;&gt; "", RIGHT(Table14874532333435363[[#This Row],[Equipment Used (Dropdown)]],6),0)</f>
        <v>0</v>
      </c>
      <c r="J188" s="94"/>
      <c r="K188" s="95">
        <f>Table14874532333435363[[#This Row],[Rate (Auto selects)]]*Table14874532333435363[[#This Row],[Hours Used]]</f>
        <v>0</v>
      </c>
      <c r="S188" s="33"/>
      <c r="T188" s="39"/>
      <c r="U188" s="39"/>
      <c r="V188" s="39"/>
      <c r="W188" s="39"/>
      <c r="X188" s="39"/>
      <c r="Y188" s="112">
        <f>IF(X188 &lt;&gt; "", RIGHT(Table157753112838485868[[#This Row],[Class (Dropdown)]],6),0)</f>
        <v>0</v>
      </c>
      <c r="Z188" s="108"/>
      <c r="AA188" s="107"/>
      <c r="AB188" s="111">
        <f>Table157753112838485868[[#This Row],[Rate (Auto fill)]]*Table157753112838485868[[#This Row],[Hours Groomed]]</f>
        <v>0</v>
      </c>
      <c r="AC188" s="32"/>
      <c r="AE188" s="85"/>
      <c r="AF188" s="85"/>
      <c r="AI188" s="33"/>
      <c r="AJ188" s="39"/>
      <c r="AK188" s="39"/>
      <c r="AL188" s="39"/>
      <c r="AM188" s="76"/>
      <c r="AN188" s="39"/>
      <c r="AO188" s="39"/>
      <c r="AP188" s="33"/>
      <c r="AQ188" s="77"/>
      <c r="AR188" s="39"/>
      <c r="AS188" s="39"/>
      <c r="AT188" s="76"/>
      <c r="AU188" s="39"/>
      <c r="AV188" s="78"/>
      <c r="AW188" s="33"/>
      <c r="AX188" s="77"/>
      <c r="AY188" s="39"/>
      <c r="AZ188" s="39"/>
      <c r="BA188" s="76"/>
      <c r="BB188" s="39"/>
      <c r="BC188" s="78"/>
      <c r="BD188" s="33"/>
      <c r="BE188" s="77"/>
      <c r="BF188" s="39"/>
      <c r="BG188" s="39"/>
      <c r="BH188" s="76"/>
      <c r="BI188" s="39"/>
      <c r="BJ188" s="78"/>
      <c r="BK188" s="33"/>
    </row>
    <row r="189" spans="1:63" x14ac:dyDescent="0.35">
      <c r="A189" s="77"/>
      <c r="B189" s="39"/>
      <c r="C189" s="39"/>
      <c r="D189" s="39"/>
      <c r="E189" s="39"/>
      <c r="F189" s="73"/>
      <c r="G189" s="95">
        <f>Table14874532333435363[[#This Row],[Hours Worked]]*Table14874532333435363[[#This Row],[Rate]]</f>
        <v>0</v>
      </c>
      <c r="H189" s="116"/>
      <c r="I189" s="118">
        <f>IF(Table14874532333435363[[#This Row],[Equipment Used (Dropdown)]] &lt;&gt; "", RIGHT(Table14874532333435363[[#This Row],[Equipment Used (Dropdown)]],6),0)</f>
        <v>0</v>
      </c>
      <c r="J189" s="94"/>
      <c r="K189" s="95">
        <f>Table14874532333435363[[#This Row],[Rate (Auto selects)]]*Table14874532333435363[[#This Row],[Hours Used]]</f>
        <v>0</v>
      </c>
      <c r="S189" s="33"/>
      <c r="T189" s="39"/>
      <c r="U189" s="39"/>
      <c r="V189" s="39"/>
      <c r="W189" s="39"/>
      <c r="X189" s="39"/>
      <c r="Y189" s="112">
        <f>IF(X189 &lt;&gt; "", RIGHT(Table157753112838485868[[#This Row],[Class (Dropdown)]],6),0)</f>
        <v>0</v>
      </c>
      <c r="Z189" s="108"/>
      <c r="AA189" s="107"/>
      <c r="AB189" s="111">
        <f>Table157753112838485868[[#This Row],[Rate (Auto fill)]]*Table157753112838485868[[#This Row],[Hours Groomed]]</f>
        <v>0</v>
      </c>
      <c r="AC189" s="32"/>
      <c r="AE189" s="85"/>
      <c r="AF189" s="85"/>
      <c r="AI189" s="33"/>
      <c r="AJ189" s="39"/>
      <c r="AK189" s="39"/>
      <c r="AL189" s="39"/>
      <c r="AM189" s="76"/>
      <c r="AN189" s="39"/>
      <c r="AO189" s="39"/>
      <c r="AP189" s="33"/>
      <c r="AQ189" s="77"/>
      <c r="AR189" s="39"/>
      <c r="AS189" s="39"/>
      <c r="AT189" s="76"/>
      <c r="AU189" s="39"/>
      <c r="AV189" s="78"/>
      <c r="AW189" s="33"/>
      <c r="AX189" s="77"/>
      <c r="AY189" s="39"/>
      <c r="AZ189" s="39"/>
      <c r="BA189" s="76"/>
      <c r="BB189" s="39"/>
      <c r="BC189" s="78"/>
      <c r="BD189" s="33"/>
      <c r="BE189" s="77"/>
      <c r="BF189" s="39"/>
      <c r="BG189" s="39"/>
      <c r="BH189" s="76"/>
      <c r="BI189" s="39"/>
      <c r="BJ189" s="78"/>
      <c r="BK189" s="33"/>
    </row>
    <row r="190" spans="1:63" x14ac:dyDescent="0.35">
      <c r="A190" s="77"/>
      <c r="B190" s="39"/>
      <c r="C190" s="39"/>
      <c r="D190" s="39"/>
      <c r="E190" s="39"/>
      <c r="F190" s="73"/>
      <c r="G190" s="95">
        <f>Table14874532333435363[[#This Row],[Hours Worked]]*Table14874532333435363[[#This Row],[Rate]]</f>
        <v>0</v>
      </c>
      <c r="H190" s="116"/>
      <c r="I190" s="118">
        <f>IF(Table14874532333435363[[#This Row],[Equipment Used (Dropdown)]] &lt;&gt; "", RIGHT(Table14874532333435363[[#This Row],[Equipment Used (Dropdown)]],6),0)</f>
        <v>0</v>
      </c>
      <c r="J190" s="94"/>
      <c r="K190" s="95">
        <f>Table14874532333435363[[#This Row],[Rate (Auto selects)]]*Table14874532333435363[[#This Row],[Hours Used]]</f>
        <v>0</v>
      </c>
      <c r="S190" s="33"/>
      <c r="T190" s="39"/>
      <c r="U190" s="39"/>
      <c r="V190" s="39"/>
      <c r="W190" s="39"/>
      <c r="X190" s="39"/>
      <c r="Y190" s="112">
        <f>IF(X190 &lt;&gt; "", RIGHT(Table157753112838485868[[#This Row],[Class (Dropdown)]],6),0)</f>
        <v>0</v>
      </c>
      <c r="Z190" s="108"/>
      <c r="AA190" s="107"/>
      <c r="AB190" s="111">
        <f>Table157753112838485868[[#This Row],[Rate (Auto fill)]]*Table157753112838485868[[#This Row],[Hours Groomed]]</f>
        <v>0</v>
      </c>
      <c r="AC190" s="32"/>
      <c r="AE190" s="85"/>
      <c r="AF190" s="85"/>
      <c r="AI190" s="33"/>
      <c r="AJ190" s="39"/>
      <c r="AK190" s="39"/>
      <c r="AL190" s="39"/>
      <c r="AM190" s="76"/>
      <c r="AN190" s="39"/>
      <c r="AO190" s="39"/>
      <c r="AP190" s="33"/>
      <c r="AQ190" s="77"/>
      <c r="AR190" s="39"/>
      <c r="AS190" s="39"/>
      <c r="AT190" s="76"/>
      <c r="AU190" s="39"/>
      <c r="AV190" s="78"/>
      <c r="AW190" s="33"/>
      <c r="AX190" s="77"/>
      <c r="AY190" s="39"/>
      <c r="AZ190" s="39"/>
      <c r="BA190" s="76"/>
      <c r="BB190" s="39"/>
      <c r="BC190" s="78"/>
      <c r="BD190" s="33"/>
      <c r="BE190" s="77"/>
      <c r="BF190" s="39"/>
      <c r="BG190" s="39"/>
      <c r="BH190" s="76"/>
      <c r="BI190" s="39"/>
      <c r="BJ190" s="78"/>
      <c r="BK190" s="33"/>
    </row>
    <row r="191" spans="1:63" x14ac:dyDescent="0.35">
      <c r="A191" s="77"/>
      <c r="B191" s="39"/>
      <c r="C191" s="39"/>
      <c r="D191" s="39"/>
      <c r="E191" s="39"/>
      <c r="F191" s="73"/>
      <c r="G191" s="95">
        <f>Table14874532333435363[[#This Row],[Hours Worked]]*Table14874532333435363[[#This Row],[Rate]]</f>
        <v>0</v>
      </c>
      <c r="H191" s="116"/>
      <c r="I191" s="118">
        <f>IF(Table14874532333435363[[#This Row],[Equipment Used (Dropdown)]] &lt;&gt; "", RIGHT(Table14874532333435363[[#This Row],[Equipment Used (Dropdown)]],6),0)</f>
        <v>0</v>
      </c>
      <c r="J191" s="94"/>
      <c r="K191" s="95">
        <f>Table14874532333435363[[#This Row],[Rate (Auto selects)]]*Table14874532333435363[[#This Row],[Hours Used]]</f>
        <v>0</v>
      </c>
      <c r="S191" s="33"/>
      <c r="T191" s="39"/>
      <c r="U191" s="39"/>
      <c r="V191" s="39"/>
      <c r="W191" s="39"/>
      <c r="X191" s="39"/>
      <c r="Y191" s="112">
        <f>IF(X191 &lt;&gt; "", RIGHT(Table157753112838485868[[#This Row],[Class (Dropdown)]],6),0)</f>
        <v>0</v>
      </c>
      <c r="Z191" s="108"/>
      <c r="AA191" s="107"/>
      <c r="AB191" s="111">
        <f>Table157753112838485868[[#This Row],[Rate (Auto fill)]]*Table157753112838485868[[#This Row],[Hours Groomed]]</f>
        <v>0</v>
      </c>
      <c r="AC191" s="32"/>
      <c r="AE191" s="85"/>
      <c r="AF191" s="85"/>
      <c r="AI191" s="33"/>
      <c r="AJ191" s="39"/>
      <c r="AK191" s="39"/>
      <c r="AL191" s="39"/>
      <c r="AM191" s="76"/>
      <c r="AN191" s="39"/>
      <c r="AO191" s="39"/>
      <c r="AP191" s="33"/>
      <c r="AQ191" s="77"/>
      <c r="AR191" s="39"/>
      <c r="AS191" s="39"/>
      <c r="AT191" s="76"/>
      <c r="AU191" s="39"/>
      <c r="AV191" s="78"/>
      <c r="AW191" s="33"/>
      <c r="AX191" s="77"/>
      <c r="AY191" s="39"/>
      <c r="AZ191" s="39"/>
      <c r="BA191" s="76"/>
      <c r="BB191" s="39"/>
      <c r="BC191" s="78"/>
      <c r="BD191" s="33"/>
      <c r="BE191" s="77"/>
      <c r="BF191" s="39"/>
      <c r="BG191" s="39"/>
      <c r="BH191" s="76"/>
      <c r="BI191" s="39"/>
      <c r="BJ191" s="78"/>
      <c r="BK191" s="33"/>
    </row>
    <row r="192" spans="1:63" x14ac:dyDescent="0.35">
      <c r="A192" s="77"/>
      <c r="B192" s="39"/>
      <c r="C192" s="39"/>
      <c r="D192" s="39"/>
      <c r="E192" s="39"/>
      <c r="F192" s="73"/>
      <c r="G192" s="95">
        <f>Table14874532333435363[[#This Row],[Hours Worked]]*Table14874532333435363[[#This Row],[Rate]]</f>
        <v>0</v>
      </c>
      <c r="H192" s="116"/>
      <c r="I192" s="118">
        <f>IF(Table14874532333435363[[#This Row],[Equipment Used (Dropdown)]] &lt;&gt; "", RIGHT(Table14874532333435363[[#This Row],[Equipment Used (Dropdown)]],6),0)</f>
        <v>0</v>
      </c>
      <c r="J192" s="94"/>
      <c r="K192" s="95">
        <f>Table14874532333435363[[#This Row],[Rate (Auto selects)]]*Table14874532333435363[[#This Row],[Hours Used]]</f>
        <v>0</v>
      </c>
      <c r="S192" s="33"/>
      <c r="T192" s="39"/>
      <c r="U192" s="39"/>
      <c r="V192" s="39"/>
      <c r="W192" s="39"/>
      <c r="X192" s="39"/>
      <c r="Y192" s="112">
        <f>IF(X192 &lt;&gt; "", RIGHT(Table157753112838485868[[#This Row],[Class (Dropdown)]],6),0)</f>
        <v>0</v>
      </c>
      <c r="Z192" s="108"/>
      <c r="AA192" s="107"/>
      <c r="AB192" s="111">
        <f>Table157753112838485868[[#This Row],[Rate (Auto fill)]]*Table157753112838485868[[#This Row],[Hours Groomed]]</f>
        <v>0</v>
      </c>
      <c r="AC192" s="32"/>
      <c r="AE192" s="85"/>
      <c r="AF192" s="85"/>
      <c r="AI192" s="33"/>
      <c r="AJ192" s="39"/>
      <c r="AK192" s="39"/>
      <c r="AL192" s="39"/>
      <c r="AM192" s="76"/>
      <c r="AN192" s="39"/>
      <c r="AO192" s="39"/>
      <c r="AP192" s="33"/>
      <c r="AQ192" s="77"/>
      <c r="AR192" s="39"/>
      <c r="AS192" s="39"/>
      <c r="AT192" s="76"/>
      <c r="AU192" s="39"/>
      <c r="AV192" s="78"/>
      <c r="AW192" s="33"/>
      <c r="AX192" s="77"/>
      <c r="AY192" s="39"/>
      <c r="AZ192" s="39"/>
      <c r="BA192" s="76"/>
      <c r="BB192" s="39"/>
      <c r="BC192" s="78"/>
      <c r="BD192" s="33"/>
      <c r="BE192" s="77"/>
      <c r="BF192" s="39"/>
      <c r="BG192" s="39"/>
      <c r="BH192" s="76"/>
      <c r="BI192" s="39"/>
      <c r="BJ192" s="78"/>
      <c r="BK192" s="33"/>
    </row>
    <row r="193" spans="1:63" x14ac:dyDescent="0.35">
      <c r="A193" s="77"/>
      <c r="B193" s="39"/>
      <c r="C193" s="39"/>
      <c r="D193" s="39"/>
      <c r="E193" s="39"/>
      <c r="F193" s="73"/>
      <c r="G193" s="95">
        <f>Table14874532333435363[[#This Row],[Hours Worked]]*Table14874532333435363[[#This Row],[Rate]]</f>
        <v>0</v>
      </c>
      <c r="H193" s="116"/>
      <c r="I193" s="118">
        <f>IF(Table14874532333435363[[#This Row],[Equipment Used (Dropdown)]] &lt;&gt; "", RIGHT(Table14874532333435363[[#This Row],[Equipment Used (Dropdown)]],6),0)</f>
        <v>0</v>
      </c>
      <c r="J193" s="94"/>
      <c r="K193" s="95">
        <f>Table14874532333435363[[#This Row],[Rate (Auto selects)]]*Table14874532333435363[[#This Row],[Hours Used]]</f>
        <v>0</v>
      </c>
      <c r="S193" s="33"/>
      <c r="T193" s="39"/>
      <c r="U193" s="39"/>
      <c r="V193" s="39"/>
      <c r="W193" s="39"/>
      <c r="X193" s="39"/>
      <c r="Y193" s="112">
        <f>IF(X193 &lt;&gt; "", RIGHT(Table157753112838485868[[#This Row],[Class (Dropdown)]],6),0)</f>
        <v>0</v>
      </c>
      <c r="Z193" s="108"/>
      <c r="AA193" s="107"/>
      <c r="AB193" s="111">
        <f>Table157753112838485868[[#This Row],[Rate (Auto fill)]]*Table157753112838485868[[#This Row],[Hours Groomed]]</f>
        <v>0</v>
      </c>
      <c r="AC193" s="32"/>
      <c r="AE193" s="85"/>
      <c r="AF193" s="85"/>
      <c r="AI193" s="33"/>
      <c r="AJ193" s="39"/>
      <c r="AK193" s="39"/>
      <c r="AL193" s="39"/>
      <c r="AM193" s="76"/>
      <c r="AN193" s="39"/>
      <c r="AO193" s="39"/>
      <c r="AP193" s="33"/>
      <c r="AQ193" s="77"/>
      <c r="AR193" s="39"/>
      <c r="AS193" s="39"/>
      <c r="AT193" s="76"/>
      <c r="AU193" s="39"/>
      <c r="AV193" s="78"/>
      <c r="AW193" s="33"/>
      <c r="AX193" s="77"/>
      <c r="AY193" s="39"/>
      <c r="AZ193" s="39"/>
      <c r="BA193" s="76"/>
      <c r="BB193" s="39"/>
      <c r="BC193" s="78"/>
      <c r="BD193" s="33"/>
      <c r="BE193" s="77"/>
      <c r="BF193" s="39"/>
      <c r="BG193" s="39"/>
      <c r="BH193" s="76"/>
      <c r="BI193" s="39"/>
      <c r="BJ193" s="78"/>
      <c r="BK193" s="33"/>
    </row>
    <row r="194" spans="1:63" x14ac:dyDescent="0.35">
      <c r="A194" s="77"/>
      <c r="B194" s="39"/>
      <c r="C194" s="39"/>
      <c r="D194" s="39"/>
      <c r="E194" s="39"/>
      <c r="F194" s="73"/>
      <c r="G194" s="95">
        <f>Table14874532333435363[[#This Row],[Hours Worked]]*Table14874532333435363[[#This Row],[Rate]]</f>
        <v>0</v>
      </c>
      <c r="H194" s="116"/>
      <c r="I194" s="118">
        <f>IF(Table14874532333435363[[#This Row],[Equipment Used (Dropdown)]] &lt;&gt; "", RIGHT(Table14874532333435363[[#This Row],[Equipment Used (Dropdown)]],6),0)</f>
        <v>0</v>
      </c>
      <c r="J194" s="94"/>
      <c r="K194" s="95">
        <f>Table14874532333435363[[#This Row],[Rate (Auto selects)]]*Table14874532333435363[[#This Row],[Hours Used]]</f>
        <v>0</v>
      </c>
      <c r="S194" s="33"/>
      <c r="T194" s="39"/>
      <c r="U194" s="39"/>
      <c r="V194" s="39"/>
      <c r="W194" s="39"/>
      <c r="X194" s="39"/>
      <c r="Y194" s="112">
        <f>IF(X194 &lt;&gt; "", RIGHT(Table157753112838485868[[#This Row],[Class (Dropdown)]],6),0)</f>
        <v>0</v>
      </c>
      <c r="Z194" s="108"/>
      <c r="AA194" s="107"/>
      <c r="AB194" s="111">
        <f>Table157753112838485868[[#This Row],[Rate (Auto fill)]]*Table157753112838485868[[#This Row],[Hours Groomed]]</f>
        <v>0</v>
      </c>
      <c r="AC194" s="32"/>
      <c r="AE194" s="85"/>
      <c r="AF194" s="85"/>
      <c r="AI194" s="33"/>
      <c r="AJ194" s="39"/>
      <c r="AK194" s="39"/>
      <c r="AL194" s="39"/>
      <c r="AM194" s="76"/>
      <c r="AN194" s="39"/>
      <c r="AO194" s="39"/>
      <c r="AP194" s="33"/>
      <c r="AQ194" s="77"/>
      <c r="AR194" s="39"/>
      <c r="AS194" s="39"/>
      <c r="AT194" s="76"/>
      <c r="AU194" s="39"/>
      <c r="AV194" s="78"/>
      <c r="AW194" s="33"/>
      <c r="AX194" s="77"/>
      <c r="AY194" s="39"/>
      <c r="AZ194" s="39"/>
      <c r="BA194" s="76"/>
      <c r="BB194" s="39"/>
      <c r="BC194" s="78"/>
      <c r="BD194" s="33"/>
      <c r="BE194" s="77"/>
      <c r="BF194" s="39"/>
      <c r="BG194" s="39"/>
      <c r="BH194" s="76"/>
      <c r="BI194" s="39"/>
      <c r="BJ194" s="78"/>
      <c r="BK194" s="33"/>
    </row>
    <row r="195" spans="1:63" x14ac:dyDescent="0.35">
      <c r="A195" s="77"/>
      <c r="B195" s="39"/>
      <c r="C195" s="39"/>
      <c r="D195" s="39"/>
      <c r="E195" s="39"/>
      <c r="F195" s="73"/>
      <c r="G195" s="95">
        <f>Table14874532333435363[[#This Row],[Hours Worked]]*Table14874532333435363[[#This Row],[Rate]]</f>
        <v>0</v>
      </c>
      <c r="H195" s="116"/>
      <c r="I195" s="118">
        <f>IF(Table14874532333435363[[#This Row],[Equipment Used (Dropdown)]] &lt;&gt; "", RIGHT(Table14874532333435363[[#This Row],[Equipment Used (Dropdown)]],6),0)</f>
        <v>0</v>
      </c>
      <c r="J195" s="94"/>
      <c r="K195" s="95">
        <f>Table14874532333435363[[#This Row],[Rate (Auto selects)]]*Table14874532333435363[[#This Row],[Hours Used]]</f>
        <v>0</v>
      </c>
      <c r="S195" s="33"/>
      <c r="T195" s="39"/>
      <c r="U195" s="39"/>
      <c r="V195" s="39"/>
      <c r="W195" s="39"/>
      <c r="X195" s="39"/>
      <c r="Y195" s="112">
        <f>IF(X195 &lt;&gt; "", RIGHT(Table157753112838485868[[#This Row],[Class (Dropdown)]],6),0)</f>
        <v>0</v>
      </c>
      <c r="Z195" s="108"/>
      <c r="AA195" s="107"/>
      <c r="AB195" s="111">
        <f>Table157753112838485868[[#This Row],[Rate (Auto fill)]]*Table157753112838485868[[#This Row],[Hours Groomed]]</f>
        <v>0</v>
      </c>
      <c r="AC195" s="32"/>
      <c r="AE195" s="85"/>
      <c r="AF195" s="85"/>
      <c r="AI195" s="33"/>
      <c r="AJ195" s="39"/>
      <c r="AK195" s="39"/>
      <c r="AL195" s="39"/>
      <c r="AM195" s="76"/>
      <c r="AN195" s="39"/>
      <c r="AO195" s="39"/>
      <c r="AP195" s="33"/>
      <c r="AQ195" s="77"/>
      <c r="AR195" s="39"/>
      <c r="AS195" s="39"/>
      <c r="AT195" s="76"/>
      <c r="AU195" s="39"/>
      <c r="AV195" s="78"/>
      <c r="AW195" s="33"/>
      <c r="AX195" s="77"/>
      <c r="AY195" s="39"/>
      <c r="AZ195" s="39"/>
      <c r="BA195" s="76"/>
      <c r="BB195" s="39"/>
      <c r="BC195" s="78"/>
      <c r="BD195" s="33"/>
      <c r="BE195" s="77"/>
      <c r="BF195" s="39"/>
      <c r="BG195" s="39"/>
      <c r="BH195" s="76"/>
      <c r="BI195" s="39"/>
      <c r="BJ195" s="78"/>
      <c r="BK195" s="33"/>
    </row>
    <row r="196" spans="1:63" x14ac:dyDescent="0.35">
      <c r="A196" s="77"/>
      <c r="B196" s="39"/>
      <c r="C196" s="39"/>
      <c r="D196" s="39"/>
      <c r="E196" s="39"/>
      <c r="F196" s="73"/>
      <c r="G196" s="95">
        <f>Table14874532333435363[[#This Row],[Hours Worked]]*Table14874532333435363[[#This Row],[Rate]]</f>
        <v>0</v>
      </c>
      <c r="H196" s="116"/>
      <c r="I196" s="118">
        <f>IF(Table14874532333435363[[#This Row],[Equipment Used (Dropdown)]] &lt;&gt; "", RIGHT(Table14874532333435363[[#This Row],[Equipment Used (Dropdown)]],6),0)</f>
        <v>0</v>
      </c>
      <c r="J196" s="94"/>
      <c r="K196" s="95">
        <f>Table14874532333435363[[#This Row],[Rate (Auto selects)]]*Table14874532333435363[[#This Row],[Hours Used]]</f>
        <v>0</v>
      </c>
      <c r="S196" s="33"/>
      <c r="T196" s="39"/>
      <c r="U196" s="39"/>
      <c r="V196" s="39"/>
      <c r="W196" s="39"/>
      <c r="X196" s="39"/>
      <c r="Y196" s="112">
        <f>IF(X196 &lt;&gt; "", RIGHT(Table157753112838485868[[#This Row],[Class (Dropdown)]],6),0)</f>
        <v>0</v>
      </c>
      <c r="Z196" s="108"/>
      <c r="AA196" s="107"/>
      <c r="AB196" s="111">
        <f>Table157753112838485868[[#This Row],[Rate (Auto fill)]]*Table157753112838485868[[#This Row],[Hours Groomed]]</f>
        <v>0</v>
      </c>
      <c r="AC196" s="32"/>
      <c r="AE196" s="85"/>
      <c r="AF196" s="85"/>
      <c r="AI196" s="33"/>
      <c r="AJ196" s="39"/>
      <c r="AK196" s="39"/>
      <c r="AL196" s="39"/>
      <c r="AM196" s="76"/>
      <c r="AN196" s="39"/>
      <c r="AO196" s="39"/>
      <c r="AP196" s="33"/>
      <c r="AQ196" s="77"/>
      <c r="AR196" s="39"/>
      <c r="AS196" s="39"/>
      <c r="AT196" s="76"/>
      <c r="AU196" s="39"/>
      <c r="AV196" s="78"/>
      <c r="AW196" s="33"/>
      <c r="AX196" s="77"/>
      <c r="AY196" s="39"/>
      <c r="AZ196" s="39"/>
      <c r="BA196" s="76"/>
      <c r="BB196" s="39"/>
      <c r="BC196" s="78"/>
      <c r="BD196" s="33"/>
      <c r="BE196" s="77"/>
      <c r="BF196" s="39"/>
      <c r="BG196" s="39"/>
      <c r="BH196" s="76"/>
      <c r="BI196" s="39"/>
      <c r="BJ196" s="78"/>
      <c r="BK196" s="33"/>
    </row>
    <row r="197" spans="1:63" x14ac:dyDescent="0.35">
      <c r="A197" s="77"/>
      <c r="B197" s="39"/>
      <c r="C197" s="39"/>
      <c r="D197" s="39"/>
      <c r="E197" s="39"/>
      <c r="F197" s="73"/>
      <c r="G197" s="95">
        <f>Table14874532333435363[[#This Row],[Hours Worked]]*Table14874532333435363[[#This Row],[Rate]]</f>
        <v>0</v>
      </c>
      <c r="H197" s="116"/>
      <c r="I197" s="118">
        <f>IF(Table14874532333435363[[#This Row],[Equipment Used (Dropdown)]] &lt;&gt; "", RIGHT(Table14874532333435363[[#This Row],[Equipment Used (Dropdown)]],6),0)</f>
        <v>0</v>
      </c>
      <c r="J197" s="94"/>
      <c r="K197" s="95">
        <f>Table14874532333435363[[#This Row],[Rate (Auto selects)]]*Table14874532333435363[[#This Row],[Hours Used]]</f>
        <v>0</v>
      </c>
      <c r="S197" s="33"/>
      <c r="T197" s="39"/>
      <c r="U197" s="39"/>
      <c r="V197" s="39"/>
      <c r="W197" s="39"/>
      <c r="X197" s="39"/>
      <c r="Y197" s="112">
        <f>IF(X197 &lt;&gt; "", RIGHT(Table157753112838485868[[#This Row],[Class (Dropdown)]],6),0)</f>
        <v>0</v>
      </c>
      <c r="Z197" s="108"/>
      <c r="AA197" s="107"/>
      <c r="AB197" s="111">
        <f>Table157753112838485868[[#This Row],[Rate (Auto fill)]]*Table157753112838485868[[#This Row],[Hours Groomed]]</f>
        <v>0</v>
      </c>
      <c r="AC197" s="32"/>
      <c r="AE197" s="85"/>
      <c r="AF197" s="85"/>
      <c r="AI197" s="33"/>
      <c r="AJ197" s="39"/>
      <c r="AK197" s="39"/>
      <c r="AL197" s="39"/>
      <c r="AM197" s="76"/>
      <c r="AN197" s="39"/>
      <c r="AO197" s="39"/>
      <c r="AP197" s="33"/>
      <c r="AQ197" s="77"/>
      <c r="AR197" s="39"/>
      <c r="AS197" s="39"/>
      <c r="AT197" s="76"/>
      <c r="AU197" s="39"/>
      <c r="AV197" s="78"/>
      <c r="AW197" s="33"/>
      <c r="AX197" s="77"/>
      <c r="AY197" s="39"/>
      <c r="AZ197" s="39"/>
      <c r="BA197" s="76"/>
      <c r="BB197" s="39"/>
      <c r="BC197" s="78"/>
      <c r="BD197" s="33"/>
      <c r="BE197" s="77"/>
      <c r="BF197" s="39"/>
      <c r="BG197" s="39"/>
      <c r="BH197" s="76"/>
      <c r="BI197" s="39"/>
      <c r="BJ197" s="78"/>
      <c r="BK197" s="33"/>
    </row>
    <row r="198" spans="1:63" x14ac:dyDescent="0.35">
      <c r="A198" s="77"/>
      <c r="B198" s="39"/>
      <c r="C198" s="39"/>
      <c r="D198" s="39"/>
      <c r="E198" s="39"/>
      <c r="F198" s="73"/>
      <c r="G198" s="95">
        <f>Table14874532333435363[[#This Row],[Hours Worked]]*Table14874532333435363[[#This Row],[Rate]]</f>
        <v>0</v>
      </c>
      <c r="H198" s="116"/>
      <c r="I198" s="118">
        <f>IF(Table14874532333435363[[#This Row],[Equipment Used (Dropdown)]] &lt;&gt; "", RIGHT(Table14874532333435363[[#This Row],[Equipment Used (Dropdown)]],6),0)</f>
        <v>0</v>
      </c>
      <c r="J198" s="94"/>
      <c r="K198" s="95">
        <f>Table14874532333435363[[#This Row],[Rate (Auto selects)]]*Table14874532333435363[[#This Row],[Hours Used]]</f>
        <v>0</v>
      </c>
      <c r="S198" s="33"/>
      <c r="T198" s="39"/>
      <c r="U198" s="39"/>
      <c r="V198" s="39"/>
      <c r="W198" s="39"/>
      <c r="X198" s="39"/>
      <c r="Y198" s="112">
        <f>IF(X198 &lt;&gt; "", RIGHT(Table157753112838485868[[#This Row],[Class (Dropdown)]],6),0)</f>
        <v>0</v>
      </c>
      <c r="Z198" s="108"/>
      <c r="AA198" s="107"/>
      <c r="AB198" s="111">
        <f>Table157753112838485868[[#This Row],[Rate (Auto fill)]]*Table157753112838485868[[#This Row],[Hours Groomed]]</f>
        <v>0</v>
      </c>
      <c r="AC198" s="32"/>
      <c r="AE198" s="85"/>
      <c r="AF198" s="85"/>
      <c r="AI198" s="33"/>
      <c r="AJ198" s="39"/>
      <c r="AK198" s="39"/>
      <c r="AL198" s="39"/>
      <c r="AM198" s="76"/>
      <c r="AN198" s="39"/>
      <c r="AO198" s="39"/>
      <c r="AP198" s="33"/>
      <c r="AQ198" s="77"/>
      <c r="AR198" s="39"/>
      <c r="AS198" s="39"/>
      <c r="AT198" s="76"/>
      <c r="AU198" s="39"/>
      <c r="AV198" s="78"/>
      <c r="AW198" s="33"/>
      <c r="AX198" s="77"/>
      <c r="AY198" s="39"/>
      <c r="AZ198" s="39"/>
      <c r="BA198" s="76"/>
      <c r="BB198" s="39"/>
      <c r="BC198" s="78"/>
      <c r="BD198" s="33"/>
      <c r="BE198" s="77"/>
      <c r="BF198" s="39"/>
      <c r="BG198" s="39"/>
      <c r="BH198" s="76"/>
      <c r="BI198" s="39"/>
      <c r="BJ198" s="78"/>
      <c r="BK198" s="33"/>
    </row>
    <row r="199" spans="1:63" x14ac:dyDescent="0.35">
      <c r="A199" s="77"/>
      <c r="B199" s="39"/>
      <c r="C199" s="39"/>
      <c r="D199" s="39"/>
      <c r="E199" s="39"/>
      <c r="F199" s="73"/>
      <c r="G199" s="95">
        <f>Table14874532333435363[[#This Row],[Hours Worked]]*Table14874532333435363[[#This Row],[Rate]]</f>
        <v>0</v>
      </c>
      <c r="H199" s="116"/>
      <c r="I199" s="118">
        <f>IF(Table14874532333435363[[#This Row],[Equipment Used (Dropdown)]] &lt;&gt; "", RIGHT(Table14874532333435363[[#This Row],[Equipment Used (Dropdown)]],6),0)</f>
        <v>0</v>
      </c>
      <c r="J199" s="94"/>
      <c r="K199" s="95">
        <f>Table14874532333435363[[#This Row],[Rate (Auto selects)]]*Table14874532333435363[[#This Row],[Hours Used]]</f>
        <v>0</v>
      </c>
      <c r="S199" s="33"/>
      <c r="T199" s="39"/>
      <c r="U199" s="39"/>
      <c r="V199" s="39"/>
      <c r="W199" s="39"/>
      <c r="X199" s="39"/>
      <c r="Y199" s="112">
        <f>IF(X199 &lt;&gt; "", RIGHT(Table157753112838485868[[#This Row],[Class (Dropdown)]],6),0)</f>
        <v>0</v>
      </c>
      <c r="Z199" s="108"/>
      <c r="AA199" s="107"/>
      <c r="AB199" s="111">
        <f>Table157753112838485868[[#This Row],[Rate (Auto fill)]]*Table157753112838485868[[#This Row],[Hours Groomed]]</f>
        <v>0</v>
      </c>
      <c r="AC199" s="32"/>
      <c r="AE199" s="85"/>
      <c r="AF199" s="85"/>
      <c r="AI199" s="33"/>
      <c r="AJ199" s="39"/>
      <c r="AK199" s="39"/>
      <c r="AL199" s="39"/>
      <c r="AM199" s="76"/>
      <c r="AN199" s="39"/>
      <c r="AO199" s="39"/>
      <c r="AP199" s="33"/>
      <c r="AQ199" s="77"/>
      <c r="AR199" s="39"/>
      <c r="AS199" s="39"/>
      <c r="AT199" s="76"/>
      <c r="AU199" s="39"/>
      <c r="AV199" s="78"/>
      <c r="AW199" s="33"/>
      <c r="AX199" s="77"/>
      <c r="AY199" s="39"/>
      <c r="AZ199" s="39"/>
      <c r="BA199" s="76"/>
      <c r="BB199" s="39"/>
      <c r="BC199" s="78"/>
      <c r="BD199" s="33"/>
      <c r="BE199" s="77"/>
      <c r="BF199" s="39"/>
      <c r="BG199" s="39"/>
      <c r="BH199" s="76"/>
      <c r="BI199" s="39"/>
      <c r="BJ199" s="78"/>
      <c r="BK199" s="33"/>
    </row>
    <row r="200" spans="1:63" x14ac:dyDescent="0.35">
      <c r="A200" s="77"/>
      <c r="B200" s="39"/>
      <c r="C200" s="39"/>
      <c r="D200" s="39"/>
      <c r="E200" s="39"/>
      <c r="F200" s="73"/>
      <c r="G200" s="95">
        <f>Table14874532333435363[[#This Row],[Hours Worked]]*Table14874532333435363[[#This Row],[Rate]]</f>
        <v>0</v>
      </c>
      <c r="H200" s="116"/>
      <c r="I200" s="118">
        <f>IF(Table14874532333435363[[#This Row],[Equipment Used (Dropdown)]] &lt;&gt; "", RIGHT(Table14874532333435363[[#This Row],[Equipment Used (Dropdown)]],6),0)</f>
        <v>0</v>
      </c>
      <c r="J200" s="94"/>
      <c r="K200" s="95">
        <f>Table14874532333435363[[#This Row],[Rate (Auto selects)]]*Table14874532333435363[[#This Row],[Hours Used]]</f>
        <v>0</v>
      </c>
      <c r="S200" s="33"/>
      <c r="T200" s="39"/>
      <c r="U200" s="39"/>
      <c r="V200" s="39"/>
      <c r="W200" s="39"/>
      <c r="X200" s="39"/>
      <c r="Y200" s="112">
        <f>IF(X200 &lt;&gt; "", RIGHT(Table157753112838485868[[#This Row],[Class (Dropdown)]],6),0)</f>
        <v>0</v>
      </c>
      <c r="Z200" s="108"/>
      <c r="AA200" s="107"/>
      <c r="AB200" s="111">
        <f>Table157753112838485868[[#This Row],[Rate (Auto fill)]]*Table157753112838485868[[#This Row],[Hours Groomed]]</f>
        <v>0</v>
      </c>
      <c r="AC200" s="32"/>
      <c r="AE200" s="85"/>
      <c r="AF200" s="85"/>
      <c r="AI200" s="33"/>
      <c r="AJ200" s="39"/>
      <c r="AK200" s="39"/>
      <c r="AL200" s="39"/>
      <c r="AM200" s="76"/>
      <c r="AN200" s="39"/>
      <c r="AO200" s="39"/>
      <c r="AP200" s="33"/>
      <c r="AQ200" s="77"/>
      <c r="AR200" s="39"/>
      <c r="AS200" s="39"/>
      <c r="AT200" s="76"/>
      <c r="AU200" s="39"/>
      <c r="AV200" s="78"/>
      <c r="AW200" s="33"/>
      <c r="AX200" s="77"/>
      <c r="AY200" s="39"/>
      <c r="AZ200" s="39"/>
      <c r="BA200" s="76"/>
      <c r="BB200" s="39"/>
      <c r="BC200" s="78"/>
      <c r="BD200" s="33"/>
      <c r="BE200" s="77"/>
      <c r="BF200" s="39"/>
      <c r="BG200" s="39"/>
      <c r="BH200" s="76"/>
      <c r="BI200" s="39"/>
      <c r="BJ200" s="78"/>
      <c r="BK200" s="33"/>
    </row>
    <row r="201" spans="1:63" x14ac:dyDescent="0.35">
      <c r="A201" s="77"/>
      <c r="B201" s="39"/>
      <c r="C201" s="39"/>
      <c r="D201" s="39"/>
      <c r="E201" s="39"/>
      <c r="F201" s="73"/>
      <c r="G201" s="95">
        <f>Table14874532333435363[[#This Row],[Hours Worked]]*Table14874532333435363[[#This Row],[Rate]]</f>
        <v>0</v>
      </c>
      <c r="H201" s="116"/>
      <c r="I201" s="118">
        <f>IF(Table14874532333435363[[#This Row],[Equipment Used (Dropdown)]] &lt;&gt; "", RIGHT(Table14874532333435363[[#This Row],[Equipment Used (Dropdown)]],6),0)</f>
        <v>0</v>
      </c>
      <c r="J201" s="94"/>
      <c r="K201" s="95">
        <f>Table14874532333435363[[#This Row],[Rate (Auto selects)]]*Table14874532333435363[[#This Row],[Hours Used]]</f>
        <v>0</v>
      </c>
      <c r="S201" s="33"/>
      <c r="T201" s="39"/>
      <c r="U201" s="39"/>
      <c r="V201" s="39"/>
      <c r="W201" s="39"/>
      <c r="X201" s="39"/>
      <c r="Y201" s="112">
        <f>IF(X201 &lt;&gt; "", RIGHT(Table157753112838485868[[#This Row],[Class (Dropdown)]],6),0)</f>
        <v>0</v>
      </c>
      <c r="Z201" s="108"/>
      <c r="AA201" s="107"/>
      <c r="AB201" s="111">
        <f>Table157753112838485868[[#This Row],[Rate (Auto fill)]]*Table157753112838485868[[#This Row],[Hours Groomed]]</f>
        <v>0</v>
      </c>
      <c r="AC201" s="32"/>
      <c r="AE201" s="85"/>
      <c r="AF201" s="85"/>
      <c r="AI201" s="33"/>
      <c r="AJ201" s="39"/>
      <c r="AK201" s="39"/>
      <c r="AL201" s="39"/>
      <c r="AM201" s="76"/>
      <c r="AN201" s="39"/>
      <c r="AO201" s="39"/>
      <c r="AP201" s="33"/>
      <c r="AQ201" s="77"/>
      <c r="AR201" s="39"/>
      <c r="AS201" s="39"/>
      <c r="AT201" s="76"/>
      <c r="AU201" s="39"/>
      <c r="AV201" s="78"/>
      <c r="AW201" s="33"/>
      <c r="AX201" s="77"/>
      <c r="AY201" s="39"/>
      <c r="AZ201" s="39"/>
      <c r="BA201" s="76"/>
      <c r="BB201" s="39"/>
      <c r="BC201" s="78"/>
      <c r="BD201" s="33"/>
      <c r="BE201" s="77"/>
      <c r="BF201" s="39"/>
      <c r="BG201" s="39"/>
      <c r="BH201" s="76"/>
      <c r="BI201" s="39"/>
      <c r="BJ201" s="78"/>
      <c r="BK201" s="33"/>
    </row>
    <row r="202" spans="1:63" ht="15.6" thickBot="1" x14ac:dyDescent="0.4">
      <c r="A202" s="81"/>
      <c r="B202" s="82"/>
      <c r="C202" s="82"/>
      <c r="D202" s="82"/>
      <c r="E202" s="82"/>
      <c r="F202" s="86"/>
      <c r="G202" s="95">
        <f>Table14874532333435363[[#This Row],[Hours Worked]]*Table14874532333435363[[#This Row],[Rate]]</f>
        <v>0</v>
      </c>
      <c r="H202" s="116"/>
      <c r="I202" s="118">
        <f>IF(Table14874532333435363[[#This Row],[Equipment Used (Dropdown)]] &lt;&gt; "", RIGHT(Table14874532333435363[[#This Row],[Equipment Used (Dropdown)]],6),0)</f>
        <v>0</v>
      </c>
      <c r="J202" s="94"/>
      <c r="K202" s="95">
        <f>Table14874532333435363[[#This Row],[Rate (Auto selects)]]*Table14874532333435363[[#This Row],[Hours Used]]</f>
        <v>0</v>
      </c>
      <c r="S202" s="33"/>
      <c r="T202" s="39"/>
      <c r="U202" s="39"/>
      <c r="V202" s="39"/>
      <c r="W202" s="39"/>
      <c r="X202" s="39"/>
      <c r="Y202" s="112">
        <f>IF(X202 &lt;&gt; "", RIGHT(Table157753112838485868[[#This Row],[Class (Dropdown)]],6),0)</f>
        <v>0</v>
      </c>
      <c r="Z202" s="108"/>
      <c r="AA202" s="107"/>
      <c r="AB202" s="111">
        <f>Table157753112838485868[[#This Row],[Rate (Auto fill)]]*Table157753112838485868[[#This Row],[Hours Groomed]]</f>
        <v>0</v>
      </c>
      <c r="AC202" s="32"/>
      <c r="AE202" s="85"/>
      <c r="AF202" s="85"/>
      <c r="AI202" s="33"/>
      <c r="AJ202" s="39"/>
      <c r="AK202" s="39"/>
      <c r="AL202" s="39"/>
      <c r="AM202" s="76"/>
      <c r="AN202" s="39"/>
      <c r="AO202" s="39"/>
      <c r="AP202" s="33"/>
      <c r="AQ202" s="81"/>
      <c r="AR202" s="82"/>
      <c r="AS202" s="82"/>
      <c r="AT202" s="87"/>
      <c r="AU202" s="82"/>
      <c r="AV202" s="83"/>
      <c r="AW202" s="33"/>
      <c r="AX202" s="81"/>
      <c r="AY202" s="82"/>
      <c r="AZ202" s="82"/>
      <c r="BA202" s="87"/>
      <c r="BB202" s="82"/>
      <c r="BC202" s="83"/>
      <c r="BD202" s="33"/>
      <c r="BE202" s="81"/>
      <c r="BF202" s="82"/>
      <c r="BG202" s="82"/>
      <c r="BH202" s="87"/>
      <c r="BI202" s="82"/>
      <c r="BJ202" s="83"/>
      <c r="BK202" s="33"/>
    </row>
    <row r="203" spans="1:63" x14ac:dyDescent="0.35">
      <c r="A203" s="88"/>
      <c r="B203" s="88"/>
      <c r="C203" s="88"/>
      <c r="D203" s="88"/>
      <c r="E203" s="89"/>
      <c r="F203" s="90"/>
      <c r="G203" s="90"/>
      <c r="H203" s="113"/>
      <c r="I203" s="90"/>
      <c r="J203" s="90"/>
      <c r="S203" s="88"/>
      <c r="T203" s="88"/>
      <c r="U203" s="88"/>
      <c r="V203" s="88"/>
      <c r="W203" s="90"/>
      <c r="X203" s="88"/>
      <c r="Y203" s="90"/>
      <c r="AG203" s="88"/>
      <c r="AH203" s="88"/>
      <c r="AI203" s="88"/>
      <c r="AJ203" s="88"/>
      <c r="AK203" s="88"/>
      <c r="AL203" s="88"/>
      <c r="AN203" s="88"/>
      <c r="AO203" s="88"/>
      <c r="AP203" s="88"/>
      <c r="AQ203" s="90"/>
      <c r="AR203" s="88"/>
      <c r="AS203" s="88"/>
      <c r="AU203" s="88"/>
      <c r="AV203" s="88"/>
      <c r="AW203" s="88"/>
      <c r="AX203" s="90"/>
      <c r="AY203" s="88"/>
      <c r="AZ203" s="88"/>
      <c r="BB203" s="88"/>
      <c r="BC203" s="88"/>
      <c r="BD203" s="88"/>
      <c r="BE203" s="88"/>
      <c r="BF203" s="88"/>
      <c r="BG203" s="88"/>
    </row>
    <row r="204" spans="1:63" x14ac:dyDescent="0.35">
      <c r="A204" s="88"/>
      <c r="B204" s="88"/>
      <c r="C204" s="88"/>
      <c r="D204" s="88"/>
      <c r="E204" s="89"/>
      <c r="F204" s="90"/>
      <c r="G204" s="90"/>
      <c r="H204" s="113"/>
      <c r="I204" s="90"/>
      <c r="J204" s="90"/>
      <c r="S204" s="88"/>
      <c r="T204" s="88"/>
      <c r="U204" s="88"/>
      <c r="V204" s="88"/>
      <c r="W204" s="90"/>
      <c r="X204" s="88"/>
      <c r="Y204" s="90"/>
      <c r="AG204" s="88"/>
      <c r="AH204" s="88"/>
      <c r="AI204" s="88"/>
      <c r="AJ204" s="88"/>
      <c r="AK204" s="88"/>
      <c r="AL204" s="88"/>
      <c r="AN204" s="88"/>
      <c r="AO204" s="88"/>
      <c r="AP204" s="88"/>
      <c r="AQ204" s="90"/>
      <c r="AR204" s="88"/>
      <c r="AS204" s="88"/>
      <c r="AU204" s="88"/>
      <c r="AV204" s="88"/>
      <c r="AW204" s="88"/>
      <c r="AX204" s="90"/>
      <c r="AY204" s="88"/>
      <c r="AZ204" s="88"/>
      <c r="BB204" s="88"/>
      <c r="BC204" s="88"/>
      <c r="BD204" s="88"/>
      <c r="BE204" s="88"/>
      <c r="BF204" s="88"/>
      <c r="BG204" s="88"/>
    </row>
  </sheetData>
  <mergeCells count="14">
    <mergeCell ref="A6:E6"/>
    <mergeCell ref="H6:K6"/>
    <mergeCell ref="D1:F1"/>
    <mergeCell ref="G1:H1"/>
    <mergeCell ref="J1:P1"/>
    <mergeCell ref="A3:D3"/>
    <mergeCell ref="A4:D4"/>
    <mergeCell ref="AQ6:AV6"/>
    <mergeCell ref="AX6:BC6"/>
    <mergeCell ref="BE6:BH6"/>
    <mergeCell ref="M7:O7"/>
    <mergeCell ref="T6:AB6"/>
    <mergeCell ref="AD6:AH6"/>
    <mergeCell ref="AJ6:AO6"/>
  </mergeCells>
  <dataValidations count="5">
    <dataValidation type="list" allowBlank="1" showInputMessage="1" showErrorMessage="1" sqref="W8:W202" xr:uid="{F25BD379-7192-48EF-ACBD-40698742D98A}">
      <formula1>$AD$8:$AD$42</formula1>
    </dataValidation>
    <dataValidation type="list" allowBlank="1" showInputMessage="1" showErrorMessage="1" sqref="H8:H202" xr:uid="{DD76F7DC-7574-4119-80B4-7D570DE55C84}">
      <formula1>$M$9:$M$37</formula1>
    </dataValidation>
    <dataValidation allowBlank="1" showErrorMessage="1" prompt="Enter Meal expenses in this column under this heading" sqref="AX6 BE6" xr:uid="{A054A179-4D0E-49E8-80CD-B4FD1664DE9D}"/>
    <dataValidation allowBlank="1" showErrorMessage="1" prompt="Enter Transport expenses in this column under this heading" sqref="AQ6" xr:uid="{AE65788B-DBC8-4BA8-A671-073A8570B407}"/>
    <dataValidation type="list" allowBlank="1" showInputMessage="1" showErrorMessage="1" sqref="X8:X202" xr:uid="{F9333724-DD17-4CF3-9D9E-4BC9CB6431FD}">
      <formula1>$Q$8:$Q$17</formula1>
    </dataValidation>
  </dataValidations>
  <pageMargins left="0.7" right="0.7" top="0.75" bottom="0.75" header="0.3" footer="0.3"/>
  <ignoredErrors>
    <ignoredError sqref="AB8" evalError="1"/>
  </ignoredErrors>
  <drawing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7D9AE-2E48-4128-8485-B058BF3A4182}">
  <dimension ref="A1:BT204"/>
  <sheetViews>
    <sheetView zoomScale="40" zoomScaleNormal="40" workbookViewId="0">
      <selection activeCell="J4" sqref="J4:P4"/>
    </sheetView>
  </sheetViews>
  <sheetFormatPr defaultColWidth="0" defaultRowHeight="15" x14ac:dyDescent="0.35"/>
  <cols>
    <col min="1" max="1" width="16.6328125" style="85" customWidth="1"/>
    <col min="2" max="2" width="19.6328125" style="85" bestFit="1" customWidth="1"/>
    <col min="3" max="3" width="11.36328125" style="85" customWidth="1"/>
    <col min="4" max="4" width="23.6328125" style="85" bestFit="1" customWidth="1"/>
    <col min="5" max="5" width="24.08984375" style="91" bestFit="1" customWidth="1"/>
    <col min="6" max="6" width="31.1796875" style="92" customWidth="1"/>
    <col min="7" max="7" width="24.08984375" style="92" customWidth="1"/>
    <col min="8" max="8" width="30.81640625" style="114" customWidth="1"/>
    <col min="9" max="9" width="24.08984375" style="92" customWidth="1"/>
    <col min="10" max="10" width="26.453125" style="92" bestFit="1" customWidth="1"/>
    <col min="11" max="11" width="31.1796875" style="33" customWidth="1"/>
    <col min="12" max="12" width="24.81640625" style="33" customWidth="1"/>
    <col min="13" max="13" width="23.1796875" style="33" customWidth="1"/>
    <col min="14" max="14" width="25.90625" style="33" bestFit="1" customWidth="1"/>
    <col min="15" max="15" width="17.453125" style="33" customWidth="1"/>
    <col min="16" max="16" width="18.81640625" style="33" customWidth="1"/>
    <col min="17" max="17" width="12.1796875" style="33" bestFit="1" customWidth="1"/>
    <col min="18" max="18" width="9.1796875" style="33" bestFit="1" customWidth="1"/>
    <col min="19" max="19" width="7.36328125" style="85" customWidth="1"/>
    <col min="20" max="20" width="20" style="85" bestFit="1" customWidth="1"/>
    <col min="21" max="21" width="16.1796875" style="85" customWidth="1"/>
    <col min="22" max="22" width="16.453125" style="85" bestFit="1" customWidth="1"/>
    <col min="23" max="23" width="17.90625" style="92" customWidth="1"/>
    <col min="24" max="24" width="17.08984375" style="85" bestFit="1" customWidth="1"/>
    <col min="25" max="25" width="15.90625" style="92" customWidth="1"/>
    <col min="26" max="26" width="15.90625" style="33" customWidth="1"/>
    <col min="27" max="27" width="13.90625" style="85" bestFit="1" customWidth="1"/>
    <col min="28" max="28" width="13.6328125" style="85" bestFit="1" customWidth="1"/>
    <col min="29" max="30" width="18.81640625" style="85" bestFit="1" customWidth="1"/>
    <col min="31" max="31" width="13.453125" style="33" bestFit="1" customWidth="1"/>
    <col min="32" max="32" width="16.1796875" style="33" bestFit="1" customWidth="1"/>
    <col min="33" max="33" width="17.1796875" style="85" customWidth="1"/>
    <col min="34" max="34" width="11.36328125" style="85" bestFit="1" customWidth="1"/>
    <col min="35" max="35" width="28.1796875" style="85" bestFit="1" customWidth="1"/>
    <col min="36" max="36" width="14.54296875" style="85" bestFit="1" customWidth="1"/>
    <col min="37" max="37" width="30.6328125" style="85" bestFit="1" customWidth="1"/>
    <col min="38" max="38" width="29.90625" style="85" bestFit="1" customWidth="1"/>
    <col min="39" max="39" width="18.90625" style="33" bestFit="1" customWidth="1"/>
    <col min="40" max="41" width="20.08984375" style="85" bestFit="1" customWidth="1"/>
    <col min="42" max="42" width="25.81640625" style="85" customWidth="1"/>
    <col min="43" max="43" width="14.54296875" style="92" bestFit="1" customWidth="1"/>
    <col min="44" max="44" width="28.1796875" style="85" customWidth="1"/>
    <col min="45" max="45" width="27.453125" style="85" customWidth="1"/>
    <col min="46" max="46" width="18.90625" style="33" bestFit="1" customWidth="1"/>
    <col min="47" max="48" width="20.08984375" style="85" bestFit="1" customWidth="1"/>
    <col min="49" max="49" width="22.81640625" style="85" customWidth="1"/>
    <col min="50" max="50" width="13.90625" style="92" bestFit="1" customWidth="1"/>
    <col min="51" max="51" width="28.1796875" style="85" customWidth="1"/>
    <col min="52" max="52" width="27.453125" style="85" customWidth="1"/>
    <col min="53" max="53" width="18.90625" style="33" bestFit="1" customWidth="1"/>
    <col min="54" max="54" width="20.08984375" style="85" bestFit="1" customWidth="1"/>
    <col min="55" max="55" width="20.81640625" style="85" customWidth="1"/>
    <col min="56" max="56" width="24.90625" style="85" customWidth="1"/>
    <col min="57" max="57" width="14.08984375" style="85" bestFit="1" customWidth="1"/>
    <col min="58" max="58" width="28.1796875" style="85" customWidth="1"/>
    <col min="59" max="59" width="27.453125" style="85" customWidth="1"/>
    <col min="60" max="60" width="18.90625" style="33" bestFit="1" customWidth="1"/>
    <col min="61" max="72" width="0" style="57" hidden="1" customWidth="1"/>
    <col min="73" max="16384" width="8.81640625" style="57" hidden="1"/>
  </cols>
  <sheetData>
    <row r="1" spans="1:63" s="33" customFormat="1" ht="86.4" customHeight="1" thickBot="1" x14ac:dyDescent="0.55000000000000004">
      <c r="D1" s="135" t="s">
        <v>46</v>
      </c>
      <c r="E1" s="136"/>
      <c r="F1" s="137"/>
      <c r="G1" s="138" t="s">
        <v>47</v>
      </c>
      <c r="H1" s="139"/>
      <c r="I1" s="58"/>
      <c r="J1" s="140" t="s">
        <v>33</v>
      </c>
      <c r="K1" s="140"/>
      <c r="L1" s="140"/>
      <c r="M1" s="140"/>
      <c r="N1" s="140"/>
      <c r="O1" s="140"/>
      <c r="P1" s="140"/>
    </row>
    <row r="2" spans="1:63" s="33" customFormat="1" ht="8.4" customHeight="1" thickBot="1" x14ac:dyDescent="0.4">
      <c r="F2" s="58"/>
      <c r="G2" s="58"/>
      <c r="H2" s="58"/>
      <c r="I2" s="58"/>
    </row>
    <row r="3" spans="1:63" ht="40.950000000000003" customHeight="1" thickBot="1" x14ac:dyDescent="0.45">
      <c r="A3" s="141" t="s">
        <v>3</v>
      </c>
      <c r="B3" s="142"/>
      <c r="C3" s="142"/>
      <c r="D3" s="143"/>
      <c r="E3" s="33"/>
      <c r="F3" s="58"/>
      <c r="G3" s="58"/>
      <c r="H3" s="58"/>
      <c r="I3" s="58"/>
      <c r="J3" s="25" t="s">
        <v>23</v>
      </c>
      <c r="K3" s="25" t="s">
        <v>24</v>
      </c>
      <c r="L3" s="25" t="s">
        <v>5</v>
      </c>
      <c r="M3" s="25" t="s">
        <v>25</v>
      </c>
      <c r="N3" s="25" t="s">
        <v>26</v>
      </c>
      <c r="O3" s="25" t="s">
        <v>27</v>
      </c>
      <c r="P3" s="25" t="s">
        <v>28</v>
      </c>
      <c r="S3" s="33"/>
      <c r="T3" s="33"/>
      <c r="U3" s="33"/>
      <c r="V3" s="33"/>
      <c r="W3" s="33"/>
      <c r="X3" s="33"/>
      <c r="Y3" s="33"/>
      <c r="AA3" s="33"/>
      <c r="AB3" s="33"/>
      <c r="AC3" s="33"/>
      <c r="AD3" s="33"/>
      <c r="AG3" s="33"/>
      <c r="AH3" s="33"/>
      <c r="AI3" s="33"/>
      <c r="AJ3" s="33"/>
      <c r="AK3" s="33"/>
      <c r="AL3" s="33"/>
      <c r="AN3" s="33"/>
      <c r="AO3" s="33"/>
      <c r="AP3" s="33"/>
      <c r="AQ3" s="33"/>
      <c r="AR3" s="33"/>
      <c r="AS3" s="33"/>
      <c r="AU3" s="33"/>
      <c r="AV3" s="33"/>
      <c r="AW3" s="33"/>
      <c r="AX3" s="33"/>
      <c r="AY3" s="33"/>
      <c r="AZ3" s="33"/>
      <c r="BB3" s="33"/>
      <c r="BC3" s="33"/>
      <c r="BD3" s="33"/>
      <c r="BE3" s="33"/>
      <c r="BF3" s="33"/>
      <c r="BG3" s="33"/>
    </row>
    <row r="4" spans="1:63" ht="35.25" customHeight="1" thickBot="1" x14ac:dyDescent="0.45">
      <c r="A4" s="144" t="s">
        <v>29</v>
      </c>
      <c r="B4" s="145"/>
      <c r="C4" s="145"/>
      <c r="D4" s="146"/>
      <c r="E4" s="59"/>
      <c r="F4" s="60"/>
      <c r="G4" s="60"/>
      <c r="H4" s="60"/>
      <c r="I4" s="60"/>
      <c r="J4" s="61">
        <f>SUM(G8:G5577)</f>
        <v>0</v>
      </c>
      <c r="K4" s="61">
        <f>SUM(Table14874532333435363[Total Equipment Usage ($)])</f>
        <v>0</v>
      </c>
      <c r="L4" s="61">
        <f>SUM(AB8:AB5577)</f>
        <v>0</v>
      </c>
      <c r="M4" s="61">
        <f>SUM(Table15374972535455565[Cost])</f>
        <v>0</v>
      </c>
      <c r="N4" s="61">
        <f>SUM(Table158754122939495969[Cost])</f>
        <v>0</v>
      </c>
      <c r="O4" s="61">
        <f>SUM(Table159755133040506070[Cost])</f>
        <v>0</v>
      </c>
      <c r="P4" s="61">
        <f>SUM(Table160756143141516171[Cost])</f>
        <v>0</v>
      </c>
      <c r="S4" s="33"/>
      <c r="T4" s="33"/>
      <c r="U4" s="33"/>
      <c r="V4" s="33"/>
      <c r="W4" s="33"/>
      <c r="X4" s="33"/>
      <c r="Y4" s="33"/>
      <c r="AA4" s="33"/>
      <c r="AB4" s="104"/>
      <c r="AC4" s="104"/>
      <c r="AD4" s="33"/>
      <c r="AG4" s="33"/>
      <c r="AH4" s="33"/>
      <c r="AI4" s="33"/>
      <c r="AJ4" s="33"/>
      <c r="AK4" s="33"/>
      <c r="AL4" s="33"/>
      <c r="AN4" s="33"/>
      <c r="AO4" s="33"/>
      <c r="AP4" s="33"/>
      <c r="AQ4" s="33"/>
      <c r="AR4" s="33"/>
      <c r="AS4" s="33"/>
      <c r="AU4" s="33"/>
      <c r="AV4" s="33"/>
      <c r="AW4" s="33"/>
      <c r="AX4" s="33"/>
      <c r="AY4" s="33"/>
      <c r="AZ4" s="33"/>
      <c r="BB4" s="33"/>
      <c r="BC4" s="33"/>
      <c r="BD4" s="33"/>
      <c r="BE4" s="33"/>
      <c r="BF4" s="33"/>
      <c r="BG4" s="33"/>
    </row>
    <row r="5" spans="1:63" s="63" customFormat="1" ht="10.199999999999999" customHeight="1" thickBot="1" x14ac:dyDescent="0.4">
      <c r="A5" s="62"/>
      <c r="B5" s="62"/>
      <c r="C5" s="62"/>
      <c r="D5" s="62"/>
      <c r="F5" s="64"/>
      <c r="G5" s="64"/>
      <c r="H5" s="64"/>
      <c r="I5" s="64"/>
      <c r="J5" s="64"/>
      <c r="M5" s="65"/>
      <c r="N5" s="65"/>
      <c r="O5" s="65"/>
      <c r="P5" s="65"/>
    </row>
    <row r="6" spans="1:63" ht="34.5" customHeight="1" thickBot="1" x14ac:dyDescent="0.4">
      <c r="A6" s="131" t="s">
        <v>44</v>
      </c>
      <c r="B6" s="132"/>
      <c r="C6" s="132"/>
      <c r="D6" s="132"/>
      <c r="E6" s="133"/>
      <c r="F6" s="103" t="s">
        <v>61</v>
      </c>
      <c r="H6" s="134" t="s">
        <v>45</v>
      </c>
      <c r="I6" s="126"/>
      <c r="J6" s="126"/>
      <c r="K6" s="126"/>
      <c r="T6" s="130" t="s">
        <v>5</v>
      </c>
      <c r="U6" s="127"/>
      <c r="V6" s="127"/>
      <c r="W6" s="127"/>
      <c r="X6" s="127"/>
      <c r="Y6" s="127"/>
      <c r="Z6" s="127"/>
      <c r="AA6" s="127"/>
      <c r="AB6" s="127"/>
      <c r="AD6" s="127" t="s">
        <v>94</v>
      </c>
      <c r="AE6" s="127"/>
      <c r="AF6" s="127"/>
      <c r="AG6" s="127"/>
      <c r="AH6" s="127"/>
      <c r="AJ6" s="127" t="s">
        <v>25</v>
      </c>
      <c r="AK6" s="127"/>
      <c r="AL6" s="127"/>
      <c r="AM6" s="127"/>
      <c r="AN6" s="127"/>
      <c r="AO6" s="127"/>
      <c r="AQ6" s="126" t="s">
        <v>26</v>
      </c>
      <c r="AR6" s="126"/>
      <c r="AS6" s="126"/>
      <c r="AT6" s="126"/>
      <c r="AU6" s="126"/>
      <c r="AV6" s="126"/>
      <c r="AX6" s="127" t="s">
        <v>87</v>
      </c>
      <c r="AY6" s="127"/>
      <c r="AZ6" s="127"/>
      <c r="BA6" s="127"/>
      <c r="BB6" s="127"/>
      <c r="BC6" s="127"/>
      <c r="BE6" s="127" t="s">
        <v>28</v>
      </c>
      <c r="BF6" s="127"/>
      <c r="BG6" s="127"/>
      <c r="BH6" s="127"/>
    </row>
    <row r="7" spans="1:63" ht="42.75" customHeight="1" x14ac:dyDescent="0.35">
      <c r="A7" s="66" t="s">
        <v>6</v>
      </c>
      <c r="B7" s="26" t="s">
        <v>30</v>
      </c>
      <c r="C7" s="26" t="s">
        <v>31</v>
      </c>
      <c r="D7" s="26" t="s">
        <v>7</v>
      </c>
      <c r="E7" s="26" t="s">
        <v>8</v>
      </c>
      <c r="F7" s="26" t="s">
        <v>9</v>
      </c>
      <c r="G7" s="93" t="s">
        <v>32</v>
      </c>
      <c r="H7" s="93" t="s">
        <v>85</v>
      </c>
      <c r="I7" s="93" t="s">
        <v>86</v>
      </c>
      <c r="J7" s="93" t="s">
        <v>22</v>
      </c>
      <c r="K7" s="93" t="s">
        <v>49</v>
      </c>
      <c r="M7" s="128" t="s">
        <v>34</v>
      </c>
      <c r="N7" s="129"/>
      <c r="O7" s="129"/>
      <c r="Q7" s="26" t="s">
        <v>41</v>
      </c>
      <c r="R7" s="26" t="s">
        <v>9</v>
      </c>
      <c r="S7" s="33"/>
      <c r="T7" s="67" t="s">
        <v>6</v>
      </c>
      <c r="U7" s="27" t="s">
        <v>38</v>
      </c>
      <c r="V7" s="27" t="s">
        <v>39</v>
      </c>
      <c r="W7" s="27" t="s">
        <v>95</v>
      </c>
      <c r="X7" s="27" t="s">
        <v>97</v>
      </c>
      <c r="Y7" s="27" t="s">
        <v>96</v>
      </c>
      <c r="Z7" s="27" t="s">
        <v>89</v>
      </c>
      <c r="AA7" s="27" t="s">
        <v>40</v>
      </c>
      <c r="AB7" s="68" t="s">
        <v>48</v>
      </c>
      <c r="AC7" s="69"/>
      <c r="AD7" s="70" t="s">
        <v>92</v>
      </c>
      <c r="AE7" s="28" t="s">
        <v>93</v>
      </c>
      <c r="AF7" s="28" t="s">
        <v>12</v>
      </c>
      <c r="AG7" s="28" t="s">
        <v>90</v>
      </c>
      <c r="AH7" s="29" t="s">
        <v>91</v>
      </c>
      <c r="AI7" s="71"/>
      <c r="AJ7" s="26" t="s">
        <v>6</v>
      </c>
      <c r="AK7" s="26" t="s">
        <v>10</v>
      </c>
      <c r="AL7" s="26" t="s">
        <v>11</v>
      </c>
      <c r="AM7" s="26" t="s">
        <v>35</v>
      </c>
      <c r="AN7" s="26" t="s">
        <v>36</v>
      </c>
      <c r="AO7" s="26" t="s">
        <v>37</v>
      </c>
      <c r="AP7" s="33"/>
      <c r="AQ7" s="30" t="s">
        <v>6</v>
      </c>
      <c r="AR7" s="27" t="s">
        <v>10</v>
      </c>
      <c r="AS7" s="27" t="s">
        <v>11</v>
      </c>
      <c r="AT7" s="27" t="s">
        <v>35</v>
      </c>
      <c r="AU7" s="27" t="s">
        <v>36</v>
      </c>
      <c r="AV7" s="31" t="s">
        <v>37</v>
      </c>
      <c r="AW7" s="33"/>
      <c r="AX7" s="30" t="s">
        <v>6</v>
      </c>
      <c r="AY7" s="27" t="s">
        <v>10</v>
      </c>
      <c r="AZ7" s="27" t="s">
        <v>53</v>
      </c>
      <c r="BA7" s="27" t="s">
        <v>35</v>
      </c>
      <c r="BB7" s="27" t="s">
        <v>36</v>
      </c>
      <c r="BC7" s="31" t="s">
        <v>37</v>
      </c>
      <c r="BD7" s="33"/>
      <c r="BE7" s="30" t="s">
        <v>6</v>
      </c>
      <c r="BF7" s="27" t="s">
        <v>43</v>
      </c>
      <c r="BG7" s="27" t="s">
        <v>42</v>
      </c>
      <c r="BH7" s="27" t="s">
        <v>35</v>
      </c>
      <c r="BI7" s="27" t="s">
        <v>36</v>
      </c>
      <c r="BJ7" s="31" t="s">
        <v>37</v>
      </c>
      <c r="BK7" s="33"/>
    </row>
    <row r="8" spans="1:63" ht="30" x14ac:dyDescent="0.35">
      <c r="A8" s="72"/>
      <c r="B8" s="39"/>
      <c r="C8" s="39"/>
      <c r="D8" s="39"/>
      <c r="E8" s="39"/>
      <c r="F8" s="73"/>
      <c r="G8" s="95">
        <f>Table1487453233343536331323334353738393103113123133143153164174184[[#This Row],[Hours Worked]]*Table1487453233343536331323334353738393103113123133143153164174184[[#This Row],[Rate]]</f>
        <v>0</v>
      </c>
      <c r="H8" s="115"/>
      <c r="I8" s="117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8" s="94"/>
      <c r="K8" s="95">
        <f>Table1487453233343536331323334353738393103113123133143153164174184[[#This Row],[Rate (Auto selects)]]*Table1487453233343536331323334353738393103113123133143153164174184[[#This Row],[Hours Used]]</f>
        <v>0</v>
      </c>
      <c r="M8" s="74" t="s">
        <v>84</v>
      </c>
      <c r="N8" s="24" t="s">
        <v>21</v>
      </c>
      <c r="O8" s="106" t="s">
        <v>9</v>
      </c>
      <c r="Q8" s="40" t="s">
        <v>136</v>
      </c>
      <c r="R8" s="61">
        <v>173</v>
      </c>
      <c r="S8" s="33"/>
      <c r="T8" s="75"/>
      <c r="U8" s="39"/>
      <c r="V8" s="39"/>
      <c r="W8" s="39"/>
      <c r="X8" s="39"/>
      <c r="Y8" s="112">
        <f>IF(X8 &lt;&gt; "", RIGHT(Table15775311283848586881828384858788898108118128138148158169179189[[#This Row],[Class (Dropdown)]],6),0)</f>
        <v>0</v>
      </c>
      <c r="Z8" s="108"/>
      <c r="AA8" s="107"/>
      <c r="AB8" s="111">
        <f>Table15775311283848586881828384858788898108118128138148158169179189[[#This Row],[Rate (Auto fill)]]*Table15775311283848586881828384858788898108118128138148158169179189[[#This Row],[Hours Groomed]]</f>
        <v>0</v>
      </c>
      <c r="AC8" s="32"/>
      <c r="AD8" s="73"/>
      <c r="AE8" s="39"/>
      <c r="AF8" s="39"/>
      <c r="AG8" s="39"/>
      <c r="AH8" s="78"/>
      <c r="AI8" s="33"/>
      <c r="AJ8" s="75"/>
      <c r="AK8" s="39"/>
      <c r="AL8" s="39"/>
      <c r="AM8" s="76"/>
      <c r="AN8" s="39"/>
      <c r="AO8" s="39"/>
      <c r="AP8" s="33"/>
      <c r="AQ8" s="72"/>
      <c r="AR8" s="39"/>
      <c r="AS8" s="39"/>
      <c r="AT8" s="76"/>
      <c r="AU8" s="39"/>
      <c r="AV8" s="78"/>
      <c r="AW8" s="33"/>
      <c r="AX8" s="72"/>
      <c r="AY8" s="39"/>
      <c r="AZ8" s="39"/>
      <c r="BA8" s="76"/>
      <c r="BB8" s="39"/>
      <c r="BC8" s="78"/>
      <c r="BD8" s="33"/>
      <c r="BE8" s="72"/>
      <c r="BF8" s="39"/>
      <c r="BG8" s="39"/>
      <c r="BH8" s="76"/>
      <c r="BI8" s="39"/>
      <c r="BJ8" s="78"/>
      <c r="BK8" s="33"/>
    </row>
    <row r="9" spans="1:63" ht="45.6" customHeight="1" x14ac:dyDescent="0.35">
      <c r="A9" s="77"/>
      <c r="B9" s="39"/>
      <c r="C9" s="39"/>
      <c r="D9" s="39"/>
      <c r="E9" s="39"/>
      <c r="F9" s="73"/>
      <c r="G9" s="95">
        <f>Table1487453233343536331323334353738393103113123133143153164174184[[#This Row],[Hours Worked]]*Table1487453233343536331323334353738393103113123133143153164174184[[#This Row],[Rate]]</f>
        <v>0</v>
      </c>
      <c r="H9" s="116"/>
      <c r="I9" s="117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9" s="94"/>
      <c r="K9" s="95">
        <f>Table1487453233343536331323334353738393103113123133143153164174184[[#This Row],[Rate (Auto selects)]]*Table1487453233343536331323334353738393103113123133143153164174184[[#This Row],[Hours Used]]</f>
        <v>0</v>
      </c>
      <c r="M9" s="94" t="s">
        <v>121</v>
      </c>
      <c r="N9" s="94" t="s">
        <v>58</v>
      </c>
      <c r="O9" s="107">
        <v>15.58</v>
      </c>
      <c r="Q9" s="40" t="s">
        <v>135</v>
      </c>
      <c r="R9" s="61">
        <v>131</v>
      </c>
      <c r="S9" s="33"/>
      <c r="T9" s="39"/>
      <c r="U9" s="39"/>
      <c r="V9" s="39"/>
      <c r="W9" s="39"/>
      <c r="X9" s="39"/>
      <c r="Y9" s="112">
        <f>IF(X9 &lt;&gt; "", RIGHT(Table15775311283848586881828384858788898108118128138148158169179189[[#This Row],[Class (Dropdown)]],6),0)</f>
        <v>0</v>
      </c>
      <c r="Z9" s="108"/>
      <c r="AA9" s="107"/>
      <c r="AB9" s="111">
        <f>Table15775311283848586881828384858788898108118128138148158169179189[[#This Row],[Rate (Auto fill)]]*Table15775311283848586881828384858788898108118128138148158169179189[[#This Row],[Hours Groomed]]</f>
        <v>0</v>
      </c>
      <c r="AC9" s="32"/>
      <c r="AD9" s="73"/>
      <c r="AE9" s="39"/>
      <c r="AF9" s="39"/>
      <c r="AG9" s="39"/>
      <c r="AH9" s="78"/>
      <c r="AI9" s="33"/>
      <c r="AJ9" s="39"/>
      <c r="AK9" s="39"/>
      <c r="AL9" s="39"/>
      <c r="AM9" s="76"/>
      <c r="AN9" s="39"/>
      <c r="AO9" s="39"/>
      <c r="AP9" s="33"/>
      <c r="AQ9" s="77"/>
      <c r="AR9" s="39"/>
      <c r="AS9" s="39"/>
      <c r="AT9" s="76"/>
      <c r="AU9" s="39"/>
      <c r="AV9" s="78"/>
      <c r="AW9" s="33"/>
      <c r="AX9" s="72"/>
      <c r="AY9" s="39"/>
      <c r="AZ9" s="39"/>
      <c r="BA9" s="76"/>
      <c r="BB9" s="39"/>
      <c r="BC9" s="78"/>
      <c r="BD9" s="33"/>
      <c r="BE9" s="77"/>
      <c r="BF9" s="39"/>
      <c r="BG9" s="39"/>
      <c r="BH9" s="76"/>
      <c r="BI9" s="39"/>
      <c r="BJ9" s="78"/>
      <c r="BK9" s="33"/>
    </row>
    <row r="10" spans="1:63" ht="44.4" customHeight="1" x14ac:dyDescent="0.35">
      <c r="A10" s="72"/>
      <c r="B10" s="39"/>
      <c r="C10" s="39"/>
      <c r="D10" s="39"/>
      <c r="E10" s="39"/>
      <c r="F10" s="73"/>
      <c r="G10" s="95">
        <f>Table1487453233343536331323334353738393103113123133143153164174184[[#This Row],[Hours Worked]]*Table1487453233343536331323334353738393103113123133143153164174184[[#This Row],[Rate]]</f>
        <v>0</v>
      </c>
      <c r="H10" s="115"/>
      <c r="I10" s="117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0" s="94"/>
      <c r="K10" s="95">
        <f>Table1487453233343536331323334353738393103113123133143153164174184[[#This Row],[Rate (Auto selects)]]*Table1487453233343536331323334353738393103113123133143153164174184[[#This Row],[Hours Used]]</f>
        <v>0</v>
      </c>
      <c r="M10" s="94" t="s">
        <v>122</v>
      </c>
      <c r="N10" s="94" t="s">
        <v>59</v>
      </c>
      <c r="O10" s="107">
        <v>11.51</v>
      </c>
      <c r="Q10" s="40" t="s">
        <v>134</v>
      </c>
      <c r="R10" s="61">
        <v>76</v>
      </c>
      <c r="S10" s="33"/>
      <c r="T10" s="39"/>
      <c r="U10" s="39"/>
      <c r="V10" s="39"/>
      <c r="W10" s="39"/>
      <c r="X10" s="39"/>
      <c r="Y10" s="112">
        <f>IF(X10 &lt;&gt; "", RIGHT(Table15775311283848586881828384858788898108118128138148158169179189[[#This Row],[Class (Dropdown)]],6),0)</f>
        <v>0</v>
      </c>
      <c r="Z10" s="108"/>
      <c r="AA10" s="107"/>
      <c r="AB10" s="111">
        <f>Table15775311283848586881828384858788898108118128138148158169179189[[#This Row],[Rate (Auto fill)]]*Table15775311283848586881828384858788898108118128138148158169179189[[#This Row],[Hours Groomed]]</f>
        <v>0</v>
      </c>
      <c r="AC10" s="32"/>
      <c r="AD10" s="39"/>
      <c r="AE10" s="39"/>
      <c r="AF10" s="39"/>
      <c r="AG10" s="39"/>
      <c r="AH10" s="78"/>
      <c r="AI10" s="33"/>
      <c r="AJ10" s="39"/>
      <c r="AK10" s="39"/>
      <c r="AL10" s="39"/>
      <c r="AM10" s="76"/>
      <c r="AN10" s="39"/>
      <c r="AO10" s="39"/>
      <c r="AP10" s="33"/>
      <c r="AQ10" s="77"/>
      <c r="AR10" s="39"/>
      <c r="AS10" s="39"/>
      <c r="AT10" s="76"/>
      <c r="AU10" s="39"/>
      <c r="AV10" s="78"/>
      <c r="AW10" s="33"/>
      <c r="AX10" s="72"/>
      <c r="AY10" s="39"/>
      <c r="AZ10" s="39"/>
      <c r="BA10" s="76"/>
      <c r="BB10" s="39"/>
      <c r="BC10" s="78"/>
      <c r="BD10" s="33"/>
      <c r="BE10" s="77"/>
      <c r="BF10" s="39"/>
      <c r="BG10" s="39"/>
      <c r="BH10" s="76"/>
      <c r="BI10" s="39"/>
      <c r="BJ10" s="78"/>
      <c r="BK10" s="33"/>
    </row>
    <row r="11" spans="1:63" ht="30" x14ac:dyDescent="0.35">
      <c r="A11" s="77"/>
      <c r="B11" s="39"/>
      <c r="C11" s="39"/>
      <c r="D11" s="39"/>
      <c r="E11" s="39"/>
      <c r="F11" s="73"/>
      <c r="G11" s="95">
        <f>Table1487453233343536331323334353738393103113123133143153164174184[[#This Row],[Hours Worked]]*Table1487453233343536331323334353738393103113123133143153164174184[[#This Row],[Rate]]</f>
        <v>0</v>
      </c>
      <c r="H11" s="116"/>
      <c r="I11" s="117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1" s="94"/>
      <c r="K11" s="95">
        <f>Table1487453233343536331323334353738393103113123133143153164174184[[#This Row],[Rate (Auto selects)]]*Table1487453233343536331323334353738393103113123133143153164174184[[#This Row],[Hours Used]]</f>
        <v>0</v>
      </c>
      <c r="M11" s="94" t="s">
        <v>123</v>
      </c>
      <c r="N11" s="94" t="s">
        <v>62</v>
      </c>
      <c r="O11" s="107">
        <v>2.31</v>
      </c>
      <c r="Q11" s="40" t="s">
        <v>133</v>
      </c>
      <c r="R11" s="61">
        <v>56</v>
      </c>
      <c r="S11" s="33"/>
      <c r="T11" s="39"/>
      <c r="U11" s="39"/>
      <c r="V11" s="39"/>
      <c r="W11" s="39"/>
      <c r="X11" s="39"/>
      <c r="Y11" s="112">
        <f>IF(X11 &lt;&gt; "", RIGHT(Table15775311283848586881828384858788898108118128138148158169179189[[#This Row],[Class (Dropdown)]],6),0)</f>
        <v>0</v>
      </c>
      <c r="Z11" s="108"/>
      <c r="AA11" s="107"/>
      <c r="AB11" s="111">
        <f>Table15775311283848586881828384858788898108118128138148158169179189[[#This Row],[Rate (Auto fill)]]*Table15775311283848586881828384858788898108118128138148158169179189[[#This Row],[Hours Groomed]]</f>
        <v>0</v>
      </c>
      <c r="AC11" s="32"/>
      <c r="AD11" s="39"/>
      <c r="AE11" s="39"/>
      <c r="AF11" s="39"/>
      <c r="AG11" s="39"/>
      <c r="AH11" s="78"/>
      <c r="AI11" s="33"/>
      <c r="AJ11" s="39"/>
      <c r="AK11" s="39"/>
      <c r="AL11" s="39"/>
      <c r="AM11" s="76"/>
      <c r="AN11" s="39"/>
      <c r="AO11" s="39"/>
      <c r="AP11" s="33"/>
      <c r="AQ11" s="77"/>
      <c r="AR11" s="39"/>
      <c r="AS11" s="39"/>
      <c r="AT11" s="76"/>
      <c r="AU11" s="39"/>
      <c r="AV11" s="78"/>
      <c r="AW11" s="33"/>
      <c r="AX11" s="77"/>
      <c r="AY11" s="39"/>
      <c r="AZ11" s="39"/>
      <c r="BA11" s="76"/>
      <c r="BB11" s="39"/>
      <c r="BC11" s="78"/>
      <c r="BD11" s="33"/>
      <c r="BE11" s="77"/>
      <c r="BF11" s="39"/>
      <c r="BG11" s="39"/>
      <c r="BH11" s="76"/>
      <c r="BI11" s="39"/>
      <c r="BJ11" s="78"/>
      <c r="BK11" s="33"/>
    </row>
    <row r="12" spans="1:63" ht="30" x14ac:dyDescent="0.35">
      <c r="A12" s="77"/>
      <c r="B12" s="39"/>
      <c r="C12" s="39"/>
      <c r="D12" s="39"/>
      <c r="E12" s="39"/>
      <c r="F12" s="73"/>
      <c r="G12" s="95">
        <f>Table1487453233343536331323334353738393103113123133143153164174184[[#This Row],[Hours Worked]]*Table1487453233343536331323334353738393103113123133143153164174184[[#This Row],[Rate]]</f>
        <v>0</v>
      </c>
      <c r="H12" s="116"/>
      <c r="I12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2" s="94"/>
      <c r="K12" s="95">
        <f>Table1487453233343536331323334353738393103113123133143153164174184[[#This Row],[Rate (Auto selects)]]*Table1487453233343536331323334353738393103113123133143153164174184[[#This Row],[Hours Used]]</f>
        <v>0</v>
      </c>
      <c r="M12" s="94" t="s">
        <v>124</v>
      </c>
      <c r="N12" s="94" t="s">
        <v>63</v>
      </c>
      <c r="O12" s="107">
        <v>1.44</v>
      </c>
      <c r="Q12" s="40" t="s">
        <v>132</v>
      </c>
      <c r="R12" s="61">
        <v>41</v>
      </c>
      <c r="S12" s="33"/>
      <c r="T12" s="39"/>
      <c r="U12" s="39"/>
      <c r="V12" s="39"/>
      <c r="W12" s="39"/>
      <c r="X12" s="39"/>
      <c r="Y12" s="112">
        <f>IF(X12 &lt;&gt; "", RIGHT(Table15775311283848586881828384858788898108118128138148158169179189[[#This Row],[Class (Dropdown)]],6),0)</f>
        <v>0</v>
      </c>
      <c r="Z12" s="108"/>
      <c r="AA12" s="107"/>
      <c r="AB12" s="111">
        <f>Table15775311283848586881828384858788898108118128138148158169179189[[#This Row],[Rate (Auto fill)]]*Table15775311283848586881828384858788898108118128138148158169179189[[#This Row],[Hours Groomed]]</f>
        <v>0</v>
      </c>
      <c r="AC12" s="32"/>
      <c r="AD12" s="39"/>
      <c r="AE12" s="39"/>
      <c r="AF12" s="39"/>
      <c r="AG12" s="39"/>
      <c r="AH12" s="78"/>
      <c r="AI12" s="33"/>
      <c r="AJ12" s="39"/>
      <c r="AK12" s="39"/>
      <c r="AL12" s="39"/>
      <c r="AM12" s="76"/>
      <c r="AN12" s="39"/>
      <c r="AO12" s="39"/>
      <c r="AP12" s="33"/>
      <c r="AQ12" s="77"/>
      <c r="AR12" s="39"/>
      <c r="AS12" s="39"/>
      <c r="AT12" s="76"/>
      <c r="AU12" s="39"/>
      <c r="AV12" s="78"/>
      <c r="AW12" s="33"/>
      <c r="AX12" s="77"/>
      <c r="AY12" s="39"/>
      <c r="AZ12" s="39"/>
      <c r="BA12" s="76"/>
      <c r="BB12" s="39"/>
      <c r="BC12" s="78"/>
      <c r="BD12" s="33"/>
      <c r="BE12" s="77"/>
      <c r="BF12" s="39"/>
      <c r="BG12" s="39"/>
      <c r="BH12" s="76"/>
      <c r="BI12" s="39"/>
      <c r="BJ12" s="78"/>
      <c r="BK12" s="33"/>
    </row>
    <row r="13" spans="1:63" ht="30" x14ac:dyDescent="0.35">
      <c r="A13" s="77"/>
      <c r="B13" s="39"/>
      <c r="C13" s="39"/>
      <c r="D13" s="39"/>
      <c r="E13" s="39"/>
      <c r="F13" s="73"/>
      <c r="G13" s="95">
        <f>Table1487453233343536331323334353738393103113123133143153164174184[[#This Row],[Hours Worked]]*Table1487453233343536331323334353738393103113123133143153164174184[[#This Row],[Rate]]</f>
        <v>0</v>
      </c>
      <c r="H13" s="116"/>
      <c r="I13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3" s="94"/>
      <c r="K13" s="95">
        <f>Table1487453233343536331323334353738393103113123133143153164174184[[#This Row],[Rate (Auto selects)]]*Table1487453233343536331323334353738393103113123133143153164174184[[#This Row],[Hours Used]]</f>
        <v>0</v>
      </c>
      <c r="M13" s="94" t="s">
        <v>125</v>
      </c>
      <c r="N13" s="94" t="s">
        <v>60</v>
      </c>
      <c r="O13" s="107">
        <v>1.29</v>
      </c>
      <c r="Q13" s="109" t="s">
        <v>131</v>
      </c>
      <c r="R13" s="110">
        <v>110</v>
      </c>
      <c r="S13" s="33"/>
      <c r="T13" s="39"/>
      <c r="U13" s="39"/>
      <c r="V13" s="39"/>
      <c r="W13" s="39"/>
      <c r="X13" s="39"/>
      <c r="Y13" s="112">
        <f>IF(X13 &lt;&gt; "", RIGHT(Table15775311283848586881828384858788898108118128138148158169179189[[#This Row],[Class (Dropdown)]],6),0)</f>
        <v>0</v>
      </c>
      <c r="Z13" s="108"/>
      <c r="AA13" s="107"/>
      <c r="AB13" s="111">
        <f>Table15775311283848586881828384858788898108118128138148158169179189[[#This Row],[Rate (Auto fill)]]*Table15775311283848586881828384858788898108118128138148158169179189[[#This Row],[Hours Groomed]]</f>
        <v>0</v>
      </c>
      <c r="AC13" s="32"/>
      <c r="AD13" s="39"/>
      <c r="AE13" s="39"/>
      <c r="AF13" s="39"/>
      <c r="AG13" s="39"/>
      <c r="AH13" s="78"/>
      <c r="AI13" s="33"/>
      <c r="AJ13" s="39"/>
      <c r="AK13" s="39"/>
      <c r="AL13" s="39"/>
      <c r="AM13" s="76"/>
      <c r="AN13" s="39"/>
      <c r="AO13" s="39"/>
      <c r="AP13" s="33"/>
      <c r="AQ13" s="77"/>
      <c r="AR13" s="39"/>
      <c r="AS13" s="39"/>
      <c r="AT13" s="76"/>
      <c r="AU13" s="39"/>
      <c r="AV13" s="78"/>
      <c r="AW13" s="33"/>
      <c r="AX13" s="77"/>
      <c r="AY13" s="39"/>
      <c r="AZ13" s="39"/>
      <c r="BA13" s="76"/>
      <c r="BB13" s="39"/>
      <c r="BC13" s="78"/>
      <c r="BD13" s="33"/>
      <c r="BE13" s="77"/>
      <c r="BF13" s="39"/>
      <c r="BG13" s="39"/>
      <c r="BH13" s="76"/>
      <c r="BI13" s="39"/>
      <c r="BJ13" s="78"/>
      <c r="BK13" s="33"/>
    </row>
    <row r="14" spans="1:63" ht="30" x14ac:dyDescent="0.35">
      <c r="A14" s="77"/>
      <c r="B14" s="39"/>
      <c r="C14" s="39"/>
      <c r="D14" s="39"/>
      <c r="E14" s="39"/>
      <c r="F14" s="73"/>
      <c r="G14" s="95">
        <f>Table1487453233343536331323334353738393103113123133143153164174184[[#This Row],[Hours Worked]]*Table1487453233343536331323334353738393103113123133143153164174184[[#This Row],[Rate]]</f>
        <v>0</v>
      </c>
      <c r="H14" s="116"/>
      <c r="I14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4" s="94"/>
      <c r="K14" s="95">
        <f>Table1487453233343536331323334353738393103113123133143153164174184[[#This Row],[Rate (Auto selects)]]*Table1487453233343536331323334353738393103113123133143153164174184[[#This Row],[Hours Used]]</f>
        <v>0</v>
      </c>
      <c r="M14" s="94" t="s">
        <v>126</v>
      </c>
      <c r="N14" s="94" t="s">
        <v>64</v>
      </c>
      <c r="O14" s="107">
        <v>4.4400000000000004</v>
      </c>
      <c r="Q14" s="109" t="s">
        <v>130</v>
      </c>
      <c r="R14" s="110">
        <v>83</v>
      </c>
      <c r="S14" s="33"/>
      <c r="T14" s="39"/>
      <c r="U14" s="39"/>
      <c r="V14" s="39"/>
      <c r="W14" s="39"/>
      <c r="X14" s="39"/>
      <c r="Y14" s="112">
        <f>IF(X14 &lt;&gt; "", RIGHT(Table15775311283848586881828384858788898108118128138148158169179189[[#This Row],[Class (Dropdown)]],6),0)</f>
        <v>0</v>
      </c>
      <c r="Z14" s="108"/>
      <c r="AA14" s="107"/>
      <c r="AB14" s="111">
        <f>Table15775311283848586881828384858788898108118128138148158169179189[[#This Row],[Rate (Auto fill)]]*Table15775311283848586881828384858788898108118128138148158169179189[[#This Row],[Hours Groomed]]</f>
        <v>0</v>
      </c>
      <c r="AC14" s="32"/>
      <c r="AD14" s="39"/>
      <c r="AE14" s="39"/>
      <c r="AF14" s="39"/>
      <c r="AG14" s="39"/>
      <c r="AH14" s="78"/>
      <c r="AI14" s="33"/>
      <c r="AJ14" s="39"/>
      <c r="AK14" s="39"/>
      <c r="AL14" s="39"/>
      <c r="AM14" s="76"/>
      <c r="AN14" s="39"/>
      <c r="AO14" s="39"/>
      <c r="AP14" s="33"/>
      <c r="AQ14" s="77"/>
      <c r="AR14" s="39"/>
      <c r="AS14" s="39"/>
      <c r="AT14" s="76"/>
      <c r="AU14" s="39"/>
      <c r="AV14" s="78"/>
      <c r="AW14" s="33"/>
      <c r="AX14" s="77"/>
      <c r="AY14" s="39"/>
      <c r="AZ14" s="39"/>
      <c r="BA14" s="76"/>
      <c r="BB14" s="39"/>
      <c r="BC14" s="78"/>
      <c r="BD14" s="33"/>
      <c r="BE14" s="77"/>
      <c r="BF14" s="39"/>
      <c r="BG14" s="39"/>
      <c r="BH14" s="76"/>
      <c r="BI14" s="39"/>
      <c r="BJ14" s="78"/>
      <c r="BK14" s="33"/>
    </row>
    <row r="15" spans="1:63" ht="30" x14ac:dyDescent="0.35">
      <c r="A15" s="77"/>
      <c r="B15" s="39"/>
      <c r="C15" s="39"/>
      <c r="D15" s="39"/>
      <c r="E15" s="39"/>
      <c r="F15" s="73"/>
      <c r="G15" s="95">
        <f>Table1487453233343536331323334353738393103113123133143153164174184[[#This Row],[Hours Worked]]*Table1487453233343536331323334353738393103113123133143153164174184[[#This Row],[Rate]]</f>
        <v>0</v>
      </c>
      <c r="H15" s="116"/>
      <c r="I15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5" s="94"/>
      <c r="K15" s="95">
        <f>Table1487453233343536331323334353738393103113123133143153164174184[[#This Row],[Rate (Auto selects)]]*Table1487453233343536331323334353738393103113123133143153164174184[[#This Row],[Hours Used]]</f>
        <v>0</v>
      </c>
      <c r="M15" s="94" t="s">
        <v>104</v>
      </c>
      <c r="N15" s="94" t="s">
        <v>65</v>
      </c>
      <c r="O15" s="107">
        <v>4.18</v>
      </c>
      <c r="Q15" s="109" t="s">
        <v>129</v>
      </c>
      <c r="R15" s="110">
        <v>46</v>
      </c>
      <c r="S15" s="33"/>
      <c r="T15" s="39"/>
      <c r="U15" s="39"/>
      <c r="V15" s="39"/>
      <c r="W15" s="39"/>
      <c r="X15" s="39"/>
      <c r="Y15" s="112">
        <f>IF(X15 &lt;&gt; "", RIGHT(Table15775311283848586881828384858788898108118128138148158169179189[[#This Row],[Class (Dropdown)]],6),0)</f>
        <v>0</v>
      </c>
      <c r="Z15" s="108"/>
      <c r="AA15" s="107"/>
      <c r="AB15" s="111">
        <f>Table15775311283848586881828384858788898108118128138148158169179189[[#This Row],[Rate (Auto fill)]]*Table15775311283848586881828384858788898108118128138148158169179189[[#This Row],[Hours Groomed]]</f>
        <v>0</v>
      </c>
      <c r="AC15" s="32"/>
      <c r="AD15" s="39"/>
      <c r="AE15" s="39"/>
      <c r="AF15" s="39"/>
      <c r="AG15" s="39"/>
      <c r="AH15" s="78"/>
      <c r="AI15" s="33"/>
      <c r="AJ15" s="39"/>
      <c r="AK15" s="39"/>
      <c r="AL15" s="39"/>
      <c r="AM15" s="76"/>
      <c r="AN15" s="39"/>
      <c r="AO15" s="39"/>
      <c r="AP15" s="33"/>
      <c r="AQ15" s="77"/>
      <c r="AR15" s="39"/>
      <c r="AS15" s="39"/>
      <c r="AT15" s="76"/>
      <c r="AU15" s="39"/>
      <c r="AV15" s="78"/>
      <c r="AW15" s="33"/>
      <c r="AX15" s="77"/>
      <c r="AY15" s="39"/>
      <c r="AZ15" s="39"/>
      <c r="BA15" s="76"/>
      <c r="BB15" s="39"/>
      <c r="BC15" s="78"/>
      <c r="BD15" s="33"/>
      <c r="BE15" s="77"/>
      <c r="BF15" s="39"/>
      <c r="BG15" s="39"/>
      <c r="BH15" s="76"/>
      <c r="BI15" s="39"/>
      <c r="BJ15" s="78"/>
      <c r="BK15" s="33"/>
    </row>
    <row r="16" spans="1:63" ht="30" x14ac:dyDescent="0.35">
      <c r="A16" s="77"/>
      <c r="B16" s="39"/>
      <c r="C16" s="39"/>
      <c r="D16" s="39"/>
      <c r="E16" s="39"/>
      <c r="F16" s="73"/>
      <c r="G16" s="95">
        <f>Table1487453233343536331323334353738393103113123133143153164174184[[#This Row],[Hours Worked]]*Table1487453233343536331323334353738393103113123133143153164174184[[#This Row],[Rate]]</f>
        <v>0</v>
      </c>
      <c r="H16" s="116"/>
      <c r="I16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6" s="94"/>
      <c r="K16" s="95">
        <f>Table1487453233343536331323334353738393103113123133143153164174184[[#This Row],[Rate (Auto selects)]]*Table1487453233343536331323334353738393103113123133143153164174184[[#This Row],[Hours Used]]</f>
        <v>0</v>
      </c>
      <c r="M16" s="94" t="s">
        <v>105</v>
      </c>
      <c r="N16" s="94" t="s">
        <v>66</v>
      </c>
      <c r="O16" s="107">
        <v>12.36</v>
      </c>
      <c r="P16" s="79"/>
      <c r="Q16" s="109" t="s">
        <v>128</v>
      </c>
      <c r="R16" s="110">
        <v>33</v>
      </c>
      <c r="S16" s="33"/>
      <c r="T16" s="39"/>
      <c r="U16" s="39"/>
      <c r="V16" s="39"/>
      <c r="W16" s="39"/>
      <c r="X16" s="39"/>
      <c r="Y16" s="112">
        <f>IF(X16 &lt;&gt; "", RIGHT(Table15775311283848586881828384858788898108118128138148158169179189[[#This Row],[Class (Dropdown)]],6),0)</f>
        <v>0</v>
      </c>
      <c r="Z16" s="108"/>
      <c r="AA16" s="107"/>
      <c r="AB16" s="111">
        <f>Table15775311283848586881828384858788898108118128138148158169179189[[#This Row],[Rate (Auto fill)]]*Table15775311283848586881828384858788898108118128138148158169179189[[#This Row],[Hours Groomed]]</f>
        <v>0</v>
      </c>
      <c r="AC16" s="32"/>
      <c r="AD16" s="39"/>
      <c r="AE16" s="39"/>
      <c r="AF16" s="39"/>
      <c r="AG16" s="39"/>
      <c r="AH16" s="78"/>
      <c r="AI16" s="33"/>
      <c r="AJ16" s="39"/>
      <c r="AK16" s="39"/>
      <c r="AL16" s="39"/>
      <c r="AM16" s="76"/>
      <c r="AN16" s="39"/>
      <c r="AO16" s="39"/>
      <c r="AP16" s="33"/>
      <c r="AQ16" s="77"/>
      <c r="AR16" s="39"/>
      <c r="AS16" s="39"/>
      <c r="AT16" s="76"/>
      <c r="AU16" s="39"/>
      <c r="AV16" s="78"/>
      <c r="AW16" s="33"/>
      <c r="AX16" s="77"/>
      <c r="AY16" s="39"/>
      <c r="AZ16" s="39"/>
      <c r="BA16" s="76"/>
      <c r="BB16" s="39"/>
      <c r="BC16" s="78"/>
      <c r="BD16" s="33"/>
      <c r="BE16" s="77"/>
      <c r="BF16" s="39"/>
      <c r="BG16" s="39"/>
      <c r="BH16" s="76"/>
      <c r="BI16" s="39"/>
      <c r="BJ16" s="78"/>
      <c r="BK16" s="33"/>
    </row>
    <row r="17" spans="1:63" ht="30" x14ac:dyDescent="0.35">
      <c r="A17" s="77"/>
      <c r="B17" s="39"/>
      <c r="C17" s="39"/>
      <c r="D17" s="39"/>
      <c r="E17" s="39"/>
      <c r="F17" s="73"/>
      <c r="G17" s="95">
        <f>Table1487453233343536331323334353738393103113123133143153164174184[[#This Row],[Hours Worked]]*Table1487453233343536331323334353738393103113123133143153164174184[[#This Row],[Rate]]</f>
        <v>0</v>
      </c>
      <c r="H17" s="116"/>
      <c r="I17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7" s="94"/>
      <c r="K17" s="95">
        <f>Table1487453233343536331323334353738393103113123133143153164174184[[#This Row],[Rate (Auto selects)]]*Table1487453233343536331323334353738393103113123133143153164174184[[#This Row],[Hours Used]]</f>
        <v>0</v>
      </c>
      <c r="M17" s="94" t="s">
        <v>106</v>
      </c>
      <c r="N17" s="94" t="s">
        <v>67</v>
      </c>
      <c r="O17" s="107">
        <v>6.91</v>
      </c>
      <c r="P17" s="79"/>
      <c r="Q17" s="109" t="s">
        <v>127</v>
      </c>
      <c r="R17" s="110">
        <v>28</v>
      </c>
      <c r="S17" s="33"/>
      <c r="T17" s="39" t="s">
        <v>50</v>
      </c>
      <c r="U17" s="39"/>
      <c r="V17" s="39"/>
      <c r="W17" s="39"/>
      <c r="X17" s="39"/>
      <c r="Y17" s="112">
        <f>IF(X17 &lt;&gt; "", RIGHT(Table15775311283848586881828384858788898108118128138148158169179189[[#This Row],[Class (Dropdown)]],6),0)</f>
        <v>0</v>
      </c>
      <c r="Z17" s="108"/>
      <c r="AA17" s="107"/>
      <c r="AB17" s="111">
        <f>Table15775311283848586881828384858788898108118128138148158169179189[[#This Row],[Rate (Auto fill)]]*Table15775311283848586881828384858788898108118128138148158169179189[[#This Row],[Hours Groomed]]</f>
        <v>0</v>
      </c>
      <c r="AC17" s="32"/>
      <c r="AD17" s="39"/>
      <c r="AE17" s="39"/>
      <c r="AF17" s="39"/>
      <c r="AG17" s="39"/>
      <c r="AH17" s="78"/>
      <c r="AI17" s="33"/>
      <c r="AJ17" s="39"/>
      <c r="AK17" s="39"/>
      <c r="AL17" s="39"/>
      <c r="AM17" s="76"/>
      <c r="AN17" s="39"/>
      <c r="AO17" s="39"/>
      <c r="AP17" s="33"/>
      <c r="AQ17" s="77"/>
      <c r="AR17" s="39"/>
      <c r="AS17" s="39"/>
      <c r="AT17" s="76"/>
      <c r="AU17" s="39"/>
      <c r="AV17" s="78"/>
      <c r="AW17" s="33"/>
      <c r="AX17" s="77"/>
      <c r="AY17" s="39"/>
      <c r="AZ17" s="39"/>
      <c r="BA17" s="76"/>
      <c r="BB17" s="39"/>
      <c r="BC17" s="78"/>
      <c r="BD17" s="33"/>
      <c r="BE17" s="77"/>
      <c r="BF17" s="39"/>
      <c r="BG17" s="39"/>
      <c r="BH17" s="76"/>
      <c r="BI17" s="39"/>
      <c r="BJ17" s="78"/>
      <c r="BK17" s="33"/>
    </row>
    <row r="18" spans="1:63" ht="30" x14ac:dyDescent="0.35">
      <c r="A18" s="77"/>
      <c r="B18" s="39"/>
      <c r="C18" s="39"/>
      <c r="D18" s="39"/>
      <c r="E18" s="39"/>
      <c r="F18" s="73"/>
      <c r="G18" s="95">
        <f>Table1487453233343536331323334353738393103113123133143153164174184[[#This Row],[Hours Worked]]*Table1487453233343536331323334353738393103113123133143153164174184[[#This Row],[Rate]]</f>
        <v>0</v>
      </c>
      <c r="H18" s="116"/>
      <c r="I18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8" s="94"/>
      <c r="K18" s="95">
        <f>Table1487453233343536331323334353738393103113123133143153164174184[[#This Row],[Rate (Auto selects)]]*Table1487453233343536331323334353738393103113123133143153164174184[[#This Row],[Hours Used]]</f>
        <v>0</v>
      </c>
      <c r="M18" s="94" t="s">
        <v>107</v>
      </c>
      <c r="N18" s="94" t="s">
        <v>54</v>
      </c>
      <c r="O18" s="107">
        <v>15.14</v>
      </c>
      <c r="P18" s="80"/>
      <c r="S18" s="33"/>
      <c r="T18" s="39"/>
      <c r="U18" s="39"/>
      <c r="V18" s="39"/>
      <c r="W18" s="39"/>
      <c r="X18" s="39"/>
      <c r="Y18" s="112">
        <f>IF(X18 &lt;&gt; "", RIGHT(Table15775311283848586881828384858788898108118128138148158169179189[[#This Row],[Class (Dropdown)]],6),0)</f>
        <v>0</v>
      </c>
      <c r="Z18" s="108"/>
      <c r="AA18" s="107"/>
      <c r="AB18" s="111">
        <f>Table15775311283848586881828384858788898108118128138148158169179189[[#This Row],[Rate (Auto fill)]]*Table15775311283848586881828384858788898108118128138148158169179189[[#This Row],[Hours Groomed]]</f>
        <v>0</v>
      </c>
      <c r="AC18" s="32"/>
      <c r="AD18" s="39"/>
      <c r="AE18" s="39"/>
      <c r="AF18" s="39"/>
      <c r="AG18" s="39"/>
      <c r="AH18" s="78"/>
      <c r="AI18" s="33"/>
      <c r="AJ18" s="39"/>
      <c r="AK18" s="39"/>
      <c r="AL18" s="39"/>
      <c r="AM18" s="76"/>
      <c r="AN18" s="39"/>
      <c r="AO18" s="39"/>
      <c r="AP18" s="33"/>
      <c r="AQ18" s="77"/>
      <c r="AR18" s="39"/>
      <c r="AS18" s="39"/>
      <c r="AT18" s="76"/>
      <c r="AU18" s="39"/>
      <c r="AV18" s="78"/>
      <c r="AW18" s="33"/>
      <c r="AX18" s="77"/>
      <c r="AY18" s="39"/>
      <c r="AZ18" s="39"/>
      <c r="BA18" s="76"/>
      <c r="BB18" s="39"/>
      <c r="BC18" s="78"/>
      <c r="BD18" s="33"/>
      <c r="BE18" s="77"/>
      <c r="BF18" s="39"/>
      <c r="BG18" s="39"/>
      <c r="BH18" s="76"/>
      <c r="BI18" s="39"/>
      <c r="BJ18" s="78"/>
      <c r="BK18" s="33"/>
    </row>
    <row r="19" spans="1:63" ht="33.75" customHeight="1" x14ac:dyDescent="0.35">
      <c r="A19" s="77"/>
      <c r="B19" s="39"/>
      <c r="C19" s="39"/>
      <c r="D19" s="39"/>
      <c r="E19" s="39"/>
      <c r="F19" s="73"/>
      <c r="G19" s="95">
        <f>Table1487453233343536331323334353738393103113123133143153164174184[[#This Row],[Hours Worked]]*Table1487453233343536331323334353738393103113123133143153164174184[[#This Row],[Rate]]</f>
        <v>0</v>
      </c>
      <c r="H19" s="116"/>
      <c r="I19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9" s="94"/>
      <c r="K19" s="95">
        <f>Table1487453233343536331323334353738393103113123133143153164174184[[#This Row],[Rate (Auto selects)]]*Table1487453233343536331323334353738393103113123133143153164174184[[#This Row],[Hours Used]]</f>
        <v>0</v>
      </c>
      <c r="M19" s="94" t="s">
        <v>108</v>
      </c>
      <c r="N19" s="94" t="s">
        <v>55</v>
      </c>
      <c r="O19" s="107">
        <v>20.61</v>
      </c>
      <c r="P19" s="32"/>
      <c r="S19" s="33"/>
      <c r="T19" s="39"/>
      <c r="U19" s="39"/>
      <c r="V19" s="39"/>
      <c r="W19" s="39"/>
      <c r="X19" s="39"/>
      <c r="Y19" s="112">
        <f>IF(X19 &lt;&gt; "", RIGHT(Table15775311283848586881828384858788898108118128138148158169179189[[#This Row],[Class (Dropdown)]],6),0)</f>
        <v>0</v>
      </c>
      <c r="Z19" s="108"/>
      <c r="AA19" s="107"/>
      <c r="AB19" s="111">
        <f>Table15775311283848586881828384858788898108118128138148158169179189[[#This Row],[Rate (Auto fill)]]*Table15775311283848586881828384858788898108118128138148158169179189[[#This Row],[Hours Groomed]]</f>
        <v>0</v>
      </c>
      <c r="AC19" s="32"/>
      <c r="AD19" s="39"/>
      <c r="AE19" s="39"/>
      <c r="AF19" s="39"/>
      <c r="AG19" s="39"/>
      <c r="AH19" s="78"/>
      <c r="AI19" s="33"/>
      <c r="AJ19" s="39"/>
      <c r="AK19" s="39"/>
      <c r="AL19" s="39"/>
      <c r="AM19" s="76"/>
      <c r="AN19" s="39"/>
      <c r="AO19" s="39"/>
      <c r="AP19" s="33"/>
      <c r="AQ19" s="77"/>
      <c r="AR19" s="39"/>
      <c r="AS19" s="39"/>
      <c r="AT19" s="76"/>
      <c r="AU19" s="39"/>
      <c r="AV19" s="78"/>
      <c r="AW19" s="33"/>
      <c r="AX19" s="77"/>
      <c r="AY19" s="39"/>
      <c r="AZ19" s="39"/>
      <c r="BA19" s="76"/>
      <c r="BB19" s="39"/>
      <c r="BC19" s="78"/>
      <c r="BD19" s="33"/>
      <c r="BE19" s="77"/>
      <c r="BF19" s="39"/>
      <c r="BG19" s="39"/>
      <c r="BH19" s="76"/>
      <c r="BI19" s="39"/>
      <c r="BJ19" s="78"/>
      <c r="BK19" s="33"/>
    </row>
    <row r="20" spans="1:63" ht="30" x14ac:dyDescent="0.35">
      <c r="A20" s="77"/>
      <c r="B20" s="39"/>
      <c r="C20" s="39"/>
      <c r="D20" s="39"/>
      <c r="E20" s="39"/>
      <c r="F20" s="73"/>
      <c r="G20" s="95">
        <f>Table1487453233343536331323334353738393103113123133143153164174184[[#This Row],[Hours Worked]]*Table1487453233343536331323334353738393103113123133143153164174184[[#This Row],[Rate]]</f>
        <v>0</v>
      </c>
      <c r="H20" s="116"/>
      <c r="I20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20" s="94"/>
      <c r="K20" s="95">
        <f>Table1487453233343536331323334353738393103113123133143153164174184[[#This Row],[Rate (Auto selects)]]*Table1487453233343536331323334353738393103113123133143153164174184[[#This Row],[Hours Used]]</f>
        <v>0</v>
      </c>
      <c r="M20" s="94" t="s">
        <v>116</v>
      </c>
      <c r="N20" s="94" t="s">
        <v>68</v>
      </c>
      <c r="O20" s="107">
        <v>29.99</v>
      </c>
      <c r="P20" s="32"/>
      <c r="S20" s="33"/>
      <c r="T20" s="39"/>
      <c r="U20" s="39"/>
      <c r="V20" s="39"/>
      <c r="W20" s="39"/>
      <c r="X20" s="39"/>
      <c r="Y20" s="112">
        <f>IF(X20 &lt;&gt; "", RIGHT(Table15775311283848586881828384858788898108118128138148158169179189[[#This Row],[Class (Dropdown)]],6),0)</f>
        <v>0</v>
      </c>
      <c r="Z20" s="108"/>
      <c r="AA20" s="107"/>
      <c r="AB20" s="111">
        <f>Table15775311283848586881828384858788898108118128138148158169179189[[#This Row],[Rate (Auto fill)]]*Table15775311283848586881828384858788898108118128138148158169179189[[#This Row],[Hours Groomed]]</f>
        <v>0</v>
      </c>
      <c r="AC20" s="32"/>
      <c r="AD20" s="39"/>
      <c r="AE20" s="39"/>
      <c r="AF20" s="39"/>
      <c r="AG20" s="39"/>
      <c r="AH20" s="78"/>
      <c r="AI20" s="33"/>
      <c r="AJ20" s="39"/>
      <c r="AK20" s="39"/>
      <c r="AL20" s="39"/>
      <c r="AM20" s="76"/>
      <c r="AN20" s="39"/>
      <c r="AO20" s="39"/>
      <c r="AP20" s="33"/>
      <c r="AQ20" s="77"/>
      <c r="AR20" s="39"/>
      <c r="AS20" s="39"/>
      <c r="AT20" s="76"/>
      <c r="AU20" s="39"/>
      <c r="AV20" s="78"/>
      <c r="AW20" s="33"/>
      <c r="AX20" s="77"/>
      <c r="AY20" s="39"/>
      <c r="AZ20" s="39"/>
      <c r="BA20" s="76"/>
      <c r="BB20" s="39"/>
      <c r="BC20" s="78"/>
      <c r="BD20" s="33"/>
      <c r="BE20" s="77"/>
      <c r="BF20" s="39"/>
      <c r="BG20" s="39"/>
      <c r="BH20" s="76"/>
      <c r="BI20" s="39"/>
      <c r="BJ20" s="78"/>
      <c r="BK20" s="33"/>
    </row>
    <row r="21" spans="1:63" ht="45" x14ac:dyDescent="0.35">
      <c r="A21" s="77"/>
      <c r="B21" s="39"/>
      <c r="C21" s="39"/>
      <c r="D21" s="39"/>
      <c r="E21" s="39"/>
      <c r="F21" s="73"/>
      <c r="G21" s="95">
        <f>Table1487453233343536331323334353738393103113123133143153164174184[[#This Row],[Hours Worked]]*Table1487453233343536331323334353738393103113123133143153164174184[[#This Row],[Rate]]</f>
        <v>0</v>
      </c>
      <c r="H21" s="116"/>
      <c r="I21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21" s="94"/>
      <c r="K21" s="95">
        <f>Table1487453233343536331323334353738393103113123133143153164174184[[#This Row],[Rate (Auto selects)]]*Table1487453233343536331323334353738393103113123133143153164174184[[#This Row],[Hours Used]]</f>
        <v>0</v>
      </c>
      <c r="M21" s="94" t="s">
        <v>117</v>
      </c>
      <c r="N21" s="94" t="s">
        <v>69</v>
      </c>
      <c r="O21" s="107">
        <v>17.75</v>
      </c>
      <c r="P21" s="32"/>
      <c r="S21" s="33"/>
      <c r="T21" s="39"/>
      <c r="U21" s="39"/>
      <c r="V21" s="39"/>
      <c r="W21" s="39"/>
      <c r="X21" s="39"/>
      <c r="Y21" s="112">
        <f>IF(X21 &lt;&gt; "", RIGHT(Table15775311283848586881828384858788898108118128138148158169179189[[#This Row],[Class (Dropdown)]],6),0)</f>
        <v>0</v>
      </c>
      <c r="Z21" s="108"/>
      <c r="AA21" s="107"/>
      <c r="AB21" s="111">
        <f>Table15775311283848586881828384858788898108118128138148158169179189[[#This Row],[Rate (Auto fill)]]*Table15775311283848586881828384858788898108118128138148158169179189[[#This Row],[Hours Groomed]]</f>
        <v>0</v>
      </c>
      <c r="AC21" s="32"/>
      <c r="AD21" s="39"/>
      <c r="AE21" s="39"/>
      <c r="AF21" s="39"/>
      <c r="AG21" s="39"/>
      <c r="AH21" s="78"/>
      <c r="AI21" s="33"/>
      <c r="AJ21" s="39"/>
      <c r="AK21" s="39"/>
      <c r="AL21" s="39"/>
      <c r="AM21" s="76"/>
      <c r="AN21" s="39"/>
      <c r="AO21" s="39"/>
      <c r="AP21" s="33"/>
      <c r="AQ21" s="77"/>
      <c r="AR21" s="39"/>
      <c r="AS21" s="39"/>
      <c r="AT21" s="76"/>
      <c r="AU21" s="39"/>
      <c r="AV21" s="78"/>
      <c r="AW21" s="33"/>
      <c r="AX21" s="77"/>
      <c r="AY21" s="39"/>
      <c r="AZ21" s="39"/>
      <c r="BA21" s="76"/>
      <c r="BB21" s="39"/>
      <c r="BC21" s="78"/>
      <c r="BD21" s="33"/>
      <c r="BE21" s="77"/>
      <c r="BF21" s="39"/>
      <c r="BG21" s="39"/>
      <c r="BH21" s="76"/>
      <c r="BI21" s="39"/>
      <c r="BJ21" s="78"/>
      <c r="BK21" s="33"/>
    </row>
    <row r="22" spans="1:63" ht="45" x14ac:dyDescent="0.35">
      <c r="A22" s="77"/>
      <c r="B22" s="39"/>
      <c r="C22" s="39"/>
      <c r="D22" s="39"/>
      <c r="E22" s="39"/>
      <c r="F22" s="73"/>
      <c r="G22" s="95">
        <f>Table1487453233343536331323334353738393103113123133143153164174184[[#This Row],[Hours Worked]]*Table1487453233343536331323334353738393103113123133143153164174184[[#This Row],[Rate]]</f>
        <v>0</v>
      </c>
      <c r="H22" s="116"/>
      <c r="I22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22" s="94"/>
      <c r="K22" s="95">
        <f>Table1487453233343536331323334353738393103113123133143153164174184[[#This Row],[Rate (Auto selects)]]*Table1487453233343536331323334353738393103113123133143153164174184[[#This Row],[Hours Used]]</f>
        <v>0</v>
      </c>
      <c r="M22" s="94" t="s">
        <v>118</v>
      </c>
      <c r="N22" s="94" t="s">
        <v>56</v>
      </c>
      <c r="O22" s="107">
        <v>40.659999999999997</v>
      </c>
      <c r="P22" s="32"/>
      <c r="S22" s="33"/>
      <c r="T22" s="39"/>
      <c r="U22" s="39"/>
      <c r="V22" s="39"/>
      <c r="W22" s="39"/>
      <c r="X22" s="39"/>
      <c r="Y22" s="112">
        <f>IF(X22 &lt;&gt; "", RIGHT(Table15775311283848586881828384858788898108118128138148158169179189[[#This Row],[Class (Dropdown)]],6),0)</f>
        <v>0</v>
      </c>
      <c r="Z22" s="108"/>
      <c r="AA22" s="107"/>
      <c r="AB22" s="111">
        <f>Table15775311283848586881828384858788898108118128138148158169179189[[#This Row],[Rate (Auto fill)]]*Table15775311283848586881828384858788898108118128138148158169179189[[#This Row],[Hours Groomed]]</f>
        <v>0</v>
      </c>
      <c r="AC22" s="32"/>
      <c r="AD22" s="39"/>
      <c r="AE22" s="39"/>
      <c r="AF22" s="39"/>
      <c r="AG22" s="39"/>
      <c r="AH22" s="78"/>
      <c r="AI22" s="33"/>
      <c r="AJ22" s="39"/>
      <c r="AK22" s="39"/>
      <c r="AL22" s="39"/>
      <c r="AM22" s="76"/>
      <c r="AN22" s="39"/>
      <c r="AO22" s="39"/>
      <c r="AP22" s="33"/>
      <c r="AQ22" s="77"/>
      <c r="AR22" s="39"/>
      <c r="AS22" s="39"/>
      <c r="AT22" s="76"/>
      <c r="AU22" s="39"/>
      <c r="AV22" s="78"/>
      <c r="AW22" s="33"/>
      <c r="AX22" s="77"/>
      <c r="AY22" s="39"/>
      <c r="AZ22" s="39"/>
      <c r="BA22" s="76"/>
      <c r="BB22" s="39"/>
      <c r="BC22" s="78"/>
      <c r="BD22" s="33"/>
      <c r="BE22" s="77"/>
      <c r="BF22" s="39"/>
      <c r="BG22" s="39"/>
      <c r="BH22" s="76"/>
      <c r="BI22" s="39"/>
      <c r="BJ22" s="78"/>
      <c r="BK22" s="33"/>
    </row>
    <row r="23" spans="1:63" ht="45" x14ac:dyDescent="0.35">
      <c r="A23" s="77"/>
      <c r="B23" s="39"/>
      <c r="C23" s="39"/>
      <c r="D23" s="39"/>
      <c r="E23" s="39"/>
      <c r="F23" s="73"/>
      <c r="G23" s="95">
        <f>Table1487453233343536331323334353738393103113123133143153164174184[[#This Row],[Hours Worked]]*Table1487453233343536331323334353738393103113123133143153164174184[[#This Row],[Rate]]</f>
        <v>0</v>
      </c>
      <c r="H23" s="116"/>
      <c r="I23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23" s="94"/>
      <c r="K23" s="95">
        <f>Table1487453233343536331323334353738393103113123133143153164174184[[#This Row],[Rate (Auto selects)]]*Table1487453233343536331323334353738393103113123133143153164174184[[#This Row],[Hours Used]]</f>
        <v>0</v>
      </c>
      <c r="M23" s="94" t="s">
        <v>119</v>
      </c>
      <c r="N23" s="94" t="s">
        <v>70</v>
      </c>
      <c r="O23" s="107">
        <v>69.61</v>
      </c>
      <c r="S23" s="33"/>
      <c r="T23" s="39"/>
      <c r="U23" s="39"/>
      <c r="V23" s="39"/>
      <c r="W23" s="39"/>
      <c r="X23" s="39"/>
      <c r="Y23" s="112">
        <f>IF(X23 &lt;&gt; "", RIGHT(Table15775311283848586881828384858788898108118128138148158169179189[[#This Row],[Class (Dropdown)]],6),0)</f>
        <v>0</v>
      </c>
      <c r="Z23" s="108"/>
      <c r="AA23" s="107"/>
      <c r="AB23" s="111">
        <f>Table15775311283848586881828384858788898108118128138148158169179189[[#This Row],[Rate (Auto fill)]]*Table15775311283848586881828384858788898108118128138148158169179189[[#This Row],[Hours Groomed]]</f>
        <v>0</v>
      </c>
      <c r="AC23" s="32"/>
      <c r="AD23" s="39"/>
      <c r="AE23" s="39"/>
      <c r="AF23" s="39"/>
      <c r="AG23" s="39"/>
      <c r="AH23" s="78"/>
      <c r="AI23" s="33"/>
      <c r="AJ23" s="39"/>
      <c r="AK23" s="39"/>
      <c r="AL23" s="39"/>
      <c r="AM23" s="76"/>
      <c r="AN23" s="39"/>
      <c r="AO23" s="39"/>
      <c r="AP23" s="33"/>
      <c r="AQ23" s="77"/>
      <c r="AR23" s="39"/>
      <c r="AS23" s="39"/>
      <c r="AT23" s="76"/>
      <c r="AU23" s="39"/>
      <c r="AV23" s="78"/>
      <c r="AW23" s="33"/>
      <c r="AX23" s="77"/>
      <c r="AY23" s="39"/>
      <c r="AZ23" s="39"/>
      <c r="BA23" s="76"/>
      <c r="BB23" s="39"/>
      <c r="BC23" s="78"/>
      <c r="BD23" s="33"/>
      <c r="BE23" s="77"/>
      <c r="BF23" s="39"/>
      <c r="BG23" s="39"/>
      <c r="BH23" s="76"/>
      <c r="BI23" s="39"/>
      <c r="BJ23" s="78"/>
      <c r="BK23" s="33"/>
    </row>
    <row r="24" spans="1:63" ht="30" x14ac:dyDescent="0.35">
      <c r="A24" s="77"/>
      <c r="B24" s="39"/>
      <c r="C24" s="39"/>
      <c r="D24" s="39"/>
      <c r="E24" s="39"/>
      <c r="F24" s="73"/>
      <c r="G24" s="95">
        <f>Table1487453233343536331323334353738393103113123133143153164174184[[#This Row],[Hours Worked]]*Table1487453233343536331323334353738393103113123133143153164174184[[#This Row],[Rate]]</f>
        <v>0</v>
      </c>
      <c r="H24" s="116"/>
      <c r="I24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24" s="94"/>
      <c r="K24" s="95">
        <f>Table1487453233343536331323334353738393103113123133143153164174184[[#This Row],[Rate (Auto selects)]]*Table1487453233343536331323334353738393103113123133143153164174184[[#This Row],[Hours Used]]</f>
        <v>0</v>
      </c>
      <c r="M24" s="94" t="s">
        <v>120</v>
      </c>
      <c r="N24" s="94" t="s">
        <v>57</v>
      </c>
      <c r="O24" s="107">
        <v>48.88</v>
      </c>
      <c r="S24" s="33"/>
      <c r="T24" s="39"/>
      <c r="U24" s="39"/>
      <c r="V24" s="39"/>
      <c r="W24" s="39"/>
      <c r="X24" s="39"/>
      <c r="Y24" s="112">
        <f>IF(X24 &lt;&gt; "", RIGHT(Table15775311283848586881828384858788898108118128138148158169179189[[#This Row],[Class (Dropdown)]],6),0)</f>
        <v>0</v>
      </c>
      <c r="Z24" s="108"/>
      <c r="AA24" s="107"/>
      <c r="AB24" s="111">
        <f>Table15775311283848586881828384858788898108118128138148158169179189[[#This Row],[Rate (Auto fill)]]*Table15775311283848586881828384858788898108118128138148158169179189[[#This Row],[Hours Groomed]]</f>
        <v>0</v>
      </c>
      <c r="AC24" s="32"/>
      <c r="AD24" s="39"/>
      <c r="AE24" s="39"/>
      <c r="AF24" s="39"/>
      <c r="AG24" s="39"/>
      <c r="AH24" s="78"/>
      <c r="AI24" s="33"/>
      <c r="AJ24" s="39"/>
      <c r="AK24" s="39"/>
      <c r="AL24" s="39"/>
      <c r="AM24" s="76"/>
      <c r="AN24" s="39"/>
      <c r="AO24" s="39"/>
      <c r="AP24" s="33"/>
      <c r="AQ24" s="77"/>
      <c r="AR24" s="39"/>
      <c r="AS24" s="39"/>
      <c r="AT24" s="76"/>
      <c r="AU24" s="39"/>
      <c r="AV24" s="78"/>
      <c r="AW24" s="33"/>
      <c r="AX24" s="77"/>
      <c r="AY24" s="39"/>
      <c r="AZ24" s="39"/>
      <c r="BA24" s="76"/>
      <c r="BB24" s="39"/>
      <c r="BC24" s="78"/>
      <c r="BD24" s="33"/>
      <c r="BE24" s="77"/>
      <c r="BF24" s="39"/>
      <c r="BG24" s="39"/>
      <c r="BH24" s="76"/>
      <c r="BI24" s="39"/>
      <c r="BJ24" s="78"/>
      <c r="BK24" s="33"/>
    </row>
    <row r="25" spans="1:63" ht="30" x14ac:dyDescent="0.35">
      <c r="A25" s="77"/>
      <c r="B25" s="39"/>
      <c r="C25" s="39"/>
      <c r="D25" s="39"/>
      <c r="E25" s="39"/>
      <c r="F25" s="73"/>
      <c r="G25" s="95">
        <f>Table1487453233343536331323334353738393103113123133143153164174184[[#This Row],[Hours Worked]]*Table1487453233343536331323334353738393103113123133143153164174184[[#This Row],[Rate]]</f>
        <v>0</v>
      </c>
      <c r="H25" s="116"/>
      <c r="I25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25" s="94"/>
      <c r="K25" s="95">
        <f>Table1487453233343536331323334353738393103113123133143153164174184[[#This Row],[Rate (Auto selects)]]*Table1487453233343536331323334353738393103113123133143153164174184[[#This Row],[Hours Used]]</f>
        <v>0</v>
      </c>
      <c r="M25" s="94" t="s">
        <v>109</v>
      </c>
      <c r="N25" s="94" t="s">
        <v>71</v>
      </c>
      <c r="O25" s="107">
        <v>44.14</v>
      </c>
      <c r="S25" s="33"/>
      <c r="T25" s="39"/>
      <c r="U25" s="39"/>
      <c r="V25" s="39"/>
      <c r="W25" s="39"/>
      <c r="X25" s="39"/>
      <c r="Y25" s="112">
        <f>IF(X25 &lt;&gt; "", RIGHT(Table15775311283848586881828384858788898108118128138148158169179189[[#This Row],[Class (Dropdown)]],6),0)</f>
        <v>0</v>
      </c>
      <c r="Z25" s="108"/>
      <c r="AA25" s="107"/>
      <c r="AB25" s="111">
        <f>Table15775311283848586881828384858788898108118128138148158169179189[[#This Row],[Rate (Auto fill)]]*Table15775311283848586881828384858788898108118128138148158169179189[[#This Row],[Hours Groomed]]</f>
        <v>0</v>
      </c>
      <c r="AC25" s="32"/>
      <c r="AD25" s="39"/>
      <c r="AE25" s="39"/>
      <c r="AF25" s="39"/>
      <c r="AG25" s="39"/>
      <c r="AH25" s="78"/>
      <c r="AI25" s="33"/>
      <c r="AJ25" s="39"/>
      <c r="AK25" s="39"/>
      <c r="AL25" s="39"/>
      <c r="AM25" s="76"/>
      <c r="AN25" s="39"/>
      <c r="AO25" s="39"/>
      <c r="AP25" s="33"/>
      <c r="AQ25" s="77"/>
      <c r="AR25" s="39"/>
      <c r="AS25" s="39"/>
      <c r="AT25" s="76"/>
      <c r="AU25" s="39"/>
      <c r="AV25" s="78"/>
      <c r="AW25" s="33"/>
      <c r="AX25" s="77"/>
      <c r="AY25" s="39"/>
      <c r="AZ25" s="39"/>
      <c r="BA25" s="76"/>
      <c r="BB25" s="39"/>
      <c r="BC25" s="78"/>
      <c r="BD25" s="33"/>
      <c r="BE25" s="77"/>
      <c r="BF25" s="39"/>
      <c r="BG25" s="39"/>
      <c r="BH25" s="76"/>
      <c r="BI25" s="39"/>
      <c r="BJ25" s="78"/>
      <c r="BK25" s="33"/>
    </row>
    <row r="26" spans="1:63" ht="30" x14ac:dyDescent="0.35">
      <c r="A26" s="77"/>
      <c r="B26" s="39"/>
      <c r="C26" s="39"/>
      <c r="D26" s="39"/>
      <c r="E26" s="39"/>
      <c r="F26" s="73"/>
      <c r="G26" s="95">
        <f>Table1487453233343536331323334353738393103113123133143153164174184[[#This Row],[Hours Worked]]*Table1487453233343536331323334353738393103113123133143153164174184[[#This Row],[Rate]]</f>
        <v>0</v>
      </c>
      <c r="H26" s="116"/>
      <c r="I26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26" s="94"/>
      <c r="K26" s="95">
        <f>Table1487453233343536331323334353738393103113123133143153164174184[[#This Row],[Rate (Auto selects)]]*Table1487453233343536331323334353738393103113123133143153164174184[[#This Row],[Hours Used]]</f>
        <v>0</v>
      </c>
      <c r="M26" s="94" t="s">
        <v>110</v>
      </c>
      <c r="N26" s="94" t="s">
        <v>72</v>
      </c>
      <c r="O26" s="107">
        <v>43.75</v>
      </c>
      <c r="S26" s="33"/>
      <c r="T26" s="39"/>
      <c r="U26" s="39"/>
      <c r="V26" s="39"/>
      <c r="W26" s="39"/>
      <c r="X26" s="39"/>
      <c r="Y26" s="112">
        <f>IF(X26 &lt;&gt; "", RIGHT(Table15775311283848586881828384858788898108118128138148158169179189[[#This Row],[Class (Dropdown)]],6),0)</f>
        <v>0</v>
      </c>
      <c r="Z26" s="108"/>
      <c r="AA26" s="107"/>
      <c r="AB26" s="111">
        <f>Table15775311283848586881828384858788898108118128138148158169179189[[#This Row],[Rate (Auto fill)]]*Table15775311283848586881828384858788898108118128138148158169179189[[#This Row],[Hours Groomed]]</f>
        <v>0</v>
      </c>
      <c r="AC26" s="32"/>
      <c r="AD26" s="39"/>
      <c r="AE26" s="39"/>
      <c r="AF26" s="39"/>
      <c r="AG26" s="39"/>
      <c r="AH26" s="78"/>
      <c r="AI26" s="33"/>
      <c r="AJ26" s="39"/>
      <c r="AK26" s="39"/>
      <c r="AL26" s="39"/>
      <c r="AM26" s="76"/>
      <c r="AN26" s="39"/>
      <c r="AO26" s="39"/>
      <c r="AP26" s="33"/>
      <c r="AQ26" s="77"/>
      <c r="AR26" s="39"/>
      <c r="AS26" s="39"/>
      <c r="AT26" s="76"/>
      <c r="AU26" s="39"/>
      <c r="AV26" s="78"/>
      <c r="AW26" s="33"/>
      <c r="AX26" s="77"/>
      <c r="AY26" s="39"/>
      <c r="AZ26" s="39"/>
      <c r="BA26" s="76"/>
      <c r="BB26" s="39"/>
      <c r="BC26" s="78"/>
      <c r="BD26" s="33"/>
      <c r="BE26" s="77"/>
      <c r="BF26" s="39"/>
      <c r="BG26" s="39"/>
      <c r="BH26" s="76"/>
      <c r="BI26" s="39"/>
      <c r="BJ26" s="78"/>
      <c r="BK26" s="33"/>
    </row>
    <row r="27" spans="1:63" ht="45" x14ac:dyDescent="0.35">
      <c r="A27" s="77"/>
      <c r="B27" s="39"/>
      <c r="C27" s="39"/>
      <c r="D27" s="39"/>
      <c r="E27" s="39"/>
      <c r="F27" s="73"/>
      <c r="G27" s="95">
        <f>Table1487453233343536331323334353738393103113123133143153164174184[[#This Row],[Hours Worked]]*Table1487453233343536331323334353738393103113123133143153164174184[[#This Row],[Rate]]</f>
        <v>0</v>
      </c>
      <c r="H27" s="116"/>
      <c r="I27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27" s="94"/>
      <c r="K27" s="95">
        <f>Table1487453233343536331323334353738393103113123133143153164174184[[#This Row],[Rate (Auto selects)]]*Table1487453233343536331323334353738393103113123133143153164174184[[#This Row],[Hours Used]]</f>
        <v>0</v>
      </c>
      <c r="M27" s="94" t="s">
        <v>111</v>
      </c>
      <c r="N27" s="94" t="s">
        <v>73</v>
      </c>
      <c r="O27" s="107">
        <v>18.78</v>
      </c>
      <c r="S27" s="33"/>
      <c r="T27" s="39"/>
      <c r="U27" s="39"/>
      <c r="V27" s="39"/>
      <c r="W27" s="39"/>
      <c r="X27" s="39"/>
      <c r="Y27" s="112">
        <f>IF(X27 &lt;&gt; "", RIGHT(Table15775311283848586881828384858788898108118128138148158169179189[[#This Row],[Class (Dropdown)]],6),0)</f>
        <v>0</v>
      </c>
      <c r="Z27" s="108"/>
      <c r="AA27" s="107"/>
      <c r="AB27" s="111">
        <f>Table15775311283848586881828384858788898108118128138148158169179189[[#This Row],[Rate (Auto fill)]]*Table15775311283848586881828384858788898108118128138148158169179189[[#This Row],[Hours Groomed]]</f>
        <v>0</v>
      </c>
      <c r="AC27" s="32"/>
      <c r="AD27" s="39"/>
      <c r="AE27" s="39"/>
      <c r="AF27" s="39"/>
      <c r="AG27" s="39"/>
      <c r="AH27" s="78"/>
      <c r="AI27" s="33"/>
      <c r="AJ27" s="39"/>
      <c r="AK27" s="39"/>
      <c r="AL27" s="39"/>
      <c r="AM27" s="76"/>
      <c r="AN27" s="39"/>
      <c r="AO27" s="39"/>
      <c r="AP27" s="33"/>
      <c r="AQ27" s="77"/>
      <c r="AR27" s="39"/>
      <c r="AS27" s="39"/>
      <c r="AT27" s="76"/>
      <c r="AU27" s="39"/>
      <c r="AV27" s="78"/>
      <c r="AW27" s="33"/>
      <c r="AX27" s="77"/>
      <c r="AY27" s="39"/>
      <c r="AZ27" s="39"/>
      <c r="BA27" s="76"/>
      <c r="BB27" s="39"/>
      <c r="BC27" s="78"/>
      <c r="BD27" s="33"/>
      <c r="BE27" s="77"/>
      <c r="BF27" s="39"/>
      <c r="BG27" s="39"/>
      <c r="BH27" s="76"/>
      <c r="BI27" s="39"/>
      <c r="BJ27" s="78"/>
      <c r="BK27" s="33"/>
    </row>
    <row r="28" spans="1:63" ht="45" x14ac:dyDescent="0.35">
      <c r="A28" s="77"/>
      <c r="B28" s="39"/>
      <c r="C28" s="39"/>
      <c r="D28" s="39"/>
      <c r="E28" s="39"/>
      <c r="F28" s="73"/>
      <c r="G28" s="95">
        <f>Table1487453233343536331323334353738393103113123133143153164174184[[#This Row],[Hours Worked]]*Table1487453233343536331323334353738393103113123133143153164174184[[#This Row],[Rate]]</f>
        <v>0</v>
      </c>
      <c r="H28" s="116"/>
      <c r="I28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28" s="94"/>
      <c r="K28" s="95">
        <f>Table1487453233343536331323334353738393103113123133143153164174184[[#This Row],[Rate (Auto selects)]]*Table1487453233343536331323334353738393103113123133143153164174184[[#This Row],[Hours Used]]</f>
        <v>0</v>
      </c>
      <c r="M28" s="94" t="s">
        <v>112</v>
      </c>
      <c r="N28" s="94" t="s">
        <v>74</v>
      </c>
      <c r="O28" s="107">
        <v>28.53</v>
      </c>
      <c r="S28" s="33"/>
      <c r="T28" s="39"/>
      <c r="U28" s="39"/>
      <c r="V28" s="39"/>
      <c r="W28" s="39"/>
      <c r="X28" s="39"/>
      <c r="Y28" s="112">
        <f>IF(X28 &lt;&gt; "", RIGHT(Table15775311283848586881828384858788898108118128138148158169179189[[#This Row],[Class (Dropdown)]],6),0)</f>
        <v>0</v>
      </c>
      <c r="Z28" s="108"/>
      <c r="AA28" s="107"/>
      <c r="AB28" s="111">
        <f>Table15775311283848586881828384858788898108118128138148158169179189[[#This Row],[Rate (Auto fill)]]*Table15775311283848586881828384858788898108118128138148158169179189[[#This Row],[Hours Groomed]]</f>
        <v>0</v>
      </c>
      <c r="AC28" s="32"/>
      <c r="AD28" s="39"/>
      <c r="AE28" s="39"/>
      <c r="AF28" s="39"/>
      <c r="AG28" s="39"/>
      <c r="AH28" s="78"/>
      <c r="AI28" s="33"/>
      <c r="AJ28" s="39"/>
      <c r="AK28" s="39"/>
      <c r="AL28" s="39"/>
      <c r="AM28" s="76"/>
      <c r="AN28" s="39"/>
      <c r="AO28" s="39"/>
      <c r="AP28" s="33"/>
      <c r="AQ28" s="77"/>
      <c r="AR28" s="39"/>
      <c r="AS28" s="39"/>
      <c r="AT28" s="76"/>
      <c r="AU28" s="39"/>
      <c r="AV28" s="78"/>
      <c r="AW28" s="33"/>
      <c r="AX28" s="77"/>
      <c r="AY28" s="39"/>
      <c r="AZ28" s="39"/>
      <c r="BA28" s="76"/>
      <c r="BB28" s="39"/>
      <c r="BC28" s="78"/>
      <c r="BD28" s="33"/>
      <c r="BE28" s="77"/>
      <c r="BF28" s="39"/>
      <c r="BG28" s="39"/>
      <c r="BH28" s="76"/>
      <c r="BI28" s="39"/>
      <c r="BJ28" s="78"/>
      <c r="BK28" s="33"/>
    </row>
    <row r="29" spans="1:63" ht="30" x14ac:dyDescent="0.35">
      <c r="A29" s="77"/>
      <c r="B29" s="39"/>
      <c r="C29" s="39"/>
      <c r="D29" s="39"/>
      <c r="E29" s="39"/>
      <c r="F29" s="73"/>
      <c r="G29" s="95">
        <f>Table1487453233343536331323334353738393103113123133143153164174184[[#This Row],[Hours Worked]]*Table1487453233343536331323334353738393103113123133143153164174184[[#This Row],[Rate]]</f>
        <v>0</v>
      </c>
      <c r="H29" s="116"/>
      <c r="I29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29" s="94"/>
      <c r="K29" s="95">
        <f>Table1487453233343536331323334353738393103113123133143153164174184[[#This Row],[Rate (Auto selects)]]*Table1487453233343536331323334353738393103113123133143153164174184[[#This Row],[Hours Used]]</f>
        <v>0</v>
      </c>
      <c r="M29" s="94" t="s">
        <v>113</v>
      </c>
      <c r="N29" s="94" t="s">
        <v>75</v>
      </c>
      <c r="O29" s="107">
        <v>33.35</v>
      </c>
      <c r="S29" s="33"/>
      <c r="T29" s="39"/>
      <c r="U29" s="39"/>
      <c r="V29" s="39"/>
      <c r="W29" s="39"/>
      <c r="X29" s="39"/>
      <c r="Y29" s="112">
        <f>IF(X29 &lt;&gt; "", RIGHT(Table15775311283848586881828384858788898108118128138148158169179189[[#This Row],[Class (Dropdown)]],6),0)</f>
        <v>0</v>
      </c>
      <c r="Z29" s="108"/>
      <c r="AA29" s="107"/>
      <c r="AB29" s="111">
        <f>Table15775311283848586881828384858788898108118128138148158169179189[[#This Row],[Rate (Auto fill)]]*Table15775311283848586881828384858788898108118128138148158169179189[[#This Row],[Hours Groomed]]</f>
        <v>0</v>
      </c>
      <c r="AC29" s="32"/>
      <c r="AD29" s="39"/>
      <c r="AE29" s="39"/>
      <c r="AF29" s="39"/>
      <c r="AG29" s="39"/>
      <c r="AH29" s="78"/>
      <c r="AI29" s="33"/>
      <c r="AJ29" s="39"/>
      <c r="AK29" s="39"/>
      <c r="AL29" s="39"/>
      <c r="AM29" s="76"/>
      <c r="AN29" s="39"/>
      <c r="AO29" s="39"/>
      <c r="AP29" s="33"/>
      <c r="AQ29" s="77"/>
      <c r="AR29" s="39"/>
      <c r="AS29" s="39"/>
      <c r="AT29" s="76"/>
      <c r="AU29" s="39"/>
      <c r="AV29" s="78"/>
      <c r="AW29" s="33"/>
      <c r="AX29" s="77"/>
      <c r="AY29" s="39"/>
      <c r="AZ29" s="39"/>
      <c r="BA29" s="76"/>
      <c r="BB29" s="39"/>
      <c r="BC29" s="78"/>
      <c r="BD29" s="33"/>
      <c r="BE29" s="77"/>
      <c r="BF29" s="39"/>
      <c r="BG29" s="39"/>
      <c r="BH29" s="76"/>
      <c r="BI29" s="39"/>
      <c r="BJ29" s="78"/>
      <c r="BK29" s="33"/>
    </row>
    <row r="30" spans="1:63" ht="30" x14ac:dyDescent="0.35">
      <c r="A30" s="77"/>
      <c r="B30" s="39"/>
      <c r="C30" s="39"/>
      <c r="D30" s="39"/>
      <c r="E30" s="39"/>
      <c r="F30" s="73"/>
      <c r="G30" s="95">
        <f>Table1487453233343536331323334353738393103113123133143153164174184[[#This Row],[Hours Worked]]*Table1487453233343536331323334353738393103113123133143153164174184[[#This Row],[Rate]]</f>
        <v>0</v>
      </c>
      <c r="H30" s="116"/>
      <c r="I30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30" s="94"/>
      <c r="K30" s="95">
        <f>Table1487453233343536331323334353738393103113123133143153164174184[[#This Row],[Rate (Auto selects)]]*Table1487453233343536331323334353738393103113123133143153164174184[[#This Row],[Hours Used]]</f>
        <v>0</v>
      </c>
      <c r="M30" s="94" t="s">
        <v>114</v>
      </c>
      <c r="N30" s="94" t="s">
        <v>76</v>
      </c>
      <c r="O30" s="107">
        <v>19</v>
      </c>
      <c r="S30" s="33"/>
      <c r="T30" s="39"/>
      <c r="U30" s="39"/>
      <c r="V30" s="39"/>
      <c r="W30" s="39"/>
      <c r="X30" s="39"/>
      <c r="Y30" s="112">
        <f>IF(X30 &lt;&gt; "", RIGHT(Table15775311283848586881828384858788898108118128138148158169179189[[#This Row],[Class (Dropdown)]],6),0)</f>
        <v>0</v>
      </c>
      <c r="Z30" s="108"/>
      <c r="AA30" s="107"/>
      <c r="AB30" s="111">
        <f>Table15775311283848586881828384858788898108118128138148158169179189[[#This Row],[Rate (Auto fill)]]*Table15775311283848586881828384858788898108118128138148158169179189[[#This Row],[Hours Groomed]]</f>
        <v>0</v>
      </c>
      <c r="AC30" s="32"/>
      <c r="AD30" s="39"/>
      <c r="AE30" s="39"/>
      <c r="AF30" s="39"/>
      <c r="AG30" s="39"/>
      <c r="AH30" s="78"/>
      <c r="AI30" s="33"/>
      <c r="AJ30" s="39"/>
      <c r="AK30" s="39"/>
      <c r="AL30" s="39"/>
      <c r="AM30" s="76"/>
      <c r="AN30" s="39"/>
      <c r="AO30" s="39"/>
      <c r="AP30" s="33"/>
      <c r="AQ30" s="77"/>
      <c r="AR30" s="39"/>
      <c r="AS30" s="39"/>
      <c r="AT30" s="76"/>
      <c r="AU30" s="39"/>
      <c r="AV30" s="78"/>
      <c r="AW30" s="33"/>
      <c r="AX30" s="77"/>
      <c r="AY30" s="39"/>
      <c r="AZ30" s="39"/>
      <c r="BA30" s="76"/>
      <c r="BB30" s="39"/>
      <c r="BC30" s="78"/>
      <c r="BD30" s="33"/>
      <c r="BE30" s="77"/>
      <c r="BF30" s="39"/>
      <c r="BG30" s="39"/>
      <c r="BH30" s="76"/>
      <c r="BI30" s="39"/>
      <c r="BJ30" s="78"/>
      <c r="BK30" s="33"/>
    </row>
    <row r="31" spans="1:63" x14ac:dyDescent="0.35">
      <c r="A31" s="77"/>
      <c r="B31" s="39"/>
      <c r="C31" s="39"/>
      <c r="D31" s="39"/>
      <c r="E31" s="39"/>
      <c r="F31" s="73"/>
      <c r="G31" s="95">
        <f>Table1487453233343536331323334353738393103113123133143153164174184[[#This Row],[Hours Worked]]*Table1487453233343536331323334353738393103113123133143153164174184[[#This Row],[Rate]]</f>
        <v>0</v>
      </c>
      <c r="H31" s="116"/>
      <c r="I31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31" s="94"/>
      <c r="K31" s="95">
        <f>Table1487453233343536331323334353738393103113123133143153164174184[[#This Row],[Rate (Auto selects)]]*Table1487453233343536331323334353738393103113123133143153164174184[[#This Row],[Hours Used]]</f>
        <v>0</v>
      </c>
      <c r="M31" s="94" t="s">
        <v>115</v>
      </c>
      <c r="N31" s="94" t="s">
        <v>77</v>
      </c>
      <c r="O31" s="107">
        <v>9.3800000000000008</v>
      </c>
      <c r="S31" s="33"/>
      <c r="T31" s="39"/>
      <c r="U31" s="39"/>
      <c r="V31" s="39"/>
      <c r="W31" s="39"/>
      <c r="X31" s="39"/>
      <c r="Y31" s="112">
        <f>IF(X31 &lt;&gt; "", RIGHT(Table15775311283848586881828384858788898108118128138148158169179189[[#This Row],[Class (Dropdown)]],6),0)</f>
        <v>0</v>
      </c>
      <c r="Z31" s="108"/>
      <c r="AA31" s="107"/>
      <c r="AB31" s="111">
        <f>Table15775311283848586881828384858788898108118128138148158169179189[[#This Row],[Rate (Auto fill)]]*Table15775311283848586881828384858788898108118128138148158169179189[[#This Row],[Hours Groomed]]</f>
        <v>0</v>
      </c>
      <c r="AC31" s="32"/>
      <c r="AD31" s="39"/>
      <c r="AE31" s="39"/>
      <c r="AF31" s="39"/>
      <c r="AG31" s="39"/>
      <c r="AH31" s="78"/>
      <c r="AI31" s="33"/>
      <c r="AJ31" s="39"/>
      <c r="AK31" s="39"/>
      <c r="AL31" s="39"/>
      <c r="AM31" s="76"/>
      <c r="AN31" s="39"/>
      <c r="AO31" s="39"/>
      <c r="AP31" s="33"/>
      <c r="AQ31" s="77"/>
      <c r="AR31" s="39"/>
      <c r="AS31" s="39"/>
      <c r="AT31" s="76"/>
      <c r="AU31" s="39"/>
      <c r="AV31" s="78"/>
      <c r="AW31" s="33"/>
      <c r="AX31" s="77"/>
      <c r="AY31" s="39"/>
      <c r="AZ31" s="39"/>
      <c r="BA31" s="76"/>
      <c r="BB31" s="39"/>
      <c r="BC31" s="78"/>
      <c r="BD31" s="33"/>
      <c r="BE31" s="77"/>
      <c r="BF31" s="39"/>
      <c r="BG31" s="39"/>
      <c r="BH31" s="76"/>
      <c r="BI31" s="39"/>
      <c r="BJ31" s="78"/>
      <c r="BK31" s="33"/>
    </row>
    <row r="32" spans="1:63" ht="30" x14ac:dyDescent="0.35">
      <c r="A32" s="77"/>
      <c r="B32" s="39"/>
      <c r="C32" s="39"/>
      <c r="D32" s="39"/>
      <c r="E32" s="39"/>
      <c r="F32" s="73"/>
      <c r="G32" s="95">
        <f>Table1487453233343536331323334353738393103113123133143153164174184[[#This Row],[Hours Worked]]*Table1487453233343536331323334353738393103113123133143153164174184[[#This Row],[Rate]]</f>
        <v>0</v>
      </c>
      <c r="H32" s="116"/>
      <c r="I32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32" s="94"/>
      <c r="K32" s="95">
        <f>Table1487453233343536331323334353738393103113123133143153164174184[[#This Row],[Rate (Auto selects)]]*Table1487453233343536331323334353738393103113123133143153164174184[[#This Row],[Hours Used]]</f>
        <v>0</v>
      </c>
      <c r="M32" s="94" t="s">
        <v>98</v>
      </c>
      <c r="N32" s="94" t="s">
        <v>78</v>
      </c>
      <c r="O32" s="107">
        <v>57</v>
      </c>
      <c r="S32" s="33"/>
      <c r="T32" s="39"/>
      <c r="U32" s="39"/>
      <c r="V32" s="39"/>
      <c r="W32" s="39"/>
      <c r="X32" s="39"/>
      <c r="Y32" s="112">
        <f>IF(X32 &lt;&gt; "", RIGHT(Table15775311283848586881828384858788898108118128138148158169179189[[#This Row],[Class (Dropdown)]],6),0)</f>
        <v>0</v>
      </c>
      <c r="Z32" s="108"/>
      <c r="AA32" s="107"/>
      <c r="AB32" s="111">
        <f>Table15775311283848586881828384858788898108118128138148158169179189[[#This Row],[Rate (Auto fill)]]*Table15775311283848586881828384858788898108118128138148158169179189[[#This Row],[Hours Groomed]]</f>
        <v>0</v>
      </c>
      <c r="AC32" s="32"/>
      <c r="AD32" s="39"/>
      <c r="AE32" s="39"/>
      <c r="AF32" s="39"/>
      <c r="AG32" s="39"/>
      <c r="AH32" s="78"/>
      <c r="AI32" s="33"/>
      <c r="AJ32" s="39"/>
      <c r="AK32" s="39"/>
      <c r="AL32" s="39"/>
      <c r="AM32" s="76"/>
      <c r="AN32" s="39"/>
      <c r="AO32" s="39"/>
      <c r="AP32" s="33"/>
      <c r="AQ32" s="77"/>
      <c r="AR32" s="39"/>
      <c r="AS32" s="39"/>
      <c r="AT32" s="76"/>
      <c r="AU32" s="39"/>
      <c r="AV32" s="78"/>
      <c r="AW32" s="33"/>
      <c r="AX32" s="77"/>
      <c r="AY32" s="39"/>
      <c r="AZ32" s="39"/>
      <c r="BA32" s="76"/>
      <c r="BB32" s="39"/>
      <c r="BC32" s="78"/>
      <c r="BD32" s="33"/>
      <c r="BE32" s="77"/>
      <c r="BF32" s="39"/>
      <c r="BG32" s="39"/>
      <c r="BH32" s="76"/>
      <c r="BI32" s="39"/>
      <c r="BJ32" s="78"/>
      <c r="BK32" s="33"/>
    </row>
    <row r="33" spans="1:63" ht="30" x14ac:dyDescent="0.35">
      <c r="A33" s="77"/>
      <c r="B33" s="39"/>
      <c r="C33" s="39"/>
      <c r="D33" s="39"/>
      <c r="E33" s="39"/>
      <c r="F33" s="73"/>
      <c r="G33" s="95">
        <f>Table1487453233343536331323334353738393103113123133143153164174184[[#This Row],[Hours Worked]]*Table1487453233343536331323334353738393103113123133143153164174184[[#This Row],[Rate]]</f>
        <v>0</v>
      </c>
      <c r="H33" s="116"/>
      <c r="I33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33" s="94"/>
      <c r="K33" s="95">
        <f>Table1487453233343536331323334353738393103113123133143153164174184[[#This Row],[Rate (Auto selects)]]*Table1487453233343536331323334353738393103113123133143153164174184[[#This Row],[Hours Used]]</f>
        <v>0</v>
      </c>
      <c r="M33" s="94" t="s">
        <v>99</v>
      </c>
      <c r="N33" s="94" t="s">
        <v>79</v>
      </c>
      <c r="O33" s="107">
        <v>112.35</v>
      </c>
      <c r="S33" s="33"/>
      <c r="T33" s="39"/>
      <c r="U33" s="39"/>
      <c r="V33" s="39"/>
      <c r="W33" s="39"/>
      <c r="X33" s="39"/>
      <c r="Y33" s="112">
        <f>IF(X33 &lt;&gt; "", RIGHT(Table15775311283848586881828384858788898108118128138148158169179189[[#This Row],[Class (Dropdown)]],6),0)</f>
        <v>0</v>
      </c>
      <c r="Z33" s="108"/>
      <c r="AA33" s="107"/>
      <c r="AB33" s="111">
        <f>Table15775311283848586881828384858788898108118128138148158169179189[[#This Row],[Rate (Auto fill)]]*Table15775311283848586881828384858788898108118128138148158169179189[[#This Row],[Hours Groomed]]</f>
        <v>0</v>
      </c>
      <c r="AC33" s="32"/>
      <c r="AD33" s="39"/>
      <c r="AE33" s="39"/>
      <c r="AF33" s="39"/>
      <c r="AG33" s="39"/>
      <c r="AH33" s="78"/>
      <c r="AI33" s="33"/>
      <c r="AJ33" s="39"/>
      <c r="AK33" s="39"/>
      <c r="AL33" s="39"/>
      <c r="AM33" s="76"/>
      <c r="AN33" s="39"/>
      <c r="AO33" s="39"/>
      <c r="AP33" s="33"/>
      <c r="AQ33" s="77"/>
      <c r="AR33" s="39"/>
      <c r="AS33" s="39"/>
      <c r="AT33" s="76"/>
      <c r="AU33" s="39"/>
      <c r="AV33" s="78"/>
      <c r="AW33" s="33"/>
      <c r="AX33" s="77"/>
      <c r="AY33" s="39"/>
      <c r="AZ33" s="39"/>
      <c r="BA33" s="76"/>
      <c r="BB33" s="39"/>
      <c r="BC33" s="78"/>
      <c r="BD33" s="33"/>
      <c r="BE33" s="77"/>
      <c r="BF33" s="39"/>
      <c r="BG33" s="39"/>
      <c r="BH33" s="76"/>
      <c r="BI33" s="39"/>
      <c r="BJ33" s="78"/>
      <c r="BK33" s="33"/>
    </row>
    <row r="34" spans="1:63" ht="30" x14ac:dyDescent="0.35">
      <c r="A34" s="77"/>
      <c r="B34" s="39"/>
      <c r="C34" s="39"/>
      <c r="D34" s="39"/>
      <c r="E34" s="39"/>
      <c r="F34" s="73"/>
      <c r="G34" s="95">
        <f>Table1487453233343536331323334353738393103113123133143153164174184[[#This Row],[Hours Worked]]*Table1487453233343536331323334353738393103113123133143153164174184[[#This Row],[Rate]]</f>
        <v>0</v>
      </c>
      <c r="H34" s="116"/>
      <c r="I34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34" s="94"/>
      <c r="K34" s="95">
        <f>Table1487453233343536331323334353738393103113123133143153164174184[[#This Row],[Rate (Auto selects)]]*Table1487453233343536331323334353738393103113123133143153164174184[[#This Row],[Hours Used]]</f>
        <v>0</v>
      </c>
      <c r="M34" s="94" t="s">
        <v>100</v>
      </c>
      <c r="N34" s="94" t="s">
        <v>80</v>
      </c>
      <c r="O34" s="107">
        <v>46.38</v>
      </c>
      <c r="S34" s="33"/>
      <c r="T34" s="39"/>
      <c r="U34" s="39"/>
      <c r="V34" s="39"/>
      <c r="W34" s="39"/>
      <c r="X34" s="39"/>
      <c r="Y34" s="112">
        <f>IF(X34 &lt;&gt; "", RIGHT(Table15775311283848586881828384858788898108118128138148158169179189[[#This Row],[Class (Dropdown)]],6),0)</f>
        <v>0</v>
      </c>
      <c r="Z34" s="108"/>
      <c r="AA34" s="107"/>
      <c r="AB34" s="111">
        <f>Table15775311283848586881828384858788898108118128138148158169179189[[#This Row],[Rate (Auto fill)]]*Table15775311283848586881828384858788898108118128138148158169179189[[#This Row],[Hours Groomed]]</f>
        <v>0</v>
      </c>
      <c r="AC34" s="32"/>
      <c r="AD34" s="39"/>
      <c r="AE34" s="39"/>
      <c r="AF34" s="39"/>
      <c r="AG34" s="39"/>
      <c r="AH34" s="78"/>
      <c r="AI34" s="33"/>
      <c r="AJ34" s="39"/>
      <c r="AK34" s="39"/>
      <c r="AL34" s="39"/>
      <c r="AM34" s="76"/>
      <c r="AN34" s="39"/>
      <c r="AO34" s="39"/>
      <c r="AP34" s="33"/>
      <c r="AQ34" s="77"/>
      <c r="AR34" s="39"/>
      <c r="AS34" s="39"/>
      <c r="AT34" s="76"/>
      <c r="AU34" s="39"/>
      <c r="AV34" s="78"/>
      <c r="AW34" s="33"/>
      <c r="AX34" s="77"/>
      <c r="AY34" s="39"/>
      <c r="AZ34" s="39"/>
      <c r="BA34" s="76"/>
      <c r="BB34" s="39"/>
      <c r="BC34" s="78"/>
      <c r="BD34" s="33"/>
      <c r="BE34" s="77"/>
      <c r="BF34" s="39"/>
      <c r="BG34" s="39"/>
      <c r="BH34" s="76"/>
      <c r="BI34" s="39"/>
      <c r="BJ34" s="78"/>
      <c r="BK34" s="33"/>
    </row>
    <row r="35" spans="1:63" ht="30" x14ac:dyDescent="0.35">
      <c r="A35" s="77"/>
      <c r="B35" s="39"/>
      <c r="C35" s="39"/>
      <c r="D35" s="39"/>
      <c r="E35" s="39"/>
      <c r="F35" s="73"/>
      <c r="G35" s="95">
        <f>Table1487453233343536331323334353738393103113123133143153164174184[[#This Row],[Hours Worked]]*Table1487453233343536331323334353738393103113123133143153164174184[[#This Row],[Rate]]</f>
        <v>0</v>
      </c>
      <c r="H35" s="116"/>
      <c r="I35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35" s="94"/>
      <c r="K35" s="95">
        <f>Table1487453233343536331323334353738393103113123133143153164174184[[#This Row],[Rate (Auto selects)]]*Table1487453233343536331323334353738393103113123133143153164174184[[#This Row],[Hours Used]]</f>
        <v>0</v>
      </c>
      <c r="M35" s="94" t="s">
        <v>101</v>
      </c>
      <c r="N35" s="94" t="s">
        <v>81</v>
      </c>
      <c r="O35" s="107">
        <v>111.43</v>
      </c>
      <c r="S35" s="33"/>
      <c r="T35" s="39"/>
      <c r="U35" s="39"/>
      <c r="V35" s="39"/>
      <c r="W35" s="39"/>
      <c r="X35" s="39"/>
      <c r="Y35" s="112">
        <f>IF(X35 &lt;&gt; "", RIGHT(Table15775311283848586881828384858788898108118128138148158169179189[[#This Row],[Class (Dropdown)]],6),0)</f>
        <v>0</v>
      </c>
      <c r="Z35" s="108"/>
      <c r="AA35" s="107"/>
      <c r="AB35" s="111">
        <f>Table15775311283848586881828384858788898108118128138148158169179189[[#This Row],[Rate (Auto fill)]]*Table15775311283848586881828384858788898108118128138148158169179189[[#This Row],[Hours Groomed]]</f>
        <v>0</v>
      </c>
      <c r="AC35" s="32"/>
      <c r="AD35" s="39"/>
      <c r="AE35" s="39"/>
      <c r="AF35" s="39"/>
      <c r="AG35" s="39"/>
      <c r="AH35" s="78"/>
      <c r="AI35" s="33"/>
      <c r="AJ35" s="39"/>
      <c r="AK35" s="39"/>
      <c r="AL35" s="39"/>
      <c r="AM35" s="76"/>
      <c r="AN35" s="39"/>
      <c r="AO35" s="39"/>
      <c r="AP35" s="33"/>
      <c r="AQ35" s="77"/>
      <c r="AR35" s="39"/>
      <c r="AS35" s="39"/>
      <c r="AT35" s="76"/>
      <c r="AU35" s="39"/>
      <c r="AV35" s="78"/>
      <c r="AW35" s="33"/>
      <c r="AX35" s="77"/>
      <c r="AY35" s="39"/>
      <c r="AZ35" s="39"/>
      <c r="BA35" s="76"/>
      <c r="BB35" s="39"/>
      <c r="BC35" s="78"/>
      <c r="BD35" s="33"/>
      <c r="BE35" s="77"/>
      <c r="BF35" s="39"/>
      <c r="BG35" s="39"/>
      <c r="BH35" s="76"/>
      <c r="BI35" s="39"/>
      <c r="BJ35" s="78"/>
      <c r="BK35" s="33"/>
    </row>
    <row r="36" spans="1:63" ht="30" x14ac:dyDescent="0.35">
      <c r="A36" s="77"/>
      <c r="B36" s="39"/>
      <c r="C36" s="39"/>
      <c r="D36" s="39"/>
      <c r="E36" s="39"/>
      <c r="F36" s="73"/>
      <c r="G36" s="95">
        <f>Table1487453233343536331323334353738393103113123133143153164174184[[#This Row],[Hours Worked]]*Table1487453233343536331323334353738393103113123133143153164174184[[#This Row],[Rate]]</f>
        <v>0</v>
      </c>
      <c r="H36" s="116"/>
      <c r="I36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36" s="94"/>
      <c r="K36" s="95">
        <f>Table1487453233343536331323334353738393103113123133143153164174184[[#This Row],[Rate (Auto selects)]]*Table1487453233343536331323334353738393103113123133143153164174184[[#This Row],[Hours Used]]</f>
        <v>0</v>
      </c>
      <c r="M36" s="94" t="s">
        <v>102</v>
      </c>
      <c r="N36" s="94" t="s">
        <v>82</v>
      </c>
      <c r="O36" s="107">
        <v>55.85</v>
      </c>
      <c r="S36" s="33"/>
      <c r="T36" s="39"/>
      <c r="U36" s="39"/>
      <c r="V36" s="39"/>
      <c r="W36" s="39"/>
      <c r="X36" s="39"/>
      <c r="Y36" s="112">
        <f>IF(X36 &lt;&gt; "", RIGHT(Table15775311283848586881828384858788898108118128138148158169179189[[#This Row],[Class (Dropdown)]],6),0)</f>
        <v>0</v>
      </c>
      <c r="Z36" s="108"/>
      <c r="AA36" s="107"/>
      <c r="AB36" s="111">
        <f>Table15775311283848586881828384858788898108118128138148158169179189[[#This Row],[Rate (Auto fill)]]*Table15775311283848586881828384858788898108118128138148158169179189[[#This Row],[Hours Groomed]]</f>
        <v>0</v>
      </c>
      <c r="AC36" s="32"/>
      <c r="AD36" s="39"/>
      <c r="AE36" s="39"/>
      <c r="AF36" s="39"/>
      <c r="AG36" s="39"/>
      <c r="AH36" s="78"/>
      <c r="AI36" s="33"/>
      <c r="AJ36" s="39"/>
      <c r="AK36" s="39"/>
      <c r="AL36" s="39"/>
      <c r="AM36" s="76"/>
      <c r="AN36" s="39"/>
      <c r="AO36" s="39"/>
      <c r="AP36" s="33"/>
      <c r="AQ36" s="77"/>
      <c r="AR36" s="39"/>
      <c r="AS36" s="39"/>
      <c r="AT36" s="76"/>
      <c r="AU36" s="39"/>
      <c r="AV36" s="78"/>
      <c r="AW36" s="33"/>
      <c r="AX36" s="77"/>
      <c r="AY36" s="39"/>
      <c r="AZ36" s="39"/>
      <c r="BA36" s="76"/>
      <c r="BB36" s="39"/>
      <c r="BC36" s="78"/>
      <c r="BD36" s="33"/>
      <c r="BE36" s="77"/>
      <c r="BF36" s="39"/>
      <c r="BG36" s="39"/>
      <c r="BH36" s="76"/>
      <c r="BI36" s="39"/>
      <c r="BJ36" s="78"/>
      <c r="BK36" s="33"/>
    </row>
    <row r="37" spans="1:63" ht="30" x14ac:dyDescent="0.35">
      <c r="A37" s="77"/>
      <c r="B37" s="39"/>
      <c r="C37" s="39"/>
      <c r="D37" s="39"/>
      <c r="E37" s="39"/>
      <c r="F37" s="73"/>
      <c r="G37" s="95">
        <f>Table1487453233343536331323334353738393103113123133143153164174184[[#This Row],[Hours Worked]]*Table1487453233343536331323334353738393103113123133143153164174184[[#This Row],[Rate]]</f>
        <v>0</v>
      </c>
      <c r="H37" s="116"/>
      <c r="I37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37" s="94"/>
      <c r="K37" s="95">
        <f>Table1487453233343536331323334353738393103113123133143153164174184[[#This Row],[Rate (Auto selects)]]*Table1487453233343536331323334353738393103113123133143153164174184[[#This Row],[Hours Used]]</f>
        <v>0</v>
      </c>
      <c r="M37" s="94" t="s">
        <v>103</v>
      </c>
      <c r="N37" s="94" t="s">
        <v>83</v>
      </c>
      <c r="O37" s="107">
        <v>68.040000000000006</v>
      </c>
      <c r="S37" s="33"/>
      <c r="T37" s="39"/>
      <c r="U37" s="39"/>
      <c r="V37" s="39"/>
      <c r="W37" s="39"/>
      <c r="X37" s="39"/>
      <c r="Y37" s="112">
        <f>IF(X37 &lt;&gt; "", RIGHT(Table15775311283848586881828384858788898108118128138148158169179189[[#This Row],[Class (Dropdown)]],6),0)</f>
        <v>0</v>
      </c>
      <c r="Z37" s="108"/>
      <c r="AA37" s="107"/>
      <c r="AB37" s="111">
        <f>Table15775311283848586881828384858788898108118128138148158169179189[[#This Row],[Rate (Auto fill)]]*Table15775311283848586881828384858788898108118128138148158169179189[[#This Row],[Hours Groomed]]</f>
        <v>0</v>
      </c>
      <c r="AC37" s="32"/>
      <c r="AD37" s="39"/>
      <c r="AE37" s="39"/>
      <c r="AF37" s="39"/>
      <c r="AG37" s="39"/>
      <c r="AH37" s="78"/>
      <c r="AI37" s="33"/>
      <c r="AJ37" s="39"/>
      <c r="AK37" s="39"/>
      <c r="AL37" s="39"/>
      <c r="AM37" s="76"/>
      <c r="AN37" s="39"/>
      <c r="AO37" s="39"/>
      <c r="AP37" s="33"/>
      <c r="AQ37" s="77"/>
      <c r="AR37" s="39"/>
      <c r="AS37" s="39"/>
      <c r="AT37" s="76"/>
      <c r="AU37" s="39"/>
      <c r="AV37" s="78"/>
      <c r="AW37" s="33"/>
      <c r="AX37" s="77"/>
      <c r="AY37" s="39"/>
      <c r="AZ37" s="39"/>
      <c r="BA37" s="76"/>
      <c r="BB37" s="39"/>
      <c r="BC37" s="78"/>
      <c r="BD37" s="33"/>
      <c r="BE37" s="77"/>
      <c r="BF37" s="39"/>
      <c r="BG37" s="39"/>
      <c r="BH37" s="76"/>
      <c r="BI37" s="39"/>
      <c r="BJ37" s="78"/>
      <c r="BK37" s="33"/>
    </row>
    <row r="38" spans="1:63" x14ac:dyDescent="0.35">
      <c r="A38" s="77"/>
      <c r="B38" s="39"/>
      <c r="C38" s="39"/>
      <c r="D38" s="39"/>
      <c r="E38" s="39"/>
      <c r="F38" s="73"/>
      <c r="G38" s="95">
        <f>Table1487453233343536331323334353738393103113123133143153164174184[[#This Row],[Hours Worked]]*Table1487453233343536331323334353738393103113123133143153164174184[[#This Row],[Rate]]</f>
        <v>0</v>
      </c>
      <c r="H38" s="116"/>
      <c r="I38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38" s="94"/>
      <c r="K38" s="95">
        <f>Table1487453233343536331323334353738393103113123133143153164174184[[#This Row],[Rate (Auto selects)]]*Table1487453233343536331323334353738393103113123133143153164174184[[#This Row],[Hours Used]]</f>
        <v>0</v>
      </c>
      <c r="S38" s="33"/>
      <c r="T38" s="39"/>
      <c r="U38" s="39"/>
      <c r="V38" s="39"/>
      <c r="W38" s="39"/>
      <c r="X38" s="39"/>
      <c r="Y38" s="112">
        <f>IF(X38 &lt;&gt; "", RIGHT(Table15775311283848586881828384858788898108118128138148158169179189[[#This Row],[Class (Dropdown)]],6),0)</f>
        <v>0</v>
      </c>
      <c r="Z38" s="108"/>
      <c r="AA38" s="107"/>
      <c r="AB38" s="111">
        <f>Table15775311283848586881828384858788898108118128138148158169179189[[#This Row],[Rate (Auto fill)]]*Table15775311283848586881828384858788898108118128138148158169179189[[#This Row],[Hours Groomed]]</f>
        <v>0</v>
      </c>
      <c r="AC38" s="32"/>
      <c r="AD38" s="39"/>
      <c r="AE38" s="39"/>
      <c r="AF38" s="39"/>
      <c r="AG38" s="39"/>
      <c r="AH38" s="78"/>
      <c r="AI38" s="33"/>
      <c r="AJ38" s="39"/>
      <c r="AK38" s="39"/>
      <c r="AL38" s="39"/>
      <c r="AM38" s="76"/>
      <c r="AN38" s="39"/>
      <c r="AO38" s="39"/>
      <c r="AP38" s="33"/>
      <c r="AQ38" s="77"/>
      <c r="AR38" s="39"/>
      <c r="AS38" s="39"/>
      <c r="AT38" s="76"/>
      <c r="AU38" s="39"/>
      <c r="AV38" s="78"/>
      <c r="AW38" s="33"/>
      <c r="AX38" s="77"/>
      <c r="AY38" s="39"/>
      <c r="AZ38" s="39"/>
      <c r="BA38" s="76"/>
      <c r="BB38" s="39"/>
      <c r="BC38" s="78"/>
      <c r="BD38" s="33"/>
      <c r="BE38" s="77"/>
      <c r="BF38" s="39"/>
      <c r="BG38" s="39"/>
      <c r="BH38" s="76"/>
      <c r="BI38" s="39"/>
      <c r="BJ38" s="78"/>
      <c r="BK38" s="33"/>
    </row>
    <row r="39" spans="1:63" x14ac:dyDescent="0.35">
      <c r="A39" s="77"/>
      <c r="B39" s="39"/>
      <c r="C39" s="39"/>
      <c r="D39" s="39"/>
      <c r="E39" s="39"/>
      <c r="F39" s="73"/>
      <c r="G39" s="95">
        <f>Table1487453233343536331323334353738393103113123133143153164174184[[#This Row],[Hours Worked]]*Table1487453233343536331323334353738393103113123133143153164174184[[#This Row],[Rate]]</f>
        <v>0</v>
      </c>
      <c r="H39" s="116"/>
      <c r="I39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39" s="94"/>
      <c r="K39" s="95">
        <f>Table1487453233343536331323334353738393103113123133143153164174184[[#This Row],[Rate (Auto selects)]]*Table1487453233343536331323334353738393103113123133143153164174184[[#This Row],[Hours Used]]</f>
        <v>0</v>
      </c>
      <c r="S39" s="33"/>
      <c r="T39" s="39"/>
      <c r="U39" s="39"/>
      <c r="V39" s="39"/>
      <c r="W39" s="39"/>
      <c r="X39" s="39"/>
      <c r="Y39" s="112">
        <f>IF(X39 &lt;&gt; "", RIGHT(Table15775311283848586881828384858788898108118128138148158169179189[[#This Row],[Class (Dropdown)]],6),0)</f>
        <v>0</v>
      </c>
      <c r="Z39" s="108"/>
      <c r="AA39" s="107"/>
      <c r="AB39" s="111">
        <f>Table15775311283848586881828384858788898108118128138148158169179189[[#This Row],[Rate (Auto fill)]]*Table15775311283848586881828384858788898108118128138148158169179189[[#This Row],[Hours Groomed]]</f>
        <v>0</v>
      </c>
      <c r="AC39" s="32"/>
      <c r="AD39" s="39"/>
      <c r="AE39" s="39"/>
      <c r="AF39" s="39"/>
      <c r="AG39" s="39"/>
      <c r="AH39" s="78"/>
      <c r="AI39" s="33"/>
      <c r="AJ39" s="39"/>
      <c r="AK39" s="39"/>
      <c r="AL39" s="39"/>
      <c r="AM39" s="76"/>
      <c r="AN39" s="39"/>
      <c r="AO39" s="39"/>
      <c r="AP39" s="33"/>
      <c r="AQ39" s="77"/>
      <c r="AR39" s="39"/>
      <c r="AS39" s="39"/>
      <c r="AT39" s="76"/>
      <c r="AU39" s="39"/>
      <c r="AV39" s="78"/>
      <c r="AW39" s="33"/>
      <c r="AX39" s="77"/>
      <c r="AY39" s="39"/>
      <c r="AZ39" s="39"/>
      <c r="BA39" s="76"/>
      <c r="BB39" s="39"/>
      <c r="BC39" s="78"/>
      <c r="BD39" s="33"/>
      <c r="BE39" s="77"/>
      <c r="BF39" s="39"/>
      <c r="BG39" s="39"/>
      <c r="BH39" s="76"/>
      <c r="BI39" s="39"/>
      <c r="BJ39" s="78"/>
      <c r="BK39" s="33"/>
    </row>
    <row r="40" spans="1:63" x14ac:dyDescent="0.35">
      <c r="A40" s="77"/>
      <c r="B40" s="39"/>
      <c r="C40" s="39"/>
      <c r="D40" s="39"/>
      <c r="E40" s="39"/>
      <c r="F40" s="73"/>
      <c r="G40" s="95">
        <f>Table1487453233343536331323334353738393103113123133143153164174184[[#This Row],[Hours Worked]]*Table1487453233343536331323334353738393103113123133143153164174184[[#This Row],[Rate]]</f>
        <v>0</v>
      </c>
      <c r="H40" s="116"/>
      <c r="I40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40" s="94"/>
      <c r="K40" s="95">
        <f>Table1487453233343536331323334353738393103113123133143153164174184[[#This Row],[Rate (Auto selects)]]*Table1487453233343536331323334353738393103113123133143153164174184[[#This Row],[Hours Used]]</f>
        <v>0</v>
      </c>
      <c r="S40" s="33"/>
      <c r="T40" s="39"/>
      <c r="U40" s="39"/>
      <c r="V40" s="39"/>
      <c r="W40" s="39"/>
      <c r="X40" s="39"/>
      <c r="Y40" s="112">
        <f>IF(X40 &lt;&gt; "", RIGHT(Table15775311283848586881828384858788898108118128138148158169179189[[#This Row],[Class (Dropdown)]],6),0)</f>
        <v>0</v>
      </c>
      <c r="Z40" s="108"/>
      <c r="AA40" s="107"/>
      <c r="AB40" s="111">
        <f>Table15775311283848586881828384858788898108118128138148158169179189[[#This Row],[Rate (Auto fill)]]*Table15775311283848586881828384858788898108118128138148158169179189[[#This Row],[Hours Groomed]]</f>
        <v>0</v>
      </c>
      <c r="AC40" s="32"/>
      <c r="AD40" s="39"/>
      <c r="AE40" s="39"/>
      <c r="AF40" s="39"/>
      <c r="AG40" s="39"/>
      <c r="AH40" s="78"/>
      <c r="AI40" s="33"/>
      <c r="AJ40" s="39"/>
      <c r="AK40" s="39"/>
      <c r="AL40" s="39"/>
      <c r="AM40" s="76"/>
      <c r="AN40" s="39"/>
      <c r="AO40" s="39"/>
      <c r="AP40" s="33"/>
      <c r="AQ40" s="77"/>
      <c r="AR40" s="39"/>
      <c r="AS40" s="39"/>
      <c r="AT40" s="76"/>
      <c r="AU40" s="39"/>
      <c r="AV40" s="78"/>
      <c r="AW40" s="33"/>
      <c r="AX40" s="77"/>
      <c r="AY40" s="39"/>
      <c r="AZ40" s="39"/>
      <c r="BA40" s="76"/>
      <c r="BB40" s="39"/>
      <c r="BC40" s="78"/>
      <c r="BD40" s="33"/>
      <c r="BE40" s="77"/>
      <c r="BF40" s="39"/>
      <c r="BG40" s="39"/>
      <c r="BH40" s="76"/>
      <c r="BI40" s="39"/>
      <c r="BJ40" s="78"/>
      <c r="BK40" s="33"/>
    </row>
    <row r="41" spans="1:63" x14ac:dyDescent="0.35">
      <c r="A41" s="77"/>
      <c r="B41" s="39"/>
      <c r="C41" s="39"/>
      <c r="D41" s="39"/>
      <c r="E41" s="39"/>
      <c r="F41" s="73"/>
      <c r="G41" s="95">
        <f>Table1487453233343536331323334353738393103113123133143153164174184[[#This Row],[Hours Worked]]*Table1487453233343536331323334353738393103113123133143153164174184[[#This Row],[Rate]]</f>
        <v>0</v>
      </c>
      <c r="H41" s="116"/>
      <c r="I41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41" s="94"/>
      <c r="K41" s="95">
        <f>Table1487453233343536331323334353738393103113123133143153164174184[[#This Row],[Rate (Auto selects)]]*Table1487453233343536331323334353738393103113123133143153164174184[[#This Row],[Hours Used]]</f>
        <v>0</v>
      </c>
      <c r="S41" s="33"/>
      <c r="T41" s="39"/>
      <c r="U41" s="39"/>
      <c r="V41" s="39"/>
      <c r="W41" s="39"/>
      <c r="X41" s="39"/>
      <c r="Y41" s="112">
        <f>IF(X41 &lt;&gt; "", RIGHT(Table15775311283848586881828384858788898108118128138148158169179189[[#This Row],[Class (Dropdown)]],6),0)</f>
        <v>0</v>
      </c>
      <c r="Z41" s="108"/>
      <c r="AA41" s="107"/>
      <c r="AB41" s="111">
        <f>Table15775311283848586881828384858788898108118128138148158169179189[[#This Row],[Rate (Auto fill)]]*Table15775311283848586881828384858788898108118128138148158169179189[[#This Row],[Hours Groomed]]</f>
        <v>0</v>
      </c>
      <c r="AC41" s="32"/>
      <c r="AD41" s="39"/>
      <c r="AE41" s="39"/>
      <c r="AF41" s="39"/>
      <c r="AG41" s="39"/>
      <c r="AH41" s="78"/>
      <c r="AI41" s="33"/>
      <c r="AJ41" s="39"/>
      <c r="AK41" s="39"/>
      <c r="AL41" s="39"/>
      <c r="AM41" s="76"/>
      <c r="AN41" s="39"/>
      <c r="AO41" s="39"/>
      <c r="AP41" s="33"/>
      <c r="AQ41" s="77"/>
      <c r="AR41" s="39"/>
      <c r="AS41" s="39"/>
      <c r="AT41" s="76"/>
      <c r="AU41" s="39"/>
      <c r="AV41" s="78"/>
      <c r="AW41" s="33"/>
      <c r="AX41" s="77"/>
      <c r="AY41" s="39"/>
      <c r="AZ41" s="39"/>
      <c r="BA41" s="76"/>
      <c r="BB41" s="39"/>
      <c r="BC41" s="78"/>
      <c r="BD41" s="33"/>
      <c r="BE41" s="77"/>
      <c r="BF41" s="39"/>
      <c r="BG41" s="39"/>
      <c r="BH41" s="76"/>
      <c r="BI41" s="39"/>
      <c r="BJ41" s="78"/>
      <c r="BK41" s="33"/>
    </row>
    <row r="42" spans="1:63" ht="15.6" thickBot="1" x14ac:dyDescent="0.4">
      <c r="A42" s="77"/>
      <c r="B42" s="39"/>
      <c r="C42" s="39"/>
      <c r="D42" s="39"/>
      <c r="E42" s="39"/>
      <c r="F42" s="73"/>
      <c r="G42" s="95">
        <f>Table1487453233343536331323334353738393103113123133143153164174184[[#This Row],[Hours Worked]]*Table1487453233343536331323334353738393103113123133143153164174184[[#This Row],[Rate]]</f>
        <v>0</v>
      </c>
      <c r="H42" s="116"/>
      <c r="I42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42" s="94"/>
      <c r="K42" s="95">
        <f>Table1487453233343536331323334353738393103113123133143153164174184[[#This Row],[Rate (Auto selects)]]*Table1487453233343536331323334353738393103113123133143153164174184[[#This Row],[Hours Used]]</f>
        <v>0</v>
      </c>
      <c r="S42" s="33"/>
      <c r="T42" s="39"/>
      <c r="U42" s="39"/>
      <c r="V42" s="39"/>
      <c r="W42" s="39"/>
      <c r="X42" s="39"/>
      <c r="Y42" s="112">
        <f>IF(X42 &lt;&gt; "", RIGHT(Table15775311283848586881828384858788898108118128138148158169179189[[#This Row],[Class (Dropdown)]],6),0)</f>
        <v>0</v>
      </c>
      <c r="Z42" s="108"/>
      <c r="AA42" s="107"/>
      <c r="AB42" s="111">
        <f>Table15775311283848586881828384858788898108118128138148158169179189[[#This Row],[Rate (Auto fill)]]*Table15775311283848586881828384858788898108118128138148158169179189[[#This Row],[Hours Groomed]]</f>
        <v>0</v>
      </c>
      <c r="AC42" s="32"/>
      <c r="AD42" s="39"/>
      <c r="AE42" s="82"/>
      <c r="AF42" s="82"/>
      <c r="AG42" s="82"/>
      <c r="AH42" s="83"/>
      <c r="AI42" s="33"/>
      <c r="AJ42" s="39"/>
      <c r="AK42" s="39"/>
      <c r="AL42" s="39"/>
      <c r="AM42" s="76"/>
      <c r="AN42" s="39"/>
      <c r="AO42" s="39"/>
      <c r="AP42" s="33"/>
      <c r="AQ42" s="77"/>
      <c r="AR42" s="39"/>
      <c r="AS42" s="39"/>
      <c r="AT42" s="76"/>
      <c r="AU42" s="39"/>
      <c r="AV42" s="78"/>
      <c r="AW42" s="33"/>
      <c r="AX42" s="77"/>
      <c r="AY42" s="39"/>
      <c r="AZ42" s="39"/>
      <c r="BA42" s="76"/>
      <c r="BB42" s="39"/>
      <c r="BC42" s="78"/>
      <c r="BD42" s="33"/>
      <c r="BE42" s="77"/>
      <c r="BF42" s="39"/>
      <c r="BG42" s="39"/>
      <c r="BH42" s="76"/>
      <c r="BI42" s="39"/>
      <c r="BJ42" s="78"/>
      <c r="BK42" s="33"/>
    </row>
    <row r="43" spans="1:63" x14ac:dyDescent="0.35">
      <c r="A43" s="77"/>
      <c r="B43" s="39"/>
      <c r="C43" s="39"/>
      <c r="D43" s="39"/>
      <c r="E43" s="39"/>
      <c r="F43" s="73"/>
      <c r="G43" s="95">
        <f>Table1487453233343536331323334353738393103113123133143153164174184[[#This Row],[Hours Worked]]*Table1487453233343536331323334353738393103113123133143153164174184[[#This Row],[Rate]]</f>
        <v>0</v>
      </c>
      <c r="H43" s="116"/>
      <c r="I43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43" s="94"/>
      <c r="K43" s="95">
        <f>Table1487453233343536331323334353738393103113123133143153164174184[[#This Row],[Rate (Auto selects)]]*Table1487453233343536331323334353738393103113123133143153164174184[[#This Row],[Hours Used]]</f>
        <v>0</v>
      </c>
      <c r="S43" s="33"/>
      <c r="T43" s="39"/>
      <c r="U43" s="39"/>
      <c r="V43" s="39"/>
      <c r="W43" s="39"/>
      <c r="X43" s="39"/>
      <c r="Y43" s="112">
        <f>IF(X43 &lt;&gt; "", RIGHT(Table15775311283848586881828384858788898108118128138148158169179189[[#This Row],[Class (Dropdown)]],6),0)</f>
        <v>0</v>
      </c>
      <c r="Z43" s="108"/>
      <c r="AA43" s="107"/>
      <c r="AB43" s="111">
        <f>Table15775311283848586881828384858788898108118128138148158169179189[[#This Row],[Rate (Auto fill)]]*Table15775311283848586881828384858788898108118128138148158169179189[[#This Row],[Hours Groomed]]</f>
        <v>0</v>
      </c>
      <c r="AC43" s="32"/>
      <c r="AD43" s="84"/>
      <c r="AE43" s="85"/>
      <c r="AF43" s="85"/>
      <c r="AI43" s="33"/>
      <c r="AJ43" s="39"/>
      <c r="AK43" s="39"/>
      <c r="AL43" s="39"/>
      <c r="AM43" s="76"/>
      <c r="AN43" s="39"/>
      <c r="AO43" s="39"/>
      <c r="AP43" s="33"/>
      <c r="AQ43" s="77"/>
      <c r="AR43" s="39"/>
      <c r="AS43" s="39"/>
      <c r="AT43" s="76"/>
      <c r="AU43" s="39"/>
      <c r="AV43" s="78"/>
      <c r="AW43" s="33"/>
      <c r="AX43" s="77"/>
      <c r="AY43" s="39"/>
      <c r="AZ43" s="39"/>
      <c r="BA43" s="76"/>
      <c r="BB43" s="39"/>
      <c r="BC43" s="78"/>
      <c r="BD43" s="33"/>
      <c r="BE43" s="77"/>
      <c r="BF43" s="39"/>
      <c r="BG43" s="39"/>
      <c r="BH43" s="76"/>
      <c r="BI43" s="39"/>
      <c r="BJ43" s="78"/>
      <c r="BK43" s="33"/>
    </row>
    <row r="44" spans="1:63" x14ac:dyDescent="0.35">
      <c r="A44" s="77"/>
      <c r="B44" s="39"/>
      <c r="C44" s="39"/>
      <c r="D44" s="39"/>
      <c r="E44" s="39"/>
      <c r="F44" s="73"/>
      <c r="G44" s="95">
        <f>Table1487453233343536331323334353738393103113123133143153164174184[[#This Row],[Hours Worked]]*Table1487453233343536331323334353738393103113123133143153164174184[[#This Row],[Rate]]</f>
        <v>0</v>
      </c>
      <c r="H44" s="116"/>
      <c r="I44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44" s="94"/>
      <c r="K44" s="95">
        <f>Table1487453233343536331323334353738393103113123133143153164174184[[#This Row],[Rate (Auto selects)]]*Table1487453233343536331323334353738393103113123133143153164174184[[#This Row],[Hours Used]]</f>
        <v>0</v>
      </c>
      <c r="S44" s="33"/>
      <c r="T44" s="39"/>
      <c r="U44" s="39"/>
      <c r="V44" s="39"/>
      <c r="W44" s="39"/>
      <c r="X44" s="39"/>
      <c r="Y44" s="112">
        <f>IF(X44 &lt;&gt; "", RIGHT(Table15775311283848586881828384858788898108118128138148158169179189[[#This Row],[Class (Dropdown)]],6),0)</f>
        <v>0</v>
      </c>
      <c r="Z44" s="108"/>
      <c r="AA44" s="107"/>
      <c r="AB44" s="111">
        <f>Table15775311283848586881828384858788898108118128138148158169179189[[#This Row],[Rate (Auto fill)]]*Table15775311283848586881828384858788898108118128138148158169179189[[#This Row],[Hours Groomed]]</f>
        <v>0</v>
      </c>
      <c r="AC44" s="32"/>
      <c r="AD44" s="84"/>
      <c r="AE44" s="85"/>
      <c r="AF44" s="85"/>
      <c r="AI44" s="33"/>
      <c r="AJ44" s="39"/>
      <c r="AK44" s="39"/>
      <c r="AL44" s="39"/>
      <c r="AM44" s="76"/>
      <c r="AN44" s="39"/>
      <c r="AO44" s="39"/>
      <c r="AP44" s="33"/>
      <c r="AQ44" s="77"/>
      <c r="AR44" s="39"/>
      <c r="AS44" s="39"/>
      <c r="AT44" s="76"/>
      <c r="AU44" s="39"/>
      <c r="AV44" s="78"/>
      <c r="AW44" s="33"/>
      <c r="AX44" s="77"/>
      <c r="AY44" s="39"/>
      <c r="AZ44" s="39"/>
      <c r="BA44" s="76"/>
      <c r="BB44" s="39"/>
      <c r="BC44" s="78"/>
      <c r="BD44" s="33"/>
      <c r="BE44" s="77"/>
      <c r="BF44" s="39"/>
      <c r="BG44" s="39"/>
      <c r="BH44" s="76"/>
      <c r="BI44" s="39"/>
      <c r="BJ44" s="78"/>
      <c r="BK44" s="33"/>
    </row>
    <row r="45" spans="1:63" x14ac:dyDescent="0.35">
      <c r="A45" s="77"/>
      <c r="B45" s="39"/>
      <c r="C45" s="39"/>
      <c r="D45" s="39"/>
      <c r="E45" s="39"/>
      <c r="F45" s="73"/>
      <c r="G45" s="95">
        <f>Table1487453233343536331323334353738393103113123133143153164174184[[#This Row],[Hours Worked]]*Table1487453233343536331323334353738393103113123133143153164174184[[#This Row],[Rate]]</f>
        <v>0</v>
      </c>
      <c r="H45" s="116"/>
      <c r="I45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45" s="94"/>
      <c r="K45" s="95">
        <f>Table1487453233343536331323334353738393103113123133143153164174184[[#This Row],[Rate (Auto selects)]]*Table1487453233343536331323334353738393103113123133143153164174184[[#This Row],[Hours Used]]</f>
        <v>0</v>
      </c>
      <c r="S45" s="33"/>
      <c r="T45" s="39"/>
      <c r="U45" s="39"/>
      <c r="V45" s="39"/>
      <c r="W45" s="39"/>
      <c r="X45" s="39"/>
      <c r="Y45" s="112">
        <f>IF(X45 &lt;&gt; "", RIGHT(Table15775311283848586881828384858788898108118128138148158169179189[[#This Row],[Class (Dropdown)]],6),0)</f>
        <v>0</v>
      </c>
      <c r="Z45" s="108"/>
      <c r="AA45" s="107"/>
      <c r="AB45" s="111">
        <f>Table15775311283848586881828384858788898108118128138148158169179189[[#This Row],[Rate (Auto fill)]]*Table15775311283848586881828384858788898108118128138148158169179189[[#This Row],[Hours Groomed]]</f>
        <v>0</v>
      </c>
      <c r="AC45" s="32"/>
      <c r="AD45" s="84"/>
      <c r="AE45" s="85"/>
      <c r="AF45" s="85"/>
      <c r="AI45" s="33"/>
      <c r="AJ45" s="39"/>
      <c r="AK45" s="39"/>
      <c r="AL45" s="39"/>
      <c r="AM45" s="76"/>
      <c r="AN45" s="39"/>
      <c r="AO45" s="39"/>
      <c r="AP45" s="33"/>
      <c r="AQ45" s="77"/>
      <c r="AR45" s="39"/>
      <c r="AS45" s="39"/>
      <c r="AT45" s="76"/>
      <c r="AU45" s="39"/>
      <c r="AV45" s="78"/>
      <c r="AW45" s="33"/>
      <c r="AX45" s="77"/>
      <c r="AY45" s="39"/>
      <c r="AZ45" s="39"/>
      <c r="BA45" s="76"/>
      <c r="BB45" s="39"/>
      <c r="BC45" s="78"/>
      <c r="BD45" s="33"/>
      <c r="BE45" s="77"/>
      <c r="BF45" s="39"/>
      <c r="BG45" s="39"/>
      <c r="BH45" s="76"/>
      <c r="BI45" s="39"/>
      <c r="BJ45" s="78"/>
      <c r="BK45" s="33"/>
    </row>
    <row r="46" spans="1:63" x14ac:dyDescent="0.35">
      <c r="A46" s="77"/>
      <c r="B46" s="39"/>
      <c r="C46" s="39"/>
      <c r="D46" s="39"/>
      <c r="E46" s="39"/>
      <c r="F46" s="73"/>
      <c r="G46" s="95">
        <f>Table1487453233343536331323334353738393103113123133143153164174184[[#This Row],[Hours Worked]]*Table1487453233343536331323334353738393103113123133143153164174184[[#This Row],[Rate]]</f>
        <v>0</v>
      </c>
      <c r="H46" s="116"/>
      <c r="I46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46" s="94"/>
      <c r="K46" s="95">
        <f>Table1487453233343536331323334353738393103113123133143153164174184[[#This Row],[Rate (Auto selects)]]*Table1487453233343536331323334353738393103113123133143153164174184[[#This Row],[Hours Used]]</f>
        <v>0</v>
      </c>
      <c r="S46" s="33"/>
      <c r="T46" s="39"/>
      <c r="U46" s="39"/>
      <c r="V46" s="39"/>
      <c r="W46" s="39"/>
      <c r="X46" s="39"/>
      <c r="Y46" s="112">
        <f>IF(X46 &lt;&gt; "", RIGHT(Table15775311283848586881828384858788898108118128138148158169179189[[#This Row],[Class (Dropdown)]],6),0)</f>
        <v>0</v>
      </c>
      <c r="Z46" s="108"/>
      <c r="AA46" s="107"/>
      <c r="AB46" s="111">
        <f>Table15775311283848586881828384858788898108118128138148158169179189[[#This Row],[Rate (Auto fill)]]*Table15775311283848586881828384858788898108118128138148158169179189[[#This Row],[Hours Groomed]]</f>
        <v>0</v>
      </c>
      <c r="AC46" s="32"/>
      <c r="AD46" s="84"/>
      <c r="AE46" s="85"/>
      <c r="AF46" s="85"/>
      <c r="AI46" s="33"/>
      <c r="AJ46" s="39"/>
      <c r="AK46" s="39"/>
      <c r="AL46" s="39"/>
      <c r="AM46" s="76"/>
      <c r="AN46" s="39"/>
      <c r="AO46" s="39"/>
      <c r="AP46" s="33"/>
      <c r="AQ46" s="77"/>
      <c r="AR46" s="39"/>
      <c r="AS46" s="39"/>
      <c r="AT46" s="76"/>
      <c r="AU46" s="39"/>
      <c r="AV46" s="78"/>
      <c r="AW46" s="33"/>
      <c r="AX46" s="77"/>
      <c r="AY46" s="39"/>
      <c r="AZ46" s="39"/>
      <c r="BA46" s="76"/>
      <c r="BB46" s="39"/>
      <c r="BC46" s="78"/>
      <c r="BD46" s="33"/>
      <c r="BE46" s="77"/>
      <c r="BF46" s="39"/>
      <c r="BG46" s="39"/>
      <c r="BH46" s="76"/>
      <c r="BI46" s="39"/>
      <c r="BJ46" s="78"/>
      <c r="BK46" s="33"/>
    </row>
    <row r="47" spans="1:63" x14ac:dyDescent="0.35">
      <c r="A47" s="77"/>
      <c r="B47" s="39"/>
      <c r="C47" s="39"/>
      <c r="D47" s="39"/>
      <c r="E47" s="39"/>
      <c r="F47" s="73"/>
      <c r="G47" s="95">
        <f>Table1487453233343536331323334353738393103113123133143153164174184[[#This Row],[Hours Worked]]*Table1487453233343536331323334353738393103113123133143153164174184[[#This Row],[Rate]]</f>
        <v>0</v>
      </c>
      <c r="H47" s="116"/>
      <c r="I47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47" s="94"/>
      <c r="K47" s="95">
        <f>Table1487453233343536331323334353738393103113123133143153164174184[[#This Row],[Rate (Auto selects)]]*Table1487453233343536331323334353738393103113123133143153164174184[[#This Row],[Hours Used]]</f>
        <v>0</v>
      </c>
      <c r="S47" s="33"/>
      <c r="T47" s="39"/>
      <c r="U47" s="39"/>
      <c r="V47" s="39"/>
      <c r="W47" s="39"/>
      <c r="X47" s="39"/>
      <c r="Y47" s="112">
        <f>IF(X47 &lt;&gt; "", RIGHT(Table15775311283848586881828384858788898108118128138148158169179189[[#This Row],[Class (Dropdown)]],6),0)</f>
        <v>0</v>
      </c>
      <c r="Z47" s="108"/>
      <c r="AA47" s="107"/>
      <c r="AB47" s="111">
        <f>Table15775311283848586881828384858788898108118128138148158169179189[[#This Row],[Rate (Auto fill)]]*Table15775311283848586881828384858788898108118128138148158169179189[[#This Row],[Hours Groomed]]</f>
        <v>0</v>
      </c>
      <c r="AC47" s="32"/>
      <c r="AD47" s="84"/>
      <c r="AE47" s="85"/>
      <c r="AF47" s="85"/>
      <c r="AI47" s="33"/>
      <c r="AJ47" s="39"/>
      <c r="AK47" s="39"/>
      <c r="AL47" s="39"/>
      <c r="AM47" s="76"/>
      <c r="AN47" s="39"/>
      <c r="AO47" s="39"/>
      <c r="AP47" s="33"/>
      <c r="AQ47" s="77"/>
      <c r="AR47" s="39"/>
      <c r="AS47" s="39"/>
      <c r="AT47" s="76"/>
      <c r="AU47" s="39"/>
      <c r="AV47" s="78"/>
      <c r="AW47" s="33"/>
      <c r="AX47" s="77"/>
      <c r="AY47" s="39"/>
      <c r="AZ47" s="39"/>
      <c r="BA47" s="76"/>
      <c r="BB47" s="39"/>
      <c r="BC47" s="78"/>
      <c r="BD47" s="33"/>
      <c r="BE47" s="77"/>
      <c r="BF47" s="39"/>
      <c r="BG47" s="39"/>
      <c r="BH47" s="76"/>
      <c r="BI47" s="39"/>
      <c r="BJ47" s="78"/>
      <c r="BK47" s="33"/>
    </row>
    <row r="48" spans="1:63" x14ac:dyDescent="0.35">
      <c r="A48" s="77"/>
      <c r="B48" s="39"/>
      <c r="C48" s="39"/>
      <c r="D48" s="39"/>
      <c r="E48" s="39"/>
      <c r="F48" s="73"/>
      <c r="G48" s="95">
        <f>Table1487453233343536331323334353738393103113123133143153164174184[[#This Row],[Hours Worked]]*Table1487453233343536331323334353738393103113123133143153164174184[[#This Row],[Rate]]</f>
        <v>0</v>
      </c>
      <c r="H48" s="116"/>
      <c r="I48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48" s="94"/>
      <c r="K48" s="95">
        <f>Table1487453233343536331323334353738393103113123133143153164174184[[#This Row],[Rate (Auto selects)]]*Table1487453233343536331323334353738393103113123133143153164174184[[#This Row],[Hours Used]]</f>
        <v>0</v>
      </c>
      <c r="S48" s="33"/>
      <c r="T48" s="39"/>
      <c r="U48" s="39"/>
      <c r="V48" s="39"/>
      <c r="W48" s="39"/>
      <c r="X48" s="39"/>
      <c r="Y48" s="112">
        <f>IF(X48 &lt;&gt; "", RIGHT(Table15775311283848586881828384858788898108118128138148158169179189[[#This Row],[Class (Dropdown)]],6),0)</f>
        <v>0</v>
      </c>
      <c r="Z48" s="108"/>
      <c r="AA48" s="107"/>
      <c r="AB48" s="111">
        <f>Table15775311283848586881828384858788898108118128138148158169179189[[#This Row],[Rate (Auto fill)]]*Table15775311283848586881828384858788898108118128138148158169179189[[#This Row],[Hours Groomed]]</f>
        <v>0</v>
      </c>
      <c r="AC48" s="32"/>
      <c r="AD48" s="84"/>
      <c r="AE48" s="85"/>
      <c r="AF48" s="85"/>
      <c r="AI48" s="33"/>
      <c r="AJ48" s="39"/>
      <c r="AK48" s="39"/>
      <c r="AL48" s="39"/>
      <c r="AM48" s="76"/>
      <c r="AN48" s="39"/>
      <c r="AO48" s="39"/>
      <c r="AP48" s="33"/>
      <c r="AQ48" s="77"/>
      <c r="AR48" s="39"/>
      <c r="AS48" s="39"/>
      <c r="AT48" s="76"/>
      <c r="AU48" s="39"/>
      <c r="AV48" s="78"/>
      <c r="AW48" s="33"/>
      <c r="AX48" s="77"/>
      <c r="AY48" s="39"/>
      <c r="AZ48" s="39"/>
      <c r="BA48" s="76"/>
      <c r="BB48" s="39"/>
      <c r="BC48" s="78"/>
      <c r="BD48" s="33"/>
      <c r="BE48" s="77"/>
      <c r="BF48" s="39"/>
      <c r="BG48" s="39"/>
      <c r="BH48" s="76"/>
      <c r="BI48" s="39"/>
      <c r="BJ48" s="78"/>
      <c r="BK48" s="33"/>
    </row>
    <row r="49" spans="1:63" x14ac:dyDescent="0.35">
      <c r="A49" s="77"/>
      <c r="B49" s="39"/>
      <c r="C49" s="39"/>
      <c r="D49" s="39"/>
      <c r="E49" s="39"/>
      <c r="F49" s="73"/>
      <c r="G49" s="95">
        <f>Table1487453233343536331323334353738393103113123133143153164174184[[#This Row],[Hours Worked]]*Table1487453233343536331323334353738393103113123133143153164174184[[#This Row],[Rate]]</f>
        <v>0</v>
      </c>
      <c r="H49" s="116"/>
      <c r="I49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49" s="94"/>
      <c r="K49" s="95">
        <f>Table1487453233343536331323334353738393103113123133143153164174184[[#This Row],[Rate (Auto selects)]]*Table1487453233343536331323334353738393103113123133143153164174184[[#This Row],[Hours Used]]</f>
        <v>0</v>
      </c>
      <c r="S49" s="33"/>
      <c r="T49" s="39"/>
      <c r="U49" s="39"/>
      <c r="V49" s="39"/>
      <c r="W49" s="39"/>
      <c r="X49" s="39"/>
      <c r="Y49" s="112">
        <f>IF(X49 &lt;&gt; "", RIGHT(Table15775311283848586881828384858788898108118128138148158169179189[[#This Row],[Class (Dropdown)]],6),0)</f>
        <v>0</v>
      </c>
      <c r="Z49" s="108"/>
      <c r="AA49" s="107"/>
      <c r="AB49" s="111">
        <f>Table15775311283848586881828384858788898108118128138148158169179189[[#This Row],[Rate (Auto fill)]]*Table15775311283848586881828384858788898108118128138148158169179189[[#This Row],[Hours Groomed]]</f>
        <v>0</v>
      </c>
      <c r="AC49" s="32"/>
      <c r="AD49" s="84"/>
      <c r="AE49" s="85"/>
      <c r="AF49" s="85"/>
      <c r="AI49" s="33"/>
      <c r="AJ49" s="39"/>
      <c r="AK49" s="39"/>
      <c r="AL49" s="39"/>
      <c r="AM49" s="76"/>
      <c r="AN49" s="39"/>
      <c r="AO49" s="39"/>
      <c r="AP49" s="33"/>
      <c r="AQ49" s="77"/>
      <c r="AR49" s="39"/>
      <c r="AS49" s="39"/>
      <c r="AT49" s="76"/>
      <c r="AU49" s="39"/>
      <c r="AV49" s="78"/>
      <c r="AW49" s="33"/>
      <c r="AX49" s="77"/>
      <c r="AY49" s="39"/>
      <c r="AZ49" s="39"/>
      <c r="BA49" s="76"/>
      <c r="BB49" s="39"/>
      <c r="BC49" s="78"/>
      <c r="BD49" s="33"/>
      <c r="BE49" s="77"/>
      <c r="BF49" s="39"/>
      <c r="BG49" s="39"/>
      <c r="BH49" s="76"/>
      <c r="BI49" s="39"/>
      <c r="BJ49" s="78"/>
      <c r="BK49" s="33"/>
    </row>
    <row r="50" spans="1:63" x14ac:dyDescent="0.35">
      <c r="A50" s="77"/>
      <c r="B50" s="39"/>
      <c r="C50" s="39"/>
      <c r="D50" s="39"/>
      <c r="E50" s="39"/>
      <c r="F50" s="73"/>
      <c r="G50" s="95">
        <f>Table1487453233343536331323334353738393103113123133143153164174184[[#This Row],[Hours Worked]]*Table1487453233343536331323334353738393103113123133143153164174184[[#This Row],[Rate]]</f>
        <v>0</v>
      </c>
      <c r="H50" s="116"/>
      <c r="I50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50" s="94"/>
      <c r="K50" s="95">
        <f>Table1487453233343536331323334353738393103113123133143153164174184[[#This Row],[Rate (Auto selects)]]*Table1487453233343536331323334353738393103113123133143153164174184[[#This Row],[Hours Used]]</f>
        <v>0</v>
      </c>
      <c r="S50" s="33"/>
      <c r="T50" s="39"/>
      <c r="U50" s="39"/>
      <c r="V50" s="39"/>
      <c r="W50" s="39"/>
      <c r="X50" s="39"/>
      <c r="Y50" s="112">
        <f>IF(X50 &lt;&gt; "", RIGHT(Table15775311283848586881828384858788898108118128138148158169179189[[#This Row],[Class (Dropdown)]],6),0)</f>
        <v>0</v>
      </c>
      <c r="Z50" s="108"/>
      <c r="AA50" s="107"/>
      <c r="AB50" s="111">
        <f>Table15775311283848586881828384858788898108118128138148158169179189[[#This Row],[Rate (Auto fill)]]*Table15775311283848586881828384858788898108118128138148158169179189[[#This Row],[Hours Groomed]]</f>
        <v>0</v>
      </c>
      <c r="AC50" s="32"/>
      <c r="AD50" s="84"/>
      <c r="AE50" s="85"/>
      <c r="AF50" s="85"/>
      <c r="AI50" s="33"/>
      <c r="AJ50" s="39"/>
      <c r="AK50" s="39"/>
      <c r="AL50" s="39"/>
      <c r="AM50" s="76"/>
      <c r="AN50" s="39"/>
      <c r="AO50" s="39"/>
      <c r="AP50" s="33"/>
      <c r="AQ50" s="77"/>
      <c r="AR50" s="39"/>
      <c r="AS50" s="39"/>
      <c r="AT50" s="76"/>
      <c r="AU50" s="39"/>
      <c r="AV50" s="78"/>
      <c r="AW50" s="33"/>
      <c r="AX50" s="77"/>
      <c r="AY50" s="39"/>
      <c r="AZ50" s="39"/>
      <c r="BA50" s="76"/>
      <c r="BB50" s="39"/>
      <c r="BC50" s="78"/>
      <c r="BD50" s="33"/>
      <c r="BE50" s="77"/>
      <c r="BF50" s="39"/>
      <c r="BG50" s="39"/>
      <c r="BH50" s="76"/>
      <c r="BI50" s="39"/>
      <c r="BJ50" s="78"/>
      <c r="BK50" s="33"/>
    </row>
    <row r="51" spans="1:63" x14ac:dyDescent="0.35">
      <c r="A51" s="77"/>
      <c r="B51" s="39"/>
      <c r="C51" s="39"/>
      <c r="D51" s="39"/>
      <c r="E51" s="39"/>
      <c r="F51" s="73"/>
      <c r="G51" s="95">
        <f>Table1487453233343536331323334353738393103113123133143153164174184[[#This Row],[Hours Worked]]*Table1487453233343536331323334353738393103113123133143153164174184[[#This Row],[Rate]]</f>
        <v>0</v>
      </c>
      <c r="H51" s="116"/>
      <c r="I51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51" s="94"/>
      <c r="K51" s="95">
        <f>Table1487453233343536331323334353738393103113123133143153164174184[[#This Row],[Rate (Auto selects)]]*Table1487453233343536331323334353738393103113123133143153164174184[[#This Row],[Hours Used]]</f>
        <v>0</v>
      </c>
      <c r="S51" s="33"/>
      <c r="T51" s="39"/>
      <c r="U51" s="39"/>
      <c r="V51" s="39"/>
      <c r="W51" s="39"/>
      <c r="X51" s="39"/>
      <c r="Y51" s="112">
        <f>IF(X51 &lt;&gt; "", RIGHT(Table15775311283848586881828384858788898108118128138148158169179189[[#This Row],[Class (Dropdown)]],6),0)</f>
        <v>0</v>
      </c>
      <c r="Z51" s="108"/>
      <c r="AA51" s="107"/>
      <c r="AB51" s="111">
        <f>Table15775311283848586881828384858788898108118128138148158169179189[[#This Row],[Rate (Auto fill)]]*Table15775311283848586881828384858788898108118128138148158169179189[[#This Row],[Hours Groomed]]</f>
        <v>0</v>
      </c>
      <c r="AC51" s="32"/>
      <c r="AD51" s="84"/>
      <c r="AE51" s="85"/>
      <c r="AF51" s="85"/>
      <c r="AI51" s="33"/>
      <c r="AJ51" s="39"/>
      <c r="AK51" s="39"/>
      <c r="AL51" s="39"/>
      <c r="AM51" s="76"/>
      <c r="AN51" s="39"/>
      <c r="AO51" s="39"/>
      <c r="AP51" s="33"/>
      <c r="AQ51" s="77"/>
      <c r="AR51" s="39"/>
      <c r="AS51" s="39"/>
      <c r="AT51" s="76"/>
      <c r="AU51" s="39"/>
      <c r="AV51" s="78"/>
      <c r="AW51" s="33"/>
      <c r="AX51" s="77"/>
      <c r="AY51" s="39"/>
      <c r="AZ51" s="39"/>
      <c r="BA51" s="76"/>
      <c r="BB51" s="39"/>
      <c r="BC51" s="78"/>
      <c r="BD51" s="33"/>
      <c r="BE51" s="77"/>
      <c r="BF51" s="39"/>
      <c r="BG51" s="39"/>
      <c r="BH51" s="76"/>
      <c r="BI51" s="39"/>
      <c r="BJ51" s="78"/>
      <c r="BK51" s="33"/>
    </row>
    <row r="52" spans="1:63" x14ac:dyDescent="0.35">
      <c r="A52" s="77"/>
      <c r="B52" s="39"/>
      <c r="C52" s="39"/>
      <c r="D52" s="39"/>
      <c r="E52" s="39"/>
      <c r="F52" s="73"/>
      <c r="G52" s="95">
        <f>Table1487453233343536331323334353738393103113123133143153164174184[[#This Row],[Hours Worked]]*Table1487453233343536331323334353738393103113123133143153164174184[[#This Row],[Rate]]</f>
        <v>0</v>
      </c>
      <c r="H52" s="116"/>
      <c r="I52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52" s="94"/>
      <c r="K52" s="95">
        <f>Table1487453233343536331323334353738393103113123133143153164174184[[#This Row],[Rate (Auto selects)]]*Table1487453233343536331323334353738393103113123133143153164174184[[#This Row],[Hours Used]]</f>
        <v>0</v>
      </c>
      <c r="S52" s="33"/>
      <c r="T52" s="39"/>
      <c r="U52" s="39"/>
      <c r="V52" s="39"/>
      <c r="W52" s="39"/>
      <c r="X52" s="39"/>
      <c r="Y52" s="112">
        <f>IF(X52 &lt;&gt; "", RIGHT(Table15775311283848586881828384858788898108118128138148158169179189[[#This Row],[Class (Dropdown)]],6),0)</f>
        <v>0</v>
      </c>
      <c r="Z52" s="108"/>
      <c r="AA52" s="107"/>
      <c r="AB52" s="111">
        <f>Table15775311283848586881828384858788898108118128138148158169179189[[#This Row],[Rate (Auto fill)]]*Table15775311283848586881828384858788898108118128138148158169179189[[#This Row],[Hours Groomed]]</f>
        <v>0</v>
      </c>
      <c r="AC52" s="32"/>
      <c r="AD52" s="84"/>
      <c r="AE52" s="85"/>
      <c r="AF52" s="85"/>
      <c r="AI52" s="33"/>
      <c r="AJ52" s="39"/>
      <c r="AK52" s="39"/>
      <c r="AL52" s="39"/>
      <c r="AM52" s="76"/>
      <c r="AN52" s="39"/>
      <c r="AO52" s="39"/>
      <c r="AP52" s="33"/>
      <c r="AQ52" s="77"/>
      <c r="AR52" s="39"/>
      <c r="AS52" s="39"/>
      <c r="AT52" s="76"/>
      <c r="AU52" s="39"/>
      <c r="AV52" s="78"/>
      <c r="AW52" s="33"/>
      <c r="AX52" s="77"/>
      <c r="AY52" s="39"/>
      <c r="AZ52" s="39"/>
      <c r="BA52" s="76"/>
      <c r="BB52" s="39"/>
      <c r="BC52" s="78"/>
      <c r="BD52" s="33"/>
      <c r="BE52" s="77"/>
      <c r="BF52" s="39"/>
      <c r="BG52" s="39"/>
      <c r="BH52" s="76"/>
      <c r="BI52" s="39"/>
      <c r="BJ52" s="78"/>
      <c r="BK52" s="33"/>
    </row>
    <row r="53" spans="1:63" x14ac:dyDescent="0.35">
      <c r="A53" s="77"/>
      <c r="B53" s="39"/>
      <c r="C53" s="39"/>
      <c r="D53" s="39"/>
      <c r="E53" s="39"/>
      <c r="F53" s="73"/>
      <c r="G53" s="95">
        <f>Table1487453233343536331323334353738393103113123133143153164174184[[#This Row],[Hours Worked]]*Table1487453233343536331323334353738393103113123133143153164174184[[#This Row],[Rate]]</f>
        <v>0</v>
      </c>
      <c r="H53" s="116"/>
      <c r="I53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53" s="94"/>
      <c r="K53" s="95">
        <f>Table1487453233343536331323334353738393103113123133143153164174184[[#This Row],[Rate (Auto selects)]]*Table1487453233343536331323334353738393103113123133143153164174184[[#This Row],[Hours Used]]</f>
        <v>0</v>
      </c>
      <c r="S53" s="33"/>
      <c r="T53" s="39"/>
      <c r="U53" s="39"/>
      <c r="V53" s="39"/>
      <c r="W53" s="39"/>
      <c r="X53" s="39"/>
      <c r="Y53" s="112">
        <f>IF(X53 &lt;&gt; "", RIGHT(Table15775311283848586881828384858788898108118128138148158169179189[[#This Row],[Class (Dropdown)]],6),0)</f>
        <v>0</v>
      </c>
      <c r="Z53" s="108"/>
      <c r="AA53" s="107"/>
      <c r="AB53" s="111">
        <f>Table15775311283848586881828384858788898108118128138148158169179189[[#This Row],[Rate (Auto fill)]]*Table15775311283848586881828384858788898108118128138148158169179189[[#This Row],[Hours Groomed]]</f>
        <v>0</v>
      </c>
      <c r="AC53" s="32"/>
      <c r="AD53" s="84"/>
      <c r="AE53" s="85"/>
      <c r="AF53" s="85"/>
      <c r="AI53" s="33"/>
      <c r="AJ53" s="39"/>
      <c r="AK53" s="39"/>
      <c r="AL53" s="39"/>
      <c r="AM53" s="76"/>
      <c r="AN53" s="39"/>
      <c r="AO53" s="39"/>
      <c r="AP53" s="33"/>
      <c r="AQ53" s="77"/>
      <c r="AR53" s="39"/>
      <c r="AS53" s="39"/>
      <c r="AT53" s="76"/>
      <c r="AU53" s="39"/>
      <c r="AV53" s="78"/>
      <c r="AW53" s="33"/>
      <c r="AX53" s="77"/>
      <c r="AY53" s="39"/>
      <c r="AZ53" s="39"/>
      <c r="BA53" s="76"/>
      <c r="BB53" s="39"/>
      <c r="BC53" s="78"/>
      <c r="BD53" s="33"/>
      <c r="BE53" s="77"/>
      <c r="BF53" s="39"/>
      <c r="BG53" s="39"/>
      <c r="BH53" s="76"/>
      <c r="BI53" s="39"/>
      <c r="BJ53" s="78"/>
      <c r="BK53" s="33"/>
    </row>
    <row r="54" spans="1:63" x14ac:dyDescent="0.35">
      <c r="A54" s="77"/>
      <c r="B54" s="39"/>
      <c r="C54" s="39"/>
      <c r="D54" s="39"/>
      <c r="E54" s="39"/>
      <c r="F54" s="73"/>
      <c r="G54" s="95">
        <f>Table1487453233343536331323334353738393103113123133143153164174184[[#This Row],[Hours Worked]]*Table1487453233343536331323334353738393103113123133143153164174184[[#This Row],[Rate]]</f>
        <v>0</v>
      </c>
      <c r="H54" s="116"/>
      <c r="I54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54" s="94"/>
      <c r="K54" s="95">
        <f>Table1487453233343536331323334353738393103113123133143153164174184[[#This Row],[Rate (Auto selects)]]*Table1487453233343536331323334353738393103113123133143153164174184[[#This Row],[Hours Used]]</f>
        <v>0</v>
      </c>
      <c r="S54" s="33"/>
      <c r="T54" s="39"/>
      <c r="U54" s="39"/>
      <c r="V54" s="39"/>
      <c r="W54" s="39"/>
      <c r="X54" s="39"/>
      <c r="Y54" s="112">
        <f>IF(X54 &lt;&gt; "", RIGHT(Table15775311283848586881828384858788898108118128138148158169179189[[#This Row],[Class (Dropdown)]],6),0)</f>
        <v>0</v>
      </c>
      <c r="Z54" s="108"/>
      <c r="AA54" s="107"/>
      <c r="AB54" s="111">
        <f>Table15775311283848586881828384858788898108118128138148158169179189[[#This Row],[Rate (Auto fill)]]*Table15775311283848586881828384858788898108118128138148158169179189[[#This Row],[Hours Groomed]]</f>
        <v>0</v>
      </c>
      <c r="AC54" s="32"/>
      <c r="AD54" s="84"/>
      <c r="AE54" s="85"/>
      <c r="AF54" s="85"/>
      <c r="AI54" s="33"/>
      <c r="AJ54" s="39"/>
      <c r="AK54" s="39"/>
      <c r="AL54" s="39"/>
      <c r="AM54" s="76"/>
      <c r="AN54" s="39"/>
      <c r="AO54" s="39"/>
      <c r="AP54" s="33"/>
      <c r="AQ54" s="77"/>
      <c r="AR54" s="39"/>
      <c r="AS54" s="39"/>
      <c r="AT54" s="76"/>
      <c r="AU54" s="39"/>
      <c r="AV54" s="78"/>
      <c r="AW54" s="33"/>
      <c r="AX54" s="77"/>
      <c r="AY54" s="39"/>
      <c r="AZ54" s="39"/>
      <c r="BA54" s="76"/>
      <c r="BB54" s="39"/>
      <c r="BC54" s="78"/>
      <c r="BD54" s="33"/>
      <c r="BE54" s="77"/>
      <c r="BF54" s="39"/>
      <c r="BG54" s="39"/>
      <c r="BH54" s="76"/>
      <c r="BI54" s="39"/>
      <c r="BJ54" s="78"/>
      <c r="BK54" s="33"/>
    </row>
    <row r="55" spans="1:63" x14ac:dyDescent="0.35">
      <c r="A55" s="77"/>
      <c r="B55" s="39"/>
      <c r="C55" s="39"/>
      <c r="D55" s="39"/>
      <c r="E55" s="39"/>
      <c r="F55" s="73"/>
      <c r="G55" s="95">
        <f>Table1487453233343536331323334353738393103113123133143153164174184[[#This Row],[Hours Worked]]*Table1487453233343536331323334353738393103113123133143153164174184[[#This Row],[Rate]]</f>
        <v>0</v>
      </c>
      <c r="H55" s="116"/>
      <c r="I55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55" s="94"/>
      <c r="K55" s="95">
        <f>Table1487453233343536331323334353738393103113123133143153164174184[[#This Row],[Rate (Auto selects)]]*Table1487453233343536331323334353738393103113123133143153164174184[[#This Row],[Hours Used]]</f>
        <v>0</v>
      </c>
      <c r="S55" s="33"/>
      <c r="T55" s="39"/>
      <c r="U55" s="39"/>
      <c r="V55" s="39"/>
      <c r="W55" s="39"/>
      <c r="X55" s="39"/>
      <c r="Y55" s="112">
        <f>IF(X55 &lt;&gt; "", RIGHT(Table15775311283848586881828384858788898108118128138148158169179189[[#This Row],[Class (Dropdown)]],6),0)</f>
        <v>0</v>
      </c>
      <c r="Z55" s="108"/>
      <c r="AA55" s="107"/>
      <c r="AB55" s="111">
        <f>Table15775311283848586881828384858788898108118128138148158169179189[[#This Row],[Rate (Auto fill)]]*Table15775311283848586881828384858788898108118128138148158169179189[[#This Row],[Hours Groomed]]</f>
        <v>0</v>
      </c>
      <c r="AC55" s="32"/>
      <c r="AD55" s="84"/>
      <c r="AE55" s="85"/>
      <c r="AF55" s="85"/>
      <c r="AI55" s="33"/>
      <c r="AJ55" s="39"/>
      <c r="AK55" s="39"/>
      <c r="AL55" s="39"/>
      <c r="AM55" s="76"/>
      <c r="AN55" s="39"/>
      <c r="AO55" s="39"/>
      <c r="AP55" s="33"/>
      <c r="AQ55" s="77"/>
      <c r="AR55" s="39"/>
      <c r="AS55" s="39"/>
      <c r="AT55" s="76"/>
      <c r="AU55" s="39"/>
      <c r="AV55" s="78"/>
      <c r="AW55" s="33"/>
      <c r="AX55" s="77"/>
      <c r="AY55" s="39"/>
      <c r="AZ55" s="39"/>
      <c r="BA55" s="76"/>
      <c r="BB55" s="39"/>
      <c r="BC55" s="78"/>
      <c r="BD55" s="33"/>
      <c r="BE55" s="77"/>
      <c r="BF55" s="39"/>
      <c r="BG55" s="39"/>
      <c r="BH55" s="76"/>
      <c r="BI55" s="39"/>
      <c r="BJ55" s="78"/>
      <c r="BK55" s="33"/>
    </row>
    <row r="56" spans="1:63" x14ac:dyDescent="0.35">
      <c r="A56" s="77"/>
      <c r="B56" s="39"/>
      <c r="C56" s="39"/>
      <c r="D56" s="39"/>
      <c r="E56" s="39"/>
      <c r="F56" s="73"/>
      <c r="G56" s="95">
        <f>Table1487453233343536331323334353738393103113123133143153164174184[[#This Row],[Hours Worked]]*Table1487453233343536331323334353738393103113123133143153164174184[[#This Row],[Rate]]</f>
        <v>0</v>
      </c>
      <c r="H56" s="116"/>
      <c r="I56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56" s="94"/>
      <c r="K56" s="95">
        <f>Table1487453233343536331323334353738393103113123133143153164174184[[#This Row],[Rate (Auto selects)]]*Table1487453233343536331323334353738393103113123133143153164174184[[#This Row],[Hours Used]]</f>
        <v>0</v>
      </c>
      <c r="S56" s="33"/>
      <c r="T56" s="39"/>
      <c r="U56" s="39"/>
      <c r="V56" s="39"/>
      <c r="W56" s="39"/>
      <c r="X56" s="39"/>
      <c r="Y56" s="112">
        <f>IF(X56 &lt;&gt; "", RIGHT(Table15775311283848586881828384858788898108118128138148158169179189[[#This Row],[Class (Dropdown)]],6),0)</f>
        <v>0</v>
      </c>
      <c r="Z56" s="108"/>
      <c r="AA56" s="107"/>
      <c r="AB56" s="111">
        <f>Table15775311283848586881828384858788898108118128138148158169179189[[#This Row],[Rate (Auto fill)]]*Table15775311283848586881828384858788898108118128138148158169179189[[#This Row],[Hours Groomed]]</f>
        <v>0</v>
      </c>
      <c r="AC56" s="32"/>
      <c r="AD56" s="84"/>
      <c r="AE56" s="85"/>
      <c r="AF56" s="85"/>
      <c r="AI56" s="33"/>
      <c r="AJ56" s="39"/>
      <c r="AK56" s="39"/>
      <c r="AL56" s="39"/>
      <c r="AM56" s="76"/>
      <c r="AN56" s="39"/>
      <c r="AO56" s="39"/>
      <c r="AP56" s="33"/>
      <c r="AQ56" s="77"/>
      <c r="AR56" s="39"/>
      <c r="AS56" s="39"/>
      <c r="AT56" s="76"/>
      <c r="AU56" s="39"/>
      <c r="AV56" s="78"/>
      <c r="AW56" s="33"/>
      <c r="AX56" s="77"/>
      <c r="AY56" s="39"/>
      <c r="AZ56" s="39"/>
      <c r="BA56" s="76"/>
      <c r="BB56" s="39"/>
      <c r="BC56" s="78"/>
      <c r="BD56" s="33"/>
      <c r="BE56" s="77"/>
      <c r="BF56" s="39"/>
      <c r="BG56" s="39"/>
      <c r="BH56" s="76"/>
      <c r="BI56" s="39"/>
      <c r="BJ56" s="78"/>
      <c r="BK56" s="33"/>
    </row>
    <row r="57" spans="1:63" x14ac:dyDescent="0.35">
      <c r="A57" s="77"/>
      <c r="B57" s="39"/>
      <c r="C57" s="39"/>
      <c r="D57" s="39"/>
      <c r="E57" s="39"/>
      <c r="F57" s="73"/>
      <c r="G57" s="95">
        <f>Table1487453233343536331323334353738393103113123133143153164174184[[#This Row],[Hours Worked]]*Table1487453233343536331323334353738393103113123133143153164174184[[#This Row],[Rate]]</f>
        <v>0</v>
      </c>
      <c r="H57" s="116"/>
      <c r="I57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57" s="94"/>
      <c r="K57" s="95">
        <f>Table1487453233343536331323334353738393103113123133143153164174184[[#This Row],[Rate (Auto selects)]]*Table1487453233343536331323334353738393103113123133143153164174184[[#This Row],[Hours Used]]</f>
        <v>0</v>
      </c>
      <c r="S57" s="33"/>
      <c r="T57" s="39"/>
      <c r="U57" s="39"/>
      <c r="V57" s="39"/>
      <c r="W57" s="39"/>
      <c r="X57" s="39"/>
      <c r="Y57" s="112">
        <f>IF(X57 &lt;&gt; "", RIGHT(Table15775311283848586881828384858788898108118128138148158169179189[[#This Row],[Class (Dropdown)]],6),0)</f>
        <v>0</v>
      </c>
      <c r="Z57" s="108"/>
      <c r="AA57" s="107"/>
      <c r="AB57" s="111">
        <f>Table15775311283848586881828384858788898108118128138148158169179189[[#This Row],[Rate (Auto fill)]]*Table15775311283848586881828384858788898108118128138148158169179189[[#This Row],[Hours Groomed]]</f>
        <v>0</v>
      </c>
      <c r="AC57" s="32"/>
      <c r="AD57" s="84"/>
      <c r="AE57" s="85"/>
      <c r="AF57" s="85"/>
      <c r="AI57" s="33"/>
      <c r="AJ57" s="39"/>
      <c r="AK57" s="39"/>
      <c r="AL57" s="39"/>
      <c r="AM57" s="76"/>
      <c r="AN57" s="39"/>
      <c r="AO57" s="39"/>
      <c r="AP57" s="33"/>
      <c r="AQ57" s="77"/>
      <c r="AR57" s="39"/>
      <c r="AS57" s="39"/>
      <c r="AT57" s="76"/>
      <c r="AU57" s="39"/>
      <c r="AV57" s="78"/>
      <c r="AW57" s="33"/>
      <c r="AX57" s="77"/>
      <c r="AY57" s="39"/>
      <c r="AZ57" s="39"/>
      <c r="BA57" s="76"/>
      <c r="BB57" s="39"/>
      <c r="BC57" s="78"/>
      <c r="BD57" s="33"/>
      <c r="BE57" s="77"/>
      <c r="BF57" s="39"/>
      <c r="BG57" s="39"/>
      <c r="BH57" s="76"/>
      <c r="BI57" s="39"/>
      <c r="BJ57" s="78"/>
      <c r="BK57" s="33"/>
    </row>
    <row r="58" spans="1:63" x14ac:dyDescent="0.35">
      <c r="A58" s="77"/>
      <c r="B58" s="39"/>
      <c r="C58" s="39"/>
      <c r="D58" s="39"/>
      <c r="E58" s="39"/>
      <c r="F58" s="73"/>
      <c r="G58" s="95">
        <f>Table1487453233343536331323334353738393103113123133143153164174184[[#This Row],[Hours Worked]]*Table1487453233343536331323334353738393103113123133143153164174184[[#This Row],[Rate]]</f>
        <v>0</v>
      </c>
      <c r="H58" s="116"/>
      <c r="I58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58" s="94"/>
      <c r="K58" s="95">
        <f>Table1487453233343536331323334353738393103113123133143153164174184[[#This Row],[Rate (Auto selects)]]*Table1487453233343536331323334353738393103113123133143153164174184[[#This Row],[Hours Used]]</f>
        <v>0</v>
      </c>
      <c r="S58" s="33"/>
      <c r="T58" s="39"/>
      <c r="U58" s="39"/>
      <c r="V58" s="39"/>
      <c r="W58" s="39"/>
      <c r="X58" s="39"/>
      <c r="Y58" s="112">
        <f>IF(X58 &lt;&gt; "", RIGHT(Table15775311283848586881828384858788898108118128138148158169179189[[#This Row],[Class (Dropdown)]],6),0)</f>
        <v>0</v>
      </c>
      <c r="Z58" s="108"/>
      <c r="AA58" s="107"/>
      <c r="AB58" s="111">
        <f>Table15775311283848586881828384858788898108118128138148158169179189[[#This Row],[Rate (Auto fill)]]*Table15775311283848586881828384858788898108118128138148158169179189[[#This Row],[Hours Groomed]]</f>
        <v>0</v>
      </c>
      <c r="AC58" s="32"/>
      <c r="AD58" s="84"/>
      <c r="AE58" s="85"/>
      <c r="AF58" s="85"/>
      <c r="AI58" s="33"/>
      <c r="AJ58" s="39"/>
      <c r="AK58" s="39"/>
      <c r="AL58" s="39"/>
      <c r="AM58" s="76"/>
      <c r="AN58" s="39"/>
      <c r="AO58" s="39"/>
      <c r="AP58" s="33"/>
      <c r="AQ58" s="77"/>
      <c r="AR58" s="39"/>
      <c r="AS58" s="39"/>
      <c r="AT58" s="76"/>
      <c r="AU58" s="39"/>
      <c r="AV58" s="78"/>
      <c r="AW58" s="33"/>
      <c r="AX58" s="77"/>
      <c r="AY58" s="39"/>
      <c r="AZ58" s="39"/>
      <c r="BA58" s="76"/>
      <c r="BB58" s="39"/>
      <c r="BC58" s="78"/>
      <c r="BD58" s="33"/>
      <c r="BE58" s="77"/>
      <c r="BF58" s="39"/>
      <c r="BG58" s="39"/>
      <c r="BH58" s="76"/>
      <c r="BI58" s="39"/>
      <c r="BJ58" s="78"/>
      <c r="BK58" s="33"/>
    </row>
    <row r="59" spans="1:63" x14ac:dyDescent="0.35">
      <c r="A59" s="77"/>
      <c r="B59" s="39"/>
      <c r="C59" s="39"/>
      <c r="D59" s="39"/>
      <c r="E59" s="39"/>
      <c r="F59" s="73"/>
      <c r="G59" s="95">
        <f>Table1487453233343536331323334353738393103113123133143153164174184[[#This Row],[Hours Worked]]*Table1487453233343536331323334353738393103113123133143153164174184[[#This Row],[Rate]]</f>
        <v>0</v>
      </c>
      <c r="H59" s="116"/>
      <c r="I59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59" s="94"/>
      <c r="K59" s="95">
        <f>Table1487453233343536331323334353738393103113123133143153164174184[[#This Row],[Rate (Auto selects)]]*Table1487453233343536331323334353738393103113123133143153164174184[[#This Row],[Hours Used]]</f>
        <v>0</v>
      </c>
      <c r="S59" s="33"/>
      <c r="T59" s="39"/>
      <c r="U59" s="39"/>
      <c r="V59" s="39"/>
      <c r="W59" s="39"/>
      <c r="X59" s="39"/>
      <c r="Y59" s="112">
        <f>IF(X59 &lt;&gt; "", RIGHT(Table15775311283848586881828384858788898108118128138148158169179189[[#This Row],[Class (Dropdown)]],6),0)</f>
        <v>0</v>
      </c>
      <c r="Z59" s="108"/>
      <c r="AA59" s="107"/>
      <c r="AB59" s="111">
        <f>Table15775311283848586881828384858788898108118128138148158169179189[[#This Row],[Rate (Auto fill)]]*Table15775311283848586881828384858788898108118128138148158169179189[[#This Row],[Hours Groomed]]</f>
        <v>0</v>
      </c>
      <c r="AC59" s="32"/>
      <c r="AD59" s="84"/>
      <c r="AE59" s="85"/>
      <c r="AF59" s="85"/>
      <c r="AI59" s="33"/>
      <c r="AJ59" s="39"/>
      <c r="AK59" s="39"/>
      <c r="AL59" s="39"/>
      <c r="AM59" s="76"/>
      <c r="AN59" s="39"/>
      <c r="AO59" s="39"/>
      <c r="AP59" s="33"/>
      <c r="AQ59" s="77"/>
      <c r="AR59" s="39"/>
      <c r="AS59" s="39"/>
      <c r="AT59" s="76"/>
      <c r="AU59" s="39"/>
      <c r="AV59" s="78"/>
      <c r="AW59" s="33"/>
      <c r="AX59" s="77"/>
      <c r="AY59" s="39"/>
      <c r="AZ59" s="39"/>
      <c r="BA59" s="76"/>
      <c r="BB59" s="39"/>
      <c r="BC59" s="78"/>
      <c r="BD59" s="33"/>
      <c r="BE59" s="77"/>
      <c r="BF59" s="39"/>
      <c r="BG59" s="39"/>
      <c r="BH59" s="76"/>
      <c r="BI59" s="39"/>
      <c r="BJ59" s="78"/>
      <c r="BK59" s="33"/>
    </row>
    <row r="60" spans="1:63" x14ac:dyDescent="0.35">
      <c r="A60" s="77"/>
      <c r="B60" s="39"/>
      <c r="C60" s="39"/>
      <c r="D60" s="39"/>
      <c r="E60" s="39"/>
      <c r="F60" s="73"/>
      <c r="G60" s="95">
        <f>Table1487453233343536331323334353738393103113123133143153164174184[[#This Row],[Hours Worked]]*Table1487453233343536331323334353738393103113123133143153164174184[[#This Row],[Rate]]</f>
        <v>0</v>
      </c>
      <c r="H60" s="116"/>
      <c r="I60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60" s="94"/>
      <c r="K60" s="95">
        <f>Table1487453233343536331323334353738393103113123133143153164174184[[#This Row],[Rate (Auto selects)]]*Table1487453233343536331323334353738393103113123133143153164174184[[#This Row],[Hours Used]]</f>
        <v>0</v>
      </c>
      <c r="S60" s="33"/>
      <c r="T60" s="39"/>
      <c r="U60" s="39"/>
      <c r="V60" s="39"/>
      <c r="W60" s="39"/>
      <c r="X60" s="39"/>
      <c r="Y60" s="112">
        <f>IF(X60 &lt;&gt; "", RIGHT(Table15775311283848586881828384858788898108118128138148158169179189[[#This Row],[Class (Dropdown)]],6),0)</f>
        <v>0</v>
      </c>
      <c r="Z60" s="108"/>
      <c r="AA60" s="107"/>
      <c r="AB60" s="111">
        <f>Table15775311283848586881828384858788898108118128138148158169179189[[#This Row],[Rate (Auto fill)]]*Table15775311283848586881828384858788898108118128138148158169179189[[#This Row],[Hours Groomed]]</f>
        <v>0</v>
      </c>
      <c r="AC60" s="32"/>
      <c r="AD60" s="84"/>
      <c r="AE60" s="85"/>
      <c r="AF60" s="85"/>
      <c r="AI60" s="33"/>
      <c r="AJ60" s="39"/>
      <c r="AK60" s="39"/>
      <c r="AL60" s="39"/>
      <c r="AM60" s="76"/>
      <c r="AN60" s="39"/>
      <c r="AO60" s="39"/>
      <c r="AP60" s="33"/>
      <c r="AQ60" s="77"/>
      <c r="AR60" s="39"/>
      <c r="AS60" s="39"/>
      <c r="AT60" s="76"/>
      <c r="AU60" s="39"/>
      <c r="AV60" s="78"/>
      <c r="AW60" s="33"/>
      <c r="AX60" s="77"/>
      <c r="AY60" s="39"/>
      <c r="AZ60" s="39"/>
      <c r="BA60" s="76"/>
      <c r="BB60" s="39"/>
      <c r="BC60" s="78"/>
      <c r="BD60" s="33"/>
      <c r="BE60" s="77"/>
      <c r="BF60" s="39"/>
      <c r="BG60" s="39"/>
      <c r="BH60" s="76"/>
      <c r="BI60" s="39"/>
      <c r="BJ60" s="78"/>
      <c r="BK60" s="33"/>
    </row>
    <row r="61" spans="1:63" x14ac:dyDescent="0.35">
      <c r="A61" s="77"/>
      <c r="B61" s="39"/>
      <c r="C61" s="39"/>
      <c r="D61" s="39"/>
      <c r="E61" s="39"/>
      <c r="F61" s="73"/>
      <c r="G61" s="95">
        <f>Table1487453233343536331323334353738393103113123133143153164174184[[#This Row],[Hours Worked]]*Table1487453233343536331323334353738393103113123133143153164174184[[#This Row],[Rate]]</f>
        <v>0</v>
      </c>
      <c r="H61" s="116"/>
      <c r="I61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61" s="94"/>
      <c r="K61" s="95">
        <f>Table1487453233343536331323334353738393103113123133143153164174184[[#This Row],[Rate (Auto selects)]]*Table1487453233343536331323334353738393103113123133143153164174184[[#This Row],[Hours Used]]</f>
        <v>0</v>
      </c>
      <c r="S61" s="33"/>
      <c r="T61" s="39"/>
      <c r="U61" s="39"/>
      <c r="V61" s="39"/>
      <c r="W61" s="39"/>
      <c r="X61" s="39"/>
      <c r="Y61" s="112">
        <f>IF(X61 &lt;&gt; "", RIGHT(Table15775311283848586881828384858788898108118128138148158169179189[[#This Row],[Class (Dropdown)]],6),0)</f>
        <v>0</v>
      </c>
      <c r="Z61" s="108"/>
      <c r="AA61" s="107"/>
      <c r="AB61" s="111">
        <f>Table15775311283848586881828384858788898108118128138148158169179189[[#This Row],[Rate (Auto fill)]]*Table15775311283848586881828384858788898108118128138148158169179189[[#This Row],[Hours Groomed]]</f>
        <v>0</v>
      </c>
      <c r="AC61" s="32"/>
      <c r="AD61" s="84"/>
      <c r="AE61" s="85"/>
      <c r="AF61" s="85"/>
      <c r="AI61" s="33"/>
      <c r="AJ61" s="39"/>
      <c r="AK61" s="39"/>
      <c r="AL61" s="39"/>
      <c r="AM61" s="76"/>
      <c r="AN61" s="39"/>
      <c r="AO61" s="39"/>
      <c r="AP61" s="33"/>
      <c r="AQ61" s="77"/>
      <c r="AR61" s="39"/>
      <c r="AS61" s="39"/>
      <c r="AT61" s="76"/>
      <c r="AU61" s="39"/>
      <c r="AV61" s="78"/>
      <c r="AW61" s="33"/>
      <c r="AX61" s="77"/>
      <c r="AY61" s="39"/>
      <c r="AZ61" s="39"/>
      <c r="BA61" s="76"/>
      <c r="BB61" s="39"/>
      <c r="BC61" s="78"/>
      <c r="BD61" s="33"/>
      <c r="BE61" s="77"/>
      <c r="BF61" s="39"/>
      <c r="BG61" s="39"/>
      <c r="BH61" s="76"/>
      <c r="BI61" s="39"/>
      <c r="BJ61" s="78"/>
      <c r="BK61" s="33"/>
    </row>
    <row r="62" spans="1:63" x14ac:dyDescent="0.35">
      <c r="A62" s="77"/>
      <c r="B62" s="39"/>
      <c r="C62" s="39"/>
      <c r="D62" s="39"/>
      <c r="E62" s="39"/>
      <c r="F62" s="73"/>
      <c r="G62" s="95">
        <f>Table1487453233343536331323334353738393103113123133143153164174184[[#This Row],[Hours Worked]]*Table1487453233343536331323334353738393103113123133143153164174184[[#This Row],[Rate]]</f>
        <v>0</v>
      </c>
      <c r="H62" s="116"/>
      <c r="I62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62" s="94"/>
      <c r="K62" s="95">
        <f>Table1487453233343536331323334353738393103113123133143153164174184[[#This Row],[Rate (Auto selects)]]*Table1487453233343536331323334353738393103113123133143153164174184[[#This Row],[Hours Used]]</f>
        <v>0</v>
      </c>
      <c r="S62" s="33"/>
      <c r="T62" s="39"/>
      <c r="U62" s="39"/>
      <c r="V62" s="39"/>
      <c r="W62" s="39"/>
      <c r="X62" s="39"/>
      <c r="Y62" s="112">
        <f>IF(X62 &lt;&gt; "", RIGHT(Table15775311283848586881828384858788898108118128138148158169179189[[#This Row],[Class (Dropdown)]],6),0)</f>
        <v>0</v>
      </c>
      <c r="Z62" s="108"/>
      <c r="AA62" s="107"/>
      <c r="AB62" s="111">
        <f>Table15775311283848586881828384858788898108118128138148158169179189[[#This Row],[Rate (Auto fill)]]*Table15775311283848586881828384858788898108118128138148158169179189[[#This Row],[Hours Groomed]]</f>
        <v>0</v>
      </c>
      <c r="AC62" s="32"/>
      <c r="AD62" s="84"/>
      <c r="AE62" s="85"/>
      <c r="AF62" s="85"/>
      <c r="AI62" s="33"/>
      <c r="AJ62" s="39"/>
      <c r="AK62" s="39"/>
      <c r="AL62" s="39"/>
      <c r="AM62" s="76"/>
      <c r="AN62" s="39"/>
      <c r="AO62" s="39"/>
      <c r="AP62" s="33"/>
      <c r="AQ62" s="77"/>
      <c r="AR62" s="39"/>
      <c r="AS62" s="39"/>
      <c r="AT62" s="76"/>
      <c r="AU62" s="39"/>
      <c r="AV62" s="78"/>
      <c r="AW62" s="33"/>
      <c r="AX62" s="77"/>
      <c r="AY62" s="39"/>
      <c r="AZ62" s="39"/>
      <c r="BA62" s="76"/>
      <c r="BB62" s="39"/>
      <c r="BC62" s="78"/>
      <c r="BD62" s="33"/>
      <c r="BE62" s="77"/>
      <c r="BF62" s="39"/>
      <c r="BG62" s="39"/>
      <c r="BH62" s="76"/>
      <c r="BI62" s="39"/>
      <c r="BJ62" s="78"/>
      <c r="BK62" s="33"/>
    </row>
    <row r="63" spans="1:63" x14ac:dyDescent="0.35">
      <c r="A63" s="77"/>
      <c r="B63" s="39"/>
      <c r="C63" s="39"/>
      <c r="D63" s="39"/>
      <c r="E63" s="39"/>
      <c r="F63" s="73"/>
      <c r="G63" s="95">
        <f>Table1487453233343536331323334353738393103113123133143153164174184[[#This Row],[Hours Worked]]*Table1487453233343536331323334353738393103113123133143153164174184[[#This Row],[Rate]]</f>
        <v>0</v>
      </c>
      <c r="H63" s="116"/>
      <c r="I63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63" s="94"/>
      <c r="K63" s="95">
        <f>Table1487453233343536331323334353738393103113123133143153164174184[[#This Row],[Rate (Auto selects)]]*Table1487453233343536331323334353738393103113123133143153164174184[[#This Row],[Hours Used]]</f>
        <v>0</v>
      </c>
      <c r="S63" s="33"/>
      <c r="T63" s="39"/>
      <c r="U63" s="39"/>
      <c r="V63" s="39"/>
      <c r="W63" s="39"/>
      <c r="X63" s="39"/>
      <c r="Y63" s="112">
        <f>IF(X63 &lt;&gt; "", RIGHT(Table15775311283848586881828384858788898108118128138148158169179189[[#This Row],[Class (Dropdown)]],6),0)</f>
        <v>0</v>
      </c>
      <c r="Z63" s="108"/>
      <c r="AA63" s="107"/>
      <c r="AB63" s="111">
        <f>Table15775311283848586881828384858788898108118128138148158169179189[[#This Row],[Rate (Auto fill)]]*Table15775311283848586881828384858788898108118128138148158169179189[[#This Row],[Hours Groomed]]</f>
        <v>0</v>
      </c>
      <c r="AC63" s="32"/>
      <c r="AD63" s="84"/>
      <c r="AE63" s="85"/>
      <c r="AF63" s="85"/>
      <c r="AI63" s="33"/>
      <c r="AJ63" s="39"/>
      <c r="AK63" s="39"/>
      <c r="AL63" s="39"/>
      <c r="AM63" s="76"/>
      <c r="AN63" s="39"/>
      <c r="AO63" s="39"/>
      <c r="AP63" s="33"/>
      <c r="AQ63" s="77"/>
      <c r="AR63" s="39"/>
      <c r="AS63" s="39"/>
      <c r="AT63" s="76"/>
      <c r="AU63" s="39"/>
      <c r="AV63" s="78"/>
      <c r="AW63" s="33"/>
      <c r="AX63" s="77"/>
      <c r="AY63" s="39"/>
      <c r="AZ63" s="39"/>
      <c r="BA63" s="76"/>
      <c r="BB63" s="39"/>
      <c r="BC63" s="78"/>
      <c r="BD63" s="33"/>
      <c r="BE63" s="77"/>
      <c r="BF63" s="39"/>
      <c r="BG63" s="39"/>
      <c r="BH63" s="76"/>
      <c r="BI63" s="39"/>
      <c r="BJ63" s="78"/>
      <c r="BK63" s="33"/>
    </row>
    <row r="64" spans="1:63" x14ac:dyDescent="0.35">
      <c r="A64" s="77"/>
      <c r="B64" s="39"/>
      <c r="C64" s="39"/>
      <c r="D64" s="39"/>
      <c r="E64" s="39"/>
      <c r="F64" s="73"/>
      <c r="G64" s="95">
        <f>Table1487453233343536331323334353738393103113123133143153164174184[[#This Row],[Hours Worked]]*Table1487453233343536331323334353738393103113123133143153164174184[[#This Row],[Rate]]</f>
        <v>0</v>
      </c>
      <c r="H64" s="116"/>
      <c r="I64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64" s="94"/>
      <c r="K64" s="95">
        <f>Table1487453233343536331323334353738393103113123133143153164174184[[#This Row],[Rate (Auto selects)]]*Table1487453233343536331323334353738393103113123133143153164174184[[#This Row],[Hours Used]]</f>
        <v>0</v>
      </c>
      <c r="S64" s="33"/>
      <c r="T64" s="39"/>
      <c r="U64" s="39"/>
      <c r="V64" s="39"/>
      <c r="W64" s="39"/>
      <c r="X64" s="39"/>
      <c r="Y64" s="112">
        <f>IF(X64 &lt;&gt; "", RIGHT(Table15775311283848586881828384858788898108118128138148158169179189[[#This Row],[Class (Dropdown)]],6),0)</f>
        <v>0</v>
      </c>
      <c r="Z64" s="108"/>
      <c r="AA64" s="107"/>
      <c r="AB64" s="111">
        <f>Table15775311283848586881828384858788898108118128138148158169179189[[#This Row],[Rate (Auto fill)]]*Table15775311283848586881828384858788898108118128138148158169179189[[#This Row],[Hours Groomed]]</f>
        <v>0</v>
      </c>
      <c r="AC64" s="32"/>
      <c r="AD64" s="84"/>
      <c r="AE64" s="85"/>
      <c r="AF64" s="85"/>
      <c r="AI64" s="33"/>
      <c r="AJ64" s="39"/>
      <c r="AK64" s="39"/>
      <c r="AL64" s="39"/>
      <c r="AM64" s="76"/>
      <c r="AN64" s="39"/>
      <c r="AO64" s="39"/>
      <c r="AP64" s="33"/>
      <c r="AQ64" s="77"/>
      <c r="AR64" s="39"/>
      <c r="AS64" s="39"/>
      <c r="AT64" s="76"/>
      <c r="AU64" s="39"/>
      <c r="AV64" s="78"/>
      <c r="AW64" s="33"/>
      <c r="AX64" s="77"/>
      <c r="AY64" s="39"/>
      <c r="AZ64" s="39"/>
      <c r="BA64" s="76"/>
      <c r="BB64" s="39"/>
      <c r="BC64" s="78"/>
      <c r="BD64" s="33"/>
      <c r="BE64" s="77"/>
      <c r="BF64" s="39"/>
      <c r="BG64" s="39"/>
      <c r="BH64" s="76"/>
      <c r="BI64" s="39"/>
      <c r="BJ64" s="78"/>
      <c r="BK64" s="33"/>
    </row>
    <row r="65" spans="1:63" x14ac:dyDescent="0.35">
      <c r="A65" s="77"/>
      <c r="B65" s="39"/>
      <c r="C65" s="39"/>
      <c r="D65" s="39"/>
      <c r="E65" s="39"/>
      <c r="F65" s="73"/>
      <c r="G65" s="95">
        <f>Table1487453233343536331323334353738393103113123133143153164174184[[#This Row],[Hours Worked]]*Table1487453233343536331323334353738393103113123133143153164174184[[#This Row],[Rate]]</f>
        <v>0</v>
      </c>
      <c r="H65" s="116"/>
      <c r="I65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65" s="94"/>
      <c r="K65" s="95">
        <f>Table1487453233343536331323334353738393103113123133143153164174184[[#This Row],[Rate (Auto selects)]]*Table1487453233343536331323334353738393103113123133143153164174184[[#This Row],[Hours Used]]</f>
        <v>0</v>
      </c>
      <c r="S65" s="33"/>
      <c r="T65" s="39"/>
      <c r="U65" s="39"/>
      <c r="V65" s="39"/>
      <c r="W65" s="39"/>
      <c r="X65" s="39"/>
      <c r="Y65" s="112">
        <f>IF(X65 &lt;&gt; "", RIGHT(Table15775311283848586881828384858788898108118128138148158169179189[[#This Row],[Class (Dropdown)]],6),0)</f>
        <v>0</v>
      </c>
      <c r="Z65" s="108"/>
      <c r="AA65" s="107"/>
      <c r="AB65" s="111">
        <f>Table15775311283848586881828384858788898108118128138148158169179189[[#This Row],[Rate (Auto fill)]]*Table15775311283848586881828384858788898108118128138148158169179189[[#This Row],[Hours Groomed]]</f>
        <v>0</v>
      </c>
      <c r="AC65" s="32"/>
      <c r="AD65" s="84"/>
      <c r="AE65" s="85"/>
      <c r="AF65" s="85"/>
      <c r="AI65" s="33"/>
      <c r="AJ65" s="39"/>
      <c r="AK65" s="39"/>
      <c r="AL65" s="39"/>
      <c r="AM65" s="76"/>
      <c r="AN65" s="39"/>
      <c r="AO65" s="39"/>
      <c r="AP65" s="33"/>
      <c r="AQ65" s="77"/>
      <c r="AR65" s="39"/>
      <c r="AS65" s="39"/>
      <c r="AT65" s="76"/>
      <c r="AU65" s="39"/>
      <c r="AV65" s="78"/>
      <c r="AW65" s="33"/>
      <c r="AX65" s="77"/>
      <c r="AY65" s="39"/>
      <c r="AZ65" s="39"/>
      <c r="BA65" s="76"/>
      <c r="BB65" s="39"/>
      <c r="BC65" s="78"/>
      <c r="BD65" s="33"/>
      <c r="BE65" s="77"/>
      <c r="BF65" s="39"/>
      <c r="BG65" s="39"/>
      <c r="BH65" s="76"/>
      <c r="BI65" s="39"/>
      <c r="BJ65" s="78"/>
      <c r="BK65" s="33"/>
    </row>
    <row r="66" spans="1:63" x14ac:dyDescent="0.35">
      <c r="A66" s="77"/>
      <c r="B66" s="39"/>
      <c r="C66" s="39"/>
      <c r="D66" s="39"/>
      <c r="E66" s="39"/>
      <c r="F66" s="73"/>
      <c r="G66" s="95">
        <f>Table1487453233343536331323334353738393103113123133143153164174184[[#This Row],[Hours Worked]]*Table1487453233343536331323334353738393103113123133143153164174184[[#This Row],[Rate]]</f>
        <v>0</v>
      </c>
      <c r="H66" s="116"/>
      <c r="I66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66" s="94"/>
      <c r="K66" s="95">
        <f>Table1487453233343536331323334353738393103113123133143153164174184[[#This Row],[Rate (Auto selects)]]*Table1487453233343536331323334353738393103113123133143153164174184[[#This Row],[Hours Used]]</f>
        <v>0</v>
      </c>
      <c r="S66" s="33"/>
      <c r="T66" s="39"/>
      <c r="U66" s="39"/>
      <c r="V66" s="39"/>
      <c r="W66" s="39"/>
      <c r="X66" s="39"/>
      <c r="Y66" s="112">
        <f>IF(X66 &lt;&gt; "", RIGHT(Table15775311283848586881828384858788898108118128138148158169179189[[#This Row],[Class (Dropdown)]],6),0)</f>
        <v>0</v>
      </c>
      <c r="Z66" s="108"/>
      <c r="AA66" s="107"/>
      <c r="AB66" s="111">
        <f>Table15775311283848586881828384858788898108118128138148158169179189[[#This Row],[Rate (Auto fill)]]*Table15775311283848586881828384858788898108118128138148158169179189[[#This Row],[Hours Groomed]]</f>
        <v>0</v>
      </c>
      <c r="AC66" s="32"/>
      <c r="AD66" s="84"/>
      <c r="AE66" s="85"/>
      <c r="AF66" s="85"/>
      <c r="AI66" s="33"/>
      <c r="AJ66" s="39"/>
      <c r="AK66" s="39"/>
      <c r="AL66" s="39"/>
      <c r="AM66" s="76"/>
      <c r="AN66" s="39"/>
      <c r="AO66" s="39"/>
      <c r="AP66" s="33"/>
      <c r="AQ66" s="77"/>
      <c r="AR66" s="39"/>
      <c r="AS66" s="39"/>
      <c r="AT66" s="76"/>
      <c r="AU66" s="39"/>
      <c r="AV66" s="78"/>
      <c r="AW66" s="33"/>
      <c r="AX66" s="77"/>
      <c r="AY66" s="39"/>
      <c r="AZ66" s="39"/>
      <c r="BA66" s="76"/>
      <c r="BB66" s="39"/>
      <c r="BC66" s="78"/>
      <c r="BD66" s="33"/>
      <c r="BE66" s="77"/>
      <c r="BF66" s="39"/>
      <c r="BG66" s="39"/>
      <c r="BH66" s="76"/>
      <c r="BI66" s="39"/>
      <c r="BJ66" s="78"/>
      <c r="BK66" s="33"/>
    </row>
    <row r="67" spans="1:63" x14ac:dyDescent="0.35">
      <c r="A67" s="77"/>
      <c r="B67" s="39"/>
      <c r="C67" s="39"/>
      <c r="D67" s="39"/>
      <c r="E67" s="39"/>
      <c r="F67" s="73"/>
      <c r="G67" s="95">
        <f>Table1487453233343536331323334353738393103113123133143153164174184[[#This Row],[Hours Worked]]*Table1487453233343536331323334353738393103113123133143153164174184[[#This Row],[Rate]]</f>
        <v>0</v>
      </c>
      <c r="H67" s="116"/>
      <c r="I67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67" s="94"/>
      <c r="K67" s="95">
        <f>Table1487453233343536331323334353738393103113123133143153164174184[[#This Row],[Rate (Auto selects)]]*Table1487453233343536331323334353738393103113123133143153164174184[[#This Row],[Hours Used]]</f>
        <v>0</v>
      </c>
      <c r="S67" s="33"/>
      <c r="T67" s="39"/>
      <c r="U67" s="39"/>
      <c r="V67" s="39"/>
      <c r="W67" s="39"/>
      <c r="X67" s="39"/>
      <c r="Y67" s="112">
        <f>IF(X67 &lt;&gt; "", RIGHT(Table15775311283848586881828384858788898108118128138148158169179189[[#This Row],[Class (Dropdown)]],6),0)</f>
        <v>0</v>
      </c>
      <c r="Z67" s="108"/>
      <c r="AA67" s="107"/>
      <c r="AB67" s="111">
        <f>Table15775311283848586881828384858788898108118128138148158169179189[[#This Row],[Rate (Auto fill)]]*Table15775311283848586881828384858788898108118128138148158169179189[[#This Row],[Hours Groomed]]</f>
        <v>0</v>
      </c>
      <c r="AC67" s="32"/>
      <c r="AD67" s="84"/>
      <c r="AE67" s="85"/>
      <c r="AF67" s="85"/>
      <c r="AI67" s="33"/>
      <c r="AJ67" s="39"/>
      <c r="AK67" s="39"/>
      <c r="AL67" s="39"/>
      <c r="AM67" s="76"/>
      <c r="AN67" s="39"/>
      <c r="AO67" s="39"/>
      <c r="AP67" s="33"/>
      <c r="AQ67" s="77"/>
      <c r="AR67" s="39"/>
      <c r="AS67" s="39"/>
      <c r="AT67" s="76"/>
      <c r="AU67" s="39"/>
      <c r="AV67" s="78"/>
      <c r="AW67" s="33"/>
      <c r="AX67" s="77"/>
      <c r="AY67" s="39"/>
      <c r="AZ67" s="39"/>
      <c r="BA67" s="76"/>
      <c r="BB67" s="39"/>
      <c r="BC67" s="78"/>
      <c r="BD67" s="33"/>
      <c r="BE67" s="77"/>
      <c r="BF67" s="39"/>
      <c r="BG67" s="39"/>
      <c r="BH67" s="76"/>
      <c r="BI67" s="39"/>
      <c r="BJ67" s="78"/>
      <c r="BK67" s="33"/>
    </row>
    <row r="68" spans="1:63" x14ac:dyDescent="0.35">
      <c r="A68" s="77"/>
      <c r="B68" s="39"/>
      <c r="C68" s="39"/>
      <c r="D68" s="39"/>
      <c r="E68" s="39"/>
      <c r="F68" s="73"/>
      <c r="G68" s="95">
        <f>Table1487453233343536331323334353738393103113123133143153164174184[[#This Row],[Hours Worked]]*Table1487453233343536331323334353738393103113123133143153164174184[[#This Row],[Rate]]</f>
        <v>0</v>
      </c>
      <c r="H68" s="116"/>
      <c r="I68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68" s="94"/>
      <c r="K68" s="95">
        <f>Table1487453233343536331323334353738393103113123133143153164174184[[#This Row],[Rate (Auto selects)]]*Table1487453233343536331323334353738393103113123133143153164174184[[#This Row],[Hours Used]]</f>
        <v>0</v>
      </c>
      <c r="S68" s="33"/>
      <c r="T68" s="39"/>
      <c r="U68" s="39"/>
      <c r="V68" s="39"/>
      <c r="W68" s="39"/>
      <c r="X68" s="39"/>
      <c r="Y68" s="112">
        <f>IF(X68 &lt;&gt; "", RIGHT(Table15775311283848586881828384858788898108118128138148158169179189[[#This Row],[Class (Dropdown)]],6),0)</f>
        <v>0</v>
      </c>
      <c r="Z68" s="108"/>
      <c r="AA68" s="107"/>
      <c r="AB68" s="111">
        <f>Table15775311283848586881828384858788898108118128138148158169179189[[#This Row],[Rate (Auto fill)]]*Table15775311283848586881828384858788898108118128138148158169179189[[#This Row],[Hours Groomed]]</f>
        <v>0</v>
      </c>
      <c r="AC68" s="32"/>
      <c r="AD68" s="84"/>
      <c r="AE68" s="85"/>
      <c r="AF68" s="85"/>
      <c r="AI68" s="33"/>
      <c r="AJ68" s="39"/>
      <c r="AK68" s="39"/>
      <c r="AL68" s="39"/>
      <c r="AM68" s="76"/>
      <c r="AN68" s="39"/>
      <c r="AO68" s="39"/>
      <c r="AP68" s="33"/>
      <c r="AQ68" s="77"/>
      <c r="AR68" s="39"/>
      <c r="AS68" s="39"/>
      <c r="AT68" s="76"/>
      <c r="AU68" s="39"/>
      <c r="AV68" s="78"/>
      <c r="AW68" s="33"/>
      <c r="AX68" s="77"/>
      <c r="AY68" s="39"/>
      <c r="AZ68" s="39"/>
      <c r="BA68" s="76"/>
      <c r="BB68" s="39"/>
      <c r="BC68" s="78"/>
      <c r="BD68" s="33"/>
      <c r="BE68" s="77"/>
      <c r="BF68" s="39"/>
      <c r="BG68" s="39"/>
      <c r="BH68" s="76"/>
      <c r="BI68" s="39"/>
      <c r="BJ68" s="78"/>
      <c r="BK68" s="33"/>
    </row>
    <row r="69" spans="1:63" x14ac:dyDescent="0.35">
      <c r="A69" s="77"/>
      <c r="B69" s="39"/>
      <c r="C69" s="39"/>
      <c r="D69" s="39"/>
      <c r="E69" s="39"/>
      <c r="F69" s="73"/>
      <c r="G69" s="95">
        <f>Table1487453233343536331323334353738393103113123133143153164174184[[#This Row],[Hours Worked]]*Table1487453233343536331323334353738393103113123133143153164174184[[#This Row],[Rate]]</f>
        <v>0</v>
      </c>
      <c r="H69" s="116"/>
      <c r="I69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69" s="94"/>
      <c r="K69" s="95">
        <f>Table1487453233343536331323334353738393103113123133143153164174184[[#This Row],[Rate (Auto selects)]]*Table1487453233343536331323334353738393103113123133143153164174184[[#This Row],[Hours Used]]</f>
        <v>0</v>
      </c>
      <c r="S69" s="33"/>
      <c r="T69" s="39"/>
      <c r="U69" s="39"/>
      <c r="V69" s="39"/>
      <c r="W69" s="39"/>
      <c r="X69" s="39"/>
      <c r="Y69" s="112">
        <f>IF(X69 &lt;&gt; "", RIGHT(Table15775311283848586881828384858788898108118128138148158169179189[[#This Row],[Class (Dropdown)]],6),0)</f>
        <v>0</v>
      </c>
      <c r="Z69" s="108"/>
      <c r="AA69" s="107"/>
      <c r="AB69" s="111">
        <f>Table15775311283848586881828384858788898108118128138148158169179189[[#This Row],[Rate (Auto fill)]]*Table15775311283848586881828384858788898108118128138148158169179189[[#This Row],[Hours Groomed]]</f>
        <v>0</v>
      </c>
      <c r="AC69" s="32"/>
      <c r="AD69" s="84"/>
      <c r="AE69" s="85"/>
      <c r="AF69" s="85"/>
      <c r="AI69" s="33"/>
      <c r="AJ69" s="39"/>
      <c r="AK69" s="39"/>
      <c r="AL69" s="39"/>
      <c r="AM69" s="76"/>
      <c r="AN69" s="39"/>
      <c r="AO69" s="39"/>
      <c r="AP69" s="33"/>
      <c r="AQ69" s="77"/>
      <c r="AR69" s="39"/>
      <c r="AS69" s="39"/>
      <c r="AT69" s="76"/>
      <c r="AU69" s="39"/>
      <c r="AV69" s="78"/>
      <c r="AW69" s="33"/>
      <c r="AX69" s="77"/>
      <c r="AY69" s="39"/>
      <c r="AZ69" s="39"/>
      <c r="BA69" s="76"/>
      <c r="BB69" s="39"/>
      <c r="BC69" s="78"/>
      <c r="BD69" s="33"/>
      <c r="BE69" s="77"/>
      <c r="BF69" s="39"/>
      <c r="BG69" s="39"/>
      <c r="BH69" s="76"/>
      <c r="BI69" s="39"/>
      <c r="BJ69" s="78"/>
      <c r="BK69" s="33"/>
    </row>
    <row r="70" spans="1:63" x14ac:dyDescent="0.35">
      <c r="A70" s="77"/>
      <c r="B70" s="39"/>
      <c r="C70" s="39"/>
      <c r="D70" s="39"/>
      <c r="E70" s="39"/>
      <c r="F70" s="73"/>
      <c r="G70" s="95">
        <f>Table1487453233343536331323334353738393103113123133143153164174184[[#This Row],[Hours Worked]]*Table1487453233343536331323334353738393103113123133143153164174184[[#This Row],[Rate]]</f>
        <v>0</v>
      </c>
      <c r="H70" s="116"/>
      <c r="I70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70" s="94"/>
      <c r="K70" s="95">
        <f>Table1487453233343536331323334353738393103113123133143153164174184[[#This Row],[Rate (Auto selects)]]*Table1487453233343536331323334353738393103113123133143153164174184[[#This Row],[Hours Used]]</f>
        <v>0</v>
      </c>
      <c r="S70" s="33"/>
      <c r="T70" s="39"/>
      <c r="U70" s="39"/>
      <c r="V70" s="39"/>
      <c r="W70" s="39"/>
      <c r="X70" s="39"/>
      <c r="Y70" s="112">
        <f>IF(X70 &lt;&gt; "", RIGHT(Table15775311283848586881828384858788898108118128138148158169179189[[#This Row],[Class (Dropdown)]],6),0)</f>
        <v>0</v>
      </c>
      <c r="Z70" s="108"/>
      <c r="AA70" s="107"/>
      <c r="AB70" s="111">
        <f>Table15775311283848586881828384858788898108118128138148158169179189[[#This Row],[Rate (Auto fill)]]*Table15775311283848586881828384858788898108118128138148158169179189[[#This Row],[Hours Groomed]]</f>
        <v>0</v>
      </c>
      <c r="AC70" s="32"/>
      <c r="AD70" s="84"/>
      <c r="AE70" s="85"/>
      <c r="AF70" s="85"/>
      <c r="AI70" s="33"/>
      <c r="AJ70" s="39"/>
      <c r="AK70" s="39"/>
      <c r="AL70" s="39"/>
      <c r="AM70" s="76"/>
      <c r="AN70" s="39"/>
      <c r="AO70" s="39"/>
      <c r="AP70" s="33"/>
      <c r="AQ70" s="77"/>
      <c r="AR70" s="39"/>
      <c r="AS70" s="39"/>
      <c r="AT70" s="76"/>
      <c r="AU70" s="39"/>
      <c r="AV70" s="78"/>
      <c r="AW70" s="33"/>
      <c r="AX70" s="77"/>
      <c r="AY70" s="39"/>
      <c r="AZ70" s="39"/>
      <c r="BA70" s="76"/>
      <c r="BB70" s="39"/>
      <c r="BC70" s="78"/>
      <c r="BD70" s="33"/>
      <c r="BE70" s="77"/>
      <c r="BF70" s="39"/>
      <c r="BG70" s="39"/>
      <c r="BH70" s="76"/>
      <c r="BI70" s="39"/>
      <c r="BJ70" s="78"/>
      <c r="BK70" s="33"/>
    </row>
    <row r="71" spans="1:63" x14ac:dyDescent="0.35">
      <c r="A71" s="77"/>
      <c r="B71" s="39"/>
      <c r="C71" s="39"/>
      <c r="D71" s="39"/>
      <c r="E71" s="39"/>
      <c r="F71" s="73"/>
      <c r="G71" s="95">
        <f>Table1487453233343536331323334353738393103113123133143153164174184[[#This Row],[Hours Worked]]*Table1487453233343536331323334353738393103113123133143153164174184[[#This Row],[Rate]]</f>
        <v>0</v>
      </c>
      <c r="H71" s="116"/>
      <c r="I71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71" s="94"/>
      <c r="K71" s="95">
        <f>Table1487453233343536331323334353738393103113123133143153164174184[[#This Row],[Rate (Auto selects)]]*Table1487453233343536331323334353738393103113123133143153164174184[[#This Row],[Hours Used]]</f>
        <v>0</v>
      </c>
      <c r="S71" s="33"/>
      <c r="T71" s="39"/>
      <c r="U71" s="39"/>
      <c r="V71" s="39"/>
      <c r="W71" s="39"/>
      <c r="X71" s="39"/>
      <c r="Y71" s="112">
        <f>IF(X71 &lt;&gt; "", RIGHT(Table15775311283848586881828384858788898108118128138148158169179189[[#This Row],[Class (Dropdown)]],6),0)</f>
        <v>0</v>
      </c>
      <c r="Z71" s="108"/>
      <c r="AA71" s="107"/>
      <c r="AB71" s="111">
        <f>Table15775311283848586881828384858788898108118128138148158169179189[[#This Row],[Rate (Auto fill)]]*Table15775311283848586881828384858788898108118128138148158169179189[[#This Row],[Hours Groomed]]</f>
        <v>0</v>
      </c>
      <c r="AC71" s="32"/>
      <c r="AD71" s="84"/>
      <c r="AE71" s="85"/>
      <c r="AF71" s="85"/>
      <c r="AI71" s="33"/>
      <c r="AJ71" s="39"/>
      <c r="AK71" s="39"/>
      <c r="AL71" s="39"/>
      <c r="AM71" s="76"/>
      <c r="AN71" s="39"/>
      <c r="AO71" s="39"/>
      <c r="AP71" s="33"/>
      <c r="AQ71" s="77"/>
      <c r="AR71" s="39"/>
      <c r="AS71" s="39"/>
      <c r="AT71" s="76"/>
      <c r="AU71" s="39"/>
      <c r="AV71" s="78"/>
      <c r="AW71" s="33"/>
      <c r="AX71" s="77"/>
      <c r="AY71" s="39"/>
      <c r="AZ71" s="39"/>
      <c r="BA71" s="76"/>
      <c r="BB71" s="39"/>
      <c r="BC71" s="78"/>
      <c r="BD71" s="33"/>
      <c r="BE71" s="77"/>
      <c r="BF71" s="39"/>
      <c r="BG71" s="39"/>
      <c r="BH71" s="76"/>
      <c r="BI71" s="39"/>
      <c r="BJ71" s="78"/>
      <c r="BK71" s="33"/>
    </row>
    <row r="72" spans="1:63" x14ac:dyDescent="0.35">
      <c r="A72" s="77"/>
      <c r="B72" s="39"/>
      <c r="C72" s="39"/>
      <c r="D72" s="39"/>
      <c r="E72" s="39"/>
      <c r="F72" s="73"/>
      <c r="G72" s="95">
        <f>Table1487453233343536331323334353738393103113123133143153164174184[[#This Row],[Hours Worked]]*Table1487453233343536331323334353738393103113123133143153164174184[[#This Row],[Rate]]</f>
        <v>0</v>
      </c>
      <c r="H72" s="116"/>
      <c r="I72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72" s="94"/>
      <c r="K72" s="95">
        <f>Table1487453233343536331323334353738393103113123133143153164174184[[#This Row],[Rate (Auto selects)]]*Table1487453233343536331323334353738393103113123133143153164174184[[#This Row],[Hours Used]]</f>
        <v>0</v>
      </c>
      <c r="S72" s="33"/>
      <c r="T72" s="39"/>
      <c r="U72" s="39"/>
      <c r="V72" s="39"/>
      <c r="W72" s="39"/>
      <c r="X72" s="39"/>
      <c r="Y72" s="112">
        <f>IF(X72 &lt;&gt; "", RIGHT(Table15775311283848586881828384858788898108118128138148158169179189[[#This Row],[Class (Dropdown)]],6),0)</f>
        <v>0</v>
      </c>
      <c r="Z72" s="108"/>
      <c r="AA72" s="107"/>
      <c r="AB72" s="111">
        <f>Table15775311283848586881828384858788898108118128138148158169179189[[#This Row],[Rate (Auto fill)]]*Table15775311283848586881828384858788898108118128138148158169179189[[#This Row],[Hours Groomed]]</f>
        <v>0</v>
      </c>
      <c r="AC72" s="32"/>
      <c r="AD72" s="84"/>
      <c r="AE72" s="85"/>
      <c r="AF72" s="85"/>
      <c r="AI72" s="33"/>
      <c r="AJ72" s="39"/>
      <c r="AK72" s="39"/>
      <c r="AL72" s="39"/>
      <c r="AM72" s="76"/>
      <c r="AN72" s="39"/>
      <c r="AO72" s="39"/>
      <c r="AP72" s="33"/>
      <c r="AQ72" s="77"/>
      <c r="AR72" s="39"/>
      <c r="AS72" s="39"/>
      <c r="AT72" s="76"/>
      <c r="AU72" s="39"/>
      <c r="AV72" s="78"/>
      <c r="AW72" s="33"/>
      <c r="AX72" s="77"/>
      <c r="AY72" s="39"/>
      <c r="AZ72" s="39"/>
      <c r="BA72" s="76"/>
      <c r="BB72" s="39"/>
      <c r="BC72" s="78"/>
      <c r="BD72" s="33"/>
      <c r="BE72" s="77"/>
      <c r="BF72" s="39"/>
      <c r="BG72" s="39"/>
      <c r="BH72" s="76"/>
      <c r="BI72" s="39"/>
      <c r="BJ72" s="78"/>
      <c r="BK72" s="33"/>
    </row>
    <row r="73" spans="1:63" x14ac:dyDescent="0.35">
      <c r="A73" s="77"/>
      <c r="B73" s="39"/>
      <c r="C73" s="39"/>
      <c r="D73" s="39"/>
      <c r="E73" s="39"/>
      <c r="F73" s="73"/>
      <c r="G73" s="95">
        <f>Table1487453233343536331323334353738393103113123133143153164174184[[#This Row],[Hours Worked]]*Table1487453233343536331323334353738393103113123133143153164174184[[#This Row],[Rate]]</f>
        <v>0</v>
      </c>
      <c r="H73" s="116"/>
      <c r="I73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73" s="94"/>
      <c r="K73" s="95">
        <f>Table1487453233343536331323334353738393103113123133143153164174184[[#This Row],[Rate (Auto selects)]]*Table1487453233343536331323334353738393103113123133143153164174184[[#This Row],[Hours Used]]</f>
        <v>0</v>
      </c>
      <c r="S73" s="33"/>
      <c r="T73" s="39"/>
      <c r="U73" s="39"/>
      <c r="V73" s="39"/>
      <c r="W73" s="39"/>
      <c r="X73" s="39"/>
      <c r="Y73" s="112">
        <f>IF(X73 &lt;&gt; "", RIGHT(Table15775311283848586881828384858788898108118128138148158169179189[[#This Row],[Class (Dropdown)]],6),0)</f>
        <v>0</v>
      </c>
      <c r="Z73" s="108"/>
      <c r="AA73" s="107"/>
      <c r="AB73" s="111">
        <f>Table15775311283848586881828384858788898108118128138148158169179189[[#This Row],[Rate (Auto fill)]]*Table15775311283848586881828384858788898108118128138148158169179189[[#This Row],[Hours Groomed]]</f>
        <v>0</v>
      </c>
      <c r="AC73" s="32"/>
      <c r="AD73" s="84"/>
      <c r="AE73" s="85"/>
      <c r="AF73" s="85"/>
      <c r="AI73" s="33"/>
      <c r="AJ73" s="39"/>
      <c r="AK73" s="39"/>
      <c r="AL73" s="39"/>
      <c r="AM73" s="76"/>
      <c r="AN73" s="39"/>
      <c r="AO73" s="39"/>
      <c r="AP73" s="33"/>
      <c r="AQ73" s="77"/>
      <c r="AR73" s="39"/>
      <c r="AS73" s="39"/>
      <c r="AT73" s="76"/>
      <c r="AU73" s="39"/>
      <c r="AV73" s="78"/>
      <c r="AW73" s="33"/>
      <c r="AX73" s="77"/>
      <c r="AY73" s="39"/>
      <c r="AZ73" s="39"/>
      <c r="BA73" s="76"/>
      <c r="BB73" s="39"/>
      <c r="BC73" s="78"/>
      <c r="BD73" s="33"/>
      <c r="BE73" s="77"/>
      <c r="BF73" s="39"/>
      <c r="BG73" s="39"/>
      <c r="BH73" s="76"/>
      <c r="BI73" s="39"/>
      <c r="BJ73" s="78"/>
      <c r="BK73" s="33"/>
    </row>
    <row r="74" spans="1:63" x14ac:dyDescent="0.35">
      <c r="A74" s="77"/>
      <c r="B74" s="39"/>
      <c r="C74" s="39"/>
      <c r="D74" s="39"/>
      <c r="E74" s="39"/>
      <c r="F74" s="73"/>
      <c r="G74" s="95">
        <f>Table1487453233343536331323334353738393103113123133143153164174184[[#This Row],[Hours Worked]]*Table1487453233343536331323334353738393103113123133143153164174184[[#This Row],[Rate]]</f>
        <v>0</v>
      </c>
      <c r="H74" s="116"/>
      <c r="I74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74" s="94"/>
      <c r="K74" s="95">
        <f>Table1487453233343536331323334353738393103113123133143153164174184[[#This Row],[Rate (Auto selects)]]*Table1487453233343536331323334353738393103113123133143153164174184[[#This Row],[Hours Used]]</f>
        <v>0</v>
      </c>
      <c r="S74" s="33"/>
      <c r="T74" s="39"/>
      <c r="U74" s="39"/>
      <c r="V74" s="39"/>
      <c r="W74" s="39"/>
      <c r="X74" s="39"/>
      <c r="Y74" s="112">
        <f>IF(X74 &lt;&gt; "", RIGHT(Table15775311283848586881828384858788898108118128138148158169179189[[#This Row],[Class (Dropdown)]],6),0)</f>
        <v>0</v>
      </c>
      <c r="Z74" s="108"/>
      <c r="AA74" s="107"/>
      <c r="AB74" s="111">
        <f>Table15775311283848586881828384858788898108118128138148158169179189[[#This Row],[Rate (Auto fill)]]*Table15775311283848586881828384858788898108118128138148158169179189[[#This Row],[Hours Groomed]]</f>
        <v>0</v>
      </c>
      <c r="AC74" s="32"/>
      <c r="AD74" s="84"/>
      <c r="AE74" s="85"/>
      <c r="AF74" s="85"/>
      <c r="AI74" s="33"/>
      <c r="AJ74" s="39"/>
      <c r="AK74" s="39"/>
      <c r="AL74" s="39"/>
      <c r="AM74" s="76"/>
      <c r="AN74" s="39"/>
      <c r="AO74" s="39"/>
      <c r="AP74" s="33"/>
      <c r="AQ74" s="77"/>
      <c r="AR74" s="39"/>
      <c r="AS74" s="39"/>
      <c r="AT74" s="76"/>
      <c r="AU74" s="39"/>
      <c r="AV74" s="78"/>
      <c r="AW74" s="33"/>
      <c r="AX74" s="77"/>
      <c r="AY74" s="39"/>
      <c r="AZ74" s="39"/>
      <c r="BA74" s="76"/>
      <c r="BB74" s="39"/>
      <c r="BC74" s="78"/>
      <c r="BD74" s="33"/>
      <c r="BE74" s="77"/>
      <c r="BF74" s="39"/>
      <c r="BG74" s="39"/>
      <c r="BH74" s="76"/>
      <c r="BI74" s="39"/>
      <c r="BJ74" s="78"/>
      <c r="BK74" s="33"/>
    </row>
    <row r="75" spans="1:63" x14ac:dyDescent="0.35">
      <c r="A75" s="77"/>
      <c r="B75" s="39"/>
      <c r="C75" s="39"/>
      <c r="D75" s="39"/>
      <c r="E75" s="39"/>
      <c r="F75" s="73"/>
      <c r="G75" s="95">
        <f>Table1487453233343536331323334353738393103113123133143153164174184[[#This Row],[Hours Worked]]*Table1487453233343536331323334353738393103113123133143153164174184[[#This Row],[Rate]]</f>
        <v>0</v>
      </c>
      <c r="H75" s="116"/>
      <c r="I75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75" s="94"/>
      <c r="K75" s="95">
        <f>Table1487453233343536331323334353738393103113123133143153164174184[[#This Row],[Rate (Auto selects)]]*Table1487453233343536331323334353738393103113123133143153164174184[[#This Row],[Hours Used]]</f>
        <v>0</v>
      </c>
      <c r="S75" s="33"/>
      <c r="T75" s="39"/>
      <c r="U75" s="39"/>
      <c r="V75" s="39"/>
      <c r="W75" s="39"/>
      <c r="X75" s="39"/>
      <c r="Y75" s="112">
        <f>IF(X75 &lt;&gt; "", RIGHT(Table15775311283848586881828384858788898108118128138148158169179189[[#This Row],[Class (Dropdown)]],6),0)</f>
        <v>0</v>
      </c>
      <c r="Z75" s="108"/>
      <c r="AA75" s="107"/>
      <c r="AB75" s="111">
        <f>Table15775311283848586881828384858788898108118128138148158169179189[[#This Row],[Rate (Auto fill)]]*Table15775311283848586881828384858788898108118128138148158169179189[[#This Row],[Hours Groomed]]</f>
        <v>0</v>
      </c>
      <c r="AC75" s="32"/>
      <c r="AD75" s="84"/>
      <c r="AE75" s="85"/>
      <c r="AF75" s="85"/>
      <c r="AI75" s="33"/>
      <c r="AJ75" s="39"/>
      <c r="AK75" s="39"/>
      <c r="AL75" s="39"/>
      <c r="AM75" s="76"/>
      <c r="AN75" s="39"/>
      <c r="AO75" s="39"/>
      <c r="AP75" s="33"/>
      <c r="AQ75" s="77"/>
      <c r="AR75" s="39"/>
      <c r="AS75" s="39"/>
      <c r="AT75" s="76"/>
      <c r="AU75" s="39"/>
      <c r="AV75" s="78"/>
      <c r="AW75" s="33"/>
      <c r="AX75" s="77"/>
      <c r="AY75" s="39"/>
      <c r="AZ75" s="39"/>
      <c r="BA75" s="76"/>
      <c r="BB75" s="39"/>
      <c r="BC75" s="78"/>
      <c r="BD75" s="33"/>
      <c r="BE75" s="77"/>
      <c r="BF75" s="39"/>
      <c r="BG75" s="39"/>
      <c r="BH75" s="76"/>
      <c r="BI75" s="39"/>
      <c r="BJ75" s="78"/>
      <c r="BK75" s="33"/>
    </row>
    <row r="76" spans="1:63" x14ac:dyDescent="0.35">
      <c r="A76" s="77"/>
      <c r="B76" s="39"/>
      <c r="C76" s="39"/>
      <c r="D76" s="39"/>
      <c r="E76" s="39"/>
      <c r="F76" s="73"/>
      <c r="G76" s="95">
        <f>Table1487453233343536331323334353738393103113123133143153164174184[[#This Row],[Hours Worked]]*Table1487453233343536331323334353738393103113123133143153164174184[[#This Row],[Rate]]</f>
        <v>0</v>
      </c>
      <c r="H76" s="116"/>
      <c r="I76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76" s="94"/>
      <c r="K76" s="95">
        <f>Table1487453233343536331323334353738393103113123133143153164174184[[#This Row],[Rate (Auto selects)]]*Table1487453233343536331323334353738393103113123133143153164174184[[#This Row],[Hours Used]]</f>
        <v>0</v>
      </c>
      <c r="S76" s="33"/>
      <c r="T76" s="39"/>
      <c r="U76" s="39"/>
      <c r="V76" s="39"/>
      <c r="W76" s="39"/>
      <c r="X76" s="39"/>
      <c r="Y76" s="112">
        <f>IF(X76 &lt;&gt; "", RIGHT(Table15775311283848586881828384858788898108118128138148158169179189[[#This Row],[Class (Dropdown)]],6),0)</f>
        <v>0</v>
      </c>
      <c r="Z76" s="108"/>
      <c r="AA76" s="107"/>
      <c r="AB76" s="111">
        <f>Table15775311283848586881828384858788898108118128138148158169179189[[#This Row],[Rate (Auto fill)]]*Table15775311283848586881828384858788898108118128138148158169179189[[#This Row],[Hours Groomed]]</f>
        <v>0</v>
      </c>
      <c r="AC76" s="32"/>
      <c r="AD76" s="84"/>
      <c r="AE76" s="85"/>
      <c r="AF76" s="85"/>
      <c r="AI76" s="33"/>
      <c r="AJ76" s="39"/>
      <c r="AK76" s="39"/>
      <c r="AL76" s="39"/>
      <c r="AM76" s="76"/>
      <c r="AN76" s="39"/>
      <c r="AO76" s="39"/>
      <c r="AP76" s="33"/>
      <c r="AQ76" s="77"/>
      <c r="AR76" s="39"/>
      <c r="AS76" s="39"/>
      <c r="AT76" s="76"/>
      <c r="AU76" s="39"/>
      <c r="AV76" s="78"/>
      <c r="AW76" s="33"/>
      <c r="AX76" s="77"/>
      <c r="AY76" s="39"/>
      <c r="AZ76" s="39"/>
      <c r="BA76" s="76"/>
      <c r="BB76" s="39"/>
      <c r="BC76" s="78"/>
      <c r="BD76" s="33"/>
      <c r="BE76" s="77"/>
      <c r="BF76" s="39"/>
      <c r="BG76" s="39"/>
      <c r="BH76" s="76"/>
      <c r="BI76" s="39"/>
      <c r="BJ76" s="78"/>
      <c r="BK76" s="33"/>
    </row>
    <row r="77" spans="1:63" x14ac:dyDescent="0.35">
      <c r="A77" s="77"/>
      <c r="B77" s="39"/>
      <c r="C77" s="39"/>
      <c r="D77" s="39"/>
      <c r="E77" s="39"/>
      <c r="F77" s="73"/>
      <c r="G77" s="95">
        <f>Table1487453233343536331323334353738393103113123133143153164174184[[#This Row],[Hours Worked]]*Table1487453233343536331323334353738393103113123133143153164174184[[#This Row],[Rate]]</f>
        <v>0</v>
      </c>
      <c r="H77" s="116"/>
      <c r="I77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77" s="94"/>
      <c r="K77" s="95">
        <f>Table1487453233343536331323334353738393103113123133143153164174184[[#This Row],[Rate (Auto selects)]]*Table1487453233343536331323334353738393103113123133143153164174184[[#This Row],[Hours Used]]</f>
        <v>0</v>
      </c>
      <c r="S77" s="33"/>
      <c r="T77" s="39"/>
      <c r="U77" s="39"/>
      <c r="V77" s="39"/>
      <c r="W77" s="39"/>
      <c r="X77" s="39"/>
      <c r="Y77" s="112">
        <f>IF(X77 &lt;&gt; "", RIGHT(Table15775311283848586881828384858788898108118128138148158169179189[[#This Row],[Class (Dropdown)]],6),0)</f>
        <v>0</v>
      </c>
      <c r="Z77" s="108"/>
      <c r="AA77" s="107"/>
      <c r="AB77" s="111">
        <f>Table15775311283848586881828384858788898108118128138148158169179189[[#This Row],[Rate (Auto fill)]]*Table15775311283848586881828384858788898108118128138148158169179189[[#This Row],[Hours Groomed]]</f>
        <v>0</v>
      </c>
      <c r="AC77" s="32"/>
      <c r="AD77" s="84"/>
      <c r="AE77" s="85"/>
      <c r="AF77" s="85"/>
      <c r="AI77" s="33"/>
      <c r="AJ77" s="39"/>
      <c r="AK77" s="39"/>
      <c r="AL77" s="39"/>
      <c r="AM77" s="76"/>
      <c r="AN77" s="39"/>
      <c r="AO77" s="39"/>
      <c r="AP77" s="33"/>
      <c r="AQ77" s="77"/>
      <c r="AR77" s="39"/>
      <c r="AS77" s="39"/>
      <c r="AT77" s="76"/>
      <c r="AU77" s="39"/>
      <c r="AV77" s="78"/>
      <c r="AW77" s="33"/>
      <c r="AX77" s="77"/>
      <c r="AY77" s="39"/>
      <c r="AZ77" s="39"/>
      <c r="BA77" s="76"/>
      <c r="BB77" s="39"/>
      <c r="BC77" s="78"/>
      <c r="BD77" s="33"/>
      <c r="BE77" s="77"/>
      <c r="BF77" s="39"/>
      <c r="BG77" s="39"/>
      <c r="BH77" s="76"/>
      <c r="BI77" s="39"/>
      <c r="BJ77" s="78"/>
      <c r="BK77" s="33"/>
    </row>
    <row r="78" spans="1:63" x14ac:dyDescent="0.35">
      <c r="A78" s="77"/>
      <c r="B78" s="39"/>
      <c r="C78" s="39"/>
      <c r="D78" s="39"/>
      <c r="E78" s="39"/>
      <c r="F78" s="73"/>
      <c r="G78" s="95">
        <f>Table1487453233343536331323334353738393103113123133143153164174184[[#This Row],[Hours Worked]]*Table1487453233343536331323334353738393103113123133143153164174184[[#This Row],[Rate]]</f>
        <v>0</v>
      </c>
      <c r="H78" s="116"/>
      <c r="I78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78" s="94"/>
      <c r="K78" s="95">
        <f>Table1487453233343536331323334353738393103113123133143153164174184[[#This Row],[Rate (Auto selects)]]*Table1487453233343536331323334353738393103113123133143153164174184[[#This Row],[Hours Used]]</f>
        <v>0</v>
      </c>
      <c r="S78" s="33"/>
      <c r="T78" s="39"/>
      <c r="U78" s="39"/>
      <c r="V78" s="39"/>
      <c r="W78" s="39"/>
      <c r="X78" s="39"/>
      <c r="Y78" s="112">
        <f>IF(X78 &lt;&gt; "", RIGHT(Table15775311283848586881828384858788898108118128138148158169179189[[#This Row],[Class (Dropdown)]],6),0)</f>
        <v>0</v>
      </c>
      <c r="Z78" s="108"/>
      <c r="AA78" s="107"/>
      <c r="AB78" s="111">
        <f>Table15775311283848586881828384858788898108118128138148158169179189[[#This Row],[Rate (Auto fill)]]*Table15775311283848586881828384858788898108118128138148158169179189[[#This Row],[Hours Groomed]]</f>
        <v>0</v>
      </c>
      <c r="AC78" s="32"/>
      <c r="AD78" s="84"/>
      <c r="AE78" s="85"/>
      <c r="AF78" s="85"/>
      <c r="AI78" s="33"/>
      <c r="AJ78" s="39"/>
      <c r="AK78" s="39"/>
      <c r="AL78" s="39"/>
      <c r="AM78" s="76"/>
      <c r="AN78" s="39"/>
      <c r="AO78" s="39"/>
      <c r="AP78" s="33"/>
      <c r="AQ78" s="77"/>
      <c r="AR78" s="39"/>
      <c r="AS78" s="39"/>
      <c r="AT78" s="76"/>
      <c r="AU78" s="39"/>
      <c r="AV78" s="78"/>
      <c r="AW78" s="33"/>
      <c r="AX78" s="77"/>
      <c r="AY78" s="39"/>
      <c r="AZ78" s="39"/>
      <c r="BA78" s="76"/>
      <c r="BB78" s="39"/>
      <c r="BC78" s="78"/>
      <c r="BD78" s="33"/>
      <c r="BE78" s="77"/>
      <c r="BF78" s="39"/>
      <c r="BG78" s="39"/>
      <c r="BH78" s="76"/>
      <c r="BI78" s="39"/>
      <c r="BJ78" s="78"/>
      <c r="BK78" s="33"/>
    </row>
    <row r="79" spans="1:63" x14ac:dyDescent="0.35">
      <c r="A79" s="77"/>
      <c r="B79" s="39"/>
      <c r="C79" s="39"/>
      <c r="D79" s="39"/>
      <c r="E79" s="39"/>
      <c r="F79" s="73"/>
      <c r="G79" s="95">
        <f>Table1487453233343536331323334353738393103113123133143153164174184[[#This Row],[Hours Worked]]*Table1487453233343536331323334353738393103113123133143153164174184[[#This Row],[Rate]]</f>
        <v>0</v>
      </c>
      <c r="H79" s="116"/>
      <c r="I79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79" s="94"/>
      <c r="K79" s="95">
        <f>Table1487453233343536331323334353738393103113123133143153164174184[[#This Row],[Rate (Auto selects)]]*Table1487453233343536331323334353738393103113123133143153164174184[[#This Row],[Hours Used]]</f>
        <v>0</v>
      </c>
      <c r="S79" s="33"/>
      <c r="T79" s="39"/>
      <c r="U79" s="39"/>
      <c r="V79" s="39"/>
      <c r="W79" s="39"/>
      <c r="X79" s="39"/>
      <c r="Y79" s="112">
        <f>IF(X79 &lt;&gt; "", RIGHT(Table15775311283848586881828384858788898108118128138148158169179189[[#This Row],[Class (Dropdown)]],6),0)</f>
        <v>0</v>
      </c>
      <c r="Z79" s="108"/>
      <c r="AA79" s="107"/>
      <c r="AB79" s="111">
        <f>Table15775311283848586881828384858788898108118128138148158169179189[[#This Row],[Rate (Auto fill)]]*Table15775311283848586881828384858788898108118128138148158169179189[[#This Row],[Hours Groomed]]</f>
        <v>0</v>
      </c>
      <c r="AC79" s="32"/>
      <c r="AD79" s="84"/>
      <c r="AE79" s="85"/>
      <c r="AF79" s="85"/>
      <c r="AI79" s="33"/>
      <c r="AJ79" s="39"/>
      <c r="AK79" s="39"/>
      <c r="AL79" s="39"/>
      <c r="AM79" s="76"/>
      <c r="AN79" s="39"/>
      <c r="AO79" s="39"/>
      <c r="AP79" s="33"/>
      <c r="AQ79" s="77"/>
      <c r="AR79" s="39"/>
      <c r="AS79" s="39"/>
      <c r="AT79" s="76"/>
      <c r="AU79" s="39"/>
      <c r="AV79" s="78"/>
      <c r="AW79" s="33"/>
      <c r="AX79" s="77"/>
      <c r="AY79" s="39"/>
      <c r="AZ79" s="39"/>
      <c r="BA79" s="76"/>
      <c r="BB79" s="39"/>
      <c r="BC79" s="78"/>
      <c r="BD79" s="33"/>
      <c r="BE79" s="77"/>
      <c r="BF79" s="39"/>
      <c r="BG79" s="39"/>
      <c r="BH79" s="76"/>
      <c r="BI79" s="39"/>
      <c r="BJ79" s="78"/>
      <c r="BK79" s="33"/>
    </row>
    <row r="80" spans="1:63" x14ac:dyDescent="0.35">
      <c r="A80" s="77"/>
      <c r="B80" s="39"/>
      <c r="C80" s="39"/>
      <c r="D80" s="39"/>
      <c r="E80" s="39"/>
      <c r="F80" s="73"/>
      <c r="G80" s="95">
        <f>Table1487453233343536331323334353738393103113123133143153164174184[[#This Row],[Hours Worked]]*Table1487453233343536331323334353738393103113123133143153164174184[[#This Row],[Rate]]</f>
        <v>0</v>
      </c>
      <c r="H80" s="116"/>
      <c r="I80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80" s="94"/>
      <c r="K80" s="95">
        <f>Table1487453233343536331323334353738393103113123133143153164174184[[#This Row],[Rate (Auto selects)]]*Table1487453233343536331323334353738393103113123133143153164174184[[#This Row],[Hours Used]]</f>
        <v>0</v>
      </c>
      <c r="S80" s="33"/>
      <c r="T80" s="39"/>
      <c r="U80" s="39"/>
      <c r="V80" s="39"/>
      <c r="W80" s="39"/>
      <c r="X80" s="39"/>
      <c r="Y80" s="112">
        <f>IF(X80 &lt;&gt; "", RIGHT(Table15775311283848586881828384858788898108118128138148158169179189[[#This Row],[Class (Dropdown)]],6),0)</f>
        <v>0</v>
      </c>
      <c r="Z80" s="108"/>
      <c r="AA80" s="107"/>
      <c r="AB80" s="111">
        <f>Table15775311283848586881828384858788898108118128138148158169179189[[#This Row],[Rate (Auto fill)]]*Table15775311283848586881828384858788898108118128138148158169179189[[#This Row],[Hours Groomed]]</f>
        <v>0</v>
      </c>
      <c r="AC80" s="32"/>
      <c r="AD80" s="84"/>
      <c r="AE80" s="85"/>
      <c r="AF80" s="85"/>
      <c r="AI80" s="33"/>
      <c r="AJ80" s="39"/>
      <c r="AK80" s="39"/>
      <c r="AL80" s="39"/>
      <c r="AM80" s="76"/>
      <c r="AN80" s="39"/>
      <c r="AO80" s="39"/>
      <c r="AP80" s="33"/>
      <c r="AQ80" s="77"/>
      <c r="AR80" s="39"/>
      <c r="AS80" s="39"/>
      <c r="AT80" s="76"/>
      <c r="AU80" s="39"/>
      <c r="AV80" s="78"/>
      <c r="AW80" s="33"/>
      <c r="AX80" s="77"/>
      <c r="AY80" s="39"/>
      <c r="AZ80" s="39"/>
      <c r="BA80" s="76"/>
      <c r="BB80" s="39"/>
      <c r="BC80" s="78"/>
      <c r="BD80" s="33"/>
      <c r="BE80" s="77"/>
      <c r="BF80" s="39"/>
      <c r="BG80" s="39"/>
      <c r="BH80" s="76"/>
      <c r="BI80" s="39"/>
      <c r="BJ80" s="78"/>
      <c r="BK80" s="33"/>
    </row>
    <row r="81" spans="1:63" x14ac:dyDescent="0.35">
      <c r="A81" s="77"/>
      <c r="B81" s="39"/>
      <c r="C81" s="39"/>
      <c r="D81" s="39"/>
      <c r="E81" s="39"/>
      <c r="F81" s="73"/>
      <c r="G81" s="95">
        <f>Table1487453233343536331323334353738393103113123133143153164174184[[#This Row],[Hours Worked]]*Table1487453233343536331323334353738393103113123133143153164174184[[#This Row],[Rate]]</f>
        <v>0</v>
      </c>
      <c r="H81" s="116"/>
      <c r="I81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81" s="94"/>
      <c r="K81" s="95">
        <f>Table1487453233343536331323334353738393103113123133143153164174184[[#This Row],[Rate (Auto selects)]]*Table1487453233343536331323334353738393103113123133143153164174184[[#This Row],[Hours Used]]</f>
        <v>0</v>
      </c>
      <c r="S81" s="33"/>
      <c r="T81" s="39"/>
      <c r="U81" s="39"/>
      <c r="V81" s="39"/>
      <c r="W81" s="39"/>
      <c r="X81" s="39"/>
      <c r="Y81" s="112">
        <f>IF(X81 &lt;&gt; "", RIGHT(Table15775311283848586881828384858788898108118128138148158169179189[[#This Row],[Class (Dropdown)]],6),0)</f>
        <v>0</v>
      </c>
      <c r="Z81" s="108"/>
      <c r="AA81" s="107"/>
      <c r="AB81" s="111">
        <f>Table15775311283848586881828384858788898108118128138148158169179189[[#This Row],[Rate (Auto fill)]]*Table15775311283848586881828384858788898108118128138148158169179189[[#This Row],[Hours Groomed]]</f>
        <v>0</v>
      </c>
      <c r="AC81" s="32"/>
      <c r="AD81" s="84"/>
      <c r="AE81" s="85"/>
      <c r="AF81" s="85"/>
      <c r="AI81" s="33"/>
      <c r="AJ81" s="39"/>
      <c r="AK81" s="39"/>
      <c r="AL81" s="39"/>
      <c r="AM81" s="76"/>
      <c r="AN81" s="39"/>
      <c r="AO81" s="39"/>
      <c r="AP81" s="33"/>
      <c r="AQ81" s="77"/>
      <c r="AR81" s="39"/>
      <c r="AS81" s="39"/>
      <c r="AT81" s="76"/>
      <c r="AU81" s="39"/>
      <c r="AV81" s="78"/>
      <c r="AW81" s="33"/>
      <c r="AX81" s="77"/>
      <c r="AY81" s="39"/>
      <c r="AZ81" s="39"/>
      <c r="BA81" s="76"/>
      <c r="BB81" s="39"/>
      <c r="BC81" s="78"/>
      <c r="BD81" s="33"/>
      <c r="BE81" s="77"/>
      <c r="BF81" s="39"/>
      <c r="BG81" s="39"/>
      <c r="BH81" s="76"/>
      <c r="BI81" s="39"/>
      <c r="BJ81" s="78"/>
      <c r="BK81" s="33"/>
    </row>
    <row r="82" spans="1:63" x14ac:dyDescent="0.35">
      <c r="A82" s="77"/>
      <c r="B82" s="39"/>
      <c r="C82" s="39"/>
      <c r="D82" s="39"/>
      <c r="E82" s="39"/>
      <c r="F82" s="73"/>
      <c r="G82" s="95">
        <f>Table1487453233343536331323334353738393103113123133143153164174184[[#This Row],[Hours Worked]]*Table1487453233343536331323334353738393103113123133143153164174184[[#This Row],[Rate]]</f>
        <v>0</v>
      </c>
      <c r="H82" s="116"/>
      <c r="I82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82" s="94"/>
      <c r="K82" s="95">
        <f>Table1487453233343536331323334353738393103113123133143153164174184[[#This Row],[Rate (Auto selects)]]*Table1487453233343536331323334353738393103113123133143153164174184[[#This Row],[Hours Used]]</f>
        <v>0</v>
      </c>
      <c r="S82" s="33"/>
      <c r="T82" s="39"/>
      <c r="U82" s="39"/>
      <c r="V82" s="39"/>
      <c r="W82" s="39"/>
      <c r="X82" s="39"/>
      <c r="Y82" s="112">
        <f>IF(X82 &lt;&gt; "", RIGHT(Table15775311283848586881828384858788898108118128138148158169179189[[#This Row],[Class (Dropdown)]],6),0)</f>
        <v>0</v>
      </c>
      <c r="Z82" s="108"/>
      <c r="AA82" s="107"/>
      <c r="AB82" s="111">
        <f>Table15775311283848586881828384858788898108118128138148158169179189[[#This Row],[Rate (Auto fill)]]*Table15775311283848586881828384858788898108118128138148158169179189[[#This Row],[Hours Groomed]]</f>
        <v>0</v>
      </c>
      <c r="AC82" s="32"/>
      <c r="AD82" s="84"/>
      <c r="AE82" s="85"/>
      <c r="AF82" s="85"/>
      <c r="AI82" s="33"/>
      <c r="AJ82" s="39"/>
      <c r="AK82" s="39"/>
      <c r="AL82" s="39"/>
      <c r="AM82" s="76"/>
      <c r="AN82" s="39"/>
      <c r="AO82" s="39"/>
      <c r="AP82" s="33"/>
      <c r="AQ82" s="77"/>
      <c r="AR82" s="39"/>
      <c r="AS82" s="39"/>
      <c r="AT82" s="76"/>
      <c r="AU82" s="39"/>
      <c r="AV82" s="78"/>
      <c r="AW82" s="33"/>
      <c r="AX82" s="77"/>
      <c r="AY82" s="39"/>
      <c r="AZ82" s="39"/>
      <c r="BA82" s="76"/>
      <c r="BB82" s="39"/>
      <c r="BC82" s="78"/>
      <c r="BD82" s="33"/>
      <c r="BE82" s="77"/>
      <c r="BF82" s="39"/>
      <c r="BG82" s="39"/>
      <c r="BH82" s="76"/>
      <c r="BI82" s="39"/>
      <c r="BJ82" s="78"/>
      <c r="BK82" s="33"/>
    </row>
    <row r="83" spans="1:63" x14ac:dyDescent="0.35">
      <c r="A83" s="77"/>
      <c r="B83" s="39"/>
      <c r="C83" s="39"/>
      <c r="D83" s="39"/>
      <c r="E83" s="39"/>
      <c r="F83" s="73"/>
      <c r="G83" s="95">
        <f>Table1487453233343536331323334353738393103113123133143153164174184[[#This Row],[Hours Worked]]*Table1487453233343536331323334353738393103113123133143153164174184[[#This Row],[Rate]]</f>
        <v>0</v>
      </c>
      <c r="H83" s="116"/>
      <c r="I83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83" s="94"/>
      <c r="K83" s="95">
        <f>Table1487453233343536331323334353738393103113123133143153164174184[[#This Row],[Rate (Auto selects)]]*Table1487453233343536331323334353738393103113123133143153164174184[[#This Row],[Hours Used]]</f>
        <v>0</v>
      </c>
      <c r="S83" s="33"/>
      <c r="T83" s="39"/>
      <c r="U83" s="39"/>
      <c r="V83" s="39"/>
      <c r="W83" s="39"/>
      <c r="X83" s="39"/>
      <c r="Y83" s="112">
        <f>IF(X83 &lt;&gt; "", RIGHT(Table15775311283848586881828384858788898108118128138148158169179189[[#This Row],[Class (Dropdown)]],6),0)</f>
        <v>0</v>
      </c>
      <c r="Z83" s="108"/>
      <c r="AA83" s="107"/>
      <c r="AB83" s="111">
        <f>Table15775311283848586881828384858788898108118128138148158169179189[[#This Row],[Rate (Auto fill)]]*Table15775311283848586881828384858788898108118128138148158169179189[[#This Row],[Hours Groomed]]</f>
        <v>0</v>
      </c>
      <c r="AC83" s="32"/>
      <c r="AD83" s="84"/>
      <c r="AE83" s="85"/>
      <c r="AF83" s="85"/>
      <c r="AI83" s="33"/>
      <c r="AJ83" s="39"/>
      <c r="AK83" s="39"/>
      <c r="AL83" s="39"/>
      <c r="AM83" s="76"/>
      <c r="AN83" s="39"/>
      <c r="AO83" s="39"/>
      <c r="AP83" s="33"/>
      <c r="AQ83" s="77"/>
      <c r="AR83" s="39"/>
      <c r="AS83" s="39"/>
      <c r="AT83" s="76"/>
      <c r="AU83" s="39"/>
      <c r="AV83" s="78"/>
      <c r="AW83" s="33"/>
      <c r="AX83" s="77"/>
      <c r="AY83" s="39"/>
      <c r="AZ83" s="39"/>
      <c r="BA83" s="76"/>
      <c r="BB83" s="39"/>
      <c r="BC83" s="78"/>
      <c r="BD83" s="33"/>
      <c r="BE83" s="77"/>
      <c r="BF83" s="39"/>
      <c r="BG83" s="39"/>
      <c r="BH83" s="76"/>
      <c r="BI83" s="39"/>
      <c r="BJ83" s="78"/>
      <c r="BK83" s="33"/>
    </row>
    <row r="84" spans="1:63" x14ac:dyDescent="0.35">
      <c r="A84" s="77"/>
      <c r="B84" s="39"/>
      <c r="C84" s="39"/>
      <c r="D84" s="39"/>
      <c r="E84" s="39"/>
      <c r="F84" s="73"/>
      <c r="G84" s="95">
        <f>Table1487453233343536331323334353738393103113123133143153164174184[[#This Row],[Hours Worked]]*Table1487453233343536331323334353738393103113123133143153164174184[[#This Row],[Rate]]</f>
        <v>0</v>
      </c>
      <c r="H84" s="116"/>
      <c r="I84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84" s="94"/>
      <c r="K84" s="95">
        <f>Table1487453233343536331323334353738393103113123133143153164174184[[#This Row],[Rate (Auto selects)]]*Table1487453233343536331323334353738393103113123133143153164174184[[#This Row],[Hours Used]]</f>
        <v>0</v>
      </c>
      <c r="S84" s="33"/>
      <c r="T84" s="39"/>
      <c r="U84" s="39"/>
      <c r="V84" s="39"/>
      <c r="W84" s="39"/>
      <c r="X84" s="39"/>
      <c r="Y84" s="112">
        <f>IF(X84 &lt;&gt; "", RIGHT(Table15775311283848586881828384858788898108118128138148158169179189[[#This Row],[Class (Dropdown)]],6),0)</f>
        <v>0</v>
      </c>
      <c r="Z84" s="108"/>
      <c r="AA84" s="107"/>
      <c r="AB84" s="111">
        <f>Table15775311283848586881828384858788898108118128138148158169179189[[#This Row],[Rate (Auto fill)]]*Table15775311283848586881828384858788898108118128138148158169179189[[#This Row],[Hours Groomed]]</f>
        <v>0</v>
      </c>
      <c r="AC84" s="32"/>
      <c r="AD84" s="84"/>
      <c r="AE84" s="85"/>
      <c r="AF84" s="85"/>
      <c r="AI84" s="33"/>
      <c r="AJ84" s="39"/>
      <c r="AK84" s="39"/>
      <c r="AL84" s="39"/>
      <c r="AM84" s="76"/>
      <c r="AN84" s="39"/>
      <c r="AO84" s="39"/>
      <c r="AP84" s="33"/>
      <c r="AQ84" s="77"/>
      <c r="AR84" s="39"/>
      <c r="AS84" s="39"/>
      <c r="AT84" s="76"/>
      <c r="AU84" s="39"/>
      <c r="AV84" s="78"/>
      <c r="AW84" s="33"/>
      <c r="AX84" s="77"/>
      <c r="AY84" s="39"/>
      <c r="AZ84" s="39"/>
      <c r="BA84" s="76"/>
      <c r="BB84" s="39"/>
      <c r="BC84" s="78"/>
      <c r="BD84" s="33"/>
      <c r="BE84" s="77"/>
      <c r="BF84" s="39"/>
      <c r="BG84" s="39"/>
      <c r="BH84" s="76"/>
      <c r="BI84" s="39"/>
      <c r="BJ84" s="78"/>
      <c r="BK84" s="33"/>
    </row>
    <row r="85" spans="1:63" x14ac:dyDescent="0.35">
      <c r="A85" s="77"/>
      <c r="B85" s="39"/>
      <c r="C85" s="39"/>
      <c r="D85" s="39"/>
      <c r="E85" s="39"/>
      <c r="F85" s="73"/>
      <c r="G85" s="95">
        <f>Table1487453233343536331323334353738393103113123133143153164174184[[#This Row],[Hours Worked]]*Table1487453233343536331323334353738393103113123133143153164174184[[#This Row],[Rate]]</f>
        <v>0</v>
      </c>
      <c r="H85" s="116"/>
      <c r="I85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85" s="94"/>
      <c r="K85" s="95">
        <f>Table1487453233343536331323334353738393103113123133143153164174184[[#This Row],[Rate (Auto selects)]]*Table1487453233343536331323334353738393103113123133143153164174184[[#This Row],[Hours Used]]</f>
        <v>0</v>
      </c>
      <c r="S85" s="33"/>
      <c r="T85" s="39"/>
      <c r="U85" s="39"/>
      <c r="V85" s="39"/>
      <c r="W85" s="39"/>
      <c r="X85" s="39"/>
      <c r="Y85" s="112">
        <f>IF(X85 &lt;&gt; "", RIGHT(Table15775311283848586881828384858788898108118128138148158169179189[[#This Row],[Class (Dropdown)]],6),0)</f>
        <v>0</v>
      </c>
      <c r="Z85" s="108"/>
      <c r="AA85" s="107"/>
      <c r="AB85" s="111">
        <f>Table15775311283848586881828384858788898108118128138148158169179189[[#This Row],[Rate (Auto fill)]]*Table15775311283848586881828384858788898108118128138148158169179189[[#This Row],[Hours Groomed]]</f>
        <v>0</v>
      </c>
      <c r="AC85" s="32"/>
      <c r="AD85" s="84"/>
      <c r="AE85" s="85"/>
      <c r="AF85" s="85"/>
      <c r="AI85" s="33"/>
      <c r="AJ85" s="39"/>
      <c r="AK85" s="39"/>
      <c r="AL85" s="39"/>
      <c r="AM85" s="76"/>
      <c r="AN85" s="39"/>
      <c r="AO85" s="39"/>
      <c r="AP85" s="33"/>
      <c r="AQ85" s="77"/>
      <c r="AR85" s="39"/>
      <c r="AS85" s="39"/>
      <c r="AT85" s="76"/>
      <c r="AU85" s="39"/>
      <c r="AV85" s="78"/>
      <c r="AW85" s="33"/>
      <c r="AX85" s="77"/>
      <c r="AY85" s="39"/>
      <c r="AZ85" s="39"/>
      <c r="BA85" s="76"/>
      <c r="BB85" s="39"/>
      <c r="BC85" s="78"/>
      <c r="BD85" s="33"/>
      <c r="BE85" s="77"/>
      <c r="BF85" s="39"/>
      <c r="BG85" s="39"/>
      <c r="BH85" s="76"/>
      <c r="BI85" s="39"/>
      <c r="BJ85" s="78"/>
      <c r="BK85" s="33"/>
    </row>
    <row r="86" spans="1:63" x14ac:dyDescent="0.35">
      <c r="A86" s="77"/>
      <c r="B86" s="39"/>
      <c r="C86" s="39"/>
      <c r="D86" s="39"/>
      <c r="E86" s="39"/>
      <c r="F86" s="73"/>
      <c r="G86" s="95">
        <f>Table1487453233343536331323334353738393103113123133143153164174184[[#This Row],[Hours Worked]]*Table1487453233343536331323334353738393103113123133143153164174184[[#This Row],[Rate]]</f>
        <v>0</v>
      </c>
      <c r="H86" s="116"/>
      <c r="I86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86" s="94"/>
      <c r="K86" s="95">
        <f>Table1487453233343536331323334353738393103113123133143153164174184[[#This Row],[Rate (Auto selects)]]*Table1487453233343536331323334353738393103113123133143153164174184[[#This Row],[Hours Used]]</f>
        <v>0</v>
      </c>
      <c r="S86" s="33"/>
      <c r="T86" s="39"/>
      <c r="U86" s="39"/>
      <c r="V86" s="39"/>
      <c r="W86" s="39"/>
      <c r="X86" s="39"/>
      <c r="Y86" s="112">
        <f>IF(X86 &lt;&gt; "", RIGHT(Table15775311283848586881828384858788898108118128138148158169179189[[#This Row],[Class (Dropdown)]],6),0)</f>
        <v>0</v>
      </c>
      <c r="Z86" s="108"/>
      <c r="AA86" s="107"/>
      <c r="AB86" s="111">
        <f>Table15775311283848586881828384858788898108118128138148158169179189[[#This Row],[Rate (Auto fill)]]*Table15775311283848586881828384858788898108118128138148158169179189[[#This Row],[Hours Groomed]]</f>
        <v>0</v>
      </c>
      <c r="AC86" s="32"/>
      <c r="AD86" s="84"/>
      <c r="AE86" s="85"/>
      <c r="AF86" s="85"/>
      <c r="AI86" s="33"/>
      <c r="AJ86" s="39"/>
      <c r="AK86" s="39"/>
      <c r="AL86" s="39"/>
      <c r="AM86" s="76"/>
      <c r="AN86" s="39"/>
      <c r="AO86" s="39"/>
      <c r="AP86" s="33"/>
      <c r="AQ86" s="77"/>
      <c r="AR86" s="39"/>
      <c r="AS86" s="39"/>
      <c r="AT86" s="76"/>
      <c r="AU86" s="39"/>
      <c r="AV86" s="78"/>
      <c r="AW86" s="33"/>
      <c r="AX86" s="77"/>
      <c r="AY86" s="39"/>
      <c r="AZ86" s="39"/>
      <c r="BA86" s="76"/>
      <c r="BB86" s="39"/>
      <c r="BC86" s="78"/>
      <c r="BD86" s="33"/>
      <c r="BE86" s="77"/>
      <c r="BF86" s="39"/>
      <c r="BG86" s="39"/>
      <c r="BH86" s="76"/>
      <c r="BI86" s="39"/>
      <c r="BJ86" s="78"/>
      <c r="BK86" s="33"/>
    </row>
    <row r="87" spans="1:63" x14ac:dyDescent="0.35">
      <c r="A87" s="77"/>
      <c r="B87" s="39"/>
      <c r="C87" s="39"/>
      <c r="D87" s="39"/>
      <c r="E87" s="39"/>
      <c r="F87" s="73"/>
      <c r="G87" s="95">
        <f>Table1487453233343536331323334353738393103113123133143153164174184[[#This Row],[Hours Worked]]*Table1487453233343536331323334353738393103113123133143153164174184[[#This Row],[Rate]]</f>
        <v>0</v>
      </c>
      <c r="H87" s="116"/>
      <c r="I87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87" s="94"/>
      <c r="K87" s="95">
        <f>Table1487453233343536331323334353738393103113123133143153164174184[[#This Row],[Rate (Auto selects)]]*Table1487453233343536331323334353738393103113123133143153164174184[[#This Row],[Hours Used]]</f>
        <v>0</v>
      </c>
      <c r="S87" s="33"/>
      <c r="T87" s="39"/>
      <c r="U87" s="39"/>
      <c r="V87" s="39"/>
      <c r="W87" s="39"/>
      <c r="X87" s="39"/>
      <c r="Y87" s="112">
        <f>IF(X87 &lt;&gt; "", RIGHT(Table15775311283848586881828384858788898108118128138148158169179189[[#This Row],[Class (Dropdown)]],6),0)</f>
        <v>0</v>
      </c>
      <c r="Z87" s="108"/>
      <c r="AA87" s="107"/>
      <c r="AB87" s="111">
        <f>Table15775311283848586881828384858788898108118128138148158169179189[[#This Row],[Rate (Auto fill)]]*Table15775311283848586881828384858788898108118128138148158169179189[[#This Row],[Hours Groomed]]</f>
        <v>0</v>
      </c>
      <c r="AC87" s="32"/>
      <c r="AD87" s="84"/>
      <c r="AE87" s="85"/>
      <c r="AF87" s="85"/>
      <c r="AI87" s="33"/>
      <c r="AJ87" s="39"/>
      <c r="AK87" s="39"/>
      <c r="AL87" s="39"/>
      <c r="AM87" s="76"/>
      <c r="AN87" s="39"/>
      <c r="AO87" s="39"/>
      <c r="AP87" s="33"/>
      <c r="AQ87" s="77"/>
      <c r="AR87" s="39"/>
      <c r="AS87" s="39"/>
      <c r="AT87" s="76"/>
      <c r="AU87" s="39"/>
      <c r="AV87" s="78"/>
      <c r="AW87" s="33"/>
      <c r="AX87" s="77"/>
      <c r="AY87" s="39"/>
      <c r="AZ87" s="39"/>
      <c r="BA87" s="76"/>
      <c r="BB87" s="39"/>
      <c r="BC87" s="78"/>
      <c r="BD87" s="33"/>
      <c r="BE87" s="77"/>
      <c r="BF87" s="39"/>
      <c r="BG87" s="39"/>
      <c r="BH87" s="76"/>
      <c r="BI87" s="39"/>
      <c r="BJ87" s="78"/>
      <c r="BK87" s="33"/>
    </row>
    <row r="88" spans="1:63" x14ac:dyDescent="0.35">
      <c r="A88" s="77"/>
      <c r="B88" s="39"/>
      <c r="C88" s="39"/>
      <c r="D88" s="39"/>
      <c r="E88" s="39"/>
      <c r="F88" s="73"/>
      <c r="G88" s="95">
        <f>Table1487453233343536331323334353738393103113123133143153164174184[[#This Row],[Hours Worked]]*Table1487453233343536331323334353738393103113123133143153164174184[[#This Row],[Rate]]</f>
        <v>0</v>
      </c>
      <c r="H88" s="116"/>
      <c r="I88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88" s="94"/>
      <c r="K88" s="95">
        <f>Table1487453233343536331323334353738393103113123133143153164174184[[#This Row],[Rate (Auto selects)]]*Table1487453233343536331323334353738393103113123133143153164174184[[#This Row],[Hours Used]]</f>
        <v>0</v>
      </c>
      <c r="S88" s="33"/>
      <c r="T88" s="39"/>
      <c r="U88" s="39"/>
      <c r="V88" s="39"/>
      <c r="W88" s="39"/>
      <c r="X88" s="39"/>
      <c r="Y88" s="112">
        <f>IF(X88 &lt;&gt; "", RIGHT(Table15775311283848586881828384858788898108118128138148158169179189[[#This Row],[Class (Dropdown)]],6),0)</f>
        <v>0</v>
      </c>
      <c r="Z88" s="108"/>
      <c r="AA88" s="107"/>
      <c r="AB88" s="111">
        <f>Table15775311283848586881828384858788898108118128138148158169179189[[#This Row],[Rate (Auto fill)]]*Table15775311283848586881828384858788898108118128138148158169179189[[#This Row],[Hours Groomed]]</f>
        <v>0</v>
      </c>
      <c r="AC88" s="32"/>
      <c r="AD88" s="84"/>
      <c r="AE88" s="85"/>
      <c r="AF88" s="85"/>
      <c r="AI88" s="33"/>
      <c r="AJ88" s="39"/>
      <c r="AK88" s="39"/>
      <c r="AL88" s="39"/>
      <c r="AM88" s="76"/>
      <c r="AN88" s="39"/>
      <c r="AO88" s="39"/>
      <c r="AP88" s="33"/>
      <c r="AQ88" s="77"/>
      <c r="AR88" s="39"/>
      <c r="AS88" s="39"/>
      <c r="AT88" s="76"/>
      <c r="AU88" s="39"/>
      <c r="AV88" s="78"/>
      <c r="AW88" s="33"/>
      <c r="AX88" s="77"/>
      <c r="AY88" s="39"/>
      <c r="AZ88" s="39"/>
      <c r="BA88" s="76"/>
      <c r="BB88" s="39"/>
      <c r="BC88" s="78"/>
      <c r="BD88" s="33"/>
      <c r="BE88" s="77"/>
      <c r="BF88" s="39"/>
      <c r="BG88" s="39"/>
      <c r="BH88" s="76"/>
      <c r="BI88" s="39"/>
      <c r="BJ88" s="78"/>
      <c r="BK88" s="33"/>
    </row>
    <row r="89" spans="1:63" x14ac:dyDescent="0.35">
      <c r="A89" s="77"/>
      <c r="B89" s="39"/>
      <c r="C89" s="39"/>
      <c r="D89" s="39"/>
      <c r="E89" s="39"/>
      <c r="F89" s="73"/>
      <c r="G89" s="95">
        <f>Table1487453233343536331323334353738393103113123133143153164174184[[#This Row],[Hours Worked]]*Table1487453233343536331323334353738393103113123133143153164174184[[#This Row],[Rate]]</f>
        <v>0</v>
      </c>
      <c r="H89" s="116"/>
      <c r="I89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89" s="94"/>
      <c r="K89" s="95">
        <f>Table1487453233343536331323334353738393103113123133143153164174184[[#This Row],[Rate (Auto selects)]]*Table1487453233343536331323334353738393103113123133143153164174184[[#This Row],[Hours Used]]</f>
        <v>0</v>
      </c>
      <c r="S89" s="33"/>
      <c r="T89" s="39"/>
      <c r="U89" s="39"/>
      <c r="V89" s="39"/>
      <c r="W89" s="39"/>
      <c r="X89" s="39"/>
      <c r="Y89" s="112">
        <f>IF(X89 &lt;&gt; "", RIGHT(Table15775311283848586881828384858788898108118128138148158169179189[[#This Row],[Class (Dropdown)]],6),0)</f>
        <v>0</v>
      </c>
      <c r="Z89" s="108"/>
      <c r="AA89" s="107"/>
      <c r="AB89" s="111">
        <f>Table15775311283848586881828384858788898108118128138148158169179189[[#This Row],[Rate (Auto fill)]]*Table15775311283848586881828384858788898108118128138148158169179189[[#This Row],[Hours Groomed]]</f>
        <v>0</v>
      </c>
      <c r="AC89" s="32"/>
      <c r="AD89" s="84"/>
      <c r="AE89" s="85"/>
      <c r="AF89" s="85"/>
      <c r="AI89" s="33"/>
      <c r="AJ89" s="39"/>
      <c r="AK89" s="39"/>
      <c r="AL89" s="39"/>
      <c r="AM89" s="76"/>
      <c r="AN89" s="39"/>
      <c r="AO89" s="39"/>
      <c r="AP89" s="33"/>
      <c r="AQ89" s="77"/>
      <c r="AR89" s="39"/>
      <c r="AS89" s="39"/>
      <c r="AT89" s="76"/>
      <c r="AU89" s="39"/>
      <c r="AV89" s="78"/>
      <c r="AW89" s="33"/>
      <c r="AX89" s="77"/>
      <c r="AY89" s="39"/>
      <c r="AZ89" s="39"/>
      <c r="BA89" s="76"/>
      <c r="BB89" s="39"/>
      <c r="BC89" s="78"/>
      <c r="BD89" s="33"/>
      <c r="BE89" s="77"/>
      <c r="BF89" s="39"/>
      <c r="BG89" s="39"/>
      <c r="BH89" s="76"/>
      <c r="BI89" s="39"/>
      <c r="BJ89" s="78"/>
      <c r="BK89" s="33"/>
    </row>
    <row r="90" spans="1:63" x14ac:dyDescent="0.35">
      <c r="A90" s="77"/>
      <c r="B90" s="39"/>
      <c r="C90" s="39"/>
      <c r="D90" s="39"/>
      <c r="E90" s="39"/>
      <c r="F90" s="73"/>
      <c r="G90" s="95">
        <f>Table1487453233343536331323334353738393103113123133143153164174184[[#This Row],[Hours Worked]]*Table1487453233343536331323334353738393103113123133143153164174184[[#This Row],[Rate]]</f>
        <v>0</v>
      </c>
      <c r="H90" s="116"/>
      <c r="I90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90" s="94"/>
      <c r="K90" s="95">
        <f>Table1487453233343536331323334353738393103113123133143153164174184[[#This Row],[Rate (Auto selects)]]*Table1487453233343536331323334353738393103113123133143153164174184[[#This Row],[Hours Used]]</f>
        <v>0</v>
      </c>
      <c r="S90" s="33"/>
      <c r="T90" s="39"/>
      <c r="U90" s="39"/>
      <c r="V90" s="39"/>
      <c r="W90" s="39"/>
      <c r="X90" s="39"/>
      <c r="Y90" s="112">
        <f>IF(X90 &lt;&gt; "", RIGHT(Table15775311283848586881828384858788898108118128138148158169179189[[#This Row],[Class (Dropdown)]],6),0)</f>
        <v>0</v>
      </c>
      <c r="Z90" s="108"/>
      <c r="AA90" s="107"/>
      <c r="AB90" s="111">
        <f>Table15775311283848586881828384858788898108118128138148158169179189[[#This Row],[Rate (Auto fill)]]*Table15775311283848586881828384858788898108118128138148158169179189[[#This Row],[Hours Groomed]]</f>
        <v>0</v>
      </c>
      <c r="AC90" s="32"/>
      <c r="AD90" s="84"/>
      <c r="AE90" s="85"/>
      <c r="AF90" s="85"/>
      <c r="AI90" s="33"/>
      <c r="AJ90" s="39"/>
      <c r="AK90" s="39"/>
      <c r="AL90" s="39"/>
      <c r="AM90" s="76"/>
      <c r="AN90" s="39"/>
      <c r="AO90" s="39"/>
      <c r="AP90" s="33"/>
      <c r="AQ90" s="77"/>
      <c r="AR90" s="39"/>
      <c r="AS90" s="39"/>
      <c r="AT90" s="76"/>
      <c r="AU90" s="39"/>
      <c r="AV90" s="78"/>
      <c r="AW90" s="33"/>
      <c r="AX90" s="77"/>
      <c r="AY90" s="39"/>
      <c r="AZ90" s="39"/>
      <c r="BA90" s="76"/>
      <c r="BB90" s="39"/>
      <c r="BC90" s="78"/>
      <c r="BD90" s="33"/>
      <c r="BE90" s="77"/>
      <c r="BF90" s="39"/>
      <c r="BG90" s="39"/>
      <c r="BH90" s="76"/>
      <c r="BI90" s="39"/>
      <c r="BJ90" s="78"/>
      <c r="BK90" s="33"/>
    </row>
    <row r="91" spans="1:63" x14ac:dyDescent="0.35">
      <c r="A91" s="77"/>
      <c r="B91" s="39"/>
      <c r="C91" s="39"/>
      <c r="D91" s="39"/>
      <c r="E91" s="39"/>
      <c r="F91" s="73"/>
      <c r="G91" s="95">
        <f>Table1487453233343536331323334353738393103113123133143153164174184[[#This Row],[Hours Worked]]*Table1487453233343536331323334353738393103113123133143153164174184[[#This Row],[Rate]]</f>
        <v>0</v>
      </c>
      <c r="H91" s="116"/>
      <c r="I91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91" s="94"/>
      <c r="K91" s="95">
        <f>Table1487453233343536331323334353738393103113123133143153164174184[[#This Row],[Rate (Auto selects)]]*Table1487453233343536331323334353738393103113123133143153164174184[[#This Row],[Hours Used]]</f>
        <v>0</v>
      </c>
      <c r="S91" s="33"/>
      <c r="T91" s="39"/>
      <c r="U91" s="39"/>
      <c r="V91" s="39"/>
      <c r="W91" s="39"/>
      <c r="X91" s="39"/>
      <c r="Y91" s="112">
        <f>IF(X91 &lt;&gt; "", RIGHT(Table15775311283848586881828384858788898108118128138148158169179189[[#This Row],[Class (Dropdown)]],6),0)</f>
        <v>0</v>
      </c>
      <c r="Z91" s="108"/>
      <c r="AA91" s="107"/>
      <c r="AB91" s="111">
        <f>Table15775311283848586881828384858788898108118128138148158169179189[[#This Row],[Rate (Auto fill)]]*Table15775311283848586881828384858788898108118128138148158169179189[[#This Row],[Hours Groomed]]</f>
        <v>0</v>
      </c>
      <c r="AC91" s="32"/>
      <c r="AD91" s="84"/>
      <c r="AE91" s="85"/>
      <c r="AF91" s="85"/>
      <c r="AI91" s="33"/>
      <c r="AJ91" s="39"/>
      <c r="AK91" s="39"/>
      <c r="AL91" s="39"/>
      <c r="AM91" s="76"/>
      <c r="AN91" s="39"/>
      <c r="AO91" s="39"/>
      <c r="AP91" s="33"/>
      <c r="AQ91" s="77"/>
      <c r="AR91" s="39"/>
      <c r="AS91" s="39"/>
      <c r="AT91" s="76"/>
      <c r="AU91" s="39"/>
      <c r="AV91" s="78"/>
      <c r="AW91" s="33"/>
      <c r="AX91" s="77"/>
      <c r="AY91" s="39"/>
      <c r="AZ91" s="39"/>
      <c r="BA91" s="76"/>
      <c r="BB91" s="39"/>
      <c r="BC91" s="78"/>
      <c r="BD91" s="33"/>
      <c r="BE91" s="77"/>
      <c r="BF91" s="39"/>
      <c r="BG91" s="39"/>
      <c r="BH91" s="76"/>
      <c r="BI91" s="39"/>
      <c r="BJ91" s="78"/>
      <c r="BK91" s="33"/>
    </row>
    <row r="92" spans="1:63" x14ac:dyDescent="0.35">
      <c r="A92" s="77"/>
      <c r="B92" s="39"/>
      <c r="C92" s="39"/>
      <c r="D92" s="39"/>
      <c r="E92" s="39"/>
      <c r="F92" s="73"/>
      <c r="G92" s="95">
        <f>Table1487453233343536331323334353738393103113123133143153164174184[[#This Row],[Hours Worked]]*Table1487453233343536331323334353738393103113123133143153164174184[[#This Row],[Rate]]</f>
        <v>0</v>
      </c>
      <c r="H92" s="116"/>
      <c r="I92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92" s="94"/>
      <c r="K92" s="95">
        <f>Table1487453233343536331323334353738393103113123133143153164174184[[#This Row],[Rate (Auto selects)]]*Table1487453233343536331323334353738393103113123133143153164174184[[#This Row],[Hours Used]]</f>
        <v>0</v>
      </c>
      <c r="S92" s="33"/>
      <c r="T92" s="39"/>
      <c r="U92" s="39"/>
      <c r="V92" s="39"/>
      <c r="W92" s="39"/>
      <c r="X92" s="39"/>
      <c r="Y92" s="112">
        <f>IF(X92 &lt;&gt; "", RIGHT(Table15775311283848586881828384858788898108118128138148158169179189[[#This Row],[Class (Dropdown)]],6),0)</f>
        <v>0</v>
      </c>
      <c r="Z92" s="108"/>
      <c r="AA92" s="107"/>
      <c r="AB92" s="111">
        <f>Table15775311283848586881828384858788898108118128138148158169179189[[#This Row],[Rate (Auto fill)]]*Table15775311283848586881828384858788898108118128138148158169179189[[#This Row],[Hours Groomed]]</f>
        <v>0</v>
      </c>
      <c r="AC92" s="32"/>
      <c r="AD92" s="84"/>
      <c r="AE92" s="85"/>
      <c r="AF92" s="85"/>
      <c r="AI92" s="33"/>
      <c r="AJ92" s="39"/>
      <c r="AK92" s="39"/>
      <c r="AL92" s="39"/>
      <c r="AM92" s="76"/>
      <c r="AN92" s="39"/>
      <c r="AO92" s="39"/>
      <c r="AP92" s="33"/>
      <c r="AQ92" s="77"/>
      <c r="AR92" s="39"/>
      <c r="AS92" s="39"/>
      <c r="AT92" s="76"/>
      <c r="AU92" s="39"/>
      <c r="AV92" s="78"/>
      <c r="AW92" s="33"/>
      <c r="AX92" s="77"/>
      <c r="AY92" s="39"/>
      <c r="AZ92" s="39"/>
      <c r="BA92" s="76"/>
      <c r="BB92" s="39"/>
      <c r="BC92" s="78"/>
      <c r="BD92" s="33"/>
      <c r="BE92" s="77"/>
      <c r="BF92" s="39"/>
      <c r="BG92" s="39"/>
      <c r="BH92" s="76"/>
      <c r="BI92" s="39"/>
      <c r="BJ92" s="78"/>
      <c r="BK92" s="33"/>
    </row>
    <row r="93" spans="1:63" x14ac:dyDescent="0.35">
      <c r="A93" s="77"/>
      <c r="B93" s="39"/>
      <c r="C93" s="39"/>
      <c r="D93" s="39"/>
      <c r="E93" s="39"/>
      <c r="F93" s="73"/>
      <c r="G93" s="95">
        <f>Table1487453233343536331323334353738393103113123133143153164174184[[#This Row],[Hours Worked]]*Table1487453233343536331323334353738393103113123133143153164174184[[#This Row],[Rate]]</f>
        <v>0</v>
      </c>
      <c r="H93" s="116"/>
      <c r="I93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93" s="94"/>
      <c r="K93" s="95">
        <f>Table1487453233343536331323334353738393103113123133143153164174184[[#This Row],[Rate (Auto selects)]]*Table1487453233343536331323334353738393103113123133143153164174184[[#This Row],[Hours Used]]</f>
        <v>0</v>
      </c>
      <c r="S93" s="33"/>
      <c r="T93" s="39"/>
      <c r="U93" s="39"/>
      <c r="V93" s="39"/>
      <c r="W93" s="39"/>
      <c r="X93" s="39"/>
      <c r="Y93" s="112">
        <f>IF(X93 &lt;&gt; "", RIGHT(Table15775311283848586881828384858788898108118128138148158169179189[[#This Row],[Class (Dropdown)]],6),0)</f>
        <v>0</v>
      </c>
      <c r="Z93" s="108"/>
      <c r="AA93" s="107"/>
      <c r="AB93" s="111">
        <f>Table15775311283848586881828384858788898108118128138148158169179189[[#This Row],[Rate (Auto fill)]]*Table15775311283848586881828384858788898108118128138148158169179189[[#This Row],[Hours Groomed]]</f>
        <v>0</v>
      </c>
      <c r="AC93" s="32"/>
      <c r="AD93" s="84"/>
      <c r="AE93" s="85"/>
      <c r="AF93" s="85"/>
      <c r="AI93" s="33"/>
      <c r="AJ93" s="39"/>
      <c r="AK93" s="39"/>
      <c r="AL93" s="39"/>
      <c r="AM93" s="76"/>
      <c r="AN93" s="39"/>
      <c r="AO93" s="39"/>
      <c r="AP93" s="33"/>
      <c r="AQ93" s="77"/>
      <c r="AR93" s="39"/>
      <c r="AS93" s="39"/>
      <c r="AT93" s="76"/>
      <c r="AU93" s="39"/>
      <c r="AV93" s="78"/>
      <c r="AW93" s="33"/>
      <c r="AX93" s="77"/>
      <c r="AY93" s="39"/>
      <c r="AZ93" s="39"/>
      <c r="BA93" s="76"/>
      <c r="BB93" s="39"/>
      <c r="BC93" s="78"/>
      <c r="BD93" s="33"/>
      <c r="BE93" s="77"/>
      <c r="BF93" s="39"/>
      <c r="BG93" s="39"/>
      <c r="BH93" s="76"/>
      <c r="BI93" s="39"/>
      <c r="BJ93" s="78"/>
      <c r="BK93" s="33"/>
    </row>
    <row r="94" spans="1:63" x14ac:dyDescent="0.35">
      <c r="A94" s="77"/>
      <c r="B94" s="39"/>
      <c r="C94" s="39"/>
      <c r="D94" s="39"/>
      <c r="E94" s="39"/>
      <c r="F94" s="73"/>
      <c r="G94" s="95">
        <f>Table1487453233343536331323334353738393103113123133143153164174184[[#This Row],[Hours Worked]]*Table1487453233343536331323334353738393103113123133143153164174184[[#This Row],[Rate]]</f>
        <v>0</v>
      </c>
      <c r="H94" s="116"/>
      <c r="I94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94" s="94"/>
      <c r="K94" s="95">
        <f>Table1487453233343536331323334353738393103113123133143153164174184[[#This Row],[Rate (Auto selects)]]*Table1487453233343536331323334353738393103113123133143153164174184[[#This Row],[Hours Used]]</f>
        <v>0</v>
      </c>
      <c r="S94" s="33"/>
      <c r="T94" s="39"/>
      <c r="U94" s="39"/>
      <c r="V94" s="39"/>
      <c r="W94" s="39"/>
      <c r="X94" s="39"/>
      <c r="Y94" s="112">
        <f>IF(X94 &lt;&gt; "", RIGHT(Table15775311283848586881828384858788898108118128138148158169179189[[#This Row],[Class (Dropdown)]],6),0)</f>
        <v>0</v>
      </c>
      <c r="Z94" s="108"/>
      <c r="AA94" s="107"/>
      <c r="AB94" s="111">
        <f>Table15775311283848586881828384858788898108118128138148158169179189[[#This Row],[Rate (Auto fill)]]*Table15775311283848586881828384858788898108118128138148158169179189[[#This Row],[Hours Groomed]]</f>
        <v>0</v>
      </c>
      <c r="AC94" s="32"/>
      <c r="AD94" s="84"/>
      <c r="AE94" s="85"/>
      <c r="AF94" s="85"/>
      <c r="AI94" s="33"/>
      <c r="AJ94" s="39"/>
      <c r="AK94" s="39"/>
      <c r="AL94" s="39"/>
      <c r="AM94" s="76"/>
      <c r="AN94" s="39"/>
      <c r="AO94" s="39"/>
      <c r="AP94" s="33"/>
      <c r="AQ94" s="77"/>
      <c r="AR94" s="39"/>
      <c r="AS94" s="39"/>
      <c r="AT94" s="76"/>
      <c r="AU94" s="39"/>
      <c r="AV94" s="78"/>
      <c r="AW94" s="33"/>
      <c r="AX94" s="77"/>
      <c r="AY94" s="39"/>
      <c r="AZ94" s="39"/>
      <c r="BA94" s="76"/>
      <c r="BB94" s="39"/>
      <c r="BC94" s="78"/>
      <c r="BD94" s="33"/>
      <c r="BE94" s="77"/>
      <c r="BF94" s="39"/>
      <c r="BG94" s="39"/>
      <c r="BH94" s="76"/>
      <c r="BI94" s="39"/>
      <c r="BJ94" s="78"/>
      <c r="BK94" s="33"/>
    </row>
    <row r="95" spans="1:63" x14ac:dyDescent="0.35">
      <c r="A95" s="77"/>
      <c r="B95" s="39"/>
      <c r="C95" s="39"/>
      <c r="D95" s="39"/>
      <c r="E95" s="39"/>
      <c r="F95" s="73"/>
      <c r="G95" s="95">
        <f>Table1487453233343536331323334353738393103113123133143153164174184[[#This Row],[Hours Worked]]*Table1487453233343536331323334353738393103113123133143153164174184[[#This Row],[Rate]]</f>
        <v>0</v>
      </c>
      <c r="H95" s="116"/>
      <c r="I95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95" s="94"/>
      <c r="K95" s="95">
        <f>Table1487453233343536331323334353738393103113123133143153164174184[[#This Row],[Rate (Auto selects)]]*Table1487453233343536331323334353738393103113123133143153164174184[[#This Row],[Hours Used]]</f>
        <v>0</v>
      </c>
      <c r="S95" s="33"/>
      <c r="T95" s="39"/>
      <c r="U95" s="39"/>
      <c r="V95" s="39"/>
      <c r="W95" s="39"/>
      <c r="X95" s="39"/>
      <c r="Y95" s="112">
        <f>IF(X95 &lt;&gt; "", RIGHT(Table15775311283848586881828384858788898108118128138148158169179189[[#This Row],[Class (Dropdown)]],6),0)</f>
        <v>0</v>
      </c>
      <c r="Z95" s="108"/>
      <c r="AA95" s="107"/>
      <c r="AB95" s="111">
        <f>Table15775311283848586881828384858788898108118128138148158169179189[[#This Row],[Rate (Auto fill)]]*Table15775311283848586881828384858788898108118128138148158169179189[[#This Row],[Hours Groomed]]</f>
        <v>0</v>
      </c>
      <c r="AC95" s="32"/>
      <c r="AD95" s="84"/>
      <c r="AE95" s="85"/>
      <c r="AF95" s="85"/>
      <c r="AI95" s="33"/>
      <c r="AJ95" s="39"/>
      <c r="AK95" s="39"/>
      <c r="AL95" s="39"/>
      <c r="AM95" s="76"/>
      <c r="AN95" s="39"/>
      <c r="AO95" s="39"/>
      <c r="AP95" s="33"/>
      <c r="AQ95" s="77"/>
      <c r="AR95" s="39"/>
      <c r="AS95" s="39"/>
      <c r="AT95" s="76"/>
      <c r="AU95" s="39"/>
      <c r="AV95" s="78"/>
      <c r="AW95" s="33"/>
      <c r="AX95" s="77"/>
      <c r="AY95" s="39"/>
      <c r="AZ95" s="39"/>
      <c r="BA95" s="76"/>
      <c r="BB95" s="39"/>
      <c r="BC95" s="78"/>
      <c r="BD95" s="33"/>
      <c r="BE95" s="77"/>
      <c r="BF95" s="39"/>
      <c r="BG95" s="39"/>
      <c r="BH95" s="76"/>
      <c r="BI95" s="39"/>
      <c r="BJ95" s="78"/>
      <c r="BK95" s="33"/>
    </row>
    <row r="96" spans="1:63" x14ac:dyDescent="0.35">
      <c r="A96" s="77"/>
      <c r="B96" s="39"/>
      <c r="C96" s="39"/>
      <c r="D96" s="39"/>
      <c r="E96" s="39"/>
      <c r="F96" s="73"/>
      <c r="G96" s="95">
        <f>Table1487453233343536331323334353738393103113123133143153164174184[[#This Row],[Hours Worked]]*Table1487453233343536331323334353738393103113123133143153164174184[[#This Row],[Rate]]</f>
        <v>0</v>
      </c>
      <c r="H96" s="116"/>
      <c r="I96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96" s="94"/>
      <c r="K96" s="95">
        <f>Table1487453233343536331323334353738393103113123133143153164174184[[#This Row],[Rate (Auto selects)]]*Table1487453233343536331323334353738393103113123133143153164174184[[#This Row],[Hours Used]]</f>
        <v>0</v>
      </c>
      <c r="S96" s="33"/>
      <c r="T96" s="39"/>
      <c r="U96" s="39"/>
      <c r="V96" s="39"/>
      <c r="W96" s="39"/>
      <c r="X96" s="39"/>
      <c r="Y96" s="112">
        <f>IF(X96 &lt;&gt; "", RIGHT(Table15775311283848586881828384858788898108118128138148158169179189[[#This Row],[Class (Dropdown)]],6),0)</f>
        <v>0</v>
      </c>
      <c r="Z96" s="108"/>
      <c r="AA96" s="107"/>
      <c r="AB96" s="111">
        <f>Table15775311283848586881828384858788898108118128138148158169179189[[#This Row],[Rate (Auto fill)]]*Table15775311283848586881828384858788898108118128138148158169179189[[#This Row],[Hours Groomed]]</f>
        <v>0</v>
      </c>
      <c r="AC96" s="32"/>
      <c r="AD96" s="84"/>
      <c r="AE96" s="85"/>
      <c r="AF96" s="85"/>
      <c r="AI96" s="33"/>
      <c r="AJ96" s="39"/>
      <c r="AK96" s="39"/>
      <c r="AL96" s="39"/>
      <c r="AM96" s="76"/>
      <c r="AN96" s="39"/>
      <c r="AO96" s="39"/>
      <c r="AP96" s="33"/>
      <c r="AQ96" s="77"/>
      <c r="AR96" s="39"/>
      <c r="AS96" s="39"/>
      <c r="AT96" s="76"/>
      <c r="AU96" s="39"/>
      <c r="AV96" s="78"/>
      <c r="AW96" s="33"/>
      <c r="AX96" s="77"/>
      <c r="AY96" s="39"/>
      <c r="AZ96" s="39"/>
      <c r="BA96" s="76"/>
      <c r="BB96" s="39"/>
      <c r="BC96" s="78"/>
      <c r="BD96" s="33"/>
      <c r="BE96" s="77"/>
      <c r="BF96" s="39"/>
      <c r="BG96" s="39"/>
      <c r="BH96" s="76"/>
      <c r="BI96" s="39"/>
      <c r="BJ96" s="78"/>
      <c r="BK96" s="33"/>
    </row>
    <row r="97" spans="1:63" x14ac:dyDescent="0.35">
      <c r="A97" s="77"/>
      <c r="B97" s="39"/>
      <c r="C97" s="39"/>
      <c r="D97" s="39"/>
      <c r="E97" s="39"/>
      <c r="F97" s="73"/>
      <c r="G97" s="95">
        <f>Table1487453233343536331323334353738393103113123133143153164174184[[#This Row],[Hours Worked]]*Table1487453233343536331323334353738393103113123133143153164174184[[#This Row],[Rate]]</f>
        <v>0</v>
      </c>
      <c r="H97" s="116"/>
      <c r="I97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97" s="94"/>
      <c r="K97" s="95">
        <f>Table1487453233343536331323334353738393103113123133143153164174184[[#This Row],[Rate (Auto selects)]]*Table1487453233343536331323334353738393103113123133143153164174184[[#This Row],[Hours Used]]</f>
        <v>0</v>
      </c>
      <c r="S97" s="33"/>
      <c r="T97" s="39"/>
      <c r="U97" s="39"/>
      <c r="V97" s="39"/>
      <c r="W97" s="39"/>
      <c r="X97" s="39"/>
      <c r="Y97" s="112">
        <f>IF(X97 &lt;&gt; "", RIGHT(Table15775311283848586881828384858788898108118128138148158169179189[[#This Row],[Class (Dropdown)]],6),0)</f>
        <v>0</v>
      </c>
      <c r="Z97" s="108"/>
      <c r="AA97" s="107"/>
      <c r="AB97" s="111">
        <f>Table15775311283848586881828384858788898108118128138148158169179189[[#This Row],[Rate (Auto fill)]]*Table15775311283848586881828384858788898108118128138148158169179189[[#This Row],[Hours Groomed]]</f>
        <v>0</v>
      </c>
      <c r="AC97" s="32"/>
      <c r="AD97" s="84"/>
      <c r="AE97" s="85"/>
      <c r="AF97" s="85"/>
      <c r="AI97" s="33"/>
      <c r="AJ97" s="39"/>
      <c r="AK97" s="39"/>
      <c r="AL97" s="39"/>
      <c r="AM97" s="76"/>
      <c r="AN97" s="39"/>
      <c r="AO97" s="39"/>
      <c r="AP97" s="33"/>
      <c r="AQ97" s="77"/>
      <c r="AR97" s="39"/>
      <c r="AS97" s="39"/>
      <c r="AT97" s="76"/>
      <c r="AU97" s="39"/>
      <c r="AV97" s="78"/>
      <c r="AW97" s="33"/>
      <c r="AX97" s="77"/>
      <c r="AY97" s="39"/>
      <c r="AZ97" s="39"/>
      <c r="BA97" s="76"/>
      <c r="BB97" s="39"/>
      <c r="BC97" s="78"/>
      <c r="BD97" s="33"/>
      <c r="BE97" s="77"/>
      <c r="BF97" s="39"/>
      <c r="BG97" s="39"/>
      <c r="BH97" s="76"/>
      <c r="BI97" s="39"/>
      <c r="BJ97" s="78"/>
      <c r="BK97" s="33"/>
    </row>
    <row r="98" spans="1:63" x14ac:dyDescent="0.35">
      <c r="A98" s="77"/>
      <c r="B98" s="39"/>
      <c r="C98" s="39"/>
      <c r="D98" s="39"/>
      <c r="E98" s="39"/>
      <c r="F98" s="73"/>
      <c r="G98" s="95">
        <f>Table1487453233343536331323334353738393103113123133143153164174184[[#This Row],[Hours Worked]]*Table1487453233343536331323334353738393103113123133143153164174184[[#This Row],[Rate]]</f>
        <v>0</v>
      </c>
      <c r="H98" s="116"/>
      <c r="I98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98" s="94"/>
      <c r="K98" s="95">
        <f>Table1487453233343536331323334353738393103113123133143153164174184[[#This Row],[Rate (Auto selects)]]*Table1487453233343536331323334353738393103113123133143153164174184[[#This Row],[Hours Used]]</f>
        <v>0</v>
      </c>
      <c r="S98" s="33"/>
      <c r="T98" s="39"/>
      <c r="U98" s="39"/>
      <c r="V98" s="39"/>
      <c r="W98" s="39"/>
      <c r="X98" s="39"/>
      <c r="Y98" s="112">
        <f>IF(X98 &lt;&gt; "", RIGHT(Table15775311283848586881828384858788898108118128138148158169179189[[#This Row],[Class (Dropdown)]],6),0)</f>
        <v>0</v>
      </c>
      <c r="Z98" s="108"/>
      <c r="AA98" s="107"/>
      <c r="AB98" s="111">
        <f>Table15775311283848586881828384858788898108118128138148158169179189[[#This Row],[Rate (Auto fill)]]*Table15775311283848586881828384858788898108118128138148158169179189[[#This Row],[Hours Groomed]]</f>
        <v>0</v>
      </c>
      <c r="AC98" s="32"/>
      <c r="AD98" s="84"/>
      <c r="AE98" s="85"/>
      <c r="AF98" s="85"/>
      <c r="AI98" s="33"/>
      <c r="AJ98" s="39"/>
      <c r="AK98" s="39"/>
      <c r="AL98" s="39"/>
      <c r="AM98" s="76"/>
      <c r="AN98" s="39"/>
      <c r="AO98" s="39"/>
      <c r="AP98" s="33"/>
      <c r="AQ98" s="77"/>
      <c r="AR98" s="39"/>
      <c r="AS98" s="39"/>
      <c r="AT98" s="76"/>
      <c r="AU98" s="39"/>
      <c r="AV98" s="78"/>
      <c r="AW98" s="33"/>
      <c r="AX98" s="77"/>
      <c r="AY98" s="39"/>
      <c r="AZ98" s="39"/>
      <c r="BA98" s="76"/>
      <c r="BB98" s="39"/>
      <c r="BC98" s="78"/>
      <c r="BD98" s="33"/>
      <c r="BE98" s="77"/>
      <c r="BF98" s="39"/>
      <c r="BG98" s="39"/>
      <c r="BH98" s="76"/>
      <c r="BI98" s="39"/>
      <c r="BJ98" s="78"/>
      <c r="BK98" s="33"/>
    </row>
    <row r="99" spans="1:63" x14ac:dyDescent="0.35">
      <c r="A99" s="77"/>
      <c r="B99" s="39"/>
      <c r="C99" s="39"/>
      <c r="D99" s="39"/>
      <c r="E99" s="39"/>
      <c r="F99" s="73"/>
      <c r="G99" s="95">
        <f>Table1487453233343536331323334353738393103113123133143153164174184[[#This Row],[Hours Worked]]*Table1487453233343536331323334353738393103113123133143153164174184[[#This Row],[Rate]]</f>
        <v>0</v>
      </c>
      <c r="H99" s="116"/>
      <c r="I99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99" s="94"/>
      <c r="K99" s="95">
        <f>Table1487453233343536331323334353738393103113123133143153164174184[[#This Row],[Rate (Auto selects)]]*Table1487453233343536331323334353738393103113123133143153164174184[[#This Row],[Hours Used]]</f>
        <v>0</v>
      </c>
      <c r="S99" s="33"/>
      <c r="T99" s="39"/>
      <c r="U99" s="39"/>
      <c r="V99" s="39"/>
      <c r="W99" s="39"/>
      <c r="X99" s="39"/>
      <c r="Y99" s="112">
        <f>IF(X99 &lt;&gt; "", RIGHT(Table15775311283848586881828384858788898108118128138148158169179189[[#This Row],[Class (Dropdown)]],6),0)</f>
        <v>0</v>
      </c>
      <c r="Z99" s="108"/>
      <c r="AA99" s="107"/>
      <c r="AB99" s="111">
        <f>Table15775311283848586881828384858788898108118128138148158169179189[[#This Row],[Rate (Auto fill)]]*Table15775311283848586881828384858788898108118128138148158169179189[[#This Row],[Hours Groomed]]</f>
        <v>0</v>
      </c>
      <c r="AC99" s="32"/>
      <c r="AD99" s="84"/>
      <c r="AE99" s="85"/>
      <c r="AF99" s="85"/>
      <c r="AI99" s="33"/>
      <c r="AJ99" s="39"/>
      <c r="AK99" s="39"/>
      <c r="AL99" s="39"/>
      <c r="AM99" s="76"/>
      <c r="AN99" s="39"/>
      <c r="AO99" s="39"/>
      <c r="AP99" s="33"/>
      <c r="AQ99" s="77"/>
      <c r="AR99" s="39"/>
      <c r="AS99" s="39"/>
      <c r="AT99" s="76"/>
      <c r="AU99" s="39"/>
      <c r="AV99" s="78"/>
      <c r="AW99" s="33"/>
      <c r="AX99" s="77"/>
      <c r="AY99" s="39"/>
      <c r="AZ99" s="39"/>
      <c r="BA99" s="76"/>
      <c r="BB99" s="39"/>
      <c r="BC99" s="78"/>
      <c r="BD99" s="33"/>
      <c r="BE99" s="77"/>
      <c r="BF99" s="39"/>
      <c r="BG99" s="39"/>
      <c r="BH99" s="76"/>
      <c r="BI99" s="39"/>
      <c r="BJ99" s="78"/>
      <c r="BK99" s="33"/>
    </row>
    <row r="100" spans="1:63" x14ac:dyDescent="0.35">
      <c r="A100" s="77"/>
      <c r="B100" s="39"/>
      <c r="C100" s="39"/>
      <c r="D100" s="39"/>
      <c r="E100" s="39"/>
      <c r="F100" s="73"/>
      <c r="G100" s="95">
        <f>Table1487453233343536331323334353738393103113123133143153164174184[[#This Row],[Hours Worked]]*Table1487453233343536331323334353738393103113123133143153164174184[[#This Row],[Rate]]</f>
        <v>0</v>
      </c>
      <c r="H100" s="116"/>
      <c r="I100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00" s="94"/>
      <c r="K100" s="95">
        <f>Table1487453233343536331323334353738393103113123133143153164174184[[#This Row],[Rate (Auto selects)]]*Table1487453233343536331323334353738393103113123133143153164174184[[#This Row],[Hours Used]]</f>
        <v>0</v>
      </c>
      <c r="S100" s="33"/>
      <c r="T100" s="39"/>
      <c r="U100" s="39"/>
      <c r="V100" s="39"/>
      <c r="W100" s="39"/>
      <c r="X100" s="39"/>
      <c r="Y100" s="112">
        <f>IF(X100 &lt;&gt; "", RIGHT(Table15775311283848586881828384858788898108118128138148158169179189[[#This Row],[Class (Dropdown)]],6),0)</f>
        <v>0</v>
      </c>
      <c r="Z100" s="108"/>
      <c r="AA100" s="107"/>
      <c r="AB100" s="111">
        <f>Table15775311283848586881828384858788898108118128138148158169179189[[#This Row],[Rate (Auto fill)]]*Table15775311283848586881828384858788898108118128138148158169179189[[#This Row],[Hours Groomed]]</f>
        <v>0</v>
      </c>
      <c r="AC100" s="32"/>
      <c r="AD100" s="84"/>
      <c r="AE100" s="85"/>
      <c r="AF100" s="85"/>
      <c r="AI100" s="33"/>
      <c r="AJ100" s="39"/>
      <c r="AK100" s="39"/>
      <c r="AL100" s="39"/>
      <c r="AM100" s="76"/>
      <c r="AN100" s="39"/>
      <c r="AO100" s="39"/>
      <c r="AP100" s="33"/>
      <c r="AQ100" s="77"/>
      <c r="AR100" s="39"/>
      <c r="AS100" s="39"/>
      <c r="AT100" s="76"/>
      <c r="AU100" s="39"/>
      <c r="AV100" s="78"/>
      <c r="AW100" s="33"/>
      <c r="AX100" s="77"/>
      <c r="AY100" s="39"/>
      <c r="AZ100" s="39"/>
      <c r="BA100" s="76"/>
      <c r="BB100" s="39"/>
      <c r="BC100" s="78"/>
      <c r="BD100" s="33"/>
      <c r="BE100" s="77"/>
      <c r="BF100" s="39"/>
      <c r="BG100" s="39"/>
      <c r="BH100" s="76"/>
      <c r="BI100" s="39"/>
      <c r="BJ100" s="78"/>
      <c r="BK100" s="33"/>
    </row>
    <row r="101" spans="1:63" x14ac:dyDescent="0.35">
      <c r="A101" s="77"/>
      <c r="B101" s="39"/>
      <c r="C101" s="39"/>
      <c r="D101" s="39"/>
      <c r="E101" s="39"/>
      <c r="F101" s="73"/>
      <c r="G101" s="95">
        <f>Table1487453233343536331323334353738393103113123133143153164174184[[#This Row],[Hours Worked]]*Table1487453233343536331323334353738393103113123133143153164174184[[#This Row],[Rate]]</f>
        <v>0</v>
      </c>
      <c r="H101" s="116"/>
      <c r="I101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01" s="94"/>
      <c r="K101" s="95">
        <f>Table1487453233343536331323334353738393103113123133143153164174184[[#This Row],[Rate (Auto selects)]]*Table1487453233343536331323334353738393103113123133143153164174184[[#This Row],[Hours Used]]</f>
        <v>0</v>
      </c>
      <c r="S101" s="33"/>
      <c r="T101" s="39"/>
      <c r="U101" s="39"/>
      <c r="V101" s="39"/>
      <c r="W101" s="39"/>
      <c r="X101" s="39"/>
      <c r="Y101" s="112">
        <f>IF(X101 &lt;&gt; "", RIGHT(Table15775311283848586881828384858788898108118128138148158169179189[[#This Row],[Class (Dropdown)]],6),0)</f>
        <v>0</v>
      </c>
      <c r="Z101" s="108"/>
      <c r="AA101" s="107"/>
      <c r="AB101" s="111">
        <f>Table15775311283848586881828384858788898108118128138148158169179189[[#This Row],[Rate (Auto fill)]]*Table15775311283848586881828384858788898108118128138148158169179189[[#This Row],[Hours Groomed]]</f>
        <v>0</v>
      </c>
      <c r="AC101" s="32"/>
      <c r="AD101" s="84"/>
      <c r="AE101" s="85"/>
      <c r="AF101" s="85"/>
      <c r="AI101" s="33"/>
      <c r="AJ101" s="39"/>
      <c r="AK101" s="39"/>
      <c r="AL101" s="39"/>
      <c r="AM101" s="76"/>
      <c r="AN101" s="39"/>
      <c r="AO101" s="39"/>
      <c r="AP101" s="33"/>
      <c r="AQ101" s="77"/>
      <c r="AR101" s="39"/>
      <c r="AS101" s="39"/>
      <c r="AT101" s="76"/>
      <c r="AU101" s="39"/>
      <c r="AV101" s="78"/>
      <c r="AW101" s="33"/>
      <c r="AX101" s="77"/>
      <c r="AY101" s="39"/>
      <c r="AZ101" s="39"/>
      <c r="BA101" s="76"/>
      <c r="BB101" s="39"/>
      <c r="BC101" s="78"/>
      <c r="BD101" s="33"/>
      <c r="BE101" s="77"/>
      <c r="BF101" s="39"/>
      <c r="BG101" s="39"/>
      <c r="BH101" s="76"/>
      <c r="BI101" s="39"/>
      <c r="BJ101" s="78"/>
      <c r="BK101" s="33"/>
    </row>
    <row r="102" spans="1:63" x14ac:dyDescent="0.35">
      <c r="A102" s="77"/>
      <c r="B102" s="39"/>
      <c r="C102" s="39"/>
      <c r="D102" s="39"/>
      <c r="E102" s="39"/>
      <c r="F102" s="73"/>
      <c r="G102" s="95">
        <f>Table1487453233343536331323334353738393103113123133143153164174184[[#This Row],[Hours Worked]]*Table1487453233343536331323334353738393103113123133143153164174184[[#This Row],[Rate]]</f>
        <v>0</v>
      </c>
      <c r="H102" s="116"/>
      <c r="I102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02" s="94"/>
      <c r="K102" s="95">
        <f>Table1487453233343536331323334353738393103113123133143153164174184[[#This Row],[Rate (Auto selects)]]*Table1487453233343536331323334353738393103113123133143153164174184[[#This Row],[Hours Used]]</f>
        <v>0</v>
      </c>
      <c r="S102" s="33"/>
      <c r="T102" s="39"/>
      <c r="U102" s="39"/>
      <c r="V102" s="39"/>
      <c r="W102" s="39"/>
      <c r="X102" s="39"/>
      <c r="Y102" s="112">
        <f>IF(X102 &lt;&gt; "", RIGHT(Table15775311283848586881828384858788898108118128138148158169179189[[#This Row],[Class (Dropdown)]],6),0)</f>
        <v>0</v>
      </c>
      <c r="Z102" s="108"/>
      <c r="AA102" s="107"/>
      <c r="AB102" s="111">
        <f>Table15775311283848586881828384858788898108118128138148158169179189[[#This Row],[Rate (Auto fill)]]*Table15775311283848586881828384858788898108118128138148158169179189[[#This Row],[Hours Groomed]]</f>
        <v>0</v>
      </c>
      <c r="AC102" s="32"/>
      <c r="AD102" s="84"/>
      <c r="AE102" s="85"/>
      <c r="AF102" s="85"/>
      <c r="AI102" s="33"/>
      <c r="AJ102" s="39"/>
      <c r="AK102" s="39"/>
      <c r="AL102" s="39"/>
      <c r="AM102" s="76"/>
      <c r="AN102" s="39"/>
      <c r="AO102" s="39"/>
      <c r="AP102" s="33"/>
      <c r="AQ102" s="77"/>
      <c r="AR102" s="39"/>
      <c r="AS102" s="39"/>
      <c r="AT102" s="76"/>
      <c r="AU102" s="39"/>
      <c r="AV102" s="78"/>
      <c r="AW102" s="33"/>
      <c r="AX102" s="77"/>
      <c r="AY102" s="39"/>
      <c r="AZ102" s="39"/>
      <c r="BA102" s="76"/>
      <c r="BB102" s="39"/>
      <c r="BC102" s="78"/>
      <c r="BD102" s="33"/>
      <c r="BE102" s="77"/>
      <c r="BF102" s="39"/>
      <c r="BG102" s="39"/>
      <c r="BH102" s="76"/>
      <c r="BI102" s="39"/>
      <c r="BJ102" s="78"/>
      <c r="BK102" s="33"/>
    </row>
    <row r="103" spans="1:63" x14ac:dyDescent="0.35">
      <c r="A103" s="77"/>
      <c r="B103" s="39"/>
      <c r="C103" s="39"/>
      <c r="D103" s="39"/>
      <c r="E103" s="39"/>
      <c r="F103" s="73"/>
      <c r="G103" s="95">
        <f>Table1487453233343536331323334353738393103113123133143153164174184[[#This Row],[Hours Worked]]*Table1487453233343536331323334353738393103113123133143153164174184[[#This Row],[Rate]]</f>
        <v>0</v>
      </c>
      <c r="H103" s="116"/>
      <c r="I103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03" s="94"/>
      <c r="K103" s="95">
        <f>Table1487453233343536331323334353738393103113123133143153164174184[[#This Row],[Rate (Auto selects)]]*Table1487453233343536331323334353738393103113123133143153164174184[[#This Row],[Hours Used]]</f>
        <v>0</v>
      </c>
      <c r="S103" s="33"/>
      <c r="T103" s="39"/>
      <c r="U103" s="39"/>
      <c r="V103" s="39"/>
      <c r="W103" s="39"/>
      <c r="X103" s="39"/>
      <c r="Y103" s="112">
        <f>IF(X103 &lt;&gt; "", RIGHT(Table15775311283848586881828384858788898108118128138148158169179189[[#This Row],[Class (Dropdown)]],6),0)</f>
        <v>0</v>
      </c>
      <c r="Z103" s="108"/>
      <c r="AA103" s="107"/>
      <c r="AB103" s="111">
        <f>Table15775311283848586881828384858788898108118128138148158169179189[[#This Row],[Rate (Auto fill)]]*Table15775311283848586881828384858788898108118128138148158169179189[[#This Row],[Hours Groomed]]</f>
        <v>0</v>
      </c>
      <c r="AC103" s="32"/>
      <c r="AD103" s="84"/>
      <c r="AE103" s="85"/>
      <c r="AF103" s="85"/>
      <c r="AI103" s="33"/>
      <c r="AJ103" s="39"/>
      <c r="AK103" s="39"/>
      <c r="AL103" s="39"/>
      <c r="AM103" s="76"/>
      <c r="AN103" s="39"/>
      <c r="AO103" s="39"/>
      <c r="AP103" s="33"/>
      <c r="AQ103" s="77"/>
      <c r="AR103" s="39"/>
      <c r="AS103" s="39"/>
      <c r="AT103" s="76"/>
      <c r="AU103" s="39"/>
      <c r="AV103" s="78"/>
      <c r="AW103" s="33"/>
      <c r="AX103" s="77"/>
      <c r="AY103" s="39"/>
      <c r="AZ103" s="39"/>
      <c r="BA103" s="76"/>
      <c r="BB103" s="39"/>
      <c r="BC103" s="78"/>
      <c r="BD103" s="33"/>
      <c r="BE103" s="77"/>
      <c r="BF103" s="39"/>
      <c r="BG103" s="39"/>
      <c r="BH103" s="76"/>
      <c r="BI103" s="39"/>
      <c r="BJ103" s="78"/>
      <c r="BK103" s="33"/>
    </row>
    <row r="104" spans="1:63" x14ac:dyDescent="0.35">
      <c r="A104" s="77"/>
      <c r="B104" s="39"/>
      <c r="C104" s="39"/>
      <c r="D104" s="39"/>
      <c r="E104" s="39"/>
      <c r="F104" s="73"/>
      <c r="G104" s="95">
        <f>Table1487453233343536331323334353738393103113123133143153164174184[[#This Row],[Hours Worked]]*Table1487453233343536331323334353738393103113123133143153164174184[[#This Row],[Rate]]</f>
        <v>0</v>
      </c>
      <c r="H104" s="116"/>
      <c r="I104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04" s="94"/>
      <c r="K104" s="95">
        <f>Table1487453233343536331323334353738393103113123133143153164174184[[#This Row],[Rate (Auto selects)]]*Table1487453233343536331323334353738393103113123133143153164174184[[#This Row],[Hours Used]]</f>
        <v>0</v>
      </c>
      <c r="S104" s="33"/>
      <c r="T104" s="39"/>
      <c r="U104" s="39"/>
      <c r="V104" s="39"/>
      <c r="W104" s="39"/>
      <c r="X104" s="39"/>
      <c r="Y104" s="112">
        <f>IF(X104 &lt;&gt; "", RIGHT(Table15775311283848586881828384858788898108118128138148158169179189[[#This Row],[Class (Dropdown)]],6),0)</f>
        <v>0</v>
      </c>
      <c r="Z104" s="108"/>
      <c r="AA104" s="107"/>
      <c r="AB104" s="111">
        <f>Table15775311283848586881828384858788898108118128138148158169179189[[#This Row],[Rate (Auto fill)]]*Table15775311283848586881828384858788898108118128138148158169179189[[#This Row],[Hours Groomed]]</f>
        <v>0</v>
      </c>
      <c r="AC104" s="32"/>
      <c r="AE104" s="85"/>
      <c r="AF104" s="85"/>
      <c r="AI104" s="33"/>
      <c r="AJ104" s="39"/>
      <c r="AK104" s="39"/>
      <c r="AL104" s="39"/>
      <c r="AM104" s="76"/>
      <c r="AN104" s="39"/>
      <c r="AO104" s="39"/>
      <c r="AP104" s="33"/>
      <c r="AQ104" s="77"/>
      <c r="AR104" s="39"/>
      <c r="AS104" s="39"/>
      <c r="AT104" s="76"/>
      <c r="AU104" s="39"/>
      <c r="AV104" s="78"/>
      <c r="AW104" s="33"/>
      <c r="AX104" s="77"/>
      <c r="AY104" s="39"/>
      <c r="AZ104" s="39"/>
      <c r="BA104" s="76"/>
      <c r="BB104" s="39"/>
      <c r="BC104" s="78"/>
      <c r="BD104" s="33"/>
      <c r="BE104" s="77"/>
      <c r="BF104" s="39"/>
      <c r="BG104" s="39"/>
      <c r="BH104" s="76"/>
      <c r="BI104" s="39"/>
      <c r="BJ104" s="78"/>
      <c r="BK104" s="33"/>
    </row>
    <row r="105" spans="1:63" x14ac:dyDescent="0.35">
      <c r="A105" s="77"/>
      <c r="B105" s="39"/>
      <c r="C105" s="39"/>
      <c r="D105" s="39"/>
      <c r="E105" s="39"/>
      <c r="F105" s="73"/>
      <c r="G105" s="95">
        <f>Table1487453233343536331323334353738393103113123133143153164174184[[#This Row],[Hours Worked]]*Table1487453233343536331323334353738393103113123133143153164174184[[#This Row],[Rate]]</f>
        <v>0</v>
      </c>
      <c r="H105" s="116"/>
      <c r="I105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05" s="94"/>
      <c r="K105" s="95">
        <f>Table1487453233343536331323334353738393103113123133143153164174184[[#This Row],[Rate (Auto selects)]]*Table1487453233343536331323334353738393103113123133143153164174184[[#This Row],[Hours Used]]</f>
        <v>0</v>
      </c>
      <c r="S105" s="33"/>
      <c r="T105" s="39"/>
      <c r="U105" s="39"/>
      <c r="V105" s="39"/>
      <c r="W105" s="39"/>
      <c r="X105" s="39"/>
      <c r="Y105" s="112">
        <f>IF(X105 &lt;&gt; "", RIGHT(Table15775311283848586881828384858788898108118128138148158169179189[[#This Row],[Class (Dropdown)]],6),0)</f>
        <v>0</v>
      </c>
      <c r="Z105" s="108"/>
      <c r="AA105" s="107"/>
      <c r="AB105" s="111">
        <f>Table15775311283848586881828384858788898108118128138148158169179189[[#This Row],[Rate (Auto fill)]]*Table15775311283848586881828384858788898108118128138148158169179189[[#This Row],[Hours Groomed]]</f>
        <v>0</v>
      </c>
      <c r="AC105" s="32"/>
      <c r="AE105" s="85"/>
      <c r="AF105" s="85"/>
      <c r="AI105" s="33"/>
      <c r="AJ105" s="39"/>
      <c r="AK105" s="39"/>
      <c r="AL105" s="39"/>
      <c r="AM105" s="76"/>
      <c r="AN105" s="39"/>
      <c r="AO105" s="39"/>
      <c r="AP105" s="33"/>
      <c r="AQ105" s="77"/>
      <c r="AR105" s="39"/>
      <c r="AS105" s="39"/>
      <c r="AT105" s="76"/>
      <c r="AU105" s="39"/>
      <c r="AV105" s="78"/>
      <c r="AW105" s="33"/>
      <c r="AX105" s="77"/>
      <c r="AY105" s="39"/>
      <c r="AZ105" s="39"/>
      <c r="BA105" s="76"/>
      <c r="BB105" s="39"/>
      <c r="BC105" s="78"/>
      <c r="BD105" s="33"/>
      <c r="BE105" s="77"/>
      <c r="BF105" s="39"/>
      <c r="BG105" s="39"/>
      <c r="BH105" s="76"/>
      <c r="BI105" s="39"/>
      <c r="BJ105" s="78"/>
      <c r="BK105" s="33"/>
    </row>
    <row r="106" spans="1:63" x14ac:dyDescent="0.35">
      <c r="A106" s="77"/>
      <c r="B106" s="39"/>
      <c r="C106" s="39"/>
      <c r="D106" s="39"/>
      <c r="E106" s="39"/>
      <c r="F106" s="73"/>
      <c r="G106" s="95">
        <f>Table1487453233343536331323334353738393103113123133143153164174184[[#This Row],[Hours Worked]]*Table1487453233343536331323334353738393103113123133143153164174184[[#This Row],[Rate]]</f>
        <v>0</v>
      </c>
      <c r="H106" s="116"/>
      <c r="I106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06" s="94"/>
      <c r="K106" s="95">
        <f>Table1487453233343536331323334353738393103113123133143153164174184[[#This Row],[Rate (Auto selects)]]*Table1487453233343536331323334353738393103113123133143153164174184[[#This Row],[Hours Used]]</f>
        <v>0</v>
      </c>
      <c r="S106" s="33"/>
      <c r="T106" s="39"/>
      <c r="U106" s="39"/>
      <c r="V106" s="39"/>
      <c r="W106" s="39"/>
      <c r="X106" s="39"/>
      <c r="Y106" s="112">
        <f>IF(X106 &lt;&gt; "", RIGHT(Table15775311283848586881828384858788898108118128138148158169179189[[#This Row],[Class (Dropdown)]],6),0)</f>
        <v>0</v>
      </c>
      <c r="Z106" s="108"/>
      <c r="AA106" s="107"/>
      <c r="AB106" s="111">
        <f>Table15775311283848586881828384858788898108118128138148158169179189[[#This Row],[Rate (Auto fill)]]*Table15775311283848586881828384858788898108118128138148158169179189[[#This Row],[Hours Groomed]]</f>
        <v>0</v>
      </c>
      <c r="AC106" s="32"/>
      <c r="AE106" s="85"/>
      <c r="AF106" s="85"/>
      <c r="AI106" s="33"/>
      <c r="AJ106" s="39"/>
      <c r="AK106" s="39"/>
      <c r="AL106" s="39"/>
      <c r="AM106" s="76"/>
      <c r="AN106" s="39"/>
      <c r="AO106" s="39"/>
      <c r="AP106" s="33"/>
      <c r="AQ106" s="77"/>
      <c r="AR106" s="39"/>
      <c r="AS106" s="39"/>
      <c r="AT106" s="76"/>
      <c r="AU106" s="39"/>
      <c r="AV106" s="78"/>
      <c r="AW106" s="33"/>
      <c r="AX106" s="77"/>
      <c r="AY106" s="39"/>
      <c r="AZ106" s="39"/>
      <c r="BA106" s="76"/>
      <c r="BB106" s="39"/>
      <c r="BC106" s="78"/>
      <c r="BD106" s="33"/>
      <c r="BE106" s="77"/>
      <c r="BF106" s="39"/>
      <c r="BG106" s="39"/>
      <c r="BH106" s="76"/>
      <c r="BI106" s="39"/>
      <c r="BJ106" s="78"/>
      <c r="BK106" s="33"/>
    </row>
    <row r="107" spans="1:63" x14ac:dyDescent="0.35">
      <c r="A107" s="77"/>
      <c r="B107" s="39"/>
      <c r="C107" s="39"/>
      <c r="D107" s="39"/>
      <c r="E107" s="39"/>
      <c r="F107" s="73"/>
      <c r="G107" s="95">
        <f>Table1487453233343536331323334353738393103113123133143153164174184[[#This Row],[Hours Worked]]*Table1487453233343536331323334353738393103113123133143153164174184[[#This Row],[Rate]]</f>
        <v>0</v>
      </c>
      <c r="H107" s="116"/>
      <c r="I107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07" s="94"/>
      <c r="K107" s="95">
        <f>Table1487453233343536331323334353738393103113123133143153164174184[[#This Row],[Rate (Auto selects)]]*Table1487453233343536331323334353738393103113123133143153164174184[[#This Row],[Hours Used]]</f>
        <v>0</v>
      </c>
      <c r="S107" s="33"/>
      <c r="T107" s="39"/>
      <c r="U107" s="39"/>
      <c r="V107" s="39"/>
      <c r="W107" s="39"/>
      <c r="X107" s="39"/>
      <c r="Y107" s="112">
        <f>IF(X107 &lt;&gt; "", RIGHT(Table15775311283848586881828384858788898108118128138148158169179189[[#This Row],[Class (Dropdown)]],6),0)</f>
        <v>0</v>
      </c>
      <c r="Z107" s="108"/>
      <c r="AA107" s="107"/>
      <c r="AB107" s="111">
        <f>Table15775311283848586881828384858788898108118128138148158169179189[[#This Row],[Rate (Auto fill)]]*Table15775311283848586881828384858788898108118128138148158169179189[[#This Row],[Hours Groomed]]</f>
        <v>0</v>
      </c>
      <c r="AC107" s="32"/>
      <c r="AE107" s="85"/>
      <c r="AF107" s="85"/>
      <c r="AI107" s="33"/>
      <c r="AJ107" s="39"/>
      <c r="AK107" s="39"/>
      <c r="AL107" s="39"/>
      <c r="AM107" s="76"/>
      <c r="AN107" s="39"/>
      <c r="AO107" s="39"/>
      <c r="AP107" s="33"/>
      <c r="AQ107" s="77"/>
      <c r="AR107" s="39"/>
      <c r="AS107" s="39"/>
      <c r="AT107" s="76"/>
      <c r="AU107" s="39"/>
      <c r="AV107" s="78"/>
      <c r="AW107" s="33"/>
      <c r="AX107" s="77"/>
      <c r="AY107" s="39"/>
      <c r="AZ107" s="39"/>
      <c r="BA107" s="76"/>
      <c r="BB107" s="39"/>
      <c r="BC107" s="78"/>
      <c r="BD107" s="33"/>
      <c r="BE107" s="77"/>
      <c r="BF107" s="39"/>
      <c r="BG107" s="39"/>
      <c r="BH107" s="76"/>
      <c r="BI107" s="39"/>
      <c r="BJ107" s="78"/>
      <c r="BK107" s="33"/>
    </row>
    <row r="108" spans="1:63" x14ac:dyDescent="0.35">
      <c r="A108" s="77"/>
      <c r="B108" s="39"/>
      <c r="C108" s="39"/>
      <c r="D108" s="39"/>
      <c r="E108" s="39"/>
      <c r="F108" s="73"/>
      <c r="G108" s="95">
        <f>Table1487453233343536331323334353738393103113123133143153164174184[[#This Row],[Hours Worked]]*Table1487453233343536331323334353738393103113123133143153164174184[[#This Row],[Rate]]</f>
        <v>0</v>
      </c>
      <c r="H108" s="116"/>
      <c r="I108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08" s="94"/>
      <c r="K108" s="95">
        <f>Table1487453233343536331323334353738393103113123133143153164174184[[#This Row],[Rate (Auto selects)]]*Table1487453233343536331323334353738393103113123133143153164174184[[#This Row],[Hours Used]]</f>
        <v>0</v>
      </c>
      <c r="S108" s="33"/>
      <c r="T108" s="39"/>
      <c r="U108" s="39"/>
      <c r="V108" s="39"/>
      <c r="W108" s="39"/>
      <c r="X108" s="39"/>
      <c r="Y108" s="112">
        <f>IF(X108 &lt;&gt; "", RIGHT(Table15775311283848586881828384858788898108118128138148158169179189[[#This Row],[Class (Dropdown)]],6),0)</f>
        <v>0</v>
      </c>
      <c r="Z108" s="108"/>
      <c r="AA108" s="107"/>
      <c r="AB108" s="111">
        <f>Table15775311283848586881828384858788898108118128138148158169179189[[#This Row],[Rate (Auto fill)]]*Table15775311283848586881828384858788898108118128138148158169179189[[#This Row],[Hours Groomed]]</f>
        <v>0</v>
      </c>
      <c r="AC108" s="32"/>
      <c r="AE108" s="85"/>
      <c r="AF108" s="85"/>
      <c r="AI108" s="33"/>
      <c r="AJ108" s="39"/>
      <c r="AK108" s="39"/>
      <c r="AL108" s="39"/>
      <c r="AM108" s="76"/>
      <c r="AN108" s="39"/>
      <c r="AO108" s="39"/>
      <c r="AP108" s="33"/>
      <c r="AQ108" s="77"/>
      <c r="AR108" s="39"/>
      <c r="AS108" s="39"/>
      <c r="AT108" s="76"/>
      <c r="AU108" s="39"/>
      <c r="AV108" s="78"/>
      <c r="AW108" s="33"/>
      <c r="AX108" s="77"/>
      <c r="AY108" s="39"/>
      <c r="AZ108" s="39"/>
      <c r="BA108" s="76"/>
      <c r="BB108" s="39"/>
      <c r="BC108" s="78"/>
      <c r="BD108" s="33"/>
      <c r="BE108" s="77"/>
      <c r="BF108" s="39"/>
      <c r="BG108" s="39"/>
      <c r="BH108" s="76"/>
      <c r="BI108" s="39"/>
      <c r="BJ108" s="78"/>
      <c r="BK108" s="33"/>
    </row>
    <row r="109" spans="1:63" x14ac:dyDescent="0.35">
      <c r="A109" s="77"/>
      <c r="B109" s="39"/>
      <c r="C109" s="39"/>
      <c r="D109" s="39"/>
      <c r="E109" s="39"/>
      <c r="F109" s="73"/>
      <c r="G109" s="95">
        <f>Table1487453233343536331323334353738393103113123133143153164174184[[#This Row],[Hours Worked]]*Table1487453233343536331323334353738393103113123133143153164174184[[#This Row],[Rate]]</f>
        <v>0</v>
      </c>
      <c r="H109" s="116"/>
      <c r="I109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09" s="94"/>
      <c r="K109" s="95">
        <f>Table1487453233343536331323334353738393103113123133143153164174184[[#This Row],[Rate (Auto selects)]]*Table1487453233343536331323334353738393103113123133143153164174184[[#This Row],[Hours Used]]</f>
        <v>0</v>
      </c>
      <c r="S109" s="33"/>
      <c r="T109" s="39"/>
      <c r="U109" s="39"/>
      <c r="V109" s="39"/>
      <c r="W109" s="39"/>
      <c r="X109" s="39"/>
      <c r="Y109" s="112">
        <f>IF(X109 &lt;&gt; "", RIGHT(Table15775311283848586881828384858788898108118128138148158169179189[[#This Row],[Class (Dropdown)]],6),0)</f>
        <v>0</v>
      </c>
      <c r="Z109" s="108"/>
      <c r="AA109" s="107"/>
      <c r="AB109" s="111">
        <f>Table15775311283848586881828384858788898108118128138148158169179189[[#This Row],[Rate (Auto fill)]]*Table15775311283848586881828384858788898108118128138148158169179189[[#This Row],[Hours Groomed]]</f>
        <v>0</v>
      </c>
      <c r="AC109" s="32"/>
      <c r="AE109" s="85"/>
      <c r="AF109" s="85"/>
      <c r="AI109" s="33"/>
      <c r="AJ109" s="39"/>
      <c r="AK109" s="39"/>
      <c r="AL109" s="39"/>
      <c r="AM109" s="76"/>
      <c r="AN109" s="39"/>
      <c r="AO109" s="39"/>
      <c r="AP109" s="33"/>
      <c r="AQ109" s="77"/>
      <c r="AR109" s="39"/>
      <c r="AS109" s="39"/>
      <c r="AT109" s="76"/>
      <c r="AU109" s="39"/>
      <c r="AV109" s="78"/>
      <c r="AW109" s="33"/>
      <c r="AX109" s="77"/>
      <c r="AY109" s="39"/>
      <c r="AZ109" s="39"/>
      <c r="BA109" s="76"/>
      <c r="BB109" s="39"/>
      <c r="BC109" s="78"/>
      <c r="BD109" s="33"/>
      <c r="BE109" s="77"/>
      <c r="BF109" s="39"/>
      <c r="BG109" s="39"/>
      <c r="BH109" s="76"/>
      <c r="BI109" s="39"/>
      <c r="BJ109" s="78"/>
      <c r="BK109" s="33"/>
    </row>
    <row r="110" spans="1:63" x14ac:dyDescent="0.35">
      <c r="A110" s="77"/>
      <c r="B110" s="39"/>
      <c r="C110" s="39"/>
      <c r="D110" s="39"/>
      <c r="E110" s="39"/>
      <c r="F110" s="73"/>
      <c r="G110" s="95">
        <f>Table1487453233343536331323334353738393103113123133143153164174184[[#This Row],[Hours Worked]]*Table1487453233343536331323334353738393103113123133143153164174184[[#This Row],[Rate]]</f>
        <v>0</v>
      </c>
      <c r="H110" s="116"/>
      <c r="I110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10" s="94"/>
      <c r="K110" s="95">
        <f>Table1487453233343536331323334353738393103113123133143153164174184[[#This Row],[Rate (Auto selects)]]*Table1487453233343536331323334353738393103113123133143153164174184[[#This Row],[Hours Used]]</f>
        <v>0</v>
      </c>
      <c r="S110" s="33"/>
      <c r="T110" s="39"/>
      <c r="U110" s="39"/>
      <c r="V110" s="39"/>
      <c r="W110" s="39"/>
      <c r="X110" s="39"/>
      <c r="Y110" s="112">
        <f>IF(X110 &lt;&gt; "", RIGHT(Table15775311283848586881828384858788898108118128138148158169179189[[#This Row],[Class (Dropdown)]],6),0)</f>
        <v>0</v>
      </c>
      <c r="Z110" s="108"/>
      <c r="AA110" s="107"/>
      <c r="AB110" s="111">
        <f>Table15775311283848586881828384858788898108118128138148158169179189[[#This Row],[Rate (Auto fill)]]*Table15775311283848586881828384858788898108118128138148158169179189[[#This Row],[Hours Groomed]]</f>
        <v>0</v>
      </c>
      <c r="AC110" s="32"/>
      <c r="AE110" s="85"/>
      <c r="AF110" s="85"/>
      <c r="AI110" s="33"/>
      <c r="AJ110" s="39"/>
      <c r="AK110" s="39"/>
      <c r="AL110" s="39"/>
      <c r="AM110" s="76"/>
      <c r="AN110" s="39"/>
      <c r="AO110" s="39"/>
      <c r="AP110" s="33"/>
      <c r="AQ110" s="77"/>
      <c r="AR110" s="39"/>
      <c r="AS110" s="39"/>
      <c r="AT110" s="76"/>
      <c r="AU110" s="39"/>
      <c r="AV110" s="78"/>
      <c r="AW110" s="33"/>
      <c r="AX110" s="77"/>
      <c r="AY110" s="39"/>
      <c r="AZ110" s="39"/>
      <c r="BA110" s="76"/>
      <c r="BB110" s="39"/>
      <c r="BC110" s="78"/>
      <c r="BD110" s="33"/>
      <c r="BE110" s="77"/>
      <c r="BF110" s="39"/>
      <c r="BG110" s="39"/>
      <c r="BH110" s="76"/>
      <c r="BI110" s="39"/>
      <c r="BJ110" s="78"/>
      <c r="BK110" s="33"/>
    </row>
    <row r="111" spans="1:63" x14ac:dyDescent="0.35">
      <c r="A111" s="77"/>
      <c r="B111" s="39"/>
      <c r="C111" s="39"/>
      <c r="D111" s="39"/>
      <c r="E111" s="39"/>
      <c r="F111" s="73"/>
      <c r="G111" s="95">
        <f>Table1487453233343536331323334353738393103113123133143153164174184[[#This Row],[Hours Worked]]*Table1487453233343536331323334353738393103113123133143153164174184[[#This Row],[Rate]]</f>
        <v>0</v>
      </c>
      <c r="H111" s="116"/>
      <c r="I111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11" s="94"/>
      <c r="K111" s="95">
        <f>Table1487453233343536331323334353738393103113123133143153164174184[[#This Row],[Rate (Auto selects)]]*Table1487453233343536331323334353738393103113123133143153164174184[[#This Row],[Hours Used]]</f>
        <v>0</v>
      </c>
      <c r="S111" s="33"/>
      <c r="T111" s="39"/>
      <c r="U111" s="39"/>
      <c r="V111" s="39"/>
      <c r="W111" s="39"/>
      <c r="X111" s="39"/>
      <c r="Y111" s="112">
        <f>IF(X111 &lt;&gt; "", RIGHT(Table15775311283848586881828384858788898108118128138148158169179189[[#This Row],[Class (Dropdown)]],6),0)</f>
        <v>0</v>
      </c>
      <c r="Z111" s="108"/>
      <c r="AA111" s="107"/>
      <c r="AB111" s="111">
        <f>Table15775311283848586881828384858788898108118128138148158169179189[[#This Row],[Rate (Auto fill)]]*Table15775311283848586881828384858788898108118128138148158169179189[[#This Row],[Hours Groomed]]</f>
        <v>0</v>
      </c>
      <c r="AC111" s="32"/>
      <c r="AE111" s="85"/>
      <c r="AF111" s="85"/>
      <c r="AI111" s="33"/>
      <c r="AJ111" s="39"/>
      <c r="AK111" s="39"/>
      <c r="AL111" s="39"/>
      <c r="AM111" s="76"/>
      <c r="AN111" s="39"/>
      <c r="AO111" s="39"/>
      <c r="AP111" s="33"/>
      <c r="AQ111" s="77"/>
      <c r="AR111" s="39"/>
      <c r="AS111" s="39"/>
      <c r="AT111" s="76"/>
      <c r="AU111" s="39"/>
      <c r="AV111" s="78"/>
      <c r="AW111" s="33"/>
      <c r="AX111" s="77"/>
      <c r="AY111" s="39"/>
      <c r="AZ111" s="39"/>
      <c r="BA111" s="76"/>
      <c r="BB111" s="39"/>
      <c r="BC111" s="78"/>
      <c r="BD111" s="33"/>
      <c r="BE111" s="77"/>
      <c r="BF111" s="39"/>
      <c r="BG111" s="39"/>
      <c r="BH111" s="76"/>
      <c r="BI111" s="39"/>
      <c r="BJ111" s="78"/>
      <c r="BK111" s="33"/>
    </row>
    <row r="112" spans="1:63" x14ac:dyDescent="0.35">
      <c r="A112" s="77"/>
      <c r="B112" s="39"/>
      <c r="C112" s="39"/>
      <c r="D112" s="39"/>
      <c r="E112" s="39"/>
      <c r="F112" s="73"/>
      <c r="G112" s="95">
        <f>Table1487453233343536331323334353738393103113123133143153164174184[[#This Row],[Hours Worked]]*Table1487453233343536331323334353738393103113123133143153164174184[[#This Row],[Rate]]</f>
        <v>0</v>
      </c>
      <c r="H112" s="116"/>
      <c r="I112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12" s="94"/>
      <c r="K112" s="95">
        <f>Table1487453233343536331323334353738393103113123133143153164174184[[#This Row],[Rate (Auto selects)]]*Table1487453233343536331323334353738393103113123133143153164174184[[#This Row],[Hours Used]]</f>
        <v>0</v>
      </c>
      <c r="S112" s="33"/>
      <c r="T112" s="39"/>
      <c r="U112" s="39"/>
      <c r="V112" s="39"/>
      <c r="W112" s="39"/>
      <c r="X112" s="39"/>
      <c r="Y112" s="112">
        <f>IF(X112 &lt;&gt; "", RIGHT(Table15775311283848586881828384858788898108118128138148158169179189[[#This Row],[Class (Dropdown)]],6),0)</f>
        <v>0</v>
      </c>
      <c r="Z112" s="108"/>
      <c r="AA112" s="107"/>
      <c r="AB112" s="111">
        <f>Table15775311283848586881828384858788898108118128138148158169179189[[#This Row],[Rate (Auto fill)]]*Table15775311283848586881828384858788898108118128138148158169179189[[#This Row],[Hours Groomed]]</f>
        <v>0</v>
      </c>
      <c r="AC112" s="32"/>
      <c r="AE112" s="85"/>
      <c r="AF112" s="85"/>
      <c r="AI112" s="33"/>
      <c r="AJ112" s="39"/>
      <c r="AK112" s="39"/>
      <c r="AL112" s="39"/>
      <c r="AM112" s="76"/>
      <c r="AN112" s="39"/>
      <c r="AO112" s="39"/>
      <c r="AP112" s="33"/>
      <c r="AQ112" s="77"/>
      <c r="AR112" s="39"/>
      <c r="AS112" s="39"/>
      <c r="AT112" s="76"/>
      <c r="AU112" s="39"/>
      <c r="AV112" s="78"/>
      <c r="AW112" s="33"/>
      <c r="AX112" s="77"/>
      <c r="AY112" s="39"/>
      <c r="AZ112" s="39"/>
      <c r="BA112" s="76"/>
      <c r="BB112" s="39"/>
      <c r="BC112" s="78"/>
      <c r="BD112" s="33"/>
      <c r="BE112" s="77"/>
      <c r="BF112" s="39"/>
      <c r="BG112" s="39"/>
      <c r="BH112" s="76"/>
      <c r="BI112" s="39"/>
      <c r="BJ112" s="78"/>
      <c r="BK112" s="33"/>
    </row>
    <row r="113" spans="1:63" x14ac:dyDescent="0.35">
      <c r="A113" s="77"/>
      <c r="B113" s="39"/>
      <c r="C113" s="39"/>
      <c r="D113" s="39"/>
      <c r="E113" s="39"/>
      <c r="F113" s="73"/>
      <c r="G113" s="95">
        <f>Table1487453233343536331323334353738393103113123133143153164174184[[#This Row],[Hours Worked]]*Table1487453233343536331323334353738393103113123133143153164174184[[#This Row],[Rate]]</f>
        <v>0</v>
      </c>
      <c r="H113" s="116"/>
      <c r="I113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13" s="94"/>
      <c r="K113" s="95">
        <f>Table1487453233343536331323334353738393103113123133143153164174184[[#This Row],[Rate (Auto selects)]]*Table1487453233343536331323334353738393103113123133143153164174184[[#This Row],[Hours Used]]</f>
        <v>0</v>
      </c>
      <c r="S113" s="33"/>
      <c r="T113" s="39"/>
      <c r="U113" s="39"/>
      <c r="V113" s="39"/>
      <c r="W113" s="39"/>
      <c r="X113" s="39"/>
      <c r="Y113" s="112">
        <f>IF(X113 &lt;&gt; "", RIGHT(Table15775311283848586881828384858788898108118128138148158169179189[[#This Row],[Class (Dropdown)]],6),0)</f>
        <v>0</v>
      </c>
      <c r="Z113" s="108"/>
      <c r="AA113" s="107"/>
      <c r="AB113" s="111">
        <f>Table15775311283848586881828384858788898108118128138148158169179189[[#This Row],[Rate (Auto fill)]]*Table15775311283848586881828384858788898108118128138148158169179189[[#This Row],[Hours Groomed]]</f>
        <v>0</v>
      </c>
      <c r="AC113" s="32"/>
      <c r="AE113" s="85"/>
      <c r="AF113" s="85"/>
      <c r="AI113" s="33"/>
      <c r="AJ113" s="39"/>
      <c r="AK113" s="39"/>
      <c r="AL113" s="39"/>
      <c r="AM113" s="76"/>
      <c r="AN113" s="39"/>
      <c r="AO113" s="39"/>
      <c r="AP113" s="33"/>
      <c r="AQ113" s="77"/>
      <c r="AR113" s="39"/>
      <c r="AS113" s="39"/>
      <c r="AT113" s="76"/>
      <c r="AU113" s="39"/>
      <c r="AV113" s="78"/>
      <c r="AW113" s="33"/>
      <c r="AX113" s="77"/>
      <c r="AY113" s="39"/>
      <c r="AZ113" s="39"/>
      <c r="BA113" s="76"/>
      <c r="BB113" s="39"/>
      <c r="BC113" s="78"/>
      <c r="BD113" s="33"/>
      <c r="BE113" s="77"/>
      <c r="BF113" s="39"/>
      <c r="BG113" s="39"/>
      <c r="BH113" s="76"/>
      <c r="BI113" s="39"/>
      <c r="BJ113" s="78"/>
      <c r="BK113" s="33"/>
    </row>
    <row r="114" spans="1:63" x14ac:dyDescent="0.35">
      <c r="A114" s="77"/>
      <c r="B114" s="39"/>
      <c r="C114" s="39"/>
      <c r="D114" s="39"/>
      <c r="E114" s="39"/>
      <c r="F114" s="73"/>
      <c r="G114" s="95">
        <f>Table1487453233343536331323334353738393103113123133143153164174184[[#This Row],[Hours Worked]]*Table1487453233343536331323334353738393103113123133143153164174184[[#This Row],[Rate]]</f>
        <v>0</v>
      </c>
      <c r="H114" s="116"/>
      <c r="I114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14" s="94"/>
      <c r="K114" s="95">
        <f>Table1487453233343536331323334353738393103113123133143153164174184[[#This Row],[Rate (Auto selects)]]*Table1487453233343536331323334353738393103113123133143153164174184[[#This Row],[Hours Used]]</f>
        <v>0</v>
      </c>
      <c r="S114" s="33"/>
      <c r="T114" s="39"/>
      <c r="U114" s="39"/>
      <c r="V114" s="39"/>
      <c r="W114" s="39"/>
      <c r="X114" s="39"/>
      <c r="Y114" s="112">
        <f>IF(X114 &lt;&gt; "", RIGHT(Table15775311283848586881828384858788898108118128138148158169179189[[#This Row],[Class (Dropdown)]],6),0)</f>
        <v>0</v>
      </c>
      <c r="Z114" s="108"/>
      <c r="AA114" s="107"/>
      <c r="AB114" s="111">
        <f>Table15775311283848586881828384858788898108118128138148158169179189[[#This Row],[Rate (Auto fill)]]*Table15775311283848586881828384858788898108118128138148158169179189[[#This Row],[Hours Groomed]]</f>
        <v>0</v>
      </c>
      <c r="AC114" s="32"/>
      <c r="AE114" s="85"/>
      <c r="AF114" s="85"/>
      <c r="AI114" s="33"/>
      <c r="AJ114" s="39"/>
      <c r="AK114" s="39"/>
      <c r="AL114" s="39"/>
      <c r="AM114" s="76"/>
      <c r="AN114" s="39"/>
      <c r="AO114" s="39"/>
      <c r="AP114" s="33"/>
      <c r="AQ114" s="77"/>
      <c r="AR114" s="39"/>
      <c r="AS114" s="39"/>
      <c r="AT114" s="76"/>
      <c r="AU114" s="39"/>
      <c r="AV114" s="78"/>
      <c r="AW114" s="33"/>
      <c r="AX114" s="77"/>
      <c r="AY114" s="39"/>
      <c r="AZ114" s="39"/>
      <c r="BA114" s="76"/>
      <c r="BB114" s="39"/>
      <c r="BC114" s="78"/>
      <c r="BD114" s="33"/>
      <c r="BE114" s="77"/>
      <c r="BF114" s="39"/>
      <c r="BG114" s="39"/>
      <c r="BH114" s="76"/>
      <c r="BI114" s="39"/>
      <c r="BJ114" s="78"/>
      <c r="BK114" s="33"/>
    </row>
    <row r="115" spans="1:63" x14ac:dyDescent="0.35">
      <c r="A115" s="77"/>
      <c r="B115" s="39"/>
      <c r="C115" s="39"/>
      <c r="D115" s="39"/>
      <c r="E115" s="39"/>
      <c r="F115" s="73"/>
      <c r="G115" s="95">
        <f>Table1487453233343536331323334353738393103113123133143153164174184[[#This Row],[Hours Worked]]*Table1487453233343536331323334353738393103113123133143153164174184[[#This Row],[Rate]]</f>
        <v>0</v>
      </c>
      <c r="H115" s="116"/>
      <c r="I115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15" s="94"/>
      <c r="K115" s="95">
        <f>Table1487453233343536331323334353738393103113123133143153164174184[[#This Row],[Rate (Auto selects)]]*Table1487453233343536331323334353738393103113123133143153164174184[[#This Row],[Hours Used]]</f>
        <v>0</v>
      </c>
      <c r="S115" s="33"/>
      <c r="T115" s="39"/>
      <c r="U115" s="39"/>
      <c r="V115" s="39"/>
      <c r="W115" s="39"/>
      <c r="X115" s="39"/>
      <c r="Y115" s="112">
        <f>IF(X115 &lt;&gt; "", RIGHT(Table15775311283848586881828384858788898108118128138148158169179189[[#This Row],[Class (Dropdown)]],6),0)</f>
        <v>0</v>
      </c>
      <c r="Z115" s="108"/>
      <c r="AA115" s="107"/>
      <c r="AB115" s="111">
        <f>Table15775311283848586881828384858788898108118128138148158169179189[[#This Row],[Rate (Auto fill)]]*Table15775311283848586881828384858788898108118128138148158169179189[[#This Row],[Hours Groomed]]</f>
        <v>0</v>
      </c>
      <c r="AC115" s="32"/>
      <c r="AE115" s="85"/>
      <c r="AF115" s="85"/>
      <c r="AI115" s="33"/>
      <c r="AJ115" s="39"/>
      <c r="AK115" s="39"/>
      <c r="AL115" s="39"/>
      <c r="AM115" s="76"/>
      <c r="AN115" s="39"/>
      <c r="AO115" s="39"/>
      <c r="AP115" s="33"/>
      <c r="AQ115" s="77"/>
      <c r="AR115" s="39"/>
      <c r="AS115" s="39"/>
      <c r="AT115" s="76"/>
      <c r="AU115" s="39"/>
      <c r="AV115" s="78"/>
      <c r="AW115" s="33"/>
      <c r="AX115" s="77"/>
      <c r="AY115" s="39"/>
      <c r="AZ115" s="39"/>
      <c r="BA115" s="76"/>
      <c r="BB115" s="39"/>
      <c r="BC115" s="78"/>
      <c r="BD115" s="33"/>
      <c r="BE115" s="77"/>
      <c r="BF115" s="39"/>
      <c r="BG115" s="39"/>
      <c r="BH115" s="76"/>
      <c r="BI115" s="39"/>
      <c r="BJ115" s="78"/>
      <c r="BK115" s="33"/>
    </row>
    <row r="116" spans="1:63" x14ac:dyDescent="0.35">
      <c r="A116" s="77"/>
      <c r="B116" s="39"/>
      <c r="C116" s="39"/>
      <c r="D116" s="39"/>
      <c r="E116" s="39"/>
      <c r="F116" s="73"/>
      <c r="G116" s="95">
        <f>Table1487453233343536331323334353738393103113123133143153164174184[[#This Row],[Hours Worked]]*Table1487453233343536331323334353738393103113123133143153164174184[[#This Row],[Rate]]</f>
        <v>0</v>
      </c>
      <c r="H116" s="116"/>
      <c r="I116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16" s="94"/>
      <c r="K116" s="95">
        <f>Table1487453233343536331323334353738393103113123133143153164174184[[#This Row],[Rate (Auto selects)]]*Table1487453233343536331323334353738393103113123133143153164174184[[#This Row],[Hours Used]]</f>
        <v>0</v>
      </c>
      <c r="S116" s="33"/>
      <c r="T116" s="39"/>
      <c r="U116" s="39"/>
      <c r="V116" s="39"/>
      <c r="W116" s="39"/>
      <c r="X116" s="39"/>
      <c r="Y116" s="112">
        <f>IF(X116 &lt;&gt; "", RIGHT(Table15775311283848586881828384858788898108118128138148158169179189[[#This Row],[Class (Dropdown)]],6),0)</f>
        <v>0</v>
      </c>
      <c r="Z116" s="108"/>
      <c r="AA116" s="107"/>
      <c r="AB116" s="111">
        <f>Table15775311283848586881828384858788898108118128138148158169179189[[#This Row],[Rate (Auto fill)]]*Table15775311283848586881828384858788898108118128138148158169179189[[#This Row],[Hours Groomed]]</f>
        <v>0</v>
      </c>
      <c r="AC116" s="32"/>
      <c r="AE116" s="85"/>
      <c r="AF116" s="85"/>
      <c r="AI116" s="33"/>
      <c r="AJ116" s="39"/>
      <c r="AK116" s="39"/>
      <c r="AL116" s="39"/>
      <c r="AM116" s="76"/>
      <c r="AN116" s="39"/>
      <c r="AO116" s="39"/>
      <c r="AP116" s="33"/>
      <c r="AQ116" s="77"/>
      <c r="AR116" s="39"/>
      <c r="AS116" s="39"/>
      <c r="AT116" s="76"/>
      <c r="AU116" s="39"/>
      <c r="AV116" s="78"/>
      <c r="AW116" s="33"/>
      <c r="AX116" s="77"/>
      <c r="AY116" s="39"/>
      <c r="AZ116" s="39"/>
      <c r="BA116" s="76"/>
      <c r="BB116" s="39"/>
      <c r="BC116" s="78"/>
      <c r="BD116" s="33"/>
      <c r="BE116" s="77"/>
      <c r="BF116" s="39"/>
      <c r="BG116" s="39"/>
      <c r="BH116" s="76"/>
      <c r="BI116" s="39"/>
      <c r="BJ116" s="78"/>
      <c r="BK116" s="33"/>
    </row>
    <row r="117" spans="1:63" x14ac:dyDescent="0.35">
      <c r="A117" s="77"/>
      <c r="B117" s="39"/>
      <c r="C117" s="39"/>
      <c r="D117" s="39"/>
      <c r="E117" s="39"/>
      <c r="F117" s="73"/>
      <c r="G117" s="95">
        <f>Table1487453233343536331323334353738393103113123133143153164174184[[#This Row],[Hours Worked]]*Table1487453233343536331323334353738393103113123133143153164174184[[#This Row],[Rate]]</f>
        <v>0</v>
      </c>
      <c r="H117" s="116"/>
      <c r="I117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17" s="94"/>
      <c r="K117" s="95">
        <f>Table1487453233343536331323334353738393103113123133143153164174184[[#This Row],[Rate (Auto selects)]]*Table1487453233343536331323334353738393103113123133143153164174184[[#This Row],[Hours Used]]</f>
        <v>0</v>
      </c>
      <c r="S117" s="33"/>
      <c r="T117" s="39"/>
      <c r="U117" s="39"/>
      <c r="V117" s="39"/>
      <c r="W117" s="39"/>
      <c r="X117" s="39"/>
      <c r="Y117" s="112">
        <f>IF(X117 &lt;&gt; "", RIGHT(Table15775311283848586881828384858788898108118128138148158169179189[[#This Row],[Class (Dropdown)]],6),0)</f>
        <v>0</v>
      </c>
      <c r="Z117" s="108"/>
      <c r="AA117" s="107"/>
      <c r="AB117" s="111">
        <f>Table15775311283848586881828384858788898108118128138148158169179189[[#This Row],[Rate (Auto fill)]]*Table15775311283848586881828384858788898108118128138148158169179189[[#This Row],[Hours Groomed]]</f>
        <v>0</v>
      </c>
      <c r="AC117" s="32"/>
      <c r="AE117" s="85"/>
      <c r="AF117" s="85"/>
      <c r="AI117" s="33"/>
      <c r="AJ117" s="39"/>
      <c r="AK117" s="39"/>
      <c r="AL117" s="39"/>
      <c r="AM117" s="76"/>
      <c r="AN117" s="39"/>
      <c r="AO117" s="39"/>
      <c r="AP117" s="33"/>
      <c r="AQ117" s="77"/>
      <c r="AR117" s="39"/>
      <c r="AS117" s="39"/>
      <c r="AT117" s="76"/>
      <c r="AU117" s="39"/>
      <c r="AV117" s="78"/>
      <c r="AW117" s="33"/>
      <c r="AX117" s="77"/>
      <c r="AY117" s="39"/>
      <c r="AZ117" s="39"/>
      <c r="BA117" s="76"/>
      <c r="BB117" s="39"/>
      <c r="BC117" s="78"/>
      <c r="BD117" s="33"/>
      <c r="BE117" s="77"/>
      <c r="BF117" s="39"/>
      <c r="BG117" s="39"/>
      <c r="BH117" s="76"/>
      <c r="BI117" s="39"/>
      <c r="BJ117" s="78"/>
      <c r="BK117" s="33"/>
    </row>
    <row r="118" spans="1:63" x14ac:dyDescent="0.35">
      <c r="A118" s="77"/>
      <c r="B118" s="39"/>
      <c r="C118" s="39"/>
      <c r="D118" s="39"/>
      <c r="E118" s="39"/>
      <c r="F118" s="73"/>
      <c r="G118" s="95">
        <f>Table1487453233343536331323334353738393103113123133143153164174184[[#This Row],[Hours Worked]]*Table1487453233343536331323334353738393103113123133143153164174184[[#This Row],[Rate]]</f>
        <v>0</v>
      </c>
      <c r="H118" s="116"/>
      <c r="I118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18" s="94"/>
      <c r="K118" s="95">
        <f>Table1487453233343536331323334353738393103113123133143153164174184[[#This Row],[Rate (Auto selects)]]*Table1487453233343536331323334353738393103113123133143153164174184[[#This Row],[Hours Used]]</f>
        <v>0</v>
      </c>
      <c r="S118" s="33"/>
      <c r="T118" s="39"/>
      <c r="U118" s="39"/>
      <c r="V118" s="39"/>
      <c r="W118" s="39"/>
      <c r="X118" s="39"/>
      <c r="Y118" s="112">
        <f>IF(X118 &lt;&gt; "", RIGHT(Table15775311283848586881828384858788898108118128138148158169179189[[#This Row],[Class (Dropdown)]],6),0)</f>
        <v>0</v>
      </c>
      <c r="Z118" s="108"/>
      <c r="AA118" s="107"/>
      <c r="AB118" s="111">
        <f>Table15775311283848586881828384858788898108118128138148158169179189[[#This Row],[Rate (Auto fill)]]*Table15775311283848586881828384858788898108118128138148158169179189[[#This Row],[Hours Groomed]]</f>
        <v>0</v>
      </c>
      <c r="AC118" s="32"/>
      <c r="AE118" s="85"/>
      <c r="AF118" s="85"/>
      <c r="AI118" s="33"/>
      <c r="AJ118" s="39"/>
      <c r="AK118" s="39"/>
      <c r="AL118" s="39"/>
      <c r="AM118" s="76"/>
      <c r="AN118" s="39"/>
      <c r="AO118" s="39"/>
      <c r="AP118" s="33"/>
      <c r="AQ118" s="77"/>
      <c r="AR118" s="39"/>
      <c r="AS118" s="39"/>
      <c r="AT118" s="76"/>
      <c r="AU118" s="39"/>
      <c r="AV118" s="78"/>
      <c r="AW118" s="33"/>
      <c r="AX118" s="77"/>
      <c r="AY118" s="39"/>
      <c r="AZ118" s="39"/>
      <c r="BA118" s="76"/>
      <c r="BB118" s="39"/>
      <c r="BC118" s="78"/>
      <c r="BD118" s="33"/>
      <c r="BE118" s="77"/>
      <c r="BF118" s="39"/>
      <c r="BG118" s="39"/>
      <c r="BH118" s="76"/>
      <c r="BI118" s="39"/>
      <c r="BJ118" s="78"/>
      <c r="BK118" s="33"/>
    </row>
    <row r="119" spans="1:63" x14ac:dyDescent="0.35">
      <c r="A119" s="77"/>
      <c r="B119" s="39"/>
      <c r="C119" s="39"/>
      <c r="D119" s="39"/>
      <c r="E119" s="39"/>
      <c r="F119" s="73"/>
      <c r="G119" s="95">
        <f>Table1487453233343536331323334353738393103113123133143153164174184[[#This Row],[Hours Worked]]*Table1487453233343536331323334353738393103113123133143153164174184[[#This Row],[Rate]]</f>
        <v>0</v>
      </c>
      <c r="H119" s="116"/>
      <c r="I119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19" s="94"/>
      <c r="K119" s="95">
        <f>Table1487453233343536331323334353738393103113123133143153164174184[[#This Row],[Rate (Auto selects)]]*Table1487453233343536331323334353738393103113123133143153164174184[[#This Row],[Hours Used]]</f>
        <v>0</v>
      </c>
      <c r="S119" s="33"/>
      <c r="T119" s="39"/>
      <c r="U119" s="39"/>
      <c r="V119" s="39"/>
      <c r="W119" s="39"/>
      <c r="X119" s="39"/>
      <c r="Y119" s="112">
        <f>IF(X119 &lt;&gt; "", RIGHT(Table15775311283848586881828384858788898108118128138148158169179189[[#This Row],[Class (Dropdown)]],6),0)</f>
        <v>0</v>
      </c>
      <c r="Z119" s="108"/>
      <c r="AA119" s="107"/>
      <c r="AB119" s="111">
        <f>Table15775311283848586881828384858788898108118128138148158169179189[[#This Row],[Rate (Auto fill)]]*Table15775311283848586881828384858788898108118128138148158169179189[[#This Row],[Hours Groomed]]</f>
        <v>0</v>
      </c>
      <c r="AC119" s="32"/>
      <c r="AE119" s="85"/>
      <c r="AF119" s="85"/>
      <c r="AI119" s="33"/>
      <c r="AJ119" s="39"/>
      <c r="AK119" s="39"/>
      <c r="AL119" s="39"/>
      <c r="AM119" s="76"/>
      <c r="AN119" s="39"/>
      <c r="AO119" s="39"/>
      <c r="AP119" s="33"/>
      <c r="AQ119" s="77"/>
      <c r="AR119" s="39"/>
      <c r="AS119" s="39"/>
      <c r="AT119" s="76"/>
      <c r="AU119" s="39"/>
      <c r="AV119" s="78"/>
      <c r="AW119" s="33"/>
      <c r="AX119" s="77"/>
      <c r="AY119" s="39"/>
      <c r="AZ119" s="39"/>
      <c r="BA119" s="76"/>
      <c r="BB119" s="39"/>
      <c r="BC119" s="78"/>
      <c r="BD119" s="33"/>
      <c r="BE119" s="77"/>
      <c r="BF119" s="39"/>
      <c r="BG119" s="39"/>
      <c r="BH119" s="76"/>
      <c r="BI119" s="39"/>
      <c r="BJ119" s="78"/>
      <c r="BK119" s="33"/>
    </row>
    <row r="120" spans="1:63" x14ac:dyDescent="0.35">
      <c r="A120" s="77"/>
      <c r="B120" s="39"/>
      <c r="C120" s="39"/>
      <c r="D120" s="39"/>
      <c r="E120" s="39"/>
      <c r="F120" s="73"/>
      <c r="G120" s="95">
        <f>Table1487453233343536331323334353738393103113123133143153164174184[[#This Row],[Hours Worked]]*Table1487453233343536331323334353738393103113123133143153164174184[[#This Row],[Rate]]</f>
        <v>0</v>
      </c>
      <c r="H120" s="116"/>
      <c r="I120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20" s="94"/>
      <c r="K120" s="95">
        <f>Table1487453233343536331323334353738393103113123133143153164174184[[#This Row],[Rate (Auto selects)]]*Table1487453233343536331323334353738393103113123133143153164174184[[#This Row],[Hours Used]]</f>
        <v>0</v>
      </c>
      <c r="S120" s="33"/>
      <c r="T120" s="39"/>
      <c r="U120" s="39"/>
      <c r="V120" s="39"/>
      <c r="W120" s="39"/>
      <c r="X120" s="39"/>
      <c r="Y120" s="112">
        <f>IF(X120 &lt;&gt; "", RIGHT(Table15775311283848586881828384858788898108118128138148158169179189[[#This Row],[Class (Dropdown)]],6),0)</f>
        <v>0</v>
      </c>
      <c r="Z120" s="108"/>
      <c r="AA120" s="107"/>
      <c r="AB120" s="111">
        <f>Table15775311283848586881828384858788898108118128138148158169179189[[#This Row],[Rate (Auto fill)]]*Table15775311283848586881828384858788898108118128138148158169179189[[#This Row],[Hours Groomed]]</f>
        <v>0</v>
      </c>
      <c r="AC120" s="32"/>
      <c r="AE120" s="85"/>
      <c r="AF120" s="85"/>
      <c r="AI120" s="33"/>
      <c r="AJ120" s="39"/>
      <c r="AK120" s="39"/>
      <c r="AL120" s="39"/>
      <c r="AM120" s="76"/>
      <c r="AN120" s="39"/>
      <c r="AO120" s="39"/>
      <c r="AP120" s="33"/>
      <c r="AQ120" s="77"/>
      <c r="AR120" s="39"/>
      <c r="AS120" s="39"/>
      <c r="AT120" s="76"/>
      <c r="AU120" s="39"/>
      <c r="AV120" s="78"/>
      <c r="AW120" s="33"/>
      <c r="AX120" s="77"/>
      <c r="AY120" s="39"/>
      <c r="AZ120" s="39"/>
      <c r="BA120" s="76"/>
      <c r="BB120" s="39"/>
      <c r="BC120" s="78"/>
      <c r="BD120" s="33"/>
      <c r="BE120" s="77"/>
      <c r="BF120" s="39"/>
      <c r="BG120" s="39"/>
      <c r="BH120" s="76"/>
      <c r="BI120" s="39"/>
      <c r="BJ120" s="78"/>
      <c r="BK120" s="33"/>
    </row>
    <row r="121" spans="1:63" x14ac:dyDescent="0.35">
      <c r="A121" s="77"/>
      <c r="B121" s="39"/>
      <c r="C121" s="39"/>
      <c r="D121" s="39"/>
      <c r="E121" s="39"/>
      <c r="F121" s="73"/>
      <c r="G121" s="95">
        <f>Table1487453233343536331323334353738393103113123133143153164174184[[#This Row],[Hours Worked]]*Table1487453233343536331323334353738393103113123133143153164174184[[#This Row],[Rate]]</f>
        <v>0</v>
      </c>
      <c r="H121" s="116"/>
      <c r="I121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21" s="94"/>
      <c r="K121" s="95">
        <f>Table1487453233343536331323334353738393103113123133143153164174184[[#This Row],[Rate (Auto selects)]]*Table1487453233343536331323334353738393103113123133143153164174184[[#This Row],[Hours Used]]</f>
        <v>0</v>
      </c>
      <c r="S121" s="33"/>
      <c r="T121" s="39"/>
      <c r="U121" s="39"/>
      <c r="V121" s="39"/>
      <c r="W121" s="39"/>
      <c r="X121" s="39"/>
      <c r="Y121" s="112">
        <f>IF(X121 &lt;&gt; "", RIGHT(Table15775311283848586881828384858788898108118128138148158169179189[[#This Row],[Class (Dropdown)]],6),0)</f>
        <v>0</v>
      </c>
      <c r="Z121" s="108"/>
      <c r="AA121" s="107"/>
      <c r="AB121" s="111">
        <f>Table15775311283848586881828384858788898108118128138148158169179189[[#This Row],[Rate (Auto fill)]]*Table15775311283848586881828384858788898108118128138148158169179189[[#This Row],[Hours Groomed]]</f>
        <v>0</v>
      </c>
      <c r="AC121" s="32"/>
      <c r="AE121" s="85"/>
      <c r="AF121" s="85"/>
      <c r="AI121" s="33"/>
      <c r="AJ121" s="39"/>
      <c r="AK121" s="39"/>
      <c r="AL121" s="39"/>
      <c r="AM121" s="76"/>
      <c r="AN121" s="39"/>
      <c r="AO121" s="39"/>
      <c r="AP121" s="33"/>
      <c r="AQ121" s="77"/>
      <c r="AR121" s="39"/>
      <c r="AS121" s="39"/>
      <c r="AT121" s="76"/>
      <c r="AU121" s="39"/>
      <c r="AV121" s="78"/>
      <c r="AW121" s="33"/>
      <c r="AX121" s="77"/>
      <c r="AY121" s="39"/>
      <c r="AZ121" s="39"/>
      <c r="BA121" s="76"/>
      <c r="BB121" s="39"/>
      <c r="BC121" s="78"/>
      <c r="BD121" s="33"/>
      <c r="BE121" s="77"/>
      <c r="BF121" s="39"/>
      <c r="BG121" s="39"/>
      <c r="BH121" s="76"/>
      <c r="BI121" s="39"/>
      <c r="BJ121" s="78"/>
      <c r="BK121" s="33"/>
    </row>
    <row r="122" spans="1:63" x14ac:dyDescent="0.35">
      <c r="A122" s="77"/>
      <c r="B122" s="39"/>
      <c r="C122" s="39"/>
      <c r="D122" s="39"/>
      <c r="E122" s="39"/>
      <c r="F122" s="73"/>
      <c r="G122" s="95">
        <f>Table1487453233343536331323334353738393103113123133143153164174184[[#This Row],[Hours Worked]]*Table1487453233343536331323334353738393103113123133143153164174184[[#This Row],[Rate]]</f>
        <v>0</v>
      </c>
      <c r="H122" s="116"/>
      <c r="I122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22" s="94"/>
      <c r="K122" s="95">
        <f>Table1487453233343536331323334353738393103113123133143153164174184[[#This Row],[Rate (Auto selects)]]*Table1487453233343536331323334353738393103113123133143153164174184[[#This Row],[Hours Used]]</f>
        <v>0</v>
      </c>
      <c r="S122" s="33"/>
      <c r="T122" s="39"/>
      <c r="U122" s="39"/>
      <c r="V122" s="39"/>
      <c r="W122" s="39"/>
      <c r="X122" s="39"/>
      <c r="Y122" s="112">
        <f>IF(X122 &lt;&gt; "", RIGHT(Table15775311283848586881828384858788898108118128138148158169179189[[#This Row],[Class (Dropdown)]],6),0)</f>
        <v>0</v>
      </c>
      <c r="Z122" s="108"/>
      <c r="AA122" s="107"/>
      <c r="AB122" s="111">
        <f>Table15775311283848586881828384858788898108118128138148158169179189[[#This Row],[Rate (Auto fill)]]*Table15775311283848586881828384858788898108118128138148158169179189[[#This Row],[Hours Groomed]]</f>
        <v>0</v>
      </c>
      <c r="AC122" s="32"/>
      <c r="AE122" s="85"/>
      <c r="AF122" s="85"/>
      <c r="AI122" s="33"/>
      <c r="AJ122" s="39"/>
      <c r="AK122" s="39"/>
      <c r="AL122" s="39"/>
      <c r="AM122" s="76"/>
      <c r="AN122" s="39"/>
      <c r="AO122" s="39"/>
      <c r="AP122" s="33"/>
      <c r="AQ122" s="77"/>
      <c r="AR122" s="39"/>
      <c r="AS122" s="39"/>
      <c r="AT122" s="76"/>
      <c r="AU122" s="39"/>
      <c r="AV122" s="78"/>
      <c r="AW122" s="33"/>
      <c r="AX122" s="77"/>
      <c r="AY122" s="39"/>
      <c r="AZ122" s="39"/>
      <c r="BA122" s="76"/>
      <c r="BB122" s="39"/>
      <c r="BC122" s="78"/>
      <c r="BD122" s="33"/>
      <c r="BE122" s="77"/>
      <c r="BF122" s="39"/>
      <c r="BG122" s="39"/>
      <c r="BH122" s="76"/>
      <c r="BI122" s="39"/>
      <c r="BJ122" s="78"/>
      <c r="BK122" s="33"/>
    </row>
    <row r="123" spans="1:63" x14ac:dyDescent="0.35">
      <c r="A123" s="77"/>
      <c r="B123" s="39"/>
      <c r="C123" s="39"/>
      <c r="D123" s="39"/>
      <c r="E123" s="39"/>
      <c r="F123" s="73"/>
      <c r="G123" s="95">
        <f>Table1487453233343536331323334353738393103113123133143153164174184[[#This Row],[Hours Worked]]*Table1487453233343536331323334353738393103113123133143153164174184[[#This Row],[Rate]]</f>
        <v>0</v>
      </c>
      <c r="H123" s="116"/>
      <c r="I123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23" s="94"/>
      <c r="K123" s="95">
        <f>Table1487453233343536331323334353738393103113123133143153164174184[[#This Row],[Rate (Auto selects)]]*Table1487453233343536331323334353738393103113123133143153164174184[[#This Row],[Hours Used]]</f>
        <v>0</v>
      </c>
      <c r="S123" s="33"/>
      <c r="T123" s="39"/>
      <c r="U123" s="39"/>
      <c r="V123" s="39"/>
      <c r="W123" s="39"/>
      <c r="X123" s="39"/>
      <c r="Y123" s="112">
        <f>IF(X123 &lt;&gt; "", RIGHT(Table15775311283848586881828384858788898108118128138148158169179189[[#This Row],[Class (Dropdown)]],6),0)</f>
        <v>0</v>
      </c>
      <c r="Z123" s="108"/>
      <c r="AA123" s="107"/>
      <c r="AB123" s="111">
        <f>Table15775311283848586881828384858788898108118128138148158169179189[[#This Row],[Rate (Auto fill)]]*Table15775311283848586881828384858788898108118128138148158169179189[[#This Row],[Hours Groomed]]</f>
        <v>0</v>
      </c>
      <c r="AC123" s="32"/>
      <c r="AE123" s="85"/>
      <c r="AF123" s="85"/>
      <c r="AI123" s="33"/>
      <c r="AJ123" s="39"/>
      <c r="AK123" s="39"/>
      <c r="AL123" s="39"/>
      <c r="AM123" s="76"/>
      <c r="AN123" s="39"/>
      <c r="AO123" s="39"/>
      <c r="AP123" s="33"/>
      <c r="AQ123" s="77"/>
      <c r="AR123" s="39"/>
      <c r="AS123" s="39"/>
      <c r="AT123" s="76"/>
      <c r="AU123" s="39"/>
      <c r="AV123" s="78"/>
      <c r="AW123" s="33"/>
      <c r="AX123" s="77"/>
      <c r="AY123" s="39"/>
      <c r="AZ123" s="39"/>
      <c r="BA123" s="76"/>
      <c r="BB123" s="39"/>
      <c r="BC123" s="78"/>
      <c r="BD123" s="33"/>
      <c r="BE123" s="77"/>
      <c r="BF123" s="39"/>
      <c r="BG123" s="39"/>
      <c r="BH123" s="76"/>
      <c r="BI123" s="39"/>
      <c r="BJ123" s="78"/>
      <c r="BK123" s="33"/>
    </row>
    <row r="124" spans="1:63" x14ac:dyDescent="0.35">
      <c r="A124" s="77"/>
      <c r="B124" s="39"/>
      <c r="C124" s="39"/>
      <c r="D124" s="39"/>
      <c r="E124" s="39"/>
      <c r="F124" s="73"/>
      <c r="G124" s="95">
        <f>Table1487453233343536331323334353738393103113123133143153164174184[[#This Row],[Hours Worked]]*Table1487453233343536331323334353738393103113123133143153164174184[[#This Row],[Rate]]</f>
        <v>0</v>
      </c>
      <c r="H124" s="116"/>
      <c r="I124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24" s="94"/>
      <c r="K124" s="95">
        <f>Table1487453233343536331323334353738393103113123133143153164174184[[#This Row],[Rate (Auto selects)]]*Table1487453233343536331323334353738393103113123133143153164174184[[#This Row],[Hours Used]]</f>
        <v>0</v>
      </c>
      <c r="S124" s="33"/>
      <c r="T124" s="39"/>
      <c r="U124" s="39"/>
      <c r="V124" s="39"/>
      <c r="W124" s="39"/>
      <c r="X124" s="39"/>
      <c r="Y124" s="112">
        <f>IF(X124 &lt;&gt; "", RIGHT(Table15775311283848586881828384858788898108118128138148158169179189[[#This Row],[Class (Dropdown)]],6),0)</f>
        <v>0</v>
      </c>
      <c r="Z124" s="108"/>
      <c r="AA124" s="107"/>
      <c r="AB124" s="111">
        <f>Table15775311283848586881828384858788898108118128138148158169179189[[#This Row],[Rate (Auto fill)]]*Table15775311283848586881828384858788898108118128138148158169179189[[#This Row],[Hours Groomed]]</f>
        <v>0</v>
      </c>
      <c r="AC124" s="32"/>
      <c r="AE124" s="85"/>
      <c r="AF124" s="85"/>
      <c r="AI124" s="33"/>
      <c r="AJ124" s="39"/>
      <c r="AK124" s="39"/>
      <c r="AL124" s="39"/>
      <c r="AM124" s="76"/>
      <c r="AN124" s="39"/>
      <c r="AO124" s="39"/>
      <c r="AP124" s="33"/>
      <c r="AQ124" s="77"/>
      <c r="AR124" s="39"/>
      <c r="AS124" s="39"/>
      <c r="AT124" s="76"/>
      <c r="AU124" s="39"/>
      <c r="AV124" s="78"/>
      <c r="AW124" s="33"/>
      <c r="AX124" s="77"/>
      <c r="AY124" s="39"/>
      <c r="AZ124" s="39"/>
      <c r="BA124" s="76"/>
      <c r="BB124" s="39"/>
      <c r="BC124" s="78"/>
      <c r="BD124" s="33"/>
      <c r="BE124" s="77"/>
      <c r="BF124" s="39"/>
      <c r="BG124" s="39"/>
      <c r="BH124" s="76"/>
      <c r="BI124" s="39"/>
      <c r="BJ124" s="78"/>
      <c r="BK124" s="33"/>
    </row>
    <row r="125" spans="1:63" x14ac:dyDescent="0.35">
      <c r="A125" s="77"/>
      <c r="B125" s="39"/>
      <c r="C125" s="39"/>
      <c r="D125" s="39"/>
      <c r="E125" s="39"/>
      <c r="F125" s="73"/>
      <c r="G125" s="95">
        <f>Table1487453233343536331323334353738393103113123133143153164174184[[#This Row],[Hours Worked]]*Table1487453233343536331323334353738393103113123133143153164174184[[#This Row],[Rate]]</f>
        <v>0</v>
      </c>
      <c r="H125" s="116"/>
      <c r="I125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25" s="94"/>
      <c r="K125" s="95">
        <f>Table1487453233343536331323334353738393103113123133143153164174184[[#This Row],[Rate (Auto selects)]]*Table1487453233343536331323334353738393103113123133143153164174184[[#This Row],[Hours Used]]</f>
        <v>0</v>
      </c>
      <c r="S125" s="33"/>
      <c r="T125" s="39"/>
      <c r="U125" s="39"/>
      <c r="V125" s="39"/>
      <c r="W125" s="39"/>
      <c r="X125" s="39"/>
      <c r="Y125" s="112">
        <f>IF(X125 &lt;&gt; "", RIGHT(Table15775311283848586881828384858788898108118128138148158169179189[[#This Row],[Class (Dropdown)]],6),0)</f>
        <v>0</v>
      </c>
      <c r="Z125" s="108"/>
      <c r="AA125" s="107"/>
      <c r="AB125" s="111">
        <f>Table15775311283848586881828384858788898108118128138148158169179189[[#This Row],[Rate (Auto fill)]]*Table15775311283848586881828384858788898108118128138148158169179189[[#This Row],[Hours Groomed]]</f>
        <v>0</v>
      </c>
      <c r="AC125" s="32"/>
      <c r="AE125" s="85"/>
      <c r="AF125" s="85"/>
      <c r="AI125" s="33"/>
      <c r="AJ125" s="39"/>
      <c r="AK125" s="39"/>
      <c r="AL125" s="39"/>
      <c r="AM125" s="76"/>
      <c r="AN125" s="39"/>
      <c r="AO125" s="39"/>
      <c r="AP125" s="33"/>
      <c r="AQ125" s="77"/>
      <c r="AR125" s="39"/>
      <c r="AS125" s="39"/>
      <c r="AT125" s="76"/>
      <c r="AU125" s="39"/>
      <c r="AV125" s="78"/>
      <c r="AW125" s="33"/>
      <c r="AX125" s="77"/>
      <c r="AY125" s="39"/>
      <c r="AZ125" s="39"/>
      <c r="BA125" s="76"/>
      <c r="BB125" s="39"/>
      <c r="BC125" s="78"/>
      <c r="BD125" s="33"/>
      <c r="BE125" s="77"/>
      <c r="BF125" s="39"/>
      <c r="BG125" s="39"/>
      <c r="BH125" s="76"/>
      <c r="BI125" s="39"/>
      <c r="BJ125" s="78"/>
      <c r="BK125" s="33"/>
    </row>
    <row r="126" spans="1:63" x14ac:dyDescent="0.35">
      <c r="A126" s="77"/>
      <c r="B126" s="39"/>
      <c r="C126" s="39"/>
      <c r="D126" s="39"/>
      <c r="E126" s="39"/>
      <c r="F126" s="73"/>
      <c r="G126" s="95">
        <f>Table1487453233343536331323334353738393103113123133143153164174184[[#This Row],[Hours Worked]]*Table1487453233343536331323334353738393103113123133143153164174184[[#This Row],[Rate]]</f>
        <v>0</v>
      </c>
      <c r="H126" s="116"/>
      <c r="I126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26" s="94"/>
      <c r="K126" s="95">
        <f>Table1487453233343536331323334353738393103113123133143153164174184[[#This Row],[Rate (Auto selects)]]*Table1487453233343536331323334353738393103113123133143153164174184[[#This Row],[Hours Used]]</f>
        <v>0</v>
      </c>
      <c r="S126" s="33"/>
      <c r="T126" s="39"/>
      <c r="U126" s="39"/>
      <c r="V126" s="39"/>
      <c r="W126" s="39"/>
      <c r="X126" s="39"/>
      <c r="Y126" s="112">
        <f>IF(X126 &lt;&gt; "", RIGHT(Table15775311283848586881828384858788898108118128138148158169179189[[#This Row],[Class (Dropdown)]],6),0)</f>
        <v>0</v>
      </c>
      <c r="Z126" s="108"/>
      <c r="AA126" s="107"/>
      <c r="AB126" s="111">
        <f>Table15775311283848586881828384858788898108118128138148158169179189[[#This Row],[Rate (Auto fill)]]*Table15775311283848586881828384858788898108118128138148158169179189[[#This Row],[Hours Groomed]]</f>
        <v>0</v>
      </c>
      <c r="AC126" s="32"/>
      <c r="AE126" s="85"/>
      <c r="AF126" s="85"/>
      <c r="AI126" s="33"/>
      <c r="AJ126" s="39"/>
      <c r="AK126" s="39"/>
      <c r="AL126" s="39"/>
      <c r="AM126" s="76"/>
      <c r="AN126" s="39"/>
      <c r="AO126" s="39"/>
      <c r="AP126" s="33"/>
      <c r="AQ126" s="77"/>
      <c r="AR126" s="39"/>
      <c r="AS126" s="39"/>
      <c r="AT126" s="76"/>
      <c r="AU126" s="39"/>
      <c r="AV126" s="78"/>
      <c r="AW126" s="33"/>
      <c r="AX126" s="77"/>
      <c r="AY126" s="39"/>
      <c r="AZ126" s="39"/>
      <c r="BA126" s="76"/>
      <c r="BB126" s="39"/>
      <c r="BC126" s="78"/>
      <c r="BD126" s="33"/>
      <c r="BE126" s="77"/>
      <c r="BF126" s="39"/>
      <c r="BG126" s="39"/>
      <c r="BH126" s="76"/>
      <c r="BI126" s="39"/>
      <c r="BJ126" s="78"/>
      <c r="BK126" s="33"/>
    </row>
    <row r="127" spans="1:63" x14ac:dyDescent="0.35">
      <c r="A127" s="77"/>
      <c r="B127" s="39"/>
      <c r="C127" s="39"/>
      <c r="D127" s="39"/>
      <c r="E127" s="39"/>
      <c r="F127" s="73"/>
      <c r="G127" s="95">
        <f>Table1487453233343536331323334353738393103113123133143153164174184[[#This Row],[Hours Worked]]*Table1487453233343536331323334353738393103113123133143153164174184[[#This Row],[Rate]]</f>
        <v>0</v>
      </c>
      <c r="H127" s="116"/>
      <c r="I127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27" s="94"/>
      <c r="K127" s="95">
        <f>Table1487453233343536331323334353738393103113123133143153164174184[[#This Row],[Rate (Auto selects)]]*Table1487453233343536331323334353738393103113123133143153164174184[[#This Row],[Hours Used]]</f>
        <v>0</v>
      </c>
      <c r="S127" s="33"/>
      <c r="T127" s="39"/>
      <c r="U127" s="39"/>
      <c r="V127" s="39"/>
      <c r="W127" s="39"/>
      <c r="X127" s="39"/>
      <c r="Y127" s="112">
        <f>IF(X127 &lt;&gt; "", RIGHT(Table15775311283848586881828384858788898108118128138148158169179189[[#This Row],[Class (Dropdown)]],6),0)</f>
        <v>0</v>
      </c>
      <c r="Z127" s="108"/>
      <c r="AA127" s="107"/>
      <c r="AB127" s="111">
        <f>Table15775311283848586881828384858788898108118128138148158169179189[[#This Row],[Rate (Auto fill)]]*Table15775311283848586881828384858788898108118128138148158169179189[[#This Row],[Hours Groomed]]</f>
        <v>0</v>
      </c>
      <c r="AC127" s="32"/>
      <c r="AE127" s="85"/>
      <c r="AF127" s="85"/>
      <c r="AI127" s="33"/>
      <c r="AJ127" s="39"/>
      <c r="AK127" s="39"/>
      <c r="AL127" s="39"/>
      <c r="AM127" s="76"/>
      <c r="AN127" s="39"/>
      <c r="AO127" s="39"/>
      <c r="AP127" s="33"/>
      <c r="AQ127" s="77"/>
      <c r="AR127" s="39"/>
      <c r="AS127" s="39"/>
      <c r="AT127" s="76"/>
      <c r="AU127" s="39"/>
      <c r="AV127" s="78"/>
      <c r="AW127" s="33"/>
      <c r="AX127" s="77"/>
      <c r="AY127" s="39"/>
      <c r="AZ127" s="39"/>
      <c r="BA127" s="76"/>
      <c r="BB127" s="39"/>
      <c r="BC127" s="78"/>
      <c r="BD127" s="33"/>
      <c r="BE127" s="77"/>
      <c r="BF127" s="39"/>
      <c r="BG127" s="39"/>
      <c r="BH127" s="76"/>
      <c r="BI127" s="39"/>
      <c r="BJ127" s="78"/>
      <c r="BK127" s="33"/>
    </row>
    <row r="128" spans="1:63" x14ac:dyDescent="0.35">
      <c r="A128" s="77"/>
      <c r="B128" s="39"/>
      <c r="C128" s="39"/>
      <c r="D128" s="39"/>
      <c r="E128" s="39"/>
      <c r="F128" s="73"/>
      <c r="G128" s="95">
        <f>Table1487453233343536331323334353738393103113123133143153164174184[[#This Row],[Hours Worked]]*Table1487453233343536331323334353738393103113123133143153164174184[[#This Row],[Rate]]</f>
        <v>0</v>
      </c>
      <c r="H128" s="116"/>
      <c r="I128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28" s="94"/>
      <c r="K128" s="95">
        <f>Table1487453233343536331323334353738393103113123133143153164174184[[#This Row],[Rate (Auto selects)]]*Table1487453233343536331323334353738393103113123133143153164174184[[#This Row],[Hours Used]]</f>
        <v>0</v>
      </c>
      <c r="S128" s="33"/>
      <c r="T128" s="39"/>
      <c r="U128" s="39"/>
      <c r="V128" s="39"/>
      <c r="W128" s="39"/>
      <c r="X128" s="39"/>
      <c r="Y128" s="112">
        <f>IF(X128 &lt;&gt; "", RIGHT(Table15775311283848586881828384858788898108118128138148158169179189[[#This Row],[Class (Dropdown)]],6),0)</f>
        <v>0</v>
      </c>
      <c r="Z128" s="108"/>
      <c r="AA128" s="107"/>
      <c r="AB128" s="111">
        <f>Table15775311283848586881828384858788898108118128138148158169179189[[#This Row],[Rate (Auto fill)]]*Table15775311283848586881828384858788898108118128138148158169179189[[#This Row],[Hours Groomed]]</f>
        <v>0</v>
      </c>
      <c r="AC128" s="32"/>
      <c r="AE128" s="85"/>
      <c r="AF128" s="85"/>
      <c r="AI128" s="33"/>
      <c r="AJ128" s="39"/>
      <c r="AK128" s="39"/>
      <c r="AL128" s="39"/>
      <c r="AM128" s="76"/>
      <c r="AN128" s="39"/>
      <c r="AO128" s="39"/>
      <c r="AP128" s="33"/>
      <c r="AQ128" s="77"/>
      <c r="AR128" s="39"/>
      <c r="AS128" s="39"/>
      <c r="AT128" s="76"/>
      <c r="AU128" s="39"/>
      <c r="AV128" s="78"/>
      <c r="AW128" s="33"/>
      <c r="AX128" s="77"/>
      <c r="AY128" s="39"/>
      <c r="AZ128" s="39"/>
      <c r="BA128" s="76"/>
      <c r="BB128" s="39"/>
      <c r="BC128" s="78"/>
      <c r="BD128" s="33"/>
      <c r="BE128" s="77"/>
      <c r="BF128" s="39"/>
      <c r="BG128" s="39"/>
      <c r="BH128" s="76"/>
      <c r="BI128" s="39"/>
      <c r="BJ128" s="78"/>
      <c r="BK128" s="33"/>
    </row>
    <row r="129" spans="1:63" x14ac:dyDescent="0.35">
      <c r="A129" s="77"/>
      <c r="B129" s="39"/>
      <c r="C129" s="39"/>
      <c r="D129" s="39"/>
      <c r="E129" s="39"/>
      <c r="F129" s="73"/>
      <c r="G129" s="95">
        <f>Table1487453233343536331323334353738393103113123133143153164174184[[#This Row],[Hours Worked]]*Table1487453233343536331323334353738393103113123133143153164174184[[#This Row],[Rate]]</f>
        <v>0</v>
      </c>
      <c r="H129" s="116"/>
      <c r="I129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29" s="94"/>
      <c r="K129" s="95">
        <f>Table1487453233343536331323334353738393103113123133143153164174184[[#This Row],[Rate (Auto selects)]]*Table1487453233343536331323334353738393103113123133143153164174184[[#This Row],[Hours Used]]</f>
        <v>0</v>
      </c>
      <c r="S129" s="33"/>
      <c r="T129" s="39"/>
      <c r="U129" s="39"/>
      <c r="V129" s="39"/>
      <c r="W129" s="39"/>
      <c r="X129" s="39"/>
      <c r="Y129" s="112">
        <f>IF(X129 &lt;&gt; "", RIGHT(Table15775311283848586881828384858788898108118128138148158169179189[[#This Row],[Class (Dropdown)]],6),0)</f>
        <v>0</v>
      </c>
      <c r="Z129" s="108"/>
      <c r="AA129" s="107"/>
      <c r="AB129" s="111">
        <f>Table15775311283848586881828384858788898108118128138148158169179189[[#This Row],[Rate (Auto fill)]]*Table15775311283848586881828384858788898108118128138148158169179189[[#This Row],[Hours Groomed]]</f>
        <v>0</v>
      </c>
      <c r="AC129" s="32"/>
      <c r="AE129" s="85"/>
      <c r="AF129" s="85"/>
      <c r="AI129" s="33"/>
      <c r="AJ129" s="39"/>
      <c r="AK129" s="39"/>
      <c r="AL129" s="39"/>
      <c r="AM129" s="76"/>
      <c r="AN129" s="39"/>
      <c r="AO129" s="39"/>
      <c r="AP129" s="33"/>
      <c r="AQ129" s="77"/>
      <c r="AR129" s="39"/>
      <c r="AS129" s="39"/>
      <c r="AT129" s="76"/>
      <c r="AU129" s="39"/>
      <c r="AV129" s="78"/>
      <c r="AW129" s="33"/>
      <c r="AX129" s="77"/>
      <c r="AY129" s="39"/>
      <c r="AZ129" s="39"/>
      <c r="BA129" s="76"/>
      <c r="BB129" s="39"/>
      <c r="BC129" s="78"/>
      <c r="BD129" s="33"/>
      <c r="BE129" s="77"/>
      <c r="BF129" s="39"/>
      <c r="BG129" s="39"/>
      <c r="BH129" s="76"/>
      <c r="BI129" s="39"/>
      <c r="BJ129" s="78"/>
      <c r="BK129" s="33"/>
    </row>
    <row r="130" spans="1:63" x14ac:dyDescent="0.35">
      <c r="A130" s="77"/>
      <c r="B130" s="39"/>
      <c r="C130" s="39"/>
      <c r="D130" s="39"/>
      <c r="E130" s="39"/>
      <c r="F130" s="73"/>
      <c r="G130" s="95">
        <f>Table1487453233343536331323334353738393103113123133143153164174184[[#This Row],[Hours Worked]]*Table1487453233343536331323334353738393103113123133143153164174184[[#This Row],[Rate]]</f>
        <v>0</v>
      </c>
      <c r="H130" s="116"/>
      <c r="I130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30" s="94"/>
      <c r="K130" s="95">
        <f>Table1487453233343536331323334353738393103113123133143153164174184[[#This Row],[Rate (Auto selects)]]*Table1487453233343536331323334353738393103113123133143153164174184[[#This Row],[Hours Used]]</f>
        <v>0</v>
      </c>
      <c r="S130" s="33"/>
      <c r="T130" s="39"/>
      <c r="U130" s="39"/>
      <c r="V130" s="39"/>
      <c r="W130" s="39"/>
      <c r="X130" s="39"/>
      <c r="Y130" s="112">
        <f>IF(X130 &lt;&gt; "", RIGHT(Table15775311283848586881828384858788898108118128138148158169179189[[#This Row],[Class (Dropdown)]],6),0)</f>
        <v>0</v>
      </c>
      <c r="Z130" s="108"/>
      <c r="AA130" s="107"/>
      <c r="AB130" s="111">
        <f>Table15775311283848586881828384858788898108118128138148158169179189[[#This Row],[Rate (Auto fill)]]*Table15775311283848586881828384858788898108118128138148158169179189[[#This Row],[Hours Groomed]]</f>
        <v>0</v>
      </c>
      <c r="AC130" s="32"/>
      <c r="AE130" s="85"/>
      <c r="AF130" s="85"/>
      <c r="AI130" s="33"/>
      <c r="AJ130" s="39"/>
      <c r="AK130" s="39"/>
      <c r="AL130" s="39"/>
      <c r="AM130" s="76"/>
      <c r="AN130" s="39"/>
      <c r="AO130" s="39"/>
      <c r="AP130" s="33"/>
      <c r="AQ130" s="77"/>
      <c r="AR130" s="39"/>
      <c r="AS130" s="39"/>
      <c r="AT130" s="76"/>
      <c r="AU130" s="39"/>
      <c r="AV130" s="78"/>
      <c r="AW130" s="33"/>
      <c r="AX130" s="77"/>
      <c r="AY130" s="39"/>
      <c r="AZ130" s="39"/>
      <c r="BA130" s="76"/>
      <c r="BB130" s="39"/>
      <c r="BC130" s="78"/>
      <c r="BD130" s="33"/>
      <c r="BE130" s="77"/>
      <c r="BF130" s="39"/>
      <c r="BG130" s="39"/>
      <c r="BH130" s="76"/>
      <c r="BI130" s="39"/>
      <c r="BJ130" s="78"/>
      <c r="BK130" s="33"/>
    </row>
    <row r="131" spans="1:63" x14ac:dyDescent="0.35">
      <c r="A131" s="77"/>
      <c r="B131" s="39"/>
      <c r="C131" s="39"/>
      <c r="D131" s="39"/>
      <c r="E131" s="39"/>
      <c r="F131" s="73"/>
      <c r="G131" s="95">
        <f>Table1487453233343536331323334353738393103113123133143153164174184[[#This Row],[Hours Worked]]*Table1487453233343536331323334353738393103113123133143153164174184[[#This Row],[Rate]]</f>
        <v>0</v>
      </c>
      <c r="H131" s="116"/>
      <c r="I131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31" s="94"/>
      <c r="K131" s="95">
        <f>Table1487453233343536331323334353738393103113123133143153164174184[[#This Row],[Rate (Auto selects)]]*Table1487453233343536331323334353738393103113123133143153164174184[[#This Row],[Hours Used]]</f>
        <v>0</v>
      </c>
      <c r="S131" s="33"/>
      <c r="T131" s="39"/>
      <c r="U131" s="39"/>
      <c r="V131" s="39"/>
      <c r="W131" s="39"/>
      <c r="X131" s="39"/>
      <c r="Y131" s="112">
        <f>IF(X131 &lt;&gt; "", RIGHT(Table15775311283848586881828384858788898108118128138148158169179189[[#This Row],[Class (Dropdown)]],6),0)</f>
        <v>0</v>
      </c>
      <c r="Z131" s="108"/>
      <c r="AA131" s="107"/>
      <c r="AB131" s="111">
        <f>Table15775311283848586881828384858788898108118128138148158169179189[[#This Row],[Rate (Auto fill)]]*Table15775311283848586881828384858788898108118128138148158169179189[[#This Row],[Hours Groomed]]</f>
        <v>0</v>
      </c>
      <c r="AC131" s="32"/>
      <c r="AE131" s="85"/>
      <c r="AF131" s="85"/>
      <c r="AI131" s="33"/>
      <c r="AJ131" s="39"/>
      <c r="AK131" s="39"/>
      <c r="AL131" s="39"/>
      <c r="AM131" s="76"/>
      <c r="AN131" s="39"/>
      <c r="AO131" s="39"/>
      <c r="AP131" s="33"/>
      <c r="AQ131" s="77"/>
      <c r="AR131" s="39"/>
      <c r="AS131" s="39"/>
      <c r="AT131" s="76"/>
      <c r="AU131" s="39"/>
      <c r="AV131" s="78"/>
      <c r="AW131" s="33"/>
      <c r="AX131" s="77"/>
      <c r="AY131" s="39"/>
      <c r="AZ131" s="39"/>
      <c r="BA131" s="76"/>
      <c r="BB131" s="39"/>
      <c r="BC131" s="78"/>
      <c r="BD131" s="33"/>
      <c r="BE131" s="77"/>
      <c r="BF131" s="39"/>
      <c r="BG131" s="39"/>
      <c r="BH131" s="76"/>
      <c r="BI131" s="39"/>
      <c r="BJ131" s="78"/>
      <c r="BK131" s="33"/>
    </row>
    <row r="132" spans="1:63" x14ac:dyDescent="0.35">
      <c r="A132" s="77"/>
      <c r="B132" s="39"/>
      <c r="C132" s="39"/>
      <c r="D132" s="39"/>
      <c r="E132" s="39"/>
      <c r="F132" s="73"/>
      <c r="G132" s="95">
        <f>Table1487453233343536331323334353738393103113123133143153164174184[[#This Row],[Hours Worked]]*Table1487453233343536331323334353738393103113123133143153164174184[[#This Row],[Rate]]</f>
        <v>0</v>
      </c>
      <c r="H132" s="116"/>
      <c r="I132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32" s="94"/>
      <c r="K132" s="95">
        <f>Table1487453233343536331323334353738393103113123133143153164174184[[#This Row],[Rate (Auto selects)]]*Table1487453233343536331323334353738393103113123133143153164174184[[#This Row],[Hours Used]]</f>
        <v>0</v>
      </c>
      <c r="S132" s="33"/>
      <c r="T132" s="39"/>
      <c r="U132" s="39"/>
      <c r="V132" s="39"/>
      <c r="W132" s="39"/>
      <c r="X132" s="39"/>
      <c r="Y132" s="112">
        <f>IF(X132 &lt;&gt; "", RIGHT(Table15775311283848586881828384858788898108118128138148158169179189[[#This Row],[Class (Dropdown)]],6),0)</f>
        <v>0</v>
      </c>
      <c r="Z132" s="108"/>
      <c r="AA132" s="107"/>
      <c r="AB132" s="111">
        <f>Table15775311283848586881828384858788898108118128138148158169179189[[#This Row],[Rate (Auto fill)]]*Table15775311283848586881828384858788898108118128138148158169179189[[#This Row],[Hours Groomed]]</f>
        <v>0</v>
      </c>
      <c r="AC132" s="32"/>
      <c r="AE132" s="85"/>
      <c r="AF132" s="85"/>
      <c r="AI132" s="33"/>
      <c r="AJ132" s="39"/>
      <c r="AK132" s="39"/>
      <c r="AL132" s="39"/>
      <c r="AM132" s="76"/>
      <c r="AN132" s="39"/>
      <c r="AO132" s="39"/>
      <c r="AP132" s="33"/>
      <c r="AQ132" s="77"/>
      <c r="AR132" s="39"/>
      <c r="AS132" s="39"/>
      <c r="AT132" s="76"/>
      <c r="AU132" s="39"/>
      <c r="AV132" s="78"/>
      <c r="AW132" s="33"/>
      <c r="AX132" s="77"/>
      <c r="AY132" s="39"/>
      <c r="AZ132" s="39"/>
      <c r="BA132" s="76"/>
      <c r="BB132" s="39"/>
      <c r="BC132" s="78"/>
      <c r="BD132" s="33"/>
      <c r="BE132" s="77"/>
      <c r="BF132" s="39"/>
      <c r="BG132" s="39"/>
      <c r="BH132" s="76"/>
      <c r="BI132" s="39"/>
      <c r="BJ132" s="78"/>
      <c r="BK132" s="33"/>
    </row>
    <row r="133" spans="1:63" x14ac:dyDescent="0.35">
      <c r="A133" s="77"/>
      <c r="B133" s="39"/>
      <c r="C133" s="39"/>
      <c r="D133" s="39"/>
      <c r="E133" s="39"/>
      <c r="F133" s="73"/>
      <c r="G133" s="95">
        <f>Table1487453233343536331323334353738393103113123133143153164174184[[#This Row],[Hours Worked]]*Table1487453233343536331323334353738393103113123133143153164174184[[#This Row],[Rate]]</f>
        <v>0</v>
      </c>
      <c r="H133" s="116"/>
      <c r="I133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33" s="94"/>
      <c r="K133" s="95">
        <f>Table1487453233343536331323334353738393103113123133143153164174184[[#This Row],[Rate (Auto selects)]]*Table1487453233343536331323334353738393103113123133143153164174184[[#This Row],[Hours Used]]</f>
        <v>0</v>
      </c>
      <c r="S133" s="33"/>
      <c r="T133" s="39"/>
      <c r="U133" s="39"/>
      <c r="V133" s="39"/>
      <c r="W133" s="39"/>
      <c r="X133" s="39"/>
      <c r="Y133" s="112">
        <f>IF(X133 &lt;&gt; "", RIGHT(Table15775311283848586881828384858788898108118128138148158169179189[[#This Row],[Class (Dropdown)]],6),0)</f>
        <v>0</v>
      </c>
      <c r="Z133" s="108"/>
      <c r="AA133" s="107"/>
      <c r="AB133" s="111">
        <f>Table15775311283848586881828384858788898108118128138148158169179189[[#This Row],[Rate (Auto fill)]]*Table15775311283848586881828384858788898108118128138148158169179189[[#This Row],[Hours Groomed]]</f>
        <v>0</v>
      </c>
      <c r="AC133" s="32"/>
      <c r="AE133" s="85"/>
      <c r="AF133" s="85"/>
      <c r="AI133" s="33"/>
      <c r="AJ133" s="39"/>
      <c r="AK133" s="39"/>
      <c r="AL133" s="39"/>
      <c r="AM133" s="76"/>
      <c r="AN133" s="39"/>
      <c r="AO133" s="39"/>
      <c r="AP133" s="33"/>
      <c r="AQ133" s="77"/>
      <c r="AR133" s="39"/>
      <c r="AS133" s="39"/>
      <c r="AT133" s="76"/>
      <c r="AU133" s="39"/>
      <c r="AV133" s="78"/>
      <c r="AW133" s="33"/>
      <c r="AX133" s="77"/>
      <c r="AY133" s="39"/>
      <c r="AZ133" s="39"/>
      <c r="BA133" s="76"/>
      <c r="BB133" s="39"/>
      <c r="BC133" s="78"/>
      <c r="BD133" s="33"/>
      <c r="BE133" s="77"/>
      <c r="BF133" s="39"/>
      <c r="BG133" s="39"/>
      <c r="BH133" s="76"/>
      <c r="BI133" s="39"/>
      <c r="BJ133" s="78"/>
      <c r="BK133" s="33"/>
    </row>
    <row r="134" spans="1:63" x14ac:dyDescent="0.35">
      <c r="A134" s="77"/>
      <c r="B134" s="39"/>
      <c r="C134" s="39"/>
      <c r="D134" s="39"/>
      <c r="E134" s="39"/>
      <c r="F134" s="73"/>
      <c r="G134" s="95">
        <f>Table1487453233343536331323334353738393103113123133143153164174184[[#This Row],[Hours Worked]]*Table1487453233343536331323334353738393103113123133143153164174184[[#This Row],[Rate]]</f>
        <v>0</v>
      </c>
      <c r="H134" s="116"/>
      <c r="I134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34" s="94"/>
      <c r="K134" s="95">
        <f>Table1487453233343536331323334353738393103113123133143153164174184[[#This Row],[Rate (Auto selects)]]*Table1487453233343536331323334353738393103113123133143153164174184[[#This Row],[Hours Used]]</f>
        <v>0</v>
      </c>
      <c r="S134" s="33"/>
      <c r="T134" s="39"/>
      <c r="U134" s="39"/>
      <c r="V134" s="39"/>
      <c r="W134" s="39"/>
      <c r="X134" s="39"/>
      <c r="Y134" s="112">
        <f>IF(X134 &lt;&gt; "", RIGHT(Table15775311283848586881828384858788898108118128138148158169179189[[#This Row],[Class (Dropdown)]],6),0)</f>
        <v>0</v>
      </c>
      <c r="Z134" s="108"/>
      <c r="AA134" s="107"/>
      <c r="AB134" s="111">
        <f>Table15775311283848586881828384858788898108118128138148158169179189[[#This Row],[Rate (Auto fill)]]*Table15775311283848586881828384858788898108118128138148158169179189[[#This Row],[Hours Groomed]]</f>
        <v>0</v>
      </c>
      <c r="AC134" s="32"/>
      <c r="AE134" s="85"/>
      <c r="AF134" s="85"/>
      <c r="AI134" s="33"/>
      <c r="AJ134" s="39"/>
      <c r="AK134" s="39"/>
      <c r="AL134" s="39"/>
      <c r="AM134" s="76"/>
      <c r="AN134" s="39"/>
      <c r="AO134" s="39"/>
      <c r="AP134" s="33"/>
      <c r="AQ134" s="77"/>
      <c r="AR134" s="39"/>
      <c r="AS134" s="39"/>
      <c r="AT134" s="76"/>
      <c r="AU134" s="39"/>
      <c r="AV134" s="78"/>
      <c r="AW134" s="33"/>
      <c r="AX134" s="77"/>
      <c r="AY134" s="39"/>
      <c r="AZ134" s="39"/>
      <c r="BA134" s="76"/>
      <c r="BB134" s="39"/>
      <c r="BC134" s="78"/>
      <c r="BD134" s="33"/>
      <c r="BE134" s="77"/>
      <c r="BF134" s="39"/>
      <c r="BG134" s="39"/>
      <c r="BH134" s="76"/>
      <c r="BI134" s="39"/>
      <c r="BJ134" s="78"/>
      <c r="BK134" s="33"/>
    </row>
    <row r="135" spans="1:63" x14ac:dyDescent="0.35">
      <c r="A135" s="77"/>
      <c r="B135" s="39"/>
      <c r="C135" s="39"/>
      <c r="D135" s="39"/>
      <c r="E135" s="39"/>
      <c r="F135" s="73"/>
      <c r="G135" s="95">
        <f>Table1487453233343536331323334353738393103113123133143153164174184[[#This Row],[Hours Worked]]*Table1487453233343536331323334353738393103113123133143153164174184[[#This Row],[Rate]]</f>
        <v>0</v>
      </c>
      <c r="H135" s="116"/>
      <c r="I135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35" s="94"/>
      <c r="K135" s="95">
        <f>Table1487453233343536331323334353738393103113123133143153164174184[[#This Row],[Rate (Auto selects)]]*Table1487453233343536331323334353738393103113123133143153164174184[[#This Row],[Hours Used]]</f>
        <v>0</v>
      </c>
      <c r="S135" s="33"/>
      <c r="T135" s="39"/>
      <c r="U135" s="39"/>
      <c r="V135" s="39"/>
      <c r="W135" s="39"/>
      <c r="X135" s="39"/>
      <c r="Y135" s="112">
        <f>IF(X135 &lt;&gt; "", RIGHT(Table15775311283848586881828384858788898108118128138148158169179189[[#This Row],[Class (Dropdown)]],6),0)</f>
        <v>0</v>
      </c>
      <c r="Z135" s="108"/>
      <c r="AA135" s="107"/>
      <c r="AB135" s="111">
        <f>Table15775311283848586881828384858788898108118128138148158169179189[[#This Row],[Rate (Auto fill)]]*Table15775311283848586881828384858788898108118128138148158169179189[[#This Row],[Hours Groomed]]</f>
        <v>0</v>
      </c>
      <c r="AC135" s="32"/>
      <c r="AE135" s="85"/>
      <c r="AF135" s="85"/>
      <c r="AI135" s="33"/>
      <c r="AJ135" s="39"/>
      <c r="AK135" s="39"/>
      <c r="AL135" s="39"/>
      <c r="AM135" s="76"/>
      <c r="AN135" s="39"/>
      <c r="AO135" s="39"/>
      <c r="AP135" s="33"/>
      <c r="AQ135" s="77"/>
      <c r="AR135" s="39"/>
      <c r="AS135" s="39"/>
      <c r="AT135" s="76"/>
      <c r="AU135" s="39"/>
      <c r="AV135" s="78"/>
      <c r="AW135" s="33"/>
      <c r="AX135" s="77"/>
      <c r="AY135" s="39"/>
      <c r="AZ135" s="39"/>
      <c r="BA135" s="76"/>
      <c r="BB135" s="39"/>
      <c r="BC135" s="78"/>
      <c r="BD135" s="33"/>
      <c r="BE135" s="77"/>
      <c r="BF135" s="39"/>
      <c r="BG135" s="39"/>
      <c r="BH135" s="76"/>
      <c r="BI135" s="39"/>
      <c r="BJ135" s="78"/>
      <c r="BK135" s="33"/>
    </row>
    <row r="136" spans="1:63" x14ac:dyDescent="0.35">
      <c r="A136" s="77"/>
      <c r="B136" s="39"/>
      <c r="C136" s="39"/>
      <c r="D136" s="39"/>
      <c r="E136" s="39"/>
      <c r="F136" s="73"/>
      <c r="G136" s="95">
        <f>Table1487453233343536331323334353738393103113123133143153164174184[[#This Row],[Hours Worked]]*Table1487453233343536331323334353738393103113123133143153164174184[[#This Row],[Rate]]</f>
        <v>0</v>
      </c>
      <c r="H136" s="116"/>
      <c r="I136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36" s="94"/>
      <c r="K136" s="95">
        <f>Table1487453233343536331323334353738393103113123133143153164174184[[#This Row],[Rate (Auto selects)]]*Table1487453233343536331323334353738393103113123133143153164174184[[#This Row],[Hours Used]]</f>
        <v>0</v>
      </c>
      <c r="S136" s="33"/>
      <c r="T136" s="39"/>
      <c r="U136" s="39"/>
      <c r="V136" s="39"/>
      <c r="W136" s="39"/>
      <c r="X136" s="39"/>
      <c r="Y136" s="112">
        <f>IF(X136 &lt;&gt; "", RIGHT(Table15775311283848586881828384858788898108118128138148158169179189[[#This Row],[Class (Dropdown)]],6),0)</f>
        <v>0</v>
      </c>
      <c r="Z136" s="108"/>
      <c r="AA136" s="107"/>
      <c r="AB136" s="111">
        <f>Table15775311283848586881828384858788898108118128138148158169179189[[#This Row],[Rate (Auto fill)]]*Table15775311283848586881828384858788898108118128138148158169179189[[#This Row],[Hours Groomed]]</f>
        <v>0</v>
      </c>
      <c r="AC136" s="32"/>
      <c r="AE136" s="85"/>
      <c r="AF136" s="85"/>
      <c r="AI136" s="33"/>
      <c r="AJ136" s="39"/>
      <c r="AK136" s="39"/>
      <c r="AL136" s="39"/>
      <c r="AM136" s="76"/>
      <c r="AN136" s="39"/>
      <c r="AO136" s="39"/>
      <c r="AP136" s="33"/>
      <c r="AQ136" s="77"/>
      <c r="AR136" s="39"/>
      <c r="AS136" s="39"/>
      <c r="AT136" s="76"/>
      <c r="AU136" s="39"/>
      <c r="AV136" s="78"/>
      <c r="AW136" s="33"/>
      <c r="AX136" s="77"/>
      <c r="AY136" s="39"/>
      <c r="AZ136" s="39"/>
      <c r="BA136" s="76"/>
      <c r="BB136" s="39"/>
      <c r="BC136" s="78"/>
      <c r="BD136" s="33"/>
      <c r="BE136" s="77"/>
      <c r="BF136" s="39"/>
      <c r="BG136" s="39"/>
      <c r="BH136" s="76"/>
      <c r="BI136" s="39"/>
      <c r="BJ136" s="78"/>
      <c r="BK136" s="33"/>
    </row>
    <row r="137" spans="1:63" x14ac:dyDescent="0.35">
      <c r="A137" s="77"/>
      <c r="B137" s="39"/>
      <c r="C137" s="39"/>
      <c r="D137" s="39"/>
      <c r="E137" s="39"/>
      <c r="F137" s="73"/>
      <c r="G137" s="95">
        <f>Table1487453233343536331323334353738393103113123133143153164174184[[#This Row],[Hours Worked]]*Table1487453233343536331323334353738393103113123133143153164174184[[#This Row],[Rate]]</f>
        <v>0</v>
      </c>
      <c r="H137" s="116"/>
      <c r="I137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37" s="94"/>
      <c r="K137" s="95">
        <f>Table1487453233343536331323334353738393103113123133143153164174184[[#This Row],[Rate (Auto selects)]]*Table1487453233343536331323334353738393103113123133143153164174184[[#This Row],[Hours Used]]</f>
        <v>0</v>
      </c>
      <c r="S137" s="33"/>
      <c r="T137" s="39"/>
      <c r="U137" s="39"/>
      <c r="V137" s="39"/>
      <c r="W137" s="39"/>
      <c r="X137" s="39"/>
      <c r="Y137" s="112">
        <f>IF(X137 &lt;&gt; "", RIGHT(Table15775311283848586881828384858788898108118128138148158169179189[[#This Row],[Class (Dropdown)]],6),0)</f>
        <v>0</v>
      </c>
      <c r="Z137" s="108"/>
      <c r="AA137" s="107"/>
      <c r="AB137" s="111">
        <f>Table15775311283848586881828384858788898108118128138148158169179189[[#This Row],[Rate (Auto fill)]]*Table15775311283848586881828384858788898108118128138148158169179189[[#This Row],[Hours Groomed]]</f>
        <v>0</v>
      </c>
      <c r="AC137" s="32"/>
      <c r="AE137" s="85"/>
      <c r="AF137" s="85"/>
      <c r="AI137" s="33"/>
      <c r="AJ137" s="39"/>
      <c r="AK137" s="39"/>
      <c r="AL137" s="39"/>
      <c r="AM137" s="76"/>
      <c r="AN137" s="39"/>
      <c r="AO137" s="39"/>
      <c r="AP137" s="33"/>
      <c r="AQ137" s="77"/>
      <c r="AR137" s="39"/>
      <c r="AS137" s="39"/>
      <c r="AT137" s="76"/>
      <c r="AU137" s="39"/>
      <c r="AV137" s="78"/>
      <c r="AW137" s="33"/>
      <c r="AX137" s="77"/>
      <c r="AY137" s="39"/>
      <c r="AZ137" s="39"/>
      <c r="BA137" s="76"/>
      <c r="BB137" s="39"/>
      <c r="BC137" s="78"/>
      <c r="BD137" s="33"/>
      <c r="BE137" s="77"/>
      <c r="BF137" s="39"/>
      <c r="BG137" s="39"/>
      <c r="BH137" s="76"/>
      <c r="BI137" s="39"/>
      <c r="BJ137" s="78"/>
      <c r="BK137" s="33"/>
    </row>
    <row r="138" spans="1:63" x14ac:dyDescent="0.35">
      <c r="A138" s="77"/>
      <c r="B138" s="39"/>
      <c r="C138" s="39"/>
      <c r="D138" s="39"/>
      <c r="E138" s="39"/>
      <c r="F138" s="73"/>
      <c r="G138" s="95">
        <f>Table1487453233343536331323334353738393103113123133143153164174184[[#This Row],[Hours Worked]]*Table1487453233343536331323334353738393103113123133143153164174184[[#This Row],[Rate]]</f>
        <v>0</v>
      </c>
      <c r="H138" s="116"/>
      <c r="I138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38" s="94"/>
      <c r="K138" s="95">
        <f>Table1487453233343536331323334353738393103113123133143153164174184[[#This Row],[Rate (Auto selects)]]*Table1487453233343536331323334353738393103113123133143153164174184[[#This Row],[Hours Used]]</f>
        <v>0</v>
      </c>
      <c r="S138" s="33"/>
      <c r="T138" s="39"/>
      <c r="U138" s="39"/>
      <c r="V138" s="39"/>
      <c r="W138" s="39"/>
      <c r="X138" s="39"/>
      <c r="Y138" s="112">
        <f>IF(X138 &lt;&gt; "", RIGHT(Table15775311283848586881828384858788898108118128138148158169179189[[#This Row],[Class (Dropdown)]],6),0)</f>
        <v>0</v>
      </c>
      <c r="Z138" s="108"/>
      <c r="AA138" s="107"/>
      <c r="AB138" s="111">
        <f>Table15775311283848586881828384858788898108118128138148158169179189[[#This Row],[Rate (Auto fill)]]*Table15775311283848586881828384858788898108118128138148158169179189[[#This Row],[Hours Groomed]]</f>
        <v>0</v>
      </c>
      <c r="AC138" s="32"/>
      <c r="AE138" s="85"/>
      <c r="AF138" s="85"/>
      <c r="AI138" s="33"/>
      <c r="AJ138" s="39"/>
      <c r="AK138" s="39"/>
      <c r="AL138" s="39"/>
      <c r="AM138" s="76"/>
      <c r="AN138" s="39"/>
      <c r="AO138" s="39"/>
      <c r="AP138" s="33"/>
      <c r="AQ138" s="77"/>
      <c r="AR138" s="39"/>
      <c r="AS138" s="39"/>
      <c r="AT138" s="76"/>
      <c r="AU138" s="39"/>
      <c r="AV138" s="78"/>
      <c r="AW138" s="33"/>
      <c r="AX138" s="77"/>
      <c r="AY138" s="39"/>
      <c r="AZ138" s="39"/>
      <c r="BA138" s="76"/>
      <c r="BB138" s="39"/>
      <c r="BC138" s="78"/>
      <c r="BD138" s="33"/>
      <c r="BE138" s="77"/>
      <c r="BF138" s="39"/>
      <c r="BG138" s="39"/>
      <c r="BH138" s="76"/>
      <c r="BI138" s="39"/>
      <c r="BJ138" s="78"/>
      <c r="BK138" s="33"/>
    </row>
    <row r="139" spans="1:63" x14ac:dyDescent="0.35">
      <c r="A139" s="77"/>
      <c r="B139" s="39"/>
      <c r="C139" s="39"/>
      <c r="D139" s="39"/>
      <c r="E139" s="39"/>
      <c r="F139" s="73"/>
      <c r="G139" s="95">
        <f>Table1487453233343536331323334353738393103113123133143153164174184[[#This Row],[Hours Worked]]*Table1487453233343536331323334353738393103113123133143153164174184[[#This Row],[Rate]]</f>
        <v>0</v>
      </c>
      <c r="H139" s="116"/>
      <c r="I139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39" s="94"/>
      <c r="K139" s="95">
        <f>Table1487453233343536331323334353738393103113123133143153164174184[[#This Row],[Rate (Auto selects)]]*Table1487453233343536331323334353738393103113123133143153164174184[[#This Row],[Hours Used]]</f>
        <v>0</v>
      </c>
      <c r="S139" s="33"/>
      <c r="T139" s="39"/>
      <c r="U139" s="39"/>
      <c r="V139" s="39"/>
      <c r="W139" s="39"/>
      <c r="X139" s="39"/>
      <c r="Y139" s="112">
        <f>IF(X139 &lt;&gt; "", RIGHT(Table15775311283848586881828384858788898108118128138148158169179189[[#This Row],[Class (Dropdown)]],6),0)</f>
        <v>0</v>
      </c>
      <c r="Z139" s="108"/>
      <c r="AA139" s="107"/>
      <c r="AB139" s="111">
        <f>Table15775311283848586881828384858788898108118128138148158169179189[[#This Row],[Rate (Auto fill)]]*Table15775311283848586881828384858788898108118128138148158169179189[[#This Row],[Hours Groomed]]</f>
        <v>0</v>
      </c>
      <c r="AC139" s="32"/>
      <c r="AE139" s="85"/>
      <c r="AF139" s="85"/>
      <c r="AI139" s="33"/>
      <c r="AJ139" s="39"/>
      <c r="AK139" s="39"/>
      <c r="AL139" s="39"/>
      <c r="AM139" s="76"/>
      <c r="AN139" s="39"/>
      <c r="AO139" s="39"/>
      <c r="AP139" s="33"/>
      <c r="AQ139" s="77"/>
      <c r="AR139" s="39"/>
      <c r="AS139" s="39"/>
      <c r="AT139" s="76"/>
      <c r="AU139" s="39"/>
      <c r="AV139" s="78"/>
      <c r="AW139" s="33"/>
      <c r="AX139" s="77"/>
      <c r="AY139" s="39"/>
      <c r="AZ139" s="39"/>
      <c r="BA139" s="76"/>
      <c r="BB139" s="39"/>
      <c r="BC139" s="78"/>
      <c r="BD139" s="33"/>
      <c r="BE139" s="77"/>
      <c r="BF139" s="39"/>
      <c r="BG139" s="39"/>
      <c r="BH139" s="76"/>
      <c r="BI139" s="39"/>
      <c r="BJ139" s="78"/>
      <c r="BK139" s="33"/>
    </row>
    <row r="140" spans="1:63" x14ac:dyDescent="0.35">
      <c r="A140" s="77"/>
      <c r="B140" s="39"/>
      <c r="C140" s="39"/>
      <c r="D140" s="39"/>
      <c r="E140" s="39"/>
      <c r="F140" s="73"/>
      <c r="G140" s="95">
        <f>Table1487453233343536331323334353738393103113123133143153164174184[[#This Row],[Hours Worked]]*Table1487453233343536331323334353738393103113123133143153164174184[[#This Row],[Rate]]</f>
        <v>0</v>
      </c>
      <c r="H140" s="116"/>
      <c r="I140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40" s="94"/>
      <c r="K140" s="95">
        <f>Table1487453233343536331323334353738393103113123133143153164174184[[#This Row],[Rate (Auto selects)]]*Table1487453233343536331323334353738393103113123133143153164174184[[#This Row],[Hours Used]]</f>
        <v>0</v>
      </c>
      <c r="S140" s="33"/>
      <c r="T140" s="39"/>
      <c r="U140" s="39"/>
      <c r="V140" s="39"/>
      <c r="W140" s="39"/>
      <c r="X140" s="39"/>
      <c r="Y140" s="112">
        <f>IF(X140 &lt;&gt; "", RIGHT(Table15775311283848586881828384858788898108118128138148158169179189[[#This Row],[Class (Dropdown)]],6),0)</f>
        <v>0</v>
      </c>
      <c r="Z140" s="108"/>
      <c r="AA140" s="107"/>
      <c r="AB140" s="111">
        <f>Table15775311283848586881828384858788898108118128138148158169179189[[#This Row],[Rate (Auto fill)]]*Table15775311283848586881828384858788898108118128138148158169179189[[#This Row],[Hours Groomed]]</f>
        <v>0</v>
      </c>
      <c r="AC140" s="32"/>
      <c r="AE140" s="85"/>
      <c r="AF140" s="85"/>
      <c r="AI140" s="33"/>
      <c r="AJ140" s="39"/>
      <c r="AK140" s="39"/>
      <c r="AL140" s="39"/>
      <c r="AM140" s="76"/>
      <c r="AN140" s="39"/>
      <c r="AO140" s="39"/>
      <c r="AP140" s="33"/>
      <c r="AQ140" s="77"/>
      <c r="AR140" s="39"/>
      <c r="AS140" s="39"/>
      <c r="AT140" s="76"/>
      <c r="AU140" s="39"/>
      <c r="AV140" s="78"/>
      <c r="AW140" s="33"/>
      <c r="AX140" s="77"/>
      <c r="AY140" s="39"/>
      <c r="AZ140" s="39"/>
      <c r="BA140" s="76"/>
      <c r="BB140" s="39"/>
      <c r="BC140" s="78"/>
      <c r="BD140" s="33"/>
      <c r="BE140" s="77"/>
      <c r="BF140" s="39"/>
      <c r="BG140" s="39"/>
      <c r="BH140" s="76"/>
      <c r="BI140" s="39"/>
      <c r="BJ140" s="78"/>
      <c r="BK140" s="33"/>
    </row>
    <row r="141" spans="1:63" x14ac:dyDescent="0.35">
      <c r="A141" s="77"/>
      <c r="B141" s="39"/>
      <c r="C141" s="39"/>
      <c r="D141" s="39"/>
      <c r="E141" s="39"/>
      <c r="F141" s="73"/>
      <c r="G141" s="95">
        <f>Table1487453233343536331323334353738393103113123133143153164174184[[#This Row],[Hours Worked]]*Table1487453233343536331323334353738393103113123133143153164174184[[#This Row],[Rate]]</f>
        <v>0</v>
      </c>
      <c r="H141" s="116"/>
      <c r="I141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41" s="94"/>
      <c r="K141" s="95">
        <f>Table1487453233343536331323334353738393103113123133143153164174184[[#This Row],[Rate (Auto selects)]]*Table1487453233343536331323334353738393103113123133143153164174184[[#This Row],[Hours Used]]</f>
        <v>0</v>
      </c>
      <c r="S141" s="33"/>
      <c r="T141" s="39"/>
      <c r="U141" s="39"/>
      <c r="V141" s="39"/>
      <c r="W141" s="39"/>
      <c r="X141" s="39"/>
      <c r="Y141" s="112">
        <f>IF(X141 &lt;&gt; "", RIGHT(Table15775311283848586881828384858788898108118128138148158169179189[[#This Row],[Class (Dropdown)]],6),0)</f>
        <v>0</v>
      </c>
      <c r="Z141" s="108"/>
      <c r="AA141" s="107"/>
      <c r="AB141" s="111">
        <f>Table15775311283848586881828384858788898108118128138148158169179189[[#This Row],[Rate (Auto fill)]]*Table15775311283848586881828384858788898108118128138148158169179189[[#This Row],[Hours Groomed]]</f>
        <v>0</v>
      </c>
      <c r="AC141" s="32"/>
      <c r="AE141" s="85"/>
      <c r="AF141" s="85"/>
      <c r="AI141" s="33"/>
      <c r="AJ141" s="39"/>
      <c r="AK141" s="39"/>
      <c r="AL141" s="39"/>
      <c r="AM141" s="76"/>
      <c r="AN141" s="39"/>
      <c r="AO141" s="39"/>
      <c r="AP141" s="33"/>
      <c r="AQ141" s="77"/>
      <c r="AR141" s="39"/>
      <c r="AS141" s="39"/>
      <c r="AT141" s="76"/>
      <c r="AU141" s="39"/>
      <c r="AV141" s="78"/>
      <c r="AW141" s="33"/>
      <c r="AX141" s="77"/>
      <c r="AY141" s="39"/>
      <c r="AZ141" s="39"/>
      <c r="BA141" s="76"/>
      <c r="BB141" s="39"/>
      <c r="BC141" s="78"/>
      <c r="BD141" s="33"/>
      <c r="BE141" s="77"/>
      <c r="BF141" s="39"/>
      <c r="BG141" s="39"/>
      <c r="BH141" s="76"/>
      <c r="BI141" s="39"/>
      <c r="BJ141" s="78"/>
      <c r="BK141" s="33"/>
    </row>
    <row r="142" spans="1:63" x14ac:dyDescent="0.35">
      <c r="A142" s="77"/>
      <c r="B142" s="39"/>
      <c r="C142" s="39"/>
      <c r="D142" s="39"/>
      <c r="E142" s="39"/>
      <c r="F142" s="73"/>
      <c r="G142" s="95">
        <f>Table1487453233343536331323334353738393103113123133143153164174184[[#This Row],[Hours Worked]]*Table1487453233343536331323334353738393103113123133143153164174184[[#This Row],[Rate]]</f>
        <v>0</v>
      </c>
      <c r="H142" s="116"/>
      <c r="I142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42" s="94"/>
      <c r="K142" s="95">
        <f>Table1487453233343536331323334353738393103113123133143153164174184[[#This Row],[Rate (Auto selects)]]*Table1487453233343536331323334353738393103113123133143153164174184[[#This Row],[Hours Used]]</f>
        <v>0</v>
      </c>
      <c r="S142" s="33"/>
      <c r="T142" s="39"/>
      <c r="U142" s="39"/>
      <c r="V142" s="39"/>
      <c r="W142" s="39"/>
      <c r="X142" s="39"/>
      <c r="Y142" s="112">
        <f>IF(X142 &lt;&gt; "", RIGHT(Table15775311283848586881828384858788898108118128138148158169179189[[#This Row],[Class (Dropdown)]],6),0)</f>
        <v>0</v>
      </c>
      <c r="Z142" s="108"/>
      <c r="AA142" s="107"/>
      <c r="AB142" s="111">
        <f>Table15775311283848586881828384858788898108118128138148158169179189[[#This Row],[Rate (Auto fill)]]*Table15775311283848586881828384858788898108118128138148158169179189[[#This Row],[Hours Groomed]]</f>
        <v>0</v>
      </c>
      <c r="AC142" s="32"/>
      <c r="AE142" s="85"/>
      <c r="AF142" s="85"/>
      <c r="AI142" s="33"/>
      <c r="AJ142" s="39"/>
      <c r="AK142" s="39"/>
      <c r="AL142" s="39"/>
      <c r="AM142" s="76"/>
      <c r="AN142" s="39"/>
      <c r="AO142" s="39"/>
      <c r="AP142" s="33"/>
      <c r="AQ142" s="77"/>
      <c r="AR142" s="39"/>
      <c r="AS142" s="39"/>
      <c r="AT142" s="76"/>
      <c r="AU142" s="39"/>
      <c r="AV142" s="78"/>
      <c r="AW142" s="33"/>
      <c r="AX142" s="77"/>
      <c r="AY142" s="39"/>
      <c r="AZ142" s="39"/>
      <c r="BA142" s="76"/>
      <c r="BB142" s="39"/>
      <c r="BC142" s="78"/>
      <c r="BD142" s="33"/>
      <c r="BE142" s="77"/>
      <c r="BF142" s="39"/>
      <c r="BG142" s="39"/>
      <c r="BH142" s="76"/>
      <c r="BI142" s="39"/>
      <c r="BJ142" s="78"/>
      <c r="BK142" s="33"/>
    </row>
    <row r="143" spans="1:63" x14ac:dyDescent="0.35">
      <c r="A143" s="77"/>
      <c r="B143" s="39"/>
      <c r="C143" s="39"/>
      <c r="D143" s="39"/>
      <c r="E143" s="39"/>
      <c r="F143" s="73"/>
      <c r="G143" s="95">
        <f>Table1487453233343536331323334353738393103113123133143153164174184[[#This Row],[Hours Worked]]*Table1487453233343536331323334353738393103113123133143153164174184[[#This Row],[Rate]]</f>
        <v>0</v>
      </c>
      <c r="H143" s="116"/>
      <c r="I143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43" s="94"/>
      <c r="K143" s="95">
        <f>Table1487453233343536331323334353738393103113123133143153164174184[[#This Row],[Rate (Auto selects)]]*Table1487453233343536331323334353738393103113123133143153164174184[[#This Row],[Hours Used]]</f>
        <v>0</v>
      </c>
      <c r="S143" s="33"/>
      <c r="T143" s="39"/>
      <c r="U143" s="39"/>
      <c r="V143" s="39"/>
      <c r="W143" s="39"/>
      <c r="X143" s="39"/>
      <c r="Y143" s="112">
        <f>IF(X143 &lt;&gt; "", RIGHT(Table15775311283848586881828384858788898108118128138148158169179189[[#This Row],[Class (Dropdown)]],6),0)</f>
        <v>0</v>
      </c>
      <c r="Z143" s="108"/>
      <c r="AA143" s="107"/>
      <c r="AB143" s="111">
        <f>Table15775311283848586881828384858788898108118128138148158169179189[[#This Row],[Rate (Auto fill)]]*Table15775311283848586881828384858788898108118128138148158169179189[[#This Row],[Hours Groomed]]</f>
        <v>0</v>
      </c>
      <c r="AC143" s="32"/>
      <c r="AE143" s="85"/>
      <c r="AF143" s="85"/>
      <c r="AI143" s="33"/>
      <c r="AJ143" s="39"/>
      <c r="AK143" s="39"/>
      <c r="AL143" s="39"/>
      <c r="AM143" s="76"/>
      <c r="AN143" s="39"/>
      <c r="AO143" s="39"/>
      <c r="AP143" s="33"/>
      <c r="AQ143" s="77"/>
      <c r="AR143" s="39"/>
      <c r="AS143" s="39"/>
      <c r="AT143" s="76"/>
      <c r="AU143" s="39"/>
      <c r="AV143" s="78"/>
      <c r="AW143" s="33"/>
      <c r="AX143" s="77"/>
      <c r="AY143" s="39"/>
      <c r="AZ143" s="39"/>
      <c r="BA143" s="76"/>
      <c r="BB143" s="39"/>
      <c r="BC143" s="78"/>
      <c r="BD143" s="33"/>
      <c r="BE143" s="77"/>
      <c r="BF143" s="39"/>
      <c r="BG143" s="39"/>
      <c r="BH143" s="76"/>
      <c r="BI143" s="39"/>
      <c r="BJ143" s="78"/>
      <c r="BK143" s="33"/>
    </row>
    <row r="144" spans="1:63" x14ac:dyDescent="0.35">
      <c r="A144" s="77"/>
      <c r="B144" s="39"/>
      <c r="C144" s="39"/>
      <c r="D144" s="39"/>
      <c r="E144" s="39"/>
      <c r="F144" s="73"/>
      <c r="G144" s="95">
        <f>Table1487453233343536331323334353738393103113123133143153164174184[[#This Row],[Hours Worked]]*Table1487453233343536331323334353738393103113123133143153164174184[[#This Row],[Rate]]</f>
        <v>0</v>
      </c>
      <c r="H144" s="116"/>
      <c r="I144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44" s="94"/>
      <c r="K144" s="95">
        <f>Table1487453233343536331323334353738393103113123133143153164174184[[#This Row],[Rate (Auto selects)]]*Table1487453233343536331323334353738393103113123133143153164174184[[#This Row],[Hours Used]]</f>
        <v>0</v>
      </c>
      <c r="S144" s="33"/>
      <c r="T144" s="39"/>
      <c r="U144" s="39"/>
      <c r="V144" s="39"/>
      <c r="W144" s="39"/>
      <c r="X144" s="39"/>
      <c r="Y144" s="112">
        <f>IF(X144 &lt;&gt; "", RIGHT(Table15775311283848586881828384858788898108118128138148158169179189[[#This Row],[Class (Dropdown)]],6),0)</f>
        <v>0</v>
      </c>
      <c r="Z144" s="108"/>
      <c r="AA144" s="107"/>
      <c r="AB144" s="111">
        <f>Table15775311283848586881828384858788898108118128138148158169179189[[#This Row],[Rate (Auto fill)]]*Table15775311283848586881828384858788898108118128138148158169179189[[#This Row],[Hours Groomed]]</f>
        <v>0</v>
      </c>
      <c r="AC144" s="32"/>
      <c r="AE144" s="85"/>
      <c r="AF144" s="85"/>
      <c r="AI144" s="33"/>
      <c r="AJ144" s="39"/>
      <c r="AK144" s="39"/>
      <c r="AL144" s="39"/>
      <c r="AM144" s="76"/>
      <c r="AN144" s="39"/>
      <c r="AO144" s="39"/>
      <c r="AP144" s="33"/>
      <c r="AQ144" s="77"/>
      <c r="AR144" s="39"/>
      <c r="AS144" s="39"/>
      <c r="AT144" s="76"/>
      <c r="AU144" s="39"/>
      <c r="AV144" s="78"/>
      <c r="AW144" s="33"/>
      <c r="AX144" s="77"/>
      <c r="AY144" s="39"/>
      <c r="AZ144" s="39"/>
      <c r="BA144" s="76"/>
      <c r="BB144" s="39"/>
      <c r="BC144" s="78"/>
      <c r="BD144" s="33"/>
      <c r="BE144" s="77"/>
      <c r="BF144" s="39"/>
      <c r="BG144" s="39"/>
      <c r="BH144" s="76"/>
      <c r="BI144" s="39"/>
      <c r="BJ144" s="78"/>
      <c r="BK144" s="33"/>
    </row>
    <row r="145" spans="1:63" x14ac:dyDescent="0.35">
      <c r="A145" s="77"/>
      <c r="B145" s="39"/>
      <c r="C145" s="39"/>
      <c r="D145" s="39"/>
      <c r="E145" s="39"/>
      <c r="F145" s="73"/>
      <c r="G145" s="95">
        <f>Table1487453233343536331323334353738393103113123133143153164174184[[#This Row],[Hours Worked]]*Table1487453233343536331323334353738393103113123133143153164174184[[#This Row],[Rate]]</f>
        <v>0</v>
      </c>
      <c r="H145" s="116"/>
      <c r="I145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45" s="94"/>
      <c r="K145" s="95">
        <f>Table1487453233343536331323334353738393103113123133143153164174184[[#This Row],[Rate (Auto selects)]]*Table1487453233343536331323334353738393103113123133143153164174184[[#This Row],[Hours Used]]</f>
        <v>0</v>
      </c>
      <c r="S145" s="33"/>
      <c r="T145" s="39"/>
      <c r="U145" s="39"/>
      <c r="V145" s="39"/>
      <c r="W145" s="39"/>
      <c r="X145" s="39"/>
      <c r="Y145" s="112">
        <f>IF(X145 &lt;&gt; "", RIGHT(Table15775311283848586881828384858788898108118128138148158169179189[[#This Row],[Class (Dropdown)]],6),0)</f>
        <v>0</v>
      </c>
      <c r="Z145" s="108"/>
      <c r="AA145" s="107"/>
      <c r="AB145" s="111">
        <f>Table15775311283848586881828384858788898108118128138148158169179189[[#This Row],[Rate (Auto fill)]]*Table15775311283848586881828384858788898108118128138148158169179189[[#This Row],[Hours Groomed]]</f>
        <v>0</v>
      </c>
      <c r="AC145" s="32"/>
      <c r="AE145" s="85"/>
      <c r="AF145" s="85"/>
      <c r="AI145" s="33"/>
      <c r="AJ145" s="39"/>
      <c r="AK145" s="39"/>
      <c r="AL145" s="39"/>
      <c r="AM145" s="76"/>
      <c r="AN145" s="39"/>
      <c r="AO145" s="39"/>
      <c r="AP145" s="33"/>
      <c r="AQ145" s="77"/>
      <c r="AR145" s="39"/>
      <c r="AS145" s="39"/>
      <c r="AT145" s="76"/>
      <c r="AU145" s="39"/>
      <c r="AV145" s="78"/>
      <c r="AW145" s="33"/>
      <c r="AX145" s="77"/>
      <c r="AY145" s="39"/>
      <c r="AZ145" s="39"/>
      <c r="BA145" s="76"/>
      <c r="BB145" s="39"/>
      <c r="BC145" s="78"/>
      <c r="BD145" s="33"/>
      <c r="BE145" s="77"/>
      <c r="BF145" s="39"/>
      <c r="BG145" s="39"/>
      <c r="BH145" s="76"/>
      <c r="BI145" s="39"/>
      <c r="BJ145" s="78"/>
      <c r="BK145" s="33"/>
    </row>
    <row r="146" spans="1:63" x14ac:dyDescent="0.35">
      <c r="A146" s="77"/>
      <c r="B146" s="39"/>
      <c r="C146" s="39"/>
      <c r="D146" s="39"/>
      <c r="E146" s="39"/>
      <c r="F146" s="73"/>
      <c r="G146" s="95">
        <f>Table1487453233343536331323334353738393103113123133143153164174184[[#This Row],[Hours Worked]]*Table1487453233343536331323334353738393103113123133143153164174184[[#This Row],[Rate]]</f>
        <v>0</v>
      </c>
      <c r="H146" s="116"/>
      <c r="I146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46" s="94"/>
      <c r="K146" s="95">
        <f>Table1487453233343536331323334353738393103113123133143153164174184[[#This Row],[Rate (Auto selects)]]*Table1487453233343536331323334353738393103113123133143153164174184[[#This Row],[Hours Used]]</f>
        <v>0</v>
      </c>
      <c r="S146" s="33"/>
      <c r="T146" s="39"/>
      <c r="U146" s="39"/>
      <c r="V146" s="39"/>
      <c r="W146" s="39"/>
      <c r="X146" s="39"/>
      <c r="Y146" s="112">
        <f>IF(X146 &lt;&gt; "", RIGHT(Table15775311283848586881828384858788898108118128138148158169179189[[#This Row],[Class (Dropdown)]],6),0)</f>
        <v>0</v>
      </c>
      <c r="Z146" s="108"/>
      <c r="AA146" s="107"/>
      <c r="AB146" s="111">
        <f>Table15775311283848586881828384858788898108118128138148158169179189[[#This Row],[Rate (Auto fill)]]*Table15775311283848586881828384858788898108118128138148158169179189[[#This Row],[Hours Groomed]]</f>
        <v>0</v>
      </c>
      <c r="AC146" s="32"/>
      <c r="AE146" s="85"/>
      <c r="AF146" s="85"/>
      <c r="AI146" s="33"/>
      <c r="AJ146" s="39"/>
      <c r="AK146" s="39"/>
      <c r="AL146" s="39"/>
      <c r="AM146" s="76"/>
      <c r="AN146" s="39"/>
      <c r="AO146" s="39"/>
      <c r="AP146" s="33"/>
      <c r="AQ146" s="77"/>
      <c r="AR146" s="39"/>
      <c r="AS146" s="39"/>
      <c r="AT146" s="76"/>
      <c r="AU146" s="39"/>
      <c r="AV146" s="78"/>
      <c r="AW146" s="33"/>
      <c r="AX146" s="77"/>
      <c r="AY146" s="39"/>
      <c r="AZ146" s="39"/>
      <c r="BA146" s="76"/>
      <c r="BB146" s="39"/>
      <c r="BC146" s="78"/>
      <c r="BD146" s="33"/>
      <c r="BE146" s="77"/>
      <c r="BF146" s="39"/>
      <c r="BG146" s="39"/>
      <c r="BH146" s="76"/>
      <c r="BI146" s="39"/>
      <c r="BJ146" s="78"/>
      <c r="BK146" s="33"/>
    </row>
    <row r="147" spans="1:63" x14ac:dyDescent="0.35">
      <c r="A147" s="77"/>
      <c r="B147" s="39"/>
      <c r="C147" s="39"/>
      <c r="D147" s="39"/>
      <c r="E147" s="39"/>
      <c r="F147" s="73"/>
      <c r="G147" s="95">
        <f>Table1487453233343536331323334353738393103113123133143153164174184[[#This Row],[Hours Worked]]*Table1487453233343536331323334353738393103113123133143153164174184[[#This Row],[Rate]]</f>
        <v>0</v>
      </c>
      <c r="H147" s="116"/>
      <c r="I147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47" s="94"/>
      <c r="K147" s="95">
        <f>Table1487453233343536331323334353738393103113123133143153164174184[[#This Row],[Rate (Auto selects)]]*Table1487453233343536331323334353738393103113123133143153164174184[[#This Row],[Hours Used]]</f>
        <v>0</v>
      </c>
      <c r="S147" s="33"/>
      <c r="T147" s="39"/>
      <c r="U147" s="39"/>
      <c r="V147" s="39"/>
      <c r="W147" s="39"/>
      <c r="X147" s="39"/>
      <c r="Y147" s="112">
        <f>IF(X147 &lt;&gt; "", RIGHT(Table15775311283848586881828384858788898108118128138148158169179189[[#This Row],[Class (Dropdown)]],6),0)</f>
        <v>0</v>
      </c>
      <c r="Z147" s="108"/>
      <c r="AA147" s="107"/>
      <c r="AB147" s="111">
        <f>Table15775311283848586881828384858788898108118128138148158169179189[[#This Row],[Rate (Auto fill)]]*Table15775311283848586881828384858788898108118128138148158169179189[[#This Row],[Hours Groomed]]</f>
        <v>0</v>
      </c>
      <c r="AC147" s="32"/>
      <c r="AE147" s="85"/>
      <c r="AF147" s="85"/>
      <c r="AI147" s="33"/>
      <c r="AJ147" s="39"/>
      <c r="AK147" s="39"/>
      <c r="AL147" s="39"/>
      <c r="AM147" s="76"/>
      <c r="AN147" s="39"/>
      <c r="AO147" s="39"/>
      <c r="AP147" s="33"/>
      <c r="AQ147" s="77"/>
      <c r="AR147" s="39"/>
      <c r="AS147" s="39"/>
      <c r="AT147" s="76"/>
      <c r="AU147" s="39"/>
      <c r="AV147" s="78"/>
      <c r="AW147" s="33"/>
      <c r="AX147" s="77"/>
      <c r="AY147" s="39"/>
      <c r="AZ147" s="39"/>
      <c r="BA147" s="76"/>
      <c r="BB147" s="39"/>
      <c r="BC147" s="78"/>
      <c r="BD147" s="33"/>
      <c r="BE147" s="77"/>
      <c r="BF147" s="39"/>
      <c r="BG147" s="39"/>
      <c r="BH147" s="76"/>
      <c r="BI147" s="39"/>
      <c r="BJ147" s="78"/>
      <c r="BK147" s="33"/>
    </row>
    <row r="148" spans="1:63" x14ac:dyDescent="0.35">
      <c r="A148" s="77"/>
      <c r="B148" s="39"/>
      <c r="C148" s="39"/>
      <c r="D148" s="39"/>
      <c r="E148" s="39"/>
      <c r="F148" s="73"/>
      <c r="G148" s="95">
        <f>Table1487453233343536331323334353738393103113123133143153164174184[[#This Row],[Hours Worked]]*Table1487453233343536331323334353738393103113123133143153164174184[[#This Row],[Rate]]</f>
        <v>0</v>
      </c>
      <c r="H148" s="116"/>
      <c r="I148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48" s="94"/>
      <c r="K148" s="95">
        <f>Table1487453233343536331323334353738393103113123133143153164174184[[#This Row],[Rate (Auto selects)]]*Table1487453233343536331323334353738393103113123133143153164174184[[#This Row],[Hours Used]]</f>
        <v>0</v>
      </c>
      <c r="S148" s="33"/>
      <c r="T148" s="39"/>
      <c r="U148" s="39"/>
      <c r="V148" s="39"/>
      <c r="W148" s="39"/>
      <c r="X148" s="39"/>
      <c r="Y148" s="112">
        <f>IF(X148 &lt;&gt; "", RIGHT(Table15775311283848586881828384858788898108118128138148158169179189[[#This Row],[Class (Dropdown)]],6),0)</f>
        <v>0</v>
      </c>
      <c r="Z148" s="108"/>
      <c r="AA148" s="107"/>
      <c r="AB148" s="111">
        <f>Table15775311283848586881828384858788898108118128138148158169179189[[#This Row],[Rate (Auto fill)]]*Table15775311283848586881828384858788898108118128138148158169179189[[#This Row],[Hours Groomed]]</f>
        <v>0</v>
      </c>
      <c r="AC148" s="32"/>
      <c r="AE148" s="85"/>
      <c r="AF148" s="85"/>
      <c r="AI148" s="33"/>
      <c r="AJ148" s="39"/>
      <c r="AK148" s="39"/>
      <c r="AL148" s="39"/>
      <c r="AM148" s="76"/>
      <c r="AN148" s="39"/>
      <c r="AO148" s="39"/>
      <c r="AP148" s="33"/>
      <c r="AQ148" s="77"/>
      <c r="AR148" s="39"/>
      <c r="AS148" s="39"/>
      <c r="AT148" s="76"/>
      <c r="AU148" s="39"/>
      <c r="AV148" s="78"/>
      <c r="AW148" s="33"/>
      <c r="AX148" s="77"/>
      <c r="AY148" s="39"/>
      <c r="AZ148" s="39"/>
      <c r="BA148" s="76"/>
      <c r="BB148" s="39"/>
      <c r="BC148" s="78"/>
      <c r="BD148" s="33"/>
      <c r="BE148" s="77"/>
      <c r="BF148" s="39"/>
      <c r="BG148" s="39"/>
      <c r="BH148" s="76"/>
      <c r="BI148" s="39"/>
      <c r="BJ148" s="78"/>
      <c r="BK148" s="33"/>
    </row>
    <row r="149" spans="1:63" x14ac:dyDescent="0.35">
      <c r="A149" s="77"/>
      <c r="B149" s="39"/>
      <c r="C149" s="39"/>
      <c r="D149" s="39"/>
      <c r="E149" s="39"/>
      <c r="F149" s="73"/>
      <c r="G149" s="95">
        <f>Table1487453233343536331323334353738393103113123133143153164174184[[#This Row],[Hours Worked]]*Table1487453233343536331323334353738393103113123133143153164174184[[#This Row],[Rate]]</f>
        <v>0</v>
      </c>
      <c r="H149" s="116"/>
      <c r="I149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49" s="94"/>
      <c r="K149" s="95">
        <f>Table1487453233343536331323334353738393103113123133143153164174184[[#This Row],[Rate (Auto selects)]]*Table1487453233343536331323334353738393103113123133143153164174184[[#This Row],[Hours Used]]</f>
        <v>0</v>
      </c>
      <c r="S149" s="33"/>
      <c r="T149" s="39"/>
      <c r="U149" s="39"/>
      <c r="V149" s="39"/>
      <c r="W149" s="39"/>
      <c r="X149" s="39"/>
      <c r="Y149" s="112">
        <f>IF(X149 &lt;&gt; "", RIGHT(Table15775311283848586881828384858788898108118128138148158169179189[[#This Row],[Class (Dropdown)]],6),0)</f>
        <v>0</v>
      </c>
      <c r="Z149" s="108"/>
      <c r="AA149" s="107"/>
      <c r="AB149" s="111">
        <f>Table15775311283848586881828384858788898108118128138148158169179189[[#This Row],[Rate (Auto fill)]]*Table15775311283848586881828384858788898108118128138148158169179189[[#This Row],[Hours Groomed]]</f>
        <v>0</v>
      </c>
      <c r="AC149" s="32"/>
      <c r="AE149" s="85"/>
      <c r="AF149" s="85"/>
      <c r="AI149" s="33"/>
      <c r="AJ149" s="39"/>
      <c r="AK149" s="39"/>
      <c r="AL149" s="39"/>
      <c r="AM149" s="76"/>
      <c r="AN149" s="39"/>
      <c r="AO149" s="39"/>
      <c r="AP149" s="33"/>
      <c r="AQ149" s="77"/>
      <c r="AR149" s="39"/>
      <c r="AS149" s="39"/>
      <c r="AT149" s="76"/>
      <c r="AU149" s="39"/>
      <c r="AV149" s="78"/>
      <c r="AW149" s="33"/>
      <c r="AX149" s="77"/>
      <c r="AY149" s="39"/>
      <c r="AZ149" s="39"/>
      <c r="BA149" s="76"/>
      <c r="BB149" s="39"/>
      <c r="BC149" s="78"/>
      <c r="BD149" s="33"/>
      <c r="BE149" s="77"/>
      <c r="BF149" s="39"/>
      <c r="BG149" s="39"/>
      <c r="BH149" s="76"/>
      <c r="BI149" s="39"/>
      <c r="BJ149" s="78"/>
      <c r="BK149" s="33"/>
    </row>
    <row r="150" spans="1:63" x14ac:dyDescent="0.35">
      <c r="A150" s="77"/>
      <c r="B150" s="39"/>
      <c r="C150" s="39"/>
      <c r="D150" s="39"/>
      <c r="E150" s="39"/>
      <c r="F150" s="73"/>
      <c r="G150" s="95">
        <f>Table1487453233343536331323334353738393103113123133143153164174184[[#This Row],[Hours Worked]]*Table1487453233343536331323334353738393103113123133143153164174184[[#This Row],[Rate]]</f>
        <v>0</v>
      </c>
      <c r="H150" s="116"/>
      <c r="I150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50" s="94"/>
      <c r="K150" s="95">
        <f>Table1487453233343536331323334353738393103113123133143153164174184[[#This Row],[Rate (Auto selects)]]*Table1487453233343536331323334353738393103113123133143153164174184[[#This Row],[Hours Used]]</f>
        <v>0</v>
      </c>
      <c r="S150" s="33"/>
      <c r="T150" s="39"/>
      <c r="U150" s="39"/>
      <c r="V150" s="39"/>
      <c r="W150" s="39"/>
      <c r="X150" s="39"/>
      <c r="Y150" s="112">
        <f>IF(X150 &lt;&gt; "", RIGHT(Table15775311283848586881828384858788898108118128138148158169179189[[#This Row],[Class (Dropdown)]],6),0)</f>
        <v>0</v>
      </c>
      <c r="Z150" s="108"/>
      <c r="AA150" s="107"/>
      <c r="AB150" s="111">
        <f>Table15775311283848586881828384858788898108118128138148158169179189[[#This Row],[Rate (Auto fill)]]*Table15775311283848586881828384858788898108118128138148158169179189[[#This Row],[Hours Groomed]]</f>
        <v>0</v>
      </c>
      <c r="AC150" s="32"/>
      <c r="AE150" s="85"/>
      <c r="AF150" s="85"/>
      <c r="AI150" s="33"/>
      <c r="AJ150" s="39"/>
      <c r="AK150" s="39"/>
      <c r="AL150" s="39"/>
      <c r="AM150" s="76"/>
      <c r="AN150" s="39"/>
      <c r="AO150" s="39"/>
      <c r="AP150" s="33"/>
      <c r="AQ150" s="77"/>
      <c r="AR150" s="39"/>
      <c r="AS150" s="39"/>
      <c r="AT150" s="76"/>
      <c r="AU150" s="39"/>
      <c r="AV150" s="78"/>
      <c r="AW150" s="33"/>
      <c r="AX150" s="77"/>
      <c r="AY150" s="39"/>
      <c r="AZ150" s="39"/>
      <c r="BA150" s="76"/>
      <c r="BB150" s="39"/>
      <c r="BC150" s="78"/>
      <c r="BD150" s="33"/>
      <c r="BE150" s="77"/>
      <c r="BF150" s="39"/>
      <c r="BG150" s="39"/>
      <c r="BH150" s="76"/>
      <c r="BI150" s="39"/>
      <c r="BJ150" s="78"/>
      <c r="BK150" s="33"/>
    </row>
    <row r="151" spans="1:63" x14ac:dyDescent="0.35">
      <c r="A151" s="77"/>
      <c r="B151" s="39"/>
      <c r="C151" s="39"/>
      <c r="D151" s="39"/>
      <c r="E151" s="39"/>
      <c r="F151" s="73"/>
      <c r="G151" s="95">
        <f>Table1487453233343536331323334353738393103113123133143153164174184[[#This Row],[Hours Worked]]*Table1487453233343536331323334353738393103113123133143153164174184[[#This Row],[Rate]]</f>
        <v>0</v>
      </c>
      <c r="H151" s="116"/>
      <c r="I151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51" s="94"/>
      <c r="K151" s="95">
        <f>Table1487453233343536331323334353738393103113123133143153164174184[[#This Row],[Rate (Auto selects)]]*Table1487453233343536331323334353738393103113123133143153164174184[[#This Row],[Hours Used]]</f>
        <v>0</v>
      </c>
      <c r="S151" s="33"/>
      <c r="T151" s="39"/>
      <c r="U151" s="39"/>
      <c r="V151" s="39"/>
      <c r="W151" s="39"/>
      <c r="X151" s="39"/>
      <c r="Y151" s="112">
        <f>IF(X151 &lt;&gt; "", RIGHT(Table15775311283848586881828384858788898108118128138148158169179189[[#This Row],[Class (Dropdown)]],6),0)</f>
        <v>0</v>
      </c>
      <c r="Z151" s="108"/>
      <c r="AA151" s="107"/>
      <c r="AB151" s="111">
        <f>Table15775311283848586881828384858788898108118128138148158169179189[[#This Row],[Rate (Auto fill)]]*Table15775311283848586881828384858788898108118128138148158169179189[[#This Row],[Hours Groomed]]</f>
        <v>0</v>
      </c>
      <c r="AC151" s="32"/>
      <c r="AE151" s="85"/>
      <c r="AF151" s="85"/>
      <c r="AI151" s="33"/>
      <c r="AJ151" s="39"/>
      <c r="AK151" s="39"/>
      <c r="AL151" s="39"/>
      <c r="AM151" s="76"/>
      <c r="AN151" s="39"/>
      <c r="AO151" s="39"/>
      <c r="AP151" s="33"/>
      <c r="AQ151" s="77"/>
      <c r="AR151" s="39"/>
      <c r="AS151" s="39"/>
      <c r="AT151" s="76"/>
      <c r="AU151" s="39"/>
      <c r="AV151" s="78"/>
      <c r="AW151" s="33"/>
      <c r="AX151" s="77"/>
      <c r="AY151" s="39"/>
      <c r="AZ151" s="39"/>
      <c r="BA151" s="76"/>
      <c r="BB151" s="39"/>
      <c r="BC151" s="78"/>
      <c r="BD151" s="33"/>
      <c r="BE151" s="77"/>
      <c r="BF151" s="39"/>
      <c r="BG151" s="39"/>
      <c r="BH151" s="76"/>
      <c r="BI151" s="39"/>
      <c r="BJ151" s="78"/>
      <c r="BK151" s="33"/>
    </row>
    <row r="152" spans="1:63" x14ac:dyDescent="0.35">
      <c r="A152" s="77"/>
      <c r="B152" s="39"/>
      <c r="C152" s="39"/>
      <c r="D152" s="39"/>
      <c r="E152" s="39"/>
      <c r="F152" s="73"/>
      <c r="G152" s="95">
        <f>Table1487453233343536331323334353738393103113123133143153164174184[[#This Row],[Hours Worked]]*Table1487453233343536331323334353738393103113123133143153164174184[[#This Row],[Rate]]</f>
        <v>0</v>
      </c>
      <c r="H152" s="116"/>
      <c r="I152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52" s="94"/>
      <c r="K152" s="95">
        <f>Table1487453233343536331323334353738393103113123133143153164174184[[#This Row],[Rate (Auto selects)]]*Table1487453233343536331323334353738393103113123133143153164174184[[#This Row],[Hours Used]]</f>
        <v>0</v>
      </c>
      <c r="S152" s="33"/>
      <c r="T152" s="39"/>
      <c r="U152" s="39"/>
      <c r="V152" s="39"/>
      <c r="W152" s="39"/>
      <c r="X152" s="39"/>
      <c r="Y152" s="112">
        <f>IF(X152 &lt;&gt; "", RIGHT(Table15775311283848586881828384858788898108118128138148158169179189[[#This Row],[Class (Dropdown)]],6),0)</f>
        <v>0</v>
      </c>
      <c r="Z152" s="108"/>
      <c r="AA152" s="107"/>
      <c r="AB152" s="111">
        <f>Table15775311283848586881828384858788898108118128138148158169179189[[#This Row],[Rate (Auto fill)]]*Table15775311283848586881828384858788898108118128138148158169179189[[#This Row],[Hours Groomed]]</f>
        <v>0</v>
      </c>
      <c r="AC152" s="32"/>
      <c r="AE152" s="85"/>
      <c r="AF152" s="85"/>
      <c r="AI152" s="33"/>
      <c r="AJ152" s="39"/>
      <c r="AK152" s="39"/>
      <c r="AL152" s="39"/>
      <c r="AM152" s="76"/>
      <c r="AN152" s="39"/>
      <c r="AO152" s="39"/>
      <c r="AP152" s="33"/>
      <c r="AQ152" s="77"/>
      <c r="AR152" s="39"/>
      <c r="AS152" s="39"/>
      <c r="AT152" s="76"/>
      <c r="AU152" s="39"/>
      <c r="AV152" s="78"/>
      <c r="AW152" s="33"/>
      <c r="AX152" s="77"/>
      <c r="AY152" s="39"/>
      <c r="AZ152" s="39"/>
      <c r="BA152" s="76"/>
      <c r="BB152" s="39"/>
      <c r="BC152" s="78"/>
      <c r="BD152" s="33"/>
      <c r="BE152" s="77"/>
      <c r="BF152" s="39"/>
      <c r="BG152" s="39"/>
      <c r="BH152" s="76"/>
      <c r="BI152" s="39"/>
      <c r="BJ152" s="78"/>
      <c r="BK152" s="33"/>
    </row>
    <row r="153" spans="1:63" x14ac:dyDescent="0.35">
      <c r="A153" s="77"/>
      <c r="B153" s="39"/>
      <c r="C153" s="39"/>
      <c r="D153" s="39"/>
      <c r="E153" s="39"/>
      <c r="F153" s="73"/>
      <c r="G153" s="95">
        <f>Table1487453233343536331323334353738393103113123133143153164174184[[#This Row],[Hours Worked]]*Table1487453233343536331323334353738393103113123133143153164174184[[#This Row],[Rate]]</f>
        <v>0</v>
      </c>
      <c r="H153" s="116"/>
      <c r="I153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53" s="94"/>
      <c r="K153" s="95">
        <f>Table1487453233343536331323334353738393103113123133143153164174184[[#This Row],[Rate (Auto selects)]]*Table1487453233343536331323334353738393103113123133143153164174184[[#This Row],[Hours Used]]</f>
        <v>0</v>
      </c>
      <c r="S153" s="33"/>
      <c r="T153" s="39"/>
      <c r="U153" s="39"/>
      <c r="V153" s="39"/>
      <c r="W153" s="39"/>
      <c r="X153" s="39"/>
      <c r="Y153" s="112">
        <f>IF(X153 &lt;&gt; "", RIGHT(Table15775311283848586881828384858788898108118128138148158169179189[[#This Row],[Class (Dropdown)]],6),0)</f>
        <v>0</v>
      </c>
      <c r="Z153" s="108"/>
      <c r="AA153" s="107"/>
      <c r="AB153" s="111">
        <f>Table15775311283848586881828384858788898108118128138148158169179189[[#This Row],[Rate (Auto fill)]]*Table15775311283848586881828384858788898108118128138148158169179189[[#This Row],[Hours Groomed]]</f>
        <v>0</v>
      </c>
      <c r="AC153" s="32"/>
      <c r="AE153" s="85"/>
      <c r="AF153" s="85"/>
      <c r="AI153" s="33"/>
      <c r="AJ153" s="39"/>
      <c r="AK153" s="39"/>
      <c r="AL153" s="39"/>
      <c r="AM153" s="76"/>
      <c r="AN153" s="39"/>
      <c r="AO153" s="39"/>
      <c r="AP153" s="33"/>
      <c r="AQ153" s="77"/>
      <c r="AR153" s="39"/>
      <c r="AS153" s="39"/>
      <c r="AT153" s="76"/>
      <c r="AU153" s="39"/>
      <c r="AV153" s="78"/>
      <c r="AW153" s="33"/>
      <c r="AX153" s="77"/>
      <c r="AY153" s="39"/>
      <c r="AZ153" s="39"/>
      <c r="BA153" s="76"/>
      <c r="BB153" s="39"/>
      <c r="BC153" s="78"/>
      <c r="BD153" s="33"/>
      <c r="BE153" s="77"/>
      <c r="BF153" s="39"/>
      <c r="BG153" s="39"/>
      <c r="BH153" s="76"/>
      <c r="BI153" s="39"/>
      <c r="BJ153" s="78"/>
      <c r="BK153" s="33"/>
    </row>
    <row r="154" spans="1:63" x14ac:dyDescent="0.35">
      <c r="A154" s="77"/>
      <c r="B154" s="39"/>
      <c r="C154" s="39"/>
      <c r="D154" s="39"/>
      <c r="E154" s="39"/>
      <c r="F154" s="73"/>
      <c r="G154" s="95">
        <f>Table1487453233343536331323334353738393103113123133143153164174184[[#This Row],[Hours Worked]]*Table1487453233343536331323334353738393103113123133143153164174184[[#This Row],[Rate]]</f>
        <v>0</v>
      </c>
      <c r="H154" s="116"/>
      <c r="I154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54" s="94"/>
      <c r="K154" s="95">
        <f>Table1487453233343536331323334353738393103113123133143153164174184[[#This Row],[Rate (Auto selects)]]*Table1487453233343536331323334353738393103113123133143153164174184[[#This Row],[Hours Used]]</f>
        <v>0</v>
      </c>
      <c r="S154" s="33"/>
      <c r="T154" s="39"/>
      <c r="U154" s="39"/>
      <c r="V154" s="39"/>
      <c r="W154" s="39"/>
      <c r="X154" s="39"/>
      <c r="Y154" s="112">
        <f>IF(X154 &lt;&gt; "", RIGHT(Table15775311283848586881828384858788898108118128138148158169179189[[#This Row],[Class (Dropdown)]],6),0)</f>
        <v>0</v>
      </c>
      <c r="Z154" s="108"/>
      <c r="AA154" s="107"/>
      <c r="AB154" s="111">
        <f>Table15775311283848586881828384858788898108118128138148158169179189[[#This Row],[Rate (Auto fill)]]*Table15775311283848586881828384858788898108118128138148158169179189[[#This Row],[Hours Groomed]]</f>
        <v>0</v>
      </c>
      <c r="AC154" s="32"/>
      <c r="AE154" s="85"/>
      <c r="AF154" s="85"/>
      <c r="AI154" s="33"/>
      <c r="AJ154" s="39"/>
      <c r="AK154" s="39"/>
      <c r="AL154" s="39"/>
      <c r="AM154" s="76"/>
      <c r="AN154" s="39"/>
      <c r="AO154" s="39"/>
      <c r="AP154" s="33"/>
      <c r="AQ154" s="77"/>
      <c r="AR154" s="39"/>
      <c r="AS154" s="39"/>
      <c r="AT154" s="76"/>
      <c r="AU154" s="39"/>
      <c r="AV154" s="78"/>
      <c r="AW154" s="33"/>
      <c r="AX154" s="77"/>
      <c r="AY154" s="39"/>
      <c r="AZ154" s="39"/>
      <c r="BA154" s="76"/>
      <c r="BB154" s="39"/>
      <c r="BC154" s="78"/>
      <c r="BD154" s="33"/>
      <c r="BE154" s="77"/>
      <c r="BF154" s="39"/>
      <c r="BG154" s="39"/>
      <c r="BH154" s="76"/>
      <c r="BI154" s="39"/>
      <c r="BJ154" s="78"/>
      <c r="BK154" s="33"/>
    </row>
    <row r="155" spans="1:63" x14ac:dyDescent="0.35">
      <c r="A155" s="77"/>
      <c r="B155" s="39"/>
      <c r="C155" s="39"/>
      <c r="D155" s="39"/>
      <c r="E155" s="39"/>
      <c r="F155" s="73"/>
      <c r="G155" s="95">
        <f>Table1487453233343536331323334353738393103113123133143153164174184[[#This Row],[Hours Worked]]*Table1487453233343536331323334353738393103113123133143153164174184[[#This Row],[Rate]]</f>
        <v>0</v>
      </c>
      <c r="H155" s="116"/>
      <c r="I155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55" s="94"/>
      <c r="K155" s="95">
        <f>Table1487453233343536331323334353738393103113123133143153164174184[[#This Row],[Rate (Auto selects)]]*Table1487453233343536331323334353738393103113123133143153164174184[[#This Row],[Hours Used]]</f>
        <v>0</v>
      </c>
      <c r="S155" s="33"/>
      <c r="T155" s="39"/>
      <c r="U155" s="39"/>
      <c r="V155" s="39"/>
      <c r="W155" s="39"/>
      <c r="X155" s="39"/>
      <c r="Y155" s="112">
        <f>IF(X155 &lt;&gt; "", RIGHT(Table15775311283848586881828384858788898108118128138148158169179189[[#This Row],[Class (Dropdown)]],6),0)</f>
        <v>0</v>
      </c>
      <c r="Z155" s="108"/>
      <c r="AA155" s="107"/>
      <c r="AB155" s="111">
        <f>Table15775311283848586881828384858788898108118128138148158169179189[[#This Row],[Rate (Auto fill)]]*Table15775311283848586881828384858788898108118128138148158169179189[[#This Row],[Hours Groomed]]</f>
        <v>0</v>
      </c>
      <c r="AC155" s="32"/>
      <c r="AE155" s="85"/>
      <c r="AF155" s="85"/>
      <c r="AI155" s="33"/>
      <c r="AJ155" s="39"/>
      <c r="AK155" s="39"/>
      <c r="AL155" s="39"/>
      <c r="AM155" s="76"/>
      <c r="AN155" s="39"/>
      <c r="AO155" s="39"/>
      <c r="AP155" s="33"/>
      <c r="AQ155" s="77"/>
      <c r="AR155" s="39"/>
      <c r="AS155" s="39"/>
      <c r="AT155" s="76"/>
      <c r="AU155" s="39"/>
      <c r="AV155" s="78"/>
      <c r="AW155" s="33"/>
      <c r="AX155" s="77"/>
      <c r="AY155" s="39"/>
      <c r="AZ155" s="39"/>
      <c r="BA155" s="76"/>
      <c r="BB155" s="39"/>
      <c r="BC155" s="78"/>
      <c r="BD155" s="33"/>
      <c r="BE155" s="77"/>
      <c r="BF155" s="39"/>
      <c r="BG155" s="39"/>
      <c r="BH155" s="76"/>
      <c r="BI155" s="39"/>
      <c r="BJ155" s="78"/>
      <c r="BK155" s="33"/>
    </row>
    <row r="156" spans="1:63" x14ac:dyDescent="0.35">
      <c r="A156" s="77"/>
      <c r="B156" s="39"/>
      <c r="C156" s="39"/>
      <c r="D156" s="39"/>
      <c r="E156" s="39"/>
      <c r="F156" s="73"/>
      <c r="G156" s="95">
        <f>Table1487453233343536331323334353738393103113123133143153164174184[[#This Row],[Hours Worked]]*Table1487453233343536331323334353738393103113123133143153164174184[[#This Row],[Rate]]</f>
        <v>0</v>
      </c>
      <c r="H156" s="116"/>
      <c r="I156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56" s="94"/>
      <c r="K156" s="95">
        <f>Table1487453233343536331323334353738393103113123133143153164174184[[#This Row],[Rate (Auto selects)]]*Table1487453233343536331323334353738393103113123133143153164174184[[#This Row],[Hours Used]]</f>
        <v>0</v>
      </c>
      <c r="S156" s="33"/>
      <c r="T156" s="39"/>
      <c r="U156" s="39"/>
      <c r="V156" s="39"/>
      <c r="W156" s="39"/>
      <c r="X156" s="39"/>
      <c r="Y156" s="112">
        <f>IF(X156 &lt;&gt; "", RIGHT(Table15775311283848586881828384858788898108118128138148158169179189[[#This Row],[Class (Dropdown)]],6),0)</f>
        <v>0</v>
      </c>
      <c r="Z156" s="108"/>
      <c r="AA156" s="107"/>
      <c r="AB156" s="111">
        <f>Table15775311283848586881828384858788898108118128138148158169179189[[#This Row],[Rate (Auto fill)]]*Table15775311283848586881828384858788898108118128138148158169179189[[#This Row],[Hours Groomed]]</f>
        <v>0</v>
      </c>
      <c r="AC156" s="32"/>
      <c r="AE156" s="85"/>
      <c r="AF156" s="85"/>
      <c r="AI156" s="33"/>
      <c r="AJ156" s="39"/>
      <c r="AK156" s="39"/>
      <c r="AL156" s="39"/>
      <c r="AM156" s="76"/>
      <c r="AN156" s="39"/>
      <c r="AO156" s="39"/>
      <c r="AP156" s="33"/>
      <c r="AQ156" s="77"/>
      <c r="AR156" s="39"/>
      <c r="AS156" s="39"/>
      <c r="AT156" s="76"/>
      <c r="AU156" s="39"/>
      <c r="AV156" s="78"/>
      <c r="AW156" s="33"/>
      <c r="AX156" s="77"/>
      <c r="AY156" s="39"/>
      <c r="AZ156" s="39"/>
      <c r="BA156" s="76"/>
      <c r="BB156" s="39"/>
      <c r="BC156" s="78"/>
      <c r="BD156" s="33"/>
      <c r="BE156" s="77"/>
      <c r="BF156" s="39"/>
      <c r="BG156" s="39"/>
      <c r="BH156" s="76"/>
      <c r="BI156" s="39"/>
      <c r="BJ156" s="78"/>
      <c r="BK156" s="33"/>
    </row>
    <row r="157" spans="1:63" x14ac:dyDescent="0.35">
      <c r="A157" s="77"/>
      <c r="B157" s="39"/>
      <c r="C157" s="39"/>
      <c r="D157" s="39"/>
      <c r="E157" s="39"/>
      <c r="F157" s="73"/>
      <c r="G157" s="95">
        <f>Table1487453233343536331323334353738393103113123133143153164174184[[#This Row],[Hours Worked]]*Table1487453233343536331323334353738393103113123133143153164174184[[#This Row],[Rate]]</f>
        <v>0</v>
      </c>
      <c r="H157" s="116"/>
      <c r="I157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57" s="94"/>
      <c r="K157" s="95">
        <f>Table1487453233343536331323334353738393103113123133143153164174184[[#This Row],[Rate (Auto selects)]]*Table1487453233343536331323334353738393103113123133143153164174184[[#This Row],[Hours Used]]</f>
        <v>0</v>
      </c>
      <c r="S157" s="33"/>
      <c r="T157" s="39"/>
      <c r="U157" s="39"/>
      <c r="V157" s="39"/>
      <c r="W157" s="39"/>
      <c r="X157" s="39"/>
      <c r="Y157" s="112">
        <f>IF(X157 &lt;&gt; "", RIGHT(Table15775311283848586881828384858788898108118128138148158169179189[[#This Row],[Class (Dropdown)]],6),0)</f>
        <v>0</v>
      </c>
      <c r="Z157" s="108"/>
      <c r="AA157" s="107"/>
      <c r="AB157" s="111">
        <f>Table15775311283848586881828384858788898108118128138148158169179189[[#This Row],[Rate (Auto fill)]]*Table15775311283848586881828384858788898108118128138148158169179189[[#This Row],[Hours Groomed]]</f>
        <v>0</v>
      </c>
      <c r="AC157" s="32"/>
      <c r="AE157" s="85"/>
      <c r="AF157" s="85"/>
      <c r="AI157" s="33"/>
      <c r="AJ157" s="39"/>
      <c r="AK157" s="39"/>
      <c r="AL157" s="39"/>
      <c r="AM157" s="76"/>
      <c r="AN157" s="39"/>
      <c r="AO157" s="39"/>
      <c r="AP157" s="33"/>
      <c r="AQ157" s="77"/>
      <c r="AR157" s="39"/>
      <c r="AS157" s="39"/>
      <c r="AT157" s="76"/>
      <c r="AU157" s="39"/>
      <c r="AV157" s="78"/>
      <c r="AW157" s="33"/>
      <c r="AX157" s="77"/>
      <c r="AY157" s="39"/>
      <c r="AZ157" s="39"/>
      <c r="BA157" s="76"/>
      <c r="BB157" s="39"/>
      <c r="BC157" s="78"/>
      <c r="BD157" s="33"/>
      <c r="BE157" s="77"/>
      <c r="BF157" s="39"/>
      <c r="BG157" s="39"/>
      <c r="BH157" s="76"/>
      <c r="BI157" s="39"/>
      <c r="BJ157" s="78"/>
      <c r="BK157" s="33"/>
    </row>
    <row r="158" spans="1:63" x14ac:dyDescent="0.35">
      <c r="A158" s="77"/>
      <c r="B158" s="39"/>
      <c r="C158" s="39"/>
      <c r="D158" s="39"/>
      <c r="E158" s="39"/>
      <c r="F158" s="73"/>
      <c r="G158" s="95">
        <f>Table1487453233343536331323334353738393103113123133143153164174184[[#This Row],[Hours Worked]]*Table1487453233343536331323334353738393103113123133143153164174184[[#This Row],[Rate]]</f>
        <v>0</v>
      </c>
      <c r="H158" s="116"/>
      <c r="I158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58" s="94"/>
      <c r="K158" s="95">
        <f>Table1487453233343536331323334353738393103113123133143153164174184[[#This Row],[Rate (Auto selects)]]*Table1487453233343536331323334353738393103113123133143153164174184[[#This Row],[Hours Used]]</f>
        <v>0</v>
      </c>
      <c r="S158" s="33"/>
      <c r="T158" s="39"/>
      <c r="U158" s="39"/>
      <c r="V158" s="39"/>
      <c r="W158" s="39"/>
      <c r="X158" s="39"/>
      <c r="Y158" s="112">
        <f>IF(X158 &lt;&gt; "", RIGHT(Table15775311283848586881828384858788898108118128138148158169179189[[#This Row],[Class (Dropdown)]],6),0)</f>
        <v>0</v>
      </c>
      <c r="Z158" s="108"/>
      <c r="AA158" s="107"/>
      <c r="AB158" s="111">
        <f>Table15775311283848586881828384858788898108118128138148158169179189[[#This Row],[Rate (Auto fill)]]*Table15775311283848586881828384858788898108118128138148158169179189[[#This Row],[Hours Groomed]]</f>
        <v>0</v>
      </c>
      <c r="AC158" s="32"/>
      <c r="AE158" s="85"/>
      <c r="AF158" s="85"/>
      <c r="AI158" s="33"/>
      <c r="AJ158" s="39"/>
      <c r="AK158" s="39"/>
      <c r="AL158" s="39"/>
      <c r="AM158" s="76"/>
      <c r="AN158" s="39"/>
      <c r="AO158" s="39"/>
      <c r="AP158" s="33"/>
      <c r="AQ158" s="77"/>
      <c r="AR158" s="39"/>
      <c r="AS158" s="39"/>
      <c r="AT158" s="76"/>
      <c r="AU158" s="39"/>
      <c r="AV158" s="78"/>
      <c r="AW158" s="33"/>
      <c r="AX158" s="77"/>
      <c r="AY158" s="39"/>
      <c r="AZ158" s="39"/>
      <c r="BA158" s="76"/>
      <c r="BB158" s="39"/>
      <c r="BC158" s="78"/>
      <c r="BD158" s="33"/>
      <c r="BE158" s="77"/>
      <c r="BF158" s="39"/>
      <c r="BG158" s="39"/>
      <c r="BH158" s="76"/>
      <c r="BI158" s="39"/>
      <c r="BJ158" s="78"/>
      <c r="BK158" s="33"/>
    </row>
    <row r="159" spans="1:63" x14ac:dyDescent="0.35">
      <c r="A159" s="77"/>
      <c r="B159" s="39"/>
      <c r="C159" s="39"/>
      <c r="D159" s="39"/>
      <c r="E159" s="39"/>
      <c r="F159" s="73"/>
      <c r="G159" s="95">
        <f>Table1487453233343536331323334353738393103113123133143153164174184[[#This Row],[Hours Worked]]*Table1487453233343536331323334353738393103113123133143153164174184[[#This Row],[Rate]]</f>
        <v>0</v>
      </c>
      <c r="H159" s="116"/>
      <c r="I159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59" s="94"/>
      <c r="K159" s="95">
        <f>Table1487453233343536331323334353738393103113123133143153164174184[[#This Row],[Rate (Auto selects)]]*Table1487453233343536331323334353738393103113123133143153164174184[[#This Row],[Hours Used]]</f>
        <v>0</v>
      </c>
      <c r="S159" s="33"/>
      <c r="T159" s="39"/>
      <c r="U159" s="39"/>
      <c r="V159" s="39"/>
      <c r="W159" s="39"/>
      <c r="X159" s="39"/>
      <c r="Y159" s="112">
        <f>IF(X159 &lt;&gt; "", RIGHT(Table15775311283848586881828384858788898108118128138148158169179189[[#This Row],[Class (Dropdown)]],6),0)</f>
        <v>0</v>
      </c>
      <c r="Z159" s="108"/>
      <c r="AA159" s="107"/>
      <c r="AB159" s="111">
        <f>Table15775311283848586881828384858788898108118128138148158169179189[[#This Row],[Rate (Auto fill)]]*Table15775311283848586881828384858788898108118128138148158169179189[[#This Row],[Hours Groomed]]</f>
        <v>0</v>
      </c>
      <c r="AC159" s="32"/>
      <c r="AE159" s="85"/>
      <c r="AF159" s="85"/>
      <c r="AI159" s="33"/>
      <c r="AJ159" s="39"/>
      <c r="AK159" s="39"/>
      <c r="AL159" s="39"/>
      <c r="AM159" s="76"/>
      <c r="AN159" s="39"/>
      <c r="AO159" s="39"/>
      <c r="AP159" s="33"/>
      <c r="AQ159" s="77"/>
      <c r="AR159" s="39"/>
      <c r="AS159" s="39"/>
      <c r="AT159" s="76"/>
      <c r="AU159" s="39"/>
      <c r="AV159" s="78"/>
      <c r="AW159" s="33"/>
      <c r="AX159" s="77"/>
      <c r="AY159" s="39"/>
      <c r="AZ159" s="39"/>
      <c r="BA159" s="76"/>
      <c r="BB159" s="39"/>
      <c r="BC159" s="78"/>
      <c r="BD159" s="33"/>
      <c r="BE159" s="77"/>
      <c r="BF159" s="39"/>
      <c r="BG159" s="39"/>
      <c r="BH159" s="76"/>
      <c r="BI159" s="39"/>
      <c r="BJ159" s="78"/>
      <c r="BK159" s="33"/>
    </row>
    <row r="160" spans="1:63" x14ac:dyDescent="0.35">
      <c r="A160" s="77"/>
      <c r="B160" s="39"/>
      <c r="C160" s="39"/>
      <c r="D160" s="39"/>
      <c r="E160" s="39"/>
      <c r="F160" s="73"/>
      <c r="G160" s="95">
        <f>Table1487453233343536331323334353738393103113123133143153164174184[[#This Row],[Hours Worked]]*Table1487453233343536331323334353738393103113123133143153164174184[[#This Row],[Rate]]</f>
        <v>0</v>
      </c>
      <c r="H160" s="116"/>
      <c r="I160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60" s="94"/>
      <c r="K160" s="95">
        <f>Table1487453233343536331323334353738393103113123133143153164174184[[#This Row],[Rate (Auto selects)]]*Table1487453233343536331323334353738393103113123133143153164174184[[#This Row],[Hours Used]]</f>
        <v>0</v>
      </c>
      <c r="S160" s="33"/>
      <c r="T160" s="39"/>
      <c r="U160" s="39"/>
      <c r="V160" s="39"/>
      <c r="W160" s="39"/>
      <c r="X160" s="39"/>
      <c r="Y160" s="112">
        <f>IF(X160 &lt;&gt; "", RIGHT(Table15775311283848586881828384858788898108118128138148158169179189[[#This Row],[Class (Dropdown)]],6),0)</f>
        <v>0</v>
      </c>
      <c r="Z160" s="108"/>
      <c r="AA160" s="107"/>
      <c r="AB160" s="111">
        <f>Table15775311283848586881828384858788898108118128138148158169179189[[#This Row],[Rate (Auto fill)]]*Table15775311283848586881828384858788898108118128138148158169179189[[#This Row],[Hours Groomed]]</f>
        <v>0</v>
      </c>
      <c r="AC160" s="32"/>
      <c r="AE160" s="85"/>
      <c r="AF160" s="85"/>
      <c r="AI160" s="33"/>
      <c r="AJ160" s="39"/>
      <c r="AK160" s="39"/>
      <c r="AL160" s="39"/>
      <c r="AM160" s="76"/>
      <c r="AN160" s="39"/>
      <c r="AO160" s="39"/>
      <c r="AP160" s="33"/>
      <c r="AQ160" s="77"/>
      <c r="AR160" s="39"/>
      <c r="AS160" s="39"/>
      <c r="AT160" s="76"/>
      <c r="AU160" s="39"/>
      <c r="AV160" s="78"/>
      <c r="AW160" s="33"/>
      <c r="AX160" s="77"/>
      <c r="AY160" s="39"/>
      <c r="AZ160" s="39"/>
      <c r="BA160" s="76"/>
      <c r="BB160" s="39"/>
      <c r="BC160" s="78"/>
      <c r="BD160" s="33"/>
      <c r="BE160" s="77"/>
      <c r="BF160" s="39"/>
      <c r="BG160" s="39"/>
      <c r="BH160" s="76"/>
      <c r="BI160" s="39"/>
      <c r="BJ160" s="78"/>
      <c r="BK160" s="33"/>
    </row>
    <row r="161" spans="1:63" x14ac:dyDescent="0.35">
      <c r="A161" s="77"/>
      <c r="B161" s="39"/>
      <c r="C161" s="39"/>
      <c r="D161" s="39"/>
      <c r="E161" s="39"/>
      <c r="F161" s="73"/>
      <c r="G161" s="95">
        <f>Table1487453233343536331323334353738393103113123133143153164174184[[#This Row],[Hours Worked]]*Table1487453233343536331323334353738393103113123133143153164174184[[#This Row],[Rate]]</f>
        <v>0</v>
      </c>
      <c r="H161" s="116"/>
      <c r="I161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61" s="94"/>
      <c r="K161" s="95">
        <f>Table1487453233343536331323334353738393103113123133143153164174184[[#This Row],[Rate (Auto selects)]]*Table1487453233343536331323334353738393103113123133143153164174184[[#This Row],[Hours Used]]</f>
        <v>0</v>
      </c>
      <c r="S161" s="33"/>
      <c r="T161" s="39"/>
      <c r="U161" s="39"/>
      <c r="V161" s="39"/>
      <c r="W161" s="39"/>
      <c r="X161" s="39"/>
      <c r="Y161" s="112">
        <f>IF(X161 &lt;&gt; "", RIGHT(Table15775311283848586881828384858788898108118128138148158169179189[[#This Row],[Class (Dropdown)]],6),0)</f>
        <v>0</v>
      </c>
      <c r="Z161" s="108"/>
      <c r="AA161" s="107"/>
      <c r="AB161" s="111">
        <f>Table15775311283848586881828384858788898108118128138148158169179189[[#This Row],[Rate (Auto fill)]]*Table15775311283848586881828384858788898108118128138148158169179189[[#This Row],[Hours Groomed]]</f>
        <v>0</v>
      </c>
      <c r="AC161" s="32"/>
      <c r="AE161" s="85"/>
      <c r="AF161" s="85"/>
      <c r="AI161" s="33"/>
      <c r="AJ161" s="39"/>
      <c r="AK161" s="39"/>
      <c r="AL161" s="39"/>
      <c r="AM161" s="76"/>
      <c r="AN161" s="39"/>
      <c r="AO161" s="39"/>
      <c r="AP161" s="33"/>
      <c r="AQ161" s="77"/>
      <c r="AR161" s="39"/>
      <c r="AS161" s="39"/>
      <c r="AT161" s="76"/>
      <c r="AU161" s="39"/>
      <c r="AV161" s="78"/>
      <c r="AW161" s="33"/>
      <c r="AX161" s="77"/>
      <c r="AY161" s="39"/>
      <c r="AZ161" s="39"/>
      <c r="BA161" s="76"/>
      <c r="BB161" s="39"/>
      <c r="BC161" s="78"/>
      <c r="BD161" s="33"/>
      <c r="BE161" s="77"/>
      <c r="BF161" s="39"/>
      <c r="BG161" s="39"/>
      <c r="BH161" s="76"/>
      <c r="BI161" s="39"/>
      <c r="BJ161" s="78"/>
      <c r="BK161" s="33"/>
    </row>
    <row r="162" spans="1:63" x14ac:dyDescent="0.35">
      <c r="A162" s="77"/>
      <c r="B162" s="39"/>
      <c r="C162" s="39"/>
      <c r="D162" s="39"/>
      <c r="E162" s="39"/>
      <c r="F162" s="73"/>
      <c r="G162" s="95">
        <f>Table1487453233343536331323334353738393103113123133143153164174184[[#This Row],[Hours Worked]]*Table1487453233343536331323334353738393103113123133143153164174184[[#This Row],[Rate]]</f>
        <v>0</v>
      </c>
      <c r="H162" s="116"/>
      <c r="I162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62" s="94"/>
      <c r="K162" s="95">
        <f>Table1487453233343536331323334353738393103113123133143153164174184[[#This Row],[Rate (Auto selects)]]*Table1487453233343536331323334353738393103113123133143153164174184[[#This Row],[Hours Used]]</f>
        <v>0</v>
      </c>
      <c r="S162" s="33"/>
      <c r="T162" s="39"/>
      <c r="U162" s="39"/>
      <c r="V162" s="39"/>
      <c r="W162" s="39"/>
      <c r="X162" s="39"/>
      <c r="Y162" s="112">
        <f>IF(X162 &lt;&gt; "", RIGHT(Table15775311283848586881828384858788898108118128138148158169179189[[#This Row],[Class (Dropdown)]],6),0)</f>
        <v>0</v>
      </c>
      <c r="Z162" s="108"/>
      <c r="AA162" s="107"/>
      <c r="AB162" s="111">
        <f>Table15775311283848586881828384858788898108118128138148158169179189[[#This Row],[Rate (Auto fill)]]*Table15775311283848586881828384858788898108118128138148158169179189[[#This Row],[Hours Groomed]]</f>
        <v>0</v>
      </c>
      <c r="AC162" s="32"/>
      <c r="AE162" s="85"/>
      <c r="AF162" s="85"/>
      <c r="AI162" s="33"/>
      <c r="AJ162" s="39"/>
      <c r="AK162" s="39"/>
      <c r="AL162" s="39"/>
      <c r="AM162" s="76"/>
      <c r="AN162" s="39"/>
      <c r="AO162" s="39"/>
      <c r="AP162" s="33"/>
      <c r="AQ162" s="77"/>
      <c r="AR162" s="39"/>
      <c r="AS162" s="39"/>
      <c r="AT162" s="76"/>
      <c r="AU162" s="39"/>
      <c r="AV162" s="78"/>
      <c r="AW162" s="33"/>
      <c r="AX162" s="77"/>
      <c r="AY162" s="39"/>
      <c r="AZ162" s="39"/>
      <c r="BA162" s="76"/>
      <c r="BB162" s="39"/>
      <c r="BC162" s="78"/>
      <c r="BD162" s="33"/>
      <c r="BE162" s="77"/>
      <c r="BF162" s="39"/>
      <c r="BG162" s="39"/>
      <c r="BH162" s="76"/>
      <c r="BI162" s="39"/>
      <c r="BJ162" s="78"/>
      <c r="BK162" s="33"/>
    </row>
    <row r="163" spans="1:63" x14ac:dyDescent="0.35">
      <c r="A163" s="77"/>
      <c r="B163" s="39"/>
      <c r="C163" s="39"/>
      <c r="D163" s="39"/>
      <c r="E163" s="39"/>
      <c r="F163" s="73"/>
      <c r="G163" s="95">
        <f>Table1487453233343536331323334353738393103113123133143153164174184[[#This Row],[Hours Worked]]*Table1487453233343536331323334353738393103113123133143153164174184[[#This Row],[Rate]]</f>
        <v>0</v>
      </c>
      <c r="H163" s="116"/>
      <c r="I163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63" s="94"/>
      <c r="K163" s="95">
        <f>Table1487453233343536331323334353738393103113123133143153164174184[[#This Row],[Rate (Auto selects)]]*Table1487453233343536331323334353738393103113123133143153164174184[[#This Row],[Hours Used]]</f>
        <v>0</v>
      </c>
      <c r="S163" s="33"/>
      <c r="T163" s="39"/>
      <c r="U163" s="39"/>
      <c r="V163" s="39"/>
      <c r="W163" s="39"/>
      <c r="X163" s="39"/>
      <c r="Y163" s="112">
        <f>IF(X163 &lt;&gt; "", RIGHT(Table15775311283848586881828384858788898108118128138148158169179189[[#This Row],[Class (Dropdown)]],6),0)</f>
        <v>0</v>
      </c>
      <c r="Z163" s="108"/>
      <c r="AA163" s="107"/>
      <c r="AB163" s="111">
        <f>Table15775311283848586881828384858788898108118128138148158169179189[[#This Row],[Rate (Auto fill)]]*Table15775311283848586881828384858788898108118128138148158169179189[[#This Row],[Hours Groomed]]</f>
        <v>0</v>
      </c>
      <c r="AC163" s="32"/>
      <c r="AE163" s="85"/>
      <c r="AF163" s="85"/>
      <c r="AI163" s="33"/>
      <c r="AJ163" s="39"/>
      <c r="AK163" s="39"/>
      <c r="AL163" s="39"/>
      <c r="AM163" s="76"/>
      <c r="AN163" s="39"/>
      <c r="AO163" s="39"/>
      <c r="AP163" s="33"/>
      <c r="AQ163" s="77"/>
      <c r="AR163" s="39"/>
      <c r="AS163" s="39"/>
      <c r="AT163" s="76"/>
      <c r="AU163" s="39"/>
      <c r="AV163" s="78"/>
      <c r="AW163" s="33"/>
      <c r="AX163" s="77"/>
      <c r="AY163" s="39"/>
      <c r="AZ163" s="39"/>
      <c r="BA163" s="76"/>
      <c r="BB163" s="39"/>
      <c r="BC163" s="78"/>
      <c r="BD163" s="33"/>
      <c r="BE163" s="77"/>
      <c r="BF163" s="39"/>
      <c r="BG163" s="39"/>
      <c r="BH163" s="76"/>
      <c r="BI163" s="39"/>
      <c r="BJ163" s="78"/>
      <c r="BK163" s="33"/>
    </row>
    <row r="164" spans="1:63" x14ac:dyDescent="0.35">
      <c r="A164" s="77"/>
      <c r="B164" s="39"/>
      <c r="C164" s="39"/>
      <c r="D164" s="39"/>
      <c r="E164" s="39"/>
      <c r="F164" s="73"/>
      <c r="G164" s="95">
        <f>Table1487453233343536331323334353738393103113123133143153164174184[[#This Row],[Hours Worked]]*Table1487453233343536331323334353738393103113123133143153164174184[[#This Row],[Rate]]</f>
        <v>0</v>
      </c>
      <c r="H164" s="116"/>
      <c r="I164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64" s="94"/>
      <c r="K164" s="95">
        <f>Table1487453233343536331323334353738393103113123133143153164174184[[#This Row],[Rate (Auto selects)]]*Table1487453233343536331323334353738393103113123133143153164174184[[#This Row],[Hours Used]]</f>
        <v>0</v>
      </c>
      <c r="S164" s="33"/>
      <c r="T164" s="39"/>
      <c r="U164" s="39"/>
      <c r="V164" s="39"/>
      <c r="W164" s="39"/>
      <c r="X164" s="39"/>
      <c r="Y164" s="112">
        <f>IF(X164 &lt;&gt; "", RIGHT(Table15775311283848586881828384858788898108118128138148158169179189[[#This Row],[Class (Dropdown)]],6),0)</f>
        <v>0</v>
      </c>
      <c r="Z164" s="108"/>
      <c r="AA164" s="107"/>
      <c r="AB164" s="111">
        <f>Table15775311283848586881828384858788898108118128138148158169179189[[#This Row],[Rate (Auto fill)]]*Table15775311283848586881828384858788898108118128138148158169179189[[#This Row],[Hours Groomed]]</f>
        <v>0</v>
      </c>
      <c r="AC164" s="32"/>
      <c r="AE164" s="85"/>
      <c r="AF164" s="85"/>
      <c r="AI164" s="33"/>
      <c r="AJ164" s="39"/>
      <c r="AK164" s="39"/>
      <c r="AL164" s="39"/>
      <c r="AM164" s="76"/>
      <c r="AN164" s="39"/>
      <c r="AO164" s="39"/>
      <c r="AP164" s="33"/>
      <c r="AQ164" s="77"/>
      <c r="AR164" s="39"/>
      <c r="AS164" s="39"/>
      <c r="AT164" s="76"/>
      <c r="AU164" s="39"/>
      <c r="AV164" s="78"/>
      <c r="AW164" s="33"/>
      <c r="AX164" s="77"/>
      <c r="AY164" s="39"/>
      <c r="AZ164" s="39"/>
      <c r="BA164" s="76"/>
      <c r="BB164" s="39"/>
      <c r="BC164" s="78"/>
      <c r="BD164" s="33"/>
      <c r="BE164" s="77"/>
      <c r="BF164" s="39"/>
      <c r="BG164" s="39"/>
      <c r="BH164" s="76"/>
      <c r="BI164" s="39"/>
      <c r="BJ164" s="78"/>
      <c r="BK164" s="33"/>
    </row>
    <row r="165" spans="1:63" x14ac:dyDescent="0.35">
      <c r="A165" s="77"/>
      <c r="B165" s="39"/>
      <c r="C165" s="39"/>
      <c r="D165" s="39"/>
      <c r="E165" s="39"/>
      <c r="F165" s="73"/>
      <c r="G165" s="95">
        <f>Table1487453233343536331323334353738393103113123133143153164174184[[#This Row],[Hours Worked]]*Table1487453233343536331323334353738393103113123133143153164174184[[#This Row],[Rate]]</f>
        <v>0</v>
      </c>
      <c r="H165" s="116"/>
      <c r="I165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65" s="94"/>
      <c r="K165" s="95">
        <f>Table1487453233343536331323334353738393103113123133143153164174184[[#This Row],[Rate (Auto selects)]]*Table1487453233343536331323334353738393103113123133143153164174184[[#This Row],[Hours Used]]</f>
        <v>0</v>
      </c>
      <c r="S165" s="33"/>
      <c r="T165" s="39"/>
      <c r="U165" s="39"/>
      <c r="V165" s="39"/>
      <c r="W165" s="39"/>
      <c r="X165" s="39"/>
      <c r="Y165" s="112">
        <f>IF(X165 &lt;&gt; "", RIGHT(Table15775311283848586881828384858788898108118128138148158169179189[[#This Row],[Class (Dropdown)]],6),0)</f>
        <v>0</v>
      </c>
      <c r="Z165" s="108"/>
      <c r="AA165" s="107"/>
      <c r="AB165" s="111">
        <f>Table15775311283848586881828384858788898108118128138148158169179189[[#This Row],[Rate (Auto fill)]]*Table15775311283848586881828384858788898108118128138148158169179189[[#This Row],[Hours Groomed]]</f>
        <v>0</v>
      </c>
      <c r="AC165" s="32"/>
      <c r="AE165" s="85"/>
      <c r="AF165" s="85"/>
      <c r="AI165" s="33"/>
      <c r="AJ165" s="39"/>
      <c r="AK165" s="39"/>
      <c r="AL165" s="39"/>
      <c r="AM165" s="76"/>
      <c r="AN165" s="39"/>
      <c r="AO165" s="39"/>
      <c r="AP165" s="33"/>
      <c r="AQ165" s="77"/>
      <c r="AR165" s="39"/>
      <c r="AS165" s="39"/>
      <c r="AT165" s="76"/>
      <c r="AU165" s="39"/>
      <c r="AV165" s="78"/>
      <c r="AW165" s="33"/>
      <c r="AX165" s="77"/>
      <c r="AY165" s="39"/>
      <c r="AZ165" s="39"/>
      <c r="BA165" s="76"/>
      <c r="BB165" s="39"/>
      <c r="BC165" s="78"/>
      <c r="BD165" s="33"/>
      <c r="BE165" s="77"/>
      <c r="BF165" s="39"/>
      <c r="BG165" s="39"/>
      <c r="BH165" s="76"/>
      <c r="BI165" s="39"/>
      <c r="BJ165" s="78"/>
      <c r="BK165" s="33"/>
    </row>
    <row r="166" spans="1:63" x14ac:dyDescent="0.35">
      <c r="A166" s="77"/>
      <c r="B166" s="39"/>
      <c r="C166" s="39"/>
      <c r="D166" s="39"/>
      <c r="E166" s="39"/>
      <c r="F166" s="73"/>
      <c r="G166" s="95">
        <f>Table1487453233343536331323334353738393103113123133143153164174184[[#This Row],[Hours Worked]]*Table1487453233343536331323334353738393103113123133143153164174184[[#This Row],[Rate]]</f>
        <v>0</v>
      </c>
      <c r="H166" s="116"/>
      <c r="I166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66" s="94"/>
      <c r="K166" s="95">
        <f>Table1487453233343536331323334353738393103113123133143153164174184[[#This Row],[Rate (Auto selects)]]*Table1487453233343536331323334353738393103113123133143153164174184[[#This Row],[Hours Used]]</f>
        <v>0</v>
      </c>
      <c r="S166" s="33"/>
      <c r="T166" s="39"/>
      <c r="U166" s="39"/>
      <c r="V166" s="39"/>
      <c r="W166" s="39"/>
      <c r="X166" s="39"/>
      <c r="Y166" s="112">
        <f>IF(X166 &lt;&gt; "", RIGHT(Table15775311283848586881828384858788898108118128138148158169179189[[#This Row],[Class (Dropdown)]],6),0)</f>
        <v>0</v>
      </c>
      <c r="Z166" s="108"/>
      <c r="AA166" s="107"/>
      <c r="AB166" s="111">
        <f>Table15775311283848586881828384858788898108118128138148158169179189[[#This Row],[Rate (Auto fill)]]*Table15775311283848586881828384858788898108118128138148158169179189[[#This Row],[Hours Groomed]]</f>
        <v>0</v>
      </c>
      <c r="AC166" s="32"/>
      <c r="AE166" s="85"/>
      <c r="AF166" s="85"/>
      <c r="AI166" s="33"/>
      <c r="AJ166" s="39"/>
      <c r="AK166" s="39"/>
      <c r="AL166" s="39"/>
      <c r="AM166" s="76"/>
      <c r="AN166" s="39"/>
      <c r="AO166" s="39"/>
      <c r="AP166" s="33"/>
      <c r="AQ166" s="77"/>
      <c r="AR166" s="39"/>
      <c r="AS166" s="39"/>
      <c r="AT166" s="76"/>
      <c r="AU166" s="39"/>
      <c r="AV166" s="78"/>
      <c r="AW166" s="33"/>
      <c r="AX166" s="77"/>
      <c r="AY166" s="39"/>
      <c r="AZ166" s="39"/>
      <c r="BA166" s="76"/>
      <c r="BB166" s="39"/>
      <c r="BC166" s="78"/>
      <c r="BD166" s="33"/>
      <c r="BE166" s="77"/>
      <c r="BF166" s="39"/>
      <c r="BG166" s="39"/>
      <c r="BH166" s="76"/>
      <c r="BI166" s="39"/>
      <c r="BJ166" s="78"/>
      <c r="BK166" s="33"/>
    </row>
    <row r="167" spans="1:63" x14ac:dyDescent="0.35">
      <c r="A167" s="77"/>
      <c r="B167" s="39"/>
      <c r="C167" s="39"/>
      <c r="D167" s="39"/>
      <c r="E167" s="39"/>
      <c r="F167" s="73"/>
      <c r="G167" s="95">
        <f>Table1487453233343536331323334353738393103113123133143153164174184[[#This Row],[Hours Worked]]*Table1487453233343536331323334353738393103113123133143153164174184[[#This Row],[Rate]]</f>
        <v>0</v>
      </c>
      <c r="H167" s="116"/>
      <c r="I167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67" s="94"/>
      <c r="K167" s="95">
        <f>Table1487453233343536331323334353738393103113123133143153164174184[[#This Row],[Rate (Auto selects)]]*Table1487453233343536331323334353738393103113123133143153164174184[[#This Row],[Hours Used]]</f>
        <v>0</v>
      </c>
      <c r="S167" s="33"/>
      <c r="T167" s="39"/>
      <c r="U167" s="39"/>
      <c r="V167" s="39"/>
      <c r="W167" s="39"/>
      <c r="X167" s="39"/>
      <c r="Y167" s="112">
        <f>IF(X167 &lt;&gt; "", RIGHT(Table15775311283848586881828384858788898108118128138148158169179189[[#This Row],[Class (Dropdown)]],6),0)</f>
        <v>0</v>
      </c>
      <c r="Z167" s="108"/>
      <c r="AA167" s="107"/>
      <c r="AB167" s="111">
        <f>Table15775311283848586881828384858788898108118128138148158169179189[[#This Row],[Rate (Auto fill)]]*Table15775311283848586881828384858788898108118128138148158169179189[[#This Row],[Hours Groomed]]</f>
        <v>0</v>
      </c>
      <c r="AC167" s="32"/>
      <c r="AE167" s="85"/>
      <c r="AF167" s="85"/>
      <c r="AI167" s="33"/>
      <c r="AJ167" s="39"/>
      <c r="AK167" s="39"/>
      <c r="AL167" s="39"/>
      <c r="AM167" s="76"/>
      <c r="AN167" s="39"/>
      <c r="AO167" s="39"/>
      <c r="AP167" s="33"/>
      <c r="AQ167" s="77"/>
      <c r="AR167" s="39"/>
      <c r="AS167" s="39"/>
      <c r="AT167" s="76"/>
      <c r="AU167" s="39"/>
      <c r="AV167" s="78"/>
      <c r="AW167" s="33"/>
      <c r="AX167" s="77"/>
      <c r="AY167" s="39"/>
      <c r="AZ167" s="39"/>
      <c r="BA167" s="76"/>
      <c r="BB167" s="39"/>
      <c r="BC167" s="78"/>
      <c r="BD167" s="33"/>
      <c r="BE167" s="77"/>
      <c r="BF167" s="39"/>
      <c r="BG167" s="39"/>
      <c r="BH167" s="76"/>
      <c r="BI167" s="39"/>
      <c r="BJ167" s="78"/>
      <c r="BK167" s="33"/>
    </row>
    <row r="168" spans="1:63" x14ac:dyDescent="0.35">
      <c r="A168" s="77"/>
      <c r="B168" s="39"/>
      <c r="C168" s="39"/>
      <c r="D168" s="39"/>
      <c r="E168" s="39"/>
      <c r="F168" s="73"/>
      <c r="G168" s="95">
        <f>Table1487453233343536331323334353738393103113123133143153164174184[[#This Row],[Hours Worked]]*Table1487453233343536331323334353738393103113123133143153164174184[[#This Row],[Rate]]</f>
        <v>0</v>
      </c>
      <c r="H168" s="116"/>
      <c r="I168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68" s="94"/>
      <c r="K168" s="95">
        <f>Table1487453233343536331323334353738393103113123133143153164174184[[#This Row],[Rate (Auto selects)]]*Table1487453233343536331323334353738393103113123133143153164174184[[#This Row],[Hours Used]]</f>
        <v>0</v>
      </c>
      <c r="S168" s="33"/>
      <c r="T168" s="39"/>
      <c r="U168" s="39"/>
      <c r="V168" s="39"/>
      <c r="W168" s="39"/>
      <c r="X168" s="39"/>
      <c r="Y168" s="112">
        <f>IF(X168 &lt;&gt; "", RIGHT(Table15775311283848586881828384858788898108118128138148158169179189[[#This Row],[Class (Dropdown)]],6),0)</f>
        <v>0</v>
      </c>
      <c r="Z168" s="108"/>
      <c r="AA168" s="107"/>
      <c r="AB168" s="111">
        <f>Table15775311283848586881828384858788898108118128138148158169179189[[#This Row],[Rate (Auto fill)]]*Table15775311283848586881828384858788898108118128138148158169179189[[#This Row],[Hours Groomed]]</f>
        <v>0</v>
      </c>
      <c r="AC168" s="32"/>
      <c r="AE168" s="85"/>
      <c r="AF168" s="85"/>
      <c r="AI168" s="33"/>
      <c r="AJ168" s="39"/>
      <c r="AK168" s="39"/>
      <c r="AL168" s="39"/>
      <c r="AM168" s="76"/>
      <c r="AN168" s="39"/>
      <c r="AO168" s="39"/>
      <c r="AP168" s="33"/>
      <c r="AQ168" s="77"/>
      <c r="AR168" s="39"/>
      <c r="AS168" s="39"/>
      <c r="AT168" s="76"/>
      <c r="AU168" s="39"/>
      <c r="AV168" s="78"/>
      <c r="AW168" s="33"/>
      <c r="AX168" s="77"/>
      <c r="AY168" s="39"/>
      <c r="AZ168" s="39"/>
      <c r="BA168" s="76"/>
      <c r="BB168" s="39"/>
      <c r="BC168" s="78"/>
      <c r="BD168" s="33"/>
      <c r="BE168" s="77"/>
      <c r="BF168" s="39"/>
      <c r="BG168" s="39"/>
      <c r="BH168" s="76"/>
      <c r="BI168" s="39"/>
      <c r="BJ168" s="78"/>
      <c r="BK168" s="33"/>
    </row>
    <row r="169" spans="1:63" x14ac:dyDescent="0.35">
      <c r="A169" s="77"/>
      <c r="B169" s="39"/>
      <c r="C169" s="39"/>
      <c r="D169" s="39"/>
      <c r="E169" s="39"/>
      <c r="F169" s="73"/>
      <c r="G169" s="95">
        <f>Table1487453233343536331323334353738393103113123133143153164174184[[#This Row],[Hours Worked]]*Table1487453233343536331323334353738393103113123133143153164174184[[#This Row],[Rate]]</f>
        <v>0</v>
      </c>
      <c r="H169" s="116"/>
      <c r="I169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69" s="94"/>
      <c r="K169" s="95">
        <f>Table1487453233343536331323334353738393103113123133143153164174184[[#This Row],[Rate (Auto selects)]]*Table1487453233343536331323334353738393103113123133143153164174184[[#This Row],[Hours Used]]</f>
        <v>0</v>
      </c>
      <c r="S169" s="33"/>
      <c r="T169" s="39"/>
      <c r="U169" s="39"/>
      <c r="V169" s="39"/>
      <c r="W169" s="39"/>
      <c r="X169" s="39"/>
      <c r="Y169" s="112">
        <f>IF(X169 &lt;&gt; "", RIGHT(Table15775311283848586881828384858788898108118128138148158169179189[[#This Row],[Class (Dropdown)]],6),0)</f>
        <v>0</v>
      </c>
      <c r="Z169" s="108"/>
      <c r="AA169" s="107"/>
      <c r="AB169" s="111">
        <f>Table15775311283848586881828384858788898108118128138148158169179189[[#This Row],[Rate (Auto fill)]]*Table15775311283848586881828384858788898108118128138148158169179189[[#This Row],[Hours Groomed]]</f>
        <v>0</v>
      </c>
      <c r="AC169" s="32"/>
      <c r="AE169" s="85"/>
      <c r="AF169" s="85"/>
      <c r="AI169" s="33"/>
      <c r="AJ169" s="39"/>
      <c r="AK169" s="39"/>
      <c r="AL169" s="39"/>
      <c r="AM169" s="76"/>
      <c r="AN169" s="39"/>
      <c r="AO169" s="39"/>
      <c r="AP169" s="33"/>
      <c r="AQ169" s="77"/>
      <c r="AR169" s="39"/>
      <c r="AS169" s="39"/>
      <c r="AT169" s="76"/>
      <c r="AU169" s="39"/>
      <c r="AV169" s="78"/>
      <c r="AW169" s="33"/>
      <c r="AX169" s="77"/>
      <c r="AY169" s="39"/>
      <c r="AZ169" s="39"/>
      <c r="BA169" s="76"/>
      <c r="BB169" s="39"/>
      <c r="BC169" s="78"/>
      <c r="BD169" s="33"/>
      <c r="BE169" s="77"/>
      <c r="BF169" s="39"/>
      <c r="BG169" s="39"/>
      <c r="BH169" s="76"/>
      <c r="BI169" s="39"/>
      <c r="BJ169" s="78"/>
      <c r="BK169" s="33"/>
    </row>
    <row r="170" spans="1:63" x14ac:dyDescent="0.35">
      <c r="A170" s="77"/>
      <c r="B170" s="39"/>
      <c r="C170" s="39"/>
      <c r="D170" s="39"/>
      <c r="E170" s="39"/>
      <c r="F170" s="73"/>
      <c r="G170" s="95">
        <f>Table1487453233343536331323334353738393103113123133143153164174184[[#This Row],[Hours Worked]]*Table1487453233343536331323334353738393103113123133143153164174184[[#This Row],[Rate]]</f>
        <v>0</v>
      </c>
      <c r="H170" s="116"/>
      <c r="I170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70" s="94"/>
      <c r="K170" s="95">
        <f>Table1487453233343536331323334353738393103113123133143153164174184[[#This Row],[Rate (Auto selects)]]*Table1487453233343536331323334353738393103113123133143153164174184[[#This Row],[Hours Used]]</f>
        <v>0</v>
      </c>
      <c r="S170" s="33"/>
      <c r="T170" s="39"/>
      <c r="U170" s="39"/>
      <c r="V170" s="39"/>
      <c r="W170" s="39"/>
      <c r="X170" s="39"/>
      <c r="Y170" s="112">
        <f>IF(X170 &lt;&gt; "", RIGHT(Table15775311283848586881828384858788898108118128138148158169179189[[#This Row],[Class (Dropdown)]],6),0)</f>
        <v>0</v>
      </c>
      <c r="Z170" s="108"/>
      <c r="AA170" s="107"/>
      <c r="AB170" s="111">
        <f>Table15775311283848586881828384858788898108118128138148158169179189[[#This Row],[Rate (Auto fill)]]*Table15775311283848586881828384858788898108118128138148158169179189[[#This Row],[Hours Groomed]]</f>
        <v>0</v>
      </c>
      <c r="AC170" s="32"/>
      <c r="AE170" s="85"/>
      <c r="AF170" s="85"/>
      <c r="AI170" s="33"/>
      <c r="AJ170" s="39"/>
      <c r="AK170" s="39"/>
      <c r="AL170" s="39"/>
      <c r="AM170" s="76"/>
      <c r="AN170" s="39"/>
      <c r="AO170" s="39"/>
      <c r="AP170" s="33"/>
      <c r="AQ170" s="77"/>
      <c r="AR170" s="39"/>
      <c r="AS170" s="39"/>
      <c r="AT170" s="76"/>
      <c r="AU170" s="39"/>
      <c r="AV170" s="78"/>
      <c r="AW170" s="33"/>
      <c r="AX170" s="77"/>
      <c r="AY170" s="39"/>
      <c r="AZ170" s="39"/>
      <c r="BA170" s="76"/>
      <c r="BB170" s="39"/>
      <c r="BC170" s="78"/>
      <c r="BD170" s="33"/>
      <c r="BE170" s="77"/>
      <c r="BF170" s="39"/>
      <c r="BG170" s="39"/>
      <c r="BH170" s="76"/>
      <c r="BI170" s="39"/>
      <c r="BJ170" s="78"/>
      <c r="BK170" s="33"/>
    </row>
    <row r="171" spans="1:63" x14ac:dyDescent="0.35">
      <c r="A171" s="77"/>
      <c r="B171" s="39"/>
      <c r="C171" s="39"/>
      <c r="D171" s="39"/>
      <c r="E171" s="39"/>
      <c r="F171" s="73"/>
      <c r="G171" s="95">
        <f>Table1487453233343536331323334353738393103113123133143153164174184[[#This Row],[Hours Worked]]*Table1487453233343536331323334353738393103113123133143153164174184[[#This Row],[Rate]]</f>
        <v>0</v>
      </c>
      <c r="H171" s="116"/>
      <c r="I171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71" s="94"/>
      <c r="K171" s="95">
        <f>Table1487453233343536331323334353738393103113123133143153164174184[[#This Row],[Rate (Auto selects)]]*Table1487453233343536331323334353738393103113123133143153164174184[[#This Row],[Hours Used]]</f>
        <v>0</v>
      </c>
      <c r="S171" s="33"/>
      <c r="T171" s="39"/>
      <c r="U171" s="39"/>
      <c r="V171" s="39"/>
      <c r="W171" s="39"/>
      <c r="X171" s="39"/>
      <c r="Y171" s="112">
        <f>IF(X171 &lt;&gt; "", RIGHT(Table15775311283848586881828384858788898108118128138148158169179189[[#This Row],[Class (Dropdown)]],6),0)</f>
        <v>0</v>
      </c>
      <c r="Z171" s="108"/>
      <c r="AA171" s="107"/>
      <c r="AB171" s="111">
        <f>Table15775311283848586881828384858788898108118128138148158169179189[[#This Row],[Rate (Auto fill)]]*Table15775311283848586881828384858788898108118128138148158169179189[[#This Row],[Hours Groomed]]</f>
        <v>0</v>
      </c>
      <c r="AC171" s="32"/>
      <c r="AE171" s="85"/>
      <c r="AF171" s="85"/>
      <c r="AI171" s="33"/>
      <c r="AJ171" s="39"/>
      <c r="AK171" s="39"/>
      <c r="AL171" s="39"/>
      <c r="AM171" s="76"/>
      <c r="AN171" s="39"/>
      <c r="AO171" s="39"/>
      <c r="AP171" s="33"/>
      <c r="AQ171" s="77"/>
      <c r="AR171" s="39"/>
      <c r="AS171" s="39"/>
      <c r="AT171" s="76"/>
      <c r="AU171" s="39"/>
      <c r="AV171" s="78"/>
      <c r="AW171" s="33"/>
      <c r="AX171" s="77"/>
      <c r="AY171" s="39"/>
      <c r="AZ171" s="39"/>
      <c r="BA171" s="76"/>
      <c r="BB171" s="39"/>
      <c r="BC171" s="78"/>
      <c r="BD171" s="33"/>
      <c r="BE171" s="77"/>
      <c r="BF171" s="39"/>
      <c r="BG171" s="39"/>
      <c r="BH171" s="76"/>
      <c r="BI171" s="39"/>
      <c r="BJ171" s="78"/>
      <c r="BK171" s="33"/>
    </row>
    <row r="172" spans="1:63" x14ac:dyDescent="0.35">
      <c r="A172" s="77"/>
      <c r="B172" s="39"/>
      <c r="C172" s="39"/>
      <c r="D172" s="39"/>
      <c r="E172" s="39"/>
      <c r="F172" s="73"/>
      <c r="G172" s="95">
        <f>Table1487453233343536331323334353738393103113123133143153164174184[[#This Row],[Hours Worked]]*Table1487453233343536331323334353738393103113123133143153164174184[[#This Row],[Rate]]</f>
        <v>0</v>
      </c>
      <c r="H172" s="116"/>
      <c r="I172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72" s="94"/>
      <c r="K172" s="95">
        <f>Table1487453233343536331323334353738393103113123133143153164174184[[#This Row],[Rate (Auto selects)]]*Table1487453233343536331323334353738393103113123133143153164174184[[#This Row],[Hours Used]]</f>
        <v>0</v>
      </c>
      <c r="S172" s="33"/>
      <c r="T172" s="39"/>
      <c r="U172" s="39"/>
      <c r="V172" s="39"/>
      <c r="W172" s="39"/>
      <c r="X172" s="39"/>
      <c r="Y172" s="112">
        <f>IF(X172 &lt;&gt; "", RIGHT(Table15775311283848586881828384858788898108118128138148158169179189[[#This Row],[Class (Dropdown)]],6),0)</f>
        <v>0</v>
      </c>
      <c r="Z172" s="108"/>
      <c r="AA172" s="107"/>
      <c r="AB172" s="111">
        <f>Table15775311283848586881828384858788898108118128138148158169179189[[#This Row],[Rate (Auto fill)]]*Table15775311283848586881828384858788898108118128138148158169179189[[#This Row],[Hours Groomed]]</f>
        <v>0</v>
      </c>
      <c r="AC172" s="32"/>
      <c r="AE172" s="85"/>
      <c r="AF172" s="85"/>
      <c r="AI172" s="33"/>
      <c r="AJ172" s="39"/>
      <c r="AK172" s="39"/>
      <c r="AL172" s="39"/>
      <c r="AM172" s="76"/>
      <c r="AN172" s="39"/>
      <c r="AO172" s="39"/>
      <c r="AP172" s="33"/>
      <c r="AQ172" s="77"/>
      <c r="AR172" s="39"/>
      <c r="AS172" s="39"/>
      <c r="AT172" s="76"/>
      <c r="AU172" s="39"/>
      <c r="AV172" s="78"/>
      <c r="AW172" s="33"/>
      <c r="AX172" s="77"/>
      <c r="AY172" s="39"/>
      <c r="AZ172" s="39"/>
      <c r="BA172" s="76"/>
      <c r="BB172" s="39"/>
      <c r="BC172" s="78"/>
      <c r="BD172" s="33"/>
      <c r="BE172" s="77"/>
      <c r="BF172" s="39"/>
      <c r="BG172" s="39"/>
      <c r="BH172" s="76"/>
      <c r="BI172" s="39"/>
      <c r="BJ172" s="78"/>
      <c r="BK172" s="33"/>
    </row>
    <row r="173" spans="1:63" x14ac:dyDescent="0.35">
      <c r="A173" s="77"/>
      <c r="B173" s="39"/>
      <c r="C173" s="39"/>
      <c r="D173" s="39"/>
      <c r="E173" s="39"/>
      <c r="F173" s="73"/>
      <c r="G173" s="95">
        <f>Table1487453233343536331323334353738393103113123133143153164174184[[#This Row],[Hours Worked]]*Table1487453233343536331323334353738393103113123133143153164174184[[#This Row],[Rate]]</f>
        <v>0</v>
      </c>
      <c r="H173" s="116"/>
      <c r="I173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73" s="94"/>
      <c r="K173" s="95">
        <f>Table1487453233343536331323334353738393103113123133143153164174184[[#This Row],[Rate (Auto selects)]]*Table1487453233343536331323334353738393103113123133143153164174184[[#This Row],[Hours Used]]</f>
        <v>0</v>
      </c>
      <c r="S173" s="33"/>
      <c r="T173" s="39"/>
      <c r="U173" s="39"/>
      <c r="V173" s="39"/>
      <c r="W173" s="39"/>
      <c r="X173" s="39"/>
      <c r="Y173" s="112">
        <f>IF(X173 &lt;&gt; "", RIGHT(Table15775311283848586881828384858788898108118128138148158169179189[[#This Row],[Class (Dropdown)]],6),0)</f>
        <v>0</v>
      </c>
      <c r="Z173" s="108"/>
      <c r="AA173" s="107"/>
      <c r="AB173" s="111">
        <f>Table15775311283848586881828384858788898108118128138148158169179189[[#This Row],[Rate (Auto fill)]]*Table15775311283848586881828384858788898108118128138148158169179189[[#This Row],[Hours Groomed]]</f>
        <v>0</v>
      </c>
      <c r="AC173" s="32"/>
      <c r="AE173" s="85"/>
      <c r="AF173" s="85"/>
      <c r="AI173" s="33"/>
      <c r="AJ173" s="39"/>
      <c r="AK173" s="39"/>
      <c r="AL173" s="39"/>
      <c r="AM173" s="76"/>
      <c r="AN173" s="39"/>
      <c r="AO173" s="39"/>
      <c r="AP173" s="33"/>
      <c r="AQ173" s="77"/>
      <c r="AR173" s="39"/>
      <c r="AS173" s="39"/>
      <c r="AT173" s="76"/>
      <c r="AU173" s="39"/>
      <c r="AV173" s="78"/>
      <c r="AW173" s="33"/>
      <c r="AX173" s="77"/>
      <c r="AY173" s="39"/>
      <c r="AZ173" s="39"/>
      <c r="BA173" s="76"/>
      <c r="BB173" s="39"/>
      <c r="BC173" s="78"/>
      <c r="BD173" s="33"/>
      <c r="BE173" s="77"/>
      <c r="BF173" s="39"/>
      <c r="BG173" s="39"/>
      <c r="BH173" s="76"/>
      <c r="BI173" s="39"/>
      <c r="BJ173" s="78"/>
      <c r="BK173" s="33"/>
    </row>
    <row r="174" spans="1:63" x14ac:dyDescent="0.35">
      <c r="A174" s="77"/>
      <c r="B174" s="39"/>
      <c r="C174" s="39"/>
      <c r="D174" s="39"/>
      <c r="E174" s="39"/>
      <c r="F174" s="73"/>
      <c r="G174" s="95">
        <f>Table1487453233343536331323334353738393103113123133143153164174184[[#This Row],[Hours Worked]]*Table1487453233343536331323334353738393103113123133143153164174184[[#This Row],[Rate]]</f>
        <v>0</v>
      </c>
      <c r="H174" s="116"/>
      <c r="I174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74" s="94"/>
      <c r="K174" s="95">
        <f>Table1487453233343536331323334353738393103113123133143153164174184[[#This Row],[Rate (Auto selects)]]*Table1487453233343536331323334353738393103113123133143153164174184[[#This Row],[Hours Used]]</f>
        <v>0</v>
      </c>
      <c r="S174" s="33"/>
      <c r="T174" s="39"/>
      <c r="U174" s="39"/>
      <c r="V174" s="39"/>
      <c r="W174" s="39"/>
      <c r="X174" s="39"/>
      <c r="Y174" s="112">
        <f>IF(X174 &lt;&gt; "", RIGHT(Table15775311283848586881828384858788898108118128138148158169179189[[#This Row],[Class (Dropdown)]],6),0)</f>
        <v>0</v>
      </c>
      <c r="Z174" s="108"/>
      <c r="AA174" s="107"/>
      <c r="AB174" s="111">
        <f>Table15775311283848586881828384858788898108118128138148158169179189[[#This Row],[Rate (Auto fill)]]*Table15775311283848586881828384858788898108118128138148158169179189[[#This Row],[Hours Groomed]]</f>
        <v>0</v>
      </c>
      <c r="AC174" s="32"/>
      <c r="AE174" s="85"/>
      <c r="AF174" s="85"/>
      <c r="AI174" s="33"/>
      <c r="AJ174" s="39"/>
      <c r="AK174" s="39"/>
      <c r="AL174" s="39"/>
      <c r="AM174" s="76"/>
      <c r="AN174" s="39"/>
      <c r="AO174" s="39"/>
      <c r="AP174" s="33"/>
      <c r="AQ174" s="77"/>
      <c r="AR174" s="39"/>
      <c r="AS174" s="39"/>
      <c r="AT174" s="76"/>
      <c r="AU174" s="39"/>
      <c r="AV174" s="78"/>
      <c r="AW174" s="33"/>
      <c r="AX174" s="77"/>
      <c r="AY174" s="39"/>
      <c r="AZ174" s="39"/>
      <c r="BA174" s="76"/>
      <c r="BB174" s="39"/>
      <c r="BC174" s="78"/>
      <c r="BD174" s="33"/>
      <c r="BE174" s="77"/>
      <c r="BF174" s="39"/>
      <c r="BG174" s="39"/>
      <c r="BH174" s="76"/>
      <c r="BI174" s="39"/>
      <c r="BJ174" s="78"/>
      <c r="BK174" s="33"/>
    </row>
    <row r="175" spans="1:63" x14ac:dyDescent="0.35">
      <c r="A175" s="77"/>
      <c r="B175" s="39"/>
      <c r="C175" s="39"/>
      <c r="D175" s="39"/>
      <c r="E175" s="39"/>
      <c r="F175" s="73"/>
      <c r="G175" s="95">
        <f>Table1487453233343536331323334353738393103113123133143153164174184[[#This Row],[Hours Worked]]*Table1487453233343536331323334353738393103113123133143153164174184[[#This Row],[Rate]]</f>
        <v>0</v>
      </c>
      <c r="H175" s="116"/>
      <c r="I175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75" s="94"/>
      <c r="K175" s="95">
        <f>Table1487453233343536331323334353738393103113123133143153164174184[[#This Row],[Rate (Auto selects)]]*Table1487453233343536331323334353738393103113123133143153164174184[[#This Row],[Hours Used]]</f>
        <v>0</v>
      </c>
      <c r="S175" s="33"/>
      <c r="T175" s="39"/>
      <c r="U175" s="39"/>
      <c r="V175" s="39"/>
      <c r="W175" s="39"/>
      <c r="X175" s="39"/>
      <c r="Y175" s="112">
        <f>IF(X175 &lt;&gt; "", RIGHT(Table15775311283848586881828384858788898108118128138148158169179189[[#This Row],[Class (Dropdown)]],6),0)</f>
        <v>0</v>
      </c>
      <c r="Z175" s="108"/>
      <c r="AA175" s="107"/>
      <c r="AB175" s="111">
        <f>Table15775311283848586881828384858788898108118128138148158169179189[[#This Row],[Rate (Auto fill)]]*Table15775311283848586881828384858788898108118128138148158169179189[[#This Row],[Hours Groomed]]</f>
        <v>0</v>
      </c>
      <c r="AC175" s="32"/>
      <c r="AE175" s="85"/>
      <c r="AF175" s="85"/>
      <c r="AI175" s="33"/>
      <c r="AJ175" s="39"/>
      <c r="AK175" s="39"/>
      <c r="AL175" s="39"/>
      <c r="AM175" s="76"/>
      <c r="AN175" s="39"/>
      <c r="AO175" s="39"/>
      <c r="AP175" s="33"/>
      <c r="AQ175" s="77"/>
      <c r="AR175" s="39"/>
      <c r="AS175" s="39"/>
      <c r="AT175" s="76"/>
      <c r="AU175" s="39"/>
      <c r="AV175" s="78"/>
      <c r="AW175" s="33"/>
      <c r="AX175" s="77"/>
      <c r="AY175" s="39"/>
      <c r="AZ175" s="39"/>
      <c r="BA175" s="76"/>
      <c r="BB175" s="39"/>
      <c r="BC175" s="78"/>
      <c r="BD175" s="33"/>
      <c r="BE175" s="77"/>
      <c r="BF175" s="39"/>
      <c r="BG175" s="39"/>
      <c r="BH175" s="76"/>
      <c r="BI175" s="39"/>
      <c r="BJ175" s="78"/>
      <c r="BK175" s="33"/>
    </row>
    <row r="176" spans="1:63" x14ac:dyDescent="0.35">
      <c r="A176" s="77"/>
      <c r="B176" s="39"/>
      <c r="C176" s="39"/>
      <c r="D176" s="39"/>
      <c r="E176" s="39"/>
      <c r="F176" s="73"/>
      <c r="G176" s="95">
        <f>Table1487453233343536331323334353738393103113123133143153164174184[[#This Row],[Hours Worked]]*Table1487453233343536331323334353738393103113123133143153164174184[[#This Row],[Rate]]</f>
        <v>0</v>
      </c>
      <c r="H176" s="116"/>
      <c r="I176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76" s="94"/>
      <c r="K176" s="95">
        <f>Table1487453233343536331323334353738393103113123133143153164174184[[#This Row],[Rate (Auto selects)]]*Table1487453233343536331323334353738393103113123133143153164174184[[#This Row],[Hours Used]]</f>
        <v>0</v>
      </c>
      <c r="S176" s="33"/>
      <c r="T176" s="39"/>
      <c r="U176" s="39"/>
      <c r="V176" s="39"/>
      <c r="W176" s="39"/>
      <c r="X176" s="39"/>
      <c r="Y176" s="112">
        <f>IF(X176 &lt;&gt; "", RIGHT(Table15775311283848586881828384858788898108118128138148158169179189[[#This Row],[Class (Dropdown)]],6),0)</f>
        <v>0</v>
      </c>
      <c r="Z176" s="108"/>
      <c r="AA176" s="107"/>
      <c r="AB176" s="111">
        <f>Table15775311283848586881828384858788898108118128138148158169179189[[#This Row],[Rate (Auto fill)]]*Table15775311283848586881828384858788898108118128138148158169179189[[#This Row],[Hours Groomed]]</f>
        <v>0</v>
      </c>
      <c r="AC176" s="32"/>
      <c r="AE176" s="85"/>
      <c r="AF176" s="85"/>
      <c r="AI176" s="33"/>
      <c r="AJ176" s="39"/>
      <c r="AK176" s="39"/>
      <c r="AL176" s="39"/>
      <c r="AM176" s="76"/>
      <c r="AN176" s="39"/>
      <c r="AO176" s="39"/>
      <c r="AP176" s="33"/>
      <c r="AQ176" s="77"/>
      <c r="AR176" s="39"/>
      <c r="AS176" s="39"/>
      <c r="AT176" s="76"/>
      <c r="AU176" s="39"/>
      <c r="AV176" s="78"/>
      <c r="AW176" s="33"/>
      <c r="AX176" s="77"/>
      <c r="AY176" s="39"/>
      <c r="AZ176" s="39"/>
      <c r="BA176" s="76"/>
      <c r="BB176" s="39"/>
      <c r="BC176" s="78"/>
      <c r="BD176" s="33"/>
      <c r="BE176" s="77"/>
      <c r="BF176" s="39"/>
      <c r="BG176" s="39"/>
      <c r="BH176" s="76"/>
      <c r="BI176" s="39"/>
      <c r="BJ176" s="78"/>
      <c r="BK176" s="33"/>
    </row>
    <row r="177" spans="1:63" x14ac:dyDescent="0.35">
      <c r="A177" s="77"/>
      <c r="B177" s="39"/>
      <c r="C177" s="39"/>
      <c r="D177" s="39"/>
      <c r="E177" s="39"/>
      <c r="F177" s="73"/>
      <c r="G177" s="95">
        <f>Table1487453233343536331323334353738393103113123133143153164174184[[#This Row],[Hours Worked]]*Table1487453233343536331323334353738393103113123133143153164174184[[#This Row],[Rate]]</f>
        <v>0</v>
      </c>
      <c r="H177" s="116"/>
      <c r="I177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77" s="94"/>
      <c r="K177" s="95">
        <f>Table1487453233343536331323334353738393103113123133143153164174184[[#This Row],[Rate (Auto selects)]]*Table1487453233343536331323334353738393103113123133143153164174184[[#This Row],[Hours Used]]</f>
        <v>0</v>
      </c>
      <c r="S177" s="33"/>
      <c r="T177" s="39"/>
      <c r="U177" s="39"/>
      <c r="V177" s="39"/>
      <c r="W177" s="39"/>
      <c r="X177" s="39"/>
      <c r="Y177" s="112">
        <f>IF(X177 &lt;&gt; "", RIGHT(Table15775311283848586881828384858788898108118128138148158169179189[[#This Row],[Class (Dropdown)]],6),0)</f>
        <v>0</v>
      </c>
      <c r="Z177" s="108"/>
      <c r="AA177" s="107"/>
      <c r="AB177" s="111">
        <f>Table15775311283848586881828384858788898108118128138148158169179189[[#This Row],[Rate (Auto fill)]]*Table15775311283848586881828384858788898108118128138148158169179189[[#This Row],[Hours Groomed]]</f>
        <v>0</v>
      </c>
      <c r="AC177" s="32"/>
      <c r="AE177" s="85"/>
      <c r="AF177" s="85"/>
      <c r="AI177" s="33"/>
      <c r="AJ177" s="39"/>
      <c r="AK177" s="39"/>
      <c r="AL177" s="39"/>
      <c r="AM177" s="76"/>
      <c r="AN177" s="39"/>
      <c r="AO177" s="39"/>
      <c r="AP177" s="33"/>
      <c r="AQ177" s="77"/>
      <c r="AR177" s="39"/>
      <c r="AS177" s="39"/>
      <c r="AT177" s="76"/>
      <c r="AU177" s="39"/>
      <c r="AV177" s="78"/>
      <c r="AW177" s="33"/>
      <c r="AX177" s="77"/>
      <c r="AY177" s="39"/>
      <c r="AZ177" s="39"/>
      <c r="BA177" s="76"/>
      <c r="BB177" s="39"/>
      <c r="BC177" s="78"/>
      <c r="BD177" s="33"/>
      <c r="BE177" s="77"/>
      <c r="BF177" s="39"/>
      <c r="BG177" s="39"/>
      <c r="BH177" s="76"/>
      <c r="BI177" s="39"/>
      <c r="BJ177" s="78"/>
      <c r="BK177" s="33"/>
    </row>
    <row r="178" spans="1:63" x14ac:dyDescent="0.35">
      <c r="A178" s="77"/>
      <c r="B178" s="39"/>
      <c r="C178" s="39"/>
      <c r="D178" s="39"/>
      <c r="E178" s="39"/>
      <c r="F178" s="73"/>
      <c r="G178" s="95">
        <f>Table1487453233343536331323334353738393103113123133143153164174184[[#This Row],[Hours Worked]]*Table1487453233343536331323334353738393103113123133143153164174184[[#This Row],[Rate]]</f>
        <v>0</v>
      </c>
      <c r="H178" s="116"/>
      <c r="I178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78" s="94"/>
      <c r="K178" s="95">
        <f>Table1487453233343536331323334353738393103113123133143153164174184[[#This Row],[Rate (Auto selects)]]*Table1487453233343536331323334353738393103113123133143153164174184[[#This Row],[Hours Used]]</f>
        <v>0</v>
      </c>
      <c r="S178" s="33"/>
      <c r="T178" s="39"/>
      <c r="U178" s="39"/>
      <c r="V178" s="39"/>
      <c r="W178" s="39"/>
      <c r="X178" s="39"/>
      <c r="Y178" s="112">
        <f>IF(X178 &lt;&gt; "", RIGHT(Table15775311283848586881828384858788898108118128138148158169179189[[#This Row],[Class (Dropdown)]],6),0)</f>
        <v>0</v>
      </c>
      <c r="Z178" s="108"/>
      <c r="AA178" s="107"/>
      <c r="AB178" s="111">
        <f>Table15775311283848586881828384858788898108118128138148158169179189[[#This Row],[Rate (Auto fill)]]*Table15775311283848586881828384858788898108118128138148158169179189[[#This Row],[Hours Groomed]]</f>
        <v>0</v>
      </c>
      <c r="AC178" s="32"/>
      <c r="AE178" s="85"/>
      <c r="AF178" s="85"/>
      <c r="AI178" s="33"/>
      <c r="AJ178" s="39"/>
      <c r="AK178" s="39"/>
      <c r="AL178" s="39"/>
      <c r="AM178" s="76"/>
      <c r="AN178" s="39"/>
      <c r="AO178" s="39"/>
      <c r="AP178" s="33"/>
      <c r="AQ178" s="77"/>
      <c r="AR178" s="39"/>
      <c r="AS178" s="39"/>
      <c r="AT178" s="76"/>
      <c r="AU178" s="39"/>
      <c r="AV178" s="78"/>
      <c r="AW178" s="33"/>
      <c r="AX178" s="77"/>
      <c r="AY178" s="39"/>
      <c r="AZ178" s="39"/>
      <c r="BA178" s="76"/>
      <c r="BB178" s="39"/>
      <c r="BC178" s="78"/>
      <c r="BD178" s="33"/>
      <c r="BE178" s="77"/>
      <c r="BF178" s="39"/>
      <c r="BG178" s="39"/>
      <c r="BH178" s="76"/>
      <c r="BI178" s="39"/>
      <c r="BJ178" s="78"/>
      <c r="BK178" s="33"/>
    </row>
    <row r="179" spans="1:63" x14ac:dyDescent="0.35">
      <c r="A179" s="77"/>
      <c r="B179" s="39"/>
      <c r="C179" s="39"/>
      <c r="D179" s="39"/>
      <c r="E179" s="39"/>
      <c r="F179" s="73"/>
      <c r="G179" s="95">
        <f>Table1487453233343536331323334353738393103113123133143153164174184[[#This Row],[Hours Worked]]*Table1487453233343536331323334353738393103113123133143153164174184[[#This Row],[Rate]]</f>
        <v>0</v>
      </c>
      <c r="H179" s="116"/>
      <c r="I179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79" s="94"/>
      <c r="K179" s="95">
        <f>Table1487453233343536331323334353738393103113123133143153164174184[[#This Row],[Rate (Auto selects)]]*Table1487453233343536331323334353738393103113123133143153164174184[[#This Row],[Hours Used]]</f>
        <v>0</v>
      </c>
      <c r="S179" s="33"/>
      <c r="T179" s="39"/>
      <c r="U179" s="39"/>
      <c r="V179" s="39"/>
      <c r="W179" s="39"/>
      <c r="X179" s="39"/>
      <c r="Y179" s="112">
        <f>IF(X179 &lt;&gt; "", RIGHT(Table15775311283848586881828384858788898108118128138148158169179189[[#This Row],[Class (Dropdown)]],6),0)</f>
        <v>0</v>
      </c>
      <c r="Z179" s="108"/>
      <c r="AA179" s="107"/>
      <c r="AB179" s="111">
        <f>Table15775311283848586881828384858788898108118128138148158169179189[[#This Row],[Rate (Auto fill)]]*Table15775311283848586881828384858788898108118128138148158169179189[[#This Row],[Hours Groomed]]</f>
        <v>0</v>
      </c>
      <c r="AC179" s="32"/>
      <c r="AE179" s="85"/>
      <c r="AF179" s="85"/>
      <c r="AI179" s="33"/>
      <c r="AJ179" s="39"/>
      <c r="AK179" s="39"/>
      <c r="AL179" s="39"/>
      <c r="AM179" s="76"/>
      <c r="AN179" s="39"/>
      <c r="AO179" s="39"/>
      <c r="AP179" s="33"/>
      <c r="AQ179" s="77"/>
      <c r="AR179" s="39"/>
      <c r="AS179" s="39"/>
      <c r="AT179" s="76"/>
      <c r="AU179" s="39"/>
      <c r="AV179" s="78"/>
      <c r="AW179" s="33"/>
      <c r="AX179" s="77"/>
      <c r="AY179" s="39"/>
      <c r="AZ179" s="39"/>
      <c r="BA179" s="76"/>
      <c r="BB179" s="39"/>
      <c r="BC179" s="78"/>
      <c r="BD179" s="33"/>
      <c r="BE179" s="77"/>
      <c r="BF179" s="39"/>
      <c r="BG179" s="39"/>
      <c r="BH179" s="76"/>
      <c r="BI179" s="39"/>
      <c r="BJ179" s="78"/>
      <c r="BK179" s="33"/>
    </row>
    <row r="180" spans="1:63" x14ac:dyDescent="0.35">
      <c r="A180" s="77"/>
      <c r="B180" s="39"/>
      <c r="C180" s="39"/>
      <c r="D180" s="39"/>
      <c r="E180" s="39"/>
      <c r="F180" s="73"/>
      <c r="G180" s="95">
        <f>Table1487453233343536331323334353738393103113123133143153164174184[[#This Row],[Hours Worked]]*Table1487453233343536331323334353738393103113123133143153164174184[[#This Row],[Rate]]</f>
        <v>0</v>
      </c>
      <c r="H180" s="116"/>
      <c r="I180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80" s="94"/>
      <c r="K180" s="95">
        <f>Table1487453233343536331323334353738393103113123133143153164174184[[#This Row],[Rate (Auto selects)]]*Table1487453233343536331323334353738393103113123133143153164174184[[#This Row],[Hours Used]]</f>
        <v>0</v>
      </c>
      <c r="S180" s="33"/>
      <c r="T180" s="39"/>
      <c r="U180" s="39"/>
      <c r="V180" s="39"/>
      <c r="W180" s="39"/>
      <c r="X180" s="39"/>
      <c r="Y180" s="112">
        <f>IF(X180 &lt;&gt; "", RIGHT(Table15775311283848586881828384858788898108118128138148158169179189[[#This Row],[Class (Dropdown)]],6),0)</f>
        <v>0</v>
      </c>
      <c r="Z180" s="108"/>
      <c r="AA180" s="107"/>
      <c r="AB180" s="111">
        <f>Table15775311283848586881828384858788898108118128138148158169179189[[#This Row],[Rate (Auto fill)]]*Table15775311283848586881828384858788898108118128138148158169179189[[#This Row],[Hours Groomed]]</f>
        <v>0</v>
      </c>
      <c r="AC180" s="32"/>
      <c r="AE180" s="85"/>
      <c r="AF180" s="85"/>
      <c r="AI180" s="33"/>
      <c r="AJ180" s="39"/>
      <c r="AK180" s="39"/>
      <c r="AL180" s="39"/>
      <c r="AM180" s="76"/>
      <c r="AN180" s="39"/>
      <c r="AO180" s="39"/>
      <c r="AP180" s="33"/>
      <c r="AQ180" s="77"/>
      <c r="AR180" s="39"/>
      <c r="AS180" s="39"/>
      <c r="AT180" s="76"/>
      <c r="AU180" s="39"/>
      <c r="AV180" s="78"/>
      <c r="AW180" s="33"/>
      <c r="AX180" s="77"/>
      <c r="AY180" s="39"/>
      <c r="AZ180" s="39"/>
      <c r="BA180" s="76"/>
      <c r="BB180" s="39"/>
      <c r="BC180" s="78"/>
      <c r="BD180" s="33"/>
      <c r="BE180" s="77"/>
      <c r="BF180" s="39"/>
      <c r="BG180" s="39"/>
      <c r="BH180" s="76"/>
      <c r="BI180" s="39"/>
      <c r="BJ180" s="78"/>
      <c r="BK180" s="33"/>
    </row>
    <row r="181" spans="1:63" x14ac:dyDescent="0.35">
      <c r="A181" s="77"/>
      <c r="B181" s="39"/>
      <c r="C181" s="39"/>
      <c r="D181" s="39"/>
      <c r="E181" s="39"/>
      <c r="F181" s="73"/>
      <c r="G181" s="95">
        <f>Table1487453233343536331323334353738393103113123133143153164174184[[#This Row],[Hours Worked]]*Table1487453233343536331323334353738393103113123133143153164174184[[#This Row],[Rate]]</f>
        <v>0</v>
      </c>
      <c r="H181" s="116"/>
      <c r="I181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81" s="94"/>
      <c r="K181" s="95">
        <f>Table1487453233343536331323334353738393103113123133143153164174184[[#This Row],[Rate (Auto selects)]]*Table1487453233343536331323334353738393103113123133143153164174184[[#This Row],[Hours Used]]</f>
        <v>0</v>
      </c>
      <c r="S181" s="33"/>
      <c r="T181" s="39"/>
      <c r="U181" s="39"/>
      <c r="V181" s="39"/>
      <c r="W181" s="39"/>
      <c r="X181" s="39"/>
      <c r="Y181" s="112">
        <f>IF(X181 &lt;&gt; "", RIGHT(Table15775311283848586881828384858788898108118128138148158169179189[[#This Row],[Class (Dropdown)]],6),0)</f>
        <v>0</v>
      </c>
      <c r="Z181" s="108"/>
      <c r="AA181" s="107"/>
      <c r="AB181" s="111">
        <f>Table15775311283848586881828384858788898108118128138148158169179189[[#This Row],[Rate (Auto fill)]]*Table15775311283848586881828384858788898108118128138148158169179189[[#This Row],[Hours Groomed]]</f>
        <v>0</v>
      </c>
      <c r="AC181" s="32"/>
      <c r="AE181" s="85"/>
      <c r="AF181" s="85"/>
      <c r="AI181" s="33"/>
      <c r="AJ181" s="39"/>
      <c r="AK181" s="39"/>
      <c r="AL181" s="39"/>
      <c r="AM181" s="76"/>
      <c r="AN181" s="39"/>
      <c r="AO181" s="39"/>
      <c r="AP181" s="33"/>
      <c r="AQ181" s="77"/>
      <c r="AR181" s="39"/>
      <c r="AS181" s="39"/>
      <c r="AT181" s="76"/>
      <c r="AU181" s="39"/>
      <c r="AV181" s="78"/>
      <c r="AW181" s="33"/>
      <c r="AX181" s="77"/>
      <c r="AY181" s="39"/>
      <c r="AZ181" s="39"/>
      <c r="BA181" s="76"/>
      <c r="BB181" s="39"/>
      <c r="BC181" s="78"/>
      <c r="BD181" s="33"/>
      <c r="BE181" s="77"/>
      <c r="BF181" s="39"/>
      <c r="BG181" s="39"/>
      <c r="BH181" s="76"/>
      <c r="BI181" s="39"/>
      <c r="BJ181" s="78"/>
      <c r="BK181" s="33"/>
    </row>
    <row r="182" spans="1:63" x14ac:dyDescent="0.35">
      <c r="A182" s="77"/>
      <c r="B182" s="39"/>
      <c r="C182" s="39"/>
      <c r="D182" s="39"/>
      <c r="E182" s="39"/>
      <c r="F182" s="73"/>
      <c r="G182" s="95">
        <f>Table1487453233343536331323334353738393103113123133143153164174184[[#This Row],[Hours Worked]]*Table1487453233343536331323334353738393103113123133143153164174184[[#This Row],[Rate]]</f>
        <v>0</v>
      </c>
      <c r="H182" s="116"/>
      <c r="I182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82" s="94"/>
      <c r="K182" s="95">
        <f>Table1487453233343536331323334353738393103113123133143153164174184[[#This Row],[Rate (Auto selects)]]*Table1487453233343536331323334353738393103113123133143153164174184[[#This Row],[Hours Used]]</f>
        <v>0</v>
      </c>
      <c r="S182" s="33"/>
      <c r="T182" s="39"/>
      <c r="U182" s="39"/>
      <c r="V182" s="39"/>
      <c r="W182" s="39"/>
      <c r="X182" s="39"/>
      <c r="Y182" s="112">
        <f>IF(X182 &lt;&gt; "", RIGHT(Table15775311283848586881828384858788898108118128138148158169179189[[#This Row],[Class (Dropdown)]],6),0)</f>
        <v>0</v>
      </c>
      <c r="Z182" s="108"/>
      <c r="AA182" s="107"/>
      <c r="AB182" s="111">
        <f>Table15775311283848586881828384858788898108118128138148158169179189[[#This Row],[Rate (Auto fill)]]*Table15775311283848586881828384858788898108118128138148158169179189[[#This Row],[Hours Groomed]]</f>
        <v>0</v>
      </c>
      <c r="AC182" s="32"/>
      <c r="AE182" s="85"/>
      <c r="AF182" s="85"/>
      <c r="AI182" s="33"/>
      <c r="AJ182" s="39"/>
      <c r="AK182" s="39"/>
      <c r="AL182" s="39"/>
      <c r="AM182" s="76"/>
      <c r="AN182" s="39"/>
      <c r="AO182" s="39"/>
      <c r="AP182" s="33"/>
      <c r="AQ182" s="77"/>
      <c r="AR182" s="39"/>
      <c r="AS182" s="39"/>
      <c r="AT182" s="76"/>
      <c r="AU182" s="39"/>
      <c r="AV182" s="78"/>
      <c r="AW182" s="33"/>
      <c r="AX182" s="77"/>
      <c r="AY182" s="39"/>
      <c r="AZ182" s="39"/>
      <c r="BA182" s="76"/>
      <c r="BB182" s="39"/>
      <c r="BC182" s="78"/>
      <c r="BD182" s="33"/>
      <c r="BE182" s="77"/>
      <c r="BF182" s="39"/>
      <c r="BG182" s="39"/>
      <c r="BH182" s="76"/>
      <c r="BI182" s="39"/>
      <c r="BJ182" s="78"/>
      <c r="BK182" s="33"/>
    </row>
    <row r="183" spans="1:63" x14ac:dyDescent="0.35">
      <c r="A183" s="77"/>
      <c r="B183" s="39"/>
      <c r="C183" s="39"/>
      <c r="D183" s="39"/>
      <c r="E183" s="39"/>
      <c r="F183" s="73"/>
      <c r="G183" s="95">
        <f>Table1487453233343536331323334353738393103113123133143153164174184[[#This Row],[Hours Worked]]*Table1487453233343536331323334353738393103113123133143153164174184[[#This Row],[Rate]]</f>
        <v>0</v>
      </c>
      <c r="H183" s="116"/>
      <c r="I183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83" s="94"/>
      <c r="K183" s="95">
        <f>Table1487453233343536331323334353738393103113123133143153164174184[[#This Row],[Rate (Auto selects)]]*Table1487453233343536331323334353738393103113123133143153164174184[[#This Row],[Hours Used]]</f>
        <v>0</v>
      </c>
      <c r="S183" s="33"/>
      <c r="T183" s="39"/>
      <c r="U183" s="39"/>
      <c r="V183" s="39"/>
      <c r="W183" s="39"/>
      <c r="X183" s="39"/>
      <c r="Y183" s="112">
        <f>IF(X183 &lt;&gt; "", RIGHT(Table15775311283848586881828384858788898108118128138148158169179189[[#This Row],[Class (Dropdown)]],6),0)</f>
        <v>0</v>
      </c>
      <c r="Z183" s="108"/>
      <c r="AA183" s="107"/>
      <c r="AB183" s="111">
        <f>Table15775311283848586881828384858788898108118128138148158169179189[[#This Row],[Rate (Auto fill)]]*Table15775311283848586881828384858788898108118128138148158169179189[[#This Row],[Hours Groomed]]</f>
        <v>0</v>
      </c>
      <c r="AC183" s="32"/>
      <c r="AE183" s="85"/>
      <c r="AF183" s="85"/>
      <c r="AI183" s="33"/>
      <c r="AJ183" s="39"/>
      <c r="AK183" s="39"/>
      <c r="AL183" s="39"/>
      <c r="AM183" s="76"/>
      <c r="AN183" s="39"/>
      <c r="AO183" s="39"/>
      <c r="AP183" s="33"/>
      <c r="AQ183" s="77"/>
      <c r="AR183" s="39"/>
      <c r="AS183" s="39"/>
      <c r="AT183" s="76"/>
      <c r="AU183" s="39"/>
      <c r="AV183" s="78"/>
      <c r="AW183" s="33"/>
      <c r="AX183" s="77"/>
      <c r="AY183" s="39"/>
      <c r="AZ183" s="39"/>
      <c r="BA183" s="76"/>
      <c r="BB183" s="39"/>
      <c r="BC183" s="78"/>
      <c r="BD183" s="33"/>
      <c r="BE183" s="77"/>
      <c r="BF183" s="39"/>
      <c r="BG183" s="39"/>
      <c r="BH183" s="76"/>
      <c r="BI183" s="39"/>
      <c r="BJ183" s="78"/>
      <c r="BK183" s="33"/>
    </row>
    <row r="184" spans="1:63" x14ac:dyDescent="0.35">
      <c r="A184" s="77"/>
      <c r="B184" s="39"/>
      <c r="C184" s="39"/>
      <c r="D184" s="39"/>
      <c r="E184" s="39"/>
      <c r="F184" s="73"/>
      <c r="G184" s="95">
        <f>Table1487453233343536331323334353738393103113123133143153164174184[[#This Row],[Hours Worked]]*Table1487453233343536331323334353738393103113123133143153164174184[[#This Row],[Rate]]</f>
        <v>0</v>
      </c>
      <c r="H184" s="116"/>
      <c r="I184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84" s="94"/>
      <c r="K184" s="95">
        <f>Table1487453233343536331323334353738393103113123133143153164174184[[#This Row],[Rate (Auto selects)]]*Table1487453233343536331323334353738393103113123133143153164174184[[#This Row],[Hours Used]]</f>
        <v>0</v>
      </c>
      <c r="S184" s="33"/>
      <c r="T184" s="39"/>
      <c r="U184" s="39"/>
      <c r="V184" s="39"/>
      <c r="W184" s="39"/>
      <c r="X184" s="39"/>
      <c r="Y184" s="112">
        <f>IF(X184 &lt;&gt; "", RIGHT(Table15775311283848586881828384858788898108118128138148158169179189[[#This Row],[Class (Dropdown)]],6),0)</f>
        <v>0</v>
      </c>
      <c r="Z184" s="108"/>
      <c r="AA184" s="107"/>
      <c r="AB184" s="111">
        <f>Table15775311283848586881828384858788898108118128138148158169179189[[#This Row],[Rate (Auto fill)]]*Table15775311283848586881828384858788898108118128138148158169179189[[#This Row],[Hours Groomed]]</f>
        <v>0</v>
      </c>
      <c r="AC184" s="32"/>
      <c r="AE184" s="85"/>
      <c r="AF184" s="85"/>
      <c r="AI184" s="33"/>
      <c r="AJ184" s="39"/>
      <c r="AK184" s="39"/>
      <c r="AL184" s="39"/>
      <c r="AM184" s="76"/>
      <c r="AN184" s="39"/>
      <c r="AO184" s="39"/>
      <c r="AP184" s="33"/>
      <c r="AQ184" s="77"/>
      <c r="AR184" s="39"/>
      <c r="AS184" s="39"/>
      <c r="AT184" s="76"/>
      <c r="AU184" s="39"/>
      <c r="AV184" s="78"/>
      <c r="AW184" s="33"/>
      <c r="AX184" s="77"/>
      <c r="AY184" s="39"/>
      <c r="AZ184" s="39"/>
      <c r="BA184" s="76"/>
      <c r="BB184" s="39"/>
      <c r="BC184" s="78"/>
      <c r="BD184" s="33"/>
      <c r="BE184" s="77"/>
      <c r="BF184" s="39"/>
      <c r="BG184" s="39"/>
      <c r="BH184" s="76"/>
      <c r="BI184" s="39"/>
      <c r="BJ184" s="78"/>
      <c r="BK184" s="33"/>
    </row>
    <row r="185" spans="1:63" x14ac:dyDescent="0.35">
      <c r="A185" s="77"/>
      <c r="B185" s="39"/>
      <c r="C185" s="39"/>
      <c r="D185" s="39"/>
      <c r="E185" s="39"/>
      <c r="F185" s="73"/>
      <c r="G185" s="95">
        <f>Table1487453233343536331323334353738393103113123133143153164174184[[#This Row],[Hours Worked]]*Table1487453233343536331323334353738393103113123133143153164174184[[#This Row],[Rate]]</f>
        <v>0</v>
      </c>
      <c r="H185" s="116"/>
      <c r="I185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85" s="94"/>
      <c r="K185" s="95">
        <f>Table1487453233343536331323334353738393103113123133143153164174184[[#This Row],[Rate (Auto selects)]]*Table1487453233343536331323334353738393103113123133143153164174184[[#This Row],[Hours Used]]</f>
        <v>0</v>
      </c>
      <c r="S185" s="33"/>
      <c r="T185" s="39"/>
      <c r="U185" s="39"/>
      <c r="V185" s="39"/>
      <c r="W185" s="39"/>
      <c r="X185" s="39"/>
      <c r="Y185" s="112">
        <f>IF(X185 &lt;&gt; "", RIGHT(Table15775311283848586881828384858788898108118128138148158169179189[[#This Row],[Class (Dropdown)]],6),0)</f>
        <v>0</v>
      </c>
      <c r="Z185" s="108"/>
      <c r="AA185" s="107"/>
      <c r="AB185" s="111">
        <f>Table15775311283848586881828384858788898108118128138148158169179189[[#This Row],[Rate (Auto fill)]]*Table15775311283848586881828384858788898108118128138148158169179189[[#This Row],[Hours Groomed]]</f>
        <v>0</v>
      </c>
      <c r="AC185" s="32"/>
      <c r="AE185" s="85"/>
      <c r="AF185" s="85"/>
      <c r="AI185" s="33"/>
      <c r="AJ185" s="39"/>
      <c r="AK185" s="39"/>
      <c r="AL185" s="39"/>
      <c r="AM185" s="76"/>
      <c r="AN185" s="39"/>
      <c r="AO185" s="39"/>
      <c r="AP185" s="33"/>
      <c r="AQ185" s="77"/>
      <c r="AR185" s="39"/>
      <c r="AS185" s="39"/>
      <c r="AT185" s="76"/>
      <c r="AU185" s="39"/>
      <c r="AV185" s="78"/>
      <c r="AW185" s="33"/>
      <c r="AX185" s="77"/>
      <c r="AY185" s="39"/>
      <c r="AZ185" s="39"/>
      <c r="BA185" s="76"/>
      <c r="BB185" s="39"/>
      <c r="BC185" s="78"/>
      <c r="BD185" s="33"/>
      <c r="BE185" s="77"/>
      <c r="BF185" s="39"/>
      <c r="BG185" s="39"/>
      <c r="BH185" s="76"/>
      <c r="BI185" s="39"/>
      <c r="BJ185" s="78"/>
      <c r="BK185" s="33"/>
    </row>
    <row r="186" spans="1:63" x14ac:dyDescent="0.35">
      <c r="A186" s="77"/>
      <c r="B186" s="39"/>
      <c r="C186" s="39"/>
      <c r="D186" s="39"/>
      <c r="E186" s="39"/>
      <c r="F186" s="73"/>
      <c r="G186" s="95">
        <f>Table1487453233343536331323334353738393103113123133143153164174184[[#This Row],[Hours Worked]]*Table1487453233343536331323334353738393103113123133143153164174184[[#This Row],[Rate]]</f>
        <v>0</v>
      </c>
      <c r="H186" s="116"/>
      <c r="I186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86" s="94"/>
      <c r="K186" s="95">
        <f>Table1487453233343536331323334353738393103113123133143153164174184[[#This Row],[Rate (Auto selects)]]*Table1487453233343536331323334353738393103113123133143153164174184[[#This Row],[Hours Used]]</f>
        <v>0</v>
      </c>
      <c r="S186" s="33"/>
      <c r="T186" s="39"/>
      <c r="U186" s="39"/>
      <c r="V186" s="39"/>
      <c r="W186" s="39"/>
      <c r="X186" s="39"/>
      <c r="Y186" s="112">
        <f>IF(X186 &lt;&gt; "", RIGHT(Table15775311283848586881828384858788898108118128138148158169179189[[#This Row],[Class (Dropdown)]],6),0)</f>
        <v>0</v>
      </c>
      <c r="Z186" s="108"/>
      <c r="AA186" s="107"/>
      <c r="AB186" s="111">
        <f>Table15775311283848586881828384858788898108118128138148158169179189[[#This Row],[Rate (Auto fill)]]*Table15775311283848586881828384858788898108118128138148158169179189[[#This Row],[Hours Groomed]]</f>
        <v>0</v>
      </c>
      <c r="AC186" s="32"/>
      <c r="AE186" s="85"/>
      <c r="AF186" s="85"/>
      <c r="AI186" s="33"/>
      <c r="AJ186" s="39"/>
      <c r="AK186" s="39"/>
      <c r="AL186" s="39"/>
      <c r="AM186" s="76"/>
      <c r="AN186" s="39"/>
      <c r="AO186" s="39"/>
      <c r="AP186" s="33"/>
      <c r="AQ186" s="77"/>
      <c r="AR186" s="39"/>
      <c r="AS186" s="39"/>
      <c r="AT186" s="76"/>
      <c r="AU186" s="39"/>
      <c r="AV186" s="78"/>
      <c r="AW186" s="33"/>
      <c r="AX186" s="77"/>
      <c r="AY186" s="39"/>
      <c r="AZ186" s="39"/>
      <c r="BA186" s="76"/>
      <c r="BB186" s="39"/>
      <c r="BC186" s="78"/>
      <c r="BD186" s="33"/>
      <c r="BE186" s="77"/>
      <c r="BF186" s="39"/>
      <c r="BG186" s="39"/>
      <c r="BH186" s="76"/>
      <c r="BI186" s="39"/>
      <c r="BJ186" s="78"/>
      <c r="BK186" s="33"/>
    </row>
    <row r="187" spans="1:63" x14ac:dyDescent="0.35">
      <c r="A187" s="77"/>
      <c r="B187" s="39"/>
      <c r="C187" s="39"/>
      <c r="D187" s="39"/>
      <c r="E187" s="39"/>
      <c r="F187" s="73"/>
      <c r="G187" s="95">
        <f>Table1487453233343536331323334353738393103113123133143153164174184[[#This Row],[Hours Worked]]*Table1487453233343536331323334353738393103113123133143153164174184[[#This Row],[Rate]]</f>
        <v>0</v>
      </c>
      <c r="H187" s="116"/>
      <c r="I187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87" s="94"/>
      <c r="K187" s="95">
        <f>Table1487453233343536331323334353738393103113123133143153164174184[[#This Row],[Rate (Auto selects)]]*Table1487453233343536331323334353738393103113123133143153164174184[[#This Row],[Hours Used]]</f>
        <v>0</v>
      </c>
      <c r="S187" s="33"/>
      <c r="T187" s="39"/>
      <c r="U187" s="39"/>
      <c r="V187" s="39"/>
      <c r="W187" s="39"/>
      <c r="X187" s="39"/>
      <c r="Y187" s="112">
        <f>IF(X187 &lt;&gt; "", RIGHT(Table15775311283848586881828384858788898108118128138148158169179189[[#This Row],[Class (Dropdown)]],6),0)</f>
        <v>0</v>
      </c>
      <c r="Z187" s="108"/>
      <c r="AA187" s="107"/>
      <c r="AB187" s="111">
        <f>Table15775311283848586881828384858788898108118128138148158169179189[[#This Row],[Rate (Auto fill)]]*Table15775311283848586881828384858788898108118128138148158169179189[[#This Row],[Hours Groomed]]</f>
        <v>0</v>
      </c>
      <c r="AC187" s="32"/>
      <c r="AE187" s="85"/>
      <c r="AF187" s="85"/>
      <c r="AI187" s="33"/>
      <c r="AJ187" s="39"/>
      <c r="AK187" s="39"/>
      <c r="AL187" s="39"/>
      <c r="AM187" s="76"/>
      <c r="AN187" s="39"/>
      <c r="AO187" s="39"/>
      <c r="AP187" s="33"/>
      <c r="AQ187" s="77"/>
      <c r="AR187" s="39"/>
      <c r="AS187" s="39"/>
      <c r="AT187" s="76"/>
      <c r="AU187" s="39"/>
      <c r="AV187" s="78"/>
      <c r="AW187" s="33"/>
      <c r="AX187" s="77"/>
      <c r="AY187" s="39"/>
      <c r="AZ187" s="39"/>
      <c r="BA187" s="76"/>
      <c r="BB187" s="39"/>
      <c r="BC187" s="78"/>
      <c r="BD187" s="33"/>
      <c r="BE187" s="77"/>
      <c r="BF187" s="39"/>
      <c r="BG187" s="39"/>
      <c r="BH187" s="76"/>
      <c r="BI187" s="39"/>
      <c r="BJ187" s="78"/>
      <c r="BK187" s="33"/>
    </row>
    <row r="188" spans="1:63" x14ac:dyDescent="0.35">
      <c r="A188" s="77"/>
      <c r="B188" s="39"/>
      <c r="C188" s="39"/>
      <c r="D188" s="39"/>
      <c r="E188" s="39"/>
      <c r="F188" s="73"/>
      <c r="G188" s="95">
        <f>Table1487453233343536331323334353738393103113123133143153164174184[[#This Row],[Hours Worked]]*Table1487453233343536331323334353738393103113123133143153164174184[[#This Row],[Rate]]</f>
        <v>0</v>
      </c>
      <c r="H188" s="116"/>
      <c r="I188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88" s="94"/>
      <c r="K188" s="95">
        <f>Table1487453233343536331323334353738393103113123133143153164174184[[#This Row],[Rate (Auto selects)]]*Table1487453233343536331323334353738393103113123133143153164174184[[#This Row],[Hours Used]]</f>
        <v>0</v>
      </c>
      <c r="S188" s="33"/>
      <c r="T188" s="39"/>
      <c r="U188" s="39"/>
      <c r="V188" s="39"/>
      <c r="W188" s="39"/>
      <c r="X188" s="39"/>
      <c r="Y188" s="112">
        <f>IF(X188 &lt;&gt; "", RIGHT(Table15775311283848586881828384858788898108118128138148158169179189[[#This Row],[Class (Dropdown)]],6),0)</f>
        <v>0</v>
      </c>
      <c r="Z188" s="108"/>
      <c r="AA188" s="107"/>
      <c r="AB188" s="111">
        <f>Table15775311283848586881828384858788898108118128138148158169179189[[#This Row],[Rate (Auto fill)]]*Table15775311283848586881828384858788898108118128138148158169179189[[#This Row],[Hours Groomed]]</f>
        <v>0</v>
      </c>
      <c r="AC188" s="32"/>
      <c r="AE188" s="85"/>
      <c r="AF188" s="85"/>
      <c r="AI188" s="33"/>
      <c r="AJ188" s="39"/>
      <c r="AK188" s="39"/>
      <c r="AL188" s="39"/>
      <c r="AM188" s="76"/>
      <c r="AN188" s="39"/>
      <c r="AO188" s="39"/>
      <c r="AP188" s="33"/>
      <c r="AQ188" s="77"/>
      <c r="AR188" s="39"/>
      <c r="AS188" s="39"/>
      <c r="AT188" s="76"/>
      <c r="AU188" s="39"/>
      <c r="AV188" s="78"/>
      <c r="AW188" s="33"/>
      <c r="AX188" s="77"/>
      <c r="AY188" s="39"/>
      <c r="AZ188" s="39"/>
      <c r="BA188" s="76"/>
      <c r="BB188" s="39"/>
      <c r="BC188" s="78"/>
      <c r="BD188" s="33"/>
      <c r="BE188" s="77"/>
      <c r="BF188" s="39"/>
      <c r="BG188" s="39"/>
      <c r="BH188" s="76"/>
      <c r="BI188" s="39"/>
      <c r="BJ188" s="78"/>
      <c r="BK188" s="33"/>
    </row>
    <row r="189" spans="1:63" x14ac:dyDescent="0.35">
      <c r="A189" s="77"/>
      <c r="B189" s="39"/>
      <c r="C189" s="39"/>
      <c r="D189" s="39"/>
      <c r="E189" s="39"/>
      <c r="F189" s="73"/>
      <c r="G189" s="95">
        <f>Table1487453233343536331323334353738393103113123133143153164174184[[#This Row],[Hours Worked]]*Table1487453233343536331323334353738393103113123133143153164174184[[#This Row],[Rate]]</f>
        <v>0</v>
      </c>
      <c r="H189" s="116"/>
      <c r="I189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89" s="94"/>
      <c r="K189" s="95">
        <f>Table1487453233343536331323334353738393103113123133143153164174184[[#This Row],[Rate (Auto selects)]]*Table1487453233343536331323334353738393103113123133143153164174184[[#This Row],[Hours Used]]</f>
        <v>0</v>
      </c>
      <c r="S189" s="33"/>
      <c r="T189" s="39"/>
      <c r="U189" s="39"/>
      <c r="V189" s="39"/>
      <c r="W189" s="39"/>
      <c r="X189" s="39"/>
      <c r="Y189" s="112">
        <f>IF(X189 &lt;&gt; "", RIGHT(Table15775311283848586881828384858788898108118128138148158169179189[[#This Row],[Class (Dropdown)]],6),0)</f>
        <v>0</v>
      </c>
      <c r="Z189" s="108"/>
      <c r="AA189" s="107"/>
      <c r="AB189" s="111">
        <f>Table15775311283848586881828384858788898108118128138148158169179189[[#This Row],[Rate (Auto fill)]]*Table15775311283848586881828384858788898108118128138148158169179189[[#This Row],[Hours Groomed]]</f>
        <v>0</v>
      </c>
      <c r="AC189" s="32"/>
      <c r="AE189" s="85"/>
      <c r="AF189" s="85"/>
      <c r="AI189" s="33"/>
      <c r="AJ189" s="39"/>
      <c r="AK189" s="39"/>
      <c r="AL189" s="39"/>
      <c r="AM189" s="76"/>
      <c r="AN189" s="39"/>
      <c r="AO189" s="39"/>
      <c r="AP189" s="33"/>
      <c r="AQ189" s="77"/>
      <c r="AR189" s="39"/>
      <c r="AS189" s="39"/>
      <c r="AT189" s="76"/>
      <c r="AU189" s="39"/>
      <c r="AV189" s="78"/>
      <c r="AW189" s="33"/>
      <c r="AX189" s="77"/>
      <c r="AY189" s="39"/>
      <c r="AZ189" s="39"/>
      <c r="BA189" s="76"/>
      <c r="BB189" s="39"/>
      <c r="BC189" s="78"/>
      <c r="BD189" s="33"/>
      <c r="BE189" s="77"/>
      <c r="BF189" s="39"/>
      <c r="BG189" s="39"/>
      <c r="BH189" s="76"/>
      <c r="BI189" s="39"/>
      <c r="BJ189" s="78"/>
      <c r="BK189" s="33"/>
    </row>
    <row r="190" spans="1:63" x14ac:dyDescent="0.35">
      <c r="A190" s="77"/>
      <c r="B190" s="39"/>
      <c r="C190" s="39"/>
      <c r="D190" s="39"/>
      <c r="E190" s="39"/>
      <c r="F190" s="73"/>
      <c r="G190" s="95">
        <f>Table1487453233343536331323334353738393103113123133143153164174184[[#This Row],[Hours Worked]]*Table1487453233343536331323334353738393103113123133143153164174184[[#This Row],[Rate]]</f>
        <v>0</v>
      </c>
      <c r="H190" s="116"/>
      <c r="I190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90" s="94"/>
      <c r="K190" s="95">
        <f>Table1487453233343536331323334353738393103113123133143153164174184[[#This Row],[Rate (Auto selects)]]*Table1487453233343536331323334353738393103113123133143153164174184[[#This Row],[Hours Used]]</f>
        <v>0</v>
      </c>
      <c r="S190" s="33"/>
      <c r="T190" s="39"/>
      <c r="U190" s="39"/>
      <c r="V190" s="39"/>
      <c r="W190" s="39"/>
      <c r="X190" s="39"/>
      <c r="Y190" s="112">
        <f>IF(X190 &lt;&gt; "", RIGHT(Table15775311283848586881828384858788898108118128138148158169179189[[#This Row],[Class (Dropdown)]],6),0)</f>
        <v>0</v>
      </c>
      <c r="Z190" s="108"/>
      <c r="AA190" s="107"/>
      <c r="AB190" s="111">
        <f>Table15775311283848586881828384858788898108118128138148158169179189[[#This Row],[Rate (Auto fill)]]*Table15775311283848586881828384858788898108118128138148158169179189[[#This Row],[Hours Groomed]]</f>
        <v>0</v>
      </c>
      <c r="AC190" s="32"/>
      <c r="AE190" s="85"/>
      <c r="AF190" s="85"/>
      <c r="AI190" s="33"/>
      <c r="AJ190" s="39"/>
      <c r="AK190" s="39"/>
      <c r="AL190" s="39"/>
      <c r="AM190" s="76"/>
      <c r="AN190" s="39"/>
      <c r="AO190" s="39"/>
      <c r="AP190" s="33"/>
      <c r="AQ190" s="77"/>
      <c r="AR190" s="39"/>
      <c r="AS190" s="39"/>
      <c r="AT190" s="76"/>
      <c r="AU190" s="39"/>
      <c r="AV190" s="78"/>
      <c r="AW190" s="33"/>
      <c r="AX190" s="77"/>
      <c r="AY190" s="39"/>
      <c r="AZ190" s="39"/>
      <c r="BA190" s="76"/>
      <c r="BB190" s="39"/>
      <c r="BC190" s="78"/>
      <c r="BD190" s="33"/>
      <c r="BE190" s="77"/>
      <c r="BF190" s="39"/>
      <c r="BG190" s="39"/>
      <c r="BH190" s="76"/>
      <c r="BI190" s="39"/>
      <c r="BJ190" s="78"/>
      <c r="BK190" s="33"/>
    </row>
    <row r="191" spans="1:63" x14ac:dyDescent="0.35">
      <c r="A191" s="77"/>
      <c r="B191" s="39"/>
      <c r="C191" s="39"/>
      <c r="D191" s="39"/>
      <c r="E191" s="39"/>
      <c r="F191" s="73"/>
      <c r="G191" s="95">
        <f>Table1487453233343536331323334353738393103113123133143153164174184[[#This Row],[Hours Worked]]*Table1487453233343536331323334353738393103113123133143153164174184[[#This Row],[Rate]]</f>
        <v>0</v>
      </c>
      <c r="H191" s="116"/>
      <c r="I191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91" s="94"/>
      <c r="K191" s="95">
        <f>Table1487453233343536331323334353738393103113123133143153164174184[[#This Row],[Rate (Auto selects)]]*Table1487453233343536331323334353738393103113123133143153164174184[[#This Row],[Hours Used]]</f>
        <v>0</v>
      </c>
      <c r="S191" s="33"/>
      <c r="T191" s="39"/>
      <c r="U191" s="39"/>
      <c r="V191" s="39"/>
      <c r="W191" s="39"/>
      <c r="X191" s="39"/>
      <c r="Y191" s="112">
        <f>IF(X191 &lt;&gt; "", RIGHT(Table15775311283848586881828384858788898108118128138148158169179189[[#This Row],[Class (Dropdown)]],6),0)</f>
        <v>0</v>
      </c>
      <c r="Z191" s="108"/>
      <c r="AA191" s="107"/>
      <c r="AB191" s="111">
        <f>Table15775311283848586881828384858788898108118128138148158169179189[[#This Row],[Rate (Auto fill)]]*Table15775311283848586881828384858788898108118128138148158169179189[[#This Row],[Hours Groomed]]</f>
        <v>0</v>
      </c>
      <c r="AC191" s="32"/>
      <c r="AE191" s="85"/>
      <c r="AF191" s="85"/>
      <c r="AI191" s="33"/>
      <c r="AJ191" s="39"/>
      <c r="AK191" s="39"/>
      <c r="AL191" s="39"/>
      <c r="AM191" s="76"/>
      <c r="AN191" s="39"/>
      <c r="AO191" s="39"/>
      <c r="AP191" s="33"/>
      <c r="AQ191" s="77"/>
      <c r="AR191" s="39"/>
      <c r="AS191" s="39"/>
      <c r="AT191" s="76"/>
      <c r="AU191" s="39"/>
      <c r="AV191" s="78"/>
      <c r="AW191" s="33"/>
      <c r="AX191" s="77"/>
      <c r="AY191" s="39"/>
      <c r="AZ191" s="39"/>
      <c r="BA191" s="76"/>
      <c r="BB191" s="39"/>
      <c r="BC191" s="78"/>
      <c r="BD191" s="33"/>
      <c r="BE191" s="77"/>
      <c r="BF191" s="39"/>
      <c r="BG191" s="39"/>
      <c r="BH191" s="76"/>
      <c r="BI191" s="39"/>
      <c r="BJ191" s="78"/>
      <c r="BK191" s="33"/>
    </row>
    <row r="192" spans="1:63" x14ac:dyDescent="0.35">
      <c r="A192" s="77"/>
      <c r="B192" s="39"/>
      <c r="C192" s="39"/>
      <c r="D192" s="39"/>
      <c r="E192" s="39"/>
      <c r="F192" s="73"/>
      <c r="G192" s="95">
        <f>Table1487453233343536331323334353738393103113123133143153164174184[[#This Row],[Hours Worked]]*Table1487453233343536331323334353738393103113123133143153164174184[[#This Row],[Rate]]</f>
        <v>0</v>
      </c>
      <c r="H192" s="116"/>
      <c r="I192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92" s="94"/>
      <c r="K192" s="95">
        <f>Table1487453233343536331323334353738393103113123133143153164174184[[#This Row],[Rate (Auto selects)]]*Table1487453233343536331323334353738393103113123133143153164174184[[#This Row],[Hours Used]]</f>
        <v>0</v>
      </c>
      <c r="S192" s="33"/>
      <c r="T192" s="39"/>
      <c r="U192" s="39"/>
      <c r="V192" s="39"/>
      <c r="W192" s="39"/>
      <c r="X192" s="39"/>
      <c r="Y192" s="112">
        <f>IF(X192 &lt;&gt; "", RIGHT(Table15775311283848586881828384858788898108118128138148158169179189[[#This Row],[Class (Dropdown)]],6),0)</f>
        <v>0</v>
      </c>
      <c r="Z192" s="108"/>
      <c r="AA192" s="107"/>
      <c r="AB192" s="111">
        <f>Table15775311283848586881828384858788898108118128138148158169179189[[#This Row],[Rate (Auto fill)]]*Table15775311283848586881828384858788898108118128138148158169179189[[#This Row],[Hours Groomed]]</f>
        <v>0</v>
      </c>
      <c r="AC192" s="32"/>
      <c r="AE192" s="85"/>
      <c r="AF192" s="85"/>
      <c r="AI192" s="33"/>
      <c r="AJ192" s="39"/>
      <c r="AK192" s="39"/>
      <c r="AL192" s="39"/>
      <c r="AM192" s="76"/>
      <c r="AN192" s="39"/>
      <c r="AO192" s="39"/>
      <c r="AP192" s="33"/>
      <c r="AQ192" s="77"/>
      <c r="AR192" s="39"/>
      <c r="AS192" s="39"/>
      <c r="AT192" s="76"/>
      <c r="AU192" s="39"/>
      <c r="AV192" s="78"/>
      <c r="AW192" s="33"/>
      <c r="AX192" s="77"/>
      <c r="AY192" s="39"/>
      <c r="AZ192" s="39"/>
      <c r="BA192" s="76"/>
      <c r="BB192" s="39"/>
      <c r="BC192" s="78"/>
      <c r="BD192" s="33"/>
      <c r="BE192" s="77"/>
      <c r="BF192" s="39"/>
      <c r="BG192" s="39"/>
      <c r="BH192" s="76"/>
      <c r="BI192" s="39"/>
      <c r="BJ192" s="78"/>
      <c r="BK192" s="33"/>
    </row>
    <row r="193" spans="1:63" x14ac:dyDescent="0.35">
      <c r="A193" s="77"/>
      <c r="B193" s="39"/>
      <c r="C193" s="39"/>
      <c r="D193" s="39"/>
      <c r="E193" s="39"/>
      <c r="F193" s="73"/>
      <c r="G193" s="95">
        <f>Table1487453233343536331323334353738393103113123133143153164174184[[#This Row],[Hours Worked]]*Table1487453233343536331323334353738393103113123133143153164174184[[#This Row],[Rate]]</f>
        <v>0</v>
      </c>
      <c r="H193" s="116"/>
      <c r="I193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93" s="94"/>
      <c r="K193" s="95">
        <f>Table1487453233343536331323334353738393103113123133143153164174184[[#This Row],[Rate (Auto selects)]]*Table1487453233343536331323334353738393103113123133143153164174184[[#This Row],[Hours Used]]</f>
        <v>0</v>
      </c>
      <c r="S193" s="33"/>
      <c r="T193" s="39"/>
      <c r="U193" s="39"/>
      <c r="V193" s="39"/>
      <c r="W193" s="39"/>
      <c r="X193" s="39"/>
      <c r="Y193" s="112">
        <f>IF(X193 &lt;&gt; "", RIGHT(Table15775311283848586881828384858788898108118128138148158169179189[[#This Row],[Class (Dropdown)]],6),0)</f>
        <v>0</v>
      </c>
      <c r="Z193" s="108"/>
      <c r="AA193" s="107"/>
      <c r="AB193" s="111">
        <f>Table15775311283848586881828384858788898108118128138148158169179189[[#This Row],[Rate (Auto fill)]]*Table15775311283848586881828384858788898108118128138148158169179189[[#This Row],[Hours Groomed]]</f>
        <v>0</v>
      </c>
      <c r="AC193" s="32"/>
      <c r="AE193" s="85"/>
      <c r="AF193" s="85"/>
      <c r="AI193" s="33"/>
      <c r="AJ193" s="39"/>
      <c r="AK193" s="39"/>
      <c r="AL193" s="39"/>
      <c r="AM193" s="76"/>
      <c r="AN193" s="39"/>
      <c r="AO193" s="39"/>
      <c r="AP193" s="33"/>
      <c r="AQ193" s="77"/>
      <c r="AR193" s="39"/>
      <c r="AS193" s="39"/>
      <c r="AT193" s="76"/>
      <c r="AU193" s="39"/>
      <c r="AV193" s="78"/>
      <c r="AW193" s="33"/>
      <c r="AX193" s="77"/>
      <c r="AY193" s="39"/>
      <c r="AZ193" s="39"/>
      <c r="BA193" s="76"/>
      <c r="BB193" s="39"/>
      <c r="BC193" s="78"/>
      <c r="BD193" s="33"/>
      <c r="BE193" s="77"/>
      <c r="BF193" s="39"/>
      <c r="BG193" s="39"/>
      <c r="BH193" s="76"/>
      <c r="BI193" s="39"/>
      <c r="BJ193" s="78"/>
      <c r="BK193" s="33"/>
    </row>
    <row r="194" spans="1:63" x14ac:dyDescent="0.35">
      <c r="A194" s="77"/>
      <c r="B194" s="39"/>
      <c r="C194" s="39"/>
      <c r="D194" s="39"/>
      <c r="E194" s="39"/>
      <c r="F194" s="73"/>
      <c r="G194" s="95">
        <f>Table1487453233343536331323334353738393103113123133143153164174184[[#This Row],[Hours Worked]]*Table1487453233343536331323334353738393103113123133143153164174184[[#This Row],[Rate]]</f>
        <v>0</v>
      </c>
      <c r="H194" s="116"/>
      <c r="I194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94" s="94"/>
      <c r="K194" s="95">
        <f>Table1487453233343536331323334353738393103113123133143153164174184[[#This Row],[Rate (Auto selects)]]*Table1487453233343536331323334353738393103113123133143153164174184[[#This Row],[Hours Used]]</f>
        <v>0</v>
      </c>
      <c r="S194" s="33"/>
      <c r="T194" s="39"/>
      <c r="U194" s="39"/>
      <c r="V194" s="39"/>
      <c r="W194" s="39"/>
      <c r="X194" s="39"/>
      <c r="Y194" s="112">
        <f>IF(X194 &lt;&gt; "", RIGHT(Table15775311283848586881828384858788898108118128138148158169179189[[#This Row],[Class (Dropdown)]],6),0)</f>
        <v>0</v>
      </c>
      <c r="Z194" s="108"/>
      <c r="AA194" s="107"/>
      <c r="AB194" s="111">
        <f>Table15775311283848586881828384858788898108118128138148158169179189[[#This Row],[Rate (Auto fill)]]*Table15775311283848586881828384858788898108118128138148158169179189[[#This Row],[Hours Groomed]]</f>
        <v>0</v>
      </c>
      <c r="AC194" s="32"/>
      <c r="AE194" s="85"/>
      <c r="AF194" s="85"/>
      <c r="AI194" s="33"/>
      <c r="AJ194" s="39"/>
      <c r="AK194" s="39"/>
      <c r="AL194" s="39"/>
      <c r="AM194" s="76"/>
      <c r="AN194" s="39"/>
      <c r="AO194" s="39"/>
      <c r="AP194" s="33"/>
      <c r="AQ194" s="77"/>
      <c r="AR194" s="39"/>
      <c r="AS194" s="39"/>
      <c r="AT194" s="76"/>
      <c r="AU194" s="39"/>
      <c r="AV194" s="78"/>
      <c r="AW194" s="33"/>
      <c r="AX194" s="77"/>
      <c r="AY194" s="39"/>
      <c r="AZ194" s="39"/>
      <c r="BA194" s="76"/>
      <c r="BB194" s="39"/>
      <c r="BC194" s="78"/>
      <c r="BD194" s="33"/>
      <c r="BE194" s="77"/>
      <c r="BF194" s="39"/>
      <c r="BG194" s="39"/>
      <c r="BH194" s="76"/>
      <c r="BI194" s="39"/>
      <c r="BJ194" s="78"/>
      <c r="BK194" s="33"/>
    </row>
    <row r="195" spans="1:63" x14ac:dyDescent="0.35">
      <c r="A195" s="77"/>
      <c r="B195" s="39"/>
      <c r="C195" s="39"/>
      <c r="D195" s="39"/>
      <c r="E195" s="39"/>
      <c r="F195" s="73"/>
      <c r="G195" s="95">
        <f>Table1487453233343536331323334353738393103113123133143153164174184[[#This Row],[Hours Worked]]*Table1487453233343536331323334353738393103113123133143153164174184[[#This Row],[Rate]]</f>
        <v>0</v>
      </c>
      <c r="H195" s="116"/>
      <c r="I195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95" s="94"/>
      <c r="K195" s="95">
        <f>Table1487453233343536331323334353738393103113123133143153164174184[[#This Row],[Rate (Auto selects)]]*Table1487453233343536331323334353738393103113123133143153164174184[[#This Row],[Hours Used]]</f>
        <v>0</v>
      </c>
      <c r="S195" s="33"/>
      <c r="T195" s="39"/>
      <c r="U195" s="39"/>
      <c r="V195" s="39"/>
      <c r="W195" s="39"/>
      <c r="X195" s="39"/>
      <c r="Y195" s="112">
        <f>IF(X195 &lt;&gt; "", RIGHT(Table15775311283848586881828384858788898108118128138148158169179189[[#This Row],[Class (Dropdown)]],6),0)</f>
        <v>0</v>
      </c>
      <c r="Z195" s="108"/>
      <c r="AA195" s="107"/>
      <c r="AB195" s="111">
        <f>Table15775311283848586881828384858788898108118128138148158169179189[[#This Row],[Rate (Auto fill)]]*Table15775311283848586881828384858788898108118128138148158169179189[[#This Row],[Hours Groomed]]</f>
        <v>0</v>
      </c>
      <c r="AC195" s="32"/>
      <c r="AE195" s="85"/>
      <c r="AF195" s="85"/>
      <c r="AI195" s="33"/>
      <c r="AJ195" s="39"/>
      <c r="AK195" s="39"/>
      <c r="AL195" s="39"/>
      <c r="AM195" s="76"/>
      <c r="AN195" s="39"/>
      <c r="AO195" s="39"/>
      <c r="AP195" s="33"/>
      <c r="AQ195" s="77"/>
      <c r="AR195" s="39"/>
      <c r="AS195" s="39"/>
      <c r="AT195" s="76"/>
      <c r="AU195" s="39"/>
      <c r="AV195" s="78"/>
      <c r="AW195" s="33"/>
      <c r="AX195" s="77"/>
      <c r="AY195" s="39"/>
      <c r="AZ195" s="39"/>
      <c r="BA195" s="76"/>
      <c r="BB195" s="39"/>
      <c r="BC195" s="78"/>
      <c r="BD195" s="33"/>
      <c r="BE195" s="77"/>
      <c r="BF195" s="39"/>
      <c r="BG195" s="39"/>
      <c r="BH195" s="76"/>
      <c r="BI195" s="39"/>
      <c r="BJ195" s="78"/>
      <c r="BK195" s="33"/>
    </row>
    <row r="196" spans="1:63" x14ac:dyDescent="0.35">
      <c r="A196" s="77"/>
      <c r="B196" s="39"/>
      <c r="C196" s="39"/>
      <c r="D196" s="39"/>
      <c r="E196" s="39"/>
      <c r="F196" s="73"/>
      <c r="G196" s="95">
        <f>Table1487453233343536331323334353738393103113123133143153164174184[[#This Row],[Hours Worked]]*Table1487453233343536331323334353738393103113123133143153164174184[[#This Row],[Rate]]</f>
        <v>0</v>
      </c>
      <c r="H196" s="116"/>
      <c r="I196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96" s="94"/>
      <c r="K196" s="95">
        <f>Table1487453233343536331323334353738393103113123133143153164174184[[#This Row],[Rate (Auto selects)]]*Table1487453233343536331323334353738393103113123133143153164174184[[#This Row],[Hours Used]]</f>
        <v>0</v>
      </c>
      <c r="S196" s="33"/>
      <c r="T196" s="39"/>
      <c r="U196" s="39"/>
      <c r="V196" s="39"/>
      <c r="W196" s="39"/>
      <c r="X196" s="39"/>
      <c r="Y196" s="112">
        <f>IF(X196 &lt;&gt; "", RIGHT(Table15775311283848586881828384858788898108118128138148158169179189[[#This Row],[Class (Dropdown)]],6),0)</f>
        <v>0</v>
      </c>
      <c r="Z196" s="108"/>
      <c r="AA196" s="107"/>
      <c r="AB196" s="111">
        <f>Table15775311283848586881828384858788898108118128138148158169179189[[#This Row],[Rate (Auto fill)]]*Table15775311283848586881828384858788898108118128138148158169179189[[#This Row],[Hours Groomed]]</f>
        <v>0</v>
      </c>
      <c r="AC196" s="32"/>
      <c r="AE196" s="85"/>
      <c r="AF196" s="85"/>
      <c r="AI196" s="33"/>
      <c r="AJ196" s="39"/>
      <c r="AK196" s="39"/>
      <c r="AL196" s="39"/>
      <c r="AM196" s="76"/>
      <c r="AN196" s="39"/>
      <c r="AO196" s="39"/>
      <c r="AP196" s="33"/>
      <c r="AQ196" s="77"/>
      <c r="AR196" s="39"/>
      <c r="AS196" s="39"/>
      <c r="AT196" s="76"/>
      <c r="AU196" s="39"/>
      <c r="AV196" s="78"/>
      <c r="AW196" s="33"/>
      <c r="AX196" s="77"/>
      <c r="AY196" s="39"/>
      <c r="AZ196" s="39"/>
      <c r="BA196" s="76"/>
      <c r="BB196" s="39"/>
      <c r="BC196" s="78"/>
      <c r="BD196" s="33"/>
      <c r="BE196" s="77"/>
      <c r="BF196" s="39"/>
      <c r="BG196" s="39"/>
      <c r="BH196" s="76"/>
      <c r="BI196" s="39"/>
      <c r="BJ196" s="78"/>
      <c r="BK196" s="33"/>
    </row>
    <row r="197" spans="1:63" x14ac:dyDescent="0.35">
      <c r="A197" s="77"/>
      <c r="B197" s="39"/>
      <c r="C197" s="39"/>
      <c r="D197" s="39"/>
      <c r="E197" s="39"/>
      <c r="F197" s="73"/>
      <c r="G197" s="95">
        <f>Table1487453233343536331323334353738393103113123133143153164174184[[#This Row],[Hours Worked]]*Table1487453233343536331323334353738393103113123133143153164174184[[#This Row],[Rate]]</f>
        <v>0</v>
      </c>
      <c r="H197" s="116"/>
      <c r="I197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97" s="94"/>
      <c r="K197" s="95">
        <f>Table1487453233343536331323334353738393103113123133143153164174184[[#This Row],[Rate (Auto selects)]]*Table1487453233343536331323334353738393103113123133143153164174184[[#This Row],[Hours Used]]</f>
        <v>0</v>
      </c>
      <c r="S197" s="33"/>
      <c r="T197" s="39"/>
      <c r="U197" s="39"/>
      <c r="V197" s="39"/>
      <c r="W197" s="39"/>
      <c r="X197" s="39"/>
      <c r="Y197" s="112">
        <f>IF(X197 &lt;&gt; "", RIGHT(Table15775311283848586881828384858788898108118128138148158169179189[[#This Row],[Class (Dropdown)]],6),0)</f>
        <v>0</v>
      </c>
      <c r="Z197" s="108"/>
      <c r="AA197" s="107"/>
      <c r="AB197" s="111">
        <f>Table15775311283848586881828384858788898108118128138148158169179189[[#This Row],[Rate (Auto fill)]]*Table15775311283848586881828384858788898108118128138148158169179189[[#This Row],[Hours Groomed]]</f>
        <v>0</v>
      </c>
      <c r="AC197" s="32"/>
      <c r="AE197" s="85"/>
      <c r="AF197" s="85"/>
      <c r="AI197" s="33"/>
      <c r="AJ197" s="39"/>
      <c r="AK197" s="39"/>
      <c r="AL197" s="39"/>
      <c r="AM197" s="76"/>
      <c r="AN197" s="39"/>
      <c r="AO197" s="39"/>
      <c r="AP197" s="33"/>
      <c r="AQ197" s="77"/>
      <c r="AR197" s="39"/>
      <c r="AS197" s="39"/>
      <c r="AT197" s="76"/>
      <c r="AU197" s="39"/>
      <c r="AV197" s="78"/>
      <c r="AW197" s="33"/>
      <c r="AX197" s="77"/>
      <c r="AY197" s="39"/>
      <c r="AZ197" s="39"/>
      <c r="BA197" s="76"/>
      <c r="BB197" s="39"/>
      <c r="BC197" s="78"/>
      <c r="BD197" s="33"/>
      <c r="BE197" s="77"/>
      <c r="BF197" s="39"/>
      <c r="BG197" s="39"/>
      <c r="BH197" s="76"/>
      <c r="BI197" s="39"/>
      <c r="BJ197" s="78"/>
      <c r="BK197" s="33"/>
    </row>
    <row r="198" spans="1:63" x14ac:dyDescent="0.35">
      <c r="A198" s="77"/>
      <c r="B198" s="39"/>
      <c r="C198" s="39"/>
      <c r="D198" s="39"/>
      <c r="E198" s="39"/>
      <c r="F198" s="73"/>
      <c r="G198" s="95">
        <f>Table1487453233343536331323334353738393103113123133143153164174184[[#This Row],[Hours Worked]]*Table1487453233343536331323334353738393103113123133143153164174184[[#This Row],[Rate]]</f>
        <v>0</v>
      </c>
      <c r="H198" s="116"/>
      <c r="I198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98" s="94"/>
      <c r="K198" s="95">
        <f>Table1487453233343536331323334353738393103113123133143153164174184[[#This Row],[Rate (Auto selects)]]*Table1487453233343536331323334353738393103113123133143153164174184[[#This Row],[Hours Used]]</f>
        <v>0</v>
      </c>
      <c r="S198" s="33"/>
      <c r="T198" s="39"/>
      <c r="U198" s="39"/>
      <c r="V198" s="39"/>
      <c r="W198" s="39"/>
      <c r="X198" s="39"/>
      <c r="Y198" s="112">
        <f>IF(X198 &lt;&gt; "", RIGHT(Table15775311283848586881828384858788898108118128138148158169179189[[#This Row],[Class (Dropdown)]],6),0)</f>
        <v>0</v>
      </c>
      <c r="Z198" s="108"/>
      <c r="AA198" s="107"/>
      <c r="AB198" s="111">
        <f>Table15775311283848586881828384858788898108118128138148158169179189[[#This Row],[Rate (Auto fill)]]*Table15775311283848586881828384858788898108118128138148158169179189[[#This Row],[Hours Groomed]]</f>
        <v>0</v>
      </c>
      <c r="AC198" s="32"/>
      <c r="AE198" s="85"/>
      <c r="AF198" s="85"/>
      <c r="AI198" s="33"/>
      <c r="AJ198" s="39"/>
      <c r="AK198" s="39"/>
      <c r="AL198" s="39"/>
      <c r="AM198" s="76"/>
      <c r="AN198" s="39"/>
      <c r="AO198" s="39"/>
      <c r="AP198" s="33"/>
      <c r="AQ198" s="77"/>
      <c r="AR198" s="39"/>
      <c r="AS198" s="39"/>
      <c r="AT198" s="76"/>
      <c r="AU198" s="39"/>
      <c r="AV198" s="78"/>
      <c r="AW198" s="33"/>
      <c r="AX198" s="77"/>
      <c r="AY198" s="39"/>
      <c r="AZ198" s="39"/>
      <c r="BA198" s="76"/>
      <c r="BB198" s="39"/>
      <c r="BC198" s="78"/>
      <c r="BD198" s="33"/>
      <c r="BE198" s="77"/>
      <c r="BF198" s="39"/>
      <c r="BG198" s="39"/>
      <c r="BH198" s="76"/>
      <c r="BI198" s="39"/>
      <c r="BJ198" s="78"/>
      <c r="BK198" s="33"/>
    </row>
    <row r="199" spans="1:63" x14ac:dyDescent="0.35">
      <c r="A199" s="77"/>
      <c r="B199" s="39"/>
      <c r="C199" s="39"/>
      <c r="D199" s="39"/>
      <c r="E199" s="39"/>
      <c r="F199" s="73"/>
      <c r="G199" s="95">
        <f>Table1487453233343536331323334353738393103113123133143153164174184[[#This Row],[Hours Worked]]*Table1487453233343536331323334353738393103113123133143153164174184[[#This Row],[Rate]]</f>
        <v>0</v>
      </c>
      <c r="H199" s="116"/>
      <c r="I199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199" s="94"/>
      <c r="K199" s="95">
        <f>Table1487453233343536331323334353738393103113123133143153164174184[[#This Row],[Rate (Auto selects)]]*Table1487453233343536331323334353738393103113123133143153164174184[[#This Row],[Hours Used]]</f>
        <v>0</v>
      </c>
      <c r="S199" s="33"/>
      <c r="T199" s="39"/>
      <c r="U199" s="39"/>
      <c r="V199" s="39"/>
      <c r="W199" s="39"/>
      <c r="X199" s="39"/>
      <c r="Y199" s="112">
        <f>IF(X199 &lt;&gt; "", RIGHT(Table15775311283848586881828384858788898108118128138148158169179189[[#This Row],[Class (Dropdown)]],6),0)</f>
        <v>0</v>
      </c>
      <c r="Z199" s="108"/>
      <c r="AA199" s="107"/>
      <c r="AB199" s="111">
        <f>Table15775311283848586881828384858788898108118128138148158169179189[[#This Row],[Rate (Auto fill)]]*Table15775311283848586881828384858788898108118128138148158169179189[[#This Row],[Hours Groomed]]</f>
        <v>0</v>
      </c>
      <c r="AC199" s="32"/>
      <c r="AE199" s="85"/>
      <c r="AF199" s="85"/>
      <c r="AI199" s="33"/>
      <c r="AJ199" s="39"/>
      <c r="AK199" s="39"/>
      <c r="AL199" s="39"/>
      <c r="AM199" s="76"/>
      <c r="AN199" s="39"/>
      <c r="AO199" s="39"/>
      <c r="AP199" s="33"/>
      <c r="AQ199" s="77"/>
      <c r="AR199" s="39"/>
      <c r="AS199" s="39"/>
      <c r="AT199" s="76"/>
      <c r="AU199" s="39"/>
      <c r="AV199" s="78"/>
      <c r="AW199" s="33"/>
      <c r="AX199" s="77"/>
      <c r="AY199" s="39"/>
      <c r="AZ199" s="39"/>
      <c r="BA199" s="76"/>
      <c r="BB199" s="39"/>
      <c r="BC199" s="78"/>
      <c r="BD199" s="33"/>
      <c r="BE199" s="77"/>
      <c r="BF199" s="39"/>
      <c r="BG199" s="39"/>
      <c r="BH199" s="76"/>
      <c r="BI199" s="39"/>
      <c r="BJ199" s="78"/>
      <c r="BK199" s="33"/>
    </row>
    <row r="200" spans="1:63" x14ac:dyDescent="0.35">
      <c r="A200" s="77"/>
      <c r="B200" s="39"/>
      <c r="C200" s="39"/>
      <c r="D200" s="39"/>
      <c r="E200" s="39"/>
      <c r="F200" s="73"/>
      <c r="G200" s="95">
        <f>Table1487453233343536331323334353738393103113123133143153164174184[[#This Row],[Hours Worked]]*Table1487453233343536331323334353738393103113123133143153164174184[[#This Row],[Rate]]</f>
        <v>0</v>
      </c>
      <c r="H200" s="116"/>
      <c r="I200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200" s="94"/>
      <c r="K200" s="95">
        <f>Table1487453233343536331323334353738393103113123133143153164174184[[#This Row],[Rate (Auto selects)]]*Table1487453233343536331323334353738393103113123133143153164174184[[#This Row],[Hours Used]]</f>
        <v>0</v>
      </c>
      <c r="S200" s="33"/>
      <c r="T200" s="39"/>
      <c r="U200" s="39"/>
      <c r="V200" s="39"/>
      <c r="W200" s="39"/>
      <c r="X200" s="39"/>
      <c r="Y200" s="112">
        <f>IF(X200 &lt;&gt; "", RIGHT(Table15775311283848586881828384858788898108118128138148158169179189[[#This Row],[Class (Dropdown)]],6),0)</f>
        <v>0</v>
      </c>
      <c r="Z200" s="108"/>
      <c r="AA200" s="107"/>
      <c r="AB200" s="111">
        <f>Table15775311283848586881828384858788898108118128138148158169179189[[#This Row],[Rate (Auto fill)]]*Table15775311283848586881828384858788898108118128138148158169179189[[#This Row],[Hours Groomed]]</f>
        <v>0</v>
      </c>
      <c r="AC200" s="32"/>
      <c r="AE200" s="85"/>
      <c r="AF200" s="85"/>
      <c r="AI200" s="33"/>
      <c r="AJ200" s="39"/>
      <c r="AK200" s="39"/>
      <c r="AL200" s="39"/>
      <c r="AM200" s="76"/>
      <c r="AN200" s="39"/>
      <c r="AO200" s="39"/>
      <c r="AP200" s="33"/>
      <c r="AQ200" s="77"/>
      <c r="AR200" s="39"/>
      <c r="AS200" s="39"/>
      <c r="AT200" s="76"/>
      <c r="AU200" s="39"/>
      <c r="AV200" s="78"/>
      <c r="AW200" s="33"/>
      <c r="AX200" s="77"/>
      <c r="AY200" s="39"/>
      <c r="AZ200" s="39"/>
      <c r="BA200" s="76"/>
      <c r="BB200" s="39"/>
      <c r="BC200" s="78"/>
      <c r="BD200" s="33"/>
      <c r="BE200" s="77"/>
      <c r="BF200" s="39"/>
      <c r="BG200" s="39"/>
      <c r="BH200" s="76"/>
      <c r="BI200" s="39"/>
      <c r="BJ200" s="78"/>
      <c r="BK200" s="33"/>
    </row>
    <row r="201" spans="1:63" x14ac:dyDescent="0.35">
      <c r="A201" s="77"/>
      <c r="B201" s="39"/>
      <c r="C201" s="39"/>
      <c r="D201" s="39"/>
      <c r="E201" s="39"/>
      <c r="F201" s="73"/>
      <c r="G201" s="95">
        <f>Table1487453233343536331323334353738393103113123133143153164174184[[#This Row],[Hours Worked]]*Table1487453233343536331323334353738393103113123133143153164174184[[#This Row],[Rate]]</f>
        <v>0</v>
      </c>
      <c r="H201" s="116"/>
      <c r="I201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201" s="94"/>
      <c r="K201" s="95">
        <f>Table1487453233343536331323334353738393103113123133143153164174184[[#This Row],[Rate (Auto selects)]]*Table1487453233343536331323334353738393103113123133143153164174184[[#This Row],[Hours Used]]</f>
        <v>0</v>
      </c>
      <c r="S201" s="33"/>
      <c r="T201" s="39"/>
      <c r="U201" s="39"/>
      <c r="V201" s="39"/>
      <c r="W201" s="39"/>
      <c r="X201" s="39"/>
      <c r="Y201" s="112">
        <f>IF(X201 &lt;&gt; "", RIGHT(Table15775311283848586881828384858788898108118128138148158169179189[[#This Row],[Class (Dropdown)]],6),0)</f>
        <v>0</v>
      </c>
      <c r="Z201" s="108"/>
      <c r="AA201" s="107"/>
      <c r="AB201" s="111">
        <f>Table15775311283848586881828384858788898108118128138148158169179189[[#This Row],[Rate (Auto fill)]]*Table15775311283848586881828384858788898108118128138148158169179189[[#This Row],[Hours Groomed]]</f>
        <v>0</v>
      </c>
      <c r="AC201" s="32"/>
      <c r="AE201" s="85"/>
      <c r="AF201" s="85"/>
      <c r="AI201" s="33"/>
      <c r="AJ201" s="39"/>
      <c r="AK201" s="39"/>
      <c r="AL201" s="39"/>
      <c r="AM201" s="76"/>
      <c r="AN201" s="39"/>
      <c r="AO201" s="39"/>
      <c r="AP201" s="33"/>
      <c r="AQ201" s="77"/>
      <c r="AR201" s="39"/>
      <c r="AS201" s="39"/>
      <c r="AT201" s="76"/>
      <c r="AU201" s="39"/>
      <c r="AV201" s="78"/>
      <c r="AW201" s="33"/>
      <c r="AX201" s="77"/>
      <c r="AY201" s="39"/>
      <c r="AZ201" s="39"/>
      <c r="BA201" s="76"/>
      <c r="BB201" s="39"/>
      <c r="BC201" s="78"/>
      <c r="BD201" s="33"/>
      <c r="BE201" s="77"/>
      <c r="BF201" s="39"/>
      <c r="BG201" s="39"/>
      <c r="BH201" s="76"/>
      <c r="BI201" s="39"/>
      <c r="BJ201" s="78"/>
      <c r="BK201" s="33"/>
    </row>
    <row r="202" spans="1:63" ht="15.6" thickBot="1" x14ac:dyDescent="0.4">
      <c r="A202" s="81"/>
      <c r="B202" s="82"/>
      <c r="C202" s="82"/>
      <c r="D202" s="82"/>
      <c r="E202" s="82"/>
      <c r="F202" s="86"/>
      <c r="G202" s="95">
        <f>Table1487453233343536331323334353738393103113123133143153164174184[[#This Row],[Hours Worked]]*Table1487453233343536331323334353738393103113123133143153164174184[[#This Row],[Rate]]</f>
        <v>0</v>
      </c>
      <c r="H202" s="116"/>
      <c r="I202" s="118">
        <f>IF(Table1487453233343536331323334353738393103113123133143153164174184[[#This Row],[Equipment Used (Dropdown)]] &lt;&gt; "", RIGHT(Table1487453233343536331323334353738393103113123133143153164174184[[#This Row],[Equipment Used (Dropdown)]],6),0)</f>
        <v>0</v>
      </c>
      <c r="J202" s="94"/>
      <c r="K202" s="95">
        <f>Table1487453233343536331323334353738393103113123133143153164174184[[#This Row],[Rate (Auto selects)]]*Table1487453233343536331323334353738393103113123133143153164174184[[#This Row],[Hours Used]]</f>
        <v>0</v>
      </c>
      <c r="S202" s="33"/>
      <c r="T202" s="39"/>
      <c r="U202" s="39"/>
      <c r="V202" s="39"/>
      <c r="W202" s="39"/>
      <c r="X202" s="39"/>
      <c r="Y202" s="112">
        <f>IF(X202 &lt;&gt; "", RIGHT(Table15775311283848586881828384858788898108118128138148158169179189[[#This Row],[Class (Dropdown)]],6),0)</f>
        <v>0</v>
      </c>
      <c r="Z202" s="108"/>
      <c r="AA202" s="107"/>
      <c r="AB202" s="111">
        <f>Table15775311283848586881828384858788898108118128138148158169179189[[#This Row],[Rate (Auto fill)]]*Table15775311283848586881828384858788898108118128138148158169179189[[#This Row],[Hours Groomed]]</f>
        <v>0</v>
      </c>
      <c r="AC202" s="32"/>
      <c r="AE202" s="85"/>
      <c r="AF202" s="85"/>
      <c r="AI202" s="33"/>
      <c r="AJ202" s="39"/>
      <c r="AK202" s="39"/>
      <c r="AL202" s="39"/>
      <c r="AM202" s="76"/>
      <c r="AN202" s="39"/>
      <c r="AO202" s="39"/>
      <c r="AP202" s="33"/>
      <c r="AQ202" s="81"/>
      <c r="AR202" s="82"/>
      <c r="AS202" s="82"/>
      <c r="AT202" s="87"/>
      <c r="AU202" s="82"/>
      <c r="AV202" s="83"/>
      <c r="AW202" s="33"/>
      <c r="AX202" s="81"/>
      <c r="AY202" s="82"/>
      <c r="AZ202" s="82"/>
      <c r="BA202" s="87"/>
      <c r="BB202" s="82"/>
      <c r="BC202" s="83"/>
      <c r="BD202" s="33"/>
      <c r="BE202" s="81"/>
      <c r="BF202" s="82"/>
      <c r="BG202" s="82"/>
      <c r="BH202" s="87"/>
      <c r="BI202" s="82"/>
      <c r="BJ202" s="83"/>
      <c r="BK202" s="33"/>
    </row>
    <row r="203" spans="1:63" x14ac:dyDescent="0.35">
      <c r="A203" s="88"/>
      <c r="B203" s="88"/>
      <c r="C203" s="88"/>
      <c r="D203" s="88"/>
      <c r="E203" s="89"/>
      <c r="F203" s="90"/>
      <c r="G203" s="90"/>
      <c r="H203" s="113"/>
      <c r="I203" s="90"/>
      <c r="J203" s="90"/>
      <c r="S203" s="88"/>
      <c r="T203" s="88"/>
      <c r="U203" s="88"/>
      <c r="V203" s="88"/>
      <c r="W203" s="90"/>
      <c r="X203" s="88"/>
      <c r="Y203" s="90"/>
      <c r="AG203" s="88"/>
      <c r="AH203" s="88"/>
      <c r="AI203" s="88"/>
      <c r="AJ203" s="88"/>
      <c r="AK203" s="88"/>
      <c r="AL203" s="88"/>
      <c r="AN203" s="88"/>
      <c r="AO203" s="88"/>
      <c r="AP203" s="88"/>
      <c r="AQ203" s="90"/>
      <c r="AR203" s="88"/>
      <c r="AS203" s="88"/>
      <c r="AU203" s="88"/>
      <c r="AV203" s="88"/>
      <c r="AW203" s="88"/>
      <c r="AX203" s="90"/>
      <c r="AY203" s="88"/>
      <c r="AZ203" s="88"/>
      <c r="BB203" s="88"/>
      <c r="BC203" s="88"/>
      <c r="BD203" s="88"/>
      <c r="BE203" s="88"/>
      <c r="BF203" s="88"/>
      <c r="BG203" s="88"/>
    </row>
    <row r="204" spans="1:63" x14ac:dyDescent="0.35">
      <c r="A204" s="88"/>
      <c r="B204" s="88"/>
      <c r="C204" s="88"/>
      <c r="D204" s="88"/>
      <c r="E204" s="89"/>
      <c r="F204" s="90"/>
      <c r="G204" s="90"/>
      <c r="H204" s="113"/>
      <c r="I204" s="90"/>
      <c r="J204" s="90"/>
      <c r="S204" s="88"/>
      <c r="T204" s="88"/>
      <c r="U204" s="88"/>
      <c r="V204" s="88"/>
      <c r="W204" s="90"/>
      <c r="X204" s="88"/>
      <c r="Y204" s="90"/>
      <c r="AG204" s="88"/>
      <c r="AH204" s="88"/>
      <c r="AI204" s="88"/>
      <c r="AJ204" s="88"/>
      <c r="AK204" s="88"/>
      <c r="AL204" s="88"/>
      <c r="AN204" s="88"/>
      <c r="AO204" s="88"/>
      <c r="AP204" s="88"/>
      <c r="AQ204" s="90"/>
      <c r="AR204" s="88"/>
      <c r="AS204" s="88"/>
      <c r="AU204" s="88"/>
      <c r="AV204" s="88"/>
      <c r="AW204" s="88"/>
      <c r="AX204" s="90"/>
      <c r="AY204" s="88"/>
      <c r="AZ204" s="88"/>
      <c r="BB204" s="88"/>
      <c r="BC204" s="88"/>
      <c r="BD204" s="88"/>
      <c r="BE204" s="88"/>
      <c r="BF204" s="88"/>
      <c r="BG204" s="88"/>
    </row>
  </sheetData>
  <mergeCells count="14">
    <mergeCell ref="M7:O7"/>
    <mergeCell ref="T6:AB6"/>
    <mergeCell ref="AD6:AH6"/>
    <mergeCell ref="AJ6:AO6"/>
    <mergeCell ref="AQ6:AV6"/>
    <mergeCell ref="AX6:BC6"/>
    <mergeCell ref="BE6:BH6"/>
    <mergeCell ref="D1:F1"/>
    <mergeCell ref="G1:H1"/>
    <mergeCell ref="J1:P1"/>
    <mergeCell ref="A3:D3"/>
    <mergeCell ref="A4:D4"/>
    <mergeCell ref="A6:E6"/>
    <mergeCell ref="H6:K6"/>
  </mergeCells>
  <dataValidations count="5">
    <dataValidation type="list" allowBlank="1" showInputMessage="1" showErrorMessage="1" sqref="W8:W202" xr:uid="{1E3CD1C5-29F0-4C62-B4B0-58939F7C9DC1}">
      <formula1>$AD$8:$AD$42</formula1>
    </dataValidation>
    <dataValidation type="list" allowBlank="1" showInputMessage="1" showErrorMessage="1" sqref="H8:H202" xr:uid="{22A628AA-C94A-4E3A-826D-B459034C54D5}">
      <formula1>$M$9:$M$37</formula1>
    </dataValidation>
    <dataValidation allowBlank="1" showErrorMessage="1" prompt="Enter Meal expenses in this column under this heading" sqref="AX6 BE6" xr:uid="{C24799E9-F07E-49E9-8BE2-F9C8EFC4F822}"/>
    <dataValidation allowBlank="1" showErrorMessage="1" prompt="Enter Transport expenses in this column under this heading" sqref="AQ6" xr:uid="{0DE802EC-A80A-4B3B-8F10-EE0D435BF2AB}"/>
    <dataValidation type="list" allowBlank="1" showInputMessage="1" showErrorMessage="1" sqref="X8:X202" xr:uid="{CEC5A989-9336-42A4-A7F6-99B05AB586F9}">
      <formula1>$Q$8:$Q$17</formula1>
    </dataValidation>
  </dataValidations>
  <pageMargins left="0.7" right="0.7" top="0.75" bottom="0.75" header="0.3" footer="0.3"/>
  <drawing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2A2A2-BEDF-4EB3-836E-E0025C626AA8}">
  <dimension ref="A1:BT204"/>
  <sheetViews>
    <sheetView zoomScale="40" zoomScaleNormal="40" workbookViewId="0">
      <selection activeCell="J4" sqref="J4:P4"/>
    </sheetView>
  </sheetViews>
  <sheetFormatPr defaultColWidth="0" defaultRowHeight="15" x14ac:dyDescent="0.35"/>
  <cols>
    <col min="1" max="1" width="16.6328125" style="85" customWidth="1"/>
    <col min="2" max="2" width="19.6328125" style="85" bestFit="1" customWidth="1"/>
    <col min="3" max="3" width="11.36328125" style="85" customWidth="1"/>
    <col min="4" max="4" width="23.6328125" style="85" bestFit="1" customWidth="1"/>
    <col min="5" max="5" width="24.08984375" style="91" bestFit="1" customWidth="1"/>
    <col min="6" max="6" width="31.1796875" style="92" customWidth="1"/>
    <col min="7" max="7" width="24.08984375" style="92" customWidth="1"/>
    <col min="8" max="8" width="30.81640625" style="114" customWidth="1"/>
    <col min="9" max="9" width="24.08984375" style="92" customWidth="1"/>
    <col min="10" max="10" width="26.453125" style="92" bestFit="1" customWidth="1"/>
    <col min="11" max="11" width="31.1796875" style="33" customWidth="1"/>
    <col min="12" max="12" width="24.81640625" style="33" customWidth="1"/>
    <col min="13" max="13" width="23.1796875" style="33" customWidth="1"/>
    <col min="14" max="14" width="25.90625" style="33" bestFit="1" customWidth="1"/>
    <col min="15" max="15" width="17.453125" style="33" customWidth="1"/>
    <col min="16" max="16" width="18.81640625" style="33" customWidth="1"/>
    <col min="17" max="17" width="12.1796875" style="33" bestFit="1" customWidth="1"/>
    <col min="18" max="18" width="9.1796875" style="33" bestFit="1" customWidth="1"/>
    <col min="19" max="19" width="7.36328125" style="85" customWidth="1"/>
    <col min="20" max="20" width="20" style="85" bestFit="1" customWidth="1"/>
    <col min="21" max="21" width="16.1796875" style="85" customWidth="1"/>
    <col min="22" max="22" width="16.453125" style="85" bestFit="1" customWidth="1"/>
    <col min="23" max="23" width="17.90625" style="92" customWidth="1"/>
    <col min="24" max="24" width="17.08984375" style="85" bestFit="1" customWidth="1"/>
    <col min="25" max="25" width="15.90625" style="92" customWidth="1"/>
    <col min="26" max="26" width="15.90625" style="33" customWidth="1"/>
    <col min="27" max="27" width="13.90625" style="85" bestFit="1" customWidth="1"/>
    <col min="28" max="28" width="13.6328125" style="85" bestFit="1" customWidth="1"/>
    <col min="29" max="30" width="18.81640625" style="85" bestFit="1" customWidth="1"/>
    <col min="31" max="31" width="13.453125" style="33" bestFit="1" customWidth="1"/>
    <col min="32" max="32" width="16.1796875" style="33" bestFit="1" customWidth="1"/>
    <col min="33" max="33" width="17.1796875" style="85" customWidth="1"/>
    <col min="34" max="34" width="11.36328125" style="85" bestFit="1" customWidth="1"/>
    <col min="35" max="35" width="28.1796875" style="85" bestFit="1" customWidth="1"/>
    <col min="36" max="36" width="14.54296875" style="85" bestFit="1" customWidth="1"/>
    <col min="37" max="37" width="30.6328125" style="85" bestFit="1" customWidth="1"/>
    <col min="38" max="38" width="29.90625" style="85" bestFit="1" customWidth="1"/>
    <col min="39" max="39" width="18.90625" style="33" bestFit="1" customWidth="1"/>
    <col min="40" max="41" width="20.08984375" style="85" bestFit="1" customWidth="1"/>
    <col min="42" max="42" width="25.81640625" style="85" customWidth="1"/>
    <col min="43" max="43" width="14.54296875" style="92" bestFit="1" customWidth="1"/>
    <col min="44" max="44" width="28.1796875" style="85" customWidth="1"/>
    <col min="45" max="45" width="27.453125" style="85" customWidth="1"/>
    <col min="46" max="46" width="18.90625" style="33" bestFit="1" customWidth="1"/>
    <col min="47" max="48" width="20.08984375" style="85" bestFit="1" customWidth="1"/>
    <col min="49" max="49" width="22.81640625" style="85" customWidth="1"/>
    <col min="50" max="50" width="13.90625" style="92" bestFit="1" customWidth="1"/>
    <col min="51" max="51" width="28.1796875" style="85" customWidth="1"/>
    <col min="52" max="52" width="27.453125" style="85" customWidth="1"/>
    <col min="53" max="53" width="18.90625" style="33" bestFit="1" customWidth="1"/>
    <col min="54" max="54" width="20.08984375" style="85" bestFit="1" customWidth="1"/>
    <col min="55" max="55" width="20.81640625" style="85" customWidth="1"/>
    <col min="56" max="56" width="24.90625" style="85" customWidth="1"/>
    <col min="57" max="57" width="14.08984375" style="85" bestFit="1" customWidth="1"/>
    <col min="58" max="58" width="28.1796875" style="85" customWidth="1"/>
    <col min="59" max="59" width="27.453125" style="85" customWidth="1"/>
    <col min="60" max="60" width="18.90625" style="33" bestFit="1" customWidth="1"/>
    <col min="61" max="72" width="0" style="57" hidden="1" customWidth="1"/>
    <col min="73" max="16384" width="8.81640625" style="57" hidden="1"/>
  </cols>
  <sheetData>
    <row r="1" spans="1:63" s="33" customFormat="1" ht="86.4" customHeight="1" thickBot="1" x14ac:dyDescent="0.55000000000000004">
      <c r="D1" s="135" t="s">
        <v>46</v>
      </c>
      <c r="E1" s="136"/>
      <c r="F1" s="137"/>
      <c r="G1" s="138" t="s">
        <v>47</v>
      </c>
      <c r="H1" s="139"/>
      <c r="I1" s="58"/>
      <c r="J1" s="140" t="s">
        <v>33</v>
      </c>
      <c r="K1" s="140"/>
      <c r="L1" s="140"/>
      <c r="M1" s="140"/>
      <c r="N1" s="140"/>
      <c r="O1" s="140"/>
      <c r="P1" s="140"/>
    </row>
    <row r="2" spans="1:63" s="33" customFormat="1" ht="8.4" customHeight="1" thickBot="1" x14ac:dyDescent="0.4">
      <c r="F2" s="58"/>
      <c r="G2" s="58"/>
      <c r="H2" s="58"/>
      <c r="I2" s="58"/>
    </row>
    <row r="3" spans="1:63" ht="40.950000000000003" customHeight="1" thickBot="1" x14ac:dyDescent="0.45">
      <c r="A3" s="141" t="s">
        <v>3</v>
      </c>
      <c r="B3" s="142"/>
      <c r="C3" s="142"/>
      <c r="D3" s="143"/>
      <c r="E3" s="33"/>
      <c r="F3" s="58"/>
      <c r="G3" s="58"/>
      <c r="H3" s="58"/>
      <c r="I3" s="58"/>
      <c r="J3" s="25" t="s">
        <v>23</v>
      </c>
      <c r="K3" s="25" t="s">
        <v>24</v>
      </c>
      <c r="L3" s="25" t="s">
        <v>5</v>
      </c>
      <c r="M3" s="25" t="s">
        <v>25</v>
      </c>
      <c r="N3" s="25" t="s">
        <v>26</v>
      </c>
      <c r="O3" s="25" t="s">
        <v>27</v>
      </c>
      <c r="P3" s="25" t="s">
        <v>28</v>
      </c>
      <c r="S3" s="33"/>
      <c r="T3" s="33"/>
      <c r="U3" s="33"/>
      <c r="V3" s="33"/>
      <c r="W3" s="33"/>
      <c r="X3" s="33"/>
      <c r="Y3" s="33"/>
      <c r="AA3" s="33"/>
      <c r="AB3" s="33"/>
      <c r="AC3" s="33"/>
      <c r="AD3" s="33"/>
      <c r="AG3" s="33"/>
      <c r="AH3" s="33"/>
      <c r="AI3" s="33"/>
      <c r="AJ3" s="33"/>
      <c r="AK3" s="33"/>
      <c r="AL3" s="33"/>
      <c r="AN3" s="33"/>
      <c r="AO3" s="33"/>
      <c r="AP3" s="33"/>
      <c r="AQ3" s="33"/>
      <c r="AR3" s="33"/>
      <c r="AS3" s="33"/>
      <c r="AU3" s="33"/>
      <c r="AV3" s="33"/>
      <c r="AW3" s="33"/>
      <c r="AX3" s="33"/>
      <c r="AY3" s="33"/>
      <c r="AZ3" s="33"/>
      <c r="BB3" s="33"/>
      <c r="BC3" s="33"/>
      <c r="BD3" s="33"/>
      <c r="BE3" s="33"/>
      <c r="BF3" s="33"/>
      <c r="BG3" s="33"/>
    </row>
    <row r="4" spans="1:63" ht="35.25" customHeight="1" thickBot="1" x14ac:dyDescent="0.45">
      <c r="A4" s="144" t="s">
        <v>29</v>
      </c>
      <c r="B4" s="145"/>
      <c r="C4" s="145"/>
      <c r="D4" s="146"/>
      <c r="E4" s="59"/>
      <c r="F4" s="60"/>
      <c r="G4" s="60"/>
      <c r="H4" s="60"/>
      <c r="I4" s="60"/>
      <c r="J4" s="61">
        <f>SUM(G8:G5577)</f>
        <v>0</v>
      </c>
      <c r="K4" s="61">
        <f>SUM(Table14874532333435363[Total Equipment Usage ($)])</f>
        <v>0</v>
      </c>
      <c r="L4" s="61">
        <f>SUM(AB8:AB5577)</f>
        <v>0</v>
      </c>
      <c r="M4" s="61">
        <f>SUM(Table15374972535455565[Cost])</f>
        <v>0</v>
      </c>
      <c r="N4" s="61">
        <f>SUM(Table158754122939495969[Cost])</f>
        <v>0</v>
      </c>
      <c r="O4" s="61">
        <f>SUM(Table159755133040506070[Cost])</f>
        <v>0</v>
      </c>
      <c r="P4" s="61">
        <f>SUM(Table160756143141516171[Cost])</f>
        <v>0</v>
      </c>
      <c r="S4" s="33"/>
      <c r="T4" s="33"/>
      <c r="U4" s="33"/>
      <c r="V4" s="33"/>
      <c r="W4" s="33"/>
      <c r="X4" s="33"/>
      <c r="Y4" s="33"/>
      <c r="AA4" s="33"/>
      <c r="AB4" s="104"/>
      <c r="AC4" s="104"/>
      <c r="AD4" s="33"/>
      <c r="AG4" s="33"/>
      <c r="AH4" s="33"/>
      <c r="AI4" s="33"/>
      <c r="AJ4" s="33"/>
      <c r="AK4" s="33"/>
      <c r="AL4" s="33"/>
      <c r="AN4" s="33"/>
      <c r="AO4" s="33"/>
      <c r="AP4" s="33"/>
      <c r="AQ4" s="33"/>
      <c r="AR4" s="33"/>
      <c r="AS4" s="33"/>
      <c r="AU4" s="33"/>
      <c r="AV4" s="33"/>
      <c r="AW4" s="33"/>
      <c r="AX4" s="33"/>
      <c r="AY4" s="33"/>
      <c r="AZ4" s="33"/>
      <c r="BB4" s="33"/>
      <c r="BC4" s="33"/>
      <c r="BD4" s="33"/>
      <c r="BE4" s="33"/>
      <c r="BF4" s="33"/>
      <c r="BG4" s="33"/>
    </row>
    <row r="5" spans="1:63" s="63" customFormat="1" ht="10.199999999999999" customHeight="1" thickBot="1" x14ac:dyDescent="0.4">
      <c r="A5" s="62"/>
      <c r="B5" s="62"/>
      <c r="C5" s="62"/>
      <c r="D5" s="62"/>
      <c r="F5" s="64"/>
      <c r="G5" s="64"/>
      <c r="H5" s="64"/>
      <c r="I5" s="64"/>
      <c r="J5" s="64"/>
      <c r="M5" s="65"/>
      <c r="N5" s="65"/>
      <c r="O5" s="65"/>
      <c r="P5" s="65"/>
    </row>
    <row r="6" spans="1:63" ht="34.5" customHeight="1" thickBot="1" x14ac:dyDescent="0.4">
      <c r="A6" s="131" t="s">
        <v>44</v>
      </c>
      <c r="B6" s="132"/>
      <c r="C6" s="132"/>
      <c r="D6" s="132"/>
      <c r="E6" s="133"/>
      <c r="F6" s="103" t="s">
        <v>61</v>
      </c>
      <c r="H6" s="134" t="s">
        <v>45</v>
      </c>
      <c r="I6" s="126"/>
      <c r="J6" s="126"/>
      <c r="K6" s="126"/>
      <c r="T6" s="130" t="s">
        <v>5</v>
      </c>
      <c r="U6" s="127"/>
      <c r="V6" s="127"/>
      <c r="W6" s="127"/>
      <c r="X6" s="127"/>
      <c r="Y6" s="127"/>
      <c r="Z6" s="127"/>
      <c r="AA6" s="127"/>
      <c r="AB6" s="127"/>
      <c r="AD6" s="127" t="s">
        <v>94</v>
      </c>
      <c r="AE6" s="127"/>
      <c r="AF6" s="127"/>
      <c r="AG6" s="127"/>
      <c r="AH6" s="127"/>
      <c r="AJ6" s="127" t="s">
        <v>25</v>
      </c>
      <c r="AK6" s="127"/>
      <c r="AL6" s="127"/>
      <c r="AM6" s="127"/>
      <c r="AN6" s="127"/>
      <c r="AO6" s="127"/>
      <c r="AQ6" s="126" t="s">
        <v>26</v>
      </c>
      <c r="AR6" s="126"/>
      <c r="AS6" s="126"/>
      <c r="AT6" s="126"/>
      <c r="AU6" s="126"/>
      <c r="AV6" s="126"/>
      <c r="AX6" s="127" t="s">
        <v>87</v>
      </c>
      <c r="AY6" s="127"/>
      <c r="AZ6" s="127"/>
      <c r="BA6" s="127"/>
      <c r="BB6" s="127"/>
      <c r="BC6" s="127"/>
      <c r="BE6" s="127" t="s">
        <v>28</v>
      </c>
      <c r="BF6" s="127"/>
      <c r="BG6" s="127"/>
      <c r="BH6" s="127"/>
    </row>
    <row r="7" spans="1:63" ht="42.75" customHeight="1" x14ac:dyDescent="0.35">
      <c r="A7" s="66" t="s">
        <v>6</v>
      </c>
      <c r="B7" s="26" t="s">
        <v>30</v>
      </c>
      <c r="C7" s="26" t="s">
        <v>31</v>
      </c>
      <c r="D7" s="26" t="s">
        <v>7</v>
      </c>
      <c r="E7" s="26" t="s">
        <v>8</v>
      </c>
      <c r="F7" s="26" t="s">
        <v>9</v>
      </c>
      <c r="G7" s="93" t="s">
        <v>32</v>
      </c>
      <c r="H7" s="93" t="s">
        <v>85</v>
      </c>
      <c r="I7" s="93" t="s">
        <v>86</v>
      </c>
      <c r="J7" s="93" t="s">
        <v>22</v>
      </c>
      <c r="K7" s="93" t="s">
        <v>49</v>
      </c>
      <c r="M7" s="128" t="s">
        <v>34</v>
      </c>
      <c r="N7" s="129"/>
      <c r="O7" s="129"/>
      <c r="Q7" s="26" t="s">
        <v>41</v>
      </c>
      <c r="R7" s="26" t="s">
        <v>9</v>
      </c>
      <c r="S7" s="33"/>
      <c r="T7" s="67" t="s">
        <v>6</v>
      </c>
      <c r="U7" s="27" t="s">
        <v>38</v>
      </c>
      <c r="V7" s="27" t="s">
        <v>39</v>
      </c>
      <c r="W7" s="27" t="s">
        <v>95</v>
      </c>
      <c r="X7" s="27" t="s">
        <v>97</v>
      </c>
      <c r="Y7" s="27" t="s">
        <v>96</v>
      </c>
      <c r="Z7" s="27" t="s">
        <v>89</v>
      </c>
      <c r="AA7" s="27" t="s">
        <v>40</v>
      </c>
      <c r="AB7" s="68" t="s">
        <v>48</v>
      </c>
      <c r="AC7" s="69"/>
      <c r="AD7" s="70" t="s">
        <v>92</v>
      </c>
      <c r="AE7" s="28" t="s">
        <v>93</v>
      </c>
      <c r="AF7" s="28" t="s">
        <v>12</v>
      </c>
      <c r="AG7" s="28" t="s">
        <v>90</v>
      </c>
      <c r="AH7" s="29" t="s">
        <v>91</v>
      </c>
      <c r="AI7" s="71"/>
      <c r="AJ7" s="26" t="s">
        <v>6</v>
      </c>
      <c r="AK7" s="26" t="s">
        <v>10</v>
      </c>
      <c r="AL7" s="26" t="s">
        <v>11</v>
      </c>
      <c r="AM7" s="26" t="s">
        <v>35</v>
      </c>
      <c r="AN7" s="26" t="s">
        <v>36</v>
      </c>
      <c r="AO7" s="26" t="s">
        <v>37</v>
      </c>
      <c r="AP7" s="33"/>
      <c r="AQ7" s="30" t="s">
        <v>6</v>
      </c>
      <c r="AR7" s="27" t="s">
        <v>10</v>
      </c>
      <c r="AS7" s="27" t="s">
        <v>11</v>
      </c>
      <c r="AT7" s="27" t="s">
        <v>35</v>
      </c>
      <c r="AU7" s="27" t="s">
        <v>36</v>
      </c>
      <c r="AV7" s="31" t="s">
        <v>37</v>
      </c>
      <c r="AW7" s="33"/>
      <c r="AX7" s="30" t="s">
        <v>6</v>
      </c>
      <c r="AY7" s="27" t="s">
        <v>10</v>
      </c>
      <c r="AZ7" s="27" t="s">
        <v>53</v>
      </c>
      <c r="BA7" s="27" t="s">
        <v>35</v>
      </c>
      <c r="BB7" s="27" t="s">
        <v>36</v>
      </c>
      <c r="BC7" s="31" t="s">
        <v>37</v>
      </c>
      <c r="BD7" s="33"/>
      <c r="BE7" s="30" t="s">
        <v>6</v>
      </c>
      <c r="BF7" s="27" t="s">
        <v>43</v>
      </c>
      <c r="BG7" s="27" t="s">
        <v>42</v>
      </c>
      <c r="BH7" s="27" t="s">
        <v>35</v>
      </c>
      <c r="BI7" s="27" t="s">
        <v>36</v>
      </c>
      <c r="BJ7" s="31" t="s">
        <v>37</v>
      </c>
      <c r="BK7" s="33"/>
    </row>
    <row r="8" spans="1:63" ht="30" x14ac:dyDescent="0.35">
      <c r="A8" s="72"/>
      <c r="B8" s="39"/>
      <c r="C8" s="39"/>
      <c r="D8" s="39"/>
      <c r="E8" s="39"/>
      <c r="F8" s="73"/>
      <c r="G8" s="95">
        <f>Table1487453233343536331323334353738393103113123133143153164174184194[[#This Row],[Hours Worked]]*Table1487453233343536331323334353738393103113123133143153164174184194[[#This Row],[Rate]]</f>
        <v>0</v>
      </c>
      <c r="H8" s="115"/>
      <c r="I8" s="117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8" s="94"/>
      <c r="K8" s="95">
        <f>Table1487453233343536331323334353738393103113123133143153164174184194[[#This Row],[Rate (Auto selects)]]*Table1487453233343536331323334353738393103113123133143153164174184194[[#This Row],[Hours Used]]</f>
        <v>0</v>
      </c>
      <c r="M8" s="74" t="s">
        <v>84</v>
      </c>
      <c r="N8" s="24" t="s">
        <v>21</v>
      </c>
      <c r="O8" s="106" t="s">
        <v>9</v>
      </c>
      <c r="Q8" s="40" t="s">
        <v>136</v>
      </c>
      <c r="R8" s="61">
        <v>173</v>
      </c>
      <c r="S8" s="33"/>
      <c r="T8" s="75"/>
      <c r="U8" s="39"/>
      <c r="V8" s="39"/>
      <c r="W8" s="39"/>
      <c r="X8" s="39"/>
      <c r="Y8" s="112">
        <f>IF(X8 &lt;&gt; "", RIGHT(Table15775311283848586881828384858788898108118128138148158169179189199[[#This Row],[Class (Dropdown)]],6),0)</f>
        <v>0</v>
      </c>
      <c r="Z8" s="108"/>
      <c r="AA8" s="107"/>
      <c r="AB8" s="111">
        <f>Table15775311283848586881828384858788898108118128138148158169179189199[[#This Row],[Rate (Auto fill)]]*Table15775311283848586881828384858788898108118128138148158169179189199[[#This Row],[Hours Groomed]]</f>
        <v>0</v>
      </c>
      <c r="AC8" s="32"/>
      <c r="AD8" s="73"/>
      <c r="AE8" s="39"/>
      <c r="AF8" s="39"/>
      <c r="AG8" s="39"/>
      <c r="AH8" s="78"/>
      <c r="AI8" s="33"/>
      <c r="AJ8" s="75"/>
      <c r="AK8" s="39"/>
      <c r="AL8" s="39"/>
      <c r="AM8" s="76"/>
      <c r="AN8" s="39"/>
      <c r="AO8" s="39"/>
      <c r="AP8" s="33"/>
      <c r="AQ8" s="72"/>
      <c r="AR8" s="39"/>
      <c r="AS8" s="39"/>
      <c r="AT8" s="76"/>
      <c r="AU8" s="39"/>
      <c r="AV8" s="78"/>
      <c r="AW8" s="33"/>
      <c r="AX8" s="72"/>
      <c r="AY8" s="39"/>
      <c r="AZ8" s="39"/>
      <c r="BA8" s="76"/>
      <c r="BB8" s="39"/>
      <c r="BC8" s="78"/>
      <c r="BD8" s="33"/>
      <c r="BE8" s="72"/>
      <c r="BF8" s="39"/>
      <c r="BG8" s="39"/>
      <c r="BH8" s="76"/>
      <c r="BI8" s="39"/>
      <c r="BJ8" s="78"/>
      <c r="BK8" s="33"/>
    </row>
    <row r="9" spans="1:63" ht="45.6" customHeight="1" x14ac:dyDescent="0.35">
      <c r="A9" s="77"/>
      <c r="B9" s="39"/>
      <c r="C9" s="39"/>
      <c r="D9" s="39"/>
      <c r="E9" s="39"/>
      <c r="F9" s="73"/>
      <c r="G9" s="95">
        <f>Table1487453233343536331323334353738393103113123133143153164174184194[[#This Row],[Hours Worked]]*Table1487453233343536331323334353738393103113123133143153164174184194[[#This Row],[Rate]]</f>
        <v>0</v>
      </c>
      <c r="H9" s="116"/>
      <c r="I9" s="117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9" s="94"/>
      <c r="K9" s="95">
        <f>Table1487453233343536331323334353738393103113123133143153164174184194[[#This Row],[Rate (Auto selects)]]*Table1487453233343536331323334353738393103113123133143153164174184194[[#This Row],[Hours Used]]</f>
        <v>0</v>
      </c>
      <c r="M9" s="94" t="s">
        <v>121</v>
      </c>
      <c r="N9" s="94" t="s">
        <v>58</v>
      </c>
      <c r="O9" s="107">
        <v>15.58</v>
      </c>
      <c r="Q9" s="40" t="s">
        <v>135</v>
      </c>
      <c r="R9" s="61">
        <v>131</v>
      </c>
      <c r="S9" s="33"/>
      <c r="T9" s="39"/>
      <c r="U9" s="39"/>
      <c r="V9" s="39"/>
      <c r="W9" s="39"/>
      <c r="X9" s="39"/>
      <c r="Y9" s="112">
        <f>IF(X9 &lt;&gt; "", RIGHT(Table15775311283848586881828384858788898108118128138148158169179189199[[#This Row],[Class (Dropdown)]],6),0)</f>
        <v>0</v>
      </c>
      <c r="Z9" s="108"/>
      <c r="AA9" s="107"/>
      <c r="AB9" s="111">
        <f>Table15775311283848586881828384858788898108118128138148158169179189199[[#This Row],[Rate (Auto fill)]]*Table15775311283848586881828384858788898108118128138148158169179189199[[#This Row],[Hours Groomed]]</f>
        <v>0</v>
      </c>
      <c r="AC9" s="32"/>
      <c r="AD9" s="73"/>
      <c r="AE9" s="39"/>
      <c r="AF9" s="39"/>
      <c r="AG9" s="39"/>
      <c r="AH9" s="78"/>
      <c r="AI9" s="33"/>
      <c r="AJ9" s="39"/>
      <c r="AK9" s="39"/>
      <c r="AL9" s="39"/>
      <c r="AM9" s="76"/>
      <c r="AN9" s="39"/>
      <c r="AO9" s="39"/>
      <c r="AP9" s="33"/>
      <c r="AQ9" s="77"/>
      <c r="AR9" s="39"/>
      <c r="AS9" s="39"/>
      <c r="AT9" s="76"/>
      <c r="AU9" s="39"/>
      <c r="AV9" s="78"/>
      <c r="AW9" s="33"/>
      <c r="AX9" s="72"/>
      <c r="AY9" s="39"/>
      <c r="AZ9" s="39"/>
      <c r="BA9" s="76"/>
      <c r="BB9" s="39"/>
      <c r="BC9" s="78"/>
      <c r="BD9" s="33"/>
      <c r="BE9" s="77"/>
      <c r="BF9" s="39"/>
      <c r="BG9" s="39"/>
      <c r="BH9" s="76"/>
      <c r="BI9" s="39"/>
      <c r="BJ9" s="78"/>
      <c r="BK9" s="33"/>
    </row>
    <row r="10" spans="1:63" ht="44.4" customHeight="1" x14ac:dyDescent="0.35">
      <c r="A10" s="72"/>
      <c r="B10" s="39"/>
      <c r="C10" s="39"/>
      <c r="D10" s="39"/>
      <c r="E10" s="39"/>
      <c r="F10" s="73"/>
      <c r="G10" s="95">
        <f>Table1487453233343536331323334353738393103113123133143153164174184194[[#This Row],[Hours Worked]]*Table1487453233343536331323334353738393103113123133143153164174184194[[#This Row],[Rate]]</f>
        <v>0</v>
      </c>
      <c r="H10" s="115"/>
      <c r="I10" s="117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0" s="94"/>
      <c r="K10" s="95">
        <f>Table1487453233343536331323334353738393103113123133143153164174184194[[#This Row],[Rate (Auto selects)]]*Table1487453233343536331323334353738393103113123133143153164174184194[[#This Row],[Hours Used]]</f>
        <v>0</v>
      </c>
      <c r="M10" s="94" t="s">
        <v>122</v>
      </c>
      <c r="N10" s="94" t="s">
        <v>59</v>
      </c>
      <c r="O10" s="107">
        <v>11.51</v>
      </c>
      <c r="Q10" s="40" t="s">
        <v>134</v>
      </c>
      <c r="R10" s="61">
        <v>76</v>
      </c>
      <c r="S10" s="33"/>
      <c r="T10" s="39"/>
      <c r="U10" s="39"/>
      <c r="V10" s="39"/>
      <c r="W10" s="39"/>
      <c r="X10" s="39"/>
      <c r="Y10" s="112">
        <f>IF(X10 &lt;&gt; "", RIGHT(Table15775311283848586881828384858788898108118128138148158169179189199[[#This Row],[Class (Dropdown)]],6),0)</f>
        <v>0</v>
      </c>
      <c r="Z10" s="108"/>
      <c r="AA10" s="107"/>
      <c r="AB10" s="111">
        <f>Table15775311283848586881828384858788898108118128138148158169179189199[[#This Row],[Rate (Auto fill)]]*Table15775311283848586881828384858788898108118128138148158169179189199[[#This Row],[Hours Groomed]]</f>
        <v>0</v>
      </c>
      <c r="AC10" s="32"/>
      <c r="AD10" s="39"/>
      <c r="AE10" s="39"/>
      <c r="AF10" s="39"/>
      <c r="AG10" s="39"/>
      <c r="AH10" s="78"/>
      <c r="AI10" s="33"/>
      <c r="AJ10" s="39"/>
      <c r="AK10" s="39"/>
      <c r="AL10" s="39"/>
      <c r="AM10" s="76"/>
      <c r="AN10" s="39"/>
      <c r="AO10" s="39"/>
      <c r="AP10" s="33"/>
      <c r="AQ10" s="77"/>
      <c r="AR10" s="39"/>
      <c r="AS10" s="39"/>
      <c r="AT10" s="76"/>
      <c r="AU10" s="39"/>
      <c r="AV10" s="78"/>
      <c r="AW10" s="33"/>
      <c r="AX10" s="72"/>
      <c r="AY10" s="39"/>
      <c r="AZ10" s="39"/>
      <c r="BA10" s="76"/>
      <c r="BB10" s="39"/>
      <c r="BC10" s="78"/>
      <c r="BD10" s="33"/>
      <c r="BE10" s="77"/>
      <c r="BF10" s="39"/>
      <c r="BG10" s="39"/>
      <c r="BH10" s="76"/>
      <c r="BI10" s="39"/>
      <c r="BJ10" s="78"/>
      <c r="BK10" s="33"/>
    </row>
    <row r="11" spans="1:63" ht="30" x14ac:dyDescent="0.35">
      <c r="A11" s="77"/>
      <c r="B11" s="39"/>
      <c r="C11" s="39"/>
      <c r="D11" s="39"/>
      <c r="E11" s="39"/>
      <c r="F11" s="73"/>
      <c r="G11" s="95">
        <f>Table1487453233343536331323334353738393103113123133143153164174184194[[#This Row],[Hours Worked]]*Table1487453233343536331323334353738393103113123133143153164174184194[[#This Row],[Rate]]</f>
        <v>0</v>
      </c>
      <c r="H11" s="116"/>
      <c r="I11" s="117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1" s="94"/>
      <c r="K11" s="95">
        <f>Table1487453233343536331323334353738393103113123133143153164174184194[[#This Row],[Rate (Auto selects)]]*Table1487453233343536331323334353738393103113123133143153164174184194[[#This Row],[Hours Used]]</f>
        <v>0</v>
      </c>
      <c r="M11" s="94" t="s">
        <v>123</v>
      </c>
      <c r="N11" s="94" t="s">
        <v>62</v>
      </c>
      <c r="O11" s="107">
        <v>2.31</v>
      </c>
      <c r="Q11" s="40" t="s">
        <v>133</v>
      </c>
      <c r="R11" s="61">
        <v>56</v>
      </c>
      <c r="S11" s="33"/>
      <c r="T11" s="39"/>
      <c r="U11" s="39"/>
      <c r="V11" s="39"/>
      <c r="W11" s="39"/>
      <c r="X11" s="39"/>
      <c r="Y11" s="112">
        <f>IF(X11 &lt;&gt; "", RIGHT(Table15775311283848586881828384858788898108118128138148158169179189199[[#This Row],[Class (Dropdown)]],6),0)</f>
        <v>0</v>
      </c>
      <c r="Z11" s="108"/>
      <c r="AA11" s="107"/>
      <c r="AB11" s="111">
        <f>Table15775311283848586881828384858788898108118128138148158169179189199[[#This Row],[Rate (Auto fill)]]*Table15775311283848586881828384858788898108118128138148158169179189199[[#This Row],[Hours Groomed]]</f>
        <v>0</v>
      </c>
      <c r="AC11" s="32"/>
      <c r="AD11" s="39"/>
      <c r="AE11" s="39"/>
      <c r="AF11" s="39"/>
      <c r="AG11" s="39"/>
      <c r="AH11" s="78"/>
      <c r="AI11" s="33"/>
      <c r="AJ11" s="39"/>
      <c r="AK11" s="39"/>
      <c r="AL11" s="39"/>
      <c r="AM11" s="76"/>
      <c r="AN11" s="39"/>
      <c r="AO11" s="39"/>
      <c r="AP11" s="33"/>
      <c r="AQ11" s="77"/>
      <c r="AR11" s="39"/>
      <c r="AS11" s="39"/>
      <c r="AT11" s="76"/>
      <c r="AU11" s="39"/>
      <c r="AV11" s="78"/>
      <c r="AW11" s="33"/>
      <c r="AX11" s="77"/>
      <c r="AY11" s="39"/>
      <c r="AZ11" s="39"/>
      <c r="BA11" s="76"/>
      <c r="BB11" s="39"/>
      <c r="BC11" s="78"/>
      <c r="BD11" s="33"/>
      <c r="BE11" s="77"/>
      <c r="BF11" s="39"/>
      <c r="BG11" s="39"/>
      <c r="BH11" s="76"/>
      <c r="BI11" s="39"/>
      <c r="BJ11" s="78"/>
      <c r="BK11" s="33"/>
    </row>
    <row r="12" spans="1:63" ht="30" x14ac:dyDescent="0.35">
      <c r="A12" s="77"/>
      <c r="B12" s="39"/>
      <c r="C12" s="39"/>
      <c r="D12" s="39"/>
      <c r="E12" s="39"/>
      <c r="F12" s="73"/>
      <c r="G12" s="95">
        <f>Table1487453233343536331323334353738393103113123133143153164174184194[[#This Row],[Hours Worked]]*Table1487453233343536331323334353738393103113123133143153164174184194[[#This Row],[Rate]]</f>
        <v>0</v>
      </c>
      <c r="H12" s="116"/>
      <c r="I12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2" s="94"/>
      <c r="K12" s="95">
        <f>Table1487453233343536331323334353738393103113123133143153164174184194[[#This Row],[Rate (Auto selects)]]*Table1487453233343536331323334353738393103113123133143153164174184194[[#This Row],[Hours Used]]</f>
        <v>0</v>
      </c>
      <c r="M12" s="94" t="s">
        <v>124</v>
      </c>
      <c r="N12" s="94" t="s">
        <v>63</v>
      </c>
      <c r="O12" s="107">
        <v>1.44</v>
      </c>
      <c r="Q12" s="40" t="s">
        <v>132</v>
      </c>
      <c r="R12" s="61">
        <v>41</v>
      </c>
      <c r="S12" s="33"/>
      <c r="T12" s="39"/>
      <c r="U12" s="39"/>
      <c r="V12" s="39"/>
      <c r="W12" s="39"/>
      <c r="X12" s="39"/>
      <c r="Y12" s="112">
        <f>IF(X12 &lt;&gt; "", RIGHT(Table15775311283848586881828384858788898108118128138148158169179189199[[#This Row],[Class (Dropdown)]],6),0)</f>
        <v>0</v>
      </c>
      <c r="Z12" s="108"/>
      <c r="AA12" s="107"/>
      <c r="AB12" s="111">
        <f>Table15775311283848586881828384858788898108118128138148158169179189199[[#This Row],[Rate (Auto fill)]]*Table15775311283848586881828384858788898108118128138148158169179189199[[#This Row],[Hours Groomed]]</f>
        <v>0</v>
      </c>
      <c r="AC12" s="32"/>
      <c r="AD12" s="39"/>
      <c r="AE12" s="39"/>
      <c r="AF12" s="39"/>
      <c r="AG12" s="39"/>
      <c r="AH12" s="78"/>
      <c r="AI12" s="33"/>
      <c r="AJ12" s="39"/>
      <c r="AK12" s="39"/>
      <c r="AL12" s="39"/>
      <c r="AM12" s="76"/>
      <c r="AN12" s="39"/>
      <c r="AO12" s="39"/>
      <c r="AP12" s="33"/>
      <c r="AQ12" s="77"/>
      <c r="AR12" s="39"/>
      <c r="AS12" s="39"/>
      <c r="AT12" s="76"/>
      <c r="AU12" s="39"/>
      <c r="AV12" s="78"/>
      <c r="AW12" s="33"/>
      <c r="AX12" s="77"/>
      <c r="AY12" s="39"/>
      <c r="AZ12" s="39"/>
      <c r="BA12" s="76"/>
      <c r="BB12" s="39"/>
      <c r="BC12" s="78"/>
      <c r="BD12" s="33"/>
      <c r="BE12" s="77"/>
      <c r="BF12" s="39"/>
      <c r="BG12" s="39"/>
      <c r="BH12" s="76"/>
      <c r="BI12" s="39"/>
      <c r="BJ12" s="78"/>
      <c r="BK12" s="33"/>
    </row>
    <row r="13" spans="1:63" ht="30" x14ac:dyDescent="0.35">
      <c r="A13" s="77"/>
      <c r="B13" s="39"/>
      <c r="C13" s="39"/>
      <c r="D13" s="39"/>
      <c r="E13" s="39"/>
      <c r="F13" s="73"/>
      <c r="G13" s="95">
        <f>Table1487453233343536331323334353738393103113123133143153164174184194[[#This Row],[Hours Worked]]*Table1487453233343536331323334353738393103113123133143153164174184194[[#This Row],[Rate]]</f>
        <v>0</v>
      </c>
      <c r="H13" s="116"/>
      <c r="I13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3" s="94"/>
      <c r="K13" s="95">
        <f>Table1487453233343536331323334353738393103113123133143153164174184194[[#This Row],[Rate (Auto selects)]]*Table1487453233343536331323334353738393103113123133143153164174184194[[#This Row],[Hours Used]]</f>
        <v>0</v>
      </c>
      <c r="M13" s="94" t="s">
        <v>125</v>
      </c>
      <c r="N13" s="94" t="s">
        <v>60</v>
      </c>
      <c r="O13" s="107">
        <v>1.29</v>
      </c>
      <c r="Q13" s="109" t="s">
        <v>131</v>
      </c>
      <c r="R13" s="110">
        <v>110</v>
      </c>
      <c r="S13" s="33"/>
      <c r="T13" s="39"/>
      <c r="U13" s="39"/>
      <c r="V13" s="39"/>
      <c r="W13" s="39"/>
      <c r="X13" s="39"/>
      <c r="Y13" s="112">
        <f>IF(X13 &lt;&gt; "", RIGHT(Table15775311283848586881828384858788898108118128138148158169179189199[[#This Row],[Class (Dropdown)]],6),0)</f>
        <v>0</v>
      </c>
      <c r="Z13" s="108"/>
      <c r="AA13" s="107"/>
      <c r="AB13" s="111">
        <f>Table15775311283848586881828384858788898108118128138148158169179189199[[#This Row],[Rate (Auto fill)]]*Table15775311283848586881828384858788898108118128138148158169179189199[[#This Row],[Hours Groomed]]</f>
        <v>0</v>
      </c>
      <c r="AC13" s="32"/>
      <c r="AD13" s="39"/>
      <c r="AE13" s="39"/>
      <c r="AF13" s="39"/>
      <c r="AG13" s="39"/>
      <c r="AH13" s="78"/>
      <c r="AI13" s="33"/>
      <c r="AJ13" s="39"/>
      <c r="AK13" s="39"/>
      <c r="AL13" s="39"/>
      <c r="AM13" s="76"/>
      <c r="AN13" s="39"/>
      <c r="AO13" s="39"/>
      <c r="AP13" s="33"/>
      <c r="AQ13" s="77"/>
      <c r="AR13" s="39"/>
      <c r="AS13" s="39"/>
      <c r="AT13" s="76"/>
      <c r="AU13" s="39"/>
      <c r="AV13" s="78"/>
      <c r="AW13" s="33"/>
      <c r="AX13" s="77"/>
      <c r="AY13" s="39"/>
      <c r="AZ13" s="39"/>
      <c r="BA13" s="76"/>
      <c r="BB13" s="39"/>
      <c r="BC13" s="78"/>
      <c r="BD13" s="33"/>
      <c r="BE13" s="77"/>
      <c r="BF13" s="39"/>
      <c r="BG13" s="39"/>
      <c r="BH13" s="76"/>
      <c r="BI13" s="39"/>
      <c r="BJ13" s="78"/>
      <c r="BK13" s="33"/>
    </row>
    <row r="14" spans="1:63" ht="30" x14ac:dyDescent="0.35">
      <c r="A14" s="77"/>
      <c r="B14" s="39"/>
      <c r="C14" s="39"/>
      <c r="D14" s="39"/>
      <c r="E14" s="39"/>
      <c r="F14" s="73"/>
      <c r="G14" s="95">
        <f>Table1487453233343536331323334353738393103113123133143153164174184194[[#This Row],[Hours Worked]]*Table1487453233343536331323334353738393103113123133143153164174184194[[#This Row],[Rate]]</f>
        <v>0</v>
      </c>
      <c r="H14" s="116"/>
      <c r="I14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4" s="94"/>
      <c r="K14" s="95">
        <f>Table1487453233343536331323334353738393103113123133143153164174184194[[#This Row],[Rate (Auto selects)]]*Table1487453233343536331323334353738393103113123133143153164174184194[[#This Row],[Hours Used]]</f>
        <v>0</v>
      </c>
      <c r="M14" s="94" t="s">
        <v>126</v>
      </c>
      <c r="N14" s="94" t="s">
        <v>64</v>
      </c>
      <c r="O14" s="107">
        <v>4.4400000000000004</v>
      </c>
      <c r="Q14" s="109" t="s">
        <v>130</v>
      </c>
      <c r="R14" s="110">
        <v>83</v>
      </c>
      <c r="S14" s="33"/>
      <c r="T14" s="39"/>
      <c r="U14" s="39"/>
      <c r="V14" s="39"/>
      <c r="W14" s="39"/>
      <c r="X14" s="39"/>
      <c r="Y14" s="112">
        <f>IF(X14 &lt;&gt; "", RIGHT(Table15775311283848586881828384858788898108118128138148158169179189199[[#This Row],[Class (Dropdown)]],6),0)</f>
        <v>0</v>
      </c>
      <c r="Z14" s="108"/>
      <c r="AA14" s="107"/>
      <c r="AB14" s="111">
        <f>Table15775311283848586881828384858788898108118128138148158169179189199[[#This Row],[Rate (Auto fill)]]*Table15775311283848586881828384858788898108118128138148158169179189199[[#This Row],[Hours Groomed]]</f>
        <v>0</v>
      </c>
      <c r="AC14" s="32"/>
      <c r="AD14" s="39"/>
      <c r="AE14" s="39"/>
      <c r="AF14" s="39"/>
      <c r="AG14" s="39"/>
      <c r="AH14" s="78"/>
      <c r="AI14" s="33"/>
      <c r="AJ14" s="39"/>
      <c r="AK14" s="39"/>
      <c r="AL14" s="39"/>
      <c r="AM14" s="76"/>
      <c r="AN14" s="39"/>
      <c r="AO14" s="39"/>
      <c r="AP14" s="33"/>
      <c r="AQ14" s="77"/>
      <c r="AR14" s="39"/>
      <c r="AS14" s="39"/>
      <c r="AT14" s="76"/>
      <c r="AU14" s="39"/>
      <c r="AV14" s="78"/>
      <c r="AW14" s="33"/>
      <c r="AX14" s="77"/>
      <c r="AY14" s="39"/>
      <c r="AZ14" s="39"/>
      <c r="BA14" s="76"/>
      <c r="BB14" s="39"/>
      <c r="BC14" s="78"/>
      <c r="BD14" s="33"/>
      <c r="BE14" s="77"/>
      <c r="BF14" s="39"/>
      <c r="BG14" s="39"/>
      <c r="BH14" s="76"/>
      <c r="BI14" s="39"/>
      <c r="BJ14" s="78"/>
      <c r="BK14" s="33"/>
    </row>
    <row r="15" spans="1:63" ht="30" x14ac:dyDescent="0.35">
      <c r="A15" s="77"/>
      <c r="B15" s="39"/>
      <c r="C15" s="39"/>
      <c r="D15" s="39"/>
      <c r="E15" s="39"/>
      <c r="F15" s="73"/>
      <c r="G15" s="95">
        <f>Table1487453233343536331323334353738393103113123133143153164174184194[[#This Row],[Hours Worked]]*Table1487453233343536331323334353738393103113123133143153164174184194[[#This Row],[Rate]]</f>
        <v>0</v>
      </c>
      <c r="H15" s="116"/>
      <c r="I15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5" s="94"/>
      <c r="K15" s="95">
        <f>Table1487453233343536331323334353738393103113123133143153164174184194[[#This Row],[Rate (Auto selects)]]*Table1487453233343536331323334353738393103113123133143153164174184194[[#This Row],[Hours Used]]</f>
        <v>0</v>
      </c>
      <c r="M15" s="94" t="s">
        <v>104</v>
      </c>
      <c r="N15" s="94" t="s">
        <v>65</v>
      </c>
      <c r="O15" s="107">
        <v>4.18</v>
      </c>
      <c r="Q15" s="109" t="s">
        <v>129</v>
      </c>
      <c r="R15" s="110">
        <v>46</v>
      </c>
      <c r="S15" s="33"/>
      <c r="T15" s="39"/>
      <c r="U15" s="39"/>
      <c r="V15" s="39"/>
      <c r="W15" s="39"/>
      <c r="X15" s="39"/>
      <c r="Y15" s="112">
        <f>IF(X15 &lt;&gt; "", RIGHT(Table15775311283848586881828384858788898108118128138148158169179189199[[#This Row],[Class (Dropdown)]],6),0)</f>
        <v>0</v>
      </c>
      <c r="Z15" s="108"/>
      <c r="AA15" s="107"/>
      <c r="AB15" s="111">
        <f>Table15775311283848586881828384858788898108118128138148158169179189199[[#This Row],[Rate (Auto fill)]]*Table15775311283848586881828384858788898108118128138148158169179189199[[#This Row],[Hours Groomed]]</f>
        <v>0</v>
      </c>
      <c r="AC15" s="32"/>
      <c r="AD15" s="39"/>
      <c r="AE15" s="39"/>
      <c r="AF15" s="39"/>
      <c r="AG15" s="39"/>
      <c r="AH15" s="78"/>
      <c r="AI15" s="33"/>
      <c r="AJ15" s="39"/>
      <c r="AK15" s="39"/>
      <c r="AL15" s="39"/>
      <c r="AM15" s="76"/>
      <c r="AN15" s="39"/>
      <c r="AO15" s="39"/>
      <c r="AP15" s="33"/>
      <c r="AQ15" s="77"/>
      <c r="AR15" s="39"/>
      <c r="AS15" s="39"/>
      <c r="AT15" s="76"/>
      <c r="AU15" s="39"/>
      <c r="AV15" s="78"/>
      <c r="AW15" s="33"/>
      <c r="AX15" s="77"/>
      <c r="AY15" s="39"/>
      <c r="AZ15" s="39"/>
      <c r="BA15" s="76"/>
      <c r="BB15" s="39"/>
      <c r="BC15" s="78"/>
      <c r="BD15" s="33"/>
      <c r="BE15" s="77"/>
      <c r="BF15" s="39"/>
      <c r="BG15" s="39"/>
      <c r="BH15" s="76"/>
      <c r="BI15" s="39"/>
      <c r="BJ15" s="78"/>
      <c r="BK15" s="33"/>
    </row>
    <row r="16" spans="1:63" ht="30" x14ac:dyDescent="0.35">
      <c r="A16" s="77"/>
      <c r="B16" s="39"/>
      <c r="C16" s="39"/>
      <c r="D16" s="39"/>
      <c r="E16" s="39"/>
      <c r="F16" s="73"/>
      <c r="G16" s="95">
        <f>Table1487453233343536331323334353738393103113123133143153164174184194[[#This Row],[Hours Worked]]*Table1487453233343536331323334353738393103113123133143153164174184194[[#This Row],[Rate]]</f>
        <v>0</v>
      </c>
      <c r="H16" s="116"/>
      <c r="I16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6" s="94"/>
      <c r="K16" s="95">
        <f>Table1487453233343536331323334353738393103113123133143153164174184194[[#This Row],[Rate (Auto selects)]]*Table1487453233343536331323334353738393103113123133143153164174184194[[#This Row],[Hours Used]]</f>
        <v>0</v>
      </c>
      <c r="M16" s="94" t="s">
        <v>105</v>
      </c>
      <c r="N16" s="94" t="s">
        <v>66</v>
      </c>
      <c r="O16" s="107">
        <v>12.36</v>
      </c>
      <c r="P16" s="79"/>
      <c r="Q16" s="109" t="s">
        <v>128</v>
      </c>
      <c r="R16" s="110">
        <v>33</v>
      </c>
      <c r="S16" s="33"/>
      <c r="T16" s="39"/>
      <c r="U16" s="39"/>
      <c r="V16" s="39"/>
      <c r="W16" s="39"/>
      <c r="X16" s="39"/>
      <c r="Y16" s="112">
        <f>IF(X16 &lt;&gt; "", RIGHT(Table15775311283848586881828384858788898108118128138148158169179189199[[#This Row],[Class (Dropdown)]],6),0)</f>
        <v>0</v>
      </c>
      <c r="Z16" s="108"/>
      <c r="AA16" s="107"/>
      <c r="AB16" s="111">
        <f>Table15775311283848586881828384858788898108118128138148158169179189199[[#This Row],[Rate (Auto fill)]]*Table15775311283848586881828384858788898108118128138148158169179189199[[#This Row],[Hours Groomed]]</f>
        <v>0</v>
      </c>
      <c r="AC16" s="32"/>
      <c r="AD16" s="39"/>
      <c r="AE16" s="39"/>
      <c r="AF16" s="39"/>
      <c r="AG16" s="39"/>
      <c r="AH16" s="78"/>
      <c r="AI16" s="33"/>
      <c r="AJ16" s="39"/>
      <c r="AK16" s="39"/>
      <c r="AL16" s="39"/>
      <c r="AM16" s="76"/>
      <c r="AN16" s="39"/>
      <c r="AO16" s="39"/>
      <c r="AP16" s="33"/>
      <c r="AQ16" s="77"/>
      <c r="AR16" s="39"/>
      <c r="AS16" s="39"/>
      <c r="AT16" s="76"/>
      <c r="AU16" s="39"/>
      <c r="AV16" s="78"/>
      <c r="AW16" s="33"/>
      <c r="AX16" s="77"/>
      <c r="AY16" s="39"/>
      <c r="AZ16" s="39"/>
      <c r="BA16" s="76"/>
      <c r="BB16" s="39"/>
      <c r="BC16" s="78"/>
      <c r="BD16" s="33"/>
      <c r="BE16" s="77"/>
      <c r="BF16" s="39"/>
      <c r="BG16" s="39"/>
      <c r="BH16" s="76"/>
      <c r="BI16" s="39"/>
      <c r="BJ16" s="78"/>
      <c r="BK16" s="33"/>
    </row>
    <row r="17" spans="1:63" ht="30" x14ac:dyDescent="0.35">
      <c r="A17" s="77"/>
      <c r="B17" s="39"/>
      <c r="C17" s="39"/>
      <c r="D17" s="39"/>
      <c r="E17" s="39"/>
      <c r="F17" s="73"/>
      <c r="G17" s="95">
        <f>Table1487453233343536331323334353738393103113123133143153164174184194[[#This Row],[Hours Worked]]*Table1487453233343536331323334353738393103113123133143153164174184194[[#This Row],[Rate]]</f>
        <v>0</v>
      </c>
      <c r="H17" s="116"/>
      <c r="I17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7" s="94"/>
      <c r="K17" s="95">
        <f>Table1487453233343536331323334353738393103113123133143153164174184194[[#This Row],[Rate (Auto selects)]]*Table1487453233343536331323334353738393103113123133143153164174184194[[#This Row],[Hours Used]]</f>
        <v>0</v>
      </c>
      <c r="M17" s="94" t="s">
        <v>106</v>
      </c>
      <c r="N17" s="94" t="s">
        <v>67</v>
      </c>
      <c r="O17" s="107">
        <v>6.91</v>
      </c>
      <c r="P17" s="79"/>
      <c r="Q17" s="109" t="s">
        <v>127</v>
      </c>
      <c r="R17" s="110">
        <v>28</v>
      </c>
      <c r="S17" s="33"/>
      <c r="T17" s="39" t="s">
        <v>50</v>
      </c>
      <c r="U17" s="39"/>
      <c r="V17" s="39"/>
      <c r="W17" s="39"/>
      <c r="X17" s="39"/>
      <c r="Y17" s="112">
        <f>IF(X17 &lt;&gt; "", RIGHT(Table15775311283848586881828384858788898108118128138148158169179189199[[#This Row],[Class (Dropdown)]],6),0)</f>
        <v>0</v>
      </c>
      <c r="Z17" s="108"/>
      <c r="AA17" s="107"/>
      <c r="AB17" s="111">
        <f>Table15775311283848586881828384858788898108118128138148158169179189199[[#This Row],[Rate (Auto fill)]]*Table15775311283848586881828384858788898108118128138148158169179189199[[#This Row],[Hours Groomed]]</f>
        <v>0</v>
      </c>
      <c r="AC17" s="32"/>
      <c r="AD17" s="39"/>
      <c r="AE17" s="39"/>
      <c r="AF17" s="39"/>
      <c r="AG17" s="39"/>
      <c r="AH17" s="78"/>
      <c r="AI17" s="33"/>
      <c r="AJ17" s="39"/>
      <c r="AK17" s="39"/>
      <c r="AL17" s="39"/>
      <c r="AM17" s="76"/>
      <c r="AN17" s="39"/>
      <c r="AO17" s="39"/>
      <c r="AP17" s="33"/>
      <c r="AQ17" s="77"/>
      <c r="AR17" s="39"/>
      <c r="AS17" s="39"/>
      <c r="AT17" s="76"/>
      <c r="AU17" s="39"/>
      <c r="AV17" s="78"/>
      <c r="AW17" s="33"/>
      <c r="AX17" s="77"/>
      <c r="AY17" s="39"/>
      <c r="AZ17" s="39"/>
      <c r="BA17" s="76"/>
      <c r="BB17" s="39"/>
      <c r="BC17" s="78"/>
      <c r="BD17" s="33"/>
      <c r="BE17" s="77"/>
      <c r="BF17" s="39"/>
      <c r="BG17" s="39"/>
      <c r="BH17" s="76"/>
      <c r="BI17" s="39"/>
      <c r="BJ17" s="78"/>
      <c r="BK17" s="33"/>
    </row>
    <row r="18" spans="1:63" ht="30" x14ac:dyDescent="0.35">
      <c r="A18" s="77"/>
      <c r="B18" s="39"/>
      <c r="C18" s="39"/>
      <c r="D18" s="39"/>
      <c r="E18" s="39"/>
      <c r="F18" s="73"/>
      <c r="G18" s="95">
        <f>Table1487453233343536331323334353738393103113123133143153164174184194[[#This Row],[Hours Worked]]*Table1487453233343536331323334353738393103113123133143153164174184194[[#This Row],[Rate]]</f>
        <v>0</v>
      </c>
      <c r="H18" s="116"/>
      <c r="I18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8" s="94"/>
      <c r="K18" s="95">
        <f>Table1487453233343536331323334353738393103113123133143153164174184194[[#This Row],[Rate (Auto selects)]]*Table1487453233343536331323334353738393103113123133143153164174184194[[#This Row],[Hours Used]]</f>
        <v>0</v>
      </c>
      <c r="M18" s="94" t="s">
        <v>107</v>
      </c>
      <c r="N18" s="94" t="s">
        <v>54</v>
      </c>
      <c r="O18" s="107">
        <v>15.14</v>
      </c>
      <c r="P18" s="80"/>
      <c r="S18" s="33"/>
      <c r="T18" s="39"/>
      <c r="U18" s="39"/>
      <c r="V18" s="39"/>
      <c r="W18" s="39"/>
      <c r="X18" s="39"/>
      <c r="Y18" s="112">
        <f>IF(X18 &lt;&gt; "", RIGHT(Table15775311283848586881828384858788898108118128138148158169179189199[[#This Row],[Class (Dropdown)]],6),0)</f>
        <v>0</v>
      </c>
      <c r="Z18" s="108"/>
      <c r="AA18" s="107"/>
      <c r="AB18" s="111">
        <f>Table15775311283848586881828384858788898108118128138148158169179189199[[#This Row],[Rate (Auto fill)]]*Table15775311283848586881828384858788898108118128138148158169179189199[[#This Row],[Hours Groomed]]</f>
        <v>0</v>
      </c>
      <c r="AC18" s="32"/>
      <c r="AD18" s="39"/>
      <c r="AE18" s="39"/>
      <c r="AF18" s="39"/>
      <c r="AG18" s="39"/>
      <c r="AH18" s="78"/>
      <c r="AI18" s="33"/>
      <c r="AJ18" s="39"/>
      <c r="AK18" s="39"/>
      <c r="AL18" s="39"/>
      <c r="AM18" s="76"/>
      <c r="AN18" s="39"/>
      <c r="AO18" s="39"/>
      <c r="AP18" s="33"/>
      <c r="AQ18" s="77"/>
      <c r="AR18" s="39"/>
      <c r="AS18" s="39"/>
      <c r="AT18" s="76"/>
      <c r="AU18" s="39"/>
      <c r="AV18" s="78"/>
      <c r="AW18" s="33"/>
      <c r="AX18" s="77"/>
      <c r="AY18" s="39"/>
      <c r="AZ18" s="39"/>
      <c r="BA18" s="76"/>
      <c r="BB18" s="39"/>
      <c r="BC18" s="78"/>
      <c r="BD18" s="33"/>
      <c r="BE18" s="77"/>
      <c r="BF18" s="39"/>
      <c r="BG18" s="39"/>
      <c r="BH18" s="76"/>
      <c r="BI18" s="39"/>
      <c r="BJ18" s="78"/>
      <c r="BK18" s="33"/>
    </row>
    <row r="19" spans="1:63" ht="33.75" customHeight="1" x14ac:dyDescent="0.35">
      <c r="A19" s="77"/>
      <c r="B19" s="39"/>
      <c r="C19" s="39"/>
      <c r="D19" s="39"/>
      <c r="E19" s="39"/>
      <c r="F19" s="73"/>
      <c r="G19" s="95">
        <f>Table1487453233343536331323334353738393103113123133143153164174184194[[#This Row],[Hours Worked]]*Table1487453233343536331323334353738393103113123133143153164174184194[[#This Row],[Rate]]</f>
        <v>0</v>
      </c>
      <c r="H19" s="116"/>
      <c r="I19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9" s="94"/>
      <c r="K19" s="95">
        <f>Table1487453233343536331323334353738393103113123133143153164174184194[[#This Row],[Rate (Auto selects)]]*Table1487453233343536331323334353738393103113123133143153164174184194[[#This Row],[Hours Used]]</f>
        <v>0</v>
      </c>
      <c r="M19" s="94" t="s">
        <v>108</v>
      </c>
      <c r="N19" s="94" t="s">
        <v>55</v>
      </c>
      <c r="O19" s="107">
        <v>20.61</v>
      </c>
      <c r="P19" s="32"/>
      <c r="S19" s="33"/>
      <c r="T19" s="39"/>
      <c r="U19" s="39"/>
      <c r="V19" s="39"/>
      <c r="W19" s="39"/>
      <c r="X19" s="39"/>
      <c r="Y19" s="112">
        <f>IF(X19 &lt;&gt; "", RIGHT(Table15775311283848586881828384858788898108118128138148158169179189199[[#This Row],[Class (Dropdown)]],6),0)</f>
        <v>0</v>
      </c>
      <c r="Z19" s="108"/>
      <c r="AA19" s="107"/>
      <c r="AB19" s="111">
        <f>Table15775311283848586881828384858788898108118128138148158169179189199[[#This Row],[Rate (Auto fill)]]*Table15775311283848586881828384858788898108118128138148158169179189199[[#This Row],[Hours Groomed]]</f>
        <v>0</v>
      </c>
      <c r="AC19" s="32"/>
      <c r="AD19" s="39"/>
      <c r="AE19" s="39"/>
      <c r="AF19" s="39"/>
      <c r="AG19" s="39"/>
      <c r="AH19" s="78"/>
      <c r="AI19" s="33"/>
      <c r="AJ19" s="39"/>
      <c r="AK19" s="39"/>
      <c r="AL19" s="39"/>
      <c r="AM19" s="76"/>
      <c r="AN19" s="39"/>
      <c r="AO19" s="39"/>
      <c r="AP19" s="33"/>
      <c r="AQ19" s="77"/>
      <c r="AR19" s="39"/>
      <c r="AS19" s="39"/>
      <c r="AT19" s="76"/>
      <c r="AU19" s="39"/>
      <c r="AV19" s="78"/>
      <c r="AW19" s="33"/>
      <c r="AX19" s="77"/>
      <c r="AY19" s="39"/>
      <c r="AZ19" s="39"/>
      <c r="BA19" s="76"/>
      <c r="BB19" s="39"/>
      <c r="BC19" s="78"/>
      <c r="BD19" s="33"/>
      <c r="BE19" s="77"/>
      <c r="BF19" s="39"/>
      <c r="BG19" s="39"/>
      <c r="BH19" s="76"/>
      <c r="BI19" s="39"/>
      <c r="BJ19" s="78"/>
      <c r="BK19" s="33"/>
    </row>
    <row r="20" spans="1:63" ht="30" x14ac:dyDescent="0.35">
      <c r="A20" s="77"/>
      <c r="B20" s="39"/>
      <c r="C20" s="39"/>
      <c r="D20" s="39"/>
      <c r="E20" s="39"/>
      <c r="F20" s="73"/>
      <c r="G20" s="95">
        <f>Table1487453233343536331323334353738393103113123133143153164174184194[[#This Row],[Hours Worked]]*Table1487453233343536331323334353738393103113123133143153164174184194[[#This Row],[Rate]]</f>
        <v>0</v>
      </c>
      <c r="H20" s="116"/>
      <c r="I20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20" s="94"/>
      <c r="K20" s="95">
        <f>Table1487453233343536331323334353738393103113123133143153164174184194[[#This Row],[Rate (Auto selects)]]*Table1487453233343536331323334353738393103113123133143153164174184194[[#This Row],[Hours Used]]</f>
        <v>0</v>
      </c>
      <c r="M20" s="94" t="s">
        <v>116</v>
      </c>
      <c r="N20" s="94" t="s">
        <v>68</v>
      </c>
      <c r="O20" s="107">
        <v>29.99</v>
      </c>
      <c r="P20" s="32"/>
      <c r="S20" s="33"/>
      <c r="T20" s="39"/>
      <c r="U20" s="39"/>
      <c r="V20" s="39"/>
      <c r="W20" s="39"/>
      <c r="X20" s="39"/>
      <c r="Y20" s="112">
        <f>IF(X20 &lt;&gt; "", RIGHT(Table15775311283848586881828384858788898108118128138148158169179189199[[#This Row],[Class (Dropdown)]],6),0)</f>
        <v>0</v>
      </c>
      <c r="Z20" s="108"/>
      <c r="AA20" s="107"/>
      <c r="AB20" s="111">
        <f>Table15775311283848586881828384858788898108118128138148158169179189199[[#This Row],[Rate (Auto fill)]]*Table15775311283848586881828384858788898108118128138148158169179189199[[#This Row],[Hours Groomed]]</f>
        <v>0</v>
      </c>
      <c r="AC20" s="32"/>
      <c r="AD20" s="39"/>
      <c r="AE20" s="39"/>
      <c r="AF20" s="39"/>
      <c r="AG20" s="39"/>
      <c r="AH20" s="78"/>
      <c r="AI20" s="33"/>
      <c r="AJ20" s="39"/>
      <c r="AK20" s="39"/>
      <c r="AL20" s="39"/>
      <c r="AM20" s="76"/>
      <c r="AN20" s="39"/>
      <c r="AO20" s="39"/>
      <c r="AP20" s="33"/>
      <c r="AQ20" s="77"/>
      <c r="AR20" s="39"/>
      <c r="AS20" s="39"/>
      <c r="AT20" s="76"/>
      <c r="AU20" s="39"/>
      <c r="AV20" s="78"/>
      <c r="AW20" s="33"/>
      <c r="AX20" s="77"/>
      <c r="AY20" s="39"/>
      <c r="AZ20" s="39"/>
      <c r="BA20" s="76"/>
      <c r="BB20" s="39"/>
      <c r="BC20" s="78"/>
      <c r="BD20" s="33"/>
      <c r="BE20" s="77"/>
      <c r="BF20" s="39"/>
      <c r="BG20" s="39"/>
      <c r="BH20" s="76"/>
      <c r="BI20" s="39"/>
      <c r="BJ20" s="78"/>
      <c r="BK20" s="33"/>
    </row>
    <row r="21" spans="1:63" ht="45" x14ac:dyDescent="0.35">
      <c r="A21" s="77"/>
      <c r="B21" s="39"/>
      <c r="C21" s="39"/>
      <c r="D21" s="39"/>
      <c r="E21" s="39"/>
      <c r="F21" s="73"/>
      <c r="G21" s="95">
        <f>Table1487453233343536331323334353738393103113123133143153164174184194[[#This Row],[Hours Worked]]*Table1487453233343536331323334353738393103113123133143153164174184194[[#This Row],[Rate]]</f>
        <v>0</v>
      </c>
      <c r="H21" s="116"/>
      <c r="I21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21" s="94"/>
      <c r="K21" s="95">
        <f>Table1487453233343536331323334353738393103113123133143153164174184194[[#This Row],[Rate (Auto selects)]]*Table1487453233343536331323334353738393103113123133143153164174184194[[#This Row],[Hours Used]]</f>
        <v>0</v>
      </c>
      <c r="M21" s="94" t="s">
        <v>117</v>
      </c>
      <c r="N21" s="94" t="s">
        <v>69</v>
      </c>
      <c r="O21" s="107">
        <v>17.75</v>
      </c>
      <c r="P21" s="32"/>
      <c r="S21" s="33"/>
      <c r="T21" s="39"/>
      <c r="U21" s="39"/>
      <c r="V21" s="39"/>
      <c r="W21" s="39"/>
      <c r="X21" s="39"/>
      <c r="Y21" s="112">
        <f>IF(X21 &lt;&gt; "", RIGHT(Table15775311283848586881828384858788898108118128138148158169179189199[[#This Row],[Class (Dropdown)]],6),0)</f>
        <v>0</v>
      </c>
      <c r="Z21" s="108"/>
      <c r="AA21" s="107"/>
      <c r="AB21" s="111">
        <f>Table15775311283848586881828384858788898108118128138148158169179189199[[#This Row],[Rate (Auto fill)]]*Table15775311283848586881828384858788898108118128138148158169179189199[[#This Row],[Hours Groomed]]</f>
        <v>0</v>
      </c>
      <c r="AC21" s="32"/>
      <c r="AD21" s="39"/>
      <c r="AE21" s="39"/>
      <c r="AF21" s="39"/>
      <c r="AG21" s="39"/>
      <c r="AH21" s="78"/>
      <c r="AI21" s="33"/>
      <c r="AJ21" s="39"/>
      <c r="AK21" s="39"/>
      <c r="AL21" s="39"/>
      <c r="AM21" s="76"/>
      <c r="AN21" s="39"/>
      <c r="AO21" s="39"/>
      <c r="AP21" s="33"/>
      <c r="AQ21" s="77"/>
      <c r="AR21" s="39"/>
      <c r="AS21" s="39"/>
      <c r="AT21" s="76"/>
      <c r="AU21" s="39"/>
      <c r="AV21" s="78"/>
      <c r="AW21" s="33"/>
      <c r="AX21" s="77"/>
      <c r="AY21" s="39"/>
      <c r="AZ21" s="39"/>
      <c r="BA21" s="76"/>
      <c r="BB21" s="39"/>
      <c r="BC21" s="78"/>
      <c r="BD21" s="33"/>
      <c r="BE21" s="77"/>
      <c r="BF21" s="39"/>
      <c r="BG21" s="39"/>
      <c r="BH21" s="76"/>
      <c r="BI21" s="39"/>
      <c r="BJ21" s="78"/>
      <c r="BK21" s="33"/>
    </row>
    <row r="22" spans="1:63" ht="45" x14ac:dyDescent="0.35">
      <c r="A22" s="77"/>
      <c r="B22" s="39"/>
      <c r="C22" s="39"/>
      <c r="D22" s="39"/>
      <c r="E22" s="39"/>
      <c r="F22" s="73"/>
      <c r="G22" s="95">
        <f>Table1487453233343536331323334353738393103113123133143153164174184194[[#This Row],[Hours Worked]]*Table1487453233343536331323334353738393103113123133143153164174184194[[#This Row],[Rate]]</f>
        <v>0</v>
      </c>
      <c r="H22" s="116"/>
      <c r="I22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22" s="94"/>
      <c r="K22" s="95">
        <f>Table1487453233343536331323334353738393103113123133143153164174184194[[#This Row],[Rate (Auto selects)]]*Table1487453233343536331323334353738393103113123133143153164174184194[[#This Row],[Hours Used]]</f>
        <v>0</v>
      </c>
      <c r="M22" s="94" t="s">
        <v>118</v>
      </c>
      <c r="N22" s="94" t="s">
        <v>56</v>
      </c>
      <c r="O22" s="107">
        <v>40.659999999999997</v>
      </c>
      <c r="P22" s="32"/>
      <c r="S22" s="33"/>
      <c r="T22" s="39"/>
      <c r="U22" s="39"/>
      <c r="V22" s="39"/>
      <c r="W22" s="39"/>
      <c r="X22" s="39"/>
      <c r="Y22" s="112">
        <f>IF(X22 &lt;&gt; "", RIGHT(Table15775311283848586881828384858788898108118128138148158169179189199[[#This Row],[Class (Dropdown)]],6),0)</f>
        <v>0</v>
      </c>
      <c r="Z22" s="108"/>
      <c r="AA22" s="107"/>
      <c r="AB22" s="111">
        <f>Table15775311283848586881828384858788898108118128138148158169179189199[[#This Row],[Rate (Auto fill)]]*Table15775311283848586881828384858788898108118128138148158169179189199[[#This Row],[Hours Groomed]]</f>
        <v>0</v>
      </c>
      <c r="AC22" s="32"/>
      <c r="AD22" s="39"/>
      <c r="AE22" s="39"/>
      <c r="AF22" s="39"/>
      <c r="AG22" s="39"/>
      <c r="AH22" s="78"/>
      <c r="AI22" s="33"/>
      <c r="AJ22" s="39"/>
      <c r="AK22" s="39"/>
      <c r="AL22" s="39"/>
      <c r="AM22" s="76"/>
      <c r="AN22" s="39"/>
      <c r="AO22" s="39"/>
      <c r="AP22" s="33"/>
      <c r="AQ22" s="77"/>
      <c r="AR22" s="39"/>
      <c r="AS22" s="39"/>
      <c r="AT22" s="76"/>
      <c r="AU22" s="39"/>
      <c r="AV22" s="78"/>
      <c r="AW22" s="33"/>
      <c r="AX22" s="77"/>
      <c r="AY22" s="39"/>
      <c r="AZ22" s="39"/>
      <c r="BA22" s="76"/>
      <c r="BB22" s="39"/>
      <c r="BC22" s="78"/>
      <c r="BD22" s="33"/>
      <c r="BE22" s="77"/>
      <c r="BF22" s="39"/>
      <c r="BG22" s="39"/>
      <c r="BH22" s="76"/>
      <c r="BI22" s="39"/>
      <c r="BJ22" s="78"/>
      <c r="BK22" s="33"/>
    </row>
    <row r="23" spans="1:63" ht="45" x14ac:dyDescent="0.35">
      <c r="A23" s="77"/>
      <c r="B23" s="39"/>
      <c r="C23" s="39"/>
      <c r="D23" s="39"/>
      <c r="E23" s="39"/>
      <c r="F23" s="73"/>
      <c r="G23" s="95">
        <f>Table1487453233343536331323334353738393103113123133143153164174184194[[#This Row],[Hours Worked]]*Table1487453233343536331323334353738393103113123133143153164174184194[[#This Row],[Rate]]</f>
        <v>0</v>
      </c>
      <c r="H23" s="116"/>
      <c r="I23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23" s="94"/>
      <c r="K23" s="95">
        <f>Table1487453233343536331323334353738393103113123133143153164174184194[[#This Row],[Rate (Auto selects)]]*Table1487453233343536331323334353738393103113123133143153164174184194[[#This Row],[Hours Used]]</f>
        <v>0</v>
      </c>
      <c r="M23" s="94" t="s">
        <v>119</v>
      </c>
      <c r="N23" s="94" t="s">
        <v>70</v>
      </c>
      <c r="O23" s="107">
        <v>69.61</v>
      </c>
      <c r="S23" s="33"/>
      <c r="T23" s="39"/>
      <c r="U23" s="39"/>
      <c r="V23" s="39"/>
      <c r="W23" s="39"/>
      <c r="X23" s="39"/>
      <c r="Y23" s="112">
        <f>IF(X23 &lt;&gt; "", RIGHT(Table15775311283848586881828384858788898108118128138148158169179189199[[#This Row],[Class (Dropdown)]],6),0)</f>
        <v>0</v>
      </c>
      <c r="Z23" s="108"/>
      <c r="AA23" s="107"/>
      <c r="AB23" s="111">
        <f>Table15775311283848586881828384858788898108118128138148158169179189199[[#This Row],[Rate (Auto fill)]]*Table15775311283848586881828384858788898108118128138148158169179189199[[#This Row],[Hours Groomed]]</f>
        <v>0</v>
      </c>
      <c r="AC23" s="32"/>
      <c r="AD23" s="39"/>
      <c r="AE23" s="39"/>
      <c r="AF23" s="39"/>
      <c r="AG23" s="39"/>
      <c r="AH23" s="78"/>
      <c r="AI23" s="33"/>
      <c r="AJ23" s="39"/>
      <c r="AK23" s="39"/>
      <c r="AL23" s="39"/>
      <c r="AM23" s="76"/>
      <c r="AN23" s="39"/>
      <c r="AO23" s="39"/>
      <c r="AP23" s="33"/>
      <c r="AQ23" s="77"/>
      <c r="AR23" s="39"/>
      <c r="AS23" s="39"/>
      <c r="AT23" s="76"/>
      <c r="AU23" s="39"/>
      <c r="AV23" s="78"/>
      <c r="AW23" s="33"/>
      <c r="AX23" s="77"/>
      <c r="AY23" s="39"/>
      <c r="AZ23" s="39"/>
      <c r="BA23" s="76"/>
      <c r="BB23" s="39"/>
      <c r="BC23" s="78"/>
      <c r="BD23" s="33"/>
      <c r="BE23" s="77"/>
      <c r="BF23" s="39"/>
      <c r="BG23" s="39"/>
      <c r="BH23" s="76"/>
      <c r="BI23" s="39"/>
      <c r="BJ23" s="78"/>
      <c r="BK23" s="33"/>
    </row>
    <row r="24" spans="1:63" ht="30" x14ac:dyDescent="0.35">
      <c r="A24" s="77"/>
      <c r="B24" s="39"/>
      <c r="C24" s="39"/>
      <c r="D24" s="39"/>
      <c r="E24" s="39"/>
      <c r="F24" s="73"/>
      <c r="G24" s="95">
        <f>Table1487453233343536331323334353738393103113123133143153164174184194[[#This Row],[Hours Worked]]*Table1487453233343536331323334353738393103113123133143153164174184194[[#This Row],[Rate]]</f>
        <v>0</v>
      </c>
      <c r="H24" s="116"/>
      <c r="I24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24" s="94"/>
      <c r="K24" s="95">
        <f>Table1487453233343536331323334353738393103113123133143153164174184194[[#This Row],[Rate (Auto selects)]]*Table1487453233343536331323334353738393103113123133143153164174184194[[#This Row],[Hours Used]]</f>
        <v>0</v>
      </c>
      <c r="M24" s="94" t="s">
        <v>120</v>
      </c>
      <c r="N24" s="94" t="s">
        <v>57</v>
      </c>
      <c r="O24" s="107">
        <v>48.88</v>
      </c>
      <c r="S24" s="33"/>
      <c r="T24" s="39"/>
      <c r="U24" s="39"/>
      <c r="V24" s="39"/>
      <c r="W24" s="39"/>
      <c r="X24" s="39"/>
      <c r="Y24" s="112">
        <f>IF(X24 &lt;&gt; "", RIGHT(Table15775311283848586881828384858788898108118128138148158169179189199[[#This Row],[Class (Dropdown)]],6),0)</f>
        <v>0</v>
      </c>
      <c r="Z24" s="108"/>
      <c r="AA24" s="107"/>
      <c r="AB24" s="111">
        <f>Table15775311283848586881828384858788898108118128138148158169179189199[[#This Row],[Rate (Auto fill)]]*Table15775311283848586881828384858788898108118128138148158169179189199[[#This Row],[Hours Groomed]]</f>
        <v>0</v>
      </c>
      <c r="AC24" s="32"/>
      <c r="AD24" s="39"/>
      <c r="AE24" s="39"/>
      <c r="AF24" s="39"/>
      <c r="AG24" s="39"/>
      <c r="AH24" s="78"/>
      <c r="AI24" s="33"/>
      <c r="AJ24" s="39"/>
      <c r="AK24" s="39"/>
      <c r="AL24" s="39"/>
      <c r="AM24" s="76"/>
      <c r="AN24" s="39"/>
      <c r="AO24" s="39"/>
      <c r="AP24" s="33"/>
      <c r="AQ24" s="77"/>
      <c r="AR24" s="39"/>
      <c r="AS24" s="39"/>
      <c r="AT24" s="76"/>
      <c r="AU24" s="39"/>
      <c r="AV24" s="78"/>
      <c r="AW24" s="33"/>
      <c r="AX24" s="77"/>
      <c r="AY24" s="39"/>
      <c r="AZ24" s="39"/>
      <c r="BA24" s="76"/>
      <c r="BB24" s="39"/>
      <c r="BC24" s="78"/>
      <c r="BD24" s="33"/>
      <c r="BE24" s="77"/>
      <c r="BF24" s="39"/>
      <c r="BG24" s="39"/>
      <c r="BH24" s="76"/>
      <c r="BI24" s="39"/>
      <c r="BJ24" s="78"/>
      <c r="BK24" s="33"/>
    </row>
    <row r="25" spans="1:63" ht="30" x14ac:dyDescent="0.35">
      <c r="A25" s="77"/>
      <c r="B25" s="39"/>
      <c r="C25" s="39"/>
      <c r="D25" s="39"/>
      <c r="E25" s="39"/>
      <c r="F25" s="73"/>
      <c r="G25" s="95">
        <f>Table1487453233343536331323334353738393103113123133143153164174184194[[#This Row],[Hours Worked]]*Table1487453233343536331323334353738393103113123133143153164174184194[[#This Row],[Rate]]</f>
        <v>0</v>
      </c>
      <c r="H25" s="116"/>
      <c r="I25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25" s="94"/>
      <c r="K25" s="95">
        <f>Table1487453233343536331323334353738393103113123133143153164174184194[[#This Row],[Rate (Auto selects)]]*Table1487453233343536331323334353738393103113123133143153164174184194[[#This Row],[Hours Used]]</f>
        <v>0</v>
      </c>
      <c r="M25" s="94" t="s">
        <v>109</v>
      </c>
      <c r="N25" s="94" t="s">
        <v>71</v>
      </c>
      <c r="O25" s="107">
        <v>44.14</v>
      </c>
      <c r="S25" s="33"/>
      <c r="T25" s="39"/>
      <c r="U25" s="39"/>
      <c r="V25" s="39"/>
      <c r="W25" s="39"/>
      <c r="X25" s="39"/>
      <c r="Y25" s="112">
        <f>IF(X25 &lt;&gt; "", RIGHT(Table15775311283848586881828384858788898108118128138148158169179189199[[#This Row],[Class (Dropdown)]],6),0)</f>
        <v>0</v>
      </c>
      <c r="Z25" s="108"/>
      <c r="AA25" s="107"/>
      <c r="AB25" s="111">
        <f>Table15775311283848586881828384858788898108118128138148158169179189199[[#This Row],[Rate (Auto fill)]]*Table15775311283848586881828384858788898108118128138148158169179189199[[#This Row],[Hours Groomed]]</f>
        <v>0</v>
      </c>
      <c r="AC25" s="32"/>
      <c r="AD25" s="39"/>
      <c r="AE25" s="39"/>
      <c r="AF25" s="39"/>
      <c r="AG25" s="39"/>
      <c r="AH25" s="78"/>
      <c r="AI25" s="33"/>
      <c r="AJ25" s="39"/>
      <c r="AK25" s="39"/>
      <c r="AL25" s="39"/>
      <c r="AM25" s="76"/>
      <c r="AN25" s="39"/>
      <c r="AO25" s="39"/>
      <c r="AP25" s="33"/>
      <c r="AQ25" s="77"/>
      <c r="AR25" s="39"/>
      <c r="AS25" s="39"/>
      <c r="AT25" s="76"/>
      <c r="AU25" s="39"/>
      <c r="AV25" s="78"/>
      <c r="AW25" s="33"/>
      <c r="AX25" s="77"/>
      <c r="AY25" s="39"/>
      <c r="AZ25" s="39"/>
      <c r="BA25" s="76"/>
      <c r="BB25" s="39"/>
      <c r="BC25" s="78"/>
      <c r="BD25" s="33"/>
      <c r="BE25" s="77"/>
      <c r="BF25" s="39"/>
      <c r="BG25" s="39"/>
      <c r="BH25" s="76"/>
      <c r="BI25" s="39"/>
      <c r="BJ25" s="78"/>
      <c r="BK25" s="33"/>
    </row>
    <row r="26" spans="1:63" ht="30" x14ac:dyDescent="0.35">
      <c r="A26" s="77"/>
      <c r="B26" s="39"/>
      <c r="C26" s="39"/>
      <c r="D26" s="39"/>
      <c r="E26" s="39"/>
      <c r="F26" s="73"/>
      <c r="G26" s="95">
        <f>Table1487453233343536331323334353738393103113123133143153164174184194[[#This Row],[Hours Worked]]*Table1487453233343536331323334353738393103113123133143153164174184194[[#This Row],[Rate]]</f>
        <v>0</v>
      </c>
      <c r="H26" s="116"/>
      <c r="I26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26" s="94"/>
      <c r="K26" s="95">
        <f>Table1487453233343536331323334353738393103113123133143153164174184194[[#This Row],[Rate (Auto selects)]]*Table1487453233343536331323334353738393103113123133143153164174184194[[#This Row],[Hours Used]]</f>
        <v>0</v>
      </c>
      <c r="M26" s="94" t="s">
        <v>110</v>
      </c>
      <c r="N26" s="94" t="s">
        <v>72</v>
      </c>
      <c r="O26" s="107">
        <v>43.75</v>
      </c>
      <c r="S26" s="33"/>
      <c r="T26" s="39"/>
      <c r="U26" s="39"/>
      <c r="V26" s="39"/>
      <c r="W26" s="39"/>
      <c r="X26" s="39"/>
      <c r="Y26" s="112">
        <f>IF(X26 &lt;&gt; "", RIGHT(Table15775311283848586881828384858788898108118128138148158169179189199[[#This Row],[Class (Dropdown)]],6),0)</f>
        <v>0</v>
      </c>
      <c r="Z26" s="108"/>
      <c r="AA26" s="107"/>
      <c r="AB26" s="111">
        <f>Table15775311283848586881828384858788898108118128138148158169179189199[[#This Row],[Rate (Auto fill)]]*Table15775311283848586881828384858788898108118128138148158169179189199[[#This Row],[Hours Groomed]]</f>
        <v>0</v>
      </c>
      <c r="AC26" s="32"/>
      <c r="AD26" s="39"/>
      <c r="AE26" s="39"/>
      <c r="AF26" s="39"/>
      <c r="AG26" s="39"/>
      <c r="AH26" s="78"/>
      <c r="AI26" s="33"/>
      <c r="AJ26" s="39"/>
      <c r="AK26" s="39"/>
      <c r="AL26" s="39"/>
      <c r="AM26" s="76"/>
      <c r="AN26" s="39"/>
      <c r="AO26" s="39"/>
      <c r="AP26" s="33"/>
      <c r="AQ26" s="77"/>
      <c r="AR26" s="39"/>
      <c r="AS26" s="39"/>
      <c r="AT26" s="76"/>
      <c r="AU26" s="39"/>
      <c r="AV26" s="78"/>
      <c r="AW26" s="33"/>
      <c r="AX26" s="77"/>
      <c r="AY26" s="39"/>
      <c r="AZ26" s="39"/>
      <c r="BA26" s="76"/>
      <c r="BB26" s="39"/>
      <c r="BC26" s="78"/>
      <c r="BD26" s="33"/>
      <c r="BE26" s="77"/>
      <c r="BF26" s="39"/>
      <c r="BG26" s="39"/>
      <c r="BH26" s="76"/>
      <c r="BI26" s="39"/>
      <c r="BJ26" s="78"/>
      <c r="BK26" s="33"/>
    </row>
    <row r="27" spans="1:63" ht="45" x14ac:dyDescent="0.35">
      <c r="A27" s="77"/>
      <c r="B27" s="39"/>
      <c r="C27" s="39"/>
      <c r="D27" s="39"/>
      <c r="E27" s="39"/>
      <c r="F27" s="73"/>
      <c r="G27" s="95">
        <f>Table1487453233343536331323334353738393103113123133143153164174184194[[#This Row],[Hours Worked]]*Table1487453233343536331323334353738393103113123133143153164174184194[[#This Row],[Rate]]</f>
        <v>0</v>
      </c>
      <c r="H27" s="116"/>
      <c r="I27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27" s="94"/>
      <c r="K27" s="95">
        <f>Table1487453233343536331323334353738393103113123133143153164174184194[[#This Row],[Rate (Auto selects)]]*Table1487453233343536331323334353738393103113123133143153164174184194[[#This Row],[Hours Used]]</f>
        <v>0</v>
      </c>
      <c r="M27" s="94" t="s">
        <v>111</v>
      </c>
      <c r="N27" s="94" t="s">
        <v>73</v>
      </c>
      <c r="O27" s="107">
        <v>18.78</v>
      </c>
      <c r="S27" s="33"/>
      <c r="T27" s="39"/>
      <c r="U27" s="39"/>
      <c r="V27" s="39"/>
      <c r="W27" s="39"/>
      <c r="X27" s="39"/>
      <c r="Y27" s="112">
        <f>IF(X27 &lt;&gt; "", RIGHT(Table15775311283848586881828384858788898108118128138148158169179189199[[#This Row],[Class (Dropdown)]],6),0)</f>
        <v>0</v>
      </c>
      <c r="Z27" s="108"/>
      <c r="AA27" s="107"/>
      <c r="AB27" s="111">
        <f>Table15775311283848586881828384858788898108118128138148158169179189199[[#This Row],[Rate (Auto fill)]]*Table15775311283848586881828384858788898108118128138148158169179189199[[#This Row],[Hours Groomed]]</f>
        <v>0</v>
      </c>
      <c r="AC27" s="32"/>
      <c r="AD27" s="39"/>
      <c r="AE27" s="39"/>
      <c r="AF27" s="39"/>
      <c r="AG27" s="39"/>
      <c r="AH27" s="78"/>
      <c r="AI27" s="33"/>
      <c r="AJ27" s="39"/>
      <c r="AK27" s="39"/>
      <c r="AL27" s="39"/>
      <c r="AM27" s="76"/>
      <c r="AN27" s="39"/>
      <c r="AO27" s="39"/>
      <c r="AP27" s="33"/>
      <c r="AQ27" s="77"/>
      <c r="AR27" s="39"/>
      <c r="AS27" s="39"/>
      <c r="AT27" s="76"/>
      <c r="AU27" s="39"/>
      <c r="AV27" s="78"/>
      <c r="AW27" s="33"/>
      <c r="AX27" s="77"/>
      <c r="AY27" s="39"/>
      <c r="AZ27" s="39"/>
      <c r="BA27" s="76"/>
      <c r="BB27" s="39"/>
      <c r="BC27" s="78"/>
      <c r="BD27" s="33"/>
      <c r="BE27" s="77"/>
      <c r="BF27" s="39"/>
      <c r="BG27" s="39"/>
      <c r="BH27" s="76"/>
      <c r="BI27" s="39"/>
      <c r="BJ27" s="78"/>
      <c r="BK27" s="33"/>
    </row>
    <row r="28" spans="1:63" ht="45" x14ac:dyDescent="0.35">
      <c r="A28" s="77"/>
      <c r="B28" s="39"/>
      <c r="C28" s="39"/>
      <c r="D28" s="39"/>
      <c r="E28" s="39"/>
      <c r="F28" s="73"/>
      <c r="G28" s="95">
        <f>Table1487453233343536331323334353738393103113123133143153164174184194[[#This Row],[Hours Worked]]*Table1487453233343536331323334353738393103113123133143153164174184194[[#This Row],[Rate]]</f>
        <v>0</v>
      </c>
      <c r="H28" s="116"/>
      <c r="I28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28" s="94"/>
      <c r="K28" s="95">
        <f>Table1487453233343536331323334353738393103113123133143153164174184194[[#This Row],[Rate (Auto selects)]]*Table1487453233343536331323334353738393103113123133143153164174184194[[#This Row],[Hours Used]]</f>
        <v>0</v>
      </c>
      <c r="M28" s="94" t="s">
        <v>112</v>
      </c>
      <c r="N28" s="94" t="s">
        <v>74</v>
      </c>
      <c r="O28" s="107">
        <v>28.53</v>
      </c>
      <c r="S28" s="33"/>
      <c r="T28" s="39"/>
      <c r="U28" s="39"/>
      <c r="V28" s="39"/>
      <c r="W28" s="39"/>
      <c r="X28" s="39"/>
      <c r="Y28" s="112">
        <f>IF(X28 &lt;&gt; "", RIGHT(Table15775311283848586881828384858788898108118128138148158169179189199[[#This Row],[Class (Dropdown)]],6),0)</f>
        <v>0</v>
      </c>
      <c r="Z28" s="108"/>
      <c r="AA28" s="107"/>
      <c r="AB28" s="111">
        <f>Table15775311283848586881828384858788898108118128138148158169179189199[[#This Row],[Rate (Auto fill)]]*Table15775311283848586881828384858788898108118128138148158169179189199[[#This Row],[Hours Groomed]]</f>
        <v>0</v>
      </c>
      <c r="AC28" s="32"/>
      <c r="AD28" s="39"/>
      <c r="AE28" s="39"/>
      <c r="AF28" s="39"/>
      <c r="AG28" s="39"/>
      <c r="AH28" s="78"/>
      <c r="AI28" s="33"/>
      <c r="AJ28" s="39"/>
      <c r="AK28" s="39"/>
      <c r="AL28" s="39"/>
      <c r="AM28" s="76"/>
      <c r="AN28" s="39"/>
      <c r="AO28" s="39"/>
      <c r="AP28" s="33"/>
      <c r="AQ28" s="77"/>
      <c r="AR28" s="39"/>
      <c r="AS28" s="39"/>
      <c r="AT28" s="76"/>
      <c r="AU28" s="39"/>
      <c r="AV28" s="78"/>
      <c r="AW28" s="33"/>
      <c r="AX28" s="77"/>
      <c r="AY28" s="39"/>
      <c r="AZ28" s="39"/>
      <c r="BA28" s="76"/>
      <c r="BB28" s="39"/>
      <c r="BC28" s="78"/>
      <c r="BD28" s="33"/>
      <c r="BE28" s="77"/>
      <c r="BF28" s="39"/>
      <c r="BG28" s="39"/>
      <c r="BH28" s="76"/>
      <c r="BI28" s="39"/>
      <c r="BJ28" s="78"/>
      <c r="BK28" s="33"/>
    </row>
    <row r="29" spans="1:63" ht="30" x14ac:dyDescent="0.35">
      <c r="A29" s="77"/>
      <c r="B29" s="39"/>
      <c r="C29" s="39"/>
      <c r="D29" s="39"/>
      <c r="E29" s="39"/>
      <c r="F29" s="73"/>
      <c r="G29" s="95">
        <f>Table1487453233343536331323334353738393103113123133143153164174184194[[#This Row],[Hours Worked]]*Table1487453233343536331323334353738393103113123133143153164174184194[[#This Row],[Rate]]</f>
        <v>0</v>
      </c>
      <c r="H29" s="116"/>
      <c r="I29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29" s="94"/>
      <c r="K29" s="95">
        <f>Table1487453233343536331323334353738393103113123133143153164174184194[[#This Row],[Rate (Auto selects)]]*Table1487453233343536331323334353738393103113123133143153164174184194[[#This Row],[Hours Used]]</f>
        <v>0</v>
      </c>
      <c r="M29" s="94" t="s">
        <v>113</v>
      </c>
      <c r="N29" s="94" t="s">
        <v>75</v>
      </c>
      <c r="O29" s="107">
        <v>33.35</v>
      </c>
      <c r="S29" s="33"/>
      <c r="T29" s="39"/>
      <c r="U29" s="39"/>
      <c r="V29" s="39"/>
      <c r="W29" s="39"/>
      <c r="X29" s="39"/>
      <c r="Y29" s="112">
        <f>IF(X29 &lt;&gt; "", RIGHT(Table15775311283848586881828384858788898108118128138148158169179189199[[#This Row],[Class (Dropdown)]],6),0)</f>
        <v>0</v>
      </c>
      <c r="Z29" s="108"/>
      <c r="AA29" s="107"/>
      <c r="AB29" s="111">
        <f>Table15775311283848586881828384858788898108118128138148158169179189199[[#This Row],[Rate (Auto fill)]]*Table15775311283848586881828384858788898108118128138148158169179189199[[#This Row],[Hours Groomed]]</f>
        <v>0</v>
      </c>
      <c r="AC29" s="32"/>
      <c r="AD29" s="39"/>
      <c r="AE29" s="39"/>
      <c r="AF29" s="39"/>
      <c r="AG29" s="39"/>
      <c r="AH29" s="78"/>
      <c r="AI29" s="33"/>
      <c r="AJ29" s="39"/>
      <c r="AK29" s="39"/>
      <c r="AL29" s="39"/>
      <c r="AM29" s="76"/>
      <c r="AN29" s="39"/>
      <c r="AO29" s="39"/>
      <c r="AP29" s="33"/>
      <c r="AQ29" s="77"/>
      <c r="AR29" s="39"/>
      <c r="AS29" s="39"/>
      <c r="AT29" s="76"/>
      <c r="AU29" s="39"/>
      <c r="AV29" s="78"/>
      <c r="AW29" s="33"/>
      <c r="AX29" s="77"/>
      <c r="AY29" s="39"/>
      <c r="AZ29" s="39"/>
      <c r="BA29" s="76"/>
      <c r="BB29" s="39"/>
      <c r="BC29" s="78"/>
      <c r="BD29" s="33"/>
      <c r="BE29" s="77"/>
      <c r="BF29" s="39"/>
      <c r="BG29" s="39"/>
      <c r="BH29" s="76"/>
      <c r="BI29" s="39"/>
      <c r="BJ29" s="78"/>
      <c r="BK29" s="33"/>
    </row>
    <row r="30" spans="1:63" ht="30" x14ac:dyDescent="0.35">
      <c r="A30" s="77"/>
      <c r="B30" s="39"/>
      <c r="C30" s="39"/>
      <c r="D30" s="39"/>
      <c r="E30" s="39"/>
      <c r="F30" s="73"/>
      <c r="G30" s="95">
        <f>Table1487453233343536331323334353738393103113123133143153164174184194[[#This Row],[Hours Worked]]*Table1487453233343536331323334353738393103113123133143153164174184194[[#This Row],[Rate]]</f>
        <v>0</v>
      </c>
      <c r="H30" s="116"/>
      <c r="I30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30" s="94"/>
      <c r="K30" s="95">
        <f>Table1487453233343536331323334353738393103113123133143153164174184194[[#This Row],[Rate (Auto selects)]]*Table1487453233343536331323334353738393103113123133143153164174184194[[#This Row],[Hours Used]]</f>
        <v>0</v>
      </c>
      <c r="M30" s="94" t="s">
        <v>114</v>
      </c>
      <c r="N30" s="94" t="s">
        <v>76</v>
      </c>
      <c r="O30" s="107">
        <v>19</v>
      </c>
      <c r="S30" s="33"/>
      <c r="T30" s="39"/>
      <c r="U30" s="39"/>
      <c r="V30" s="39"/>
      <c r="W30" s="39"/>
      <c r="X30" s="39"/>
      <c r="Y30" s="112">
        <f>IF(X30 &lt;&gt; "", RIGHT(Table15775311283848586881828384858788898108118128138148158169179189199[[#This Row],[Class (Dropdown)]],6),0)</f>
        <v>0</v>
      </c>
      <c r="Z30" s="108"/>
      <c r="AA30" s="107"/>
      <c r="AB30" s="111">
        <f>Table15775311283848586881828384858788898108118128138148158169179189199[[#This Row],[Rate (Auto fill)]]*Table15775311283848586881828384858788898108118128138148158169179189199[[#This Row],[Hours Groomed]]</f>
        <v>0</v>
      </c>
      <c r="AC30" s="32"/>
      <c r="AD30" s="39"/>
      <c r="AE30" s="39"/>
      <c r="AF30" s="39"/>
      <c r="AG30" s="39"/>
      <c r="AH30" s="78"/>
      <c r="AI30" s="33"/>
      <c r="AJ30" s="39"/>
      <c r="AK30" s="39"/>
      <c r="AL30" s="39"/>
      <c r="AM30" s="76"/>
      <c r="AN30" s="39"/>
      <c r="AO30" s="39"/>
      <c r="AP30" s="33"/>
      <c r="AQ30" s="77"/>
      <c r="AR30" s="39"/>
      <c r="AS30" s="39"/>
      <c r="AT30" s="76"/>
      <c r="AU30" s="39"/>
      <c r="AV30" s="78"/>
      <c r="AW30" s="33"/>
      <c r="AX30" s="77"/>
      <c r="AY30" s="39"/>
      <c r="AZ30" s="39"/>
      <c r="BA30" s="76"/>
      <c r="BB30" s="39"/>
      <c r="BC30" s="78"/>
      <c r="BD30" s="33"/>
      <c r="BE30" s="77"/>
      <c r="BF30" s="39"/>
      <c r="BG30" s="39"/>
      <c r="BH30" s="76"/>
      <c r="BI30" s="39"/>
      <c r="BJ30" s="78"/>
      <c r="BK30" s="33"/>
    </row>
    <row r="31" spans="1:63" x14ac:dyDescent="0.35">
      <c r="A31" s="77"/>
      <c r="B31" s="39"/>
      <c r="C31" s="39"/>
      <c r="D31" s="39"/>
      <c r="E31" s="39"/>
      <c r="F31" s="73"/>
      <c r="G31" s="95">
        <f>Table1487453233343536331323334353738393103113123133143153164174184194[[#This Row],[Hours Worked]]*Table1487453233343536331323334353738393103113123133143153164174184194[[#This Row],[Rate]]</f>
        <v>0</v>
      </c>
      <c r="H31" s="116"/>
      <c r="I31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31" s="94"/>
      <c r="K31" s="95">
        <f>Table1487453233343536331323334353738393103113123133143153164174184194[[#This Row],[Rate (Auto selects)]]*Table1487453233343536331323334353738393103113123133143153164174184194[[#This Row],[Hours Used]]</f>
        <v>0</v>
      </c>
      <c r="M31" s="94" t="s">
        <v>115</v>
      </c>
      <c r="N31" s="94" t="s">
        <v>77</v>
      </c>
      <c r="O31" s="107">
        <v>9.3800000000000008</v>
      </c>
      <c r="S31" s="33"/>
      <c r="T31" s="39"/>
      <c r="U31" s="39"/>
      <c r="V31" s="39"/>
      <c r="W31" s="39"/>
      <c r="X31" s="39"/>
      <c r="Y31" s="112">
        <f>IF(X31 &lt;&gt; "", RIGHT(Table15775311283848586881828384858788898108118128138148158169179189199[[#This Row],[Class (Dropdown)]],6),0)</f>
        <v>0</v>
      </c>
      <c r="Z31" s="108"/>
      <c r="AA31" s="107"/>
      <c r="AB31" s="111">
        <f>Table15775311283848586881828384858788898108118128138148158169179189199[[#This Row],[Rate (Auto fill)]]*Table15775311283848586881828384858788898108118128138148158169179189199[[#This Row],[Hours Groomed]]</f>
        <v>0</v>
      </c>
      <c r="AC31" s="32"/>
      <c r="AD31" s="39"/>
      <c r="AE31" s="39"/>
      <c r="AF31" s="39"/>
      <c r="AG31" s="39"/>
      <c r="AH31" s="78"/>
      <c r="AI31" s="33"/>
      <c r="AJ31" s="39"/>
      <c r="AK31" s="39"/>
      <c r="AL31" s="39"/>
      <c r="AM31" s="76"/>
      <c r="AN31" s="39"/>
      <c r="AO31" s="39"/>
      <c r="AP31" s="33"/>
      <c r="AQ31" s="77"/>
      <c r="AR31" s="39"/>
      <c r="AS31" s="39"/>
      <c r="AT31" s="76"/>
      <c r="AU31" s="39"/>
      <c r="AV31" s="78"/>
      <c r="AW31" s="33"/>
      <c r="AX31" s="77"/>
      <c r="AY31" s="39"/>
      <c r="AZ31" s="39"/>
      <c r="BA31" s="76"/>
      <c r="BB31" s="39"/>
      <c r="BC31" s="78"/>
      <c r="BD31" s="33"/>
      <c r="BE31" s="77"/>
      <c r="BF31" s="39"/>
      <c r="BG31" s="39"/>
      <c r="BH31" s="76"/>
      <c r="BI31" s="39"/>
      <c r="BJ31" s="78"/>
      <c r="BK31" s="33"/>
    </row>
    <row r="32" spans="1:63" ht="30" x14ac:dyDescent="0.35">
      <c r="A32" s="77"/>
      <c r="B32" s="39"/>
      <c r="C32" s="39"/>
      <c r="D32" s="39"/>
      <c r="E32" s="39"/>
      <c r="F32" s="73"/>
      <c r="G32" s="95">
        <f>Table1487453233343536331323334353738393103113123133143153164174184194[[#This Row],[Hours Worked]]*Table1487453233343536331323334353738393103113123133143153164174184194[[#This Row],[Rate]]</f>
        <v>0</v>
      </c>
      <c r="H32" s="116"/>
      <c r="I32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32" s="94"/>
      <c r="K32" s="95">
        <f>Table1487453233343536331323334353738393103113123133143153164174184194[[#This Row],[Rate (Auto selects)]]*Table1487453233343536331323334353738393103113123133143153164174184194[[#This Row],[Hours Used]]</f>
        <v>0</v>
      </c>
      <c r="M32" s="94" t="s">
        <v>98</v>
      </c>
      <c r="N32" s="94" t="s">
        <v>78</v>
      </c>
      <c r="O32" s="107">
        <v>57</v>
      </c>
      <c r="S32" s="33"/>
      <c r="T32" s="39"/>
      <c r="U32" s="39"/>
      <c r="V32" s="39"/>
      <c r="W32" s="39"/>
      <c r="X32" s="39"/>
      <c r="Y32" s="112">
        <f>IF(X32 &lt;&gt; "", RIGHT(Table15775311283848586881828384858788898108118128138148158169179189199[[#This Row],[Class (Dropdown)]],6),0)</f>
        <v>0</v>
      </c>
      <c r="Z32" s="108"/>
      <c r="AA32" s="107"/>
      <c r="AB32" s="111">
        <f>Table15775311283848586881828384858788898108118128138148158169179189199[[#This Row],[Rate (Auto fill)]]*Table15775311283848586881828384858788898108118128138148158169179189199[[#This Row],[Hours Groomed]]</f>
        <v>0</v>
      </c>
      <c r="AC32" s="32"/>
      <c r="AD32" s="39"/>
      <c r="AE32" s="39"/>
      <c r="AF32" s="39"/>
      <c r="AG32" s="39"/>
      <c r="AH32" s="78"/>
      <c r="AI32" s="33"/>
      <c r="AJ32" s="39"/>
      <c r="AK32" s="39"/>
      <c r="AL32" s="39"/>
      <c r="AM32" s="76"/>
      <c r="AN32" s="39"/>
      <c r="AO32" s="39"/>
      <c r="AP32" s="33"/>
      <c r="AQ32" s="77"/>
      <c r="AR32" s="39"/>
      <c r="AS32" s="39"/>
      <c r="AT32" s="76"/>
      <c r="AU32" s="39"/>
      <c r="AV32" s="78"/>
      <c r="AW32" s="33"/>
      <c r="AX32" s="77"/>
      <c r="AY32" s="39"/>
      <c r="AZ32" s="39"/>
      <c r="BA32" s="76"/>
      <c r="BB32" s="39"/>
      <c r="BC32" s="78"/>
      <c r="BD32" s="33"/>
      <c r="BE32" s="77"/>
      <c r="BF32" s="39"/>
      <c r="BG32" s="39"/>
      <c r="BH32" s="76"/>
      <c r="BI32" s="39"/>
      <c r="BJ32" s="78"/>
      <c r="BK32" s="33"/>
    </row>
    <row r="33" spans="1:63" ht="30" x14ac:dyDescent="0.35">
      <c r="A33" s="77"/>
      <c r="B33" s="39"/>
      <c r="C33" s="39"/>
      <c r="D33" s="39"/>
      <c r="E33" s="39"/>
      <c r="F33" s="73"/>
      <c r="G33" s="95">
        <f>Table1487453233343536331323334353738393103113123133143153164174184194[[#This Row],[Hours Worked]]*Table1487453233343536331323334353738393103113123133143153164174184194[[#This Row],[Rate]]</f>
        <v>0</v>
      </c>
      <c r="H33" s="116"/>
      <c r="I33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33" s="94"/>
      <c r="K33" s="95">
        <f>Table1487453233343536331323334353738393103113123133143153164174184194[[#This Row],[Rate (Auto selects)]]*Table1487453233343536331323334353738393103113123133143153164174184194[[#This Row],[Hours Used]]</f>
        <v>0</v>
      </c>
      <c r="M33" s="94" t="s">
        <v>99</v>
      </c>
      <c r="N33" s="94" t="s">
        <v>79</v>
      </c>
      <c r="O33" s="107">
        <v>112.35</v>
      </c>
      <c r="S33" s="33"/>
      <c r="T33" s="39"/>
      <c r="U33" s="39"/>
      <c r="V33" s="39"/>
      <c r="W33" s="39"/>
      <c r="X33" s="39"/>
      <c r="Y33" s="112">
        <f>IF(X33 &lt;&gt; "", RIGHT(Table15775311283848586881828384858788898108118128138148158169179189199[[#This Row],[Class (Dropdown)]],6),0)</f>
        <v>0</v>
      </c>
      <c r="Z33" s="108"/>
      <c r="AA33" s="107"/>
      <c r="AB33" s="111">
        <f>Table15775311283848586881828384858788898108118128138148158169179189199[[#This Row],[Rate (Auto fill)]]*Table15775311283848586881828384858788898108118128138148158169179189199[[#This Row],[Hours Groomed]]</f>
        <v>0</v>
      </c>
      <c r="AC33" s="32"/>
      <c r="AD33" s="39"/>
      <c r="AE33" s="39"/>
      <c r="AF33" s="39"/>
      <c r="AG33" s="39"/>
      <c r="AH33" s="78"/>
      <c r="AI33" s="33"/>
      <c r="AJ33" s="39"/>
      <c r="AK33" s="39"/>
      <c r="AL33" s="39"/>
      <c r="AM33" s="76"/>
      <c r="AN33" s="39"/>
      <c r="AO33" s="39"/>
      <c r="AP33" s="33"/>
      <c r="AQ33" s="77"/>
      <c r="AR33" s="39"/>
      <c r="AS33" s="39"/>
      <c r="AT33" s="76"/>
      <c r="AU33" s="39"/>
      <c r="AV33" s="78"/>
      <c r="AW33" s="33"/>
      <c r="AX33" s="77"/>
      <c r="AY33" s="39"/>
      <c r="AZ33" s="39"/>
      <c r="BA33" s="76"/>
      <c r="BB33" s="39"/>
      <c r="BC33" s="78"/>
      <c r="BD33" s="33"/>
      <c r="BE33" s="77"/>
      <c r="BF33" s="39"/>
      <c r="BG33" s="39"/>
      <c r="BH33" s="76"/>
      <c r="BI33" s="39"/>
      <c r="BJ33" s="78"/>
      <c r="BK33" s="33"/>
    </row>
    <row r="34" spans="1:63" ht="30" x14ac:dyDescent="0.35">
      <c r="A34" s="77"/>
      <c r="B34" s="39"/>
      <c r="C34" s="39"/>
      <c r="D34" s="39"/>
      <c r="E34" s="39"/>
      <c r="F34" s="73"/>
      <c r="G34" s="95">
        <f>Table1487453233343536331323334353738393103113123133143153164174184194[[#This Row],[Hours Worked]]*Table1487453233343536331323334353738393103113123133143153164174184194[[#This Row],[Rate]]</f>
        <v>0</v>
      </c>
      <c r="H34" s="116"/>
      <c r="I34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34" s="94"/>
      <c r="K34" s="95">
        <f>Table1487453233343536331323334353738393103113123133143153164174184194[[#This Row],[Rate (Auto selects)]]*Table1487453233343536331323334353738393103113123133143153164174184194[[#This Row],[Hours Used]]</f>
        <v>0</v>
      </c>
      <c r="M34" s="94" t="s">
        <v>100</v>
      </c>
      <c r="N34" s="94" t="s">
        <v>80</v>
      </c>
      <c r="O34" s="107">
        <v>46.38</v>
      </c>
      <c r="S34" s="33"/>
      <c r="T34" s="39"/>
      <c r="U34" s="39"/>
      <c r="V34" s="39"/>
      <c r="W34" s="39"/>
      <c r="X34" s="39"/>
      <c r="Y34" s="112">
        <f>IF(X34 &lt;&gt; "", RIGHT(Table15775311283848586881828384858788898108118128138148158169179189199[[#This Row],[Class (Dropdown)]],6),0)</f>
        <v>0</v>
      </c>
      <c r="Z34" s="108"/>
      <c r="AA34" s="107"/>
      <c r="AB34" s="111">
        <f>Table15775311283848586881828384858788898108118128138148158169179189199[[#This Row],[Rate (Auto fill)]]*Table15775311283848586881828384858788898108118128138148158169179189199[[#This Row],[Hours Groomed]]</f>
        <v>0</v>
      </c>
      <c r="AC34" s="32"/>
      <c r="AD34" s="39"/>
      <c r="AE34" s="39"/>
      <c r="AF34" s="39"/>
      <c r="AG34" s="39"/>
      <c r="AH34" s="78"/>
      <c r="AI34" s="33"/>
      <c r="AJ34" s="39"/>
      <c r="AK34" s="39"/>
      <c r="AL34" s="39"/>
      <c r="AM34" s="76"/>
      <c r="AN34" s="39"/>
      <c r="AO34" s="39"/>
      <c r="AP34" s="33"/>
      <c r="AQ34" s="77"/>
      <c r="AR34" s="39"/>
      <c r="AS34" s="39"/>
      <c r="AT34" s="76"/>
      <c r="AU34" s="39"/>
      <c r="AV34" s="78"/>
      <c r="AW34" s="33"/>
      <c r="AX34" s="77"/>
      <c r="AY34" s="39"/>
      <c r="AZ34" s="39"/>
      <c r="BA34" s="76"/>
      <c r="BB34" s="39"/>
      <c r="BC34" s="78"/>
      <c r="BD34" s="33"/>
      <c r="BE34" s="77"/>
      <c r="BF34" s="39"/>
      <c r="BG34" s="39"/>
      <c r="BH34" s="76"/>
      <c r="BI34" s="39"/>
      <c r="BJ34" s="78"/>
      <c r="BK34" s="33"/>
    </row>
    <row r="35" spans="1:63" ht="30" x14ac:dyDescent="0.35">
      <c r="A35" s="77"/>
      <c r="B35" s="39"/>
      <c r="C35" s="39"/>
      <c r="D35" s="39"/>
      <c r="E35" s="39"/>
      <c r="F35" s="73"/>
      <c r="G35" s="95">
        <f>Table1487453233343536331323334353738393103113123133143153164174184194[[#This Row],[Hours Worked]]*Table1487453233343536331323334353738393103113123133143153164174184194[[#This Row],[Rate]]</f>
        <v>0</v>
      </c>
      <c r="H35" s="116"/>
      <c r="I35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35" s="94"/>
      <c r="K35" s="95">
        <f>Table1487453233343536331323334353738393103113123133143153164174184194[[#This Row],[Rate (Auto selects)]]*Table1487453233343536331323334353738393103113123133143153164174184194[[#This Row],[Hours Used]]</f>
        <v>0</v>
      </c>
      <c r="M35" s="94" t="s">
        <v>101</v>
      </c>
      <c r="N35" s="94" t="s">
        <v>81</v>
      </c>
      <c r="O35" s="107">
        <v>111.43</v>
      </c>
      <c r="S35" s="33"/>
      <c r="T35" s="39"/>
      <c r="U35" s="39"/>
      <c r="V35" s="39"/>
      <c r="W35" s="39"/>
      <c r="X35" s="39"/>
      <c r="Y35" s="112">
        <f>IF(X35 &lt;&gt; "", RIGHT(Table15775311283848586881828384858788898108118128138148158169179189199[[#This Row],[Class (Dropdown)]],6),0)</f>
        <v>0</v>
      </c>
      <c r="Z35" s="108"/>
      <c r="AA35" s="107"/>
      <c r="AB35" s="111">
        <f>Table15775311283848586881828384858788898108118128138148158169179189199[[#This Row],[Rate (Auto fill)]]*Table15775311283848586881828384858788898108118128138148158169179189199[[#This Row],[Hours Groomed]]</f>
        <v>0</v>
      </c>
      <c r="AC35" s="32"/>
      <c r="AD35" s="39"/>
      <c r="AE35" s="39"/>
      <c r="AF35" s="39"/>
      <c r="AG35" s="39"/>
      <c r="AH35" s="78"/>
      <c r="AI35" s="33"/>
      <c r="AJ35" s="39"/>
      <c r="AK35" s="39"/>
      <c r="AL35" s="39"/>
      <c r="AM35" s="76"/>
      <c r="AN35" s="39"/>
      <c r="AO35" s="39"/>
      <c r="AP35" s="33"/>
      <c r="AQ35" s="77"/>
      <c r="AR35" s="39"/>
      <c r="AS35" s="39"/>
      <c r="AT35" s="76"/>
      <c r="AU35" s="39"/>
      <c r="AV35" s="78"/>
      <c r="AW35" s="33"/>
      <c r="AX35" s="77"/>
      <c r="AY35" s="39"/>
      <c r="AZ35" s="39"/>
      <c r="BA35" s="76"/>
      <c r="BB35" s="39"/>
      <c r="BC35" s="78"/>
      <c r="BD35" s="33"/>
      <c r="BE35" s="77"/>
      <c r="BF35" s="39"/>
      <c r="BG35" s="39"/>
      <c r="BH35" s="76"/>
      <c r="BI35" s="39"/>
      <c r="BJ35" s="78"/>
      <c r="BK35" s="33"/>
    </row>
    <row r="36" spans="1:63" ht="30" x14ac:dyDescent="0.35">
      <c r="A36" s="77"/>
      <c r="B36" s="39"/>
      <c r="C36" s="39"/>
      <c r="D36" s="39"/>
      <c r="E36" s="39"/>
      <c r="F36" s="73"/>
      <c r="G36" s="95">
        <f>Table1487453233343536331323334353738393103113123133143153164174184194[[#This Row],[Hours Worked]]*Table1487453233343536331323334353738393103113123133143153164174184194[[#This Row],[Rate]]</f>
        <v>0</v>
      </c>
      <c r="H36" s="116"/>
      <c r="I36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36" s="94"/>
      <c r="K36" s="95">
        <f>Table1487453233343536331323334353738393103113123133143153164174184194[[#This Row],[Rate (Auto selects)]]*Table1487453233343536331323334353738393103113123133143153164174184194[[#This Row],[Hours Used]]</f>
        <v>0</v>
      </c>
      <c r="M36" s="94" t="s">
        <v>102</v>
      </c>
      <c r="N36" s="94" t="s">
        <v>82</v>
      </c>
      <c r="O36" s="107">
        <v>55.85</v>
      </c>
      <c r="S36" s="33"/>
      <c r="T36" s="39"/>
      <c r="U36" s="39"/>
      <c r="V36" s="39"/>
      <c r="W36" s="39"/>
      <c r="X36" s="39"/>
      <c r="Y36" s="112">
        <f>IF(X36 &lt;&gt; "", RIGHT(Table15775311283848586881828384858788898108118128138148158169179189199[[#This Row],[Class (Dropdown)]],6),0)</f>
        <v>0</v>
      </c>
      <c r="Z36" s="108"/>
      <c r="AA36" s="107"/>
      <c r="AB36" s="111">
        <f>Table15775311283848586881828384858788898108118128138148158169179189199[[#This Row],[Rate (Auto fill)]]*Table15775311283848586881828384858788898108118128138148158169179189199[[#This Row],[Hours Groomed]]</f>
        <v>0</v>
      </c>
      <c r="AC36" s="32"/>
      <c r="AD36" s="39"/>
      <c r="AE36" s="39"/>
      <c r="AF36" s="39"/>
      <c r="AG36" s="39"/>
      <c r="AH36" s="78"/>
      <c r="AI36" s="33"/>
      <c r="AJ36" s="39"/>
      <c r="AK36" s="39"/>
      <c r="AL36" s="39"/>
      <c r="AM36" s="76"/>
      <c r="AN36" s="39"/>
      <c r="AO36" s="39"/>
      <c r="AP36" s="33"/>
      <c r="AQ36" s="77"/>
      <c r="AR36" s="39"/>
      <c r="AS36" s="39"/>
      <c r="AT36" s="76"/>
      <c r="AU36" s="39"/>
      <c r="AV36" s="78"/>
      <c r="AW36" s="33"/>
      <c r="AX36" s="77"/>
      <c r="AY36" s="39"/>
      <c r="AZ36" s="39"/>
      <c r="BA36" s="76"/>
      <c r="BB36" s="39"/>
      <c r="BC36" s="78"/>
      <c r="BD36" s="33"/>
      <c r="BE36" s="77"/>
      <c r="BF36" s="39"/>
      <c r="BG36" s="39"/>
      <c r="BH36" s="76"/>
      <c r="BI36" s="39"/>
      <c r="BJ36" s="78"/>
      <c r="BK36" s="33"/>
    </row>
    <row r="37" spans="1:63" ht="30" x14ac:dyDescent="0.35">
      <c r="A37" s="77"/>
      <c r="B37" s="39"/>
      <c r="C37" s="39"/>
      <c r="D37" s="39"/>
      <c r="E37" s="39"/>
      <c r="F37" s="73"/>
      <c r="G37" s="95">
        <f>Table1487453233343536331323334353738393103113123133143153164174184194[[#This Row],[Hours Worked]]*Table1487453233343536331323334353738393103113123133143153164174184194[[#This Row],[Rate]]</f>
        <v>0</v>
      </c>
      <c r="H37" s="116"/>
      <c r="I37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37" s="94"/>
      <c r="K37" s="95">
        <f>Table1487453233343536331323334353738393103113123133143153164174184194[[#This Row],[Rate (Auto selects)]]*Table1487453233343536331323334353738393103113123133143153164174184194[[#This Row],[Hours Used]]</f>
        <v>0</v>
      </c>
      <c r="M37" s="94" t="s">
        <v>103</v>
      </c>
      <c r="N37" s="94" t="s">
        <v>83</v>
      </c>
      <c r="O37" s="107">
        <v>68.040000000000006</v>
      </c>
      <c r="S37" s="33"/>
      <c r="T37" s="39"/>
      <c r="U37" s="39"/>
      <c r="V37" s="39"/>
      <c r="W37" s="39"/>
      <c r="X37" s="39"/>
      <c r="Y37" s="112">
        <f>IF(X37 &lt;&gt; "", RIGHT(Table15775311283848586881828384858788898108118128138148158169179189199[[#This Row],[Class (Dropdown)]],6),0)</f>
        <v>0</v>
      </c>
      <c r="Z37" s="108"/>
      <c r="AA37" s="107"/>
      <c r="AB37" s="111">
        <f>Table15775311283848586881828384858788898108118128138148158169179189199[[#This Row],[Rate (Auto fill)]]*Table15775311283848586881828384858788898108118128138148158169179189199[[#This Row],[Hours Groomed]]</f>
        <v>0</v>
      </c>
      <c r="AC37" s="32"/>
      <c r="AD37" s="39"/>
      <c r="AE37" s="39"/>
      <c r="AF37" s="39"/>
      <c r="AG37" s="39"/>
      <c r="AH37" s="78"/>
      <c r="AI37" s="33"/>
      <c r="AJ37" s="39"/>
      <c r="AK37" s="39"/>
      <c r="AL37" s="39"/>
      <c r="AM37" s="76"/>
      <c r="AN37" s="39"/>
      <c r="AO37" s="39"/>
      <c r="AP37" s="33"/>
      <c r="AQ37" s="77"/>
      <c r="AR37" s="39"/>
      <c r="AS37" s="39"/>
      <c r="AT37" s="76"/>
      <c r="AU37" s="39"/>
      <c r="AV37" s="78"/>
      <c r="AW37" s="33"/>
      <c r="AX37" s="77"/>
      <c r="AY37" s="39"/>
      <c r="AZ37" s="39"/>
      <c r="BA37" s="76"/>
      <c r="BB37" s="39"/>
      <c r="BC37" s="78"/>
      <c r="BD37" s="33"/>
      <c r="BE37" s="77"/>
      <c r="BF37" s="39"/>
      <c r="BG37" s="39"/>
      <c r="BH37" s="76"/>
      <c r="BI37" s="39"/>
      <c r="BJ37" s="78"/>
      <c r="BK37" s="33"/>
    </row>
    <row r="38" spans="1:63" x14ac:dyDescent="0.35">
      <c r="A38" s="77"/>
      <c r="B38" s="39"/>
      <c r="C38" s="39"/>
      <c r="D38" s="39"/>
      <c r="E38" s="39"/>
      <c r="F38" s="73"/>
      <c r="G38" s="95">
        <f>Table1487453233343536331323334353738393103113123133143153164174184194[[#This Row],[Hours Worked]]*Table1487453233343536331323334353738393103113123133143153164174184194[[#This Row],[Rate]]</f>
        <v>0</v>
      </c>
      <c r="H38" s="116"/>
      <c r="I38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38" s="94"/>
      <c r="K38" s="95">
        <f>Table1487453233343536331323334353738393103113123133143153164174184194[[#This Row],[Rate (Auto selects)]]*Table1487453233343536331323334353738393103113123133143153164174184194[[#This Row],[Hours Used]]</f>
        <v>0</v>
      </c>
      <c r="S38" s="33"/>
      <c r="T38" s="39"/>
      <c r="U38" s="39"/>
      <c r="V38" s="39"/>
      <c r="W38" s="39"/>
      <c r="X38" s="39"/>
      <c r="Y38" s="112">
        <f>IF(X38 &lt;&gt; "", RIGHT(Table15775311283848586881828384858788898108118128138148158169179189199[[#This Row],[Class (Dropdown)]],6),0)</f>
        <v>0</v>
      </c>
      <c r="Z38" s="108"/>
      <c r="AA38" s="107"/>
      <c r="AB38" s="111">
        <f>Table15775311283848586881828384858788898108118128138148158169179189199[[#This Row],[Rate (Auto fill)]]*Table15775311283848586881828384858788898108118128138148158169179189199[[#This Row],[Hours Groomed]]</f>
        <v>0</v>
      </c>
      <c r="AC38" s="32"/>
      <c r="AD38" s="39"/>
      <c r="AE38" s="39"/>
      <c r="AF38" s="39"/>
      <c r="AG38" s="39"/>
      <c r="AH38" s="78"/>
      <c r="AI38" s="33"/>
      <c r="AJ38" s="39"/>
      <c r="AK38" s="39"/>
      <c r="AL38" s="39"/>
      <c r="AM38" s="76"/>
      <c r="AN38" s="39"/>
      <c r="AO38" s="39"/>
      <c r="AP38" s="33"/>
      <c r="AQ38" s="77"/>
      <c r="AR38" s="39"/>
      <c r="AS38" s="39"/>
      <c r="AT38" s="76"/>
      <c r="AU38" s="39"/>
      <c r="AV38" s="78"/>
      <c r="AW38" s="33"/>
      <c r="AX38" s="77"/>
      <c r="AY38" s="39"/>
      <c r="AZ38" s="39"/>
      <c r="BA38" s="76"/>
      <c r="BB38" s="39"/>
      <c r="BC38" s="78"/>
      <c r="BD38" s="33"/>
      <c r="BE38" s="77"/>
      <c r="BF38" s="39"/>
      <c r="BG38" s="39"/>
      <c r="BH38" s="76"/>
      <c r="BI38" s="39"/>
      <c r="BJ38" s="78"/>
      <c r="BK38" s="33"/>
    </row>
    <row r="39" spans="1:63" x14ac:dyDescent="0.35">
      <c r="A39" s="77"/>
      <c r="B39" s="39"/>
      <c r="C39" s="39"/>
      <c r="D39" s="39"/>
      <c r="E39" s="39"/>
      <c r="F39" s="73"/>
      <c r="G39" s="95">
        <f>Table1487453233343536331323334353738393103113123133143153164174184194[[#This Row],[Hours Worked]]*Table1487453233343536331323334353738393103113123133143153164174184194[[#This Row],[Rate]]</f>
        <v>0</v>
      </c>
      <c r="H39" s="116"/>
      <c r="I39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39" s="94"/>
      <c r="K39" s="95">
        <f>Table1487453233343536331323334353738393103113123133143153164174184194[[#This Row],[Rate (Auto selects)]]*Table1487453233343536331323334353738393103113123133143153164174184194[[#This Row],[Hours Used]]</f>
        <v>0</v>
      </c>
      <c r="S39" s="33"/>
      <c r="T39" s="39"/>
      <c r="U39" s="39"/>
      <c r="V39" s="39"/>
      <c r="W39" s="39"/>
      <c r="X39" s="39"/>
      <c r="Y39" s="112">
        <f>IF(X39 &lt;&gt; "", RIGHT(Table15775311283848586881828384858788898108118128138148158169179189199[[#This Row],[Class (Dropdown)]],6),0)</f>
        <v>0</v>
      </c>
      <c r="Z39" s="108"/>
      <c r="AA39" s="107"/>
      <c r="AB39" s="111">
        <f>Table15775311283848586881828384858788898108118128138148158169179189199[[#This Row],[Rate (Auto fill)]]*Table15775311283848586881828384858788898108118128138148158169179189199[[#This Row],[Hours Groomed]]</f>
        <v>0</v>
      </c>
      <c r="AC39" s="32"/>
      <c r="AD39" s="39"/>
      <c r="AE39" s="39"/>
      <c r="AF39" s="39"/>
      <c r="AG39" s="39"/>
      <c r="AH39" s="78"/>
      <c r="AI39" s="33"/>
      <c r="AJ39" s="39"/>
      <c r="AK39" s="39"/>
      <c r="AL39" s="39"/>
      <c r="AM39" s="76"/>
      <c r="AN39" s="39"/>
      <c r="AO39" s="39"/>
      <c r="AP39" s="33"/>
      <c r="AQ39" s="77"/>
      <c r="AR39" s="39"/>
      <c r="AS39" s="39"/>
      <c r="AT39" s="76"/>
      <c r="AU39" s="39"/>
      <c r="AV39" s="78"/>
      <c r="AW39" s="33"/>
      <c r="AX39" s="77"/>
      <c r="AY39" s="39"/>
      <c r="AZ39" s="39"/>
      <c r="BA39" s="76"/>
      <c r="BB39" s="39"/>
      <c r="BC39" s="78"/>
      <c r="BD39" s="33"/>
      <c r="BE39" s="77"/>
      <c r="BF39" s="39"/>
      <c r="BG39" s="39"/>
      <c r="BH39" s="76"/>
      <c r="BI39" s="39"/>
      <c r="BJ39" s="78"/>
      <c r="BK39" s="33"/>
    </row>
    <row r="40" spans="1:63" x14ac:dyDescent="0.35">
      <c r="A40" s="77"/>
      <c r="B40" s="39"/>
      <c r="C40" s="39"/>
      <c r="D40" s="39"/>
      <c r="E40" s="39"/>
      <c r="F40" s="73"/>
      <c r="G40" s="95">
        <f>Table1487453233343536331323334353738393103113123133143153164174184194[[#This Row],[Hours Worked]]*Table1487453233343536331323334353738393103113123133143153164174184194[[#This Row],[Rate]]</f>
        <v>0</v>
      </c>
      <c r="H40" s="116"/>
      <c r="I40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40" s="94"/>
      <c r="K40" s="95">
        <f>Table1487453233343536331323334353738393103113123133143153164174184194[[#This Row],[Rate (Auto selects)]]*Table1487453233343536331323334353738393103113123133143153164174184194[[#This Row],[Hours Used]]</f>
        <v>0</v>
      </c>
      <c r="S40" s="33"/>
      <c r="T40" s="39"/>
      <c r="U40" s="39"/>
      <c r="V40" s="39"/>
      <c r="W40" s="39"/>
      <c r="X40" s="39"/>
      <c r="Y40" s="112">
        <f>IF(X40 &lt;&gt; "", RIGHT(Table15775311283848586881828384858788898108118128138148158169179189199[[#This Row],[Class (Dropdown)]],6),0)</f>
        <v>0</v>
      </c>
      <c r="Z40" s="108"/>
      <c r="AA40" s="107"/>
      <c r="AB40" s="111">
        <f>Table15775311283848586881828384858788898108118128138148158169179189199[[#This Row],[Rate (Auto fill)]]*Table15775311283848586881828384858788898108118128138148158169179189199[[#This Row],[Hours Groomed]]</f>
        <v>0</v>
      </c>
      <c r="AC40" s="32"/>
      <c r="AD40" s="39"/>
      <c r="AE40" s="39"/>
      <c r="AF40" s="39"/>
      <c r="AG40" s="39"/>
      <c r="AH40" s="78"/>
      <c r="AI40" s="33"/>
      <c r="AJ40" s="39"/>
      <c r="AK40" s="39"/>
      <c r="AL40" s="39"/>
      <c r="AM40" s="76"/>
      <c r="AN40" s="39"/>
      <c r="AO40" s="39"/>
      <c r="AP40" s="33"/>
      <c r="AQ40" s="77"/>
      <c r="AR40" s="39"/>
      <c r="AS40" s="39"/>
      <c r="AT40" s="76"/>
      <c r="AU40" s="39"/>
      <c r="AV40" s="78"/>
      <c r="AW40" s="33"/>
      <c r="AX40" s="77"/>
      <c r="AY40" s="39"/>
      <c r="AZ40" s="39"/>
      <c r="BA40" s="76"/>
      <c r="BB40" s="39"/>
      <c r="BC40" s="78"/>
      <c r="BD40" s="33"/>
      <c r="BE40" s="77"/>
      <c r="BF40" s="39"/>
      <c r="BG40" s="39"/>
      <c r="BH40" s="76"/>
      <c r="BI40" s="39"/>
      <c r="BJ40" s="78"/>
      <c r="BK40" s="33"/>
    </row>
    <row r="41" spans="1:63" x14ac:dyDescent="0.35">
      <c r="A41" s="77"/>
      <c r="B41" s="39"/>
      <c r="C41" s="39"/>
      <c r="D41" s="39"/>
      <c r="E41" s="39"/>
      <c r="F41" s="73"/>
      <c r="G41" s="95">
        <f>Table1487453233343536331323334353738393103113123133143153164174184194[[#This Row],[Hours Worked]]*Table1487453233343536331323334353738393103113123133143153164174184194[[#This Row],[Rate]]</f>
        <v>0</v>
      </c>
      <c r="H41" s="116"/>
      <c r="I41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41" s="94"/>
      <c r="K41" s="95">
        <f>Table1487453233343536331323334353738393103113123133143153164174184194[[#This Row],[Rate (Auto selects)]]*Table1487453233343536331323334353738393103113123133143153164174184194[[#This Row],[Hours Used]]</f>
        <v>0</v>
      </c>
      <c r="S41" s="33"/>
      <c r="T41" s="39"/>
      <c r="U41" s="39"/>
      <c r="V41" s="39"/>
      <c r="W41" s="39"/>
      <c r="X41" s="39"/>
      <c r="Y41" s="112">
        <f>IF(X41 &lt;&gt; "", RIGHT(Table15775311283848586881828384858788898108118128138148158169179189199[[#This Row],[Class (Dropdown)]],6),0)</f>
        <v>0</v>
      </c>
      <c r="Z41" s="108"/>
      <c r="AA41" s="107"/>
      <c r="AB41" s="111">
        <f>Table15775311283848586881828384858788898108118128138148158169179189199[[#This Row],[Rate (Auto fill)]]*Table15775311283848586881828384858788898108118128138148158169179189199[[#This Row],[Hours Groomed]]</f>
        <v>0</v>
      </c>
      <c r="AC41" s="32"/>
      <c r="AD41" s="39"/>
      <c r="AE41" s="39"/>
      <c r="AF41" s="39"/>
      <c r="AG41" s="39"/>
      <c r="AH41" s="78"/>
      <c r="AI41" s="33"/>
      <c r="AJ41" s="39"/>
      <c r="AK41" s="39"/>
      <c r="AL41" s="39"/>
      <c r="AM41" s="76"/>
      <c r="AN41" s="39"/>
      <c r="AO41" s="39"/>
      <c r="AP41" s="33"/>
      <c r="AQ41" s="77"/>
      <c r="AR41" s="39"/>
      <c r="AS41" s="39"/>
      <c r="AT41" s="76"/>
      <c r="AU41" s="39"/>
      <c r="AV41" s="78"/>
      <c r="AW41" s="33"/>
      <c r="AX41" s="77"/>
      <c r="AY41" s="39"/>
      <c r="AZ41" s="39"/>
      <c r="BA41" s="76"/>
      <c r="BB41" s="39"/>
      <c r="BC41" s="78"/>
      <c r="BD41" s="33"/>
      <c r="BE41" s="77"/>
      <c r="BF41" s="39"/>
      <c r="BG41" s="39"/>
      <c r="BH41" s="76"/>
      <c r="BI41" s="39"/>
      <c r="BJ41" s="78"/>
      <c r="BK41" s="33"/>
    </row>
    <row r="42" spans="1:63" ht="15.6" thickBot="1" x14ac:dyDescent="0.4">
      <c r="A42" s="77"/>
      <c r="B42" s="39"/>
      <c r="C42" s="39"/>
      <c r="D42" s="39"/>
      <c r="E42" s="39"/>
      <c r="F42" s="73"/>
      <c r="G42" s="95">
        <f>Table1487453233343536331323334353738393103113123133143153164174184194[[#This Row],[Hours Worked]]*Table1487453233343536331323334353738393103113123133143153164174184194[[#This Row],[Rate]]</f>
        <v>0</v>
      </c>
      <c r="H42" s="116"/>
      <c r="I42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42" s="94"/>
      <c r="K42" s="95">
        <f>Table1487453233343536331323334353738393103113123133143153164174184194[[#This Row],[Rate (Auto selects)]]*Table1487453233343536331323334353738393103113123133143153164174184194[[#This Row],[Hours Used]]</f>
        <v>0</v>
      </c>
      <c r="S42" s="33"/>
      <c r="T42" s="39"/>
      <c r="U42" s="39"/>
      <c r="V42" s="39"/>
      <c r="W42" s="39"/>
      <c r="X42" s="39"/>
      <c r="Y42" s="112">
        <f>IF(X42 &lt;&gt; "", RIGHT(Table15775311283848586881828384858788898108118128138148158169179189199[[#This Row],[Class (Dropdown)]],6),0)</f>
        <v>0</v>
      </c>
      <c r="Z42" s="108"/>
      <c r="AA42" s="107"/>
      <c r="AB42" s="111">
        <f>Table15775311283848586881828384858788898108118128138148158169179189199[[#This Row],[Rate (Auto fill)]]*Table15775311283848586881828384858788898108118128138148158169179189199[[#This Row],[Hours Groomed]]</f>
        <v>0</v>
      </c>
      <c r="AC42" s="32"/>
      <c r="AD42" s="39"/>
      <c r="AE42" s="82"/>
      <c r="AF42" s="82"/>
      <c r="AG42" s="82"/>
      <c r="AH42" s="83"/>
      <c r="AI42" s="33"/>
      <c r="AJ42" s="39"/>
      <c r="AK42" s="39"/>
      <c r="AL42" s="39"/>
      <c r="AM42" s="76"/>
      <c r="AN42" s="39"/>
      <c r="AO42" s="39"/>
      <c r="AP42" s="33"/>
      <c r="AQ42" s="77"/>
      <c r="AR42" s="39"/>
      <c r="AS42" s="39"/>
      <c r="AT42" s="76"/>
      <c r="AU42" s="39"/>
      <c r="AV42" s="78"/>
      <c r="AW42" s="33"/>
      <c r="AX42" s="77"/>
      <c r="AY42" s="39"/>
      <c r="AZ42" s="39"/>
      <c r="BA42" s="76"/>
      <c r="BB42" s="39"/>
      <c r="BC42" s="78"/>
      <c r="BD42" s="33"/>
      <c r="BE42" s="77"/>
      <c r="BF42" s="39"/>
      <c r="BG42" s="39"/>
      <c r="BH42" s="76"/>
      <c r="BI42" s="39"/>
      <c r="BJ42" s="78"/>
      <c r="BK42" s="33"/>
    </row>
    <row r="43" spans="1:63" x14ac:dyDescent="0.35">
      <c r="A43" s="77"/>
      <c r="B43" s="39"/>
      <c r="C43" s="39"/>
      <c r="D43" s="39"/>
      <c r="E43" s="39"/>
      <c r="F43" s="73"/>
      <c r="G43" s="95">
        <f>Table1487453233343536331323334353738393103113123133143153164174184194[[#This Row],[Hours Worked]]*Table1487453233343536331323334353738393103113123133143153164174184194[[#This Row],[Rate]]</f>
        <v>0</v>
      </c>
      <c r="H43" s="116"/>
      <c r="I43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43" s="94"/>
      <c r="K43" s="95">
        <f>Table1487453233343536331323334353738393103113123133143153164174184194[[#This Row],[Rate (Auto selects)]]*Table1487453233343536331323334353738393103113123133143153164174184194[[#This Row],[Hours Used]]</f>
        <v>0</v>
      </c>
      <c r="S43" s="33"/>
      <c r="T43" s="39"/>
      <c r="U43" s="39"/>
      <c r="V43" s="39"/>
      <c r="W43" s="39"/>
      <c r="X43" s="39"/>
      <c r="Y43" s="112">
        <f>IF(X43 &lt;&gt; "", RIGHT(Table15775311283848586881828384858788898108118128138148158169179189199[[#This Row],[Class (Dropdown)]],6),0)</f>
        <v>0</v>
      </c>
      <c r="Z43" s="108"/>
      <c r="AA43" s="107"/>
      <c r="AB43" s="111">
        <f>Table15775311283848586881828384858788898108118128138148158169179189199[[#This Row],[Rate (Auto fill)]]*Table15775311283848586881828384858788898108118128138148158169179189199[[#This Row],[Hours Groomed]]</f>
        <v>0</v>
      </c>
      <c r="AC43" s="32"/>
      <c r="AD43" s="84"/>
      <c r="AE43" s="85"/>
      <c r="AF43" s="85"/>
      <c r="AI43" s="33"/>
      <c r="AJ43" s="39"/>
      <c r="AK43" s="39"/>
      <c r="AL43" s="39"/>
      <c r="AM43" s="76"/>
      <c r="AN43" s="39"/>
      <c r="AO43" s="39"/>
      <c r="AP43" s="33"/>
      <c r="AQ43" s="77"/>
      <c r="AR43" s="39"/>
      <c r="AS43" s="39"/>
      <c r="AT43" s="76"/>
      <c r="AU43" s="39"/>
      <c r="AV43" s="78"/>
      <c r="AW43" s="33"/>
      <c r="AX43" s="77"/>
      <c r="AY43" s="39"/>
      <c r="AZ43" s="39"/>
      <c r="BA43" s="76"/>
      <c r="BB43" s="39"/>
      <c r="BC43" s="78"/>
      <c r="BD43" s="33"/>
      <c r="BE43" s="77"/>
      <c r="BF43" s="39"/>
      <c r="BG43" s="39"/>
      <c r="BH43" s="76"/>
      <c r="BI43" s="39"/>
      <c r="BJ43" s="78"/>
      <c r="BK43" s="33"/>
    </row>
    <row r="44" spans="1:63" x14ac:dyDescent="0.35">
      <c r="A44" s="77"/>
      <c r="B44" s="39"/>
      <c r="C44" s="39"/>
      <c r="D44" s="39"/>
      <c r="E44" s="39"/>
      <c r="F44" s="73"/>
      <c r="G44" s="95">
        <f>Table1487453233343536331323334353738393103113123133143153164174184194[[#This Row],[Hours Worked]]*Table1487453233343536331323334353738393103113123133143153164174184194[[#This Row],[Rate]]</f>
        <v>0</v>
      </c>
      <c r="H44" s="116"/>
      <c r="I44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44" s="94"/>
      <c r="K44" s="95">
        <f>Table1487453233343536331323334353738393103113123133143153164174184194[[#This Row],[Rate (Auto selects)]]*Table1487453233343536331323334353738393103113123133143153164174184194[[#This Row],[Hours Used]]</f>
        <v>0</v>
      </c>
      <c r="S44" s="33"/>
      <c r="T44" s="39"/>
      <c r="U44" s="39"/>
      <c r="V44" s="39"/>
      <c r="W44" s="39"/>
      <c r="X44" s="39"/>
      <c r="Y44" s="112">
        <f>IF(X44 &lt;&gt; "", RIGHT(Table15775311283848586881828384858788898108118128138148158169179189199[[#This Row],[Class (Dropdown)]],6),0)</f>
        <v>0</v>
      </c>
      <c r="Z44" s="108"/>
      <c r="AA44" s="107"/>
      <c r="AB44" s="111">
        <f>Table15775311283848586881828384858788898108118128138148158169179189199[[#This Row],[Rate (Auto fill)]]*Table15775311283848586881828384858788898108118128138148158169179189199[[#This Row],[Hours Groomed]]</f>
        <v>0</v>
      </c>
      <c r="AC44" s="32"/>
      <c r="AD44" s="84"/>
      <c r="AE44" s="85"/>
      <c r="AF44" s="85"/>
      <c r="AI44" s="33"/>
      <c r="AJ44" s="39"/>
      <c r="AK44" s="39"/>
      <c r="AL44" s="39"/>
      <c r="AM44" s="76"/>
      <c r="AN44" s="39"/>
      <c r="AO44" s="39"/>
      <c r="AP44" s="33"/>
      <c r="AQ44" s="77"/>
      <c r="AR44" s="39"/>
      <c r="AS44" s="39"/>
      <c r="AT44" s="76"/>
      <c r="AU44" s="39"/>
      <c r="AV44" s="78"/>
      <c r="AW44" s="33"/>
      <c r="AX44" s="77"/>
      <c r="AY44" s="39"/>
      <c r="AZ44" s="39"/>
      <c r="BA44" s="76"/>
      <c r="BB44" s="39"/>
      <c r="BC44" s="78"/>
      <c r="BD44" s="33"/>
      <c r="BE44" s="77"/>
      <c r="BF44" s="39"/>
      <c r="BG44" s="39"/>
      <c r="BH44" s="76"/>
      <c r="BI44" s="39"/>
      <c r="BJ44" s="78"/>
      <c r="BK44" s="33"/>
    </row>
    <row r="45" spans="1:63" x14ac:dyDescent="0.35">
      <c r="A45" s="77"/>
      <c r="B45" s="39"/>
      <c r="C45" s="39"/>
      <c r="D45" s="39"/>
      <c r="E45" s="39"/>
      <c r="F45" s="73"/>
      <c r="G45" s="95">
        <f>Table1487453233343536331323334353738393103113123133143153164174184194[[#This Row],[Hours Worked]]*Table1487453233343536331323334353738393103113123133143153164174184194[[#This Row],[Rate]]</f>
        <v>0</v>
      </c>
      <c r="H45" s="116"/>
      <c r="I45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45" s="94"/>
      <c r="K45" s="95">
        <f>Table1487453233343536331323334353738393103113123133143153164174184194[[#This Row],[Rate (Auto selects)]]*Table1487453233343536331323334353738393103113123133143153164174184194[[#This Row],[Hours Used]]</f>
        <v>0</v>
      </c>
      <c r="S45" s="33"/>
      <c r="T45" s="39"/>
      <c r="U45" s="39"/>
      <c r="V45" s="39"/>
      <c r="W45" s="39"/>
      <c r="X45" s="39"/>
      <c r="Y45" s="112">
        <f>IF(X45 &lt;&gt; "", RIGHT(Table15775311283848586881828384858788898108118128138148158169179189199[[#This Row],[Class (Dropdown)]],6),0)</f>
        <v>0</v>
      </c>
      <c r="Z45" s="108"/>
      <c r="AA45" s="107"/>
      <c r="AB45" s="111">
        <f>Table15775311283848586881828384858788898108118128138148158169179189199[[#This Row],[Rate (Auto fill)]]*Table15775311283848586881828384858788898108118128138148158169179189199[[#This Row],[Hours Groomed]]</f>
        <v>0</v>
      </c>
      <c r="AC45" s="32"/>
      <c r="AD45" s="84"/>
      <c r="AE45" s="85"/>
      <c r="AF45" s="85"/>
      <c r="AI45" s="33"/>
      <c r="AJ45" s="39"/>
      <c r="AK45" s="39"/>
      <c r="AL45" s="39"/>
      <c r="AM45" s="76"/>
      <c r="AN45" s="39"/>
      <c r="AO45" s="39"/>
      <c r="AP45" s="33"/>
      <c r="AQ45" s="77"/>
      <c r="AR45" s="39"/>
      <c r="AS45" s="39"/>
      <c r="AT45" s="76"/>
      <c r="AU45" s="39"/>
      <c r="AV45" s="78"/>
      <c r="AW45" s="33"/>
      <c r="AX45" s="77"/>
      <c r="AY45" s="39"/>
      <c r="AZ45" s="39"/>
      <c r="BA45" s="76"/>
      <c r="BB45" s="39"/>
      <c r="BC45" s="78"/>
      <c r="BD45" s="33"/>
      <c r="BE45" s="77"/>
      <c r="BF45" s="39"/>
      <c r="BG45" s="39"/>
      <c r="BH45" s="76"/>
      <c r="BI45" s="39"/>
      <c r="BJ45" s="78"/>
      <c r="BK45" s="33"/>
    </row>
    <row r="46" spans="1:63" x14ac:dyDescent="0.35">
      <c r="A46" s="77"/>
      <c r="B46" s="39"/>
      <c r="C46" s="39"/>
      <c r="D46" s="39"/>
      <c r="E46" s="39"/>
      <c r="F46" s="73"/>
      <c r="G46" s="95">
        <f>Table1487453233343536331323334353738393103113123133143153164174184194[[#This Row],[Hours Worked]]*Table1487453233343536331323334353738393103113123133143153164174184194[[#This Row],[Rate]]</f>
        <v>0</v>
      </c>
      <c r="H46" s="116"/>
      <c r="I46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46" s="94"/>
      <c r="K46" s="95">
        <f>Table1487453233343536331323334353738393103113123133143153164174184194[[#This Row],[Rate (Auto selects)]]*Table1487453233343536331323334353738393103113123133143153164174184194[[#This Row],[Hours Used]]</f>
        <v>0</v>
      </c>
      <c r="S46" s="33"/>
      <c r="T46" s="39"/>
      <c r="U46" s="39"/>
      <c r="V46" s="39"/>
      <c r="W46" s="39"/>
      <c r="X46" s="39"/>
      <c r="Y46" s="112">
        <f>IF(X46 &lt;&gt; "", RIGHT(Table15775311283848586881828384858788898108118128138148158169179189199[[#This Row],[Class (Dropdown)]],6),0)</f>
        <v>0</v>
      </c>
      <c r="Z46" s="108"/>
      <c r="AA46" s="107"/>
      <c r="AB46" s="111">
        <f>Table15775311283848586881828384858788898108118128138148158169179189199[[#This Row],[Rate (Auto fill)]]*Table15775311283848586881828384858788898108118128138148158169179189199[[#This Row],[Hours Groomed]]</f>
        <v>0</v>
      </c>
      <c r="AC46" s="32"/>
      <c r="AD46" s="84"/>
      <c r="AE46" s="85"/>
      <c r="AF46" s="85"/>
      <c r="AI46" s="33"/>
      <c r="AJ46" s="39"/>
      <c r="AK46" s="39"/>
      <c r="AL46" s="39"/>
      <c r="AM46" s="76"/>
      <c r="AN46" s="39"/>
      <c r="AO46" s="39"/>
      <c r="AP46" s="33"/>
      <c r="AQ46" s="77"/>
      <c r="AR46" s="39"/>
      <c r="AS46" s="39"/>
      <c r="AT46" s="76"/>
      <c r="AU46" s="39"/>
      <c r="AV46" s="78"/>
      <c r="AW46" s="33"/>
      <c r="AX46" s="77"/>
      <c r="AY46" s="39"/>
      <c r="AZ46" s="39"/>
      <c r="BA46" s="76"/>
      <c r="BB46" s="39"/>
      <c r="BC46" s="78"/>
      <c r="BD46" s="33"/>
      <c r="BE46" s="77"/>
      <c r="BF46" s="39"/>
      <c r="BG46" s="39"/>
      <c r="BH46" s="76"/>
      <c r="BI46" s="39"/>
      <c r="BJ46" s="78"/>
      <c r="BK46" s="33"/>
    </row>
    <row r="47" spans="1:63" x14ac:dyDescent="0.35">
      <c r="A47" s="77"/>
      <c r="B47" s="39"/>
      <c r="C47" s="39"/>
      <c r="D47" s="39"/>
      <c r="E47" s="39"/>
      <c r="F47" s="73"/>
      <c r="G47" s="95">
        <f>Table1487453233343536331323334353738393103113123133143153164174184194[[#This Row],[Hours Worked]]*Table1487453233343536331323334353738393103113123133143153164174184194[[#This Row],[Rate]]</f>
        <v>0</v>
      </c>
      <c r="H47" s="116"/>
      <c r="I47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47" s="94"/>
      <c r="K47" s="95">
        <f>Table1487453233343536331323334353738393103113123133143153164174184194[[#This Row],[Rate (Auto selects)]]*Table1487453233343536331323334353738393103113123133143153164174184194[[#This Row],[Hours Used]]</f>
        <v>0</v>
      </c>
      <c r="S47" s="33"/>
      <c r="T47" s="39"/>
      <c r="U47" s="39"/>
      <c r="V47" s="39"/>
      <c r="W47" s="39"/>
      <c r="X47" s="39"/>
      <c r="Y47" s="112">
        <f>IF(X47 &lt;&gt; "", RIGHT(Table15775311283848586881828384858788898108118128138148158169179189199[[#This Row],[Class (Dropdown)]],6),0)</f>
        <v>0</v>
      </c>
      <c r="Z47" s="108"/>
      <c r="AA47" s="107"/>
      <c r="AB47" s="111">
        <f>Table15775311283848586881828384858788898108118128138148158169179189199[[#This Row],[Rate (Auto fill)]]*Table15775311283848586881828384858788898108118128138148158169179189199[[#This Row],[Hours Groomed]]</f>
        <v>0</v>
      </c>
      <c r="AC47" s="32"/>
      <c r="AD47" s="84"/>
      <c r="AE47" s="85"/>
      <c r="AF47" s="85"/>
      <c r="AI47" s="33"/>
      <c r="AJ47" s="39"/>
      <c r="AK47" s="39"/>
      <c r="AL47" s="39"/>
      <c r="AM47" s="76"/>
      <c r="AN47" s="39"/>
      <c r="AO47" s="39"/>
      <c r="AP47" s="33"/>
      <c r="AQ47" s="77"/>
      <c r="AR47" s="39"/>
      <c r="AS47" s="39"/>
      <c r="AT47" s="76"/>
      <c r="AU47" s="39"/>
      <c r="AV47" s="78"/>
      <c r="AW47" s="33"/>
      <c r="AX47" s="77"/>
      <c r="AY47" s="39"/>
      <c r="AZ47" s="39"/>
      <c r="BA47" s="76"/>
      <c r="BB47" s="39"/>
      <c r="BC47" s="78"/>
      <c r="BD47" s="33"/>
      <c r="BE47" s="77"/>
      <c r="BF47" s="39"/>
      <c r="BG47" s="39"/>
      <c r="BH47" s="76"/>
      <c r="BI47" s="39"/>
      <c r="BJ47" s="78"/>
      <c r="BK47" s="33"/>
    </row>
    <row r="48" spans="1:63" x14ac:dyDescent="0.35">
      <c r="A48" s="77"/>
      <c r="B48" s="39"/>
      <c r="C48" s="39"/>
      <c r="D48" s="39"/>
      <c r="E48" s="39"/>
      <c r="F48" s="73"/>
      <c r="G48" s="95">
        <f>Table1487453233343536331323334353738393103113123133143153164174184194[[#This Row],[Hours Worked]]*Table1487453233343536331323334353738393103113123133143153164174184194[[#This Row],[Rate]]</f>
        <v>0</v>
      </c>
      <c r="H48" s="116"/>
      <c r="I48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48" s="94"/>
      <c r="K48" s="95">
        <f>Table1487453233343536331323334353738393103113123133143153164174184194[[#This Row],[Rate (Auto selects)]]*Table1487453233343536331323334353738393103113123133143153164174184194[[#This Row],[Hours Used]]</f>
        <v>0</v>
      </c>
      <c r="S48" s="33"/>
      <c r="T48" s="39"/>
      <c r="U48" s="39"/>
      <c r="V48" s="39"/>
      <c r="W48" s="39"/>
      <c r="X48" s="39"/>
      <c r="Y48" s="112">
        <f>IF(X48 &lt;&gt; "", RIGHT(Table15775311283848586881828384858788898108118128138148158169179189199[[#This Row],[Class (Dropdown)]],6),0)</f>
        <v>0</v>
      </c>
      <c r="Z48" s="108"/>
      <c r="AA48" s="107"/>
      <c r="AB48" s="111">
        <f>Table15775311283848586881828384858788898108118128138148158169179189199[[#This Row],[Rate (Auto fill)]]*Table15775311283848586881828384858788898108118128138148158169179189199[[#This Row],[Hours Groomed]]</f>
        <v>0</v>
      </c>
      <c r="AC48" s="32"/>
      <c r="AD48" s="84"/>
      <c r="AE48" s="85"/>
      <c r="AF48" s="85"/>
      <c r="AI48" s="33"/>
      <c r="AJ48" s="39"/>
      <c r="AK48" s="39"/>
      <c r="AL48" s="39"/>
      <c r="AM48" s="76"/>
      <c r="AN48" s="39"/>
      <c r="AO48" s="39"/>
      <c r="AP48" s="33"/>
      <c r="AQ48" s="77"/>
      <c r="AR48" s="39"/>
      <c r="AS48" s="39"/>
      <c r="AT48" s="76"/>
      <c r="AU48" s="39"/>
      <c r="AV48" s="78"/>
      <c r="AW48" s="33"/>
      <c r="AX48" s="77"/>
      <c r="AY48" s="39"/>
      <c r="AZ48" s="39"/>
      <c r="BA48" s="76"/>
      <c r="BB48" s="39"/>
      <c r="BC48" s="78"/>
      <c r="BD48" s="33"/>
      <c r="BE48" s="77"/>
      <c r="BF48" s="39"/>
      <c r="BG48" s="39"/>
      <c r="BH48" s="76"/>
      <c r="BI48" s="39"/>
      <c r="BJ48" s="78"/>
      <c r="BK48" s="33"/>
    </row>
    <row r="49" spans="1:63" x14ac:dyDescent="0.35">
      <c r="A49" s="77"/>
      <c r="B49" s="39"/>
      <c r="C49" s="39"/>
      <c r="D49" s="39"/>
      <c r="E49" s="39"/>
      <c r="F49" s="73"/>
      <c r="G49" s="95">
        <f>Table1487453233343536331323334353738393103113123133143153164174184194[[#This Row],[Hours Worked]]*Table1487453233343536331323334353738393103113123133143153164174184194[[#This Row],[Rate]]</f>
        <v>0</v>
      </c>
      <c r="H49" s="116"/>
      <c r="I49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49" s="94"/>
      <c r="K49" s="95">
        <f>Table1487453233343536331323334353738393103113123133143153164174184194[[#This Row],[Rate (Auto selects)]]*Table1487453233343536331323334353738393103113123133143153164174184194[[#This Row],[Hours Used]]</f>
        <v>0</v>
      </c>
      <c r="S49" s="33"/>
      <c r="T49" s="39"/>
      <c r="U49" s="39"/>
      <c r="V49" s="39"/>
      <c r="W49" s="39"/>
      <c r="X49" s="39"/>
      <c r="Y49" s="112">
        <f>IF(X49 &lt;&gt; "", RIGHT(Table15775311283848586881828384858788898108118128138148158169179189199[[#This Row],[Class (Dropdown)]],6),0)</f>
        <v>0</v>
      </c>
      <c r="Z49" s="108"/>
      <c r="AA49" s="107"/>
      <c r="AB49" s="111">
        <f>Table15775311283848586881828384858788898108118128138148158169179189199[[#This Row],[Rate (Auto fill)]]*Table15775311283848586881828384858788898108118128138148158169179189199[[#This Row],[Hours Groomed]]</f>
        <v>0</v>
      </c>
      <c r="AC49" s="32"/>
      <c r="AD49" s="84"/>
      <c r="AE49" s="85"/>
      <c r="AF49" s="85"/>
      <c r="AI49" s="33"/>
      <c r="AJ49" s="39"/>
      <c r="AK49" s="39"/>
      <c r="AL49" s="39"/>
      <c r="AM49" s="76"/>
      <c r="AN49" s="39"/>
      <c r="AO49" s="39"/>
      <c r="AP49" s="33"/>
      <c r="AQ49" s="77"/>
      <c r="AR49" s="39"/>
      <c r="AS49" s="39"/>
      <c r="AT49" s="76"/>
      <c r="AU49" s="39"/>
      <c r="AV49" s="78"/>
      <c r="AW49" s="33"/>
      <c r="AX49" s="77"/>
      <c r="AY49" s="39"/>
      <c r="AZ49" s="39"/>
      <c r="BA49" s="76"/>
      <c r="BB49" s="39"/>
      <c r="BC49" s="78"/>
      <c r="BD49" s="33"/>
      <c r="BE49" s="77"/>
      <c r="BF49" s="39"/>
      <c r="BG49" s="39"/>
      <c r="BH49" s="76"/>
      <c r="BI49" s="39"/>
      <c r="BJ49" s="78"/>
      <c r="BK49" s="33"/>
    </row>
    <row r="50" spans="1:63" x14ac:dyDescent="0.35">
      <c r="A50" s="77"/>
      <c r="B50" s="39"/>
      <c r="C50" s="39"/>
      <c r="D50" s="39"/>
      <c r="E50" s="39"/>
      <c r="F50" s="73"/>
      <c r="G50" s="95">
        <f>Table1487453233343536331323334353738393103113123133143153164174184194[[#This Row],[Hours Worked]]*Table1487453233343536331323334353738393103113123133143153164174184194[[#This Row],[Rate]]</f>
        <v>0</v>
      </c>
      <c r="H50" s="116"/>
      <c r="I50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50" s="94"/>
      <c r="K50" s="95">
        <f>Table1487453233343536331323334353738393103113123133143153164174184194[[#This Row],[Rate (Auto selects)]]*Table1487453233343536331323334353738393103113123133143153164174184194[[#This Row],[Hours Used]]</f>
        <v>0</v>
      </c>
      <c r="S50" s="33"/>
      <c r="T50" s="39"/>
      <c r="U50" s="39"/>
      <c r="V50" s="39"/>
      <c r="W50" s="39"/>
      <c r="X50" s="39"/>
      <c r="Y50" s="112">
        <f>IF(X50 &lt;&gt; "", RIGHT(Table15775311283848586881828384858788898108118128138148158169179189199[[#This Row],[Class (Dropdown)]],6),0)</f>
        <v>0</v>
      </c>
      <c r="Z50" s="108"/>
      <c r="AA50" s="107"/>
      <c r="AB50" s="111">
        <f>Table15775311283848586881828384858788898108118128138148158169179189199[[#This Row],[Rate (Auto fill)]]*Table15775311283848586881828384858788898108118128138148158169179189199[[#This Row],[Hours Groomed]]</f>
        <v>0</v>
      </c>
      <c r="AC50" s="32"/>
      <c r="AD50" s="84"/>
      <c r="AE50" s="85"/>
      <c r="AF50" s="85"/>
      <c r="AI50" s="33"/>
      <c r="AJ50" s="39"/>
      <c r="AK50" s="39"/>
      <c r="AL50" s="39"/>
      <c r="AM50" s="76"/>
      <c r="AN50" s="39"/>
      <c r="AO50" s="39"/>
      <c r="AP50" s="33"/>
      <c r="AQ50" s="77"/>
      <c r="AR50" s="39"/>
      <c r="AS50" s="39"/>
      <c r="AT50" s="76"/>
      <c r="AU50" s="39"/>
      <c r="AV50" s="78"/>
      <c r="AW50" s="33"/>
      <c r="AX50" s="77"/>
      <c r="AY50" s="39"/>
      <c r="AZ50" s="39"/>
      <c r="BA50" s="76"/>
      <c r="BB50" s="39"/>
      <c r="BC50" s="78"/>
      <c r="BD50" s="33"/>
      <c r="BE50" s="77"/>
      <c r="BF50" s="39"/>
      <c r="BG50" s="39"/>
      <c r="BH50" s="76"/>
      <c r="BI50" s="39"/>
      <c r="BJ50" s="78"/>
      <c r="BK50" s="33"/>
    </row>
    <row r="51" spans="1:63" x14ac:dyDescent="0.35">
      <c r="A51" s="77"/>
      <c r="B51" s="39"/>
      <c r="C51" s="39"/>
      <c r="D51" s="39"/>
      <c r="E51" s="39"/>
      <c r="F51" s="73"/>
      <c r="G51" s="95">
        <f>Table1487453233343536331323334353738393103113123133143153164174184194[[#This Row],[Hours Worked]]*Table1487453233343536331323334353738393103113123133143153164174184194[[#This Row],[Rate]]</f>
        <v>0</v>
      </c>
      <c r="H51" s="116"/>
      <c r="I51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51" s="94"/>
      <c r="K51" s="95">
        <f>Table1487453233343536331323334353738393103113123133143153164174184194[[#This Row],[Rate (Auto selects)]]*Table1487453233343536331323334353738393103113123133143153164174184194[[#This Row],[Hours Used]]</f>
        <v>0</v>
      </c>
      <c r="S51" s="33"/>
      <c r="T51" s="39"/>
      <c r="U51" s="39"/>
      <c r="V51" s="39"/>
      <c r="W51" s="39"/>
      <c r="X51" s="39"/>
      <c r="Y51" s="112">
        <f>IF(X51 &lt;&gt; "", RIGHT(Table15775311283848586881828384858788898108118128138148158169179189199[[#This Row],[Class (Dropdown)]],6),0)</f>
        <v>0</v>
      </c>
      <c r="Z51" s="108"/>
      <c r="AA51" s="107"/>
      <c r="AB51" s="111">
        <f>Table15775311283848586881828384858788898108118128138148158169179189199[[#This Row],[Rate (Auto fill)]]*Table15775311283848586881828384858788898108118128138148158169179189199[[#This Row],[Hours Groomed]]</f>
        <v>0</v>
      </c>
      <c r="AC51" s="32"/>
      <c r="AD51" s="84"/>
      <c r="AE51" s="85"/>
      <c r="AF51" s="85"/>
      <c r="AI51" s="33"/>
      <c r="AJ51" s="39"/>
      <c r="AK51" s="39"/>
      <c r="AL51" s="39"/>
      <c r="AM51" s="76"/>
      <c r="AN51" s="39"/>
      <c r="AO51" s="39"/>
      <c r="AP51" s="33"/>
      <c r="AQ51" s="77"/>
      <c r="AR51" s="39"/>
      <c r="AS51" s="39"/>
      <c r="AT51" s="76"/>
      <c r="AU51" s="39"/>
      <c r="AV51" s="78"/>
      <c r="AW51" s="33"/>
      <c r="AX51" s="77"/>
      <c r="AY51" s="39"/>
      <c r="AZ51" s="39"/>
      <c r="BA51" s="76"/>
      <c r="BB51" s="39"/>
      <c r="BC51" s="78"/>
      <c r="BD51" s="33"/>
      <c r="BE51" s="77"/>
      <c r="BF51" s="39"/>
      <c r="BG51" s="39"/>
      <c r="BH51" s="76"/>
      <c r="BI51" s="39"/>
      <c r="BJ51" s="78"/>
      <c r="BK51" s="33"/>
    </row>
    <row r="52" spans="1:63" x14ac:dyDescent="0.35">
      <c r="A52" s="77"/>
      <c r="B52" s="39"/>
      <c r="C52" s="39"/>
      <c r="D52" s="39"/>
      <c r="E52" s="39"/>
      <c r="F52" s="73"/>
      <c r="G52" s="95">
        <f>Table1487453233343536331323334353738393103113123133143153164174184194[[#This Row],[Hours Worked]]*Table1487453233343536331323334353738393103113123133143153164174184194[[#This Row],[Rate]]</f>
        <v>0</v>
      </c>
      <c r="H52" s="116"/>
      <c r="I52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52" s="94"/>
      <c r="K52" s="95">
        <f>Table1487453233343536331323334353738393103113123133143153164174184194[[#This Row],[Rate (Auto selects)]]*Table1487453233343536331323334353738393103113123133143153164174184194[[#This Row],[Hours Used]]</f>
        <v>0</v>
      </c>
      <c r="S52" s="33"/>
      <c r="T52" s="39"/>
      <c r="U52" s="39"/>
      <c r="V52" s="39"/>
      <c r="W52" s="39"/>
      <c r="X52" s="39"/>
      <c r="Y52" s="112">
        <f>IF(X52 &lt;&gt; "", RIGHT(Table15775311283848586881828384858788898108118128138148158169179189199[[#This Row],[Class (Dropdown)]],6),0)</f>
        <v>0</v>
      </c>
      <c r="Z52" s="108"/>
      <c r="AA52" s="107"/>
      <c r="AB52" s="111">
        <f>Table15775311283848586881828384858788898108118128138148158169179189199[[#This Row],[Rate (Auto fill)]]*Table15775311283848586881828384858788898108118128138148158169179189199[[#This Row],[Hours Groomed]]</f>
        <v>0</v>
      </c>
      <c r="AC52" s="32"/>
      <c r="AD52" s="84"/>
      <c r="AE52" s="85"/>
      <c r="AF52" s="85"/>
      <c r="AI52" s="33"/>
      <c r="AJ52" s="39"/>
      <c r="AK52" s="39"/>
      <c r="AL52" s="39"/>
      <c r="AM52" s="76"/>
      <c r="AN52" s="39"/>
      <c r="AO52" s="39"/>
      <c r="AP52" s="33"/>
      <c r="AQ52" s="77"/>
      <c r="AR52" s="39"/>
      <c r="AS52" s="39"/>
      <c r="AT52" s="76"/>
      <c r="AU52" s="39"/>
      <c r="AV52" s="78"/>
      <c r="AW52" s="33"/>
      <c r="AX52" s="77"/>
      <c r="AY52" s="39"/>
      <c r="AZ52" s="39"/>
      <c r="BA52" s="76"/>
      <c r="BB52" s="39"/>
      <c r="BC52" s="78"/>
      <c r="BD52" s="33"/>
      <c r="BE52" s="77"/>
      <c r="BF52" s="39"/>
      <c r="BG52" s="39"/>
      <c r="BH52" s="76"/>
      <c r="BI52" s="39"/>
      <c r="BJ52" s="78"/>
      <c r="BK52" s="33"/>
    </row>
    <row r="53" spans="1:63" x14ac:dyDescent="0.35">
      <c r="A53" s="77"/>
      <c r="B53" s="39"/>
      <c r="C53" s="39"/>
      <c r="D53" s="39"/>
      <c r="E53" s="39"/>
      <c r="F53" s="73"/>
      <c r="G53" s="95">
        <f>Table1487453233343536331323334353738393103113123133143153164174184194[[#This Row],[Hours Worked]]*Table1487453233343536331323334353738393103113123133143153164174184194[[#This Row],[Rate]]</f>
        <v>0</v>
      </c>
      <c r="H53" s="116"/>
      <c r="I53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53" s="94"/>
      <c r="K53" s="95">
        <f>Table1487453233343536331323334353738393103113123133143153164174184194[[#This Row],[Rate (Auto selects)]]*Table1487453233343536331323334353738393103113123133143153164174184194[[#This Row],[Hours Used]]</f>
        <v>0</v>
      </c>
      <c r="S53" s="33"/>
      <c r="T53" s="39"/>
      <c r="U53" s="39"/>
      <c r="V53" s="39"/>
      <c r="W53" s="39"/>
      <c r="X53" s="39"/>
      <c r="Y53" s="112">
        <f>IF(X53 &lt;&gt; "", RIGHT(Table15775311283848586881828384858788898108118128138148158169179189199[[#This Row],[Class (Dropdown)]],6),0)</f>
        <v>0</v>
      </c>
      <c r="Z53" s="108"/>
      <c r="AA53" s="107"/>
      <c r="AB53" s="111">
        <f>Table15775311283848586881828384858788898108118128138148158169179189199[[#This Row],[Rate (Auto fill)]]*Table15775311283848586881828384858788898108118128138148158169179189199[[#This Row],[Hours Groomed]]</f>
        <v>0</v>
      </c>
      <c r="AC53" s="32"/>
      <c r="AD53" s="84"/>
      <c r="AE53" s="85"/>
      <c r="AF53" s="85"/>
      <c r="AI53" s="33"/>
      <c r="AJ53" s="39"/>
      <c r="AK53" s="39"/>
      <c r="AL53" s="39"/>
      <c r="AM53" s="76"/>
      <c r="AN53" s="39"/>
      <c r="AO53" s="39"/>
      <c r="AP53" s="33"/>
      <c r="AQ53" s="77"/>
      <c r="AR53" s="39"/>
      <c r="AS53" s="39"/>
      <c r="AT53" s="76"/>
      <c r="AU53" s="39"/>
      <c r="AV53" s="78"/>
      <c r="AW53" s="33"/>
      <c r="AX53" s="77"/>
      <c r="AY53" s="39"/>
      <c r="AZ53" s="39"/>
      <c r="BA53" s="76"/>
      <c r="BB53" s="39"/>
      <c r="BC53" s="78"/>
      <c r="BD53" s="33"/>
      <c r="BE53" s="77"/>
      <c r="BF53" s="39"/>
      <c r="BG53" s="39"/>
      <c r="BH53" s="76"/>
      <c r="BI53" s="39"/>
      <c r="BJ53" s="78"/>
      <c r="BK53" s="33"/>
    </row>
    <row r="54" spans="1:63" x14ac:dyDescent="0.35">
      <c r="A54" s="77"/>
      <c r="B54" s="39"/>
      <c r="C54" s="39"/>
      <c r="D54" s="39"/>
      <c r="E54" s="39"/>
      <c r="F54" s="73"/>
      <c r="G54" s="95">
        <f>Table1487453233343536331323334353738393103113123133143153164174184194[[#This Row],[Hours Worked]]*Table1487453233343536331323334353738393103113123133143153164174184194[[#This Row],[Rate]]</f>
        <v>0</v>
      </c>
      <c r="H54" s="116"/>
      <c r="I54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54" s="94"/>
      <c r="K54" s="95">
        <f>Table1487453233343536331323334353738393103113123133143153164174184194[[#This Row],[Rate (Auto selects)]]*Table1487453233343536331323334353738393103113123133143153164174184194[[#This Row],[Hours Used]]</f>
        <v>0</v>
      </c>
      <c r="S54" s="33"/>
      <c r="T54" s="39"/>
      <c r="U54" s="39"/>
      <c r="V54" s="39"/>
      <c r="W54" s="39"/>
      <c r="X54" s="39"/>
      <c r="Y54" s="112">
        <f>IF(X54 &lt;&gt; "", RIGHT(Table15775311283848586881828384858788898108118128138148158169179189199[[#This Row],[Class (Dropdown)]],6),0)</f>
        <v>0</v>
      </c>
      <c r="Z54" s="108"/>
      <c r="AA54" s="107"/>
      <c r="AB54" s="111">
        <f>Table15775311283848586881828384858788898108118128138148158169179189199[[#This Row],[Rate (Auto fill)]]*Table15775311283848586881828384858788898108118128138148158169179189199[[#This Row],[Hours Groomed]]</f>
        <v>0</v>
      </c>
      <c r="AC54" s="32"/>
      <c r="AD54" s="84"/>
      <c r="AE54" s="85"/>
      <c r="AF54" s="85"/>
      <c r="AI54" s="33"/>
      <c r="AJ54" s="39"/>
      <c r="AK54" s="39"/>
      <c r="AL54" s="39"/>
      <c r="AM54" s="76"/>
      <c r="AN54" s="39"/>
      <c r="AO54" s="39"/>
      <c r="AP54" s="33"/>
      <c r="AQ54" s="77"/>
      <c r="AR54" s="39"/>
      <c r="AS54" s="39"/>
      <c r="AT54" s="76"/>
      <c r="AU54" s="39"/>
      <c r="AV54" s="78"/>
      <c r="AW54" s="33"/>
      <c r="AX54" s="77"/>
      <c r="AY54" s="39"/>
      <c r="AZ54" s="39"/>
      <c r="BA54" s="76"/>
      <c r="BB54" s="39"/>
      <c r="BC54" s="78"/>
      <c r="BD54" s="33"/>
      <c r="BE54" s="77"/>
      <c r="BF54" s="39"/>
      <c r="BG54" s="39"/>
      <c r="BH54" s="76"/>
      <c r="BI54" s="39"/>
      <c r="BJ54" s="78"/>
      <c r="BK54" s="33"/>
    </row>
    <row r="55" spans="1:63" x14ac:dyDescent="0.35">
      <c r="A55" s="77"/>
      <c r="B55" s="39"/>
      <c r="C55" s="39"/>
      <c r="D55" s="39"/>
      <c r="E55" s="39"/>
      <c r="F55" s="73"/>
      <c r="G55" s="95">
        <f>Table1487453233343536331323334353738393103113123133143153164174184194[[#This Row],[Hours Worked]]*Table1487453233343536331323334353738393103113123133143153164174184194[[#This Row],[Rate]]</f>
        <v>0</v>
      </c>
      <c r="H55" s="116"/>
      <c r="I55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55" s="94"/>
      <c r="K55" s="95">
        <f>Table1487453233343536331323334353738393103113123133143153164174184194[[#This Row],[Rate (Auto selects)]]*Table1487453233343536331323334353738393103113123133143153164174184194[[#This Row],[Hours Used]]</f>
        <v>0</v>
      </c>
      <c r="S55" s="33"/>
      <c r="T55" s="39"/>
      <c r="U55" s="39"/>
      <c r="V55" s="39"/>
      <c r="W55" s="39"/>
      <c r="X55" s="39"/>
      <c r="Y55" s="112">
        <f>IF(X55 &lt;&gt; "", RIGHT(Table15775311283848586881828384858788898108118128138148158169179189199[[#This Row],[Class (Dropdown)]],6),0)</f>
        <v>0</v>
      </c>
      <c r="Z55" s="108"/>
      <c r="AA55" s="107"/>
      <c r="AB55" s="111">
        <f>Table15775311283848586881828384858788898108118128138148158169179189199[[#This Row],[Rate (Auto fill)]]*Table15775311283848586881828384858788898108118128138148158169179189199[[#This Row],[Hours Groomed]]</f>
        <v>0</v>
      </c>
      <c r="AC55" s="32"/>
      <c r="AD55" s="84"/>
      <c r="AE55" s="85"/>
      <c r="AF55" s="85"/>
      <c r="AI55" s="33"/>
      <c r="AJ55" s="39"/>
      <c r="AK55" s="39"/>
      <c r="AL55" s="39"/>
      <c r="AM55" s="76"/>
      <c r="AN55" s="39"/>
      <c r="AO55" s="39"/>
      <c r="AP55" s="33"/>
      <c r="AQ55" s="77"/>
      <c r="AR55" s="39"/>
      <c r="AS55" s="39"/>
      <c r="AT55" s="76"/>
      <c r="AU55" s="39"/>
      <c r="AV55" s="78"/>
      <c r="AW55" s="33"/>
      <c r="AX55" s="77"/>
      <c r="AY55" s="39"/>
      <c r="AZ55" s="39"/>
      <c r="BA55" s="76"/>
      <c r="BB55" s="39"/>
      <c r="BC55" s="78"/>
      <c r="BD55" s="33"/>
      <c r="BE55" s="77"/>
      <c r="BF55" s="39"/>
      <c r="BG55" s="39"/>
      <c r="BH55" s="76"/>
      <c r="BI55" s="39"/>
      <c r="BJ55" s="78"/>
      <c r="BK55" s="33"/>
    </row>
    <row r="56" spans="1:63" x14ac:dyDescent="0.35">
      <c r="A56" s="77"/>
      <c r="B56" s="39"/>
      <c r="C56" s="39"/>
      <c r="D56" s="39"/>
      <c r="E56" s="39"/>
      <c r="F56" s="73"/>
      <c r="G56" s="95">
        <f>Table1487453233343536331323334353738393103113123133143153164174184194[[#This Row],[Hours Worked]]*Table1487453233343536331323334353738393103113123133143153164174184194[[#This Row],[Rate]]</f>
        <v>0</v>
      </c>
      <c r="H56" s="116"/>
      <c r="I56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56" s="94"/>
      <c r="K56" s="95">
        <f>Table1487453233343536331323334353738393103113123133143153164174184194[[#This Row],[Rate (Auto selects)]]*Table1487453233343536331323334353738393103113123133143153164174184194[[#This Row],[Hours Used]]</f>
        <v>0</v>
      </c>
      <c r="S56" s="33"/>
      <c r="T56" s="39"/>
      <c r="U56" s="39"/>
      <c r="V56" s="39"/>
      <c r="W56" s="39"/>
      <c r="X56" s="39"/>
      <c r="Y56" s="112">
        <f>IF(X56 &lt;&gt; "", RIGHT(Table15775311283848586881828384858788898108118128138148158169179189199[[#This Row],[Class (Dropdown)]],6),0)</f>
        <v>0</v>
      </c>
      <c r="Z56" s="108"/>
      <c r="AA56" s="107"/>
      <c r="AB56" s="111">
        <f>Table15775311283848586881828384858788898108118128138148158169179189199[[#This Row],[Rate (Auto fill)]]*Table15775311283848586881828384858788898108118128138148158169179189199[[#This Row],[Hours Groomed]]</f>
        <v>0</v>
      </c>
      <c r="AC56" s="32"/>
      <c r="AD56" s="84"/>
      <c r="AE56" s="85"/>
      <c r="AF56" s="85"/>
      <c r="AI56" s="33"/>
      <c r="AJ56" s="39"/>
      <c r="AK56" s="39"/>
      <c r="AL56" s="39"/>
      <c r="AM56" s="76"/>
      <c r="AN56" s="39"/>
      <c r="AO56" s="39"/>
      <c r="AP56" s="33"/>
      <c r="AQ56" s="77"/>
      <c r="AR56" s="39"/>
      <c r="AS56" s="39"/>
      <c r="AT56" s="76"/>
      <c r="AU56" s="39"/>
      <c r="AV56" s="78"/>
      <c r="AW56" s="33"/>
      <c r="AX56" s="77"/>
      <c r="AY56" s="39"/>
      <c r="AZ56" s="39"/>
      <c r="BA56" s="76"/>
      <c r="BB56" s="39"/>
      <c r="BC56" s="78"/>
      <c r="BD56" s="33"/>
      <c r="BE56" s="77"/>
      <c r="BF56" s="39"/>
      <c r="BG56" s="39"/>
      <c r="BH56" s="76"/>
      <c r="BI56" s="39"/>
      <c r="BJ56" s="78"/>
      <c r="BK56" s="33"/>
    </row>
    <row r="57" spans="1:63" x14ac:dyDescent="0.35">
      <c r="A57" s="77"/>
      <c r="B57" s="39"/>
      <c r="C57" s="39"/>
      <c r="D57" s="39"/>
      <c r="E57" s="39"/>
      <c r="F57" s="73"/>
      <c r="G57" s="95">
        <f>Table1487453233343536331323334353738393103113123133143153164174184194[[#This Row],[Hours Worked]]*Table1487453233343536331323334353738393103113123133143153164174184194[[#This Row],[Rate]]</f>
        <v>0</v>
      </c>
      <c r="H57" s="116"/>
      <c r="I57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57" s="94"/>
      <c r="K57" s="95">
        <f>Table1487453233343536331323334353738393103113123133143153164174184194[[#This Row],[Rate (Auto selects)]]*Table1487453233343536331323334353738393103113123133143153164174184194[[#This Row],[Hours Used]]</f>
        <v>0</v>
      </c>
      <c r="S57" s="33"/>
      <c r="T57" s="39"/>
      <c r="U57" s="39"/>
      <c r="V57" s="39"/>
      <c r="W57" s="39"/>
      <c r="X57" s="39"/>
      <c r="Y57" s="112">
        <f>IF(X57 &lt;&gt; "", RIGHT(Table15775311283848586881828384858788898108118128138148158169179189199[[#This Row],[Class (Dropdown)]],6),0)</f>
        <v>0</v>
      </c>
      <c r="Z57" s="108"/>
      <c r="AA57" s="107"/>
      <c r="AB57" s="111">
        <f>Table15775311283848586881828384858788898108118128138148158169179189199[[#This Row],[Rate (Auto fill)]]*Table15775311283848586881828384858788898108118128138148158169179189199[[#This Row],[Hours Groomed]]</f>
        <v>0</v>
      </c>
      <c r="AC57" s="32"/>
      <c r="AD57" s="84"/>
      <c r="AE57" s="85"/>
      <c r="AF57" s="85"/>
      <c r="AI57" s="33"/>
      <c r="AJ57" s="39"/>
      <c r="AK57" s="39"/>
      <c r="AL57" s="39"/>
      <c r="AM57" s="76"/>
      <c r="AN57" s="39"/>
      <c r="AO57" s="39"/>
      <c r="AP57" s="33"/>
      <c r="AQ57" s="77"/>
      <c r="AR57" s="39"/>
      <c r="AS57" s="39"/>
      <c r="AT57" s="76"/>
      <c r="AU57" s="39"/>
      <c r="AV57" s="78"/>
      <c r="AW57" s="33"/>
      <c r="AX57" s="77"/>
      <c r="AY57" s="39"/>
      <c r="AZ57" s="39"/>
      <c r="BA57" s="76"/>
      <c r="BB57" s="39"/>
      <c r="BC57" s="78"/>
      <c r="BD57" s="33"/>
      <c r="BE57" s="77"/>
      <c r="BF57" s="39"/>
      <c r="BG57" s="39"/>
      <c r="BH57" s="76"/>
      <c r="BI57" s="39"/>
      <c r="BJ57" s="78"/>
      <c r="BK57" s="33"/>
    </row>
    <row r="58" spans="1:63" x14ac:dyDescent="0.35">
      <c r="A58" s="77"/>
      <c r="B58" s="39"/>
      <c r="C58" s="39"/>
      <c r="D58" s="39"/>
      <c r="E58" s="39"/>
      <c r="F58" s="73"/>
      <c r="G58" s="95">
        <f>Table1487453233343536331323334353738393103113123133143153164174184194[[#This Row],[Hours Worked]]*Table1487453233343536331323334353738393103113123133143153164174184194[[#This Row],[Rate]]</f>
        <v>0</v>
      </c>
      <c r="H58" s="116"/>
      <c r="I58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58" s="94"/>
      <c r="K58" s="95">
        <f>Table1487453233343536331323334353738393103113123133143153164174184194[[#This Row],[Rate (Auto selects)]]*Table1487453233343536331323334353738393103113123133143153164174184194[[#This Row],[Hours Used]]</f>
        <v>0</v>
      </c>
      <c r="S58" s="33"/>
      <c r="T58" s="39"/>
      <c r="U58" s="39"/>
      <c r="V58" s="39"/>
      <c r="W58" s="39"/>
      <c r="X58" s="39"/>
      <c r="Y58" s="112">
        <f>IF(X58 &lt;&gt; "", RIGHT(Table15775311283848586881828384858788898108118128138148158169179189199[[#This Row],[Class (Dropdown)]],6),0)</f>
        <v>0</v>
      </c>
      <c r="Z58" s="108"/>
      <c r="AA58" s="107"/>
      <c r="AB58" s="111">
        <f>Table15775311283848586881828384858788898108118128138148158169179189199[[#This Row],[Rate (Auto fill)]]*Table15775311283848586881828384858788898108118128138148158169179189199[[#This Row],[Hours Groomed]]</f>
        <v>0</v>
      </c>
      <c r="AC58" s="32"/>
      <c r="AD58" s="84"/>
      <c r="AE58" s="85"/>
      <c r="AF58" s="85"/>
      <c r="AI58" s="33"/>
      <c r="AJ58" s="39"/>
      <c r="AK58" s="39"/>
      <c r="AL58" s="39"/>
      <c r="AM58" s="76"/>
      <c r="AN58" s="39"/>
      <c r="AO58" s="39"/>
      <c r="AP58" s="33"/>
      <c r="AQ58" s="77"/>
      <c r="AR58" s="39"/>
      <c r="AS58" s="39"/>
      <c r="AT58" s="76"/>
      <c r="AU58" s="39"/>
      <c r="AV58" s="78"/>
      <c r="AW58" s="33"/>
      <c r="AX58" s="77"/>
      <c r="AY58" s="39"/>
      <c r="AZ58" s="39"/>
      <c r="BA58" s="76"/>
      <c r="BB58" s="39"/>
      <c r="BC58" s="78"/>
      <c r="BD58" s="33"/>
      <c r="BE58" s="77"/>
      <c r="BF58" s="39"/>
      <c r="BG58" s="39"/>
      <c r="BH58" s="76"/>
      <c r="BI58" s="39"/>
      <c r="BJ58" s="78"/>
      <c r="BK58" s="33"/>
    </row>
    <row r="59" spans="1:63" x14ac:dyDescent="0.35">
      <c r="A59" s="77"/>
      <c r="B59" s="39"/>
      <c r="C59" s="39"/>
      <c r="D59" s="39"/>
      <c r="E59" s="39"/>
      <c r="F59" s="73"/>
      <c r="G59" s="95">
        <f>Table1487453233343536331323334353738393103113123133143153164174184194[[#This Row],[Hours Worked]]*Table1487453233343536331323334353738393103113123133143153164174184194[[#This Row],[Rate]]</f>
        <v>0</v>
      </c>
      <c r="H59" s="116"/>
      <c r="I59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59" s="94"/>
      <c r="K59" s="95">
        <f>Table1487453233343536331323334353738393103113123133143153164174184194[[#This Row],[Rate (Auto selects)]]*Table1487453233343536331323334353738393103113123133143153164174184194[[#This Row],[Hours Used]]</f>
        <v>0</v>
      </c>
      <c r="S59" s="33"/>
      <c r="T59" s="39"/>
      <c r="U59" s="39"/>
      <c r="V59" s="39"/>
      <c r="W59" s="39"/>
      <c r="X59" s="39"/>
      <c r="Y59" s="112">
        <f>IF(X59 &lt;&gt; "", RIGHT(Table15775311283848586881828384858788898108118128138148158169179189199[[#This Row],[Class (Dropdown)]],6),0)</f>
        <v>0</v>
      </c>
      <c r="Z59" s="108"/>
      <c r="AA59" s="107"/>
      <c r="AB59" s="111">
        <f>Table15775311283848586881828384858788898108118128138148158169179189199[[#This Row],[Rate (Auto fill)]]*Table15775311283848586881828384858788898108118128138148158169179189199[[#This Row],[Hours Groomed]]</f>
        <v>0</v>
      </c>
      <c r="AC59" s="32"/>
      <c r="AD59" s="84"/>
      <c r="AE59" s="85"/>
      <c r="AF59" s="85"/>
      <c r="AI59" s="33"/>
      <c r="AJ59" s="39"/>
      <c r="AK59" s="39"/>
      <c r="AL59" s="39"/>
      <c r="AM59" s="76"/>
      <c r="AN59" s="39"/>
      <c r="AO59" s="39"/>
      <c r="AP59" s="33"/>
      <c r="AQ59" s="77"/>
      <c r="AR59" s="39"/>
      <c r="AS59" s="39"/>
      <c r="AT59" s="76"/>
      <c r="AU59" s="39"/>
      <c r="AV59" s="78"/>
      <c r="AW59" s="33"/>
      <c r="AX59" s="77"/>
      <c r="AY59" s="39"/>
      <c r="AZ59" s="39"/>
      <c r="BA59" s="76"/>
      <c r="BB59" s="39"/>
      <c r="BC59" s="78"/>
      <c r="BD59" s="33"/>
      <c r="BE59" s="77"/>
      <c r="BF59" s="39"/>
      <c r="BG59" s="39"/>
      <c r="BH59" s="76"/>
      <c r="BI59" s="39"/>
      <c r="BJ59" s="78"/>
      <c r="BK59" s="33"/>
    </row>
    <row r="60" spans="1:63" x14ac:dyDescent="0.35">
      <c r="A60" s="77"/>
      <c r="B60" s="39"/>
      <c r="C60" s="39"/>
      <c r="D60" s="39"/>
      <c r="E60" s="39"/>
      <c r="F60" s="73"/>
      <c r="G60" s="95">
        <f>Table1487453233343536331323334353738393103113123133143153164174184194[[#This Row],[Hours Worked]]*Table1487453233343536331323334353738393103113123133143153164174184194[[#This Row],[Rate]]</f>
        <v>0</v>
      </c>
      <c r="H60" s="116"/>
      <c r="I60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60" s="94"/>
      <c r="K60" s="95">
        <f>Table1487453233343536331323334353738393103113123133143153164174184194[[#This Row],[Rate (Auto selects)]]*Table1487453233343536331323334353738393103113123133143153164174184194[[#This Row],[Hours Used]]</f>
        <v>0</v>
      </c>
      <c r="S60" s="33"/>
      <c r="T60" s="39"/>
      <c r="U60" s="39"/>
      <c r="V60" s="39"/>
      <c r="W60" s="39"/>
      <c r="X60" s="39"/>
      <c r="Y60" s="112">
        <f>IF(X60 &lt;&gt; "", RIGHT(Table15775311283848586881828384858788898108118128138148158169179189199[[#This Row],[Class (Dropdown)]],6),0)</f>
        <v>0</v>
      </c>
      <c r="Z60" s="108"/>
      <c r="AA60" s="107"/>
      <c r="AB60" s="111">
        <f>Table15775311283848586881828384858788898108118128138148158169179189199[[#This Row],[Rate (Auto fill)]]*Table15775311283848586881828384858788898108118128138148158169179189199[[#This Row],[Hours Groomed]]</f>
        <v>0</v>
      </c>
      <c r="AC60" s="32"/>
      <c r="AD60" s="84"/>
      <c r="AE60" s="85"/>
      <c r="AF60" s="85"/>
      <c r="AI60" s="33"/>
      <c r="AJ60" s="39"/>
      <c r="AK60" s="39"/>
      <c r="AL60" s="39"/>
      <c r="AM60" s="76"/>
      <c r="AN60" s="39"/>
      <c r="AO60" s="39"/>
      <c r="AP60" s="33"/>
      <c r="AQ60" s="77"/>
      <c r="AR60" s="39"/>
      <c r="AS60" s="39"/>
      <c r="AT60" s="76"/>
      <c r="AU60" s="39"/>
      <c r="AV60" s="78"/>
      <c r="AW60" s="33"/>
      <c r="AX60" s="77"/>
      <c r="AY60" s="39"/>
      <c r="AZ60" s="39"/>
      <c r="BA60" s="76"/>
      <c r="BB60" s="39"/>
      <c r="BC60" s="78"/>
      <c r="BD60" s="33"/>
      <c r="BE60" s="77"/>
      <c r="BF60" s="39"/>
      <c r="BG60" s="39"/>
      <c r="BH60" s="76"/>
      <c r="BI60" s="39"/>
      <c r="BJ60" s="78"/>
      <c r="BK60" s="33"/>
    </row>
    <row r="61" spans="1:63" x14ac:dyDescent="0.35">
      <c r="A61" s="77"/>
      <c r="B61" s="39"/>
      <c r="C61" s="39"/>
      <c r="D61" s="39"/>
      <c r="E61" s="39"/>
      <c r="F61" s="73"/>
      <c r="G61" s="95">
        <f>Table1487453233343536331323334353738393103113123133143153164174184194[[#This Row],[Hours Worked]]*Table1487453233343536331323334353738393103113123133143153164174184194[[#This Row],[Rate]]</f>
        <v>0</v>
      </c>
      <c r="H61" s="116"/>
      <c r="I61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61" s="94"/>
      <c r="K61" s="95">
        <f>Table1487453233343536331323334353738393103113123133143153164174184194[[#This Row],[Rate (Auto selects)]]*Table1487453233343536331323334353738393103113123133143153164174184194[[#This Row],[Hours Used]]</f>
        <v>0</v>
      </c>
      <c r="S61" s="33"/>
      <c r="T61" s="39"/>
      <c r="U61" s="39"/>
      <c r="V61" s="39"/>
      <c r="W61" s="39"/>
      <c r="X61" s="39"/>
      <c r="Y61" s="112">
        <f>IF(X61 &lt;&gt; "", RIGHT(Table15775311283848586881828384858788898108118128138148158169179189199[[#This Row],[Class (Dropdown)]],6),0)</f>
        <v>0</v>
      </c>
      <c r="Z61" s="108"/>
      <c r="AA61" s="107"/>
      <c r="AB61" s="111">
        <f>Table15775311283848586881828384858788898108118128138148158169179189199[[#This Row],[Rate (Auto fill)]]*Table15775311283848586881828384858788898108118128138148158169179189199[[#This Row],[Hours Groomed]]</f>
        <v>0</v>
      </c>
      <c r="AC61" s="32"/>
      <c r="AD61" s="84"/>
      <c r="AE61" s="85"/>
      <c r="AF61" s="85"/>
      <c r="AI61" s="33"/>
      <c r="AJ61" s="39"/>
      <c r="AK61" s="39"/>
      <c r="AL61" s="39"/>
      <c r="AM61" s="76"/>
      <c r="AN61" s="39"/>
      <c r="AO61" s="39"/>
      <c r="AP61" s="33"/>
      <c r="AQ61" s="77"/>
      <c r="AR61" s="39"/>
      <c r="AS61" s="39"/>
      <c r="AT61" s="76"/>
      <c r="AU61" s="39"/>
      <c r="AV61" s="78"/>
      <c r="AW61" s="33"/>
      <c r="AX61" s="77"/>
      <c r="AY61" s="39"/>
      <c r="AZ61" s="39"/>
      <c r="BA61" s="76"/>
      <c r="BB61" s="39"/>
      <c r="BC61" s="78"/>
      <c r="BD61" s="33"/>
      <c r="BE61" s="77"/>
      <c r="BF61" s="39"/>
      <c r="BG61" s="39"/>
      <c r="BH61" s="76"/>
      <c r="BI61" s="39"/>
      <c r="BJ61" s="78"/>
      <c r="BK61" s="33"/>
    </row>
    <row r="62" spans="1:63" x14ac:dyDescent="0.35">
      <c r="A62" s="77"/>
      <c r="B62" s="39"/>
      <c r="C62" s="39"/>
      <c r="D62" s="39"/>
      <c r="E62" s="39"/>
      <c r="F62" s="73"/>
      <c r="G62" s="95">
        <f>Table1487453233343536331323334353738393103113123133143153164174184194[[#This Row],[Hours Worked]]*Table1487453233343536331323334353738393103113123133143153164174184194[[#This Row],[Rate]]</f>
        <v>0</v>
      </c>
      <c r="H62" s="116"/>
      <c r="I62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62" s="94"/>
      <c r="K62" s="95">
        <f>Table1487453233343536331323334353738393103113123133143153164174184194[[#This Row],[Rate (Auto selects)]]*Table1487453233343536331323334353738393103113123133143153164174184194[[#This Row],[Hours Used]]</f>
        <v>0</v>
      </c>
      <c r="S62" s="33"/>
      <c r="T62" s="39"/>
      <c r="U62" s="39"/>
      <c r="V62" s="39"/>
      <c r="W62" s="39"/>
      <c r="X62" s="39"/>
      <c r="Y62" s="112">
        <f>IF(X62 &lt;&gt; "", RIGHT(Table15775311283848586881828384858788898108118128138148158169179189199[[#This Row],[Class (Dropdown)]],6),0)</f>
        <v>0</v>
      </c>
      <c r="Z62" s="108"/>
      <c r="AA62" s="107"/>
      <c r="AB62" s="111">
        <f>Table15775311283848586881828384858788898108118128138148158169179189199[[#This Row],[Rate (Auto fill)]]*Table15775311283848586881828384858788898108118128138148158169179189199[[#This Row],[Hours Groomed]]</f>
        <v>0</v>
      </c>
      <c r="AC62" s="32"/>
      <c r="AD62" s="84"/>
      <c r="AE62" s="85"/>
      <c r="AF62" s="85"/>
      <c r="AI62" s="33"/>
      <c r="AJ62" s="39"/>
      <c r="AK62" s="39"/>
      <c r="AL62" s="39"/>
      <c r="AM62" s="76"/>
      <c r="AN62" s="39"/>
      <c r="AO62" s="39"/>
      <c r="AP62" s="33"/>
      <c r="AQ62" s="77"/>
      <c r="AR62" s="39"/>
      <c r="AS62" s="39"/>
      <c r="AT62" s="76"/>
      <c r="AU62" s="39"/>
      <c r="AV62" s="78"/>
      <c r="AW62" s="33"/>
      <c r="AX62" s="77"/>
      <c r="AY62" s="39"/>
      <c r="AZ62" s="39"/>
      <c r="BA62" s="76"/>
      <c r="BB62" s="39"/>
      <c r="BC62" s="78"/>
      <c r="BD62" s="33"/>
      <c r="BE62" s="77"/>
      <c r="BF62" s="39"/>
      <c r="BG62" s="39"/>
      <c r="BH62" s="76"/>
      <c r="BI62" s="39"/>
      <c r="BJ62" s="78"/>
      <c r="BK62" s="33"/>
    </row>
    <row r="63" spans="1:63" x14ac:dyDescent="0.35">
      <c r="A63" s="77"/>
      <c r="B63" s="39"/>
      <c r="C63" s="39"/>
      <c r="D63" s="39"/>
      <c r="E63" s="39"/>
      <c r="F63" s="73"/>
      <c r="G63" s="95">
        <f>Table1487453233343536331323334353738393103113123133143153164174184194[[#This Row],[Hours Worked]]*Table1487453233343536331323334353738393103113123133143153164174184194[[#This Row],[Rate]]</f>
        <v>0</v>
      </c>
      <c r="H63" s="116"/>
      <c r="I63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63" s="94"/>
      <c r="K63" s="95">
        <f>Table1487453233343536331323334353738393103113123133143153164174184194[[#This Row],[Rate (Auto selects)]]*Table1487453233343536331323334353738393103113123133143153164174184194[[#This Row],[Hours Used]]</f>
        <v>0</v>
      </c>
      <c r="S63" s="33"/>
      <c r="T63" s="39"/>
      <c r="U63" s="39"/>
      <c r="V63" s="39"/>
      <c r="W63" s="39"/>
      <c r="X63" s="39"/>
      <c r="Y63" s="112">
        <f>IF(X63 &lt;&gt; "", RIGHT(Table15775311283848586881828384858788898108118128138148158169179189199[[#This Row],[Class (Dropdown)]],6),0)</f>
        <v>0</v>
      </c>
      <c r="Z63" s="108"/>
      <c r="AA63" s="107"/>
      <c r="AB63" s="111">
        <f>Table15775311283848586881828384858788898108118128138148158169179189199[[#This Row],[Rate (Auto fill)]]*Table15775311283848586881828384858788898108118128138148158169179189199[[#This Row],[Hours Groomed]]</f>
        <v>0</v>
      </c>
      <c r="AC63" s="32"/>
      <c r="AD63" s="84"/>
      <c r="AE63" s="85"/>
      <c r="AF63" s="85"/>
      <c r="AI63" s="33"/>
      <c r="AJ63" s="39"/>
      <c r="AK63" s="39"/>
      <c r="AL63" s="39"/>
      <c r="AM63" s="76"/>
      <c r="AN63" s="39"/>
      <c r="AO63" s="39"/>
      <c r="AP63" s="33"/>
      <c r="AQ63" s="77"/>
      <c r="AR63" s="39"/>
      <c r="AS63" s="39"/>
      <c r="AT63" s="76"/>
      <c r="AU63" s="39"/>
      <c r="AV63" s="78"/>
      <c r="AW63" s="33"/>
      <c r="AX63" s="77"/>
      <c r="AY63" s="39"/>
      <c r="AZ63" s="39"/>
      <c r="BA63" s="76"/>
      <c r="BB63" s="39"/>
      <c r="BC63" s="78"/>
      <c r="BD63" s="33"/>
      <c r="BE63" s="77"/>
      <c r="BF63" s="39"/>
      <c r="BG63" s="39"/>
      <c r="BH63" s="76"/>
      <c r="BI63" s="39"/>
      <c r="BJ63" s="78"/>
      <c r="BK63" s="33"/>
    </row>
    <row r="64" spans="1:63" x14ac:dyDescent="0.35">
      <c r="A64" s="77"/>
      <c r="B64" s="39"/>
      <c r="C64" s="39"/>
      <c r="D64" s="39"/>
      <c r="E64" s="39"/>
      <c r="F64" s="73"/>
      <c r="G64" s="95">
        <f>Table1487453233343536331323334353738393103113123133143153164174184194[[#This Row],[Hours Worked]]*Table1487453233343536331323334353738393103113123133143153164174184194[[#This Row],[Rate]]</f>
        <v>0</v>
      </c>
      <c r="H64" s="116"/>
      <c r="I64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64" s="94"/>
      <c r="K64" s="95">
        <f>Table1487453233343536331323334353738393103113123133143153164174184194[[#This Row],[Rate (Auto selects)]]*Table1487453233343536331323334353738393103113123133143153164174184194[[#This Row],[Hours Used]]</f>
        <v>0</v>
      </c>
      <c r="S64" s="33"/>
      <c r="T64" s="39"/>
      <c r="U64" s="39"/>
      <c r="V64" s="39"/>
      <c r="W64" s="39"/>
      <c r="X64" s="39"/>
      <c r="Y64" s="112">
        <f>IF(X64 &lt;&gt; "", RIGHT(Table15775311283848586881828384858788898108118128138148158169179189199[[#This Row],[Class (Dropdown)]],6),0)</f>
        <v>0</v>
      </c>
      <c r="Z64" s="108"/>
      <c r="AA64" s="107"/>
      <c r="AB64" s="111">
        <f>Table15775311283848586881828384858788898108118128138148158169179189199[[#This Row],[Rate (Auto fill)]]*Table15775311283848586881828384858788898108118128138148158169179189199[[#This Row],[Hours Groomed]]</f>
        <v>0</v>
      </c>
      <c r="AC64" s="32"/>
      <c r="AD64" s="84"/>
      <c r="AE64" s="85"/>
      <c r="AF64" s="85"/>
      <c r="AI64" s="33"/>
      <c r="AJ64" s="39"/>
      <c r="AK64" s="39"/>
      <c r="AL64" s="39"/>
      <c r="AM64" s="76"/>
      <c r="AN64" s="39"/>
      <c r="AO64" s="39"/>
      <c r="AP64" s="33"/>
      <c r="AQ64" s="77"/>
      <c r="AR64" s="39"/>
      <c r="AS64" s="39"/>
      <c r="AT64" s="76"/>
      <c r="AU64" s="39"/>
      <c r="AV64" s="78"/>
      <c r="AW64" s="33"/>
      <c r="AX64" s="77"/>
      <c r="AY64" s="39"/>
      <c r="AZ64" s="39"/>
      <c r="BA64" s="76"/>
      <c r="BB64" s="39"/>
      <c r="BC64" s="78"/>
      <c r="BD64" s="33"/>
      <c r="BE64" s="77"/>
      <c r="BF64" s="39"/>
      <c r="BG64" s="39"/>
      <c r="BH64" s="76"/>
      <c r="BI64" s="39"/>
      <c r="BJ64" s="78"/>
      <c r="BK64" s="33"/>
    </row>
    <row r="65" spans="1:63" x14ac:dyDescent="0.35">
      <c r="A65" s="77"/>
      <c r="B65" s="39"/>
      <c r="C65" s="39"/>
      <c r="D65" s="39"/>
      <c r="E65" s="39"/>
      <c r="F65" s="73"/>
      <c r="G65" s="95">
        <f>Table1487453233343536331323334353738393103113123133143153164174184194[[#This Row],[Hours Worked]]*Table1487453233343536331323334353738393103113123133143153164174184194[[#This Row],[Rate]]</f>
        <v>0</v>
      </c>
      <c r="H65" s="116"/>
      <c r="I65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65" s="94"/>
      <c r="K65" s="95">
        <f>Table1487453233343536331323334353738393103113123133143153164174184194[[#This Row],[Rate (Auto selects)]]*Table1487453233343536331323334353738393103113123133143153164174184194[[#This Row],[Hours Used]]</f>
        <v>0</v>
      </c>
      <c r="S65" s="33"/>
      <c r="T65" s="39"/>
      <c r="U65" s="39"/>
      <c r="V65" s="39"/>
      <c r="W65" s="39"/>
      <c r="X65" s="39"/>
      <c r="Y65" s="112">
        <f>IF(X65 &lt;&gt; "", RIGHT(Table15775311283848586881828384858788898108118128138148158169179189199[[#This Row],[Class (Dropdown)]],6),0)</f>
        <v>0</v>
      </c>
      <c r="Z65" s="108"/>
      <c r="AA65" s="107"/>
      <c r="AB65" s="111">
        <f>Table15775311283848586881828384858788898108118128138148158169179189199[[#This Row],[Rate (Auto fill)]]*Table15775311283848586881828384858788898108118128138148158169179189199[[#This Row],[Hours Groomed]]</f>
        <v>0</v>
      </c>
      <c r="AC65" s="32"/>
      <c r="AD65" s="84"/>
      <c r="AE65" s="85"/>
      <c r="AF65" s="85"/>
      <c r="AI65" s="33"/>
      <c r="AJ65" s="39"/>
      <c r="AK65" s="39"/>
      <c r="AL65" s="39"/>
      <c r="AM65" s="76"/>
      <c r="AN65" s="39"/>
      <c r="AO65" s="39"/>
      <c r="AP65" s="33"/>
      <c r="AQ65" s="77"/>
      <c r="AR65" s="39"/>
      <c r="AS65" s="39"/>
      <c r="AT65" s="76"/>
      <c r="AU65" s="39"/>
      <c r="AV65" s="78"/>
      <c r="AW65" s="33"/>
      <c r="AX65" s="77"/>
      <c r="AY65" s="39"/>
      <c r="AZ65" s="39"/>
      <c r="BA65" s="76"/>
      <c r="BB65" s="39"/>
      <c r="BC65" s="78"/>
      <c r="BD65" s="33"/>
      <c r="BE65" s="77"/>
      <c r="BF65" s="39"/>
      <c r="BG65" s="39"/>
      <c r="BH65" s="76"/>
      <c r="BI65" s="39"/>
      <c r="BJ65" s="78"/>
      <c r="BK65" s="33"/>
    </row>
    <row r="66" spans="1:63" x14ac:dyDescent="0.35">
      <c r="A66" s="77"/>
      <c r="B66" s="39"/>
      <c r="C66" s="39"/>
      <c r="D66" s="39"/>
      <c r="E66" s="39"/>
      <c r="F66" s="73"/>
      <c r="G66" s="95">
        <f>Table1487453233343536331323334353738393103113123133143153164174184194[[#This Row],[Hours Worked]]*Table1487453233343536331323334353738393103113123133143153164174184194[[#This Row],[Rate]]</f>
        <v>0</v>
      </c>
      <c r="H66" s="116"/>
      <c r="I66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66" s="94"/>
      <c r="K66" s="95">
        <f>Table1487453233343536331323334353738393103113123133143153164174184194[[#This Row],[Rate (Auto selects)]]*Table1487453233343536331323334353738393103113123133143153164174184194[[#This Row],[Hours Used]]</f>
        <v>0</v>
      </c>
      <c r="S66" s="33"/>
      <c r="T66" s="39"/>
      <c r="U66" s="39"/>
      <c r="V66" s="39"/>
      <c r="W66" s="39"/>
      <c r="X66" s="39"/>
      <c r="Y66" s="112">
        <f>IF(X66 &lt;&gt; "", RIGHT(Table15775311283848586881828384858788898108118128138148158169179189199[[#This Row],[Class (Dropdown)]],6),0)</f>
        <v>0</v>
      </c>
      <c r="Z66" s="108"/>
      <c r="AA66" s="107"/>
      <c r="AB66" s="111">
        <f>Table15775311283848586881828384858788898108118128138148158169179189199[[#This Row],[Rate (Auto fill)]]*Table15775311283848586881828384858788898108118128138148158169179189199[[#This Row],[Hours Groomed]]</f>
        <v>0</v>
      </c>
      <c r="AC66" s="32"/>
      <c r="AD66" s="84"/>
      <c r="AE66" s="85"/>
      <c r="AF66" s="85"/>
      <c r="AI66" s="33"/>
      <c r="AJ66" s="39"/>
      <c r="AK66" s="39"/>
      <c r="AL66" s="39"/>
      <c r="AM66" s="76"/>
      <c r="AN66" s="39"/>
      <c r="AO66" s="39"/>
      <c r="AP66" s="33"/>
      <c r="AQ66" s="77"/>
      <c r="AR66" s="39"/>
      <c r="AS66" s="39"/>
      <c r="AT66" s="76"/>
      <c r="AU66" s="39"/>
      <c r="AV66" s="78"/>
      <c r="AW66" s="33"/>
      <c r="AX66" s="77"/>
      <c r="AY66" s="39"/>
      <c r="AZ66" s="39"/>
      <c r="BA66" s="76"/>
      <c r="BB66" s="39"/>
      <c r="BC66" s="78"/>
      <c r="BD66" s="33"/>
      <c r="BE66" s="77"/>
      <c r="BF66" s="39"/>
      <c r="BG66" s="39"/>
      <c r="BH66" s="76"/>
      <c r="BI66" s="39"/>
      <c r="BJ66" s="78"/>
      <c r="BK66" s="33"/>
    </row>
    <row r="67" spans="1:63" x14ac:dyDescent="0.35">
      <c r="A67" s="77"/>
      <c r="B67" s="39"/>
      <c r="C67" s="39"/>
      <c r="D67" s="39"/>
      <c r="E67" s="39"/>
      <c r="F67" s="73"/>
      <c r="G67" s="95">
        <f>Table1487453233343536331323334353738393103113123133143153164174184194[[#This Row],[Hours Worked]]*Table1487453233343536331323334353738393103113123133143153164174184194[[#This Row],[Rate]]</f>
        <v>0</v>
      </c>
      <c r="H67" s="116"/>
      <c r="I67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67" s="94"/>
      <c r="K67" s="95">
        <f>Table1487453233343536331323334353738393103113123133143153164174184194[[#This Row],[Rate (Auto selects)]]*Table1487453233343536331323334353738393103113123133143153164174184194[[#This Row],[Hours Used]]</f>
        <v>0</v>
      </c>
      <c r="S67" s="33"/>
      <c r="T67" s="39"/>
      <c r="U67" s="39"/>
      <c r="V67" s="39"/>
      <c r="W67" s="39"/>
      <c r="X67" s="39"/>
      <c r="Y67" s="112">
        <f>IF(X67 &lt;&gt; "", RIGHT(Table15775311283848586881828384858788898108118128138148158169179189199[[#This Row],[Class (Dropdown)]],6),0)</f>
        <v>0</v>
      </c>
      <c r="Z67" s="108"/>
      <c r="AA67" s="107"/>
      <c r="AB67" s="111">
        <f>Table15775311283848586881828384858788898108118128138148158169179189199[[#This Row],[Rate (Auto fill)]]*Table15775311283848586881828384858788898108118128138148158169179189199[[#This Row],[Hours Groomed]]</f>
        <v>0</v>
      </c>
      <c r="AC67" s="32"/>
      <c r="AD67" s="84"/>
      <c r="AE67" s="85"/>
      <c r="AF67" s="85"/>
      <c r="AI67" s="33"/>
      <c r="AJ67" s="39"/>
      <c r="AK67" s="39"/>
      <c r="AL67" s="39"/>
      <c r="AM67" s="76"/>
      <c r="AN67" s="39"/>
      <c r="AO67" s="39"/>
      <c r="AP67" s="33"/>
      <c r="AQ67" s="77"/>
      <c r="AR67" s="39"/>
      <c r="AS67" s="39"/>
      <c r="AT67" s="76"/>
      <c r="AU67" s="39"/>
      <c r="AV67" s="78"/>
      <c r="AW67" s="33"/>
      <c r="AX67" s="77"/>
      <c r="AY67" s="39"/>
      <c r="AZ67" s="39"/>
      <c r="BA67" s="76"/>
      <c r="BB67" s="39"/>
      <c r="BC67" s="78"/>
      <c r="BD67" s="33"/>
      <c r="BE67" s="77"/>
      <c r="BF67" s="39"/>
      <c r="BG67" s="39"/>
      <c r="BH67" s="76"/>
      <c r="BI67" s="39"/>
      <c r="BJ67" s="78"/>
      <c r="BK67" s="33"/>
    </row>
    <row r="68" spans="1:63" x14ac:dyDescent="0.35">
      <c r="A68" s="77"/>
      <c r="B68" s="39"/>
      <c r="C68" s="39"/>
      <c r="D68" s="39"/>
      <c r="E68" s="39"/>
      <c r="F68" s="73"/>
      <c r="G68" s="95">
        <f>Table1487453233343536331323334353738393103113123133143153164174184194[[#This Row],[Hours Worked]]*Table1487453233343536331323334353738393103113123133143153164174184194[[#This Row],[Rate]]</f>
        <v>0</v>
      </c>
      <c r="H68" s="116"/>
      <c r="I68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68" s="94"/>
      <c r="K68" s="95">
        <f>Table1487453233343536331323334353738393103113123133143153164174184194[[#This Row],[Rate (Auto selects)]]*Table1487453233343536331323334353738393103113123133143153164174184194[[#This Row],[Hours Used]]</f>
        <v>0</v>
      </c>
      <c r="S68" s="33"/>
      <c r="T68" s="39"/>
      <c r="U68" s="39"/>
      <c r="V68" s="39"/>
      <c r="W68" s="39"/>
      <c r="X68" s="39"/>
      <c r="Y68" s="112">
        <f>IF(X68 &lt;&gt; "", RIGHT(Table15775311283848586881828384858788898108118128138148158169179189199[[#This Row],[Class (Dropdown)]],6),0)</f>
        <v>0</v>
      </c>
      <c r="Z68" s="108"/>
      <c r="AA68" s="107"/>
      <c r="AB68" s="111">
        <f>Table15775311283848586881828384858788898108118128138148158169179189199[[#This Row],[Rate (Auto fill)]]*Table15775311283848586881828384858788898108118128138148158169179189199[[#This Row],[Hours Groomed]]</f>
        <v>0</v>
      </c>
      <c r="AC68" s="32"/>
      <c r="AD68" s="84"/>
      <c r="AE68" s="85"/>
      <c r="AF68" s="85"/>
      <c r="AI68" s="33"/>
      <c r="AJ68" s="39"/>
      <c r="AK68" s="39"/>
      <c r="AL68" s="39"/>
      <c r="AM68" s="76"/>
      <c r="AN68" s="39"/>
      <c r="AO68" s="39"/>
      <c r="AP68" s="33"/>
      <c r="AQ68" s="77"/>
      <c r="AR68" s="39"/>
      <c r="AS68" s="39"/>
      <c r="AT68" s="76"/>
      <c r="AU68" s="39"/>
      <c r="AV68" s="78"/>
      <c r="AW68" s="33"/>
      <c r="AX68" s="77"/>
      <c r="AY68" s="39"/>
      <c r="AZ68" s="39"/>
      <c r="BA68" s="76"/>
      <c r="BB68" s="39"/>
      <c r="BC68" s="78"/>
      <c r="BD68" s="33"/>
      <c r="BE68" s="77"/>
      <c r="BF68" s="39"/>
      <c r="BG68" s="39"/>
      <c r="BH68" s="76"/>
      <c r="BI68" s="39"/>
      <c r="BJ68" s="78"/>
      <c r="BK68" s="33"/>
    </row>
    <row r="69" spans="1:63" x14ac:dyDescent="0.35">
      <c r="A69" s="77"/>
      <c r="B69" s="39"/>
      <c r="C69" s="39"/>
      <c r="D69" s="39"/>
      <c r="E69" s="39"/>
      <c r="F69" s="73"/>
      <c r="G69" s="95">
        <f>Table1487453233343536331323334353738393103113123133143153164174184194[[#This Row],[Hours Worked]]*Table1487453233343536331323334353738393103113123133143153164174184194[[#This Row],[Rate]]</f>
        <v>0</v>
      </c>
      <c r="H69" s="116"/>
      <c r="I69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69" s="94"/>
      <c r="K69" s="95">
        <f>Table1487453233343536331323334353738393103113123133143153164174184194[[#This Row],[Rate (Auto selects)]]*Table1487453233343536331323334353738393103113123133143153164174184194[[#This Row],[Hours Used]]</f>
        <v>0</v>
      </c>
      <c r="S69" s="33"/>
      <c r="T69" s="39"/>
      <c r="U69" s="39"/>
      <c r="V69" s="39"/>
      <c r="W69" s="39"/>
      <c r="X69" s="39"/>
      <c r="Y69" s="112">
        <f>IF(X69 &lt;&gt; "", RIGHT(Table15775311283848586881828384858788898108118128138148158169179189199[[#This Row],[Class (Dropdown)]],6),0)</f>
        <v>0</v>
      </c>
      <c r="Z69" s="108"/>
      <c r="AA69" s="107"/>
      <c r="AB69" s="111">
        <f>Table15775311283848586881828384858788898108118128138148158169179189199[[#This Row],[Rate (Auto fill)]]*Table15775311283848586881828384858788898108118128138148158169179189199[[#This Row],[Hours Groomed]]</f>
        <v>0</v>
      </c>
      <c r="AC69" s="32"/>
      <c r="AD69" s="84"/>
      <c r="AE69" s="85"/>
      <c r="AF69" s="85"/>
      <c r="AI69" s="33"/>
      <c r="AJ69" s="39"/>
      <c r="AK69" s="39"/>
      <c r="AL69" s="39"/>
      <c r="AM69" s="76"/>
      <c r="AN69" s="39"/>
      <c r="AO69" s="39"/>
      <c r="AP69" s="33"/>
      <c r="AQ69" s="77"/>
      <c r="AR69" s="39"/>
      <c r="AS69" s="39"/>
      <c r="AT69" s="76"/>
      <c r="AU69" s="39"/>
      <c r="AV69" s="78"/>
      <c r="AW69" s="33"/>
      <c r="AX69" s="77"/>
      <c r="AY69" s="39"/>
      <c r="AZ69" s="39"/>
      <c r="BA69" s="76"/>
      <c r="BB69" s="39"/>
      <c r="BC69" s="78"/>
      <c r="BD69" s="33"/>
      <c r="BE69" s="77"/>
      <c r="BF69" s="39"/>
      <c r="BG69" s="39"/>
      <c r="BH69" s="76"/>
      <c r="BI69" s="39"/>
      <c r="BJ69" s="78"/>
      <c r="BK69" s="33"/>
    </row>
    <row r="70" spans="1:63" x14ac:dyDescent="0.35">
      <c r="A70" s="77"/>
      <c r="B70" s="39"/>
      <c r="C70" s="39"/>
      <c r="D70" s="39"/>
      <c r="E70" s="39"/>
      <c r="F70" s="73"/>
      <c r="G70" s="95">
        <f>Table1487453233343536331323334353738393103113123133143153164174184194[[#This Row],[Hours Worked]]*Table1487453233343536331323334353738393103113123133143153164174184194[[#This Row],[Rate]]</f>
        <v>0</v>
      </c>
      <c r="H70" s="116"/>
      <c r="I70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70" s="94"/>
      <c r="K70" s="95">
        <f>Table1487453233343536331323334353738393103113123133143153164174184194[[#This Row],[Rate (Auto selects)]]*Table1487453233343536331323334353738393103113123133143153164174184194[[#This Row],[Hours Used]]</f>
        <v>0</v>
      </c>
      <c r="S70" s="33"/>
      <c r="T70" s="39"/>
      <c r="U70" s="39"/>
      <c r="V70" s="39"/>
      <c r="W70" s="39"/>
      <c r="X70" s="39"/>
      <c r="Y70" s="112">
        <f>IF(X70 &lt;&gt; "", RIGHT(Table15775311283848586881828384858788898108118128138148158169179189199[[#This Row],[Class (Dropdown)]],6),0)</f>
        <v>0</v>
      </c>
      <c r="Z70" s="108"/>
      <c r="AA70" s="107"/>
      <c r="AB70" s="111">
        <f>Table15775311283848586881828384858788898108118128138148158169179189199[[#This Row],[Rate (Auto fill)]]*Table15775311283848586881828384858788898108118128138148158169179189199[[#This Row],[Hours Groomed]]</f>
        <v>0</v>
      </c>
      <c r="AC70" s="32"/>
      <c r="AD70" s="84"/>
      <c r="AE70" s="85"/>
      <c r="AF70" s="85"/>
      <c r="AI70" s="33"/>
      <c r="AJ70" s="39"/>
      <c r="AK70" s="39"/>
      <c r="AL70" s="39"/>
      <c r="AM70" s="76"/>
      <c r="AN70" s="39"/>
      <c r="AO70" s="39"/>
      <c r="AP70" s="33"/>
      <c r="AQ70" s="77"/>
      <c r="AR70" s="39"/>
      <c r="AS70" s="39"/>
      <c r="AT70" s="76"/>
      <c r="AU70" s="39"/>
      <c r="AV70" s="78"/>
      <c r="AW70" s="33"/>
      <c r="AX70" s="77"/>
      <c r="AY70" s="39"/>
      <c r="AZ70" s="39"/>
      <c r="BA70" s="76"/>
      <c r="BB70" s="39"/>
      <c r="BC70" s="78"/>
      <c r="BD70" s="33"/>
      <c r="BE70" s="77"/>
      <c r="BF70" s="39"/>
      <c r="BG70" s="39"/>
      <c r="BH70" s="76"/>
      <c r="BI70" s="39"/>
      <c r="BJ70" s="78"/>
      <c r="BK70" s="33"/>
    </row>
    <row r="71" spans="1:63" x14ac:dyDescent="0.35">
      <c r="A71" s="77"/>
      <c r="B71" s="39"/>
      <c r="C71" s="39"/>
      <c r="D71" s="39"/>
      <c r="E71" s="39"/>
      <c r="F71" s="73"/>
      <c r="G71" s="95">
        <f>Table1487453233343536331323334353738393103113123133143153164174184194[[#This Row],[Hours Worked]]*Table1487453233343536331323334353738393103113123133143153164174184194[[#This Row],[Rate]]</f>
        <v>0</v>
      </c>
      <c r="H71" s="116"/>
      <c r="I71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71" s="94"/>
      <c r="K71" s="95">
        <f>Table1487453233343536331323334353738393103113123133143153164174184194[[#This Row],[Rate (Auto selects)]]*Table1487453233343536331323334353738393103113123133143153164174184194[[#This Row],[Hours Used]]</f>
        <v>0</v>
      </c>
      <c r="S71" s="33"/>
      <c r="T71" s="39"/>
      <c r="U71" s="39"/>
      <c r="V71" s="39"/>
      <c r="W71" s="39"/>
      <c r="X71" s="39"/>
      <c r="Y71" s="112">
        <f>IF(X71 &lt;&gt; "", RIGHT(Table15775311283848586881828384858788898108118128138148158169179189199[[#This Row],[Class (Dropdown)]],6),0)</f>
        <v>0</v>
      </c>
      <c r="Z71" s="108"/>
      <c r="AA71" s="107"/>
      <c r="AB71" s="111">
        <f>Table15775311283848586881828384858788898108118128138148158169179189199[[#This Row],[Rate (Auto fill)]]*Table15775311283848586881828384858788898108118128138148158169179189199[[#This Row],[Hours Groomed]]</f>
        <v>0</v>
      </c>
      <c r="AC71" s="32"/>
      <c r="AD71" s="84"/>
      <c r="AE71" s="85"/>
      <c r="AF71" s="85"/>
      <c r="AI71" s="33"/>
      <c r="AJ71" s="39"/>
      <c r="AK71" s="39"/>
      <c r="AL71" s="39"/>
      <c r="AM71" s="76"/>
      <c r="AN71" s="39"/>
      <c r="AO71" s="39"/>
      <c r="AP71" s="33"/>
      <c r="AQ71" s="77"/>
      <c r="AR71" s="39"/>
      <c r="AS71" s="39"/>
      <c r="AT71" s="76"/>
      <c r="AU71" s="39"/>
      <c r="AV71" s="78"/>
      <c r="AW71" s="33"/>
      <c r="AX71" s="77"/>
      <c r="AY71" s="39"/>
      <c r="AZ71" s="39"/>
      <c r="BA71" s="76"/>
      <c r="BB71" s="39"/>
      <c r="BC71" s="78"/>
      <c r="BD71" s="33"/>
      <c r="BE71" s="77"/>
      <c r="BF71" s="39"/>
      <c r="BG71" s="39"/>
      <c r="BH71" s="76"/>
      <c r="BI71" s="39"/>
      <c r="BJ71" s="78"/>
      <c r="BK71" s="33"/>
    </row>
    <row r="72" spans="1:63" x14ac:dyDescent="0.35">
      <c r="A72" s="77"/>
      <c r="B72" s="39"/>
      <c r="C72" s="39"/>
      <c r="D72" s="39"/>
      <c r="E72" s="39"/>
      <c r="F72" s="73"/>
      <c r="G72" s="95">
        <f>Table1487453233343536331323334353738393103113123133143153164174184194[[#This Row],[Hours Worked]]*Table1487453233343536331323334353738393103113123133143153164174184194[[#This Row],[Rate]]</f>
        <v>0</v>
      </c>
      <c r="H72" s="116"/>
      <c r="I72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72" s="94"/>
      <c r="K72" s="95">
        <f>Table1487453233343536331323334353738393103113123133143153164174184194[[#This Row],[Rate (Auto selects)]]*Table1487453233343536331323334353738393103113123133143153164174184194[[#This Row],[Hours Used]]</f>
        <v>0</v>
      </c>
      <c r="S72" s="33"/>
      <c r="T72" s="39"/>
      <c r="U72" s="39"/>
      <c r="V72" s="39"/>
      <c r="W72" s="39"/>
      <c r="X72" s="39"/>
      <c r="Y72" s="112">
        <f>IF(X72 &lt;&gt; "", RIGHT(Table15775311283848586881828384858788898108118128138148158169179189199[[#This Row],[Class (Dropdown)]],6),0)</f>
        <v>0</v>
      </c>
      <c r="Z72" s="108"/>
      <c r="AA72" s="107"/>
      <c r="AB72" s="111">
        <f>Table15775311283848586881828384858788898108118128138148158169179189199[[#This Row],[Rate (Auto fill)]]*Table15775311283848586881828384858788898108118128138148158169179189199[[#This Row],[Hours Groomed]]</f>
        <v>0</v>
      </c>
      <c r="AC72" s="32"/>
      <c r="AD72" s="84"/>
      <c r="AE72" s="85"/>
      <c r="AF72" s="85"/>
      <c r="AI72" s="33"/>
      <c r="AJ72" s="39"/>
      <c r="AK72" s="39"/>
      <c r="AL72" s="39"/>
      <c r="AM72" s="76"/>
      <c r="AN72" s="39"/>
      <c r="AO72" s="39"/>
      <c r="AP72" s="33"/>
      <c r="AQ72" s="77"/>
      <c r="AR72" s="39"/>
      <c r="AS72" s="39"/>
      <c r="AT72" s="76"/>
      <c r="AU72" s="39"/>
      <c r="AV72" s="78"/>
      <c r="AW72" s="33"/>
      <c r="AX72" s="77"/>
      <c r="AY72" s="39"/>
      <c r="AZ72" s="39"/>
      <c r="BA72" s="76"/>
      <c r="BB72" s="39"/>
      <c r="BC72" s="78"/>
      <c r="BD72" s="33"/>
      <c r="BE72" s="77"/>
      <c r="BF72" s="39"/>
      <c r="BG72" s="39"/>
      <c r="BH72" s="76"/>
      <c r="BI72" s="39"/>
      <c r="BJ72" s="78"/>
      <c r="BK72" s="33"/>
    </row>
    <row r="73" spans="1:63" x14ac:dyDescent="0.35">
      <c r="A73" s="77"/>
      <c r="B73" s="39"/>
      <c r="C73" s="39"/>
      <c r="D73" s="39"/>
      <c r="E73" s="39"/>
      <c r="F73" s="73"/>
      <c r="G73" s="95">
        <f>Table1487453233343536331323334353738393103113123133143153164174184194[[#This Row],[Hours Worked]]*Table1487453233343536331323334353738393103113123133143153164174184194[[#This Row],[Rate]]</f>
        <v>0</v>
      </c>
      <c r="H73" s="116"/>
      <c r="I73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73" s="94"/>
      <c r="K73" s="95">
        <f>Table1487453233343536331323334353738393103113123133143153164174184194[[#This Row],[Rate (Auto selects)]]*Table1487453233343536331323334353738393103113123133143153164174184194[[#This Row],[Hours Used]]</f>
        <v>0</v>
      </c>
      <c r="S73" s="33"/>
      <c r="T73" s="39"/>
      <c r="U73" s="39"/>
      <c r="V73" s="39"/>
      <c r="W73" s="39"/>
      <c r="X73" s="39"/>
      <c r="Y73" s="112">
        <f>IF(X73 &lt;&gt; "", RIGHT(Table15775311283848586881828384858788898108118128138148158169179189199[[#This Row],[Class (Dropdown)]],6),0)</f>
        <v>0</v>
      </c>
      <c r="Z73" s="108"/>
      <c r="AA73" s="107"/>
      <c r="AB73" s="111">
        <f>Table15775311283848586881828384858788898108118128138148158169179189199[[#This Row],[Rate (Auto fill)]]*Table15775311283848586881828384858788898108118128138148158169179189199[[#This Row],[Hours Groomed]]</f>
        <v>0</v>
      </c>
      <c r="AC73" s="32"/>
      <c r="AD73" s="84"/>
      <c r="AE73" s="85"/>
      <c r="AF73" s="85"/>
      <c r="AI73" s="33"/>
      <c r="AJ73" s="39"/>
      <c r="AK73" s="39"/>
      <c r="AL73" s="39"/>
      <c r="AM73" s="76"/>
      <c r="AN73" s="39"/>
      <c r="AO73" s="39"/>
      <c r="AP73" s="33"/>
      <c r="AQ73" s="77"/>
      <c r="AR73" s="39"/>
      <c r="AS73" s="39"/>
      <c r="AT73" s="76"/>
      <c r="AU73" s="39"/>
      <c r="AV73" s="78"/>
      <c r="AW73" s="33"/>
      <c r="AX73" s="77"/>
      <c r="AY73" s="39"/>
      <c r="AZ73" s="39"/>
      <c r="BA73" s="76"/>
      <c r="BB73" s="39"/>
      <c r="BC73" s="78"/>
      <c r="BD73" s="33"/>
      <c r="BE73" s="77"/>
      <c r="BF73" s="39"/>
      <c r="BG73" s="39"/>
      <c r="BH73" s="76"/>
      <c r="BI73" s="39"/>
      <c r="BJ73" s="78"/>
      <c r="BK73" s="33"/>
    </row>
    <row r="74" spans="1:63" x14ac:dyDescent="0.35">
      <c r="A74" s="77"/>
      <c r="B74" s="39"/>
      <c r="C74" s="39"/>
      <c r="D74" s="39"/>
      <c r="E74" s="39"/>
      <c r="F74" s="73"/>
      <c r="G74" s="95">
        <f>Table1487453233343536331323334353738393103113123133143153164174184194[[#This Row],[Hours Worked]]*Table1487453233343536331323334353738393103113123133143153164174184194[[#This Row],[Rate]]</f>
        <v>0</v>
      </c>
      <c r="H74" s="116"/>
      <c r="I74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74" s="94"/>
      <c r="K74" s="95">
        <f>Table1487453233343536331323334353738393103113123133143153164174184194[[#This Row],[Rate (Auto selects)]]*Table1487453233343536331323334353738393103113123133143153164174184194[[#This Row],[Hours Used]]</f>
        <v>0</v>
      </c>
      <c r="S74" s="33"/>
      <c r="T74" s="39"/>
      <c r="U74" s="39"/>
      <c r="V74" s="39"/>
      <c r="W74" s="39"/>
      <c r="X74" s="39"/>
      <c r="Y74" s="112">
        <f>IF(X74 &lt;&gt; "", RIGHT(Table15775311283848586881828384858788898108118128138148158169179189199[[#This Row],[Class (Dropdown)]],6),0)</f>
        <v>0</v>
      </c>
      <c r="Z74" s="108"/>
      <c r="AA74" s="107"/>
      <c r="AB74" s="111">
        <f>Table15775311283848586881828384858788898108118128138148158169179189199[[#This Row],[Rate (Auto fill)]]*Table15775311283848586881828384858788898108118128138148158169179189199[[#This Row],[Hours Groomed]]</f>
        <v>0</v>
      </c>
      <c r="AC74" s="32"/>
      <c r="AD74" s="84"/>
      <c r="AE74" s="85"/>
      <c r="AF74" s="85"/>
      <c r="AI74" s="33"/>
      <c r="AJ74" s="39"/>
      <c r="AK74" s="39"/>
      <c r="AL74" s="39"/>
      <c r="AM74" s="76"/>
      <c r="AN74" s="39"/>
      <c r="AO74" s="39"/>
      <c r="AP74" s="33"/>
      <c r="AQ74" s="77"/>
      <c r="AR74" s="39"/>
      <c r="AS74" s="39"/>
      <c r="AT74" s="76"/>
      <c r="AU74" s="39"/>
      <c r="AV74" s="78"/>
      <c r="AW74" s="33"/>
      <c r="AX74" s="77"/>
      <c r="AY74" s="39"/>
      <c r="AZ74" s="39"/>
      <c r="BA74" s="76"/>
      <c r="BB74" s="39"/>
      <c r="BC74" s="78"/>
      <c r="BD74" s="33"/>
      <c r="BE74" s="77"/>
      <c r="BF74" s="39"/>
      <c r="BG74" s="39"/>
      <c r="BH74" s="76"/>
      <c r="BI74" s="39"/>
      <c r="BJ74" s="78"/>
      <c r="BK74" s="33"/>
    </row>
    <row r="75" spans="1:63" x14ac:dyDescent="0.35">
      <c r="A75" s="77"/>
      <c r="B75" s="39"/>
      <c r="C75" s="39"/>
      <c r="D75" s="39"/>
      <c r="E75" s="39"/>
      <c r="F75" s="73"/>
      <c r="G75" s="95">
        <f>Table1487453233343536331323334353738393103113123133143153164174184194[[#This Row],[Hours Worked]]*Table1487453233343536331323334353738393103113123133143153164174184194[[#This Row],[Rate]]</f>
        <v>0</v>
      </c>
      <c r="H75" s="116"/>
      <c r="I75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75" s="94"/>
      <c r="K75" s="95">
        <f>Table1487453233343536331323334353738393103113123133143153164174184194[[#This Row],[Rate (Auto selects)]]*Table1487453233343536331323334353738393103113123133143153164174184194[[#This Row],[Hours Used]]</f>
        <v>0</v>
      </c>
      <c r="S75" s="33"/>
      <c r="T75" s="39"/>
      <c r="U75" s="39"/>
      <c r="V75" s="39"/>
      <c r="W75" s="39"/>
      <c r="X75" s="39"/>
      <c r="Y75" s="112">
        <f>IF(X75 &lt;&gt; "", RIGHT(Table15775311283848586881828384858788898108118128138148158169179189199[[#This Row],[Class (Dropdown)]],6),0)</f>
        <v>0</v>
      </c>
      <c r="Z75" s="108"/>
      <c r="AA75" s="107"/>
      <c r="AB75" s="111">
        <f>Table15775311283848586881828384858788898108118128138148158169179189199[[#This Row],[Rate (Auto fill)]]*Table15775311283848586881828384858788898108118128138148158169179189199[[#This Row],[Hours Groomed]]</f>
        <v>0</v>
      </c>
      <c r="AC75" s="32"/>
      <c r="AD75" s="84"/>
      <c r="AE75" s="85"/>
      <c r="AF75" s="85"/>
      <c r="AI75" s="33"/>
      <c r="AJ75" s="39"/>
      <c r="AK75" s="39"/>
      <c r="AL75" s="39"/>
      <c r="AM75" s="76"/>
      <c r="AN75" s="39"/>
      <c r="AO75" s="39"/>
      <c r="AP75" s="33"/>
      <c r="AQ75" s="77"/>
      <c r="AR75" s="39"/>
      <c r="AS75" s="39"/>
      <c r="AT75" s="76"/>
      <c r="AU75" s="39"/>
      <c r="AV75" s="78"/>
      <c r="AW75" s="33"/>
      <c r="AX75" s="77"/>
      <c r="AY75" s="39"/>
      <c r="AZ75" s="39"/>
      <c r="BA75" s="76"/>
      <c r="BB75" s="39"/>
      <c r="BC75" s="78"/>
      <c r="BD75" s="33"/>
      <c r="BE75" s="77"/>
      <c r="BF75" s="39"/>
      <c r="BG75" s="39"/>
      <c r="BH75" s="76"/>
      <c r="BI75" s="39"/>
      <c r="BJ75" s="78"/>
      <c r="BK75" s="33"/>
    </row>
    <row r="76" spans="1:63" x14ac:dyDescent="0.35">
      <c r="A76" s="77"/>
      <c r="B76" s="39"/>
      <c r="C76" s="39"/>
      <c r="D76" s="39"/>
      <c r="E76" s="39"/>
      <c r="F76" s="73"/>
      <c r="G76" s="95">
        <f>Table1487453233343536331323334353738393103113123133143153164174184194[[#This Row],[Hours Worked]]*Table1487453233343536331323334353738393103113123133143153164174184194[[#This Row],[Rate]]</f>
        <v>0</v>
      </c>
      <c r="H76" s="116"/>
      <c r="I76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76" s="94"/>
      <c r="K76" s="95">
        <f>Table1487453233343536331323334353738393103113123133143153164174184194[[#This Row],[Rate (Auto selects)]]*Table1487453233343536331323334353738393103113123133143153164174184194[[#This Row],[Hours Used]]</f>
        <v>0</v>
      </c>
      <c r="S76" s="33"/>
      <c r="T76" s="39"/>
      <c r="U76" s="39"/>
      <c r="V76" s="39"/>
      <c r="W76" s="39"/>
      <c r="X76" s="39"/>
      <c r="Y76" s="112">
        <f>IF(X76 &lt;&gt; "", RIGHT(Table15775311283848586881828384858788898108118128138148158169179189199[[#This Row],[Class (Dropdown)]],6),0)</f>
        <v>0</v>
      </c>
      <c r="Z76" s="108"/>
      <c r="AA76" s="107"/>
      <c r="AB76" s="111">
        <f>Table15775311283848586881828384858788898108118128138148158169179189199[[#This Row],[Rate (Auto fill)]]*Table15775311283848586881828384858788898108118128138148158169179189199[[#This Row],[Hours Groomed]]</f>
        <v>0</v>
      </c>
      <c r="AC76" s="32"/>
      <c r="AD76" s="84"/>
      <c r="AE76" s="85"/>
      <c r="AF76" s="85"/>
      <c r="AI76" s="33"/>
      <c r="AJ76" s="39"/>
      <c r="AK76" s="39"/>
      <c r="AL76" s="39"/>
      <c r="AM76" s="76"/>
      <c r="AN76" s="39"/>
      <c r="AO76" s="39"/>
      <c r="AP76" s="33"/>
      <c r="AQ76" s="77"/>
      <c r="AR76" s="39"/>
      <c r="AS76" s="39"/>
      <c r="AT76" s="76"/>
      <c r="AU76" s="39"/>
      <c r="AV76" s="78"/>
      <c r="AW76" s="33"/>
      <c r="AX76" s="77"/>
      <c r="AY76" s="39"/>
      <c r="AZ76" s="39"/>
      <c r="BA76" s="76"/>
      <c r="BB76" s="39"/>
      <c r="BC76" s="78"/>
      <c r="BD76" s="33"/>
      <c r="BE76" s="77"/>
      <c r="BF76" s="39"/>
      <c r="BG76" s="39"/>
      <c r="BH76" s="76"/>
      <c r="BI76" s="39"/>
      <c r="BJ76" s="78"/>
      <c r="BK76" s="33"/>
    </row>
    <row r="77" spans="1:63" x14ac:dyDescent="0.35">
      <c r="A77" s="77"/>
      <c r="B77" s="39"/>
      <c r="C77" s="39"/>
      <c r="D77" s="39"/>
      <c r="E77" s="39"/>
      <c r="F77" s="73"/>
      <c r="G77" s="95">
        <f>Table1487453233343536331323334353738393103113123133143153164174184194[[#This Row],[Hours Worked]]*Table1487453233343536331323334353738393103113123133143153164174184194[[#This Row],[Rate]]</f>
        <v>0</v>
      </c>
      <c r="H77" s="116"/>
      <c r="I77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77" s="94"/>
      <c r="K77" s="95">
        <f>Table1487453233343536331323334353738393103113123133143153164174184194[[#This Row],[Rate (Auto selects)]]*Table1487453233343536331323334353738393103113123133143153164174184194[[#This Row],[Hours Used]]</f>
        <v>0</v>
      </c>
      <c r="S77" s="33"/>
      <c r="T77" s="39"/>
      <c r="U77" s="39"/>
      <c r="V77" s="39"/>
      <c r="W77" s="39"/>
      <c r="X77" s="39"/>
      <c r="Y77" s="112">
        <f>IF(X77 &lt;&gt; "", RIGHT(Table15775311283848586881828384858788898108118128138148158169179189199[[#This Row],[Class (Dropdown)]],6),0)</f>
        <v>0</v>
      </c>
      <c r="Z77" s="108"/>
      <c r="AA77" s="107"/>
      <c r="AB77" s="111">
        <f>Table15775311283848586881828384858788898108118128138148158169179189199[[#This Row],[Rate (Auto fill)]]*Table15775311283848586881828384858788898108118128138148158169179189199[[#This Row],[Hours Groomed]]</f>
        <v>0</v>
      </c>
      <c r="AC77" s="32"/>
      <c r="AD77" s="84"/>
      <c r="AE77" s="85"/>
      <c r="AF77" s="85"/>
      <c r="AI77" s="33"/>
      <c r="AJ77" s="39"/>
      <c r="AK77" s="39"/>
      <c r="AL77" s="39"/>
      <c r="AM77" s="76"/>
      <c r="AN77" s="39"/>
      <c r="AO77" s="39"/>
      <c r="AP77" s="33"/>
      <c r="AQ77" s="77"/>
      <c r="AR77" s="39"/>
      <c r="AS77" s="39"/>
      <c r="AT77" s="76"/>
      <c r="AU77" s="39"/>
      <c r="AV77" s="78"/>
      <c r="AW77" s="33"/>
      <c r="AX77" s="77"/>
      <c r="AY77" s="39"/>
      <c r="AZ77" s="39"/>
      <c r="BA77" s="76"/>
      <c r="BB77" s="39"/>
      <c r="BC77" s="78"/>
      <c r="BD77" s="33"/>
      <c r="BE77" s="77"/>
      <c r="BF77" s="39"/>
      <c r="BG77" s="39"/>
      <c r="BH77" s="76"/>
      <c r="BI77" s="39"/>
      <c r="BJ77" s="78"/>
      <c r="BK77" s="33"/>
    </row>
    <row r="78" spans="1:63" x14ac:dyDescent="0.35">
      <c r="A78" s="77"/>
      <c r="B78" s="39"/>
      <c r="C78" s="39"/>
      <c r="D78" s="39"/>
      <c r="E78" s="39"/>
      <c r="F78" s="73"/>
      <c r="G78" s="95">
        <f>Table1487453233343536331323334353738393103113123133143153164174184194[[#This Row],[Hours Worked]]*Table1487453233343536331323334353738393103113123133143153164174184194[[#This Row],[Rate]]</f>
        <v>0</v>
      </c>
      <c r="H78" s="116"/>
      <c r="I78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78" s="94"/>
      <c r="K78" s="95">
        <f>Table1487453233343536331323334353738393103113123133143153164174184194[[#This Row],[Rate (Auto selects)]]*Table1487453233343536331323334353738393103113123133143153164174184194[[#This Row],[Hours Used]]</f>
        <v>0</v>
      </c>
      <c r="S78" s="33"/>
      <c r="T78" s="39"/>
      <c r="U78" s="39"/>
      <c r="V78" s="39"/>
      <c r="W78" s="39"/>
      <c r="X78" s="39"/>
      <c r="Y78" s="112">
        <f>IF(X78 &lt;&gt; "", RIGHT(Table15775311283848586881828384858788898108118128138148158169179189199[[#This Row],[Class (Dropdown)]],6),0)</f>
        <v>0</v>
      </c>
      <c r="Z78" s="108"/>
      <c r="AA78" s="107"/>
      <c r="AB78" s="111">
        <f>Table15775311283848586881828384858788898108118128138148158169179189199[[#This Row],[Rate (Auto fill)]]*Table15775311283848586881828384858788898108118128138148158169179189199[[#This Row],[Hours Groomed]]</f>
        <v>0</v>
      </c>
      <c r="AC78" s="32"/>
      <c r="AD78" s="84"/>
      <c r="AE78" s="85"/>
      <c r="AF78" s="85"/>
      <c r="AI78" s="33"/>
      <c r="AJ78" s="39"/>
      <c r="AK78" s="39"/>
      <c r="AL78" s="39"/>
      <c r="AM78" s="76"/>
      <c r="AN78" s="39"/>
      <c r="AO78" s="39"/>
      <c r="AP78" s="33"/>
      <c r="AQ78" s="77"/>
      <c r="AR78" s="39"/>
      <c r="AS78" s="39"/>
      <c r="AT78" s="76"/>
      <c r="AU78" s="39"/>
      <c r="AV78" s="78"/>
      <c r="AW78" s="33"/>
      <c r="AX78" s="77"/>
      <c r="AY78" s="39"/>
      <c r="AZ78" s="39"/>
      <c r="BA78" s="76"/>
      <c r="BB78" s="39"/>
      <c r="BC78" s="78"/>
      <c r="BD78" s="33"/>
      <c r="BE78" s="77"/>
      <c r="BF78" s="39"/>
      <c r="BG78" s="39"/>
      <c r="BH78" s="76"/>
      <c r="BI78" s="39"/>
      <c r="BJ78" s="78"/>
      <c r="BK78" s="33"/>
    </row>
    <row r="79" spans="1:63" x14ac:dyDescent="0.35">
      <c r="A79" s="77"/>
      <c r="B79" s="39"/>
      <c r="C79" s="39"/>
      <c r="D79" s="39"/>
      <c r="E79" s="39"/>
      <c r="F79" s="73"/>
      <c r="G79" s="95">
        <f>Table1487453233343536331323334353738393103113123133143153164174184194[[#This Row],[Hours Worked]]*Table1487453233343536331323334353738393103113123133143153164174184194[[#This Row],[Rate]]</f>
        <v>0</v>
      </c>
      <c r="H79" s="116"/>
      <c r="I79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79" s="94"/>
      <c r="K79" s="95">
        <f>Table1487453233343536331323334353738393103113123133143153164174184194[[#This Row],[Rate (Auto selects)]]*Table1487453233343536331323334353738393103113123133143153164174184194[[#This Row],[Hours Used]]</f>
        <v>0</v>
      </c>
      <c r="S79" s="33"/>
      <c r="T79" s="39"/>
      <c r="U79" s="39"/>
      <c r="V79" s="39"/>
      <c r="W79" s="39"/>
      <c r="X79" s="39"/>
      <c r="Y79" s="112">
        <f>IF(X79 &lt;&gt; "", RIGHT(Table15775311283848586881828384858788898108118128138148158169179189199[[#This Row],[Class (Dropdown)]],6),0)</f>
        <v>0</v>
      </c>
      <c r="Z79" s="108"/>
      <c r="AA79" s="107"/>
      <c r="AB79" s="111">
        <f>Table15775311283848586881828384858788898108118128138148158169179189199[[#This Row],[Rate (Auto fill)]]*Table15775311283848586881828384858788898108118128138148158169179189199[[#This Row],[Hours Groomed]]</f>
        <v>0</v>
      </c>
      <c r="AC79" s="32"/>
      <c r="AD79" s="84"/>
      <c r="AE79" s="85"/>
      <c r="AF79" s="85"/>
      <c r="AI79" s="33"/>
      <c r="AJ79" s="39"/>
      <c r="AK79" s="39"/>
      <c r="AL79" s="39"/>
      <c r="AM79" s="76"/>
      <c r="AN79" s="39"/>
      <c r="AO79" s="39"/>
      <c r="AP79" s="33"/>
      <c r="AQ79" s="77"/>
      <c r="AR79" s="39"/>
      <c r="AS79" s="39"/>
      <c r="AT79" s="76"/>
      <c r="AU79" s="39"/>
      <c r="AV79" s="78"/>
      <c r="AW79" s="33"/>
      <c r="AX79" s="77"/>
      <c r="AY79" s="39"/>
      <c r="AZ79" s="39"/>
      <c r="BA79" s="76"/>
      <c r="BB79" s="39"/>
      <c r="BC79" s="78"/>
      <c r="BD79" s="33"/>
      <c r="BE79" s="77"/>
      <c r="BF79" s="39"/>
      <c r="BG79" s="39"/>
      <c r="BH79" s="76"/>
      <c r="BI79" s="39"/>
      <c r="BJ79" s="78"/>
      <c r="BK79" s="33"/>
    </row>
    <row r="80" spans="1:63" x14ac:dyDescent="0.35">
      <c r="A80" s="77"/>
      <c r="B80" s="39"/>
      <c r="C80" s="39"/>
      <c r="D80" s="39"/>
      <c r="E80" s="39"/>
      <c r="F80" s="73"/>
      <c r="G80" s="95">
        <f>Table1487453233343536331323334353738393103113123133143153164174184194[[#This Row],[Hours Worked]]*Table1487453233343536331323334353738393103113123133143153164174184194[[#This Row],[Rate]]</f>
        <v>0</v>
      </c>
      <c r="H80" s="116"/>
      <c r="I80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80" s="94"/>
      <c r="K80" s="95">
        <f>Table1487453233343536331323334353738393103113123133143153164174184194[[#This Row],[Rate (Auto selects)]]*Table1487453233343536331323334353738393103113123133143153164174184194[[#This Row],[Hours Used]]</f>
        <v>0</v>
      </c>
      <c r="S80" s="33"/>
      <c r="T80" s="39"/>
      <c r="U80" s="39"/>
      <c r="V80" s="39"/>
      <c r="W80" s="39"/>
      <c r="X80" s="39"/>
      <c r="Y80" s="112">
        <f>IF(X80 &lt;&gt; "", RIGHT(Table15775311283848586881828384858788898108118128138148158169179189199[[#This Row],[Class (Dropdown)]],6),0)</f>
        <v>0</v>
      </c>
      <c r="Z80" s="108"/>
      <c r="AA80" s="107"/>
      <c r="AB80" s="111">
        <f>Table15775311283848586881828384858788898108118128138148158169179189199[[#This Row],[Rate (Auto fill)]]*Table15775311283848586881828384858788898108118128138148158169179189199[[#This Row],[Hours Groomed]]</f>
        <v>0</v>
      </c>
      <c r="AC80" s="32"/>
      <c r="AD80" s="84"/>
      <c r="AE80" s="85"/>
      <c r="AF80" s="85"/>
      <c r="AI80" s="33"/>
      <c r="AJ80" s="39"/>
      <c r="AK80" s="39"/>
      <c r="AL80" s="39"/>
      <c r="AM80" s="76"/>
      <c r="AN80" s="39"/>
      <c r="AO80" s="39"/>
      <c r="AP80" s="33"/>
      <c r="AQ80" s="77"/>
      <c r="AR80" s="39"/>
      <c r="AS80" s="39"/>
      <c r="AT80" s="76"/>
      <c r="AU80" s="39"/>
      <c r="AV80" s="78"/>
      <c r="AW80" s="33"/>
      <c r="AX80" s="77"/>
      <c r="AY80" s="39"/>
      <c r="AZ80" s="39"/>
      <c r="BA80" s="76"/>
      <c r="BB80" s="39"/>
      <c r="BC80" s="78"/>
      <c r="BD80" s="33"/>
      <c r="BE80" s="77"/>
      <c r="BF80" s="39"/>
      <c r="BG80" s="39"/>
      <c r="BH80" s="76"/>
      <c r="BI80" s="39"/>
      <c r="BJ80" s="78"/>
      <c r="BK80" s="33"/>
    </row>
    <row r="81" spans="1:63" x14ac:dyDescent="0.35">
      <c r="A81" s="77"/>
      <c r="B81" s="39"/>
      <c r="C81" s="39"/>
      <c r="D81" s="39"/>
      <c r="E81" s="39"/>
      <c r="F81" s="73"/>
      <c r="G81" s="95">
        <f>Table1487453233343536331323334353738393103113123133143153164174184194[[#This Row],[Hours Worked]]*Table1487453233343536331323334353738393103113123133143153164174184194[[#This Row],[Rate]]</f>
        <v>0</v>
      </c>
      <c r="H81" s="116"/>
      <c r="I81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81" s="94"/>
      <c r="K81" s="95">
        <f>Table1487453233343536331323334353738393103113123133143153164174184194[[#This Row],[Rate (Auto selects)]]*Table1487453233343536331323334353738393103113123133143153164174184194[[#This Row],[Hours Used]]</f>
        <v>0</v>
      </c>
      <c r="S81" s="33"/>
      <c r="T81" s="39"/>
      <c r="U81" s="39"/>
      <c r="V81" s="39"/>
      <c r="W81" s="39"/>
      <c r="X81" s="39"/>
      <c r="Y81" s="112">
        <f>IF(X81 &lt;&gt; "", RIGHT(Table15775311283848586881828384858788898108118128138148158169179189199[[#This Row],[Class (Dropdown)]],6),0)</f>
        <v>0</v>
      </c>
      <c r="Z81" s="108"/>
      <c r="AA81" s="107"/>
      <c r="AB81" s="111">
        <f>Table15775311283848586881828384858788898108118128138148158169179189199[[#This Row],[Rate (Auto fill)]]*Table15775311283848586881828384858788898108118128138148158169179189199[[#This Row],[Hours Groomed]]</f>
        <v>0</v>
      </c>
      <c r="AC81" s="32"/>
      <c r="AD81" s="84"/>
      <c r="AE81" s="85"/>
      <c r="AF81" s="85"/>
      <c r="AI81" s="33"/>
      <c r="AJ81" s="39"/>
      <c r="AK81" s="39"/>
      <c r="AL81" s="39"/>
      <c r="AM81" s="76"/>
      <c r="AN81" s="39"/>
      <c r="AO81" s="39"/>
      <c r="AP81" s="33"/>
      <c r="AQ81" s="77"/>
      <c r="AR81" s="39"/>
      <c r="AS81" s="39"/>
      <c r="AT81" s="76"/>
      <c r="AU81" s="39"/>
      <c r="AV81" s="78"/>
      <c r="AW81" s="33"/>
      <c r="AX81" s="77"/>
      <c r="AY81" s="39"/>
      <c r="AZ81" s="39"/>
      <c r="BA81" s="76"/>
      <c r="BB81" s="39"/>
      <c r="BC81" s="78"/>
      <c r="BD81" s="33"/>
      <c r="BE81" s="77"/>
      <c r="BF81" s="39"/>
      <c r="BG81" s="39"/>
      <c r="BH81" s="76"/>
      <c r="BI81" s="39"/>
      <c r="BJ81" s="78"/>
      <c r="BK81" s="33"/>
    </row>
    <row r="82" spans="1:63" x14ac:dyDescent="0.35">
      <c r="A82" s="77"/>
      <c r="B82" s="39"/>
      <c r="C82" s="39"/>
      <c r="D82" s="39"/>
      <c r="E82" s="39"/>
      <c r="F82" s="73"/>
      <c r="G82" s="95">
        <f>Table1487453233343536331323334353738393103113123133143153164174184194[[#This Row],[Hours Worked]]*Table1487453233343536331323334353738393103113123133143153164174184194[[#This Row],[Rate]]</f>
        <v>0</v>
      </c>
      <c r="H82" s="116"/>
      <c r="I82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82" s="94"/>
      <c r="K82" s="95">
        <f>Table1487453233343536331323334353738393103113123133143153164174184194[[#This Row],[Rate (Auto selects)]]*Table1487453233343536331323334353738393103113123133143153164174184194[[#This Row],[Hours Used]]</f>
        <v>0</v>
      </c>
      <c r="S82" s="33"/>
      <c r="T82" s="39"/>
      <c r="U82" s="39"/>
      <c r="V82" s="39"/>
      <c r="W82" s="39"/>
      <c r="X82" s="39"/>
      <c r="Y82" s="112">
        <f>IF(X82 &lt;&gt; "", RIGHT(Table15775311283848586881828384858788898108118128138148158169179189199[[#This Row],[Class (Dropdown)]],6),0)</f>
        <v>0</v>
      </c>
      <c r="Z82" s="108"/>
      <c r="AA82" s="107"/>
      <c r="AB82" s="111">
        <f>Table15775311283848586881828384858788898108118128138148158169179189199[[#This Row],[Rate (Auto fill)]]*Table15775311283848586881828384858788898108118128138148158169179189199[[#This Row],[Hours Groomed]]</f>
        <v>0</v>
      </c>
      <c r="AC82" s="32"/>
      <c r="AD82" s="84"/>
      <c r="AE82" s="85"/>
      <c r="AF82" s="85"/>
      <c r="AI82" s="33"/>
      <c r="AJ82" s="39"/>
      <c r="AK82" s="39"/>
      <c r="AL82" s="39"/>
      <c r="AM82" s="76"/>
      <c r="AN82" s="39"/>
      <c r="AO82" s="39"/>
      <c r="AP82" s="33"/>
      <c r="AQ82" s="77"/>
      <c r="AR82" s="39"/>
      <c r="AS82" s="39"/>
      <c r="AT82" s="76"/>
      <c r="AU82" s="39"/>
      <c r="AV82" s="78"/>
      <c r="AW82" s="33"/>
      <c r="AX82" s="77"/>
      <c r="AY82" s="39"/>
      <c r="AZ82" s="39"/>
      <c r="BA82" s="76"/>
      <c r="BB82" s="39"/>
      <c r="BC82" s="78"/>
      <c r="BD82" s="33"/>
      <c r="BE82" s="77"/>
      <c r="BF82" s="39"/>
      <c r="BG82" s="39"/>
      <c r="BH82" s="76"/>
      <c r="BI82" s="39"/>
      <c r="BJ82" s="78"/>
      <c r="BK82" s="33"/>
    </row>
    <row r="83" spans="1:63" x14ac:dyDescent="0.35">
      <c r="A83" s="77"/>
      <c r="B83" s="39"/>
      <c r="C83" s="39"/>
      <c r="D83" s="39"/>
      <c r="E83" s="39"/>
      <c r="F83" s="73"/>
      <c r="G83" s="95">
        <f>Table1487453233343536331323334353738393103113123133143153164174184194[[#This Row],[Hours Worked]]*Table1487453233343536331323334353738393103113123133143153164174184194[[#This Row],[Rate]]</f>
        <v>0</v>
      </c>
      <c r="H83" s="116"/>
      <c r="I83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83" s="94"/>
      <c r="K83" s="95">
        <f>Table1487453233343536331323334353738393103113123133143153164174184194[[#This Row],[Rate (Auto selects)]]*Table1487453233343536331323334353738393103113123133143153164174184194[[#This Row],[Hours Used]]</f>
        <v>0</v>
      </c>
      <c r="S83" s="33"/>
      <c r="T83" s="39"/>
      <c r="U83" s="39"/>
      <c r="V83" s="39"/>
      <c r="W83" s="39"/>
      <c r="X83" s="39"/>
      <c r="Y83" s="112">
        <f>IF(X83 &lt;&gt; "", RIGHT(Table15775311283848586881828384858788898108118128138148158169179189199[[#This Row],[Class (Dropdown)]],6),0)</f>
        <v>0</v>
      </c>
      <c r="Z83" s="108"/>
      <c r="AA83" s="107"/>
      <c r="AB83" s="111">
        <f>Table15775311283848586881828384858788898108118128138148158169179189199[[#This Row],[Rate (Auto fill)]]*Table15775311283848586881828384858788898108118128138148158169179189199[[#This Row],[Hours Groomed]]</f>
        <v>0</v>
      </c>
      <c r="AC83" s="32"/>
      <c r="AD83" s="84"/>
      <c r="AE83" s="85"/>
      <c r="AF83" s="85"/>
      <c r="AI83" s="33"/>
      <c r="AJ83" s="39"/>
      <c r="AK83" s="39"/>
      <c r="AL83" s="39"/>
      <c r="AM83" s="76"/>
      <c r="AN83" s="39"/>
      <c r="AO83" s="39"/>
      <c r="AP83" s="33"/>
      <c r="AQ83" s="77"/>
      <c r="AR83" s="39"/>
      <c r="AS83" s="39"/>
      <c r="AT83" s="76"/>
      <c r="AU83" s="39"/>
      <c r="AV83" s="78"/>
      <c r="AW83" s="33"/>
      <c r="AX83" s="77"/>
      <c r="AY83" s="39"/>
      <c r="AZ83" s="39"/>
      <c r="BA83" s="76"/>
      <c r="BB83" s="39"/>
      <c r="BC83" s="78"/>
      <c r="BD83" s="33"/>
      <c r="BE83" s="77"/>
      <c r="BF83" s="39"/>
      <c r="BG83" s="39"/>
      <c r="BH83" s="76"/>
      <c r="BI83" s="39"/>
      <c r="BJ83" s="78"/>
      <c r="BK83" s="33"/>
    </row>
    <row r="84" spans="1:63" x14ac:dyDescent="0.35">
      <c r="A84" s="77"/>
      <c r="B84" s="39"/>
      <c r="C84" s="39"/>
      <c r="D84" s="39"/>
      <c r="E84" s="39"/>
      <c r="F84" s="73"/>
      <c r="G84" s="95">
        <f>Table1487453233343536331323334353738393103113123133143153164174184194[[#This Row],[Hours Worked]]*Table1487453233343536331323334353738393103113123133143153164174184194[[#This Row],[Rate]]</f>
        <v>0</v>
      </c>
      <c r="H84" s="116"/>
      <c r="I84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84" s="94"/>
      <c r="K84" s="95">
        <f>Table1487453233343536331323334353738393103113123133143153164174184194[[#This Row],[Rate (Auto selects)]]*Table1487453233343536331323334353738393103113123133143153164174184194[[#This Row],[Hours Used]]</f>
        <v>0</v>
      </c>
      <c r="S84" s="33"/>
      <c r="T84" s="39"/>
      <c r="U84" s="39"/>
      <c r="V84" s="39"/>
      <c r="W84" s="39"/>
      <c r="X84" s="39"/>
      <c r="Y84" s="112">
        <f>IF(X84 &lt;&gt; "", RIGHT(Table15775311283848586881828384858788898108118128138148158169179189199[[#This Row],[Class (Dropdown)]],6),0)</f>
        <v>0</v>
      </c>
      <c r="Z84" s="108"/>
      <c r="AA84" s="107"/>
      <c r="AB84" s="111">
        <f>Table15775311283848586881828384858788898108118128138148158169179189199[[#This Row],[Rate (Auto fill)]]*Table15775311283848586881828384858788898108118128138148158169179189199[[#This Row],[Hours Groomed]]</f>
        <v>0</v>
      </c>
      <c r="AC84" s="32"/>
      <c r="AD84" s="84"/>
      <c r="AE84" s="85"/>
      <c r="AF84" s="85"/>
      <c r="AI84" s="33"/>
      <c r="AJ84" s="39"/>
      <c r="AK84" s="39"/>
      <c r="AL84" s="39"/>
      <c r="AM84" s="76"/>
      <c r="AN84" s="39"/>
      <c r="AO84" s="39"/>
      <c r="AP84" s="33"/>
      <c r="AQ84" s="77"/>
      <c r="AR84" s="39"/>
      <c r="AS84" s="39"/>
      <c r="AT84" s="76"/>
      <c r="AU84" s="39"/>
      <c r="AV84" s="78"/>
      <c r="AW84" s="33"/>
      <c r="AX84" s="77"/>
      <c r="AY84" s="39"/>
      <c r="AZ84" s="39"/>
      <c r="BA84" s="76"/>
      <c r="BB84" s="39"/>
      <c r="BC84" s="78"/>
      <c r="BD84" s="33"/>
      <c r="BE84" s="77"/>
      <c r="BF84" s="39"/>
      <c r="BG84" s="39"/>
      <c r="BH84" s="76"/>
      <c r="BI84" s="39"/>
      <c r="BJ84" s="78"/>
      <c r="BK84" s="33"/>
    </row>
    <row r="85" spans="1:63" x14ac:dyDescent="0.35">
      <c r="A85" s="77"/>
      <c r="B85" s="39"/>
      <c r="C85" s="39"/>
      <c r="D85" s="39"/>
      <c r="E85" s="39"/>
      <c r="F85" s="73"/>
      <c r="G85" s="95">
        <f>Table1487453233343536331323334353738393103113123133143153164174184194[[#This Row],[Hours Worked]]*Table1487453233343536331323334353738393103113123133143153164174184194[[#This Row],[Rate]]</f>
        <v>0</v>
      </c>
      <c r="H85" s="116"/>
      <c r="I85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85" s="94"/>
      <c r="K85" s="95">
        <f>Table1487453233343536331323334353738393103113123133143153164174184194[[#This Row],[Rate (Auto selects)]]*Table1487453233343536331323334353738393103113123133143153164174184194[[#This Row],[Hours Used]]</f>
        <v>0</v>
      </c>
      <c r="S85" s="33"/>
      <c r="T85" s="39"/>
      <c r="U85" s="39"/>
      <c r="V85" s="39"/>
      <c r="W85" s="39"/>
      <c r="X85" s="39"/>
      <c r="Y85" s="112">
        <f>IF(X85 &lt;&gt; "", RIGHT(Table15775311283848586881828384858788898108118128138148158169179189199[[#This Row],[Class (Dropdown)]],6),0)</f>
        <v>0</v>
      </c>
      <c r="Z85" s="108"/>
      <c r="AA85" s="107"/>
      <c r="AB85" s="111">
        <f>Table15775311283848586881828384858788898108118128138148158169179189199[[#This Row],[Rate (Auto fill)]]*Table15775311283848586881828384858788898108118128138148158169179189199[[#This Row],[Hours Groomed]]</f>
        <v>0</v>
      </c>
      <c r="AC85" s="32"/>
      <c r="AD85" s="84"/>
      <c r="AE85" s="85"/>
      <c r="AF85" s="85"/>
      <c r="AI85" s="33"/>
      <c r="AJ85" s="39"/>
      <c r="AK85" s="39"/>
      <c r="AL85" s="39"/>
      <c r="AM85" s="76"/>
      <c r="AN85" s="39"/>
      <c r="AO85" s="39"/>
      <c r="AP85" s="33"/>
      <c r="AQ85" s="77"/>
      <c r="AR85" s="39"/>
      <c r="AS85" s="39"/>
      <c r="AT85" s="76"/>
      <c r="AU85" s="39"/>
      <c r="AV85" s="78"/>
      <c r="AW85" s="33"/>
      <c r="AX85" s="77"/>
      <c r="AY85" s="39"/>
      <c r="AZ85" s="39"/>
      <c r="BA85" s="76"/>
      <c r="BB85" s="39"/>
      <c r="BC85" s="78"/>
      <c r="BD85" s="33"/>
      <c r="BE85" s="77"/>
      <c r="BF85" s="39"/>
      <c r="BG85" s="39"/>
      <c r="BH85" s="76"/>
      <c r="BI85" s="39"/>
      <c r="BJ85" s="78"/>
      <c r="BK85" s="33"/>
    </row>
    <row r="86" spans="1:63" x14ac:dyDescent="0.35">
      <c r="A86" s="77"/>
      <c r="B86" s="39"/>
      <c r="C86" s="39"/>
      <c r="D86" s="39"/>
      <c r="E86" s="39"/>
      <c r="F86" s="73"/>
      <c r="G86" s="95">
        <f>Table1487453233343536331323334353738393103113123133143153164174184194[[#This Row],[Hours Worked]]*Table1487453233343536331323334353738393103113123133143153164174184194[[#This Row],[Rate]]</f>
        <v>0</v>
      </c>
      <c r="H86" s="116"/>
      <c r="I86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86" s="94"/>
      <c r="K86" s="95">
        <f>Table1487453233343536331323334353738393103113123133143153164174184194[[#This Row],[Rate (Auto selects)]]*Table1487453233343536331323334353738393103113123133143153164174184194[[#This Row],[Hours Used]]</f>
        <v>0</v>
      </c>
      <c r="S86" s="33"/>
      <c r="T86" s="39"/>
      <c r="U86" s="39"/>
      <c r="V86" s="39"/>
      <c r="W86" s="39"/>
      <c r="X86" s="39"/>
      <c r="Y86" s="112">
        <f>IF(X86 &lt;&gt; "", RIGHT(Table15775311283848586881828384858788898108118128138148158169179189199[[#This Row],[Class (Dropdown)]],6),0)</f>
        <v>0</v>
      </c>
      <c r="Z86" s="108"/>
      <c r="AA86" s="107"/>
      <c r="AB86" s="111">
        <f>Table15775311283848586881828384858788898108118128138148158169179189199[[#This Row],[Rate (Auto fill)]]*Table15775311283848586881828384858788898108118128138148158169179189199[[#This Row],[Hours Groomed]]</f>
        <v>0</v>
      </c>
      <c r="AC86" s="32"/>
      <c r="AD86" s="84"/>
      <c r="AE86" s="85"/>
      <c r="AF86" s="85"/>
      <c r="AI86" s="33"/>
      <c r="AJ86" s="39"/>
      <c r="AK86" s="39"/>
      <c r="AL86" s="39"/>
      <c r="AM86" s="76"/>
      <c r="AN86" s="39"/>
      <c r="AO86" s="39"/>
      <c r="AP86" s="33"/>
      <c r="AQ86" s="77"/>
      <c r="AR86" s="39"/>
      <c r="AS86" s="39"/>
      <c r="AT86" s="76"/>
      <c r="AU86" s="39"/>
      <c r="AV86" s="78"/>
      <c r="AW86" s="33"/>
      <c r="AX86" s="77"/>
      <c r="AY86" s="39"/>
      <c r="AZ86" s="39"/>
      <c r="BA86" s="76"/>
      <c r="BB86" s="39"/>
      <c r="BC86" s="78"/>
      <c r="BD86" s="33"/>
      <c r="BE86" s="77"/>
      <c r="BF86" s="39"/>
      <c r="BG86" s="39"/>
      <c r="BH86" s="76"/>
      <c r="BI86" s="39"/>
      <c r="BJ86" s="78"/>
      <c r="BK86" s="33"/>
    </row>
    <row r="87" spans="1:63" x14ac:dyDescent="0.35">
      <c r="A87" s="77"/>
      <c r="B87" s="39"/>
      <c r="C87" s="39"/>
      <c r="D87" s="39"/>
      <c r="E87" s="39"/>
      <c r="F87" s="73"/>
      <c r="G87" s="95">
        <f>Table1487453233343536331323334353738393103113123133143153164174184194[[#This Row],[Hours Worked]]*Table1487453233343536331323334353738393103113123133143153164174184194[[#This Row],[Rate]]</f>
        <v>0</v>
      </c>
      <c r="H87" s="116"/>
      <c r="I87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87" s="94"/>
      <c r="K87" s="95">
        <f>Table1487453233343536331323334353738393103113123133143153164174184194[[#This Row],[Rate (Auto selects)]]*Table1487453233343536331323334353738393103113123133143153164174184194[[#This Row],[Hours Used]]</f>
        <v>0</v>
      </c>
      <c r="S87" s="33"/>
      <c r="T87" s="39"/>
      <c r="U87" s="39"/>
      <c r="V87" s="39"/>
      <c r="W87" s="39"/>
      <c r="X87" s="39"/>
      <c r="Y87" s="112">
        <f>IF(X87 &lt;&gt; "", RIGHT(Table15775311283848586881828384858788898108118128138148158169179189199[[#This Row],[Class (Dropdown)]],6),0)</f>
        <v>0</v>
      </c>
      <c r="Z87" s="108"/>
      <c r="AA87" s="107"/>
      <c r="AB87" s="111">
        <f>Table15775311283848586881828384858788898108118128138148158169179189199[[#This Row],[Rate (Auto fill)]]*Table15775311283848586881828384858788898108118128138148158169179189199[[#This Row],[Hours Groomed]]</f>
        <v>0</v>
      </c>
      <c r="AC87" s="32"/>
      <c r="AD87" s="84"/>
      <c r="AE87" s="85"/>
      <c r="AF87" s="85"/>
      <c r="AI87" s="33"/>
      <c r="AJ87" s="39"/>
      <c r="AK87" s="39"/>
      <c r="AL87" s="39"/>
      <c r="AM87" s="76"/>
      <c r="AN87" s="39"/>
      <c r="AO87" s="39"/>
      <c r="AP87" s="33"/>
      <c r="AQ87" s="77"/>
      <c r="AR87" s="39"/>
      <c r="AS87" s="39"/>
      <c r="AT87" s="76"/>
      <c r="AU87" s="39"/>
      <c r="AV87" s="78"/>
      <c r="AW87" s="33"/>
      <c r="AX87" s="77"/>
      <c r="AY87" s="39"/>
      <c r="AZ87" s="39"/>
      <c r="BA87" s="76"/>
      <c r="BB87" s="39"/>
      <c r="BC87" s="78"/>
      <c r="BD87" s="33"/>
      <c r="BE87" s="77"/>
      <c r="BF87" s="39"/>
      <c r="BG87" s="39"/>
      <c r="BH87" s="76"/>
      <c r="BI87" s="39"/>
      <c r="BJ87" s="78"/>
      <c r="BK87" s="33"/>
    </row>
    <row r="88" spans="1:63" x14ac:dyDescent="0.35">
      <c r="A88" s="77"/>
      <c r="B88" s="39"/>
      <c r="C88" s="39"/>
      <c r="D88" s="39"/>
      <c r="E88" s="39"/>
      <c r="F88" s="73"/>
      <c r="G88" s="95">
        <f>Table1487453233343536331323334353738393103113123133143153164174184194[[#This Row],[Hours Worked]]*Table1487453233343536331323334353738393103113123133143153164174184194[[#This Row],[Rate]]</f>
        <v>0</v>
      </c>
      <c r="H88" s="116"/>
      <c r="I88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88" s="94"/>
      <c r="K88" s="95">
        <f>Table1487453233343536331323334353738393103113123133143153164174184194[[#This Row],[Rate (Auto selects)]]*Table1487453233343536331323334353738393103113123133143153164174184194[[#This Row],[Hours Used]]</f>
        <v>0</v>
      </c>
      <c r="S88" s="33"/>
      <c r="T88" s="39"/>
      <c r="U88" s="39"/>
      <c r="V88" s="39"/>
      <c r="W88" s="39"/>
      <c r="X88" s="39"/>
      <c r="Y88" s="112">
        <f>IF(X88 &lt;&gt; "", RIGHT(Table15775311283848586881828384858788898108118128138148158169179189199[[#This Row],[Class (Dropdown)]],6),0)</f>
        <v>0</v>
      </c>
      <c r="Z88" s="108"/>
      <c r="AA88" s="107"/>
      <c r="AB88" s="111">
        <f>Table15775311283848586881828384858788898108118128138148158169179189199[[#This Row],[Rate (Auto fill)]]*Table15775311283848586881828384858788898108118128138148158169179189199[[#This Row],[Hours Groomed]]</f>
        <v>0</v>
      </c>
      <c r="AC88" s="32"/>
      <c r="AD88" s="84"/>
      <c r="AE88" s="85"/>
      <c r="AF88" s="85"/>
      <c r="AI88" s="33"/>
      <c r="AJ88" s="39"/>
      <c r="AK88" s="39"/>
      <c r="AL88" s="39"/>
      <c r="AM88" s="76"/>
      <c r="AN88" s="39"/>
      <c r="AO88" s="39"/>
      <c r="AP88" s="33"/>
      <c r="AQ88" s="77"/>
      <c r="AR88" s="39"/>
      <c r="AS88" s="39"/>
      <c r="AT88" s="76"/>
      <c r="AU88" s="39"/>
      <c r="AV88" s="78"/>
      <c r="AW88" s="33"/>
      <c r="AX88" s="77"/>
      <c r="AY88" s="39"/>
      <c r="AZ88" s="39"/>
      <c r="BA88" s="76"/>
      <c r="BB88" s="39"/>
      <c r="BC88" s="78"/>
      <c r="BD88" s="33"/>
      <c r="BE88" s="77"/>
      <c r="BF88" s="39"/>
      <c r="BG88" s="39"/>
      <c r="BH88" s="76"/>
      <c r="BI88" s="39"/>
      <c r="BJ88" s="78"/>
      <c r="BK88" s="33"/>
    </row>
    <row r="89" spans="1:63" x14ac:dyDescent="0.35">
      <c r="A89" s="77"/>
      <c r="B89" s="39"/>
      <c r="C89" s="39"/>
      <c r="D89" s="39"/>
      <c r="E89" s="39"/>
      <c r="F89" s="73"/>
      <c r="G89" s="95">
        <f>Table1487453233343536331323334353738393103113123133143153164174184194[[#This Row],[Hours Worked]]*Table1487453233343536331323334353738393103113123133143153164174184194[[#This Row],[Rate]]</f>
        <v>0</v>
      </c>
      <c r="H89" s="116"/>
      <c r="I89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89" s="94"/>
      <c r="K89" s="95">
        <f>Table1487453233343536331323334353738393103113123133143153164174184194[[#This Row],[Rate (Auto selects)]]*Table1487453233343536331323334353738393103113123133143153164174184194[[#This Row],[Hours Used]]</f>
        <v>0</v>
      </c>
      <c r="S89" s="33"/>
      <c r="T89" s="39"/>
      <c r="U89" s="39"/>
      <c r="V89" s="39"/>
      <c r="W89" s="39"/>
      <c r="X89" s="39"/>
      <c r="Y89" s="112">
        <f>IF(X89 &lt;&gt; "", RIGHT(Table15775311283848586881828384858788898108118128138148158169179189199[[#This Row],[Class (Dropdown)]],6),0)</f>
        <v>0</v>
      </c>
      <c r="Z89" s="108"/>
      <c r="AA89" s="107"/>
      <c r="AB89" s="111">
        <f>Table15775311283848586881828384858788898108118128138148158169179189199[[#This Row],[Rate (Auto fill)]]*Table15775311283848586881828384858788898108118128138148158169179189199[[#This Row],[Hours Groomed]]</f>
        <v>0</v>
      </c>
      <c r="AC89" s="32"/>
      <c r="AD89" s="84"/>
      <c r="AE89" s="85"/>
      <c r="AF89" s="85"/>
      <c r="AI89" s="33"/>
      <c r="AJ89" s="39"/>
      <c r="AK89" s="39"/>
      <c r="AL89" s="39"/>
      <c r="AM89" s="76"/>
      <c r="AN89" s="39"/>
      <c r="AO89" s="39"/>
      <c r="AP89" s="33"/>
      <c r="AQ89" s="77"/>
      <c r="AR89" s="39"/>
      <c r="AS89" s="39"/>
      <c r="AT89" s="76"/>
      <c r="AU89" s="39"/>
      <c r="AV89" s="78"/>
      <c r="AW89" s="33"/>
      <c r="AX89" s="77"/>
      <c r="AY89" s="39"/>
      <c r="AZ89" s="39"/>
      <c r="BA89" s="76"/>
      <c r="BB89" s="39"/>
      <c r="BC89" s="78"/>
      <c r="BD89" s="33"/>
      <c r="BE89" s="77"/>
      <c r="BF89" s="39"/>
      <c r="BG89" s="39"/>
      <c r="BH89" s="76"/>
      <c r="BI89" s="39"/>
      <c r="BJ89" s="78"/>
      <c r="BK89" s="33"/>
    </row>
    <row r="90" spans="1:63" x14ac:dyDescent="0.35">
      <c r="A90" s="77"/>
      <c r="B90" s="39"/>
      <c r="C90" s="39"/>
      <c r="D90" s="39"/>
      <c r="E90" s="39"/>
      <c r="F90" s="73"/>
      <c r="G90" s="95">
        <f>Table1487453233343536331323334353738393103113123133143153164174184194[[#This Row],[Hours Worked]]*Table1487453233343536331323334353738393103113123133143153164174184194[[#This Row],[Rate]]</f>
        <v>0</v>
      </c>
      <c r="H90" s="116"/>
      <c r="I90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90" s="94"/>
      <c r="K90" s="95">
        <f>Table1487453233343536331323334353738393103113123133143153164174184194[[#This Row],[Rate (Auto selects)]]*Table1487453233343536331323334353738393103113123133143153164174184194[[#This Row],[Hours Used]]</f>
        <v>0</v>
      </c>
      <c r="S90" s="33"/>
      <c r="T90" s="39"/>
      <c r="U90" s="39"/>
      <c r="V90" s="39"/>
      <c r="W90" s="39"/>
      <c r="X90" s="39"/>
      <c r="Y90" s="112">
        <f>IF(X90 &lt;&gt; "", RIGHT(Table15775311283848586881828384858788898108118128138148158169179189199[[#This Row],[Class (Dropdown)]],6),0)</f>
        <v>0</v>
      </c>
      <c r="Z90" s="108"/>
      <c r="AA90" s="107"/>
      <c r="AB90" s="111">
        <f>Table15775311283848586881828384858788898108118128138148158169179189199[[#This Row],[Rate (Auto fill)]]*Table15775311283848586881828384858788898108118128138148158169179189199[[#This Row],[Hours Groomed]]</f>
        <v>0</v>
      </c>
      <c r="AC90" s="32"/>
      <c r="AD90" s="84"/>
      <c r="AE90" s="85"/>
      <c r="AF90" s="85"/>
      <c r="AI90" s="33"/>
      <c r="AJ90" s="39"/>
      <c r="AK90" s="39"/>
      <c r="AL90" s="39"/>
      <c r="AM90" s="76"/>
      <c r="AN90" s="39"/>
      <c r="AO90" s="39"/>
      <c r="AP90" s="33"/>
      <c r="AQ90" s="77"/>
      <c r="AR90" s="39"/>
      <c r="AS90" s="39"/>
      <c r="AT90" s="76"/>
      <c r="AU90" s="39"/>
      <c r="AV90" s="78"/>
      <c r="AW90" s="33"/>
      <c r="AX90" s="77"/>
      <c r="AY90" s="39"/>
      <c r="AZ90" s="39"/>
      <c r="BA90" s="76"/>
      <c r="BB90" s="39"/>
      <c r="BC90" s="78"/>
      <c r="BD90" s="33"/>
      <c r="BE90" s="77"/>
      <c r="BF90" s="39"/>
      <c r="BG90" s="39"/>
      <c r="BH90" s="76"/>
      <c r="BI90" s="39"/>
      <c r="BJ90" s="78"/>
      <c r="BK90" s="33"/>
    </row>
    <row r="91" spans="1:63" x14ac:dyDescent="0.35">
      <c r="A91" s="77"/>
      <c r="B91" s="39"/>
      <c r="C91" s="39"/>
      <c r="D91" s="39"/>
      <c r="E91" s="39"/>
      <c r="F91" s="73"/>
      <c r="G91" s="95">
        <f>Table1487453233343536331323334353738393103113123133143153164174184194[[#This Row],[Hours Worked]]*Table1487453233343536331323334353738393103113123133143153164174184194[[#This Row],[Rate]]</f>
        <v>0</v>
      </c>
      <c r="H91" s="116"/>
      <c r="I91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91" s="94"/>
      <c r="K91" s="95">
        <f>Table1487453233343536331323334353738393103113123133143153164174184194[[#This Row],[Rate (Auto selects)]]*Table1487453233343536331323334353738393103113123133143153164174184194[[#This Row],[Hours Used]]</f>
        <v>0</v>
      </c>
      <c r="S91" s="33"/>
      <c r="T91" s="39"/>
      <c r="U91" s="39"/>
      <c r="V91" s="39"/>
      <c r="W91" s="39"/>
      <c r="X91" s="39"/>
      <c r="Y91" s="112">
        <f>IF(X91 &lt;&gt; "", RIGHT(Table15775311283848586881828384858788898108118128138148158169179189199[[#This Row],[Class (Dropdown)]],6),0)</f>
        <v>0</v>
      </c>
      <c r="Z91" s="108"/>
      <c r="AA91" s="107"/>
      <c r="AB91" s="111">
        <f>Table15775311283848586881828384858788898108118128138148158169179189199[[#This Row],[Rate (Auto fill)]]*Table15775311283848586881828384858788898108118128138148158169179189199[[#This Row],[Hours Groomed]]</f>
        <v>0</v>
      </c>
      <c r="AC91" s="32"/>
      <c r="AD91" s="84"/>
      <c r="AE91" s="85"/>
      <c r="AF91" s="85"/>
      <c r="AI91" s="33"/>
      <c r="AJ91" s="39"/>
      <c r="AK91" s="39"/>
      <c r="AL91" s="39"/>
      <c r="AM91" s="76"/>
      <c r="AN91" s="39"/>
      <c r="AO91" s="39"/>
      <c r="AP91" s="33"/>
      <c r="AQ91" s="77"/>
      <c r="AR91" s="39"/>
      <c r="AS91" s="39"/>
      <c r="AT91" s="76"/>
      <c r="AU91" s="39"/>
      <c r="AV91" s="78"/>
      <c r="AW91" s="33"/>
      <c r="AX91" s="77"/>
      <c r="AY91" s="39"/>
      <c r="AZ91" s="39"/>
      <c r="BA91" s="76"/>
      <c r="BB91" s="39"/>
      <c r="BC91" s="78"/>
      <c r="BD91" s="33"/>
      <c r="BE91" s="77"/>
      <c r="BF91" s="39"/>
      <c r="BG91" s="39"/>
      <c r="BH91" s="76"/>
      <c r="BI91" s="39"/>
      <c r="BJ91" s="78"/>
      <c r="BK91" s="33"/>
    </row>
    <row r="92" spans="1:63" x14ac:dyDescent="0.35">
      <c r="A92" s="77"/>
      <c r="B92" s="39"/>
      <c r="C92" s="39"/>
      <c r="D92" s="39"/>
      <c r="E92" s="39"/>
      <c r="F92" s="73"/>
      <c r="G92" s="95">
        <f>Table1487453233343536331323334353738393103113123133143153164174184194[[#This Row],[Hours Worked]]*Table1487453233343536331323334353738393103113123133143153164174184194[[#This Row],[Rate]]</f>
        <v>0</v>
      </c>
      <c r="H92" s="116"/>
      <c r="I92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92" s="94"/>
      <c r="K92" s="95">
        <f>Table1487453233343536331323334353738393103113123133143153164174184194[[#This Row],[Rate (Auto selects)]]*Table1487453233343536331323334353738393103113123133143153164174184194[[#This Row],[Hours Used]]</f>
        <v>0</v>
      </c>
      <c r="S92" s="33"/>
      <c r="T92" s="39"/>
      <c r="U92" s="39"/>
      <c r="V92" s="39"/>
      <c r="W92" s="39"/>
      <c r="X92" s="39"/>
      <c r="Y92" s="112">
        <f>IF(X92 &lt;&gt; "", RIGHT(Table15775311283848586881828384858788898108118128138148158169179189199[[#This Row],[Class (Dropdown)]],6),0)</f>
        <v>0</v>
      </c>
      <c r="Z92" s="108"/>
      <c r="AA92" s="107"/>
      <c r="AB92" s="111">
        <f>Table15775311283848586881828384858788898108118128138148158169179189199[[#This Row],[Rate (Auto fill)]]*Table15775311283848586881828384858788898108118128138148158169179189199[[#This Row],[Hours Groomed]]</f>
        <v>0</v>
      </c>
      <c r="AC92" s="32"/>
      <c r="AD92" s="84"/>
      <c r="AE92" s="85"/>
      <c r="AF92" s="85"/>
      <c r="AI92" s="33"/>
      <c r="AJ92" s="39"/>
      <c r="AK92" s="39"/>
      <c r="AL92" s="39"/>
      <c r="AM92" s="76"/>
      <c r="AN92" s="39"/>
      <c r="AO92" s="39"/>
      <c r="AP92" s="33"/>
      <c r="AQ92" s="77"/>
      <c r="AR92" s="39"/>
      <c r="AS92" s="39"/>
      <c r="AT92" s="76"/>
      <c r="AU92" s="39"/>
      <c r="AV92" s="78"/>
      <c r="AW92" s="33"/>
      <c r="AX92" s="77"/>
      <c r="AY92" s="39"/>
      <c r="AZ92" s="39"/>
      <c r="BA92" s="76"/>
      <c r="BB92" s="39"/>
      <c r="BC92" s="78"/>
      <c r="BD92" s="33"/>
      <c r="BE92" s="77"/>
      <c r="BF92" s="39"/>
      <c r="BG92" s="39"/>
      <c r="BH92" s="76"/>
      <c r="BI92" s="39"/>
      <c r="BJ92" s="78"/>
      <c r="BK92" s="33"/>
    </row>
    <row r="93" spans="1:63" x14ac:dyDescent="0.35">
      <c r="A93" s="77"/>
      <c r="B93" s="39"/>
      <c r="C93" s="39"/>
      <c r="D93" s="39"/>
      <c r="E93" s="39"/>
      <c r="F93" s="73"/>
      <c r="G93" s="95">
        <f>Table1487453233343536331323334353738393103113123133143153164174184194[[#This Row],[Hours Worked]]*Table1487453233343536331323334353738393103113123133143153164174184194[[#This Row],[Rate]]</f>
        <v>0</v>
      </c>
      <c r="H93" s="116"/>
      <c r="I93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93" s="94"/>
      <c r="K93" s="95">
        <f>Table1487453233343536331323334353738393103113123133143153164174184194[[#This Row],[Rate (Auto selects)]]*Table1487453233343536331323334353738393103113123133143153164174184194[[#This Row],[Hours Used]]</f>
        <v>0</v>
      </c>
      <c r="S93" s="33"/>
      <c r="T93" s="39"/>
      <c r="U93" s="39"/>
      <c r="V93" s="39"/>
      <c r="W93" s="39"/>
      <c r="X93" s="39"/>
      <c r="Y93" s="112">
        <f>IF(X93 &lt;&gt; "", RIGHT(Table15775311283848586881828384858788898108118128138148158169179189199[[#This Row],[Class (Dropdown)]],6),0)</f>
        <v>0</v>
      </c>
      <c r="Z93" s="108"/>
      <c r="AA93" s="107"/>
      <c r="AB93" s="111">
        <f>Table15775311283848586881828384858788898108118128138148158169179189199[[#This Row],[Rate (Auto fill)]]*Table15775311283848586881828384858788898108118128138148158169179189199[[#This Row],[Hours Groomed]]</f>
        <v>0</v>
      </c>
      <c r="AC93" s="32"/>
      <c r="AD93" s="84"/>
      <c r="AE93" s="85"/>
      <c r="AF93" s="85"/>
      <c r="AI93" s="33"/>
      <c r="AJ93" s="39"/>
      <c r="AK93" s="39"/>
      <c r="AL93" s="39"/>
      <c r="AM93" s="76"/>
      <c r="AN93" s="39"/>
      <c r="AO93" s="39"/>
      <c r="AP93" s="33"/>
      <c r="AQ93" s="77"/>
      <c r="AR93" s="39"/>
      <c r="AS93" s="39"/>
      <c r="AT93" s="76"/>
      <c r="AU93" s="39"/>
      <c r="AV93" s="78"/>
      <c r="AW93" s="33"/>
      <c r="AX93" s="77"/>
      <c r="AY93" s="39"/>
      <c r="AZ93" s="39"/>
      <c r="BA93" s="76"/>
      <c r="BB93" s="39"/>
      <c r="BC93" s="78"/>
      <c r="BD93" s="33"/>
      <c r="BE93" s="77"/>
      <c r="BF93" s="39"/>
      <c r="BG93" s="39"/>
      <c r="BH93" s="76"/>
      <c r="BI93" s="39"/>
      <c r="BJ93" s="78"/>
      <c r="BK93" s="33"/>
    </row>
    <row r="94" spans="1:63" x14ac:dyDescent="0.35">
      <c r="A94" s="77"/>
      <c r="B94" s="39"/>
      <c r="C94" s="39"/>
      <c r="D94" s="39"/>
      <c r="E94" s="39"/>
      <c r="F94" s="73"/>
      <c r="G94" s="95">
        <f>Table1487453233343536331323334353738393103113123133143153164174184194[[#This Row],[Hours Worked]]*Table1487453233343536331323334353738393103113123133143153164174184194[[#This Row],[Rate]]</f>
        <v>0</v>
      </c>
      <c r="H94" s="116"/>
      <c r="I94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94" s="94"/>
      <c r="K94" s="95">
        <f>Table1487453233343536331323334353738393103113123133143153164174184194[[#This Row],[Rate (Auto selects)]]*Table1487453233343536331323334353738393103113123133143153164174184194[[#This Row],[Hours Used]]</f>
        <v>0</v>
      </c>
      <c r="S94" s="33"/>
      <c r="T94" s="39"/>
      <c r="U94" s="39"/>
      <c r="V94" s="39"/>
      <c r="W94" s="39"/>
      <c r="X94" s="39"/>
      <c r="Y94" s="112">
        <f>IF(X94 &lt;&gt; "", RIGHT(Table15775311283848586881828384858788898108118128138148158169179189199[[#This Row],[Class (Dropdown)]],6),0)</f>
        <v>0</v>
      </c>
      <c r="Z94" s="108"/>
      <c r="AA94" s="107"/>
      <c r="AB94" s="111">
        <f>Table15775311283848586881828384858788898108118128138148158169179189199[[#This Row],[Rate (Auto fill)]]*Table15775311283848586881828384858788898108118128138148158169179189199[[#This Row],[Hours Groomed]]</f>
        <v>0</v>
      </c>
      <c r="AC94" s="32"/>
      <c r="AD94" s="84"/>
      <c r="AE94" s="85"/>
      <c r="AF94" s="85"/>
      <c r="AI94" s="33"/>
      <c r="AJ94" s="39"/>
      <c r="AK94" s="39"/>
      <c r="AL94" s="39"/>
      <c r="AM94" s="76"/>
      <c r="AN94" s="39"/>
      <c r="AO94" s="39"/>
      <c r="AP94" s="33"/>
      <c r="AQ94" s="77"/>
      <c r="AR94" s="39"/>
      <c r="AS94" s="39"/>
      <c r="AT94" s="76"/>
      <c r="AU94" s="39"/>
      <c r="AV94" s="78"/>
      <c r="AW94" s="33"/>
      <c r="AX94" s="77"/>
      <c r="AY94" s="39"/>
      <c r="AZ94" s="39"/>
      <c r="BA94" s="76"/>
      <c r="BB94" s="39"/>
      <c r="BC94" s="78"/>
      <c r="BD94" s="33"/>
      <c r="BE94" s="77"/>
      <c r="BF94" s="39"/>
      <c r="BG94" s="39"/>
      <c r="BH94" s="76"/>
      <c r="BI94" s="39"/>
      <c r="BJ94" s="78"/>
      <c r="BK94" s="33"/>
    </row>
    <row r="95" spans="1:63" x14ac:dyDescent="0.35">
      <c r="A95" s="77"/>
      <c r="B95" s="39"/>
      <c r="C95" s="39"/>
      <c r="D95" s="39"/>
      <c r="E95" s="39"/>
      <c r="F95" s="73"/>
      <c r="G95" s="95">
        <f>Table1487453233343536331323334353738393103113123133143153164174184194[[#This Row],[Hours Worked]]*Table1487453233343536331323334353738393103113123133143153164174184194[[#This Row],[Rate]]</f>
        <v>0</v>
      </c>
      <c r="H95" s="116"/>
      <c r="I95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95" s="94"/>
      <c r="K95" s="95">
        <f>Table1487453233343536331323334353738393103113123133143153164174184194[[#This Row],[Rate (Auto selects)]]*Table1487453233343536331323334353738393103113123133143153164174184194[[#This Row],[Hours Used]]</f>
        <v>0</v>
      </c>
      <c r="S95" s="33"/>
      <c r="T95" s="39"/>
      <c r="U95" s="39"/>
      <c r="V95" s="39"/>
      <c r="W95" s="39"/>
      <c r="X95" s="39"/>
      <c r="Y95" s="112">
        <f>IF(X95 &lt;&gt; "", RIGHT(Table15775311283848586881828384858788898108118128138148158169179189199[[#This Row],[Class (Dropdown)]],6),0)</f>
        <v>0</v>
      </c>
      <c r="Z95" s="108"/>
      <c r="AA95" s="107"/>
      <c r="AB95" s="111">
        <f>Table15775311283848586881828384858788898108118128138148158169179189199[[#This Row],[Rate (Auto fill)]]*Table15775311283848586881828384858788898108118128138148158169179189199[[#This Row],[Hours Groomed]]</f>
        <v>0</v>
      </c>
      <c r="AC95" s="32"/>
      <c r="AD95" s="84"/>
      <c r="AE95" s="85"/>
      <c r="AF95" s="85"/>
      <c r="AI95" s="33"/>
      <c r="AJ95" s="39"/>
      <c r="AK95" s="39"/>
      <c r="AL95" s="39"/>
      <c r="AM95" s="76"/>
      <c r="AN95" s="39"/>
      <c r="AO95" s="39"/>
      <c r="AP95" s="33"/>
      <c r="AQ95" s="77"/>
      <c r="AR95" s="39"/>
      <c r="AS95" s="39"/>
      <c r="AT95" s="76"/>
      <c r="AU95" s="39"/>
      <c r="AV95" s="78"/>
      <c r="AW95" s="33"/>
      <c r="AX95" s="77"/>
      <c r="AY95" s="39"/>
      <c r="AZ95" s="39"/>
      <c r="BA95" s="76"/>
      <c r="BB95" s="39"/>
      <c r="BC95" s="78"/>
      <c r="BD95" s="33"/>
      <c r="BE95" s="77"/>
      <c r="BF95" s="39"/>
      <c r="BG95" s="39"/>
      <c r="BH95" s="76"/>
      <c r="BI95" s="39"/>
      <c r="BJ95" s="78"/>
      <c r="BK95" s="33"/>
    </row>
    <row r="96" spans="1:63" x14ac:dyDescent="0.35">
      <c r="A96" s="77"/>
      <c r="B96" s="39"/>
      <c r="C96" s="39"/>
      <c r="D96" s="39"/>
      <c r="E96" s="39"/>
      <c r="F96" s="73"/>
      <c r="G96" s="95">
        <f>Table1487453233343536331323334353738393103113123133143153164174184194[[#This Row],[Hours Worked]]*Table1487453233343536331323334353738393103113123133143153164174184194[[#This Row],[Rate]]</f>
        <v>0</v>
      </c>
      <c r="H96" s="116"/>
      <c r="I96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96" s="94"/>
      <c r="K96" s="95">
        <f>Table1487453233343536331323334353738393103113123133143153164174184194[[#This Row],[Rate (Auto selects)]]*Table1487453233343536331323334353738393103113123133143153164174184194[[#This Row],[Hours Used]]</f>
        <v>0</v>
      </c>
      <c r="S96" s="33"/>
      <c r="T96" s="39"/>
      <c r="U96" s="39"/>
      <c r="V96" s="39"/>
      <c r="W96" s="39"/>
      <c r="X96" s="39"/>
      <c r="Y96" s="112">
        <f>IF(X96 &lt;&gt; "", RIGHT(Table15775311283848586881828384858788898108118128138148158169179189199[[#This Row],[Class (Dropdown)]],6),0)</f>
        <v>0</v>
      </c>
      <c r="Z96" s="108"/>
      <c r="AA96" s="107"/>
      <c r="AB96" s="111">
        <f>Table15775311283848586881828384858788898108118128138148158169179189199[[#This Row],[Rate (Auto fill)]]*Table15775311283848586881828384858788898108118128138148158169179189199[[#This Row],[Hours Groomed]]</f>
        <v>0</v>
      </c>
      <c r="AC96" s="32"/>
      <c r="AD96" s="84"/>
      <c r="AE96" s="85"/>
      <c r="AF96" s="85"/>
      <c r="AI96" s="33"/>
      <c r="AJ96" s="39"/>
      <c r="AK96" s="39"/>
      <c r="AL96" s="39"/>
      <c r="AM96" s="76"/>
      <c r="AN96" s="39"/>
      <c r="AO96" s="39"/>
      <c r="AP96" s="33"/>
      <c r="AQ96" s="77"/>
      <c r="AR96" s="39"/>
      <c r="AS96" s="39"/>
      <c r="AT96" s="76"/>
      <c r="AU96" s="39"/>
      <c r="AV96" s="78"/>
      <c r="AW96" s="33"/>
      <c r="AX96" s="77"/>
      <c r="AY96" s="39"/>
      <c r="AZ96" s="39"/>
      <c r="BA96" s="76"/>
      <c r="BB96" s="39"/>
      <c r="BC96" s="78"/>
      <c r="BD96" s="33"/>
      <c r="BE96" s="77"/>
      <c r="BF96" s="39"/>
      <c r="BG96" s="39"/>
      <c r="BH96" s="76"/>
      <c r="BI96" s="39"/>
      <c r="BJ96" s="78"/>
      <c r="BK96" s="33"/>
    </row>
    <row r="97" spans="1:63" x14ac:dyDescent="0.35">
      <c r="A97" s="77"/>
      <c r="B97" s="39"/>
      <c r="C97" s="39"/>
      <c r="D97" s="39"/>
      <c r="E97" s="39"/>
      <c r="F97" s="73"/>
      <c r="G97" s="95">
        <f>Table1487453233343536331323334353738393103113123133143153164174184194[[#This Row],[Hours Worked]]*Table1487453233343536331323334353738393103113123133143153164174184194[[#This Row],[Rate]]</f>
        <v>0</v>
      </c>
      <c r="H97" s="116"/>
      <c r="I97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97" s="94"/>
      <c r="K97" s="95">
        <f>Table1487453233343536331323334353738393103113123133143153164174184194[[#This Row],[Rate (Auto selects)]]*Table1487453233343536331323334353738393103113123133143153164174184194[[#This Row],[Hours Used]]</f>
        <v>0</v>
      </c>
      <c r="S97" s="33"/>
      <c r="T97" s="39"/>
      <c r="U97" s="39"/>
      <c r="V97" s="39"/>
      <c r="W97" s="39"/>
      <c r="X97" s="39"/>
      <c r="Y97" s="112">
        <f>IF(X97 &lt;&gt; "", RIGHT(Table15775311283848586881828384858788898108118128138148158169179189199[[#This Row],[Class (Dropdown)]],6),0)</f>
        <v>0</v>
      </c>
      <c r="Z97" s="108"/>
      <c r="AA97" s="107"/>
      <c r="AB97" s="111">
        <f>Table15775311283848586881828384858788898108118128138148158169179189199[[#This Row],[Rate (Auto fill)]]*Table15775311283848586881828384858788898108118128138148158169179189199[[#This Row],[Hours Groomed]]</f>
        <v>0</v>
      </c>
      <c r="AC97" s="32"/>
      <c r="AD97" s="84"/>
      <c r="AE97" s="85"/>
      <c r="AF97" s="85"/>
      <c r="AI97" s="33"/>
      <c r="AJ97" s="39"/>
      <c r="AK97" s="39"/>
      <c r="AL97" s="39"/>
      <c r="AM97" s="76"/>
      <c r="AN97" s="39"/>
      <c r="AO97" s="39"/>
      <c r="AP97" s="33"/>
      <c r="AQ97" s="77"/>
      <c r="AR97" s="39"/>
      <c r="AS97" s="39"/>
      <c r="AT97" s="76"/>
      <c r="AU97" s="39"/>
      <c r="AV97" s="78"/>
      <c r="AW97" s="33"/>
      <c r="AX97" s="77"/>
      <c r="AY97" s="39"/>
      <c r="AZ97" s="39"/>
      <c r="BA97" s="76"/>
      <c r="BB97" s="39"/>
      <c r="BC97" s="78"/>
      <c r="BD97" s="33"/>
      <c r="BE97" s="77"/>
      <c r="BF97" s="39"/>
      <c r="BG97" s="39"/>
      <c r="BH97" s="76"/>
      <c r="BI97" s="39"/>
      <c r="BJ97" s="78"/>
      <c r="BK97" s="33"/>
    </row>
    <row r="98" spans="1:63" x14ac:dyDescent="0.35">
      <c r="A98" s="77"/>
      <c r="B98" s="39"/>
      <c r="C98" s="39"/>
      <c r="D98" s="39"/>
      <c r="E98" s="39"/>
      <c r="F98" s="73"/>
      <c r="G98" s="95">
        <f>Table1487453233343536331323334353738393103113123133143153164174184194[[#This Row],[Hours Worked]]*Table1487453233343536331323334353738393103113123133143153164174184194[[#This Row],[Rate]]</f>
        <v>0</v>
      </c>
      <c r="H98" s="116"/>
      <c r="I98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98" s="94"/>
      <c r="K98" s="95">
        <f>Table1487453233343536331323334353738393103113123133143153164174184194[[#This Row],[Rate (Auto selects)]]*Table1487453233343536331323334353738393103113123133143153164174184194[[#This Row],[Hours Used]]</f>
        <v>0</v>
      </c>
      <c r="S98" s="33"/>
      <c r="T98" s="39"/>
      <c r="U98" s="39"/>
      <c r="V98" s="39"/>
      <c r="W98" s="39"/>
      <c r="X98" s="39"/>
      <c r="Y98" s="112">
        <f>IF(X98 &lt;&gt; "", RIGHT(Table15775311283848586881828384858788898108118128138148158169179189199[[#This Row],[Class (Dropdown)]],6),0)</f>
        <v>0</v>
      </c>
      <c r="Z98" s="108"/>
      <c r="AA98" s="107"/>
      <c r="AB98" s="111">
        <f>Table15775311283848586881828384858788898108118128138148158169179189199[[#This Row],[Rate (Auto fill)]]*Table15775311283848586881828384858788898108118128138148158169179189199[[#This Row],[Hours Groomed]]</f>
        <v>0</v>
      </c>
      <c r="AC98" s="32"/>
      <c r="AD98" s="84"/>
      <c r="AE98" s="85"/>
      <c r="AF98" s="85"/>
      <c r="AI98" s="33"/>
      <c r="AJ98" s="39"/>
      <c r="AK98" s="39"/>
      <c r="AL98" s="39"/>
      <c r="AM98" s="76"/>
      <c r="AN98" s="39"/>
      <c r="AO98" s="39"/>
      <c r="AP98" s="33"/>
      <c r="AQ98" s="77"/>
      <c r="AR98" s="39"/>
      <c r="AS98" s="39"/>
      <c r="AT98" s="76"/>
      <c r="AU98" s="39"/>
      <c r="AV98" s="78"/>
      <c r="AW98" s="33"/>
      <c r="AX98" s="77"/>
      <c r="AY98" s="39"/>
      <c r="AZ98" s="39"/>
      <c r="BA98" s="76"/>
      <c r="BB98" s="39"/>
      <c r="BC98" s="78"/>
      <c r="BD98" s="33"/>
      <c r="BE98" s="77"/>
      <c r="BF98" s="39"/>
      <c r="BG98" s="39"/>
      <c r="BH98" s="76"/>
      <c r="BI98" s="39"/>
      <c r="BJ98" s="78"/>
      <c r="BK98" s="33"/>
    </row>
    <row r="99" spans="1:63" x14ac:dyDescent="0.35">
      <c r="A99" s="77"/>
      <c r="B99" s="39"/>
      <c r="C99" s="39"/>
      <c r="D99" s="39"/>
      <c r="E99" s="39"/>
      <c r="F99" s="73"/>
      <c r="G99" s="95">
        <f>Table1487453233343536331323334353738393103113123133143153164174184194[[#This Row],[Hours Worked]]*Table1487453233343536331323334353738393103113123133143153164174184194[[#This Row],[Rate]]</f>
        <v>0</v>
      </c>
      <c r="H99" s="116"/>
      <c r="I99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99" s="94"/>
      <c r="K99" s="95">
        <f>Table1487453233343536331323334353738393103113123133143153164174184194[[#This Row],[Rate (Auto selects)]]*Table1487453233343536331323334353738393103113123133143153164174184194[[#This Row],[Hours Used]]</f>
        <v>0</v>
      </c>
      <c r="S99" s="33"/>
      <c r="T99" s="39"/>
      <c r="U99" s="39"/>
      <c r="V99" s="39"/>
      <c r="W99" s="39"/>
      <c r="X99" s="39"/>
      <c r="Y99" s="112">
        <f>IF(X99 &lt;&gt; "", RIGHT(Table15775311283848586881828384858788898108118128138148158169179189199[[#This Row],[Class (Dropdown)]],6),0)</f>
        <v>0</v>
      </c>
      <c r="Z99" s="108"/>
      <c r="AA99" s="107"/>
      <c r="AB99" s="111">
        <f>Table15775311283848586881828384858788898108118128138148158169179189199[[#This Row],[Rate (Auto fill)]]*Table15775311283848586881828384858788898108118128138148158169179189199[[#This Row],[Hours Groomed]]</f>
        <v>0</v>
      </c>
      <c r="AC99" s="32"/>
      <c r="AD99" s="84"/>
      <c r="AE99" s="85"/>
      <c r="AF99" s="85"/>
      <c r="AI99" s="33"/>
      <c r="AJ99" s="39"/>
      <c r="AK99" s="39"/>
      <c r="AL99" s="39"/>
      <c r="AM99" s="76"/>
      <c r="AN99" s="39"/>
      <c r="AO99" s="39"/>
      <c r="AP99" s="33"/>
      <c r="AQ99" s="77"/>
      <c r="AR99" s="39"/>
      <c r="AS99" s="39"/>
      <c r="AT99" s="76"/>
      <c r="AU99" s="39"/>
      <c r="AV99" s="78"/>
      <c r="AW99" s="33"/>
      <c r="AX99" s="77"/>
      <c r="AY99" s="39"/>
      <c r="AZ99" s="39"/>
      <c r="BA99" s="76"/>
      <c r="BB99" s="39"/>
      <c r="BC99" s="78"/>
      <c r="BD99" s="33"/>
      <c r="BE99" s="77"/>
      <c r="BF99" s="39"/>
      <c r="BG99" s="39"/>
      <c r="BH99" s="76"/>
      <c r="BI99" s="39"/>
      <c r="BJ99" s="78"/>
      <c r="BK99" s="33"/>
    </row>
    <row r="100" spans="1:63" x14ac:dyDescent="0.35">
      <c r="A100" s="77"/>
      <c r="B100" s="39"/>
      <c r="C100" s="39"/>
      <c r="D100" s="39"/>
      <c r="E100" s="39"/>
      <c r="F100" s="73"/>
      <c r="G100" s="95">
        <f>Table1487453233343536331323334353738393103113123133143153164174184194[[#This Row],[Hours Worked]]*Table1487453233343536331323334353738393103113123133143153164174184194[[#This Row],[Rate]]</f>
        <v>0</v>
      </c>
      <c r="H100" s="116"/>
      <c r="I100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00" s="94"/>
      <c r="K100" s="95">
        <f>Table1487453233343536331323334353738393103113123133143153164174184194[[#This Row],[Rate (Auto selects)]]*Table1487453233343536331323334353738393103113123133143153164174184194[[#This Row],[Hours Used]]</f>
        <v>0</v>
      </c>
      <c r="S100" s="33"/>
      <c r="T100" s="39"/>
      <c r="U100" s="39"/>
      <c r="V100" s="39"/>
      <c r="W100" s="39"/>
      <c r="X100" s="39"/>
      <c r="Y100" s="112">
        <f>IF(X100 &lt;&gt; "", RIGHT(Table15775311283848586881828384858788898108118128138148158169179189199[[#This Row],[Class (Dropdown)]],6),0)</f>
        <v>0</v>
      </c>
      <c r="Z100" s="108"/>
      <c r="AA100" s="107"/>
      <c r="AB100" s="111">
        <f>Table15775311283848586881828384858788898108118128138148158169179189199[[#This Row],[Rate (Auto fill)]]*Table15775311283848586881828384858788898108118128138148158169179189199[[#This Row],[Hours Groomed]]</f>
        <v>0</v>
      </c>
      <c r="AC100" s="32"/>
      <c r="AD100" s="84"/>
      <c r="AE100" s="85"/>
      <c r="AF100" s="85"/>
      <c r="AI100" s="33"/>
      <c r="AJ100" s="39"/>
      <c r="AK100" s="39"/>
      <c r="AL100" s="39"/>
      <c r="AM100" s="76"/>
      <c r="AN100" s="39"/>
      <c r="AO100" s="39"/>
      <c r="AP100" s="33"/>
      <c r="AQ100" s="77"/>
      <c r="AR100" s="39"/>
      <c r="AS100" s="39"/>
      <c r="AT100" s="76"/>
      <c r="AU100" s="39"/>
      <c r="AV100" s="78"/>
      <c r="AW100" s="33"/>
      <c r="AX100" s="77"/>
      <c r="AY100" s="39"/>
      <c r="AZ100" s="39"/>
      <c r="BA100" s="76"/>
      <c r="BB100" s="39"/>
      <c r="BC100" s="78"/>
      <c r="BD100" s="33"/>
      <c r="BE100" s="77"/>
      <c r="BF100" s="39"/>
      <c r="BG100" s="39"/>
      <c r="BH100" s="76"/>
      <c r="BI100" s="39"/>
      <c r="BJ100" s="78"/>
      <c r="BK100" s="33"/>
    </row>
    <row r="101" spans="1:63" x14ac:dyDescent="0.35">
      <c r="A101" s="77"/>
      <c r="B101" s="39"/>
      <c r="C101" s="39"/>
      <c r="D101" s="39"/>
      <c r="E101" s="39"/>
      <c r="F101" s="73"/>
      <c r="G101" s="95">
        <f>Table1487453233343536331323334353738393103113123133143153164174184194[[#This Row],[Hours Worked]]*Table1487453233343536331323334353738393103113123133143153164174184194[[#This Row],[Rate]]</f>
        <v>0</v>
      </c>
      <c r="H101" s="116"/>
      <c r="I101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01" s="94"/>
      <c r="K101" s="95">
        <f>Table1487453233343536331323334353738393103113123133143153164174184194[[#This Row],[Rate (Auto selects)]]*Table1487453233343536331323334353738393103113123133143153164174184194[[#This Row],[Hours Used]]</f>
        <v>0</v>
      </c>
      <c r="S101" s="33"/>
      <c r="T101" s="39"/>
      <c r="U101" s="39"/>
      <c r="V101" s="39"/>
      <c r="W101" s="39"/>
      <c r="X101" s="39"/>
      <c r="Y101" s="112">
        <f>IF(X101 &lt;&gt; "", RIGHT(Table15775311283848586881828384858788898108118128138148158169179189199[[#This Row],[Class (Dropdown)]],6),0)</f>
        <v>0</v>
      </c>
      <c r="Z101" s="108"/>
      <c r="AA101" s="107"/>
      <c r="AB101" s="111">
        <f>Table15775311283848586881828384858788898108118128138148158169179189199[[#This Row],[Rate (Auto fill)]]*Table15775311283848586881828384858788898108118128138148158169179189199[[#This Row],[Hours Groomed]]</f>
        <v>0</v>
      </c>
      <c r="AC101" s="32"/>
      <c r="AD101" s="84"/>
      <c r="AE101" s="85"/>
      <c r="AF101" s="85"/>
      <c r="AI101" s="33"/>
      <c r="AJ101" s="39"/>
      <c r="AK101" s="39"/>
      <c r="AL101" s="39"/>
      <c r="AM101" s="76"/>
      <c r="AN101" s="39"/>
      <c r="AO101" s="39"/>
      <c r="AP101" s="33"/>
      <c r="AQ101" s="77"/>
      <c r="AR101" s="39"/>
      <c r="AS101" s="39"/>
      <c r="AT101" s="76"/>
      <c r="AU101" s="39"/>
      <c r="AV101" s="78"/>
      <c r="AW101" s="33"/>
      <c r="AX101" s="77"/>
      <c r="AY101" s="39"/>
      <c r="AZ101" s="39"/>
      <c r="BA101" s="76"/>
      <c r="BB101" s="39"/>
      <c r="BC101" s="78"/>
      <c r="BD101" s="33"/>
      <c r="BE101" s="77"/>
      <c r="BF101" s="39"/>
      <c r="BG101" s="39"/>
      <c r="BH101" s="76"/>
      <c r="BI101" s="39"/>
      <c r="BJ101" s="78"/>
      <c r="BK101" s="33"/>
    </row>
    <row r="102" spans="1:63" x14ac:dyDescent="0.35">
      <c r="A102" s="77"/>
      <c r="B102" s="39"/>
      <c r="C102" s="39"/>
      <c r="D102" s="39"/>
      <c r="E102" s="39"/>
      <c r="F102" s="73"/>
      <c r="G102" s="95">
        <f>Table1487453233343536331323334353738393103113123133143153164174184194[[#This Row],[Hours Worked]]*Table1487453233343536331323334353738393103113123133143153164174184194[[#This Row],[Rate]]</f>
        <v>0</v>
      </c>
      <c r="H102" s="116"/>
      <c r="I102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02" s="94"/>
      <c r="K102" s="95">
        <f>Table1487453233343536331323334353738393103113123133143153164174184194[[#This Row],[Rate (Auto selects)]]*Table1487453233343536331323334353738393103113123133143153164174184194[[#This Row],[Hours Used]]</f>
        <v>0</v>
      </c>
      <c r="S102" s="33"/>
      <c r="T102" s="39"/>
      <c r="U102" s="39"/>
      <c r="V102" s="39"/>
      <c r="W102" s="39"/>
      <c r="X102" s="39"/>
      <c r="Y102" s="112">
        <f>IF(X102 &lt;&gt; "", RIGHT(Table15775311283848586881828384858788898108118128138148158169179189199[[#This Row],[Class (Dropdown)]],6),0)</f>
        <v>0</v>
      </c>
      <c r="Z102" s="108"/>
      <c r="AA102" s="107"/>
      <c r="AB102" s="111">
        <f>Table15775311283848586881828384858788898108118128138148158169179189199[[#This Row],[Rate (Auto fill)]]*Table15775311283848586881828384858788898108118128138148158169179189199[[#This Row],[Hours Groomed]]</f>
        <v>0</v>
      </c>
      <c r="AC102" s="32"/>
      <c r="AD102" s="84"/>
      <c r="AE102" s="85"/>
      <c r="AF102" s="85"/>
      <c r="AI102" s="33"/>
      <c r="AJ102" s="39"/>
      <c r="AK102" s="39"/>
      <c r="AL102" s="39"/>
      <c r="AM102" s="76"/>
      <c r="AN102" s="39"/>
      <c r="AO102" s="39"/>
      <c r="AP102" s="33"/>
      <c r="AQ102" s="77"/>
      <c r="AR102" s="39"/>
      <c r="AS102" s="39"/>
      <c r="AT102" s="76"/>
      <c r="AU102" s="39"/>
      <c r="AV102" s="78"/>
      <c r="AW102" s="33"/>
      <c r="AX102" s="77"/>
      <c r="AY102" s="39"/>
      <c r="AZ102" s="39"/>
      <c r="BA102" s="76"/>
      <c r="BB102" s="39"/>
      <c r="BC102" s="78"/>
      <c r="BD102" s="33"/>
      <c r="BE102" s="77"/>
      <c r="BF102" s="39"/>
      <c r="BG102" s="39"/>
      <c r="BH102" s="76"/>
      <c r="BI102" s="39"/>
      <c r="BJ102" s="78"/>
      <c r="BK102" s="33"/>
    </row>
    <row r="103" spans="1:63" x14ac:dyDescent="0.35">
      <c r="A103" s="77"/>
      <c r="B103" s="39"/>
      <c r="C103" s="39"/>
      <c r="D103" s="39"/>
      <c r="E103" s="39"/>
      <c r="F103" s="73"/>
      <c r="G103" s="95">
        <f>Table1487453233343536331323334353738393103113123133143153164174184194[[#This Row],[Hours Worked]]*Table1487453233343536331323334353738393103113123133143153164174184194[[#This Row],[Rate]]</f>
        <v>0</v>
      </c>
      <c r="H103" s="116"/>
      <c r="I103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03" s="94"/>
      <c r="K103" s="95">
        <f>Table1487453233343536331323334353738393103113123133143153164174184194[[#This Row],[Rate (Auto selects)]]*Table1487453233343536331323334353738393103113123133143153164174184194[[#This Row],[Hours Used]]</f>
        <v>0</v>
      </c>
      <c r="S103" s="33"/>
      <c r="T103" s="39"/>
      <c r="U103" s="39"/>
      <c r="V103" s="39"/>
      <c r="W103" s="39"/>
      <c r="X103" s="39"/>
      <c r="Y103" s="112">
        <f>IF(X103 &lt;&gt; "", RIGHT(Table15775311283848586881828384858788898108118128138148158169179189199[[#This Row],[Class (Dropdown)]],6),0)</f>
        <v>0</v>
      </c>
      <c r="Z103" s="108"/>
      <c r="AA103" s="107"/>
      <c r="AB103" s="111">
        <f>Table15775311283848586881828384858788898108118128138148158169179189199[[#This Row],[Rate (Auto fill)]]*Table15775311283848586881828384858788898108118128138148158169179189199[[#This Row],[Hours Groomed]]</f>
        <v>0</v>
      </c>
      <c r="AC103" s="32"/>
      <c r="AD103" s="84"/>
      <c r="AE103" s="85"/>
      <c r="AF103" s="85"/>
      <c r="AI103" s="33"/>
      <c r="AJ103" s="39"/>
      <c r="AK103" s="39"/>
      <c r="AL103" s="39"/>
      <c r="AM103" s="76"/>
      <c r="AN103" s="39"/>
      <c r="AO103" s="39"/>
      <c r="AP103" s="33"/>
      <c r="AQ103" s="77"/>
      <c r="AR103" s="39"/>
      <c r="AS103" s="39"/>
      <c r="AT103" s="76"/>
      <c r="AU103" s="39"/>
      <c r="AV103" s="78"/>
      <c r="AW103" s="33"/>
      <c r="AX103" s="77"/>
      <c r="AY103" s="39"/>
      <c r="AZ103" s="39"/>
      <c r="BA103" s="76"/>
      <c r="BB103" s="39"/>
      <c r="BC103" s="78"/>
      <c r="BD103" s="33"/>
      <c r="BE103" s="77"/>
      <c r="BF103" s="39"/>
      <c r="BG103" s="39"/>
      <c r="BH103" s="76"/>
      <c r="BI103" s="39"/>
      <c r="BJ103" s="78"/>
      <c r="BK103" s="33"/>
    </row>
    <row r="104" spans="1:63" x14ac:dyDescent="0.35">
      <c r="A104" s="77"/>
      <c r="B104" s="39"/>
      <c r="C104" s="39"/>
      <c r="D104" s="39"/>
      <c r="E104" s="39"/>
      <c r="F104" s="73"/>
      <c r="G104" s="95">
        <f>Table1487453233343536331323334353738393103113123133143153164174184194[[#This Row],[Hours Worked]]*Table1487453233343536331323334353738393103113123133143153164174184194[[#This Row],[Rate]]</f>
        <v>0</v>
      </c>
      <c r="H104" s="116"/>
      <c r="I104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04" s="94"/>
      <c r="K104" s="95">
        <f>Table1487453233343536331323334353738393103113123133143153164174184194[[#This Row],[Rate (Auto selects)]]*Table1487453233343536331323334353738393103113123133143153164174184194[[#This Row],[Hours Used]]</f>
        <v>0</v>
      </c>
      <c r="S104" s="33"/>
      <c r="T104" s="39"/>
      <c r="U104" s="39"/>
      <c r="V104" s="39"/>
      <c r="W104" s="39"/>
      <c r="X104" s="39"/>
      <c r="Y104" s="112">
        <f>IF(X104 &lt;&gt; "", RIGHT(Table15775311283848586881828384858788898108118128138148158169179189199[[#This Row],[Class (Dropdown)]],6),0)</f>
        <v>0</v>
      </c>
      <c r="Z104" s="108"/>
      <c r="AA104" s="107"/>
      <c r="AB104" s="111">
        <f>Table15775311283848586881828384858788898108118128138148158169179189199[[#This Row],[Rate (Auto fill)]]*Table15775311283848586881828384858788898108118128138148158169179189199[[#This Row],[Hours Groomed]]</f>
        <v>0</v>
      </c>
      <c r="AC104" s="32"/>
      <c r="AE104" s="85"/>
      <c r="AF104" s="85"/>
      <c r="AI104" s="33"/>
      <c r="AJ104" s="39"/>
      <c r="AK104" s="39"/>
      <c r="AL104" s="39"/>
      <c r="AM104" s="76"/>
      <c r="AN104" s="39"/>
      <c r="AO104" s="39"/>
      <c r="AP104" s="33"/>
      <c r="AQ104" s="77"/>
      <c r="AR104" s="39"/>
      <c r="AS104" s="39"/>
      <c r="AT104" s="76"/>
      <c r="AU104" s="39"/>
      <c r="AV104" s="78"/>
      <c r="AW104" s="33"/>
      <c r="AX104" s="77"/>
      <c r="AY104" s="39"/>
      <c r="AZ104" s="39"/>
      <c r="BA104" s="76"/>
      <c r="BB104" s="39"/>
      <c r="BC104" s="78"/>
      <c r="BD104" s="33"/>
      <c r="BE104" s="77"/>
      <c r="BF104" s="39"/>
      <c r="BG104" s="39"/>
      <c r="BH104" s="76"/>
      <c r="BI104" s="39"/>
      <c r="BJ104" s="78"/>
      <c r="BK104" s="33"/>
    </row>
    <row r="105" spans="1:63" x14ac:dyDescent="0.35">
      <c r="A105" s="77"/>
      <c r="B105" s="39"/>
      <c r="C105" s="39"/>
      <c r="D105" s="39"/>
      <c r="E105" s="39"/>
      <c r="F105" s="73"/>
      <c r="G105" s="95">
        <f>Table1487453233343536331323334353738393103113123133143153164174184194[[#This Row],[Hours Worked]]*Table1487453233343536331323334353738393103113123133143153164174184194[[#This Row],[Rate]]</f>
        <v>0</v>
      </c>
      <c r="H105" s="116"/>
      <c r="I105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05" s="94"/>
      <c r="K105" s="95">
        <f>Table1487453233343536331323334353738393103113123133143153164174184194[[#This Row],[Rate (Auto selects)]]*Table1487453233343536331323334353738393103113123133143153164174184194[[#This Row],[Hours Used]]</f>
        <v>0</v>
      </c>
      <c r="S105" s="33"/>
      <c r="T105" s="39"/>
      <c r="U105" s="39"/>
      <c r="V105" s="39"/>
      <c r="W105" s="39"/>
      <c r="X105" s="39"/>
      <c r="Y105" s="112">
        <f>IF(X105 &lt;&gt; "", RIGHT(Table15775311283848586881828384858788898108118128138148158169179189199[[#This Row],[Class (Dropdown)]],6),0)</f>
        <v>0</v>
      </c>
      <c r="Z105" s="108"/>
      <c r="AA105" s="107"/>
      <c r="AB105" s="111">
        <f>Table15775311283848586881828384858788898108118128138148158169179189199[[#This Row],[Rate (Auto fill)]]*Table15775311283848586881828384858788898108118128138148158169179189199[[#This Row],[Hours Groomed]]</f>
        <v>0</v>
      </c>
      <c r="AC105" s="32"/>
      <c r="AE105" s="85"/>
      <c r="AF105" s="85"/>
      <c r="AI105" s="33"/>
      <c r="AJ105" s="39"/>
      <c r="AK105" s="39"/>
      <c r="AL105" s="39"/>
      <c r="AM105" s="76"/>
      <c r="AN105" s="39"/>
      <c r="AO105" s="39"/>
      <c r="AP105" s="33"/>
      <c r="AQ105" s="77"/>
      <c r="AR105" s="39"/>
      <c r="AS105" s="39"/>
      <c r="AT105" s="76"/>
      <c r="AU105" s="39"/>
      <c r="AV105" s="78"/>
      <c r="AW105" s="33"/>
      <c r="AX105" s="77"/>
      <c r="AY105" s="39"/>
      <c r="AZ105" s="39"/>
      <c r="BA105" s="76"/>
      <c r="BB105" s="39"/>
      <c r="BC105" s="78"/>
      <c r="BD105" s="33"/>
      <c r="BE105" s="77"/>
      <c r="BF105" s="39"/>
      <c r="BG105" s="39"/>
      <c r="BH105" s="76"/>
      <c r="BI105" s="39"/>
      <c r="BJ105" s="78"/>
      <c r="BK105" s="33"/>
    </row>
    <row r="106" spans="1:63" x14ac:dyDescent="0.35">
      <c r="A106" s="77"/>
      <c r="B106" s="39"/>
      <c r="C106" s="39"/>
      <c r="D106" s="39"/>
      <c r="E106" s="39"/>
      <c r="F106" s="73"/>
      <c r="G106" s="95">
        <f>Table1487453233343536331323334353738393103113123133143153164174184194[[#This Row],[Hours Worked]]*Table1487453233343536331323334353738393103113123133143153164174184194[[#This Row],[Rate]]</f>
        <v>0</v>
      </c>
      <c r="H106" s="116"/>
      <c r="I106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06" s="94"/>
      <c r="K106" s="95">
        <f>Table1487453233343536331323334353738393103113123133143153164174184194[[#This Row],[Rate (Auto selects)]]*Table1487453233343536331323334353738393103113123133143153164174184194[[#This Row],[Hours Used]]</f>
        <v>0</v>
      </c>
      <c r="S106" s="33"/>
      <c r="T106" s="39"/>
      <c r="U106" s="39"/>
      <c r="V106" s="39"/>
      <c r="W106" s="39"/>
      <c r="X106" s="39"/>
      <c r="Y106" s="112">
        <f>IF(X106 &lt;&gt; "", RIGHT(Table15775311283848586881828384858788898108118128138148158169179189199[[#This Row],[Class (Dropdown)]],6),0)</f>
        <v>0</v>
      </c>
      <c r="Z106" s="108"/>
      <c r="AA106" s="107"/>
      <c r="AB106" s="111">
        <f>Table15775311283848586881828384858788898108118128138148158169179189199[[#This Row],[Rate (Auto fill)]]*Table15775311283848586881828384858788898108118128138148158169179189199[[#This Row],[Hours Groomed]]</f>
        <v>0</v>
      </c>
      <c r="AC106" s="32"/>
      <c r="AE106" s="85"/>
      <c r="AF106" s="85"/>
      <c r="AI106" s="33"/>
      <c r="AJ106" s="39"/>
      <c r="AK106" s="39"/>
      <c r="AL106" s="39"/>
      <c r="AM106" s="76"/>
      <c r="AN106" s="39"/>
      <c r="AO106" s="39"/>
      <c r="AP106" s="33"/>
      <c r="AQ106" s="77"/>
      <c r="AR106" s="39"/>
      <c r="AS106" s="39"/>
      <c r="AT106" s="76"/>
      <c r="AU106" s="39"/>
      <c r="AV106" s="78"/>
      <c r="AW106" s="33"/>
      <c r="AX106" s="77"/>
      <c r="AY106" s="39"/>
      <c r="AZ106" s="39"/>
      <c r="BA106" s="76"/>
      <c r="BB106" s="39"/>
      <c r="BC106" s="78"/>
      <c r="BD106" s="33"/>
      <c r="BE106" s="77"/>
      <c r="BF106" s="39"/>
      <c r="BG106" s="39"/>
      <c r="BH106" s="76"/>
      <c r="BI106" s="39"/>
      <c r="BJ106" s="78"/>
      <c r="BK106" s="33"/>
    </row>
    <row r="107" spans="1:63" x14ac:dyDescent="0.35">
      <c r="A107" s="77"/>
      <c r="B107" s="39"/>
      <c r="C107" s="39"/>
      <c r="D107" s="39"/>
      <c r="E107" s="39"/>
      <c r="F107" s="73"/>
      <c r="G107" s="95">
        <f>Table1487453233343536331323334353738393103113123133143153164174184194[[#This Row],[Hours Worked]]*Table1487453233343536331323334353738393103113123133143153164174184194[[#This Row],[Rate]]</f>
        <v>0</v>
      </c>
      <c r="H107" s="116"/>
      <c r="I107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07" s="94"/>
      <c r="K107" s="95">
        <f>Table1487453233343536331323334353738393103113123133143153164174184194[[#This Row],[Rate (Auto selects)]]*Table1487453233343536331323334353738393103113123133143153164174184194[[#This Row],[Hours Used]]</f>
        <v>0</v>
      </c>
      <c r="S107" s="33"/>
      <c r="T107" s="39"/>
      <c r="U107" s="39"/>
      <c r="V107" s="39"/>
      <c r="W107" s="39"/>
      <c r="X107" s="39"/>
      <c r="Y107" s="112">
        <f>IF(X107 &lt;&gt; "", RIGHT(Table15775311283848586881828384858788898108118128138148158169179189199[[#This Row],[Class (Dropdown)]],6),0)</f>
        <v>0</v>
      </c>
      <c r="Z107" s="108"/>
      <c r="AA107" s="107"/>
      <c r="AB107" s="111">
        <f>Table15775311283848586881828384858788898108118128138148158169179189199[[#This Row],[Rate (Auto fill)]]*Table15775311283848586881828384858788898108118128138148158169179189199[[#This Row],[Hours Groomed]]</f>
        <v>0</v>
      </c>
      <c r="AC107" s="32"/>
      <c r="AE107" s="85"/>
      <c r="AF107" s="85"/>
      <c r="AI107" s="33"/>
      <c r="AJ107" s="39"/>
      <c r="AK107" s="39"/>
      <c r="AL107" s="39"/>
      <c r="AM107" s="76"/>
      <c r="AN107" s="39"/>
      <c r="AO107" s="39"/>
      <c r="AP107" s="33"/>
      <c r="AQ107" s="77"/>
      <c r="AR107" s="39"/>
      <c r="AS107" s="39"/>
      <c r="AT107" s="76"/>
      <c r="AU107" s="39"/>
      <c r="AV107" s="78"/>
      <c r="AW107" s="33"/>
      <c r="AX107" s="77"/>
      <c r="AY107" s="39"/>
      <c r="AZ107" s="39"/>
      <c r="BA107" s="76"/>
      <c r="BB107" s="39"/>
      <c r="BC107" s="78"/>
      <c r="BD107" s="33"/>
      <c r="BE107" s="77"/>
      <c r="BF107" s="39"/>
      <c r="BG107" s="39"/>
      <c r="BH107" s="76"/>
      <c r="BI107" s="39"/>
      <c r="BJ107" s="78"/>
      <c r="BK107" s="33"/>
    </row>
    <row r="108" spans="1:63" x14ac:dyDescent="0.35">
      <c r="A108" s="77"/>
      <c r="B108" s="39"/>
      <c r="C108" s="39"/>
      <c r="D108" s="39"/>
      <c r="E108" s="39"/>
      <c r="F108" s="73"/>
      <c r="G108" s="95">
        <f>Table1487453233343536331323334353738393103113123133143153164174184194[[#This Row],[Hours Worked]]*Table1487453233343536331323334353738393103113123133143153164174184194[[#This Row],[Rate]]</f>
        <v>0</v>
      </c>
      <c r="H108" s="116"/>
      <c r="I108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08" s="94"/>
      <c r="K108" s="95">
        <f>Table1487453233343536331323334353738393103113123133143153164174184194[[#This Row],[Rate (Auto selects)]]*Table1487453233343536331323334353738393103113123133143153164174184194[[#This Row],[Hours Used]]</f>
        <v>0</v>
      </c>
      <c r="S108" s="33"/>
      <c r="T108" s="39"/>
      <c r="U108" s="39"/>
      <c r="V108" s="39"/>
      <c r="W108" s="39"/>
      <c r="X108" s="39"/>
      <c r="Y108" s="112">
        <f>IF(X108 &lt;&gt; "", RIGHT(Table15775311283848586881828384858788898108118128138148158169179189199[[#This Row],[Class (Dropdown)]],6),0)</f>
        <v>0</v>
      </c>
      <c r="Z108" s="108"/>
      <c r="AA108" s="107"/>
      <c r="AB108" s="111">
        <f>Table15775311283848586881828384858788898108118128138148158169179189199[[#This Row],[Rate (Auto fill)]]*Table15775311283848586881828384858788898108118128138148158169179189199[[#This Row],[Hours Groomed]]</f>
        <v>0</v>
      </c>
      <c r="AC108" s="32"/>
      <c r="AE108" s="85"/>
      <c r="AF108" s="85"/>
      <c r="AI108" s="33"/>
      <c r="AJ108" s="39"/>
      <c r="AK108" s="39"/>
      <c r="AL108" s="39"/>
      <c r="AM108" s="76"/>
      <c r="AN108" s="39"/>
      <c r="AO108" s="39"/>
      <c r="AP108" s="33"/>
      <c r="AQ108" s="77"/>
      <c r="AR108" s="39"/>
      <c r="AS108" s="39"/>
      <c r="AT108" s="76"/>
      <c r="AU108" s="39"/>
      <c r="AV108" s="78"/>
      <c r="AW108" s="33"/>
      <c r="AX108" s="77"/>
      <c r="AY108" s="39"/>
      <c r="AZ108" s="39"/>
      <c r="BA108" s="76"/>
      <c r="BB108" s="39"/>
      <c r="BC108" s="78"/>
      <c r="BD108" s="33"/>
      <c r="BE108" s="77"/>
      <c r="BF108" s="39"/>
      <c r="BG108" s="39"/>
      <c r="BH108" s="76"/>
      <c r="BI108" s="39"/>
      <c r="BJ108" s="78"/>
      <c r="BK108" s="33"/>
    </row>
    <row r="109" spans="1:63" x14ac:dyDescent="0.35">
      <c r="A109" s="77"/>
      <c r="B109" s="39"/>
      <c r="C109" s="39"/>
      <c r="D109" s="39"/>
      <c r="E109" s="39"/>
      <c r="F109" s="73"/>
      <c r="G109" s="95">
        <f>Table1487453233343536331323334353738393103113123133143153164174184194[[#This Row],[Hours Worked]]*Table1487453233343536331323334353738393103113123133143153164174184194[[#This Row],[Rate]]</f>
        <v>0</v>
      </c>
      <c r="H109" s="116"/>
      <c r="I109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09" s="94"/>
      <c r="K109" s="95">
        <f>Table1487453233343536331323334353738393103113123133143153164174184194[[#This Row],[Rate (Auto selects)]]*Table1487453233343536331323334353738393103113123133143153164174184194[[#This Row],[Hours Used]]</f>
        <v>0</v>
      </c>
      <c r="S109" s="33"/>
      <c r="T109" s="39"/>
      <c r="U109" s="39"/>
      <c r="V109" s="39"/>
      <c r="W109" s="39"/>
      <c r="X109" s="39"/>
      <c r="Y109" s="112">
        <f>IF(X109 &lt;&gt; "", RIGHT(Table15775311283848586881828384858788898108118128138148158169179189199[[#This Row],[Class (Dropdown)]],6),0)</f>
        <v>0</v>
      </c>
      <c r="Z109" s="108"/>
      <c r="AA109" s="107"/>
      <c r="AB109" s="111">
        <f>Table15775311283848586881828384858788898108118128138148158169179189199[[#This Row],[Rate (Auto fill)]]*Table15775311283848586881828384858788898108118128138148158169179189199[[#This Row],[Hours Groomed]]</f>
        <v>0</v>
      </c>
      <c r="AC109" s="32"/>
      <c r="AE109" s="85"/>
      <c r="AF109" s="85"/>
      <c r="AI109" s="33"/>
      <c r="AJ109" s="39"/>
      <c r="AK109" s="39"/>
      <c r="AL109" s="39"/>
      <c r="AM109" s="76"/>
      <c r="AN109" s="39"/>
      <c r="AO109" s="39"/>
      <c r="AP109" s="33"/>
      <c r="AQ109" s="77"/>
      <c r="AR109" s="39"/>
      <c r="AS109" s="39"/>
      <c r="AT109" s="76"/>
      <c r="AU109" s="39"/>
      <c r="AV109" s="78"/>
      <c r="AW109" s="33"/>
      <c r="AX109" s="77"/>
      <c r="AY109" s="39"/>
      <c r="AZ109" s="39"/>
      <c r="BA109" s="76"/>
      <c r="BB109" s="39"/>
      <c r="BC109" s="78"/>
      <c r="BD109" s="33"/>
      <c r="BE109" s="77"/>
      <c r="BF109" s="39"/>
      <c r="BG109" s="39"/>
      <c r="BH109" s="76"/>
      <c r="BI109" s="39"/>
      <c r="BJ109" s="78"/>
      <c r="BK109" s="33"/>
    </row>
    <row r="110" spans="1:63" x14ac:dyDescent="0.35">
      <c r="A110" s="77"/>
      <c r="B110" s="39"/>
      <c r="C110" s="39"/>
      <c r="D110" s="39"/>
      <c r="E110" s="39"/>
      <c r="F110" s="73"/>
      <c r="G110" s="95">
        <f>Table1487453233343536331323334353738393103113123133143153164174184194[[#This Row],[Hours Worked]]*Table1487453233343536331323334353738393103113123133143153164174184194[[#This Row],[Rate]]</f>
        <v>0</v>
      </c>
      <c r="H110" s="116"/>
      <c r="I110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10" s="94"/>
      <c r="K110" s="95">
        <f>Table1487453233343536331323334353738393103113123133143153164174184194[[#This Row],[Rate (Auto selects)]]*Table1487453233343536331323334353738393103113123133143153164174184194[[#This Row],[Hours Used]]</f>
        <v>0</v>
      </c>
      <c r="S110" s="33"/>
      <c r="T110" s="39"/>
      <c r="U110" s="39"/>
      <c r="V110" s="39"/>
      <c r="W110" s="39"/>
      <c r="X110" s="39"/>
      <c r="Y110" s="112">
        <f>IF(X110 &lt;&gt; "", RIGHT(Table15775311283848586881828384858788898108118128138148158169179189199[[#This Row],[Class (Dropdown)]],6),0)</f>
        <v>0</v>
      </c>
      <c r="Z110" s="108"/>
      <c r="AA110" s="107"/>
      <c r="AB110" s="111">
        <f>Table15775311283848586881828384858788898108118128138148158169179189199[[#This Row],[Rate (Auto fill)]]*Table15775311283848586881828384858788898108118128138148158169179189199[[#This Row],[Hours Groomed]]</f>
        <v>0</v>
      </c>
      <c r="AC110" s="32"/>
      <c r="AE110" s="85"/>
      <c r="AF110" s="85"/>
      <c r="AI110" s="33"/>
      <c r="AJ110" s="39"/>
      <c r="AK110" s="39"/>
      <c r="AL110" s="39"/>
      <c r="AM110" s="76"/>
      <c r="AN110" s="39"/>
      <c r="AO110" s="39"/>
      <c r="AP110" s="33"/>
      <c r="AQ110" s="77"/>
      <c r="AR110" s="39"/>
      <c r="AS110" s="39"/>
      <c r="AT110" s="76"/>
      <c r="AU110" s="39"/>
      <c r="AV110" s="78"/>
      <c r="AW110" s="33"/>
      <c r="AX110" s="77"/>
      <c r="AY110" s="39"/>
      <c r="AZ110" s="39"/>
      <c r="BA110" s="76"/>
      <c r="BB110" s="39"/>
      <c r="BC110" s="78"/>
      <c r="BD110" s="33"/>
      <c r="BE110" s="77"/>
      <c r="BF110" s="39"/>
      <c r="BG110" s="39"/>
      <c r="BH110" s="76"/>
      <c r="BI110" s="39"/>
      <c r="BJ110" s="78"/>
      <c r="BK110" s="33"/>
    </row>
    <row r="111" spans="1:63" x14ac:dyDescent="0.35">
      <c r="A111" s="77"/>
      <c r="B111" s="39"/>
      <c r="C111" s="39"/>
      <c r="D111" s="39"/>
      <c r="E111" s="39"/>
      <c r="F111" s="73"/>
      <c r="G111" s="95">
        <f>Table1487453233343536331323334353738393103113123133143153164174184194[[#This Row],[Hours Worked]]*Table1487453233343536331323334353738393103113123133143153164174184194[[#This Row],[Rate]]</f>
        <v>0</v>
      </c>
      <c r="H111" s="116"/>
      <c r="I111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11" s="94"/>
      <c r="K111" s="95">
        <f>Table1487453233343536331323334353738393103113123133143153164174184194[[#This Row],[Rate (Auto selects)]]*Table1487453233343536331323334353738393103113123133143153164174184194[[#This Row],[Hours Used]]</f>
        <v>0</v>
      </c>
      <c r="S111" s="33"/>
      <c r="T111" s="39"/>
      <c r="U111" s="39"/>
      <c r="V111" s="39"/>
      <c r="W111" s="39"/>
      <c r="X111" s="39"/>
      <c r="Y111" s="112">
        <f>IF(X111 &lt;&gt; "", RIGHT(Table15775311283848586881828384858788898108118128138148158169179189199[[#This Row],[Class (Dropdown)]],6),0)</f>
        <v>0</v>
      </c>
      <c r="Z111" s="108"/>
      <c r="AA111" s="107"/>
      <c r="AB111" s="111">
        <f>Table15775311283848586881828384858788898108118128138148158169179189199[[#This Row],[Rate (Auto fill)]]*Table15775311283848586881828384858788898108118128138148158169179189199[[#This Row],[Hours Groomed]]</f>
        <v>0</v>
      </c>
      <c r="AC111" s="32"/>
      <c r="AE111" s="85"/>
      <c r="AF111" s="85"/>
      <c r="AI111" s="33"/>
      <c r="AJ111" s="39"/>
      <c r="AK111" s="39"/>
      <c r="AL111" s="39"/>
      <c r="AM111" s="76"/>
      <c r="AN111" s="39"/>
      <c r="AO111" s="39"/>
      <c r="AP111" s="33"/>
      <c r="AQ111" s="77"/>
      <c r="AR111" s="39"/>
      <c r="AS111" s="39"/>
      <c r="AT111" s="76"/>
      <c r="AU111" s="39"/>
      <c r="AV111" s="78"/>
      <c r="AW111" s="33"/>
      <c r="AX111" s="77"/>
      <c r="AY111" s="39"/>
      <c r="AZ111" s="39"/>
      <c r="BA111" s="76"/>
      <c r="BB111" s="39"/>
      <c r="BC111" s="78"/>
      <c r="BD111" s="33"/>
      <c r="BE111" s="77"/>
      <c r="BF111" s="39"/>
      <c r="BG111" s="39"/>
      <c r="BH111" s="76"/>
      <c r="BI111" s="39"/>
      <c r="BJ111" s="78"/>
      <c r="BK111" s="33"/>
    </row>
    <row r="112" spans="1:63" x14ac:dyDescent="0.35">
      <c r="A112" s="77"/>
      <c r="B112" s="39"/>
      <c r="C112" s="39"/>
      <c r="D112" s="39"/>
      <c r="E112" s="39"/>
      <c r="F112" s="73"/>
      <c r="G112" s="95">
        <f>Table1487453233343536331323334353738393103113123133143153164174184194[[#This Row],[Hours Worked]]*Table1487453233343536331323334353738393103113123133143153164174184194[[#This Row],[Rate]]</f>
        <v>0</v>
      </c>
      <c r="H112" s="116"/>
      <c r="I112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12" s="94"/>
      <c r="K112" s="95">
        <f>Table1487453233343536331323334353738393103113123133143153164174184194[[#This Row],[Rate (Auto selects)]]*Table1487453233343536331323334353738393103113123133143153164174184194[[#This Row],[Hours Used]]</f>
        <v>0</v>
      </c>
      <c r="S112" s="33"/>
      <c r="T112" s="39"/>
      <c r="U112" s="39"/>
      <c r="V112" s="39"/>
      <c r="W112" s="39"/>
      <c r="X112" s="39"/>
      <c r="Y112" s="112">
        <f>IF(X112 &lt;&gt; "", RIGHT(Table15775311283848586881828384858788898108118128138148158169179189199[[#This Row],[Class (Dropdown)]],6),0)</f>
        <v>0</v>
      </c>
      <c r="Z112" s="108"/>
      <c r="AA112" s="107"/>
      <c r="AB112" s="111">
        <f>Table15775311283848586881828384858788898108118128138148158169179189199[[#This Row],[Rate (Auto fill)]]*Table15775311283848586881828384858788898108118128138148158169179189199[[#This Row],[Hours Groomed]]</f>
        <v>0</v>
      </c>
      <c r="AC112" s="32"/>
      <c r="AE112" s="85"/>
      <c r="AF112" s="85"/>
      <c r="AI112" s="33"/>
      <c r="AJ112" s="39"/>
      <c r="AK112" s="39"/>
      <c r="AL112" s="39"/>
      <c r="AM112" s="76"/>
      <c r="AN112" s="39"/>
      <c r="AO112" s="39"/>
      <c r="AP112" s="33"/>
      <c r="AQ112" s="77"/>
      <c r="AR112" s="39"/>
      <c r="AS112" s="39"/>
      <c r="AT112" s="76"/>
      <c r="AU112" s="39"/>
      <c r="AV112" s="78"/>
      <c r="AW112" s="33"/>
      <c r="AX112" s="77"/>
      <c r="AY112" s="39"/>
      <c r="AZ112" s="39"/>
      <c r="BA112" s="76"/>
      <c r="BB112" s="39"/>
      <c r="BC112" s="78"/>
      <c r="BD112" s="33"/>
      <c r="BE112" s="77"/>
      <c r="BF112" s="39"/>
      <c r="BG112" s="39"/>
      <c r="BH112" s="76"/>
      <c r="BI112" s="39"/>
      <c r="BJ112" s="78"/>
      <c r="BK112" s="33"/>
    </row>
    <row r="113" spans="1:63" x14ac:dyDescent="0.35">
      <c r="A113" s="77"/>
      <c r="B113" s="39"/>
      <c r="C113" s="39"/>
      <c r="D113" s="39"/>
      <c r="E113" s="39"/>
      <c r="F113" s="73"/>
      <c r="G113" s="95">
        <f>Table1487453233343536331323334353738393103113123133143153164174184194[[#This Row],[Hours Worked]]*Table1487453233343536331323334353738393103113123133143153164174184194[[#This Row],[Rate]]</f>
        <v>0</v>
      </c>
      <c r="H113" s="116"/>
      <c r="I113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13" s="94"/>
      <c r="K113" s="95">
        <f>Table1487453233343536331323334353738393103113123133143153164174184194[[#This Row],[Rate (Auto selects)]]*Table1487453233343536331323334353738393103113123133143153164174184194[[#This Row],[Hours Used]]</f>
        <v>0</v>
      </c>
      <c r="S113" s="33"/>
      <c r="T113" s="39"/>
      <c r="U113" s="39"/>
      <c r="V113" s="39"/>
      <c r="W113" s="39"/>
      <c r="X113" s="39"/>
      <c r="Y113" s="112">
        <f>IF(X113 &lt;&gt; "", RIGHT(Table15775311283848586881828384858788898108118128138148158169179189199[[#This Row],[Class (Dropdown)]],6),0)</f>
        <v>0</v>
      </c>
      <c r="Z113" s="108"/>
      <c r="AA113" s="107"/>
      <c r="AB113" s="111">
        <f>Table15775311283848586881828384858788898108118128138148158169179189199[[#This Row],[Rate (Auto fill)]]*Table15775311283848586881828384858788898108118128138148158169179189199[[#This Row],[Hours Groomed]]</f>
        <v>0</v>
      </c>
      <c r="AC113" s="32"/>
      <c r="AE113" s="85"/>
      <c r="AF113" s="85"/>
      <c r="AI113" s="33"/>
      <c r="AJ113" s="39"/>
      <c r="AK113" s="39"/>
      <c r="AL113" s="39"/>
      <c r="AM113" s="76"/>
      <c r="AN113" s="39"/>
      <c r="AO113" s="39"/>
      <c r="AP113" s="33"/>
      <c r="AQ113" s="77"/>
      <c r="AR113" s="39"/>
      <c r="AS113" s="39"/>
      <c r="AT113" s="76"/>
      <c r="AU113" s="39"/>
      <c r="AV113" s="78"/>
      <c r="AW113" s="33"/>
      <c r="AX113" s="77"/>
      <c r="AY113" s="39"/>
      <c r="AZ113" s="39"/>
      <c r="BA113" s="76"/>
      <c r="BB113" s="39"/>
      <c r="BC113" s="78"/>
      <c r="BD113" s="33"/>
      <c r="BE113" s="77"/>
      <c r="BF113" s="39"/>
      <c r="BG113" s="39"/>
      <c r="BH113" s="76"/>
      <c r="BI113" s="39"/>
      <c r="BJ113" s="78"/>
      <c r="BK113" s="33"/>
    </row>
    <row r="114" spans="1:63" x14ac:dyDescent="0.35">
      <c r="A114" s="77"/>
      <c r="B114" s="39"/>
      <c r="C114" s="39"/>
      <c r="D114" s="39"/>
      <c r="E114" s="39"/>
      <c r="F114" s="73"/>
      <c r="G114" s="95">
        <f>Table1487453233343536331323334353738393103113123133143153164174184194[[#This Row],[Hours Worked]]*Table1487453233343536331323334353738393103113123133143153164174184194[[#This Row],[Rate]]</f>
        <v>0</v>
      </c>
      <c r="H114" s="116"/>
      <c r="I114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14" s="94"/>
      <c r="K114" s="95">
        <f>Table1487453233343536331323334353738393103113123133143153164174184194[[#This Row],[Rate (Auto selects)]]*Table1487453233343536331323334353738393103113123133143153164174184194[[#This Row],[Hours Used]]</f>
        <v>0</v>
      </c>
      <c r="S114" s="33"/>
      <c r="T114" s="39"/>
      <c r="U114" s="39"/>
      <c r="V114" s="39"/>
      <c r="W114" s="39"/>
      <c r="X114" s="39"/>
      <c r="Y114" s="112">
        <f>IF(X114 &lt;&gt; "", RIGHT(Table15775311283848586881828384858788898108118128138148158169179189199[[#This Row],[Class (Dropdown)]],6),0)</f>
        <v>0</v>
      </c>
      <c r="Z114" s="108"/>
      <c r="AA114" s="107"/>
      <c r="AB114" s="111">
        <f>Table15775311283848586881828384858788898108118128138148158169179189199[[#This Row],[Rate (Auto fill)]]*Table15775311283848586881828384858788898108118128138148158169179189199[[#This Row],[Hours Groomed]]</f>
        <v>0</v>
      </c>
      <c r="AC114" s="32"/>
      <c r="AE114" s="85"/>
      <c r="AF114" s="85"/>
      <c r="AI114" s="33"/>
      <c r="AJ114" s="39"/>
      <c r="AK114" s="39"/>
      <c r="AL114" s="39"/>
      <c r="AM114" s="76"/>
      <c r="AN114" s="39"/>
      <c r="AO114" s="39"/>
      <c r="AP114" s="33"/>
      <c r="AQ114" s="77"/>
      <c r="AR114" s="39"/>
      <c r="AS114" s="39"/>
      <c r="AT114" s="76"/>
      <c r="AU114" s="39"/>
      <c r="AV114" s="78"/>
      <c r="AW114" s="33"/>
      <c r="AX114" s="77"/>
      <c r="AY114" s="39"/>
      <c r="AZ114" s="39"/>
      <c r="BA114" s="76"/>
      <c r="BB114" s="39"/>
      <c r="BC114" s="78"/>
      <c r="BD114" s="33"/>
      <c r="BE114" s="77"/>
      <c r="BF114" s="39"/>
      <c r="BG114" s="39"/>
      <c r="BH114" s="76"/>
      <c r="BI114" s="39"/>
      <c r="BJ114" s="78"/>
      <c r="BK114" s="33"/>
    </row>
    <row r="115" spans="1:63" x14ac:dyDescent="0.35">
      <c r="A115" s="77"/>
      <c r="B115" s="39"/>
      <c r="C115" s="39"/>
      <c r="D115" s="39"/>
      <c r="E115" s="39"/>
      <c r="F115" s="73"/>
      <c r="G115" s="95">
        <f>Table1487453233343536331323334353738393103113123133143153164174184194[[#This Row],[Hours Worked]]*Table1487453233343536331323334353738393103113123133143153164174184194[[#This Row],[Rate]]</f>
        <v>0</v>
      </c>
      <c r="H115" s="116"/>
      <c r="I115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15" s="94"/>
      <c r="K115" s="95">
        <f>Table1487453233343536331323334353738393103113123133143153164174184194[[#This Row],[Rate (Auto selects)]]*Table1487453233343536331323334353738393103113123133143153164174184194[[#This Row],[Hours Used]]</f>
        <v>0</v>
      </c>
      <c r="S115" s="33"/>
      <c r="T115" s="39"/>
      <c r="U115" s="39"/>
      <c r="V115" s="39"/>
      <c r="W115" s="39"/>
      <c r="X115" s="39"/>
      <c r="Y115" s="112">
        <f>IF(X115 &lt;&gt; "", RIGHT(Table15775311283848586881828384858788898108118128138148158169179189199[[#This Row],[Class (Dropdown)]],6),0)</f>
        <v>0</v>
      </c>
      <c r="Z115" s="108"/>
      <c r="AA115" s="107"/>
      <c r="AB115" s="111">
        <f>Table15775311283848586881828384858788898108118128138148158169179189199[[#This Row],[Rate (Auto fill)]]*Table15775311283848586881828384858788898108118128138148158169179189199[[#This Row],[Hours Groomed]]</f>
        <v>0</v>
      </c>
      <c r="AC115" s="32"/>
      <c r="AE115" s="85"/>
      <c r="AF115" s="85"/>
      <c r="AI115" s="33"/>
      <c r="AJ115" s="39"/>
      <c r="AK115" s="39"/>
      <c r="AL115" s="39"/>
      <c r="AM115" s="76"/>
      <c r="AN115" s="39"/>
      <c r="AO115" s="39"/>
      <c r="AP115" s="33"/>
      <c r="AQ115" s="77"/>
      <c r="AR115" s="39"/>
      <c r="AS115" s="39"/>
      <c r="AT115" s="76"/>
      <c r="AU115" s="39"/>
      <c r="AV115" s="78"/>
      <c r="AW115" s="33"/>
      <c r="AX115" s="77"/>
      <c r="AY115" s="39"/>
      <c r="AZ115" s="39"/>
      <c r="BA115" s="76"/>
      <c r="BB115" s="39"/>
      <c r="BC115" s="78"/>
      <c r="BD115" s="33"/>
      <c r="BE115" s="77"/>
      <c r="BF115" s="39"/>
      <c r="BG115" s="39"/>
      <c r="BH115" s="76"/>
      <c r="BI115" s="39"/>
      <c r="BJ115" s="78"/>
      <c r="BK115" s="33"/>
    </row>
    <row r="116" spans="1:63" x14ac:dyDescent="0.35">
      <c r="A116" s="77"/>
      <c r="B116" s="39"/>
      <c r="C116" s="39"/>
      <c r="D116" s="39"/>
      <c r="E116" s="39"/>
      <c r="F116" s="73"/>
      <c r="G116" s="95">
        <f>Table1487453233343536331323334353738393103113123133143153164174184194[[#This Row],[Hours Worked]]*Table1487453233343536331323334353738393103113123133143153164174184194[[#This Row],[Rate]]</f>
        <v>0</v>
      </c>
      <c r="H116" s="116"/>
      <c r="I116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16" s="94"/>
      <c r="K116" s="95">
        <f>Table1487453233343536331323334353738393103113123133143153164174184194[[#This Row],[Rate (Auto selects)]]*Table1487453233343536331323334353738393103113123133143153164174184194[[#This Row],[Hours Used]]</f>
        <v>0</v>
      </c>
      <c r="S116" s="33"/>
      <c r="T116" s="39"/>
      <c r="U116" s="39"/>
      <c r="V116" s="39"/>
      <c r="W116" s="39"/>
      <c r="X116" s="39"/>
      <c r="Y116" s="112">
        <f>IF(X116 &lt;&gt; "", RIGHT(Table15775311283848586881828384858788898108118128138148158169179189199[[#This Row],[Class (Dropdown)]],6),0)</f>
        <v>0</v>
      </c>
      <c r="Z116" s="108"/>
      <c r="AA116" s="107"/>
      <c r="AB116" s="111">
        <f>Table15775311283848586881828384858788898108118128138148158169179189199[[#This Row],[Rate (Auto fill)]]*Table15775311283848586881828384858788898108118128138148158169179189199[[#This Row],[Hours Groomed]]</f>
        <v>0</v>
      </c>
      <c r="AC116" s="32"/>
      <c r="AE116" s="85"/>
      <c r="AF116" s="85"/>
      <c r="AI116" s="33"/>
      <c r="AJ116" s="39"/>
      <c r="AK116" s="39"/>
      <c r="AL116" s="39"/>
      <c r="AM116" s="76"/>
      <c r="AN116" s="39"/>
      <c r="AO116" s="39"/>
      <c r="AP116" s="33"/>
      <c r="AQ116" s="77"/>
      <c r="AR116" s="39"/>
      <c r="AS116" s="39"/>
      <c r="AT116" s="76"/>
      <c r="AU116" s="39"/>
      <c r="AV116" s="78"/>
      <c r="AW116" s="33"/>
      <c r="AX116" s="77"/>
      <c r="AY116" s="39"/>
      <c r="AZ116" s="39"/>
      <c r="BA116" s="76"/>
      <c r="BB116" s="39"/>
      <c r="BC116" s="78"/>
      <c r="BD116" s="33"/>
      <c r="BE116" s="77"/>
      <c r="BF116" s="39"/>
      <c r="BG116" s="39"/>
      <c r="BH116" s="76"/>
      <c r="BI116" s="39"/>
      <c r="BJ116" s="78"/>
      <c r="BK116" s="33"/>
    </row>
    <row r="117" spans="1:63" x14ac:dyDescent="0.35">
      <c r="A117" s="77"/>
      <c r="B117" s="39"/>
      <c r="C117" s="39"/>
      <c r="D117" s="39"/>
      <c r="E117" s="39"/>
      <c r="F117" s="73"/>
      <c r="G117" s="95">
        <f>Table1487453233343536331323334353738393103113123133143153164174184194[[#This Row],[Hours Worked]]*Table1487453233343536331323334353738393103113123133143153164174184194[[#This Row],[Rate]]</f>
        <v>0</v>
      </c>
      <c r="H117" s="116"/>
      <c r="I117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17" s="94"/>
      <c r="K117" s="95">
        <f>Table1487453233343536331323334353738393103113123133143153164174184194[[#This Row],[Rate (Auto selects)]]*Table1487453233343536331323334353738393103113123133143153164174184194[[#This Row],[Hours Used]]</f>
        <v>0</v>
      </c>
      <c r="S117" s="33"/>
      <c r="T117" s="39"/>
      <c r="U117" s="39"/>
      <c r="V117" s="39"/>
      <c r="W117" s="39"/>
      <c r="X117" s="39"/>
      <c r="Y117" s="112">
        <f>IF(X117 &lt;&gt; "", RIGHT(Table15775311283848586881828384858788898108118128138148158169179189199[[#This Row],[Class (Dropdown)]],6),0)</f>
        <v>0</v>
      </c>
      <c r="Z117" s="108"/>
      <c r="AA117" s="107"/>
      <c r="AB117" s="111">
        <f>Table15775311283848586881828384858788898108118128138148158169179189199[[#This Row],[Rate (Auto fill)]]*Table15775311283848586881828384858788898108118128138148158169179189199[[#This Row],[Hours Groomed]]</f>
        <v>0</v>
      </c>
      <c r="AC117" s="32"/>
      <c r="AE117" s="85"/>
      <c r="AF117" s="85"/>
      <c r="AI117" s="33"/>
      <c r="AJ117" s="39"/>
      <c r="AK117" s="39"/>
      <c r="AL117" s="39"/>
      <c r="AM117" s="76"/>
      <c r="AN117" s="39"/>
      <c r="AO117" s="39"/>
      <c r="AP117" s="33"/>
      <c r="AQ117" s="77"/>
      <c r="AR117" s="39"/>
      <c r="AS117" s="39"/>
      <c r="AT117" s="76"/>
      <c r="AU117" s="39"/>
      <c r="AV117" s="78"/>
      <c r="AW117" s="33"/>
      <c r="AX117" s="77"/>
      <c r="AY117" s="39"/>
      <c r="AZ117" s="39"/>
      <c r="BA117" s="76"/>
      <c r="BB117" s="39"/>
      <c r="BC117" s="78"/>
      <c r="BD117" s="33"/>
      <c r="BE117" s="77"/>
      <c r="BF117" s="39"/>
      <c r="BG117" s="39"/>
      <c r="BH117" s="76"/>
      <c r="BI117" s="39"/>
      <c r="BJ117" s="78"/>
      <c r="BK117" s="33"/>
    </row>
    <row r="118" spans="1:63" x14ac:dyDescent="0.35">
      <c r="A118" s="77"/>
      <c r="B118" s="39"/>
      <c r="C118" s="39"/>
      <c r="D118" s="39"/>
      <c r="E118" s="39"/>
      <c r="F118" s="73"/>
      <c r="G118" s="95">
        <f>Table1487453233343536331323334353738393103113123133143153164174184194[[#This Row],[Hours Worked]]*Table1487453233343536331323334353738393103113123133143153164174184194[[#This Row],[Rate]]</f>
        <v>0</v>
      </c>
      <c r="H118" s="116"/>
      <c r="I118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18" s="94"/>
      <c r="K118" s="95">
        <f>Table1487453233343536331323334353738393103113123133143153164174184194[[#This Row],[Rate (Auto selects)]]*Table1487453233343536331323334353738393103113123133143153164174184194[[#This Row],[Hours Used]]</f>
        <v>0</v>
      </c>
      <c r="S118" s="33"/>
      <c r="T118" s="39"/>
      <c r="U118" s="39"/>
      <c r="V118" s="39"/>
      <c r="W118" s="39"/>
      <c r="X118" s="39"/>
      <c r="Y118" s="112">
        <f>IF(X118 &lt;&gt; "", RIGHT(Table15775311283848586881828384858788898108118128138148158169179189199[[#This Row],[Class (Dropdown)]],6),0)</f>
        <v>0</v>
      </c>
      <c r="Z118" s="108"/>
      <c r="AA118" s="107"/>
      <c r="AB118" s="111">
        <f>Table15775311283848586881828384858788898108118128138148158169179189199[[#This Row],[Rate (Auto fill)]]*Table15775311283848586881828384858788898108118128138148158169179189199[[#This Row],[Hours Groomed]]</f>
        <v>0</v>
      </c>
      <c r="AC118" s="32"/>
      <c r="AE118" s="85"/>
      <c r="AF118" s="85"/>
      <c r="AI118" s="33"/>
      <c r="AJ118" s="39"/>
      <c r="AK118" s="39"/>
      <c r="AL118" s="39"/>
      <c r="AM118" s="76"/>
      <c r="AN118" s="39"/>
      <c r="AO118" s="39"/>
      <c r="AP118" s="33"/>
      <c r="AQ118" s="77"/>
      <c r="AR118" s="39"/>
      <c r="AS118" s="39"/>
      <c r="AT118" s="76"/>
      <c r="AU118" s="39"/>
      <c r="AV118" s="78"/>
      <c r="AW118" s="33"/>
      <c r="AX118" s="77"/>
      <c r="AY118" s="39"/>
      <c r="AZ118" s="39"/>
      <c r="BA118" s="76"/>
      <c r="BB118" s="39"/>
      <c r="BC118" s="78"/>
      <c r="BD118" s="33"/>
      <c r="BE118" s="77"/>
      <c r="BF118" s="39"/>
      <c r="BG118" s="39"/>
      <c r="BH118" s="76"/>
      <c r="BI118" s="39"/>
      <c r="BJ118" s="78"/>
      <c r="BK118" s="33"/>
    </row>
    <row r="119" spans="1:63" x14ac:dyDescent="0.35">
      <c r="A119" s="77"/>
      <c r="B119" s="39"/>
      <c r="C119" s="39"/>
      <c r="D119" s="39"/>
      <c r="E119" s="39"/>
      <c r="F119" s="73"/>
      <c r="G119" s="95">
        <f>Table1487453233343536331323334353738393103113123133143153164174184194[[#This Row],[Hours Worked]]*Table1487453233343536331323334353738393103113123133143153164174184194[[#This Row],[Rate]]</f>
        <v>0</v>
      </c>
      <c r="H119" s="116"/>
      <c r="I119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19" s="94"/>
      <c r="K119" s="95">
        <f>Table1487453233343536331323334353738393103113123133143153164174184194[[#This Row],[Rate (Auto selects)]]*Table1487453233343536331323334353738393103113123133143153164174184194[[#This Row],[Hours Used]]</f>
        <v>0</v>
      </c>
      <c r="S119" s="33"/>
      <c r="T119" s="39"/>
      <c r="U119" s="39"/>
      <c r="V119" s="39"/>
      <c r="W119" s="39"/>
      <c r="X119" s="39"/>
      <c r="Y119" s="112">
        <f>IF(X119 &lt;&gt; "", RIGHT(Table15775311283848586881828384858788898108118128138148158169179189199[[#This Row],[Class (Dropdown)]],6),0)</f>
        <v>0</v>
      </c>
      <c r="Z119" s="108"/>
      <c r="AA119" s="107"/>
      <c r="AB119" s="111">
        <f>Table15775311283848586881828384858788898108118128138148158169179189199[[#This Row],[Rate (Auto fill)]]*Table15775311283848586881828384858788898108118128138148158169179189199[[#This Row],[Hours Groomed]]</f>
        <v>0</v>
      </c>
      <c r="AC119" s="32"/>
      <c r="AE119" s="85"/>
      <c r="AF119" s="85"/>
      <c r="AI119" s="33"/>
      <c r="AJ119" s="39"/>
      <c r="AK119" s="39"/>
      <c r="AL119" s="39"/>
      <c r="AM119" s="76"/>
      <c r="AN119" s="39"/>
      <c r="AO119" s="39"/>
      <c r="AP119" s="33"/>
      <c r="AQ119" s="77"/>
      <c r="AR119" s="39"/>
      <c r="AS119" s="39"/>
      <c r="AT119" s="76"/>
      <c r="AU119" s="39"/>
      <c r="AV119" s="78"/>
      <c r="AW119" s="33"/>
      <c r="AX119" s="77"/>
      <c r="AY119" s="39"/>
      <c r="AZ119" s="39"/>
      <c r="BA119" s="76"/>
      <c r="BB119" s="39"/>
      <c r="BC119" s="78"/>
      <c r="BD119" s="33"/>
      <c r="BE119" s="77"/>
      <c r="BF119" s="39"/>
      <c r="BG119" s="39"/>
      <c r="BH119" s="76"/>
      <c r="BI119" s="39"/>
      <c r="BJ119" s="78"/>
      <c r="BK119" s="33"/>
    </row>
    <row r="120" spans="1:63" x14ac:dyDescent="0.35">
      <c r="A120" s="77"/>
      <c r="B120" s="39"/>
      <c r="C120" s="39"/>
      <c r="D120" s="39"/>
      <c r="E120" s="39"/>
      <c r="F120" s="73"/>
      <c r="G120" s="95">
        <f>Table1487453233343536331323334353738393103113123133143153164174184194[[#This Row],[Hours Worked]]*Table1487453233343536331323334353738393103113123133143153164174184194[[#This Row],[Rate]]</f>
        <v>0</v>
      </c>
      <c r="H120" s="116"/>
      <c r="I120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20" s="94"/>
      <c r="K120" s="95">
        <f>Table1487453233343536331323334353738393103113123133143153164174184194[[#This Row],[Rate (Auto selects)]]*Table1487453233343536331323334353738393103113123133143153164174184194[[#This Row],[Hours Used]]</f>
        <v>0</v>
      </c>
      <c r="S120" s="33"/>
      <c r="T120" s="39"/>
      <c r="U120" s="39"/>
      <c r="V120" s="39"/>
      <c r="W120" s="39"/>
      <c r="X120" s="39"/>
      <c r="Y120" s="112">
        <f>IF(X120 &lt;&gt; "", RIGHT(Table15775311283848586881828384858788898108118128138148158169179189199[[#This Row],[Class (Dropdown)]],6),0)</f>
        <v>0</v>
      </c>
      <c r="Z120" s="108"/>
      <c r="AA120" s="107"/>
      <c r="AB120" s="111">
        <f>Table15775311283848586881828384858788898108118128138148158169179189199[[#This Row],[Rate (Auto fill)]]*Table15775311283848586881828384858788898108118128138148158169179189199[[#This Row],[Hours Groomed]]</f>
        <v>0</v>
      </c>
      <c r="AC120" s="32"/>
      <c r="AE120" s="85"/>
      <c r="AF120" s="85"/>
      <c r="AI120" s="33"/>
      <c r="AJ120" s="39"/>
      <c r="AK120" s="39"/>
      <c r="AL120" s="39"/>
      <c r="AM120" s="76"/>
      <c r="AN120" s="39"/>
      <c r="AO120" s="39"/>
      <c r="AP120" s="33"/>
      <c r="AQ120" s="77"/>
      <c r="AR120" s="39"/>
      <c r="AS120" s="39"/>
      <c r="AT120" s="76"/>
      <c r="AU120" s="39"/>
      <c r="AV120" s="78"/>
      <c r="AW120" s="33"/>
      <c r="AX120" s="77"/>
      <c r="AY120" s="39"/>
      <c r="AZ120" s="39"/>
      <c r="BA120" s="76"/>
      <c r="BB120" s="39"/>
      <c r="BC120" s="78"/>
      <c r="BD120" s="33"/>
      <c r="BE120" s="77"/>
      <c r="BF120" s="39"/>
      <c r="BG120" s="39"/>
      <c r="BH120" s="76"/>
      <c r="BI120" s="39"/>
      <c r="BJ120" s="78"/>
      <c r="BK120" s="33"/>
    </row>
    <row r="121" spans="1:63" x14ac:dyDescent="0.35">
      <c r="A121" s="77"/>
      <c r="B121" s="39"/>
      <c r="C121" s="39"/>
      <c r="D121" s="39"/>
      <c r="E121" s="39"/>
      <c r="F121" s="73"/>
      <c r="G121" s="95">
        <f>Table1487453233343536331323334353738393103113123133143153164174184194[[#This Row],[Hours Worked]]*Table1487453233343536331323334353738393103113123133143153164174184194[[#This Row],[Rate]]</f>
        <v>0</v>
      </c>
      <c r="H121" s="116"/>
      <c r="I121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21" s="94"/>
      <c r="K121" s="95">
        <f>Table1487453233343536331323334353738393103113123133143153164174184194[[#This Row],[Rate (Auto selects)]]*Table1487453233343536331323334353738393103113123133143153164174184194[[#This Row],[Hours Used]]</f>
        <v>0</v>
      </c>
      <c r="S121" s="33"/>
      <c r="T121" s="39"/>
      <c r="U121" s="39"/>
      <c r="V121" s="39"/>
      <c r="W121" s="39"/>
      <c r="X121" s="39"/>
      <c r="Y121" s="112">
        <f>IF(X121 &lt;&gt; "", RIGHT(Table15775311283848586881828384858788898108118128138148158169179189199[[#This Row],[Class (Dropdown)]],6),0)</f>
        <v>0</v>
      </c>
      <c r="Z121" s="108"/>
      <c r="AA121" s="107"/>
      <c r="AB121" s="111">
        <f>Table15775311283848586881828384858788898108118128138148158169179189199[[#This Row],[Rate (Auto fill)]]*Table15775311283848586881828384858788898108118128138148158169179189199[[#This Row],[Hours Groomed]]</f>
        <v>0</v>
      </c>
      <c r="AC121" s="32"/>
      <c r="AE121" s="85"/>
      <c r="AF121" s="85"/>
      <c r="AI121" s="33"/>
      <c r="AJ121" s="39"/>
      <c r="AK121" s="39"/>
      <c r="AL121" s="39"/>
      <c r="AM121" s="76"/>
      <c r="AN121" s="39"/>
      <c r="AO121" s="39"/>
      <c r="AP121" s="33"/>
      <c r="AQ121" s="77"/>
      <c r="AR121" s="39"/>
      <c r="AS121" s="39"/>
      <c r="AT121" s="76"/>
      <c r="AU121" s="39"/>
      <c r="AV121" s="78"/>
      <c r="AW121" s="33"/>
      <c r="AX121" s="77"/>
      <c r="AY121" s="39"/>
      <c r="AZ121" s="39"/>
      <c r="BA121" s="76"/>
      <c r="BB121" s="39"/>
      <c r="BC121" s="78"/>
      <c r="BD121" s="33"/>
      <c r="BE121" s="77"/>
      <c r="BF121" s="39"/>
      <c r="BG121" s="39"/>
      <c r="BH121" s="76"/>
      <c r="BI121" s="39"/>
      <c r="BJ121" s="78"/>
      <c r="BK121" s="33"/>
    </row>
    <row r="122" spans="1:63" x14ac:dyDescent="0.35">
      <c r="A122" s="77"/>
      <c r="B122" s="39"/>
      <c r="C122" s="39"/>
      <c r="D122" s="39"/>
      <c r="E122" s="39"/>
      <c r="F122" s="73"/>
      <c r="G122" s="95">
        <f>Table1487453233343536331323334353738393103113123133143153164174184194[[#This Row],[Hours Worked]]*Table1487453233343536331323334353738393103113123133143153164174184194[[#This Row],[Rate]]</f>
        <v>0</v>
      </c>
      <c r="H122" s="116"/>
      <c r="I122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22" s="94"/>
      <c r="K122" s="95">
        <f>Table1487453233343536331323334353738393103113123133143153164174184194[[#This Row],[Rate (Auto selects)]]*Table1487453233343536331323334353738393103113123133143153164174184194[[#This Row],[Hours Used]]</f>
        <v>0</v>
      </c>
      <c r="S122" s="33"/>
      <c r="T122" s="39"/>
      <c r="U122" s="39"/>
      <c r="V122" s="39"/>
      <c r="W122" s="39"/>
      <c r="X122" s="39"/>
      <c r="Y122" s="112">
        <f>IF(X122 &lt;&gt; "", RIGHT(Table15775311283848586881828384858788898108118128138148158169179189199[[#This Row],[Class (Dropdown)]],6),0)</f>
        <v>0</v>
      </c>
      <c r="Z122" s="108"/>
      <c r="AA122" s="107"/>
      <c r="AB122" s="111">
        <f>Table15775311283848586881828384858788898108118128138148158169179189199[[#This Row],[Rate (Auto fill)]]*Table15775311283848586881828384858788898108118128138148158169179189199[[#This Row],[Hours Groomed]]</f>
        <v>0</v>
      </c>
      <c r="AC122" s="32"/>
      <c r="AE122" s="85"/>
      <c r="AF122" s="85"/>
      <c r="AI122" s="33"/>
      <c r="AJ122" s="39"/>
      <c r="AK122" s="39"/>
      <c r="AL122" s="39"/>
      <c r="AM122" s="76"/>
      <c r="AN122" s="39"/>
      <c r="AO122" s="39"/>
      <c r="AP122" s="33"/>
      <c r="AQ122" s="77"/>
      <c r="AR122" s="39"/>
      <c r="AS122" s="39"/>
      <c r="AT122" s="76"/>
      <c r="AU122" s="39"/>
      <c r="AV122" s="78"/>
      <c r="AW122" s="33"/>
      <c r="AX122" s="77"/>
      <c r="AY122" s="39"/>
      <c r="AZ122" s="39"/>
      <c r="BA122" s="76"/>
      <c r="BB122" s="39"/>
      <c r="BC122" s="78"/>
      <c r="BD122" s="33"/>
      <c r="BE122" s="77"/>
      <c r="BF122" s="39"/>
      <c r="BG122" s="39"/>
      <c r="BH122" s="76"/>
      <c r="BI122" s="39"/>
      <c r="BJ122" s="78"/>
      <c r="BK122" s="33"/>
    </row>
    <row r="123" spans="1:63" x14ac:dyDescent="0.35">
      <c r="A123" s="77"/>
      <c r="B123" s="39"/>
      <c r="C123" s="39"/>
      <c r="D123" s="39"/>
      <c r="E123" s="39"/>
      <c r="F123" s="73"/>
      <c r="G123" s="95">
        <f>Table1487453233343536331323334353738393103113123133143153164174184194[[#This Row],[Hours Worked]]*Table1487453233343536331323334353738393103113123133143153164174184194[[#This Row],[Rate]]</f>
        <v>0</v>
      </c>
      <c r="H123" s="116"/>
      <c r="I123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23" s="94"/>
      <c r="K123" s="95">
        <f>Table1487453233343536331323334353738393103113123133143153164174184194[[#This Row],[Rate (Auto selects)]]*Table1487453233343536331323334353738393103113123133143153164174184194[[#This Row],[Hours Used]]</f>
        <v>0</v>
      </c>
      <c r="S123" s="33"/>
      <c r="T123" s="39"/>
      <c r="U123" s="39"/>
      <c r="V123" s="39"/>
      <c r="W123" s="39"/>
      <c r="X123" s="39"/>
      <c r="Y123" s="112">
        <f>IF(X123 &lt;&gt; "", RIGHT(Table15775311283848586881828384858788898108118128138148158169179189199[[#This Row],[Class (Dropdown)]],6),0)</f>
        <v>0</v>
      </c>
      <c r="Z123" s="108"/>
      <c r="AA123" s="107"/>
      <c r="AB123" s="111">
        <f>Table15775311283848586881828384858788898108118128138148158169179189199[[#This Row],[Rate (Auto fill)]]*Table15775311283848586881828384858788898108118128138148158169179189199[[#This Row],[Hours Groomed]]</f>
        <v>0</v>
      </c>
      <c r="AC123" s="32"/>
      <c r="AE123" s="85"/>
      <c r="AF123" s="85"/>
      <c r="AI123" s="33"/>
      <c r="AJ123" s="39"/>
      <c r="AK123" s="39"/>
      <c r="AL123" s="39"/>
      <c r="AM123" s="76"/>
      <c r="AN123" s="39"/>
      <c r="AO123" s="39"/>
      <c r="AP123" s="33"/>
      <c r="AQ123" s="77"/>
      <c r="AR123" s="39"/>
      <c r="AS123" s="39"/>
      <c r="AT123" s="76"/>
      <c r="AU123" s="39"/>
      <c r="AV123" s="78"/>
      <c r="AW123" s="33"/>
      <c r="AX123" s="77"/>
      <c r="AY123" s="39"/>
      <c r="AZ123" s="39"/>
      <c r="BA123" s="76"/>
      <c r="BB123" s="39"/>
      <c r="BC123" s="78"/>
      <c r="BD123" s="33"/>
      <c r="BE123" s="77"/>
      <c r="BF123" s="39"/>
      <c r="BG123" s="39"/>
      <c r="BH123" s="76"/>
      <c r="BI123" s="39"/>
      <c r="BJ123" s="78"/>
      <c r="BK123" s="33"/>
    </row>
    <row r="124" spans="1:63" x14ac:dyDescent="0.35">
      <c r="A124" s="77"/>
      <c r="B124" s="39"/>
      <c r="C124" s="39"/>
      <c r="D124" s="39"/>
      <c r="E124" s="39"/>
      <c r="F124" s="73"/>
      <c r="G124" s="95">
        <f>Table1487453233343536331323334353738393103113123133143153164174184194[[#This Row],[Hours Worked]]*Table1487453233343536331323334353738393103113123133143153164174184194[[#This Row],[Rate]]</f>
        <v>0</v>
      </c>
      <c r="H124" s="116"/>
      <c r="I124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24" s="94"/>
      <c r="K124" s="95">
        <f>Table1487453233343536331323334353738393103113123133143153164174184194[[#This Row],[Rate (Auto selects)]]*Table1487453233343536331323334353738393103113123133143153164174184194[[#This Row],[Hours Used]]</f>
        <v>0</v>
      </c>
      <c r="S124" s="33"/>
      <c r="T124" s="39"/>
      <c r="U124" s="39"/>
      <c r="V124" s="39"/>
      <c r="W124" s="39"/>
      <c r="X124" s="39"/>
      <c r="Y124" s="112">
        <f>IF(X124 &lt;&gt; "", RIGHT(Table15775311283848586881828384858788898108118128138148158169179189199[[#This Row],[Class (Dropdown)]],6),0)</f>
        <v>0</v>
      </c>
      <c r="Z124" s="108"/>
      <c r="AA124" s="107"/>
      <c r="AB124" s="111">
        <f>Table15775311283848586881828384858788898108118128138148158169179189199[[#This Row],[Rate (Auto fill)]]*Table15775311283848586881828384858788898108118128138148158169179189199[[#This Row],[Hours Groomed]]</f>
        <v>0</v>
      </c>
      <c r="AC124" s="32"/>
      <c r="AE124" s="85"/>
      <c r="AF124" s="85"/>
      <c r="AI124" s="33"/>
      <c r="AJ124" s="39"/>
      <c r="AK124" s="39"/>
      <c r="AL124" s="39"/>
      <c r="AM124" s="76"/>
      <c r="AN124" s="39"/>
      <c r="AO124" s="39"/>
      <c r="AP124" s="33"/>
      <c r="AQ124" s="77"/>
      <c r="AR124" s="39"/>
      <c r="AS124" s="39"/>
      <c r="AT124" s="76"/>
      <c r="AU124" s="39"/>
      <c r="AV124" s="78"/>
      <c r="AW124" s="33"/>
      <c r="AX124" s="77"/>
      <c r="AY124" s="39"/>
      <c r="AZ124" s="39"/>
      <c r="BA124" s="76"/>
      <c r="BB124" s="39"/>
      <c r="BC124" s="78"/>
      <c r="BD124" s="33"/>
      <c r="BE124" s="77"/>
      <c r="BF124" s="39"/>
      <c r="BG124" s="39"/>
      <c r="BH124" s="76"/>
      <c r="BI124" s="39"/>
      <c r="BJ124" s="78"/>
      <c r="BK124" s="33"/>
    </row>
    <row r="125" spans="1:63" x14ac:dyDescent="0.35">
      <c r="A125" s="77"/>
      <c r="B125" s="39"/>
      <c r="C125" s="39"/>
      <c r="D125" s="39"/>
      <c r="E125" s="39"/>
      <c r="F125" s="73"/>
      <c r="G125" s="95">
        <f>Table1487453233343536331323334353738393103113123133143153164174184194[[#This Row],[Hours Worked]]*Table1487453233343536331323334353738393103113123133143153164174184194[[#This Row],[Rate]]</f>
        <v>0</v>
      </c>
      <c r="H125" s="116"/>
      <c r="I125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25" s="94"/>
      <c r="K125" s="95">
        <f>Table1487453233343536331323334353738393103113123133143153164174184194[[#This Row],[Rate (Auto selects)]]*Table1487453233343536331323334353738393103113123133143153164174184194[[#This Row],[Hours Used]]</f>
        <v>0</v>
      </c>
      <c r="S125" s="33"/>
      <c r="T125" s="39"/>
      <c r="U125" s="39"/>
      <c r="V125" s="39"/>
      <c r="W125" s="39"/>
      <c r="X125" s="39"/>
      <c r="Y125" s="112">
        <f>IF(X125 &lt;&gt; "", RIGHT(Table15775311283848586881828384858788898108118128138148158169179189199[[#This Row],[Class (Dropdown)]],6),0)</f>
        <v>0</v>
      </c>
      <c r="Z125" s="108"/>
      <c r="AA125" s="107"/>
      <c r="AB125" s="111">
        <f>Table15775311283848586881828384858788898108118128138148158169179189199[[#This Row],[Rate (Auto fill)]]*Table15775311283848586881828384858788898108118128138148158169179189199[[#This Row],[Hours Groomed]]</f>
        <v>0</v>
      </c>
      <c r="AC125" s="32"/>
      <c r="AE125" s="85"/>
      <c r="AF125" s="85"/>
      <c r="AI125" s="33"/>
      <c r="AJ125" s="39"/>
      <c r="AK125" s="39"/>
      <c r="AL125" s="39"/>
      <c r="AM125" s="76"/>
      <c r="AN125" s="39"/>
      <c r="AO125" s="39"/>
      <c r="AP125" s="33"/>
      <c r="AQ125" s="77"/>
      <c r="AR125" s="39"/>
      <c r="AS125" s="39"/>
      <c r="AT125" s="76"/>
      <c r="AU125" s="39"/>
      <c r="AV125" s="78"/>
      <c r="AW125" s="33"/>
      <c r="AX125" s="77"/>
      <c r="AY125" s="39"/>
      <c r="AZ125" s="39"/>
      <c r="BA125" s="76"/>
      <c r="BB125" s="39"/>
      <c r="BC125" s="78"/>
      <c r="BD125" s="33"/>
      <c r="BE125" s="77"/>
      <c r="BF125" s="39"/>
      <c r="BG125" s="39"/>
      <c r="BH125" s="76"/>
      <c r="BI125" s="39"/>
      <c r="BJ125" s="78"/>
      <c r="BK125" s="33"/>
    </row>
    <row r="126" spans="1:63" x14ac:dyDescent="0.35">
      <c r="A126" s="77"/>
      <c r="B126" s="39"/>
      <c r="C126" s="39"/>
      <c r="D126" s="39"/>
      <c r="E126" s="39"/>
      <c r="F126" s="73"/>
      <c r="G126" s="95">
        <f>Table1487453233343536331323334353738393103113123133143153164174184194[[#This Row],[Hours Worked]]*Table1487453233343536331323334353738393103113123133143153164174184194[[#This Row],[Rate]]</f>
        <v>0</v>
      </c>
      <c r="H126" s="116"/>
      <c r="I126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26" s="94"/>
      <c r="K126" s="95">
        <f>Table1487453233343536331323334353738393103113123133143153164174184194[[#This Row],[Rate (Auto selects)]]*Table1487453233343536331323334353738393103113123133143153164174184194[[#This Row],[Hours Used]]</f>
        <v>0</v>
      </c>
      <c r="S126" s="33"/>
      <c r="T126" s="39"/>
      <c r="U126" s="39"/>
      <c r="V126" s="39"/>
      <c r="W126" s="39"/>
      <c r="X126" s="39"/>
      <c r="Y126" s="112">
        <f>IF(X126 &lt;&gt; "", RIGHT(Table15775311283848586881828384858788898108118128138148158169179189199[[#This Row],[Class (Dropdown)]],6),0)</f>
        <v>0</v>
      </c>
      <c r="Z126" s="108"/>
      <c r="AA126" s="107"/>
      <c r="AB126" s="111">
        <f>Table15775311283848586881828384858788898108118128138148158169179189199[[#This Row],[Rate (Auto fill)]]*Table15775311283848586881828384858788898108118128138148158169179189199[[#This Row],[Hours Groomed]]</f>
        <v>0</v>
      </c>
      <c r="AC126" s="32"/>
      <c r="AE126" s="85"/>
      <c r="AF126" s="85"/>
      <c r="AI126" s="33"/>
      <c r="AJ126" s="39"/>
      <c r="AK126" s="39"/>
      <c r="AL126" s="39"/>
      <c r="AM126" s="76"/>
      <c r="AN126" s="39"/>
      <c r="AO126" s="39"/>
      <c r="AP126" s="33"/>
      <c r="AQ126" s="77"/>
      <c r="AR126" s="39"/>
      <c r="AS126" s="39"/>
      <c r="AT126" s="76"/>
      <c r="AU126" s="39"/>
      <c r="AV126" s="78"/>
      <c r="AW126" s="33"/>
      <c r="AX126" s="77"/>
      <c r="AY126" s="39"/>
      <c r="AZ126" s="39"/>
      <c r="BA126" s="76"/>
      <c r="BB126" s="39"/>
      <c r="BC126" s="78"/>
      <c r="BD126" s="33"/>
      <c r="BE126" s="77"/>
      <c r="BF126" s="39"/>
      <c r="BG126" s="39"/>
      <c r="BH126" s="76"/>
      <c r="BI126" s="39"/>
      <c r="BJ126" s="78"/>
      <c r="BK126" s="33"/>
    </row>
    <row r="127" spans="1:63" x14ac:dyDescent="0.35">
      <c r="A127" s="77"/>
      <c r="B127" s="39"/>
      <c r="C127" s="39"/>
      <c r="D127" s="39"/>
      <c r="E127" s="39"/>
      <c r="F127" s="73"/>
      <c r="G127" s="95">
        <f>Table1487453233343536331323334353738393103113123133143153164174184194[[#This Row],[Hours Worked]]*Table1487453233343536331323334353738393103113123133143153164174184194[[#This Row],[Rate]]</f>
        <v>0</v>
      </c>
      <c r="H127" s="116"/>
      <c r="I127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27" s="94"/>
      <c r="K127" s="95">
        <f>Table1487453233343536331323334353738393103113123133143153164174184194[[#This Row],[Rate (Auto selects)]]*Table1487453233343536331323334353738393103113123133143153164174184194[[#This Row],[Hours Used]]</f>
        <v>0</v>
      </c>
      <c r="S127" s="33"/>
      <c r="T127" s="39"/>
      <c r="U127" s="39"/>
      <c r="V127" s="39"/>
      <c r="W127" s="39"/>
      <c r="X127" s="39"/>
      <c r="Y127" s="112">
        <f>IF(X127 &lt;&gt; "", RIGHT(Table15775311283848586881828384858788898108118128138148158169179189199[[#This Row],[Class (Dropdown)]],6),0)</f>
        <v>0</v>
      </c>
      <c r="Z127" s="108"/>
      <c r="AA127" s="107"/>
      <c r="AB127" s="111">
        <f>Table15775311283848586881828384858788898108118128138148158169179189199[[#This Row],[Rate (Auto fill)]]*Table15775311283848586881828384858788898108118128138148158169179189199[[#This Row],[Hours Groomed]]</f>
        <v>0</v>
      </c>
      <c r="AC127" s="32"/>
      <c r="AE127" s="85"/>
      <c r="AF127" s="85"/>
      <c r="AI127" s="33"/>
      <c r="AJ127" s="39"/>
      <c r="AK127" s="39"/>
      <c r="AL127" s="39"/>
      <c r="AM127" s="76"/>
      <c r="AN127" s="39"/>
      <c r="AO127" s="39"/>
      <c r="AP127" s="33"/>
      <c r="AQ127" s="77"/>
      <c r="AR127" s="39"/>
      <c r="AS127" s="39"/>
      <c r="AT127" s="76"/>
      <c r="AU127" s="39"/>
      <c r="AV127" s="78"/>
      <c r="AW127" s="33"/>
      <c r="AX127" s="77"/>
      <c r="AY127" s="39"/>
      <c r="AZ127" s="39"/>
      <c r="BA127" s="76"/>
      <c r="BB127" s="39"/>
      <c r="BC127" s="78"/>
      <c r="BD127" s="33"/>
      <c r="BE127" s="77"/>
      <c r="BF127" s="39"/>
      <c r="BG127" s="39"/>
      <c r="BH127" s="76"/>
      <c r="BI127" s="39"/>
      <c r="BJ127" s="78"/>
      <c r="BK127" s="33"/>
    </row>
    <row r="128" spans="1:63" x14ac:dyDescent="0.35">
      <c r="A128" s="77"/>
      <c r="B128" s="39"/>
      <c r="C128" s="39"/>
      <c r="D128" s="39"/>
      <c r="E128" s="39"/>
      <c r="F128" s="73"/>
      <c r="G128" s="95">
        <f>Table1487453233343536331323334353738393103113123133143153164174184194[[#This Row],[Hours Worked]]*Table1487453233343536331323334353738393103113123133143153164174184194[[#This Row],[Rate]]</f>
        <v>0</v>
      </c>
      <c r="H128" s="116"/>
      <c r="I128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28" s="94"/>
      <c r="K128" s="95">
        <f>Table1487453233343536331323334353738393103113123133143153164174184194[[#This Row],[Rate (Auto selects)]]*Table1487453233343536331323334353738393103113123133143153164174184194[[#This Row],[Hours Used]]</f>
        <v>0</v>
      </c>
      <c r="S128" s="33"/>
      <c r="T128" s="39"/>
      <c r="U128" s="39"/>
      <c r="V128" s="39"/>
      <c r="W128" s="39"/>
      <c r="X128" s="39"/>
      <c r="Y128" s="112">
        <f>IF(X128 &lt;&gt; "", RIGHT(Table15775311283848586881828384858788898108118128138148158169179189199[[#This Row],[Class (Dropdown)]],6),0)</f>
        <v>0</v>
      </c>
      <c r="Z128" s="108"/>
      <c r="AA128" s="107"/>
      <c r="AB128" s="111">
        <f>Table15775311283848586881828384858788898108118128138148158169179189199[[#This Row],[Rate (Auto fill)]]*Table15775311283848586881828384858788898108118128138148158169179189199[[#This Row],[Hours Groomed]]</f>
        <v>0</v>
      </c>
      <c r="AC128" s="32"/>
      <c r="AE128" s="85"/>
      <c r="AF128" s="85"/>
      <c r="AI128" s="33"/>
      <c r="AJ128" s="39"/>
      <c r="AK128" s="39"/>
      <c r="AL128" s="39"/>
      <c r="AM128" s="76"/>
      <c r="AN128" s="39"/>
      <c r="AO128" s="39"/>
      <c r="AP128" s="33"/>
      <c r="AQ128" s="77"/>
      <c r="AR128" s="39"/>
      <c r="AS128" s="39"/>
      <c r="AT128" s="76"/>
      <c r="AU128" s="39"/>
      <c r="AV128" s="78"/>
      <c r="AW128" s="33"/>
      <c r="AX128" s="77"/>
      <c r="AY128" s="39"/>
      <c r="AZ128" s="39"/>
      <c r="BA128" s="76"/>
      <c r="BB128" s="39"/>
      <c r="BC128" s="78"/>
      <c r="BD128" s="33"/>
      <c r="BE128" s="77"/>
      <c r="BF128" s="39"/>
      <c r="BG128" s="39"/>
      <c r="BH128" s="76"/>
      <c r="BI128" s="39"/>
      <c r="BJ128" s="78"/>
      <c r="BK128" s="33"/>
    </row>
    <row r="129" spans="1:63" x14ac:dyDescent="0.35">
      <c r="A129" s="77"/>
      <c r="B129" s="39"/>
      <c r="C129" s="39"/>
      <c r="D129" s="39"/>
      <c r="E129" s="39"/>
      <c r="F129" s="73"/>
      <c r="G129" s="95">
        <f>Table1487453233343536331323334353738393103113123133143153164174184194[[#This Row],[Hours Worked]]*Table1487453233343536331323334353738393103113123133143153164174184194[[#This Row],[Rate]]</f>
        <v>0</v>
      </c>
      <c r="H129" s="116"/>
      <c r="I129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29" s="94"/>
      <c r="K129" s="95">
        <f>Table1487453233343536331323334353738393103113123133143153164174184194[[#This Row],[Rate (Auto selects)]]*Table1487453233343536331323334353738393103113123133143153164174184194[[#This Row],[Hours Used]]</f>
        <v>0</v>
      </c>
      <c r="S129" s="33"/>
      <c r="T129" s="39"/>
      <c r="U129" s="39"/>
      <c r="V129" s="39"/>
      <c r="W129" s="39"/>
      <c r="X129" s="39"/>
      <c r="Y129" s="112">
        <f>IF(X129 &lt;&gt; "", RIGHT(Table15775311283848586881828384858788898108118128138148158169179189199[[#This Row],[Class (Dropdown)]],6),0)</f>
        <v>0</v>
      </c>
      <c r="Z129" s="108"/>
      <c r="AA129" s="107"/>
      <c r="AB129" s="111">
        <f>Table15775311283848586881828384858788898108118128138148158169179189199[[#This Row],[Rate (Auto fill)]]*Table15775311283848586881828384858788898108118128138148158169179189199[[#This Row],[Hours Groomed]]</f>
        <v>0</v>
      </c>
      <c r="AC129" s="32"/>
      <c r="AE129" s="85"/>
      <c r="AF129" s="85"/>
      <c r="AI129" s="33"/>
      <c r="AJ129" s="39"/>
      <c r="AK129" s="39"/>
      <c r="AL129" s="39"/>
      <c r="AM129" s="76"/>
      <c r="AN129" s="39"/>
      <c r="AO129" s="39"/>
      <c r="AP129" s="33"/>
      <c r="AQ129" s="77"/>
      <c r="AR129" s="39"/>
      <c r="AS129" s="39"/>
      <c r="AT129" s="76"/>
      <c r="AU129" s="39"/>
      <c r="AV129" s="78"/>
      <c r="AW129" s="33"/>
      <c r="AX129" s="77"/>
      <c r="AY129" s="39"/>
      <c r="AZ129" s="39"/>
      <c r="BA129" s="76"/>
      <c r="BB129" s="39"/>
      <c r="BC129" s="78"/>
      <c r="BD129" s="33"/>
      <c r="BE129" s="77"/>
      <c r="BF129" s="39"/>
      <c r="BG129" s="39"/>
      <c r="BH129" s="76"/>
      <c r="BI129" s="39"/>
      <c r="BJ129" s="78"/>
      <c r="BK129" s="33"/>
    </row>
    <row r="130" spans="1:63" x14ac:dyDescent="0.35">
      <c r="A130" s="77"/>
      <c r="B130" s="39"/>
      <c r="C130" s="39"/>
      <c r="D130" s="39"/>
      <c r="E130" s="39"/>
      <c r="F130" s="73"/>
      <c r="G130" s="95">
        <f>Table1487453233343536331323334353738393103113123133143153164174184194[[#This Row],[Hours Worked]]*Table1487453233343536331323334353738393103113123133143153164174184194[[#This Row],[Rate]]</f>
        <v>0</v>
      </c>
      <c r="H130" s="116"/>
      <c r="I130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30" s="94"/>
      <c r="K130" s="95">
        <f>Table1487453233343536331323334353738393103113123133143153164174184194[[#This Row],[Rate (Auto selects)]]*Table1487453233343536331323334353738393103113123133143153164174184194[[#This Row],[Hours Used]]</f>
        <v>0</v>
      </c>
      <c r="S130" s="33"/>
      <c r="T130" s="39"/>
      <c r="U130" s="39"/>
      <c r="V130" s="39"/>
      <c r="W130" s="39"/>
      <c r="X130" s="39"/>
      <c r="Y130" s="112">
        <f>IF(X130 &lt;&gt; "", RIGHT(Table15775311283848586881828384858788898108118128138148158169179189199[[#This Row],[Class (Dropdown)]],6),0)</f>
        <v>0</v>
      </c>
      <c r="Z130" s="108"/>
      <c r="AA130" s="107"/>
      <c r="AB130" s="111">
        <f>Table15775311283848586881828384858788898108118128138148158169179189199[[#This Row],[Rate (Auto fill)]]*Table15775311283848586881828384858788898108118128138148158169179189199[[#This Row],[Hours Groomed]]</f>
        <v>0</v>
      </c>
      <c r="AC130" s="32"/>
      <c r="AE130" s="85"/>
      <c r="AF130" s="85"/>
      <c r="AI130" s="33"/>
      <c r="AJ130" s="39"/>
      <c r="AK130" s="39"/>
      <c r="AL130" s="39"/>
      <c r="AM130" s="76"/>
      <c r="AN130" s="39"/>
      <c r="AO130" s="39"/>
      <c r="AP130" s="33"/>
      <c r="AQ130" s="77"/>
      <c r="AR130" s="39"/>
      <c r="AS130" s="39"/>
      <c r="AT130" s="76"/>
      <c r="AU130" s="39"/>
      <c r="AV130" s="78"/>
      <c r="AW130" s="33"/>
      <c r="AX130" s="77"/>
      <c r="AY130" s="39"/>
      <c r="AZ130" s="39"/>
      <c r="BA130" s="76"/>
      <c r="BB130" s="39"/>
      <c r="BC130" s="78"/>
      <c r="BD130" s="33"/>
      <c r="BE130" s="77"/>
      <c r="BF130" s="39"/>
      <c r="BG130" s="39"/>
      <c r="BH130" s="76"/>
      <c r="BI130" s="39"/>
      <c r="BJ130" s="78"/>
      <c r="BK130" s="33"/>
    </row>
    <row r="131" spans="1:63" x14ac:dyDescent="0.35">
      <c r="A131" s="77"/>
      <c r="B131" s="39"/>
      <c r="C131" s="39"/>
      <c r="D131" s="39"/>
      <c r="E131" s="39"/>
      <c r="F131" s="73"/>
      <c r="G131" s="95">
        <f>Table1487453233343536331323334353738393103113123133143153164174184194[[#This Row],[Hours Worked]]*Table1487453233343536331323334353738393103113123133143153164174184194[[#This Row],[Rate]]</f>
        <v>0</v>
      </c>
      <c r="H131" s="116"/>
      <c r="I131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31" s="94"/>
      <c r="K131" s="95">
        <f>Table1487453233343536331323334353738393103113123133143153164174184194[[#This Row],[Rate (Auto selects)]]*Table1487453233343536331323334353738393103113123133143153164174184194[[#This Row],[Hours Used]]</f>
        <v>0</v>
      </c>
      <c r="S131" s="33"/>
      <c r="T131" s="39"/>
      <c r="U131" s="39"/>
      <c r="V131" s="39"/>
      <c r="W131" s="39"/>
      <c r="X131" s="39"/>
      <c r="Y131" s="112">
        <f>IF(X131 &lt;&gt; "", RIGHT(Table15775311283848586881828384858788898108118128138148158169179189199[[#This Row],[Class (Dropdown)]],6),0)</f>
        <v>0</v>
      </c>
      <c r="Z131" s="108"/>
      <c r="AA131" s="107"/>
      <c r="AB131" s="111">
        <f>Table15775311283848586881828384858788898108118128138148158169179189199[[#This Row],[Rate (Auto fill)]]*Table15775311283848586881828384858788898108118128138148158169179189199[[#This Row],[Hours Groomed]]</f>
        <v>0</v>
      </c>
      <c r="AC131" s="32"/>
      <c r="AE131" s="85"/>
      <c r="AF131" s="85"/>
      <c r="AI131" s="33"/>
      <c r="AJ131" s="39"/>
      <c r="AK131" s="39"/>
      <c r="AL131" s="39"/>
      <c r="AM131" s="76"/>
      <c r="AN131" s="39"/>
      <c r="AO131" s="39"/>
      <c r="AP131" s="33"/>
      <c r="AQ131" s="77"/>
      <c r="AR131" s="39"/>
      <c r="AS131" s="39"/>
      <c r="AT131" s="76"/>
      <c r="AU131" s="39"/>
      <c r="AV131" s="78"/>
      <c r="AW131" s="33"/>
      <c r="AX131" s="77"/>
      <c r="AY131" s="39"/>
      <c r="AZ131" s="39"/>
      <c r="BA131" s="76"/>
      <c r="BB131" s="39"/>
      <c r="BC131" s="78"/>
      <c r="BD131" s="33"/>
      <c r="BE131" s="77"/>
      <c r="BF131" s="39"/>
      <c r="BG131" s="39"/>
      <c r="BH131" s="76"/>
      <c r="BI131" s="39"/>
      <c r="BJ131" s="78"/>
      <c r="BK131" s="33"/>
    </row>
    <row r="132" spans="1:63" x14ac:dyDescent="0.35">
      <c r="A132" s="77"/>
      <c r="B132" s="39"/>
      <c r="C132" s="39"/>
      <c r="D132" s="39"/>
      <c r="E132" s="39"/>
      <c r="F132" s="73"/>
      <c r="G132" s="95">
        <f>Table1487453233343536331323334353738393103113123133143153164174184194[[#This Row],[Hours Worked]]*Table1487453233343536331323334353738393103113123133143153164174184194[[#This Row],[Rate]]</f>
        <v>0</v>
      </c>
      <c r="H132" s="116"/>
      <c r="I132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32" s="94"/>
      <c r="K132" s="95">
        <f>Table1487453233343536331323334353738393103113123133143153164174184194[[#This Row],[Rate (Auto selects)]]*Table1487453233343536331323334353738393103113123133143153164174184194[[#This Row],[Hours Used]]</f>
        <v>0</v>
      </c>
      <c r="S132" s="33"/>
      <c r="T132" s="39"/>
      <c r="U132" s="39"/>
      <c r="V132" s="39"/>
      <c r="W132" s="39"/>
      <c r="X132" s="39"/>
      <c r="Y132" s="112">
        <f>IF(X132 &lt;&gt; "", RIGHT(Table15775311283848586881828384858788898108118128138148158169179189199[[#This Row],[Class (Dropdown)]],6),0)</f>
        <v>0</v>
      </c>
      <c r="Z132" s="108"/>
      <c r="AA132" s="107"/>
      <c r="AB132" s="111">
        <f>Table15775311283848586881828384858788898108118128138148158169179189199[[#This Row],[Rate (Auto fill)]]*Table15775311283848586881828384858788898108118128138148158169179189199[[#This Row],[Hours Groomed]]</f>
        <v>0</v>
      </c>
      <c r="AC132" s="32"/>
      <c r="AE132" s="85"/>
      <c r="AF132" s="85"/>
      <c r="AI132" s="33"/>
      <c r="AJ132" s="39"/>
      <c r="AK132" s="39"/>
      <c r="AL132" s="39"/>
      <c r="AM132" s="76"/>
      <c r="AN132" s="39"/>
      <c r="AO132" s="39"/>
      <c r="AP132" s="33"/>
      <c r="AQ132" s="77"/>
      <c r="AR132" s="39"/>
      <c r="AS132" s="39"/>
      <c r="AT132" s="76"/>
      <c r="AU132" s="39"/>
      <c r="AV132" s="78"/>
      <c r="AW132" s="33"/>
      <c r="AX132" s="77"/>
      <c r="AY132" s="39"/>
      <c r="AZ132" s="39"/>
      <c r="BA132" s="76"/>
      <c r="BB132" s="39"/>
      <c r="BC132" s="78"/>
      <c r="BD132" s="33"/>
      <c r="BE132" s="77"/>
      <c r="BF132" s="39"/>
      <c r="BG132" s="39"/>
      <c r="BH132" s="76"/>
      <c r="BI132" s="39"/>
      <c r="BJ132" s="78"/>
      <c r="BK132" s="33"/>
    </row>
    <row r="133" spans="1:63" x14ac:dyDescent="0.35">
      <c r="A133" s="77"/>
      <c r="B133" s="39"/>
      <c r="C133" s="39"/>
      <c r="D133" s="39"/>
      <c r="E133" s="39"/>
      <c r="F133" s="73"/>
      <c r="G133" s="95">
        <f>Table1487453233343536331323334353738393103113123133143153164174184194[[#This Row],[Hours Worked]]*Table1487453233343536331323334353738393103113123133143153164174184194[[#This Row],[Rate]]</f>
        <v>0</v>
      </c>
      <c r="H133" s="116"/>
      <c r="I133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33" s="94"/>
      <c r="K133" s="95">
        <f>Table1487453233343536331323334353738393103113123133143153164174184194[[#This Row],[Rate (Auto selects)]]*Table1487453233343536331323334353738393103113123133143153164174184194[[#This Row],[Hours Used]]</f>
        <v>0</v>
      </c>
      <c r="S133" s="33"/>
      <c r="T133" s="39"/>
      <c r="U133" s="39"/>
      <c r="V133" s="39"/>
      <c r="W133" s="39"/>
      <c r="X133" s="39"/>
      <c r="Y133" s="112">
        <f>IF(X133 &lt;&gt; "", RIGHT(Table15775311283848586881828384858788898108118128138148158169179189199[[#This Row],[Class (Dropdown)]],6),0)</f>
        <v>0</v>
      </c>
      <c r="Z133" s="108"/>
      <c r="AA133" s="107"/>
      <c r="AB133" s="111">
        <f>Table15775311283848586881828384858788898108118128138148158169179189199[[#This Row],[Rate (Auto fill)]]*Table15775311283848586881828384858788898108118128138148158169179189199[[#This Row],[Hours Groomed]]</f>
        <v>0</v>
      </c>
      <c r="AC133" s="32"/>
      <c r="AE133" s="85"/>
      <c r="AF133" s="85"/>
      <c r="AI133" s="33"/>
      <c r="AJ133" s="39"/>
      <c r="AK133" s="39"/>
      <c r="AL133" s="39"/>
      <c r="AM133" s="76"/>
      <c r="AN133" s="39"/>
      <c r="AO133" s="39"/>
      <c r="AP133" s="33"/>
      <c r="AQ133" s="77"/>
      <c r="AR133" s="39"/>
      <c r="AS133" s="39"/>
      <c r="AT133" s="76"/>
      <c r="AU133" s="39"/>
      <c r="AV133" s="78"/>
      <c r="AW133" s="33"/>
      <c r="AX133" s="77"/>
      <c r="AY133" s="39"/>
      <c r="AZ133" s="39"/>
      <c r="BA133" s="76"/>
      <c r="BB133" s="39"/>
      <c r="BC133" s="78"/>
      <c r="BD133" s="33"/>
      <c r="BE133" s="77"/>
      <c r="BF133" s="39"/>
      <c r="BG133" s="39"/>
      <c r="BH133" s="76"/>
      <c r="BI133" s="39"/>
      <c r="BJ133" s="78"/>
      <c r="BK133" s="33"/>
    </row>
    <row r="134" spans="1:63" x14ac:dyDescent="0.35">
      <c r="A134" s="77"/>
      <c r="B134" s="39"/>
      <c r="C134" s="39"/>
      <c r="D134" s="39"/>
      <c r="E134" s="39"/>
      <c r="F134" s="73"/>
      <c r="G134" s="95">
        <f>Table1487453233343536331323334353738393103113123133143153164174184194[[#This Row],[Hours Worked]]*Table1487453233343536331323334353738393103113123133143153164174184194[[#This Row],[Rate]]</f>
        <v>0</v>
      </c>
      <c r="H134" s="116"/>
      <c r="I134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34" s="94"/>
      <c r="K134" s="95">
        <f>Table1487453233343536331323334353738393103113123133143153164174184194[[#This Row],[Rate (Auto selects)]]*Table1487453233343536331323334353738393103113123133143153164174184194[[#This Row],[Hours Used]]</f>
        <v>0</v>
      </c>
      <c r="S134" s="33"/>
      <c r="T134" s="39"/>
      <c r="U134" s="39"/>
      <c r="V134" s="39"/>
      <c r="W134" s="39"/>
      <c r="X134" s="39"/>
      <c r="Y134" s="112">
        <f>IF(X134 &lt;&gt; "", RIGHT(Table15775311283848586881828384858788898108118128138148158169179189199[[#This Row],[Class (Dropdown)]],6),0)</f>
        <v>0</v>
      </c>
      <c r="Z134" s="108"/>
      <c r="AA134" s="107"/>
      <c r="AB134" s="111">
        <f>Table15775311283848586881828384858788898108118128138148158169179189199[[#This Row],[Rate (Auto fill)]]*Table15775311283848586881828384858788898108118128138148158169179189199[[#This Row],[Hours Groomed]]</f>
        <v>0</v>
      </c>
      <c r="AC134" s="32"/>
      <c r="AE134" s="85"/>
      <c r="AF134" s="85"/>
      <c r="AI134" s="33"/>
      <c r="AJ134" s="39"/>
      <c r="AK134" s="39"/>
      <c r="AL134" s="39"/>
      <c r="AM134" s="76"/>
      <c r="AN134" s="39"/>
      <c r="AO134" s="39"/>
      <c r="AP134" s="33"/>
      <c r="AQ134" s="77"/>
      <c r="AR134" s="39"/>
      <c r="AS134" s="39"/>
      <c r="AT134" s="76"/>
      <c r="AU134" s="39"/>
      <c r="AV134" s="78"/>
      <c r="AW134" s="33"/>
      <c r="AX134" s="77"/>
      <c r="AY134" s="39"/>
      <c r="AZ134" s="39"/>
      <c r="BA134" s="76"/>
      <c r="BB134" s="39"/>
      <c r="BC134" s="78"/>
      <c r="BD134" s="33"/>
      <c r="BE134" s="77"/>
      <c r="BF134" s="39"/>
      <c r="BG134" s="39"/>
      <c r="BH134" s="76"/>
      <c r="BI134" s="39"/>
      <c r="BJ134" s="78"/>
      <c r="BK134" s="33"/>
    </row>
    <row r="135" spans="1:63" x14ac:dyDescent="0.35">
      <c r="A135" s="77"/>
      <c r="B135" s="39"/>
      <c r="C135" s="39"/>
      <c r="D135" s="39"/>
      <c r="E135" s="39"/>
      <c r="F135" s="73"/>
      <c r="G135" s="95">
        <f>Table1487453233343536331323334353738393103113123133143153164174184194[[#This Row],[Hours Worked]]*Table1487453233343536331323334353738393103113123133143153164174184194[[#This Row],[Rate]]</f>
        <v>0</v>
      </c>
      <c r="H135" s="116"/>
      <c r="I135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35" s="94"/>
      <c r="K135" s="95">
        <f>Table1487453233343536331323334353738393103113123133143153164174184194[[#This Row],[Rate (Auto selects)]]*Table1487453233343536331323334353738393103113123133143153164174184194[[#This Row],[Hours Used]]</f>
        <v>0</v>
      </c>
      <c r="S135" s="33"/>
      <c r="T135" s="39"/>
      <c r="U135" s="39"/>
      <c r="V135" s="39"/>
      <c r="W135" s="39"/>
      <c r="X135" s="39"/>
      <c r="Y135" s="112">
        <f>IF(X135 &lt;&gt; "", RIGHT(Table15775311283848586881828384858788898108118128138148158169179189199[[#This Row],[Class (Dropdown)]],6),0)</f>
        <v>0</v>
      </c>
      <c r="Z135" s="108"/>
      <c r="AA135" s="107"/>
      <c r="AB135" s="111">
        <f>Table15775311283848586881828384858788898108118128138148158169179189199[[#This Row],[Rate (Auto fill)]]*Table15775311283848586881828384858788898108118128138148158169179189199[[#This Row],[Hours Groomed]]</f>
        <v>0</v>
      </c>
      <c r="AC135" s="32"/>
      <c r="AE135" s="85"/>
      <c r="AF135" s="85"/>
      <c r="AI135" s="33"/>
      <c r="AJ135" s="39"/>
      <c r="AK135" s="39"/>
      <c r="AL135" s="39"/>
      <c r="AM135" s="76"/>
      <c r="AN135" s="39"/>
      <c r="AO135" s="39"/>
      <c r="AP135" s="33"/>
      <c r="AQ135" s="77"/>
      <c r="AR135" s="39"/>
      <c r="AS135" s="39"/>
      <c r="AT135" s="76"/>
      <c r="AU135" s="39"/>
      <c r="AV135" s="78"/>
      <c r="AW135" s="33"/>
      <c r="AX135" s="77"/>
      <c r="AY135" s="39"/>
      <c r="AZ135" s="39"/>
      <c r="BA135" s="76"/>
      <c r="BB135" s="39"/>
      <c r="BC135" s="78"/>
      <c r="BD135" s="33"/>
      <c r="BE135" s="77"/>
      <c r="BF135" s="39"/>
      <c r="BG135" s="39"/>
      <c r="BH135" s="76"/>
      <c r="BI135" s="39"/>
      <c r="BJ135" s="78"/>
      <c r="BK135" s="33"/>
    </row>
    <row r="136" spans="1:63" x14ac:dyDescent="0.35">
      <c r="A136" s="77"/>
      <c r="B136" s="39"/>
      <c r="C136" s="39"/>
      <c r="D136" s="39"/>
      <c r="E136" s="39"/>
      <c r="F136" s="73"/>
      <c r="G136" s="95">
        <f>Table1487453233343536331323334353738393103113123133143153164174184194[[#This Row],[Hours Worked]]*Table1487453233343536331323334353738393103113123133143153164174184194[[#This Row],[Rate]]</f>
        <v>0</v>
      </c>
      <c r="H136" s="116"/>
      <c r="I136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36" s="94"/>
      <c r="K136" s="95">
        <f>Table1487453233343536331323334353738393103113123133143153164174184194[[#This Row],[Rate (Auto selects)]]*Table1487453233343536331323334353738393103113123133143153164174184194[[#This Row],[Hours Used]]</f>
        <v>0</v>
      </c>
      <c r="S136" s="33"/>
      <c r="T136" s="39"/>
      <c r="U136" s="39"/>
      <c r="V136" s="39"/>
      <c r="W136" s="39"/>
      <c r="X136" s="39"/>
      <c r="Y136" s="112">
        <f>IF(X136 &lt;&gt; "", RIGHT(Table15775311283848586881828384858788898108118128138148158169179189199[[#This Row],[Class (Dropdown)]],6),0)</f>
        <v>0</v>
      </c>
      <c r="Z136" s="108"/>
      <c r="AA136" s="107"/>
      <c r="AB136" s="111">
        <f>Table15775311283848586881828384858788898108118128138148158169179189199[[#This Row],[Rate (Auto fill)]]*Table15775311283848586881828384858788898108118128138148158169179189199[[#This Row],[Hours Groomed]]</f>
        <v>0</v>
      </c>
      <c r="AC136" s="32"/>
      <c r="AE136" s="85"/>
      <c r="AF136" s="85"/>
      <c r="AI136" s="33"/>
      <c r="AJ136" s="39"/>
      <c r="AK136" s="39"/>
      <c r="AL136" s="39"/>
      <c r="AM136" s="76"/>
      <c r="AN136" s="39"/>
      <c r="AO136" s="39"/>
      <c r="AP136" s="33"/>
      <c r="AQ136" s="77"/>
      <c r="AR136" s="39"/>
      <c r="AS136" s="39"/>
      <c r="AT136" s="76"/>
      <c r="AU136" s="39"/>
      <c r="AV136" s="78"/>
      <c r="AW136" s="33"/>
      <c r="AX136" s="77"/>
      <c r="AY136" s="39"/>
      <c r="AZ136" s="39"/>
      <c r="BA136" s="76"/>
      <c r="BB136" s="39"/>
      <c r="BC136" s="78"/>
      <c r="BD136" s="33"/>
      <c r="BE136" s="77"/>
      <c r="BF136" s="39"/>
      <c r="BG136" s="39"/>
      <c r="BH136" s="76"/>
      <c r="BI136" s="39"/>
      <c r="BJ136" s="78"/>
      <c r="BK136" s="33"/>
    </row>
    <row r="137" spans="1:63" x14ac:dyDescent="0.35">
      <c r="A137" s="77"/>
      <c r="B137" s="39"/>
      <c r="C137" s="39"/>
      <c r="D137" s="39"/>
      <c r="E137" s="39"/>
      <c r="F137" s="73"/>
      <c r="G137" s="95">
        <f>Table1487453233343536331323334353738393103113123133143153164174184194[[#This Row],[Hours Worked]]*Table1487453233343536331323334353738393103113123133143153164174184194[[#This Row],[Rate]]</f>
        <v>0</v>
      </c>
      <c r="H137" s="116"/>
      <c r="I137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37" s="94"/>
      <c r="K137" s="95">
        <f>Table1487453233343536331323334353738393103113123133143153164174184194[[#This Row],[Rate (Auto selects)]]*Table1487453233343536331323334353738393103113123133143153164174184194[[#This Row],[Hours Used]]</f>
        <v>0</v>
      </c>
      <c r="S137" s="33"/>
      <c r="T137" s="39"/>
      <c r="U137" s="39"/>
      <c r="V137" s="39"/>
      <c r="W137" s="39"/>
      <c r="X137" s="39"/>
      <c r="Y137" s="112">
        <f>IF(X137 &lt;&gt; "", RIGHT(Table15775311283848586881828384858788898108118128138148158169179189199[[#This Row],[Class (Dropdown)]],6),0)</f>
        <v>0</v>
      </c>
      <c r="Z137" s="108"/>
      <c r="AA137" s="107"/>
      <c r="AB137" s="111">
        <f>Table15775311283848586881828384858788898108118128138148158169179189199[[#This Row],[Rate (Auto fill)]]*Table15775311283848586881828384858788898108118128138148158169179189199[[#This Row],[Hours Groomed]]</f>
        <v>0</v>
      </c>
      <c r="AC137" s="32"/>
      <c r="AE137" s="85"/>
      <c r="AF137" s="85"/>
      <c r="AI137" s="33"/>
      <c r="AJ137" s="39"/>
      <c r="AK137" s="39"/>
      <c r="AL137" s="39"/>
      <c r="AM137" s="76"/>
      <c r="AN137" s="39"/>
      <c r="AO137" s="39"/>
      <c r="AP137" s="33"/>
      <c r="AQ137" s="77"/>
      <c r="AR137" s="39"/>
      <c r="AS137" s="39"/>
      <c r="AT137" s="76"/>
      <c r="AU137" s="39"/>
      <c r="AV137" s="78"/>
      <c r="AW137" s="33"/>
      <c r="AX137" s="77"/>
      <c r="AY137" s="39"/>
      <c r="AZ137" s="39"/>
      <c r="BA137" s="76"/>
      <c r="BB137" s="39"/>
      <c r="BC137" s="78"/>
      <c r="BD137" s="33"/>
      <c r="BE137" s="77"/>
      <c r="BF137" s="39"/>
      <c r="BG137" s="39"/>
      <c r="BH137" s="76"/>
      <c r="BI137" s="39"/>
      <c r="BJ137" s="78"/>
      <c r="BK137" s="33"/>
    </row>
    <row r="138" spans="1:63" x14ac:dyDescent="0.35">
      <c r="A138" s="77"/>
      <c r="B138" s="39"/>
      <c r="C138" s="39"/>
      <c r="D138" s="39"/>
      <c r="E138" s="39"/>
      <c r="F138" s="73"/>
      <c r="G138" s="95">
        <f>Table1487453233343536331323334353738393103113123133143153164174184194[[#This Row],[Hours Worked]]*Table1487453233343536331323334353738393103113123133143153164174184194[[#This Row],[Rate]]</f>
        <v>0</v>
      </c>
      <c r="H138" s="116"/>
      <c r="I138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38" s="94"/>
      <c r="K138" s="95">
        <f>Table1487453233343536331323334353738393103113123133143153164174184194[[#This Row],[Rate (Auto selects)]]*Table1487453233343536331323334353738393103113123133143153164174184194[[#This Row],[Hours Used]]</f>
        <v>0</v>
      </c>
      <c r="S138" s="33"/>
      <c r="T138" s="39"/>
      <c r="U138" s="39"/>
      <c r="V138" s="39"/>
      <c r="W138" s="39"/>
      <c r="X138" s="39"/>
      <c r="Y138" s="112">
        <f>IF(X138 &lt;&gt; "", RIGHT(Table15775311283848586881828384858788898108118128138148158169179189199[[#This Row],[Class (Dropdown)]],6),0)</f>
        <v>0</v>
      </c>
      <c r="Z138" s="108"/>
      <c r="AA138" s="107"/>
      <c r="AB138" s="111">
        <f>Table15775311283848586881828384858788898108118128138148158169179189199[[#This Row],[Rate (Auto fill)]]*Table15775311283848586881828384858788898108118128138148158169179189199[[#This Row],[Hours Groomed]]</f>
        <v>0</v>
      </c>
      <c r="AC138" s="32"/>
      <c r="AE138" s="85"/>
      <c r="AF138" s="85"/>
      <c r="AI138" s="33"/>
      <c r="AJ138" s="39"/>
      <c r="AK138" s="39"/>
      <c r="AL138" s="39"/>
      <c r="AM138" s="76"/>
      <c r="AN138" s="39"/>
      <c r="AO138" s="39"/>
      <c r="AP138" s="33"/>
      <c r="AQ138" s="77"/>
      <c r="AR138" s="39"/>
      <c r="AS138" s="39"/>
      <c r="AT138" s="76"/>
      <c r="AU138" s="39"/>
      <c r="AV138" s="78"/>
      <c r="AW138" s="33"/>
      <c r="AX138" s="77"/>
      <c r="AY138" s="39"/>
      <c r="AZ138" s="39"/>
      <c r="BA138" s="76"/>
      <c r="BB138" s="39"/>
      <c r="BC138" s="78"/>
      <c r="BD138" s="33"/>
      <c r="BE138" s="77"/>
      <c r="BF138" s="39"/>
      <c r="BG138" s="39"/>
      <c r="BH138" s="76"/>
      <c r="BI138" s="39"/>
      <c r="BJ138" s="78"/>
      <c r="BK138" s="33"/>
    </row>
    <row r="139" spans="1:63" x14ac:dyDescent="0.35">
      <c r="A139" s="77"/>
      <c r="B139" s="39"/>
      <c r="C139" s="39"/>
      <c r="D139" s="39"/>
      <c r="E139" s="39"/>
      <c r="F139" s="73"/>
      <c r="G139" s="95">
        <f>Table1487453233343536331323334353738393103113123133143153164174184194[[#This Row],[Hours Worked]]*Table1487453233343536331323334353738393103113123133143153164174184194[[#This Row],[Rate]]</f>
        <v>0</v>
      </c>
      <c r="H139" s="116"/>
      <c r="I139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39" s="94"/>
      <c r="K139" s="95">
        <f>Table1487453233343536331323334353738393103113123133143153164174184194[[#This Row],[Rate (Auto selects)]]*Table1487453233343536331323334353738393103113123133143153164174184194[[#This Row],[Hours Used]]</f>
        <v>0</v>
      </c>
      <c r="S139" s="33"/>
      <c r="T139" s="39"/>
      <c r="U139" s="39"/>
      <c r="V139" s="39"/>
      <c r="W139" s="39"/>
      <c r="X139" s="39"/>
      <c r="Y139" s="112">
        <f>IF(X139 &lt;&gt; "", RIGHT(Table15775311283848586881828384858788898108118128138148158169179189199[[#This Row],[Class (Dropdown)]],6),0)</f>
        <v>0</v>
      </c>
      <c r="Z139" s="108"/>
      <c r="AA139" s="107"/>
      <c r="AB139" s="111">
        <f>Table15775311283848586881828384858788898108118128138148158169179189199[[#This Row],[Rate (Auto fill)]]*Table15775311283848586881828384858788898108118128138148158169179189199[[#This Row],[Hours Groomed]]</f>
        <v>0</v>
      </c>
      <c r="AC139" s="32"/>
      <c r="AE139" s="85"/>
      <c r="AF139" s="85"/>
      <c r="AI139" s="33"/>
      <c r="AJ139" s="39"/>
      <c r="AK139" s="39"/>
      <c r="AL139" s="39"/>
      <c r="AM139" s="76"/>
      <c r="AN139" s="39"/>
      <c r="AO139" s="39"/>
      <c r="AP139" s="33"/>
      <c r="AQ139" s="77"/>
      <c r="AR139" s="39"/>
      <c r="AS139" s="39"/>
      <c r="AT139" s="76"/>
      <c r="AU139" s="39"/>
      <c r="AV139" s="78"/>
      <c r="AW139" s="33"/>
      <c r="AX139" s="77"/>
      <c r="AY139" s="39"/>
      <c r="AZ139" s="39"/>
      <c r="BA139" s="76"/>
      <c r="BB139" s="39"/>
      <c r="BC139" s="78"/>
      <c r="BD139" s="33"/>
      <c r="BE139" s="77"/>
      <c r="BF139" s="39"/>
      <c r="BG139" s="39"/>
      <c r="BH139" s="76"/>
      <c r="BI139" s="39"/>
      <c r="BJ139" s="78"/>
      <c r="BK139" s="33"/>
    </row>
    <row r="140" spans="1:63" x14ac:dyDescent="0.35">
      <c r="A140" s="77"/>
      <c r="B140" s="39"/>
      <c r="C140" s="39"/>
      <c r="D140" s="39"/>
      <c r="E140" s="39"/>
      <c r="F140" s="73"/>
      <c r="G140" s="95">
        <f>Table1487453233343536331323334353738393103113123133143153164174184194[[#This Row],[Hours Worked]]*Table1487453233343536331323334353738393103113123133143153164174184194[[#This Row],[Rate]]</f>
        <v>0</v>
      </c>
      <c r="H140" s="116"/>
      <c r="I140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40" s="94"/>
      <c r="K140" s="95">
        <f>Table1487453233343536331323334353738393103113123133143153164174184194[[#This Row],[Rate (Auto selects)]]*Table1487453233343536331323334353738393103113123133143153164174184194[[#This Row],[Hours Used]]</f>
        <v>0</v>
      </c>
      <c r="S140" s="33"/>
      <c r="T140" s="39"/>
      <c r="U140" s="39"/>
      <c r="V140" s="39"/>
      <c r="W140" s="39"/>
      <c r="X140" s="39"/>
      <c r="Y140" s="112">
        <f>IF(X140 &lt;&gt; "", RIGHT(Table15775311283848586881828384858788898108118128138148158169179189199[[#This Row],[Class (Dropdown)]],6),0)</f>
        <v>0</v>
      </c>
      <c r="Z140" s="108"/>
      <c r="AA140" s="107"/>
      <c r="AB140" s="111">
        <f>Table15775311283848586881828384858788898108118128138148158169179189199[[#This Row],[Rate (Auto fill)]]*Table15775311283848586881828384858788898108118128138148158169179189199[[#This Row],[Hours Groomed]]</f>
        <v>0</v>
      </c>
      <c r="AC140" s="32"/>
      <c r="AE140" s="85"/>
      <c r="AF140" s="85"/>
      <c r="AI140" s="33"/>
      <c r="AJ140" s="39"/>
      <c r="AK140" s="39"/>
      <c r="AL140" s="39"/>
      <c r="AM140" s="76"/>
      <c r="AN140" s="39"/>
      <c r="AO140" s="39"/>
      <c r="AP140" s="33"/>
      <c r="AQ140" s="77"/>
      <c r="AR140" s="39"/>
      <c r="AS140" s="39"/>
      <c r="AT140" s="76"/>
      <c r="AU140" s="39"/>
      <c r="AV140" s="78"/>
      <c r="AW140" s="33"/>
      <c r="AX140" s="77"/>
      <c r="AY140" s="39"/>
      <c r="AZ140" s="39"/>
      <c r="BA140" s="76"/>
      <c r="BB140" s="39"/>
      <c r="BC140" s="78"/>
      <c r="BD140" s="33"/>
      <c r="BE140" s="77"/>
      <c r="BF140" s="39"/>
      <c r="BG140" s="39"/>
      <c r="BH140" s="76"/>
      <c r="BI140" s="39"/>
      <c r="BJ140" s="78"/>
      <c r="BK140" s="33"/>
    </row>
    <row r="141" spans="1:63" x14ac:dyDescent="0.35">
      <c r="A141" s="77"/>
      <c r="B141" s="39"/>
      <c r="C141" s="39"/>
      <c r="D141" s="39"/>
      <c r="E141" s="39"/>
      <c r="F141" s="73"/>
      <c r="G141" s="95">
        <f>Table1487453233343536331323334353738393103113123133143153164174184194[[#This Row],[Hours Worked]]*Table1487453233343536331323334353738393103113123133143153164174184194[[#This Row],[Rate]]</f>
        <v>0</v>
      </c>
      <c r="H141" s="116"/>
      <c r="I141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41" s="94"/>
      <c r="K141" s="95">
        <f>Table1487453233343536331323334353738393103113123133143153164174184194[[#This Row],[Rate (Auto selects)]]*Table1487453233343536331323334353738393103113123133143153164174184194[[#This Row],[Hours Used]]</f>
        <v>0</v>
      </c>
      <c r="S141" s="33"/>
      <c r="T141" s="39"/>
      <c r="U141" s="39"/>
      <c r="V141" s="39"/>
      <c r="W141" s="39"/>
      <c r="X141" s="39"/>
      <c r="Y141" s="112">
        <f>IF(X141 &lt;&gt; "", RIGHT(Table15775311283848586881828384858788898108118128138148158169179189199[[#This Row],[Class (Dropdown)]],6),0)</f>
        <v>0</v>
      </c>
      <c r="Z141" s="108"/>
      <c r="AA141" s="107"/>
      <c r="AB141" s="111">
        <f>Table15775311283848586881828384858788898108118128138148158169179189199[[#This Row],[Rate (Auto fill)]]*Table15775311283848586881828384858788898108118128138148158169179189199[[#This Row],[Hours Groomed]]</f>
        <v>0</v>
      </c>
      <c r="AC141" s="32"/>
      <c r="AE141" s="85"/>
      <c r="AF141" s="85"/>
      <c r="AI141" s="33"/>
      <c r="AJ141" s="39"/>
      <c r="AK141" s="39"/>
      <c r="AL141" s="39"/>
      <c r="AM141" s="76"/>
      <c r="AN141" s="39"/>
      <c r="AO141" s="39"/>
      <c r="AP141" s="33"/>
      <c r="AQ141" s="77"/>
      <c r="AR141" s="39"/>
      <c r="AS141" s="39"/>
      <c r="AT141" s="76"/>
      <c r="AU141" s="39"/>
      <c r="AV141" s="78"/>
      <c r="AW141" s="33"/>
      <c r="AX141" s="77"/>
      <c r="AY141" s="39"/>
      <c r="AZ141" s="39"/>
      <c r="BA141" s="76"/>
      <c r="BB141" s="39"/>
      <c r="BC141" s="78"/>
      <c r="BD141" s="33"/>
      <c r="BE141" s="77"/>
      <c r="BF141" s="39"/>
      <c r="BG141" s="39"/>
      <c r="BH141" s="76"/>
      <c r="BI141" s="39"/>
      <c r="BJ141" s="78"/>
      <c r="BK141" s="33"/>
    </row>
    <row r="142" spans="1:63" x14ac:dyDescent="0.35">
      <c r="A142" s="77"/>
      <c r="B142" s="39"/>
      <c r="C142" s="39"/>
      <c r="D142" s="39"/>
      <c r="E142" s="39"/>
      <c r="F142" s="73"/>
      <c r="G142" s="95">
        <f>Table1487453233343536331323334353738393103113123133143153164174184194[[#This Row],[Hours Worked]]*Table1487453233343536331323334353738393103113123133143153164174184194[[#This Row],[Rate]]</f>
        <v>0</v>
      </c>
      <c r="H142" s="116"/>
      <c r="I142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42" s="94"/>
      <c r="K142" s="95">
        <f>Table1487453233343536331323334353738393103113123133143153164174184194[[#This Row],[Rate (Auto selects)]]*Table1487453233343536331323334353738393103113123133143153164174184194[[#This Row],[Hours Used]]</f>
        <v>0</v>
      </c>
      <c r="S142" s="33"/>
      <c r="T142" s="39"/>
      <c r="U142" s="39"/>
      <c r="V142" s="39"/>
      <c r="W142" s="39"/>
      <c r="X142" s="39"/>
      <c r="Y142" s="112">
        <f>IF(X142 &lt;&gt; "", RIGHT(Table15775311283848586881828384858788898108118128138148158169179189199[[#This Row],[Class (Dropdown)]],6),0)</f>
        <v>0</v>
      </c>
      <c r="Z142" s="108"/>
      <c r="AA142" s="107"/>
      <c r="AB142" s="111">
        <f>Table15775311283848586881828384858788898108118128138148158169179189199[[#This Row],[Rate (Auto fill)]]*Table15775311283848586881828384858788898108118128138148158169179189199[[#This Row],[Hours Groomed]]</f>
        <v>0</v>
      </c>
      <c r="AC142" s="32"/>
      <c r="AE142" s="85"/>
      <c r="AF142" s="85"/>
      <c r="AI142" s="33"/>
      <c r="AJ142" s="39"/>
      <c r="AK142" s="39"/>
      <c r="AL142" s="39"/>
      <c r="AM142" s="76"/>
      <c r="AN142" s="39"/>
      <c r="AO142" s="39"/>
      <c r="AP142" s="33"/>
      <c r="AQ142" s="77"/>
      <c r="AR142" s="39"/>
      <c r="AS142" s="39"/>
      <c r="AT142" s="76"/>
      <c r="AU142" s="39"/>
      <c r="AV142" s="78"/>
      <c r="AW142" s="33"/>
      <c r="AX142" s="77"/>
      <c r="AY142" s="39"/>
      <c r="AZ142" s="39"/>
      <c r="BA142" s="76"/>
      <c r="BB142" s="39"/>
      <c r="BC142" s="78"/>
      <c r="BD142" s="33"/>
      <c r="BE142" s="77"/>
      <c r="BF142" s="39"/>
      <c r="BG142" s="39"/>
      <c r="BH142" s="76"/>
      <c r="BI142" s="39"/>
      <c r="BJ142" s="78"/>
      <c r="BK142" s="33"/>
    </row>
    <row r="143" spans="1:63" x14ac:dyDescent="0.35">
      <c r="A143" s="77"/>
      <c r="B143" s="39"/>
      <c r="C143" s="39"/>
      <c r="D143" s="39"/>
      <c r="E143" s="39"/>
      <c r="F143" s="73"/>
      <c r="G143" s="95">
        <f>Table1487453233343536331323334353738393103113123133143153164174184194[[#This Row],[Hours Worked]]*Table1487453233343536331323334353738393103113123133143153164174184194[[#This Row],[Rate]]</f>
        <v>0</v>
      </c>
      <c r="H143" s="116"/>
      <c r="I143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43" s="94"/>
      <c r="K143" s="95">
        <f>Table1487453233343536331323334353738393103113123133143153164174184194[[#This Row],[Rate (Auto selects)]]*Table1487453233343536331323334353738393103113123133143153164174184194[[#This Row],[Hours Used]]</f>
        <v>0</v>
      </c>
      <c r="S143" s="33"/>
      <c r="T143" s="39"/>
      <c r="U143" s="39"/>
      <c r="V143" s="39"/>
      <c r="W143" s="39"/>
      <c r="X143" s="39"/>
      <c r="Y143" s="112">
        <f>IF(X143 &lt;&gt; "", RIGHT(Table15775311283848586881828384858788898108118128138148158169179189199[[#This Row],[Class (Dropdown)]],6),0)</f>
        <v>0</v>
      </c>
      <c r="Z143" s="108"/>
      <c r="AA143" s="107"/>
      <c r="AB143" s="111">
        <f>Table15775311283848586881828384858788898108118128138148158169179189199[[#This Row],[Rate (Auto fill)]]*Table15775311283848586881828384858788898108118128138148158169179189199[[#This Row],[Hours Groomed]]</f>
        <v>0</v>
      </c>
      <c r="AC143" s="32"/>
      <c r="AE143" s="85"/>
      <c r="AF143" s="85"/>
      <c r="AI143" s="33"/>
      <c r="AJ143" s="39"/>
      <c r="AK143" s="39"/>
      <c r="AL143" s="39"/>
      <c r="AM143" s="76"/>
      <c r="AN143" s="39"/>
      <c r="AO143" s="39"/>
      <c r="AP143" s="33"/>
      <c r="AQ143" s="77"/>
      <c r="AR143" s="39"/>
      <c r="AS143" s="39"/>
      <c r="AT143" s="76"/>
      <c r="AU143" s="39"/>
      <c r="AV143" s="78"/>
      <c r="AW143" s="33"/>
      <c r="AX143" s="77"/>
      <c r="AY143" s="39"/>
      <c r="AZ143" s="39"/>
      <c r="BA143" s="76"/>
      <c r="BB143" s="39"/>
      <c r="BC143" s="78"/>
      <c r="BD143" s="33"/>
      <c r="BE143" s="77"/>
      <c r="BF143" s="39"/>
      <c r="BG143" s="39"/>
      <c r="BH143" s="76"/>
      <c r="BI143" s="39"/>
      <c r="BJ143" s="78"/>
      <c r="BK143" s="33"/>
    </row>
    <row r="144" spans="1:63" x14ac:dyDescent="0.35">
      <c r="A144" s="77"/>
      <c r="B144" s="39"/>
      <c r="C144" s="39"/>
      <c r="D144" s="39"/>
      <c r="E144" s="39"/>
      <c r="F144" s="73"/>
      <c r="G144" s="95">
        <f>Table1487453233343536331323334353738393103113123133143153164174184194[[#This Row],[Hours Worked]]*Table1487453233343536331323334353738393103113123133143153164174184194[[#This Row],[Rate]]</f>
        <v>0</v>
      </c>
      <c r="H144" s="116"/>
      <c r="I144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44" s="94"/>
      <c r="K144" s="95">
        <f>Table1487453233343536331323334353738393103113123133143153164174184194[[#This Row],[Rate (Auto selects)]]*Table1487453233343536331323334353738393103113123133143153164174184194[[#This Row],[Hours Used]]</f>
        <v>0</v>
      </c>
      <c r="S144" s="33"/>
      <c r="T144" s="39"/>
      <c r="U144" s="39"/>
      <c r="V144" s="39"/>
      <c r="W144" s="39"/>
      <c r="X144" s="39"/>
      <c r="Y144" s="112">
        <f>IF(X144 &lt;&gt; "", RIGHT(Table15775311283848586881828384858788898108118128138148158169179189199[[#This Row],[Class (Dropdown)]],6),0)</f>
        <v>0</v>
      </c>
      <c r="Z144" s="108"/>
      <c r="AA144" s="107"/>
      <c r="AB144" s="111">
        <f>Table15775311283848586881828384858788898108118128138148158169179189199[[#This Row],[Rate (Auto fill)]]*Table15775311283848586881828384858788898108118128138148158169179189199[[#This Row],[Hours Groomed]]</f>
        <v>0</v>
      </c>
      <c r="AC144" s="32"/>
      <c r="AE144" s="85"/>
      <c r="AF144" s="85"/>
      <c r="AI144" s="33"/>
      <c r="AJ144" s="39"/>
      <c r="AK144" s="39"/>
      <c r="AL144" s="39"/>
      <c r="AM144" s="76"/>
      <c r="AN144" s="39"/>
      <c r="AO144" s="39"/>
      <c r="AP144" s="33"/>
      <c r="AQ144" s="77"/>
      <c r="AR144" s="39"/>
      <c r="AS144" s="39"/>
      <c r="AT144" s="76"/>
      <c r="AU144" s="39"/>
      <c r="AV144" s="78"/>
      <c r="AW144" s="33"/>
      <c r="AX144" s="77"/>
      <c r="AY144" s="39"/>
      <c r="AZ144" s="39"/>
      <c r="BA144" s="76"/>
      <c r="BB144" s="39"/>
      <c r="BC144" s="78"/>
      <c r="BD144" s="33"/>
      <c r="BE144" s="77"/>
      <c r="BF144" s="39"/>
      <c r="BG144" s="39"/>
      <c r="BH144" s="76"/>
      <c r="BI144" s="39"/>
      <c r="BJ144" s="78"/>
      <c r="BK144" s="33"/>
    </row>
    <row r="145" spans="1:63" x14ac:dyDescent="0.35">
      <c r="A145" s="77"/>
      <c r="B145" s="39"/>
      <c r="C145" s="39"/>
      <c r="D145" s="39"/>
      <c r="E145" s="39"/>
      <c r="F145" s="73"/>
      <c r="G145" s="95">
        <f>Table1487453233343536331323334353738393103113123133143153164174184194[[#This Row],[Hours Worked]]*Table1487453233343536331323334353738393103113123133143153164174184194[[#This Row],[Rate]]</f>
        <v>0</v>
      </c>
      <c r="H145" s="116"/>
      <c r="I145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45" s="94"/>
      <c r="K145" s="95">
        <f>Table1487453233343536331323334353738393103113123133143153164174184194[[#This Row],[Rate (Auto selects)]]*Table1487453233343536331323334353738393103113123133143153164174184194[[#This Row],[Hours Used]]</f>
        <v>0</v>
      </c>
      <c r="S145" s="33"/>
      <c r="T145" s="39"/>
      <c r="U145" s="39"/>
      <c r="V145" s="39"/>
      <c r="W145" s="39"/>
      <c r="X145" s="39"/>
      <c r="Y145" s="112">
        <f>IF(X145 &lt;&gt; "", RIGHT(Table15775311283848586881828384858788898108118128138148158169179189199[[#This Row],[Class (Dropdown)]],6),0)</f>
        <v>0</v>
      </c>
      <c r="Z145" s="108"/>
      <c r="AA145" s="107"/>
      <c r="AB145" s="111">
        <f>Table15775311283848586881828384858788898108118128138148158169179189199[[#This Row],[Rate (Auto fill)]]*Table15775311283848586881828384858788898108118128138148158169179189199[[#This Row],[Hours Groomed]]</f>
        <v>0</v>
      </c>
      <c r="AC145" s="32"/>
      <c r="AE145" s="85"/>
      <c r="AF145" s="85"/>
      <c r="AI145" s="33"/>
      <c r="AJ145" s="39"/>
      <c r="AK145" s="39"/>
      <c r="AL145" s="39"/>
      <c r="AM145" s="76"/>
      <c r="AN145" s="39"/>
      <c r="AO145" s="39"/>
      <c r="AP145" s="33"/>
      <c r="AQ145" s="77"/>
      <c r="AR145" s="39"/>
      <c r="AS145" s="39"/>
      <c r="AT145" s="76"/>
      <c r="AU145" s="39"/>
      <c r="AV145" s="78"/>
      <c r="AW145" s="33"/>
      <c r="AX145" s="77"/>
      <c r="AY145" s="39"/>
      <c r="AZ145" s="39"/>
      <c r="BA145" s="76"/>
      <c r="BB145" s="39"/>
      <c r="BC145" s="78"/>
      <c r="BD145" s="33"/>
      <c r="BE145" s="77"/>
      <c r="BF145" s="39"/>
      <c r="BG145" s="39"/>
      <c r="BH145" s="76"/>
      <c r="BI145" s="39"/>
      <c r="BJ145" s="78"/>
      <c r="BK145" s="33"/>
    </row>
    <row r="146" spans="1:63" x14ac:dyDescent="0.35">
      <c r="A146" s="77"/>
      <c r="B146" s="39"/>
      <c r="C146" s="39"/>
      <c r="D146" s="39"/>
      <c r="E146" s="39"/>
      <c r="F146" s="73"/>
      <c r="G146" s="95">
        <f>Table1487453233343536331323334353738393103113123133143153164174184194[[#This Row],[Hours Worked]]*Table1487453233343536331323334353738393103113123133143153164174184194[[#This Row],[Rate]]</f>
        <v>0</v>
      </c>
      <c r="H146" s="116"/>
      <c r="I146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46" s="94"/>
      <c r="K146" s="95">
        <f>Table1487453233343536331323334353738393103113123133143153164174184194[[#This Row],[Rate (Auto selects)]]*Table1487453233343536331323334353738393103113123133143153164174184194[[#This Row],[Hours Used]]</f>
        <v>0</v>
      </c>
      <c r="S146" s="33"/>
      <c r="T146" s="39"/>
      <c r="U146" s="39"/>
      <c r="V146" s="39"/>
      <c r="W146" s="39"/>
      <c r="X146" s="39"/>
      <c r="Y146" s="112">
        <f>IF(X146 &lt;&gt; "", RIGHT(Table15775311283848586881828384858788898108118128138148158169179189199[[#This Row],[Class (Dropdown)]],6),0)</f>
        <v>0</v>
      </c>
      <c r="Z146" s="108"/>
      <c r="AA146" s="107"/>
      <c r="AB146" s="111">
        <f>Table15775311283848586881828384858788898108118128138148158169179189199[[#This Row],[Rate (Auto fill)]]*Table15775311283848586881828384858788898108118128138148158169179189199[[#This Row],[Hours Groomed]]</f>
        <v>0</v>
      </c>
      <c r="AC146" s="32"/>
      <c r="AE146" s="85"/>
      <c r="AF146" s="85"/>
      <c r="AI146" s="33"/>
      <c r="AJ146" s="39"/>
      <c r="AK146" s="39"/>
      <c r="AL146" s="39"/>
      <c r="AM146" s="76"/>
      <c r="AN146" s="39"/>
      <c r="AO146" s="39"/>
      <c r="AP146" s="33"/>
      <c r="AQ146" s="77"/>
      <c r="AR146" s="39"/>
      <c r="AS146" s="39"/>
      <c r="AT146" s="76"/>
      <c r="AU146" s="39"/>
      <c r="AV146" s="78"/>
      <c r="AW146" s="33"/>
      <c r="AX146" s="77"/>
      <c r="AY146" s="39"/>
      <c r="AZ146" s="39"/>
      <c r="BA146" s="76"/>
      <c r="BB146" s="39"/>
      <c r="BC146" s="78"/>
      <c r="BD146" s="33"/>
      <c r="BE146" s="77"/>
      <c r="BF146" s="39"/>
      <c r="BG146" s="39"/>
      <c r="BH146" s="76"/>
      <c r="BI146" s="39"/>
      <c r="BJ146" s="78"/>
      <c r="BK146" s="33"/>
    </row>
    <row r="147" spans="1:63" x14ac:dyDescent="0.35">
      <c r="A147" s="77"/>
      <c r="B147" s="39"/>
      <c r="C147" s="39"/>
      <c r="D147" s="39"/>
      <c r="E147" s="39"/>
      <c r="F147" s="73"/>
      <c r="G147" s="95">
        <f>Table1487453233343536331323334353738393103113123133143153164174184194[[#This Row],[Hours Worked]]*Table1487453233343536331323334353738393103113123133143153164174184194[[#This Row],[Rate]]</f>
        <v>0</v>
      </c>
      <c r="H147" s="116"/>
      <c r="I147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47" s="94"/>
      <c r="K147" s="95">
        <f>Table1487453233343536331323334353738393103113123133143153164174184194[[#This Row],[Rate (Auto selects)]]*Table1487453233343536331323334353738393103113123133143153164174184194[[#This Row],[Hours Used]]</f>
        <v>0</v>
      </c>
      <c r="S147" s="33"/>
      <c r="T147" s="39"/>
      <c r="U147" s="39"/>
      <c r="V147" s="39"/>
      <c r="W147" s="39"/>
      <c r="X147" s="39"/>
      <c r="Y147" s="112">
        <f>IF(X147 &lt;&gt; "", RIGHT(Table15775311283848586881828384858788898108118128138148158169179189199[[#This Row],[Class (Dropdown)]],6),0)</f>
        <v>0</v>
      </c>
      <c r="Z147" s="108"/>
      <c r="AA147" s="107"/>
      <c r="AB147" s="111">
        <f>Table15775311283848586881828384858788898108118128138148158169179189199[[#This Row],[Rate (Auto fill)]]*Table15775311283848586881828384858788898108118128138148158169179189199[[#This Row],[Hours Groomed]]</f>
        <v>0</v>
      </c>
      <c r="AC147" s="32"/>
      <c r="AE147" s="85"/>
      <c r="AF147" s="85"/>
      <c r="AI147" s="33"/>
      <c r="AJ147" s="39"/>
      <c r="AK147" s="39"/>
      <c r="AL147" s="39"/>
      <c r="AM147" s="76"/>
      <c r="AN147" s="39"/>
      <c r="AO147" s="39"/>
      <c r="AP147" s="33"/>
      <c r="AQ147" s="77"/>
      <c r="AR147" s="39"/>
      <c r="AS147" s="39"/>
      <c r="AT147" s="76"/>
      <c r="AU147" s="39"/>
      <c r="AV147" s="78"/>
      <c r="AW147" s="33"/>
      <c r="AX147" s="77"/>
      <c r="AY147" s="39"/>
      <c r="AZ147" s="39"/>
      <c r="BA147" s="76"/>
      <c r="BB147" s="39"/>
      <c r="BC147" s="78"/>
      <c r="BD147" s="33"/>
      <c r="BE147" s="77"/>
      <c r="BF147" s="39"/>
      <c r="BG147" s="39"/>
      <c r="BH147" s="76"/>
      <c r="BI147" s="39"/>
      <c r="BJ147" s="78"/>
      <c r="BK147" s="33"/>
    </row>
    <row r="148" spans="1:63" x14ac:dyDescent="0.35">
      <c r="A148" s="77"/>
      <c r="B148" s="39"/>
      <c r="C148" s="39"/>
      <c r="D148" s="39"/>
      <c r="E148" s="39"/>
      <c r="F148" s="73"/>
      <c r="G148" s="95">
        <f>Table1487453233343536331323334353738393103113123133143153164174184194[[#This Row],[Hours Worked]]*Table1487453233343536331323334353738393103113123133143153164174184194[[#This Row],[Rate]]</f>
        <v>0</v>
      </c>
      <c r="H148" s="116"/>
      <c r="I148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48" s="94"/>
      <c r="K148" s="95">
        <f>Table1487453233343536331323334353738393103113123133143153164174184194[[#This Row],[Rate (Auto selects)]]*Table1487453233343536331323334353738393103113123133143153164174184194[[#This Row],[Hours Used]]</f>
        <v>0</v>
      </c>
      <c r="S148" s="33"/>
      <c r="T148" s="39"/>
      <c r="U148" s="39"/>
      <c r="V148" s="39"/>
      <c r="W148" s="39"/>
      <c r="X148" s="39"/>
      <c r="Y148" s="112">
        <f>IF(X148 &lt;&gt; "", RIGHT(Table15775311283848586881828384858788898108118128138148158169179189199[[#This Row],[Class (Dropdown)]],6),0)</f>
        <v>0</v>
      </c>
      <c r="Z148" s="108"/>
      <c r="AA148" s="107"/>
      <c r="AB148" s="111">
        <f>Table15775311283848586881828384858788898108118128138148158169179189199[[#This Row],[Rate (Auto fill)]]*Table15775311283848586881828384858788898108118128138148158169179189199[[#This Row],[Hours Groomed]]</f>
        <v>0</v>
      </c>
      <c r="AC148" s="32"/>
      <c r="AE148" s="85"/>
      <c r="AF148" s="85"/>
      <c r="AI148" s="33"/>
      <c r="AJ148" s="39"/>
      <c r="AK148" s="39"/>
      <c r="AL148" s="39"/>
      <c r="AM148" s="76"/>
      <c r="AN148" s="39"/>
      <c r="AO148" s="39"/>
      <c r="AP148" s="33"/>
      <c r="AQ148" s="77"/>
      <c r="AR148" s="39"/>
      <c r="AS148" s="39"/>
      <c r="AT148" s="76"/>
      <c r="AU148" s="39"/>
      <c r="AV148" s="78"/>
      <c r="AW148" s="33"/>
      <c r="AX148" s="77"/>
      <c r="AY148" s="39"/>
      <c r="AZ148" s="39"/>
      <c r="BA148" s="76"/>
      <c r="BB148" s="39"/>
      <c r="BC148" s="78"/>
      <c r="BD148" s="33"/>
      <c r="BE148" s="77"/>
      <c r="BF148" s="39"/>
      <c r="BG148" s="39"/>
      <c r="BH148" s="76"/>
      <c r="BI148" s="39"/>
      <c r="BJ148" s="78"/>
      <c r="BK148" s="33"/>
    </row>
    <row r="149" spans="1:63" x14ac:dyDescent="0.35">
      <c r="A149" s="77"/>
      <c r="B149" s="39"/>
      <c r="C149" s="39"/>
      <c r="D149" s="39"/>
      <c r="E149" s="39"/>
      <c r="F149" s="73"/>
      <c r="G149" s="95">
        <f>Table1487453233343536331323334353738393103113123133143153164174184194[[#This Row],[Hours Worked]]*Table1487453233343536331323334353738393103113123133143153164174184194[[#This Row],[Rate]]</f>
        <v>0</v>
      </c>
      <c r="H149" s="116"/>
      <c r="I149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49" s="94"/>
      <c r="K149" s="95">
        <f>Table1487453233343536331323334353738393103113123133143153164174184194[[#This Row],[Rate (Auto selects)]]*Table1487453233343536331323334353738393103113123133143153164174184194[[#This Row],[Hours Used]]</f>
        <v>0</v>
      </c>
      <c r="S149" s="33"/>
      <c r="T149" s="39"/>
      <c r="U149" s="39"/>
      <c r="V149" s="39"/>
      <c r="W149" s="39"/>
      <c r="X149" s="39"/>
      <c r="Y149" s="112">
        <f>IF(X149 &lt;&gt; "", RIGHT(Table15775311283848586881828384858788898108118128138148158169179189199[[#This Row],[Class (Dropdown)]],6),0)</f>
        <v>0</v>
      </c>
      <c r="Z149" s="108"/>
      <c r="AA149" s="107"/>
      <c r="AB149" s="111">
        <f>Table15775311283848586881828384858788898108118128138148158169179189199[[#This Row],[Rate (Auto fill)]]*Table15775311283848586881828384858788898108118128138148158169179189199[[#This Row],[Hours Groomed]]</f>
        <v>0</v>
      </c>
      <c r="AC149" s="32"/>
      <c r="AE149" s="85"/>
      <c r="AF149" s="85"/>
      <c r="AI149" s="33"/>
      <c r="AJ149" s="39"/>
      <c r="AK149" s="39"/>
      <c r="AL149" s="39"/>
      <c r="AM149" s="76"/>
      <c r="AN149" s="39"/>
      <c r="AO149" s="39"/>
      <c r="AP149" s="33"/>
      <c r="AQ149" s="77"/>
      <c r="AR149" s="39"/>
      <c r="AS149" s="39"/>
      <c r="AT149" s="76"/>
      <c r="AU149" s="39"/>
      <c r="AV149" s="78"/>
      <c r="AW149" s="33"/>
      <c r="AX149" s="77"/>
      <c r="AY149" s="39"/>
      <c r="AZ149" s="39"/>
      <c r="BA149" s="76"/>
      <c r="BB149" s="39"/>
      <c r="BC149" s="78"/>
      <c r="BD149" s="33"/>
      <c r="BE149" s="77"/>
      <c r="BF149" s="39"/>
      <c r="BG149" s="39"/>
      <c r="BH149" s="76"/>
      <c r="BI149" s="39"/>
      <c r="BJ149" s="78"/>
      <c r="BK149" s="33"/>
    </row>
    <row r="150" spans="1:63" x14ac:dyDescent="0.35">
      <c r="A150" s="77"/>
      <c r="B150" s="39"/>
      <c r="C150" s="39"/>
      <c r="D150" s="39"/>
      <c r="E150" s="39"/>
      <c r="F150" s="73"/>
      <c r="G150" s="95">
        <f>Table1487453233343536331323334353738393103113123133143153164174184194[[#This Row],[Hours Worked]]*Table1487453233343536331323334353738393103113123133143153164174184194[[#This Row],[Rate]]</f>
        <v>0</v>
      </c>
      <c r="H150" s="116"/>
      <c r="I150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50" s="94"/>
      <c r="K150" s="95">
        <f>Table1487453233343536331323334353738393103113123133143153164174184194[[#This Row],[Rate (Auto selects)]]*Table1487453233343536331323334353738393103113123133143153164174184194[[#This Row],[Hours Used]]</f>
        <v>0</v>
      </c>
      <c r="S150" s="33"/>
      <c r="T150" s="39"/>
      <c r="U150" s="39"/>
      <c r="V150" s="39"/>
      <c r="W150" s="39"/>
      <c r="X150" s="39"/>
      <c r="Y150" s="112">
        <f>IF(X150 &lt;&gt; "", RIGHT(Table15775311283848586881828384858788898108118128138148158169179189199[[#This Row],[Class (Dropdown)]],6),0)</f>
        <v>0</v>
      </c>
      <c r="Z150" s="108"/>
      <c r="AA150" s="107"/>
      <c r="AB150" s="111">
        <f>Table15775311283848586881828384858788898108118128138148158169179189199[[#This Row],[Rate (Auto fill)]]*Table15775311283848586881828384858788898108118128138148158169179189199[[#This Row],[Hours Groomed]]</f>
        <v>0</v>
      </c>
      <c r="AC150" s="32"/>
      <c r="AE150" s="85"/>
      <c r="AF150" s="85"/>
      <c r="AI150" s="33"/>
      <c r="AJ150" s="39"/>
      <c r="AK150" s="39"/>
      <c r="AL150" s="39"/>
      <c r="AM150" s="76"/>
      <c r="AN150" s="39"/>
      <c r="AO150" s="39"/>
      <c r="AP150" s="33"/>
      <c r="AQ150" s="77"/>
      <c r="AR150" s="39"/>
      <c r="AS150" s="39"/>
      <c r="AT150" s="76"/>
      <c r="AU150" s="39"/>
      <c r="AV150" s="78"/>
      <c r="AW150" s="33"/>
      <c r="AX150" s="77"/>
      <c r="AY150" s="39"/>
      <c r="AZ150" s="39"/>
      <c r="BA150" s="76"/>
      <c r="BB150" s="39"/>
      <c r="BC150" s="78"/>
      <c r="BD150" s="33"/>
      <c r="BE150" s="77"/>
      <c r="BF150" s="39"/>
      <c r="BG150" s="39"/>
      <c r="BH150" s="76"/>
      <c r="BI150" s="39"/>
      <c r="BJ150" s="78"/>
      <c r="BK150" s="33"/>
    </row>
    <row r="151" spans="1:63" x14ac:dyDescent="0.35">
      <c r="A151" s="77"/>
      <c r="B151" s="39"/>
      <c r="C151" s="39"/>
      <c r="D151" s="39"/>
      <c r="E151" s="39"/>
      <c r="F151" s="73"/>
      <c r="G151" s="95">
        <f>Table1487453233343536331323334353738393103113123133143153164174184194[[#This Row],[Hours Worked]]*Table1487453233343536331323334353738393103113123133143153164174184194[[#This Row],[Rate]]</f>
        <v>0</v>
      </c>
      <c r="H151" s="116"/>
      <c r="I151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51" s="94"/>
      <c r="K151" s="95">
        <f>Table1487453233343536331323334353738393103113123133143153164174184194[[#This Row],[Rate (Auto selects)]]*Table1487453233343536331323334353738393103113123133143153164174184194[[#This Row],[Hours Used]]</f>
        <v>0</v>
      </c>
      <c r="S151" s="33"/>
      <c r="T151" s="39"/>
      <c r="U151" s="39"/>
      <c r="V151" s="39"/>
      <c r="W151" s="39"/>
      <c r="X151" s="39"/>
      <c r="Y151" s="112">
        <f>IF(X151 &lt;&gt; "", RIGHT(Table15775311283848586881828384858788898108118128138148158169179189199[[#This Row],[Class (Dropdown)]],6),0)</f>
        <v>0</v>
      </c>
      <c r="Z151" s="108"/>
      <c r="AA151" s="107"/>
      <c r="AB151" s="111">
        <f>Table15775311283848586881828384858788898108118128138148158169179189199[[#This Row],[Rate (Auto fill)]]*Table15775311283848586881828384858788898108118128138148158169179189199[[#This Row],[Hours Groomed]]</f>
        <v>0</v>
      </c>
      <c r="AC151" s="32"/>
      <c r="AE151" s="85"/>
      <c r="AF151" s="85"/>
      <c r="AI151" s="33"/>
      <c r="AJ151" s="39"/>
      <c r="AK151" s="39"/>
      <c r="AL151" s="39"/>
      <c r="AM151" s="76"/>
      <c r="AN151" s="39"/>
      <c r="AO151" s="39"/>
      <c r="AP151" s="33"/>
      <c r="AQ151" s="77"/>
      <c r="AR151" s="39"/>
      <c r="AS151" s="39"/>
      <c r="AT151" s="76"/>
      <c r="AU151" s="39"/>
      <c r="AV151" s="78"/>
      <c r="AW151" s="33"/>
      <c r="AX151" s="77"/>
      <c r="AY151" s="39"/>
      <c r="AZ151" s="39"/>
      <c r="BA151" s="76"/>
      <c r="BB151" s="39"/>
      <c r="BC151" s="78"/>
      <c r="BD151" s="33"/>
      <c r="BE151" s="77"/>
      <c r="BF151" s="39"/>
      <c r="BG151" s="39"/>
      <c r="BH151" s="76"/>
      <c r="BI151" s="39"/>
      <c r="BJ151" s="78"/>
      <c r="BK151" s="33"/>
    </row>
    <row r="152" spans="1:63" x14ac:dyDescent="0.35">
      <c r="A152" s="77"/>
      <c r="B152" s="39"/>
      <c r="C152" s="39"/>
      <c r="D152" s="39"/>
      <c r="E152" s="39"/>
      <c r="F152" s="73"/>
      <c r="G152" s="95">
        <f>Table1487453233343536331323334353738393103113123133143153164174184194[[#This Row],[Hours Worked]]*Table1487453233343536331323334353738393103113123133143153164174184194[[#This Row],[Rate]]</f>
        <v>0</v>
      </c>
      <c r="H152" s="116"/>
      <c r="I152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52" s="94"/>
      <c r="K152" s="95">
        <f>Table1487453233343536331323334353738393103113123133143153164174184194[[#This Row],[Rate (Auto selects)]]*Table1487453233343536331323334353738393103113123133143153164174184194[[#This Row],[Hours Used]]</f>
        <v>0</v>
      </c>
      <c r="S152" s="33"/>
      <c r="T152" s="39"/>
      <c r="U152" s="39"/>
      <c r="V152" s="39"/>
      <c r="W152" s="39"/>
      <c r="X152" s="39"/>
      <c r="Y152" s="112">
        <f>IF(X152 &lt;&gt; "", RIGHT(Table15775311283848586881828384858788898108118128138148158169179189199[[#This Row],[Class (Dropdown)]],6),0)</f>
        <v>0</v>
      </c>
      <c r="Z152" s="108"/>
      <c r="AA152" s="107"/>
      <c r="AB152" s="111">
        <f>Table15775311283848586881828384858788898108118128138148158169179189199[[#This Row],[Rate (Auto fill)]]*Table15775311283848586881828384858788898108118128138148158169179189199[[#This Row],[Hours Groomed]]</f>
        <v>0</v>
      </c>
      <c r="AC152" s="32"/>
      <c r="AE152" s="85"/>
      <c r="AF152" s="85"/>
      <c r="AI152" s="33"/>
      <c r="AJ152" s="39"/>
      <c r="AK152" s="39"/>
      <c r="AL152" s="39"/>
      <c r="AM152" s="76"/>
      <c r="AN152" s="39"/>
      <c r="AO152" s="39"/>
      <c r="AP152" s="33"/>
      <c r="AQ152" s="77"/>
      <c r="AR152" s="39"/>
      <c r="AS152" s="39"/>
      <c r="AT152" s="76"/>
      <c r="AU152" s="39"/>
      <c r="AV152" s="78"/>
      <c r="AW152" s="33"/>
      <c r="AX152" s="77"/>
      <c r="AY152" s="39"/>
      <c r="AZ152" s="39"/>
      <c r="BA152" s="76"/>
      <c r="BB152" s="39"/>
      <c r="BC152" s="78"/>
      <c r="BD152" s="33"/>
      <c r="BE152" s="77"/>
      <c r="BF152" s="39"/>
      <c r="BG152" s="39"/>
      <c r="BH152" s="76"/>
      <c r="BI152" s="39"/>
      <c r="BJ152" s="78"/>
      <c r="BK152" s="33"/>
    </row>
    <row r="153" spans="1:63" x14ac:dyDescent="0.35">
      <c r="A153" s="77"/>
      <c r="B153" s="39"/>
      <c r="C153" s="39"/>
      <c r="D153" s="39"/>
      <c r="E153" s="39"/>
      <c r="F153" s="73"/>
      <c r="G153" s="95">
        <f>Table1487453233343536331323334353738393103113123133143153164174184194[[#This Row],[Hours Worked]]*Table1487453233343536331323334353738393103113123133143153164174184194[[#This Row],[Rate]]</f>
        <v>0</v>
      </c>
      <c r="H153" s="116"/>
      <c r="I153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53" s="94"/>
      <c r="K153" s="95">
        <f>Table1487453233343536331323334353738393103113123133143153164174184194[[#This Row],[Rate (Auto selects)]]*Table1487453233343536331323334353738393103113123133143153164174184194[[#This Row],[Hours Used]]</f>
        <v>0</v>
      </c>
      <c r="S153" s="33"/>
      <c r="T153" s="39"/>
      <c r="U153" s="39"/>
      <c r="V153" s="39"/>
      <c r="W153" s="39"/>
      <c r="X153" s="39"/>
      <c r="Y153" s="112">
        <f>IF(X153 &lt;&gt; "", RIGHT(Table15775311283848586881828384858788898108118128138148158169179189199[[#This Row],[Class (Dropdown)]],6),0)</f>
        <v>0</v>
      </c>
      <c r="Z153" s="108"/>
      <c r="AA153" s="107"/>
      <c r="AB153" s="111">
        <f>Table15775311283848586881828384858788898108118128138148158169179189199[[#This Row],[Rate (Auto fill)]]*Table15775311283848586881828384858788898108118128138148158169179189199[[#This Row],[Hours Groomed]]</f>
        <v>0</v>
      </c>
      <c r="AC153" s="32"/>
      <c r="AE153" s="85"/>
      <c r="AF153" s="85"/>
      <c r="AI153" s="33"/>
      <c r="AJ153" s="39"/>
      <c r="AK153" s="39"/>
      <c r="AL153" s="39"/>
      <c r="AM153" s="76"/>
      <c r="AN153" s="39"/>
      <c r="AO153" s="39"/>
      <c r="AP153" s="33"/>
      <c r="AQ153" s="77"/>
      <c r="AR153" s="39"/>
      <c r="AS153" s="39"/>
      <c r="AT153" s="76"/>
      <c r="AU153" s="39"/>
      <c r="AV153" s="78"/>
      <c r="AW153" s="33"/>
      <c r="AX153" s="77"/>
      <c r="AY153" s="39"/>
      <c r="AZ153" s="39"/>
      <c r="BA153" s="76"/>
      <c r="BB153" s="39"/>
      <c r="BC153" s="78"/>
      <c r="BD153" s="33"/>
      <c r="BE153" s="77"/>
      <c r="BF153" s="39"/>
      <c r="BG153" s="39"/>
      <c r="BH153" s="76"/>
      <c r="BI153" s="39"/>
      <c r="BJ153" s="78"/>
      <c r="BK153" s="33"/>
    </row>
    <row r="154" spans="1:63" x14ac:dyDescent="0.35">
      <c r="A154" s="77"/>
      <c r="B154" s="39"/>
      <c r="C154" s="39"/>
      <c r="D154" s="39"/>
      <c r="E154" s="39"/>
      <c r="F154" s="73"/>
      <c r="G154" s="95">
        <f>Table1487453233343536331323334353738393103113123133143153164174184194[[#This Row],[Hours Worked]]*Table1487453233343536331323334353738393103113123133143153164174184194[[#This Row],[Rate]]</f>
        <v>0</v>
      </c>
      <c r="H154" s="116"/>
      <c r="I154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54" s="94"/>
      <c r="K154" s="95">
        <f>Table1487453233343536331323334353738393103113123133143153164174184194[[#This Row],[Rate (Auto selects)]]*Table1487453233343536331323334353738393103113123133143153164174184194[[#This Row],[Hours Used]]</f>
        <v>0</v>
      </c>
      <c r="S154" s="33"/>
      <c r="T154" s="39"/>
      <c r="U154" s="39"/>
      <c r="V154" s="39"/>
      <c r="W154" s="39"/>
      <c r="X154" s="39"/>
      <c r="Y154" s="112">
        <f>IF(X154 &lt;&gt; "", RIGHT(Table15775311283848586881828384858788898108118128138148158169179189199[[#This Row],[Class (Dropdown)]],6),0)</f>
        <v>0</v>
      </c>
      <c r="Z154" s="108"/>
      <c r="AA154" s="107"/>
      <c r="AB154" s="111">
        <f>Table15775311283848586881828384858788898108118128138148158169179189199[[#This Row],[Rate (Auto fill)]]*Table15775311283848586881828384858788898108118128138148158169179189199[[#This Row],[Hours Groomed]]</f>
        <v>0</v>
      </c>
      <c r="AC154" s="32"/>
      <c r="AE154" s="85"/>
      <c r="AF154" s="85"/>
      <c r="AI154" s="33"/>
      <c r="AJ154" s="39"/>
      <c r="AK154" s="39"/>
      <c r="AL154" s="39"/>
      <c r="AM154" s="76"/>
      <c r="AN154" s="39"/>
      <c r="AO154" s="39"/>
      <c r="AP154" s="33"/>
      <c r="AQ154" s="77"/>
      <c r="AR154" s="39"/>
      <c r="AS154" s="39"/>
      <c r="AT154" s="76"/>
      <c r="AU154" s="39"/>
      <c r="AV154" s="78"/>
      <c r="AW154" s="33"/>
      <c r="AX154" s="77"/>
      <c r="AY154" s="39"/>
      <c r="AZ154" s="39"/>
      <c r="BA154" s="76"/>
      <c r="BB154" s="39"/>
      <c r="BC154" s="78"/>
      <c r="BD154" s="33"/>
      <c r="BE154" s="77"/>
      <c r="BF154" s="39"/>
      <c r="BG154" s="39"/>
      <c r="BH154" s="76"/>
      <c r="BI154" s="39"/>
      <c r="BJ154" s="78"/>
      <c r="BK154" s="33"/>
    </row>
    <row r="155" spans="1:63" x14ac:dyDescent="0.35">
      <c r="A155" s="77"/>
      <c r="B155" s="39"/>
      <c r="C155" s="39"/>
      <c r="D155" s="39"/>
      <c r="E155" s="39"/>
      <c r="F155" s="73"/>
      <c r="G155" s="95">
        <f>Table1487453233343536331323334353738393103113123133143153164174184194[[#This Row],[Hours Worked]]*Table1487453233343536331323334353738393103113123133143153164174184194[[#This Row],[Rate]]</f>
        <v>0</v>
      </c>
      <c r="H155" s="116"/>
      <c r="I155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55" s="94"/>
      <c r="K155" s="95">
        <f>Table1487453233343536331323334353738393103113123133143153164174184194[[#This Row],[Rate (Auto selects)]]*Table1487453233343536331323334353738393103113123133143153164174184194[[#This Row],[Hours Used]]</f>
        <v>0</v>
      </c>
      <c r="S155" s="33"/>
      <c r="T155" s="39"/>
      <c r="U155" s="39"/>
      <c r="V155" s="39"/>
      <c r="W155" s="39"/>
      <c r="X155" s="39"/>
      <c r="Y155" s="112">
        <f>IF(X155 &lt;&gt; "", RIGHT(Table15775311283848586881828384858788898108118128138148158169179189199[[#This Row],[Class (Dropdown)]],6),0)</f>
        <v>0</v>
      </c>
      <c r="Z155" s="108"/>
      <c r="AA155" s="107"/>
      <c r="AB155" s="111">
        <f>Table15775311283848586881828384858788898108118128138148158169179189199[[#This Row],[Rate (Auto fill)]]*Table15775311283848586881828384858788898108118128138148158169179189199[[#This Row],[Hours Groomed]]</f>
        <v>0</v>
      </c>
      <c r="AC155" s="32"/>
      <c r="AE155" s="85"/>
      <c r="AF155" s="85"/>
      <c r="AI155" s="33"/>
      <c r="AJ155" s="39"/>
      <c r="AK155" s="39"/>
      <c r="AL155" s="39"/>
      <c r="AM155" s="76"/>
      <c r="AN155" s="39"/>
      <c r="AO155" s="39"/>
      <c r="AP155" s="33"/>
      <c r="AQ155" s="77"/>
      <c r="AR155" s="39"/>
      <c r="AS155" s="39"/>
      <c r="AT155" s="76"/>
      <c r="AU155" s="39"/>
      <c r="AV155" s="78"/>
      <c r="AW155" s="33"/>
      <c r="AX155" s="77"/>
      <c r="AY155" s="39"/>
      <c r="AZ155" s="39"/>
      <c r="BA155" s="76"/>
      <c r="BB155" s="39"/>
      <c r="BC155" s="78"/>
      <c r="BD155" s="33"/>
      <c r="BE155" s="77"/>
      <c r="BF155" s="39"/>
      <c r="BG155" s="39"/>
      <c r="BH155" s="76"/>
      <c r="BI155" s="39"/>
      <c r="BJ155" s="78"/>
      <c r="BK155" s="33"/>
    </row>
    <row r="156" spans="1:63" x14ac:dyDescent="0.35">
      <c r="A156" s="77"/>
      <c r="B156" s="39"/>
      <c r="C156" s="39"/>
      <c r="D156" s="39"/>
      <c r="E156" s="39"/>
      <c r="F156" s="73"/>
      <c r="G156" s="95">
        <f>Table1487453233343536331323334353738393103113123133143153164174184194[[#This Row],[Hours Worked]]*Table1487453233343536331323334353738393103113123133143153164174184194[[#This Row],[Rate]]</f>
        <v>0</v>
      </c>
      <c r="H156" s="116"/>
      <c r="I156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56" s="94"/>
      <c r="K156" s="95">
        <f>Table1487453233343536331323334353738393103113123133143153164174184194[[#This Row],[Rate (Auto selects)]]*Table1487453233343536331323334353738393103113123133143153164174184194[[#This Row],[Hours Used]]</f>
        <v>0</v>
      </c>
      <c r="S156" s="33"/>
      <c r="T156" s="39"/>
      <c r="U156" s="39"/>
      <c r="V156" s="39"/>
      <c r="W156" s="39"/>
      <c r="X156" s="39"/>
      <c r="Y156" s="112">
        <f>IF(X156 &lt;&gt; "", RIGHT(Table15775311283848586881828384858788898108118128138148158169179189199[[#This Row],[Class (Dropdown)]],6),0)</f>
        <v>0</v>
      </c>
      <c r="Z156" s="108"/>
      <c r="AA156" s="107"/>
      <c r="AB156" s="111">
        <f>Table15775311283848586881828384858788898108118128138148158169179189199[[#This Row],[Rate (Auto fill)]]*Table15775311283848586881828384858788898108118128138148158169179189199[[#This Row],[Hours Groomed]]</f>
        <v>0</v>
      </c>
      <c r="AC156" s="32"/>
      <c r="AE156" s="85"/>
      <c r="AF156" s="85"/>
      <c r="AI156" s="33"/>
      <c r="AJ156" s="39"/>
      <c r="AK156" s="39"/>
      <c r="AL156" s="39"/>
      <c r="AM156" s="76"/>
      <c r="AN156" s="39"/>
      <c r="AO156" s="39"/>
      <c r="AP156" s="33"/>
      <c r="AQ156" s="77"/>
      <c r="AR156" s="39"/>
      <c r="AS156" s="39"/>
      <c r="AT156" s="76"/>
      <c r="AU156" s="39"/>
      <c r="AV156" s="78"/>
      <c r="AW156" s="33"/>
      <c r="AX156" s="77"/>
      <c r="AY156" s="39"/>
      <c r="AZ156" s="39"/>
      <c r="BA156" s="76"/>
      <c r="BB156" s="39"/>
      <c r="BC156" s="78"/>
      <c r="BD156" s="33"/>
      <c r="BE156" s="77"/>
      <c r="BF156" s="39"/>
      <c r="BG156" s="39"/>
      <c r="BH156" s="76"/>
      <c r="BI156" s="39"/>
      <c r="BJ156" s="78"/>
      <c r="BK156" s="33"/>
    </row>
    <row r="157" spans="1:63" x14ac:dyDescent="0.35">
      <c r="A157" s="77"/>
      <c r="B157" s="39"/>
      <c r="C157" s="39"/>
      <c r="D157" s="39"/>
      <c r="E157" s="39"/>
      <c r="F157" s="73"/>
      <c r="G157" s="95">
        <f>Table1487453233343536331323334353738393103113123133143153164174184194[[#This Row],[Hours Worked]]*Table1487453233343536331323334353738393103113123133143153164174184194[[#This Row],[Rate]]</f>
        <v>0</v>
      </c>
      <c r="H157" s="116"/>
      <c r="I157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57" s="94"/>
      <c r="K157" s="95">
        <f>Table1487453233343536331323334353738393103113123133143153164174184194[[#This Row],[Rate (Auto selects)]]*Table1487453233343536331323334353738393103113123133143153164174184194[[#This Row],[Hours Used]]</f>
        <v>0</v>
      </c>
      <c r="S157" s="33"/>
      <c r="T157" s="39"/>
      <c r="U157" s="39"/>
      <c r="V157" s="39"/>
      <c r="W157" s="39"/>
      <c r="X157" s="39"/>
      <c r="Y157" s="112">
        <f>IF(X157 &lt;&gt; "", RIGHT(Table15775311283848586881828384858788898108118128138148158169179189199[[#This Row],[Class (Dropdown)]],6),0)</f>
        <v>0</v>
      </c>
      <c r="Z157" s="108"/>
      <c r="AA157" s="107"/>
      <c r="AB157" s="111">
        <f>Table15775311283848586881828384858788898108118128138148158169179189199[[#This Row],[Rate (Auto fill)]]*Table15775311283848586881828384858788898108118128138148158169179189199[[#This Row],[Hours Groomed]]</f>
        <v>0</v>
      </c>
      <c r="AC157" s="32"/>
      <c r="AE157" s="85"/>
      <c r="AF157" s="85"/>
      <c r="AI157" s="33"/>
      <c r="AJ157" s="39"/>
      <c r="AK157" s="39"/>
      <c r="AL157" s="39"/>
      <c r="AM157" s="76"/>
      <c r="AN157" s="39"/>
      <c r="AO157" s="39"/>
      <c r="AP157" s="33"/>
      <c r="AQ157" s="77"/>
      <c r="AR157" s="39"/>
      <c r="AS157" s="39"/>
      <c r="AT157" s="76"/>
      <c r="AU157" s="39"/>
      <c r="AV157" s="78"/>
      <c r="AW157" s="33"/>
      <c r="AX157" s="77"/>
      <c r="AY157" s="39"/>
      <c r="AZ157" s="39"/>
      <c r="BA157" s="76"/>
      <c r="BB157" s="39"/>
      <c r="BC157" s="78"/>
      <c r="BD157" s="33"/>
      <c r="BE157" s="77"/>
      <c r="BF157" s="39"/>
      <c r="BG157" s="39"/>
      <c r="BH157" s="76"/>
      <c r="BI157" s="39"/>
      <c r="BJ157" s="78"/>
      <c r="BK157" s="33"/>
    </row>
    <row r="158" spans="1:63" x14ac:dyDescent="0.35">
      <c r="A158" s="77"/>
      <c r="B158" s="39"/>
      <c r="C158" s="39"/>
      <c r="D158" s="39"/>
      <c r="E158" s="39"/>
      <c r="F158" s="73"/>
      <c r="G158" s="95">
        <f>Table1487453233343536331323334353738393103113123133143153164174184194[[#This Row],[Hours Worked]]*Table1487453233343536331323334353738393103113123133143153164174184194[[#This Row],[Rate]]</f>
        <v>0</v>
      </c>
      <c r="H158" s="116"/>
      <c r="I158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58" s="94"/>
      <c r="K158" s="95">
        <f>Table1487453233343536331323334353738393103113123133143153164174184194[[#This Row],[Rate (Auto selects)]]*Table1487453233343536331323334353738393103113123133143153164174184194[[#This Row],[Hours Used]]</f>
        <v>0</v>
      </c>
      <c r="S158" s="33"/>
      <c r="T158" s="39"/>
      <c r="U158" s="39"/>
      <c r="V158" s="39"/>
      <c r="W158" s="39"/>
      <c r="X158" s="39"/>
      <c r="Y158" s="112">
        <f>IF(X158 &lt;&gt; "", RIGHT(Table15775311283848586881828384858788898108118128138148158169179189199[[#This Row],[Class (Dropdown)]],6),0)</f>
        <v>0</v>
      </c>
      <c r="Z158" s="108"/>
      <c r="AA158" s="107"/>
      <c r="AB158" s="111">
        <f>Table15775311283848586881828384858788898108118128138148158169179189199[[#This Row],[Rate (Auto fill)]]*Table15775311283848586881828384858788898108118128138148158169179189199[[#This Row],[Hours Groomed]]</f>
        <v>0</v>
      </c>
      <c r="AC158" s="32"/>
      <c r="AE158" s="85"/>
      <c r="AF158" s="85"/>
      <c r="AI158" s="33"/>
      <c r="AJ158" s="39"/>
      <c r="AK158" s="39"/>
      <c r="AL158" s="39"/>
      <c r="AM158" s="76"/>
      <c r="AN158" s="39"/>
      <c r="AO158" s="39"/>
      <c r="AP158" s="33"/>
      <c r="AQ158" s="77"/>
      <c r="AR158" s="39"/>
      <c r="AS158" s="39"/>
      <c r="AT158" s="76"/>
      <c r="AU158" s="39"/>
      <c r="AV158" s="78"/>
      <c r="AW158" s="33"/>
      <c r="AX158" s="77"/>
      <c r="AY158" s="39"/>
      <c r="AZ158" s="39"/>
      <c r="BA158" s="76"/>
      <c r="BB158" s="39"/>
      <c r="BC158" s="78"/>
      <c r="BD158" s="33"/>
      <c r="BE158" s="77"/>
      <c r="BF158" s="39"/>
      <c r="BG158" s="39"/>
      <c r="BH158" s="76"/>
      <c r="BI158" s="39"/>
      <c r="BJ158" s="78"/>
      <c r="BK158" s="33"/>
    </row>
    <row r="159" spans="1:63" x14ac:dyDescent="0.35">
      <c r="A159" s="77"/>
      <c r="B159" s="39"/>
      <c r="C159" s="39"/>
      <c r="D159" s="39"/>
      <c r="E159" s="39"/>
      <c r="F159" s="73"/>
      <c r="G159" s="95">
        <f>Table1487453233343536331323334353738393103113123133143153164174184194[[#This Row],[Hours Worked]]*Table1487453233343536331323334353738393103113123133143153164174184194[[#This Row],[Rate]]</f>
        <v>0</v>
      </c>
      <c r="H159" s="116"/>
      <c r="I159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59" s="94"/>
      <c r="K159" s="95">
        <f>Table1487453233343536331323334353738393103113123133143153164174184194[[#This Row],[Rate (Auto selects)]]*Table1487453233343536331323334353738393103113123133143153164174184194[[#This Row],[Hours Used]]</f>
        <v>0</v>
      </c>
      <c r="S159" s="33"/>
      <c r="T159" s="39"/>
      <c r="U159" s="39"/>
      <c r="V159" s="39"/>
      <c r="W159" s="39"/>
      <c r="X159" s="39"/>
      <c r="Y159" s="112">
        <f>IF(X159 &lt;&gt; "", RIGHT(Table15775311283848586881828384858788898108118128138148158169179189199[[#This Row],[Class (Dropdown)]],6),0)</f>
        <v>0</v>
      </c>
      <c r="Z159" s="108"/>
      <c r="AA159" s="107"/>
      <c r="AB159" s="111">
        <f>Table15775311283848586881828384858788898108118128138148158169179189199[[#This Row],[Rate (Auto fill)]]*Table15775311283848586881828384858788898108118128138148158169179189199[[#This Row],[Hours Groomed]]</f>
        <v>0</v>
      </c>
      <c r="AC159" s="32"/>
      <c r="AE159" s="85"/>
      <c r="AF159" s="85"/>
      <c r="AI159" s="33"/>
      <c r="AJ159" s="39"/>
      <c r="AK159" s="39"/>
      <c r="AL159" s="39"/>
      <c r="AM159" s="76"/>
      <c r="AN159" s="39"/>
      <c r="AO159" s="39"/>
      <c r="AP159" s="33"/>
      <c r="AQ159" s="77"/>
      <c r="AR159" s="39"/>
      <c r="AS159" s="39"/>
      <c r="AT159" s="76"/>
      <c r="AU159" s="39"/>
      <c r="AV159" s="78"/>
      <c r="AW159" s="33"/>
      <c r="AX159" s="77"/>
      <c r="AY159" s="39"/>
      <c r="AZ159" s="39"/>
      <c r="BA159" s="76"/>
      <c r="BB159" s="39"/>
      <c r="BC159" s="78"/>
      <c r="BD159" s="33"/>
      <c r="BE159" s="77"/>
      <c r="BF159" s="39"/>
      <c r="BG159" s="39"/>
      <c r="BH159" s="76"/>
      <c r="BI159" s="39"/>
      <c r="BJ159" s="78"/>
      <c r="BK159" s="33"/>
    </row>
    <row r="160" spans="1:63" x14ac:dyDescent="0.35">
      <c r="A160" s="77"/>
      <c r="B160" s="39"/>
      <c r="C160" s="39"/>
      <c r="D160" s="39"/>
      <c r="E160" s="39"/>
      <c r="F160" s="73"/>
      <c r="G160" s="95">
        <f>Table1487453233343536331323334353738393103113123133143153164174184194[[#This Row],[Hours Worked]]*Table1487453233343536331323334353738393103113123133143153164174184194[[#This Row],[Rate]]</f>
        <v>0</v>
      </c>
      <c r="H160" s="116"/>
      <c r="I160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60" s="94"/>
      <c r="K160" s="95">
        <f>Table1487453233343536331323334353738393103113123133143153164174184194[[#This Row],[Rate (Auto selects)]]*Table1487453233343536331323334353738393103113123133143153164174184194[[#This Row],[Hours Used]]</f>
        <v>0</v>
      </c>
      <c r="S160" s="33"/>
      <c r="T160" s="39"/>
      <c r="U160" s="39"/>
      <c r="V160" s="39"/>
      <c r="W160" s="39"/>
      <c r="X160" s="39"/>
      <c r="Y160" s="112">
        <f>IF(X160 &lt;&gt; "", RIGHT(Table15775311283848586881828384858788898108118128138148158169179189199[[#This Row],[Class (Dropdown)]],6),0)</f>
        <v>0</v>
      </c>
      <c r="Z160" s="108"/>
      <c r="AA160" s="107"/>
      <c r="AB160" s="111">
        <f>Table15775311283848586881828384858788898108118128138148158169179189199[[#This Row],[Rate (Auto fill)]]*Table15775311283848586881828384858788898108118128138148158169179189199[[#This Row],[Hours Groomed]]</f>
        <v>0</v>
      </c>
      <c r="AC160" s="32"/>
      <c r="AE160" s="85"/>
      <c r="AF160" s="85"/>
      <c r="AI160" s="33"/>
      <c r="AJ160" s="39"/>
      <c r="AK160" s="39"/>
      <c r="AL160" s="39"/>
      <c r="AM160" s="76"/>
      <c r="AN160" s="39"/>
      <c r="AO160" s="39"/>
      <c r="AP160" s="33"/>
      <c r="AQ160" s="77"/>
      <c r="AR160" s="39"/>
      <c r="AS160" s="39"/>
      <c r="AT160" s="76"/>
      <c r="AU160" s="39"/>
      <c r="AV160" s="78"/>
      <c r="AW160" s="33"/>
      <c r="AX160" s="77"/>
      <c r="AY160" s="39"/>
      <c r="AZ160" s="39"/>
      <c r="BA160" s="76"/>
      <c r="BB160" s="39"/>
      <c r="BC160" s="78"/>
      <c r="BD160" s="33"/>
      <c r="BE160" s="77"/>
      <c r="BF160" s="39"/>
      <c r="BG160" s="39"/>
      <c r="BH160" s="76"/>
      <c r="BI160" s="39"/>
      <c r="BJ160" s="78"/>
      <c r="BK160" s="33"/>
    </row>
    <row r="161" spans="1:63" x14ac:dyDescent="0.35">
      <c r="A161" s="77"/>
      <c r="B161" s="39"/>
      <c r="C161" s="39"/>
      <c r="D161" s="39"/>
      <c r="E161" s="39"/>
      <c r="F161" s="73"/>
      <c r="G161" s="95">
        <f>Table1487453233343536331323334353738393103113123133143153164174184194[[#This Row],[Hours Worked]]*Table1487453233343536331323334353738393103113123133143153164174184194[[#This Row],[Rate]]</f>
        <v>0</v>
      </c>
      <c r="H161" s="116"/>
      <c r="I161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61" s="94"/>
      <c r="K161" s="95">
        <f>Table1487453233343536331323334353738393103113123133143153164174184194[[#This Row],[Rate (Auto selects)]]*Table1487453233343536331323334353738393103113123133143153164174184194[[#This Row],[Hours Used]]</f>
        <v>0</v>
      </c>
      <c r="S161" s="33"/>
      <c r="T161" s="39"/>
      <c r="U161" s="39"/>
      <c r="V161" s="39"/>
      <c r="W161" s="39"/>
      <c r="X161" s="39"/>
      <c r="Y161" s="112">
        <f>IF(X161 &lt;&gt; "", RIGHT(Table15775311283848586881828384858788898108118128138148158169179189199[[#This Row],[Class (Dropdown)]],6),0)</f>
        <v>0</v>
      </c>
      <c r="Z161" s="108"/>
      <c r="AA161" s="107"/>
      <c r="AB161" s="111">
        <f>Table15775311283848586881828384858788898108118128138148158169179189199[[#This Row],[Rate (Auto fill)]]*Table15775311283848586881828384858788898108118128138148158169179189199[[#This Row],[Hours Groomed]]</f>
        <v>0</v>
      </c>
      <c r="AC161" s="32"/>
      <c r="AE161" s="85"/>
      <c r="AF161" s="85"/>
      <c r="AI161" s="33"/>
      <c r="AJ161" s="39"/>
      <c r="AK161" s="39"/>
      <c r="AL161" s="39"/>
      <c r="AM161" s="76"/>
      <c r="AN161" s="39"/>
      <c r="AO161" s="39"/>
      <c r="AP161" s="33"/>
      <c r="AQ161" s="77"/>
      <c r="AR161" s="39"/>
      <c r="AS161" s="39"/>
      <c r="AT161" s="76"/>
      <c r="AU161" s="39"/>
      <c r="AV161" s="78"/>
      <c r="AW161" s="33"/>
      <c r="AX161" s="77"/>
      <c r="AY161" s="39"/>
      <c r="AZ161" s="39"/>
      <c r="BA161" s="76"/>
      <c r="BB161" s="39"/>
      <c r="BC161" s="78"/>
      <c r="BD161" s="33"/>
      <c r="BE161" s="77"/>
      <c r="BF161" s="39"/>
      <c r="BG161" s="39"/>
      <c r="BH161" s="76"/>
      <c r="BI161" s="39"/>
      <c r="BJ161" s="78"/>
      <c r="BK161" s="33"/>
    </row>
    <row r="162" spans="1:63" x14ac:dyDescent="0.35">
      <c r="A162" s="77"/>
      <c r="B162" s="39"/>
      <c r="C162" s="39"/>
      <c r="D162" s="39"/>
      <c r="E162" s="39"/>
      <c r="F162" s="73"/>
      <c r="G162" s="95">
        <f>Table1487453233343536331323334353738393103113123133143153164174184194[[#This Row],[Hours Worked]]*Table1487453233343536331323334353738393103113123133143153164174184194[[#This Row],[Rate]]</f>
        <v>0</v>
      </c>
      <c r="H162" s="116"/>
      <c r="I162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62" s="94"/>
      <c r="K162" s="95">
        <f>Table1487453233343536331323334353738393103113123133143153164174184194[[#This Row],[Rate (Auto selects)]]*Table1487453233343536331323334353738393103113123133143153164174184194[[#This Row],[Hours Used]]</f>
        <v>0</v>
      </c>
      <c r="S162" s="33"/>
      <c r="T162" s="39"/>
      <c r="U162" s="39"/>
      <c r="V162" s="39"/>
      <c r="W162" s="39"/>
      <c r="X162" s="39"/>
      <c r="Y162" s="112">
        <f>IF(X162 &lt;&gt; "", RIGHT(Table15775311283848586881828384858788898108118128138148158169179189199[[#This Row],[Class (Dropdown)]],6),0)</f>
        <v>0</v>
      </c>
      <c r="Z162" s="108"/>
      <c r="AA162" s="107"/>
      <c r="AB162" s="111">
        <f>Table15775311283848586881828384858788898108118128138148158169179189199[[#This Row],[Rate (Auto fill)]]*Table15775311283848586881828384858788898108118128138148158169179189199[[#This Row],[Hours Groomed]]</f>
        <v>0</v>
      </c>
      <c r="AC162" s="32"/>
      <c r="AE162" s="85"/>
      <c r="AF162" s="85"/>
      <c r="AI162" s="33"/>
      <c r="AJ162" s="39"/>
      <c r="AK162" s="39"/>
      <c r="AL162" s="39"/>
      <c r="AM162" s="76"/>
      <c r="AN162" s="39"/>
      <c r="AO162" s="39"/>
      <c r="AP162" s="33"/>
      <c r="AQ162" s="77"/>
      <c r="AR162" s="39"/>
      <c r="AS162" s="39"/>
      <c r="AT162" s="76"/>
      <c r="AU162" s="39"/>
      <c r="AV162" s="78"/>
      <c r="AW162" s="33"/>
      <c r="AX162" s="77"/>
      <c r="AY162" s="39"/>
      <c r="AZ162" s="39"/>
      <c r="BA162" s="76"/>
      <c r="BB162" s="39"/>
      <c r="BC162" s="78"/>
      <c r="BD162" s="33"/>
      <c r="BE162" s="77"/>
      <c r="BF162" s="39"/>
      <c r="BG162" s="39"/>
      <c r="BH162" s="76"/>
      <c r="BI162" s="39"/>
      <c r="BJ162" s="78"/>
      <c r="BK162" s="33"/>
    </row>
    <row r="163" spans="1:63" x14ac:dyDescent="0.35">
      <c r="A163" s="77"/>
      <c r="B163" s="39"/>
      <c r="C163" s="39"/>
      <c r="D163" s="39"/>
      <c r="E163" s="39"/>
      <c r="F163" s="73"/>
      <c r="G163" s="95">
        <f>Table1487453233343536331323334353738393103113123133143153164174184194[[#This Row],[Hours Worked]]*Table1487453233343536331323334353738393103113123133143153164174184194[[#This Row],[Rate]]</f>
        <v>0</v>
      </c>
      <c r="H163" s="116"/>
      <c r="I163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63" s="94"/>
      <c r="K163" s="95">
        <f>Table1487453233343536331323334353738393103113123133143153164174184194[[#This Row],[Rate (Auto selects)]]*Table1487453233343536331323334353738393103113123133143153164174184194[[#This Row],[Hours Used]]</f>
        <v>0</v>
      </c>
      <c r="S163" s="33"/>
      <c r="T163" s="39"/>
      <c r="U163" s="39"/>
      <c r="V163" s="39"/>
      <c r="W163" s="39"/>
      <c r="X163" s="39"/>
      <c r="Y163" s="112">
        <f>IF(X163 &lt;&gt; "", RIGHT(Table15775311283848586881828384858788898108118128138148158169179189199[[#This Row],[Class (Dropdown)]],6),0)</f>
        <v>0</v>
      </c>
      <c r="Z163" s="108"/>
      <c r="AA163" s="107"/>
      <c r="AB163" s="111">
        <f>Table15775311283848586881828384858788898108118128138148158169179189199[[#This Row],[Rate (Auto fill)]]*Table15775311283848586881828384858788898108118128138148158169179189199[[#This Row],[Hours Groomed]]</f>
        <v>0</v>
      </c>
      <c r="AC163" s="32"/>
      <c r="AE163" s="85"/>
      <c r="AF163" s="85"/>
      <c r="AI163" s="33"/>
      <c r="AJ163" s="39"/>
      <c r="AK163" s="39"/>
      <c r="AL163" s="39"/>
      <c r="AM163" s="76"/>
      <c r="AN163" s="39"/>
      <c r="AO163" s="39"/>
      <c r="AP163" s="33"/>
      <c r="AQ163" s="77"/>
      <c r="AR163" s="39"/>
      <c r="AS163" s="39"/>
      <c r="AT163" s="76"/>
      <c r="AU163" s="39"/>
      <c r="AV163" s="78"/>
      <c r="AW163" s="33"/>
      <c r="AX163" s="77"/>
      <c r="AY163" s="39"/>
      <c r="AZ163" s="39"/>
      <c r="BA163" s="76"/>
      <c r="BB163" s="39"/>
      <c r="BC163" s="78"/>
      <c r="BD163" s="33"/>
      <c r="BE163" s="77"/>
      <c r="BF163" s="39"/>
      <c r="BG163" s="39"/>
      <c r="BH163" s="76"/>
      <c r="BI163" s="39"/>
      <c r="BJ163" s="78"/>
      <c r="BK163" s="33"/>
    </row>
    <row r="164" spans="1:63" x14ac:dyDescent="0.35">
      <c r="A164" s="77"/>
      <c r="B164" s="39"/>
      <c r="C164" s="39"/>
      <c r="D164" s="39"/>
      <c r="E164" s="39"/>
      <c r="F164" s="73"/>
      <c r="G164" s="95">
        <f>Table1487453233343536331323334353738393103113123133143153164174184194[[#This Row],[Hours Worked]]*Table1487453233343536331323334353738393103113123133143153164174184194[[#This Row],[Rate]]</f>
        <v>0</v>
      </c>
      <c r="H164" s="116"/>
      <c r="I164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64" s="94"/>
      <c r="K164" s="95">
        <f>Table1487453233343536331323334353738393103113123133143153164174184194[[#This Row],[Rate (Auto selects)]]*Table1487453233343536331323334353738393103113123133143153164174184194[[#This Row],[Hours Used]]</f>
        <v>0</v>
      </c>
      <c r="S164" s="33"/>
      <c r="T164" s="39"/>
      <c r="U164" s="39"/>
      <c r="V164" s="39"/>
      <c r="W164" s="39"/>
      <c r="X164" s="39"/>
      <c r="Y164" s="112">
        <f>IF(X164 &lt;&gt; "", RIGHT(Table15775311283848586881828384858788898108118128138148158169179189199[[#This Row],[Class (Dropdown)]],6),0)</f>
        <v>0</v>
      </c>
      <c r="Z164" s="108"/>
      <c r="AA164" s="107"/>
      <c r="AB164" s="111">
        <f>Table15775311283848586881828384858788898108118128138148158169179189199[[#This Row],[Rate (Auto fill)]]*Table15775311283848586881828384858788898108118128138148158169179189199[[#This Row],[Hours Groomed]]</f>
        <v>0</v>
      </c>
      <c r="AC164" s="32"/>
      <c r="AE164" s="85"/>
      <c r="AF164" s="85"/>
      <c r="AI164" s="33"/>
      <c r="AJ164" s="39"/>
      <c r="AK164" s="39"/>
      <c r="AL164" s="39"/>
      <c r="AM164" s="76"/>
      <c r="AN164" s="39"/>
      <c r="AO164" s="39"/>
      <c r="AP164" s="33"/>
      <c r="AQ164" s="77"/>
      <c r="AR164" s="39"/>
      <c r="AS164" s="39"/>
      <c r="AT164" s="76"/>
      <c r="AU164" s="39"/>
      <c r="AV164" s="78"/>
      <c r="AW164" s="33"/>
      <c r="AX164" s="77"/>
      <c r="AY164" s="39"/>
      <c r="AZ164" s="39"/>
      <c r="BA164" s="76"/>
      <c r="BB164" s="39"/>
      <c r="BC164" s="78"/>
      <c r="BD164" s="33"/>
      <c r="BE164" s="77"/>
      <c r="BF164" s="39"/>
      <c r="BG164" s="39"/>
      <c r="BH164" s="76"/>
      <c r="BI164" s="39"/>
      <c r="BJ164" s="78"/>
      <c r="BK164" s="33"/>
    </row>
    <row r="165" spans="1:63" x14ac:dyDescent="0.35">
      <c r="A165" s="77"/>
      <c r="B165" s="39"/>
      <c r="C165" s="39"/>
      <c r="D165" s="39"/>
      <c r="E165" s="39"/>
      <c r="F165" s="73"/>
      <c r="G165" s="95">
        <f>Table1487453233343536331323334353738393103113123133143153164174184194[[#This Row],[Hours Worked]]*Table1487453233343536331323334353738393103113123133143153164174184194[[#This Row],[Rate]]</f>
        <v>0</v>
      </c>
      <c r="H165" s="116"/>
      <c r="I165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65" s="94"/>
      <c r="K165" s="95">
        <f>Table1487453233343536331323334353738393103113123133143153164174184194[[#This Row],[Rate (Auto selects)]]*Table1487453233343536331323334353738393103113123133143153164174184194[[#This Row],[Hours Used]]</f>
        <v>0</v>
      </c>
      <c r="S165" s="33"/>
      <c r="T165" s="39"/>
      <c r="U165" s="39"/>
      <c r="V165" s="39"/>
      <c r="W165" s="39"/>
      <c r="X165" s="39"/>
      <c r="Y165" s="112">
        <f>IF(X165 &lt;&gt; "", RIGHT(Table15775311283848586881828384858788898108118128138148158169179189199[[#This Row],[Class (Dropdown)]],6),0)</f>
        <v>0</v>
      </c>
      <c r="Z165" s="108"/>
      <c r="AA165" s="107"/>
      <c r="AB165" s="111">
        <f>Table15775311283848586881828384858788898108118128138148158169179189199[[#This Row],[Rate (Auto fill)]]*Table15775311283848586881828384858788898108118128138148158169179189199[[#This Row],[Hours Groomed]]</f>
        <v>0</v>
      </c>
      <c r="AC165" s="32"/>
      <c r="AE165" s="85"/>
      <c r="AF165" s="85"/>
      <c r="AI165" s="33"/>
      <c r="AJ165" s="39"/>
      <c r="AK165" s="39"/>
      <c r="AL165" s="39"/>
      <c r="AM165" s="76"/>
      <c r="AN165" s="39"/>
      <c r="AO165" s="39"/>
      <c r="AP165" s="33"/>
      <c r="AQ165" s="77"/>
      <c r="AR165" s="39"/>
      <c r="AS165" s="39"/>
      <c r="AT165" s="76"/>
      <c r="AU165" s="39"/>
      <c r="AV165" s="78"/>
      <c r="AW165" s="33"/>
      <c r="AX165" s="77"/>
      <c r="AY165" s="39"/>
      <c r="AZ165" s="39"/>
      <c r="BA165" s="76"/>
      <c r="BB165" s="39"/>
      <c r="BC165" s="78"/>
      <c r="BD165" s="33"/>
      <c r="BE165" s="77"/>
      <c r="BF165" s="39"/>
      <c r="BG165" s="39"/>
      <c r="BH165" s="76"/>
      <c r="BI165" s="39"/>
      <c r="BJ165" s="78"/>
      <c r="BK165" s="33"/>
    </row>
    <row r="166" spans="1:63" x14ac:dyDescent="0.35">
      <c r="A166" s="77"/>
      <c r="B166" s="39"/>
      <c r="C166" s="39"/>
      <c r="D166" s="39"/>
      <c r="E166" s="39"/>
      <c r="F166" s="73"/>
      <c r="G166" s="95">
        <f>Table1487453233343536331323334353738393103113123133143153164174184194[[#This Row],[Hours Worked]]*Table1487453233343536331323334353738393103113123133143153164174184194[[#This Row],[Rate]]</f>
        <v>0</v>
      </c>
      <c r="H166" s="116"/>
      <c r="I166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66" s="94"/>
      <c r="K166" s="95">
        <f>Table1487453233343536331323334353738393103113123133143153164174184194[[#This Row],[Rate (Auto selects)]]*Table1487453233343536331323334353738393103113123133143153164174184194[[#This Row],[Hours Used]]</f>
        <v>0</v>
      </c>
      <c r="S166" s="33"/>
      <c r="T166" s="39"/>
      <c r="U166" s="39"/>
      <c r="V166" s="39"/>
      <c r="W166" s="39"/>
      <c r="X166" s="39"/>
      <c r="Y166" s="112">
        <f>IF(X166 &lt;&gt; "", RIGHT(Table15775311283848586881828384858788898108118128138148158169179189199[[#This Row],[Class (Dropdown)]],6),0)</f>
        <v>0</v>
      </c>
      <c r="Z166" s="108"/>
      <c r="AA166" s="107"/>
      <c r="AB166" s="111">
        <f>Table15775311283848586881828384858788898108118128138148158169179189199[[#This Row],[Rate (Auto fill)]]*Table15775311283848586881828384858788898108118128138148158169179189199[[#This Row],[Hours Groomed]]</f>
        <v>0</v>
      </c>
      <c r="AC166" s="32"/>
      <c r="AE166" s="85"/>
      <c r="AF166" s="85"/>
      <c r="AI166" s="33"/>
      <c r="AJ166" s="39"/>
      <c r="AK166" s="39"/>
      <c r="AL166" s="39"/>
      <c r="AM166" s="76"/>
      <c r="AN166" s="39"/>
      <c r="AO166" s="39"/>
      <c r="AP166" s="33"/>
      <c r="AQ166" s="77"/>
      <c r="AR166" s="39"/>
      <c r="AS166" s="39"/>
      <c r="AT166" s="76"/>
      <c r="AU166" s="39"/>
      <c r="AV166" s="78"/>
      <c r="AW166" s="33"/>
      <c r="AX166" s="77"/>
      <c r="AY166" s="39"/>
      <c r="AZ166" s="39"/>
      <c r="BA166" s="76"/>
      <c r="BB166" s="39"/>
      <c r="BC166" s="78"/>
      <c r="BD166" s="33"/>
      <c r="BE166" s="77"/>
      <c r="BF166" s="39"/>
      <c r="BG166" s="39"/>
      <c r="BH166" s="76"/>
      <c r="BI166" s="39"/>
      <c r="BJ166" s="78"/>
      <c r="BK166" s="33"/>
    </row>
    <row r="167" spans="1:63" x14ac:dyDescent="0.35">
      <c r="A167" s="77"/>
      <c r="B167" s="39"/>
      <c r="C167" s="39"/>
      <c r="D167" s="39"/>
      <c r="E167" s="39"/>
      <c r="F167" s="73"/>
      <c r="G167" s="95">
        <f>Table1487453233343536331323334353738393103113123133143153164174184194[[#This Row],[Hours Worked]]*Table1487453233343536331323334353738393103113123133143153164174184194[[#This Row],[Rate]]</f>
        <v>0</v>
      </c>
      <c r="H167" s="116"/>
      <c r="I167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67" s="94"/>
      <c r="K167" s="95">
        <f>Table1487453233343536331323334353738393103113123133143153164174184194[[#This Row],[Rate (Auto selects)]]*Table1487453233343536331323334353738393103113123133143153164174184194[[#This Row],[Hours Used]]</f>
        <v>0</v>
      </c>
      <c r="S167" s="33"/>
      <c r="T167" s="39"/>
      <c r="U167" s="39"/>
      <c r="V167" s="39"/>
      <c r="W167" s="39"/>
      <c r="X167" s="39"/>
      <c r="Y167" s="112">
        <f>IF(X167 &lt;&gt; "", RIGHT(Table15775311283848586881828384858788898108118128138148158169179189199[[#This Row],[Class (Dropdown)]],6),0)</f>
        <v>0</v>
      </c>
      <c r="Z167" s="108"/>
      <c r="AA167" s="107"/>
      <c r="AB167" s="111">
        <f>Table15775311283848586881828384858788898108118128138148158169179189199[[#This Row],[Rate (Auto fill)]]*Table15775311283848586881828384858788898108118128138148158169179189199[[#This Row],[Hours Groomed]]</f>
        <v>0</v>
      </c>
      <c r="AC167" s="32"/>
      <c r="AE167" s="85"/>
      <c r="AF167" s="85"/>
      <c r="AI167" s="33"/>
      <c r="AJ167" s="39"/>
      <c r="AK167" s="39"/>
      <c r="AL167" s="39"/>
      <c r="AM167" s="76"/>
      <c r="AN167" s="39"/>
      <c r="AO167" s="39"/>
      <c r="AP167" s="33"/>
      <c r="AQ167" s="77"/>
      <c r="AR167" s="39"/>
      <c r="AS167" s="39"/>
      <c r="AT167" s="76"/>
      <c r="AU167" s="39"/>
      <c r="AV167" s="78"/>
      <c r="AW167" s="33"/>
      <c r="AX167" s="77"/>
      <c r="AY167" s="39"/>
      <c r="AZ167" s="39"/>
      <c r="BA167" s="76"/>
      <c r="BB167" s="39"/>
      <c r="BC167" s="78"/>
      <c r="BD167" s="33"/>
      <c r="BE167" s="77"/>
      <c r="BF167" s="39"/>
      <c r="BG167" s="39"/>
      <c r="BH167" s="76"/>
      <c r="BI167" s="39"/>
      <c r="BJ167" s="78"/>
      <c r="BK167" s="33"/>
    </row>
    <row r="168" spans="1:63" x14ac:dyDescent="0.35">
      <c r="A168" s="77"/>
      <c r="B168" s="39"/>
      <c r="C168" s="39"/>
      <c r="D168" s="39"/>
      <c r="E168" s="39"/>
      <c r="F168" s="73"/>
      <c r="G168" s="95">
        <f>Table1487453233343536331323334353738393103113123133143153164174184194[[#This Row],[Hours Worked]]*Table1487453233343536331323334353738393103113123133143153164174184194[[#This Row],[Rate]]</f>
        <v>0</v>
      </c>
      <c r="H168" s="116"/>
      <c r="I168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68" s="94"/>
      <c r="K168" s="95">
        <f>Table1487453233343536331323334353738393103113123133143153164174184194[[#This Row],[Rate (Auto selects)]]*Table1487453233343536331323334353738393103113123133143153164174184194[[#This Row],[Hours Used]]</f>
        <v>0</v>
      </c>
      <c r="S168" s="33"/>
      <c r="T168" s="39"/>
      <c r="U168" s="39"/>
      <c r="V168" s="39"/>
      <c r="W168" s="39"/>
      <c r="X168" s="39"/>
      <c r="Y168" s="112">
        <f>IF(X168 &lt;&gt; "", RIGHT(Table15775311283848586881828384858788898108118128138148158169179189199[[#This Row],[Class (Dropdown)]],6),0)</f>
        <v>0</v>
      </c>
      <c r="Z168" s="108"/>
      <c r="AA168" s="107"/>
      <c r="AB168" s="111">
        <f>Table15775311283848586881828384858788898108118128138148158169179189199[[#This Row],[Rate (Auto fill)]]*Table15775311283848586881828384858788898108118128138148158169179189199[[#This Row],[Hours Groomed]]</f>
        <v>0</v>
      </c>
      <c r="AC168" s="32"/>
      <c r="AE168" s="85"/>
      <c r="AF168" s="85"/>
      <c r="AI168" s="33"/>
      <c r="AJ168" s="39"/>
      <c r="AK168" s="39"/>
      <c r="AL168" s="39"/>
      <c r="AM168" s="76"/>
      <c r="AN168" s="39"/>
      <c r="AO168" s="39"/>
      <c r="AP168" s="33"/>
      <c r="AQ168" s="77"/>
      <c r="AR168" s="39"/>
      <c r="AS168" s="39"/>
      <c r="AT168" s="76"/>
      <c r="AU168" s="39"/>
      <c r="AV168" s="78"/>
      <c r="AW168" s="33"/>
      <c r="AX168" s="77"/>
      <c r="AY168" s="39"/>
      <c r="AZ168" s="39"/>
      <c r="BA168" s="76"/>
      <c r="BB168" s="39"/>
      <c r="BC168" s="78"/>
      <c r="BD168" s="33"/>
      <c r="BE168" s="77"/>
      <c r="BF168" s="39"/>
      <c r="BG168" s="39"/>
      <c r="BH168" s="76"/>
      <c r="BI168" s="39"/>
      <c r="BJ168" s="78"/>
      <c r="BK168" s="33"/>
    </row>
    <row r="169" spans="1:63" x14ac:dyDescent="0.35">
      <c r="A169" s="77"/>
      <c r="B169" s="39"/>
      <c r="C169" s="39"/>
      <c r="D169" s="39"/>
      <c r="E169" s="39"/>
      <c r="F169" s="73"/>
      <c r="G169" s="95">
        <f>Table1487453233343536331323334353738393103113123133143153164174184194[[#This Row],[Hours Worked]]*Table1487453233343536331323334353738393103113123133143153164174184194[[#This Row],[Rate]]</f>
        <v>0</v>
      </c>
      <c r="H169" s="116"/>
      <c r="I169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69" s="94"/>
      <c r="K169" s="95">
        <f>Table1487453233343536331323334353738393103113123133143153164174184194[[#This Row],[Rate (Auto selects)]]*Table1487453233343536331323334353738393103113123133143153164174184194[[#This Row],[Hours Used]]</f>
        <v>0</v>
      </c>
      <c r="S169" s="33"/>
      <c r="T169" s="39"/>
      <c r="U169" s="39"/>
      <c r="V169" s="39"/>
      <c r="W169" s="39"/>
      <c r="X169" s="39"/>
      <c r="Y169" s="112">
        <f>IF(X169 &lt;&gt; "", RIGHT(Table15775311283848586881828384858788898108118128138148158169179189199[[#This Row],[Class (Dropdown)]],6),0)</f>
        <v>0</v>
      </c>
      <c r="Z169" s="108"/>
      <c r="AA169" s="107"/>
      <c r="AB169" s="111">
        <f>Table15775311283848586881828384858788898108118128138148158169179189199[[#This Row],[Rate (Auto fill)]]*Table15775311283848586881828384858788898108118128138148158169179189199[[#This Row],[Hours Groomed]]</f>
        <v>0</v>
      </c>
      <c r="AC169" s="32"/>
      <c r="AE169" s="85"/>
      <c r="AF169" s="85"/>
      <c r="AI169" s="33"/>
      <c r="AJ169" s="39"/>
      <c r="AK169" s="39"/>
      <c r="AL169" s="39"/>
      <c r="AM169" s="76"/>
      <c r="AN169" s="39"/>
      <c r="AO169" s="39"/>
      <c r="AP169" s="33"/>
      <c r="AQ169" s="77"/>
      <c r="AR169" s="39"/>
      <c r="AS169" s="39"/>
      <c r="AT169" s="76"/>
      <c r="AU169" s="39"/>
      <c r="AV169" s="78"/>
      <c r="AW169" s="33"/>
      <c r="AX169" s="77"/>
      <c r="AY169" s="39"/>
      <c r="AZ169" s="39"/>
      <c r="BA169" s="76"/>
      <c r="BB169" s="39"/>
      <c r="BC169" s="78"/>
      <c r="BD169" s="33"/>
      <c r="BE169" s="77"/>
      <c r="BF169" s="39"/>
      <c r="BG169" s="39"/>
      <c r="BH169" s="76"/>
      <c r="BI169" s="39"/>
      <c r="BJ169" s="78"/>
      <c r="BK169" s="33"/>
    </row>
    <row r="170" spans="1:63" x14ac:dyDescent="0.35">
      <c r="A170" s="77"/>
      <c r="B170" s="39"/>
      <c r="C170" s="39"/>
      <c r="D170" s="39"/>
      <c r="E170" s="39"/>
      <c r="F170" s="73"/>
      <c r="G170" s="95">
        <f>Table1487453233343536331323334353738393103113123133143153164174184194[[#This Row],[Hours Worked]]*Table1487453233343536331323334353738393103113123133143153164174184194[[#This Row],[Rate]]</f>
        <v>0</v>
      </c>
      <c r="H170" s="116"/>
      <c r="I170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70" s="94"/>
      <c r="K170" s="95">
        <f>Table1487453233343536331323334353738393103113123133143153164174184194[[#This Row],[Rate (Auto selects)]]*Table1487453233343536331323334353738393103113123133143153164174184194[[#This Row],[Hours Used]]</f>
        <v>0</v>
      </c>
      <c r="S170" s="33"/>
      <c r="T170" s="39"/>
      <c r="U170" s="39"/>
      <c r="V170" s="39"/>
      <c r="W170" s="39"/>
      <c r="X170" s="39"/>
      <c r="Y170" s="112">
        <f>IF(X170 &lt;&gt; "", RIGHT(Table15775311283848586881828384858788898108118128138148158169179189199[[#This Row],[Class (Dropdown)]],6),0)</f>
        <v>0</v>
      </c>
      <c r="Z170" s="108"/>
      <c r="AA170" s="107"/>
      <c r="AB170" s="111">
        <f>Table15775311283848586881828384858788898108118128138148158169179189199[[#This Row],[Rate (Auto fill)]]*Table15775311283848586881828384858788898108118128138148158169179189199[[#This Row],[Hours Groomed]]</f>
        <v>0</v>
      </c>
      <c r="AC170" s="32"/>
      <c r="AE170" s="85"/>
      <c r="AF170" s="85"/>
      <c r="AI170" s="33"/>
      <c r="AJ170" s="39"/>
      <c r="AK170" s="39"/>
      <c r="AL170" s="39"/>
      <c r="AM170" s="76"/>
      <c r="AN170" s="39"/>
      <c r="AO170" s="39"/>
      <c r="AP170" s="33"/>
      <c r="AQ170" s="77"/>
      <c r="AR170" s="39"/>
      <c r="AS170" s="39"/>
      <c r="AT170" s="76"/>
      <c r="AU170" s="39"/>
      <c r="AV170" s="78"/>
      <c r="AW170" s="33"/>
      <c r="AX170" s="77"/>
      <c r="AY170" s="39"/>
      <c r="AZ170" s="39"/>
      <c r="BA170" s="76"/>
      <c r="BB170" s="39"/>
      <c r="BC170" s="78"/>
      <c r="BD170" s="33"/>
      <c r="BE170" s="77"/>
      <c r="BF170" s="39"/>
      <c r="BG170" s="39"/>
      <c r="BH170" s="76"/>
      <c r="BI170" s="39"/>
      <c r="BJ170" s="78"/>
      <c r="BK170" s="33"/>
    </row>
    <row r="171" spans="1:63" x14ac:dyDescent="0.35">
      <c r="A171" s="77"/>
      <c r="B171" s="39"/>
      <c r="C171" s="39"/>
      <c r="D171" s="39"/>
      <c r="E171" s="39"/>
      <c r="F171" s="73"/>
      <c r="G171" s="95">
        <f>Table1487453233343536331323334353738393103113123133143153164174184194[[#This Row],[Hours Worked]]*Table1487453233343536331323334353738393103113123133143153164174184194[[#This Row],[Rate]]</f>
        <v>0</v>
      </c>
      <c r="H171" s="116"/>
      <c r="I171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71" s="94"/>
      <c r="K171" s="95">
        <f>Table1487453233343536331323334353738393103113123133143153164174184194[[#This Row],[Rate (Auto selects)]]*Table1487453233343536331323334353738393103113123133143153164174184194[[#This Row],[Hours Used]]</f>
        <v>0</v>
      </c>
      <c r="S171" s="33"/>
      <c r="T171" s="39"/>
      <c r="U171" s="39"/>
      <c r="V171" s="39"/>
      <c r="W171" s="39"/>
      <c r="X171" s="39"/>
      <c r="Y171" s="112">
        <f>IF(X171 &lt;&gt; "", RIGHT(Table15775311283848586881828384858788898108118128138148158169179189199[[#This Row],[Class (Dropdown)]],6),0)</f>
        <v>0</v>
      </c>
      <c r="Z171" s="108"/>
      <c r="AA171" s="107"/>
      <c r="AB171" s="111">
        <f>Table15775311283848586881828384858788898108118128138148158169179189199[[#This Row],[Rate (Auto fill)]]*Table15775311283848586881828384858788898108118128138148158169179189199[[#This Row],[Hours Groomed]]</f>
        <v>0</v>
      </c>
      <c r="AC171" s="32"/>
      <c r="AE171" s="85"/>
      <c r="AF171" s="85"/>
      <c r="AI171" s="33"/>
      <c r="AJ171" s="39"/>
      <c r="AK171" s="39"/>
      <c r="AL171" s="39"/>
      <c r="AM171" s="76"/>
      <c r="AN171" s="39"/>
      <c r="AO171" s="39"/>
      <c r="AP171" s="33"/>
      <c r="AQ171" s="77"/>
      <c r="AR171" s="39"/>
      <c r="AS171" s="39"/>
      <c r="AT171" s="76"/>
      <c r="AU171" s="39"/>
      <c r="AV171" s="78"/>
      <c r="AW171" s="33"/>
      <c r="AX171" s="77"/>
      <c r="AY171" s="39"/>
      <c r="AZ171" s="39"/>
      <c r="BA171" s="76"/>
      <c r="BB171" s="39"/>
      <c r="BC171" s="78"/>
      <c r="BD171" s="33"/>
      <c r="BE171" s="77"/>
      <c r="BF171" s="39"/>
      <c r="BG171" s="39"/>
      <c r="BH171" s="76"/>
      <c r="BI171" s="39"/>
      <c r="BJ171" s="78"/>
      <c r="BK171" s="33"/>
    </row>
    <row r="172" spans="1:63" x14ac:dyDescent="0.35">
      <c r="A172" s="77"/>
      <c r="B172" s="39"/>
      <c r="C172" s="39"/>
      <c r="D172" s="39"/>
      <c r="E172" s="39"/>
      <c r="F172" s="73"/>
      <c r="G172" s="95">
        <f>Table1487453233343536331323334353738393103113123133143153164174184194[[#This Row],[Hours Worked]]*Table1487453233343536331323334353738393103113123133143153164174184194[[#This Row],[Rate]]</f>
        <v>0</v>
      </c>
      <c r="H172" s="116"/>
      <c r="I172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72" s="94"/>
      <c r="K172" s="95">
        <f>Table1487453233343536331323334353738393103113123133143153164174184194[[#This Row],[Rate (Auto selects)]]*Table1487453233343536331323334353738393103113123133143153164174184194[[#This Row],[Hours Used]]</f>
        <v>0</v>
      </c>
      <c r="S172" s="33"/>
      <c r="T172" s="39"/>
      <c r="U172" s="39"/>
      <c r="V172" s="39"/>
      <c r="W172" s="39"/>
      <c r="X172" s="39"/>
      <c r="Y172" s="112">
        <f>IF(X172 &lt;&gt; "", RIGHT(Table15775311283848586881828384858788898108118128138148158169179189199[[#This Row],[Class (Dropdown)]],6),0)</f>
        <v>0</v>
      </c>
      <c r="Z172" s="108"/>
      <c r="AA172" s="107"/>
      <c r="AB172" s="111">
        <f>Table15775311283848586881828384858788898108118128138148158169179189199[[#This Row],[Rate (Auto fill)]]*Table15775311283848586881828384858788898108118128138148158169179189199[[#This Row],[Hours Groomed]]</f>
        <v>0</v>
      </c>
      <c r="AC172" s="32"/>
      <c r="AE172" s="85"/>
      <c r="AF172" s="85"/>
      <c r="AI172" s="33"/>
      <c r="AJ172" s="39"/>
      <c r="AK172" s="39"/>
      <c r="AL172" s="39"/>
      <c r="AM172" s="76"/>
      <c r="AN172" s="39"/>
      <c r="AO172" s="39"/>
      <c r="AP172" s="33"/>
      <c r="AQ172" s="77"/>
      <c r="AR172" s="39"/>
      <c r="AS172" s="39"/>
      <c r="AT172" s="76"/>
      <c r="AU172" s="39"/>
      <c r="AV172" s="78"/>
      <c r="AW172" s="33"/>
      <c r="AX172" s="77"/>
      <c r="AY172" s="39"/>
      <c r="AZ172" s="39"/>
      <c r="BA172" s="76"/>
      <c r="BB172" s="39"/>
      <c r="BC172" s="78"/>
      <c r="BD172" s="33"/>
      <c r="BE172" s="77"/>
      <c r="BF172" s="39"/>
      <c r="BG172" s="39"/>
      <c r="BH172" s="76"/>
      <c r="BI172" s="39"/>
      <c r="BJ172" s="78"/>
      <c r="BK172" s="33"/>
    </row>
    <row r="173" spans="1:63" x14ac:dyDescent="0.35">
      <c r="A173" s="77"/>
      <c r="B173" s="39"/>
      <c r="C173" s="39"/>
      <c r="D173" s="39"/>
      <c r="E173" s="39"/>
      <c r="F173" s="73"/>
      <c r="G173" s="95">
        <f>Table1487453233343536331323334353738393103113123133143153164174184194[[#This Row],[Hours Worked]]*Table1487453233343536331323334353738393103113123133143153164174184194[[#This Row],[Rate]]</f>
        <v>0</v>
      </c>
      <c r="H173" s="116"/>
      <c r="I173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73" s="94"/>
      <c r="K173" s="95">
        <f>Table1487453233343536331323334353738393103113123133143153164174184194[[#This Row],[Rate (Auto selects)]]*Table1487453233343536331323334353738393103113123133143153164174184194[[#This Row],[Hours Used]]</f>
        <v>0</v>
      </c>
      <c r="S173" s="33"/>
      <c r="T173" s="39"/>
      <c r="U173" s="39"/>
      <c r="V173" s="39"/>
      <c r="W173" s="39"/>
      <c r="X173" s="39"/>
      <c r="Y173" s="112">
        <f>IF(X173 &lt;&gt; "", RIGHT(Table15775311283848586881828384858788898108118128138148158169179189199[[#This Row],[Class (Dropdown)]],6),0)</f>
        <v>0</v>
      </c>
      <c r="Z173" s="108"/>
      <c r="AA173" s="107"/>
      <c r="AB173" s="111">
        <f>Table15775311283848586881828384858788898108118128138148158169179189199[[#This Row],[Rate (Auto fill)]]*Table15775311283848586881828384858788898108118128138148158169179189199[[#This Row],[Hours Groomed]]</f>
        <v>0</v>
      </c>
      <c r="AC173" s="32"/>
      <c r="AE173" s="85"/>
      <c r="AF173" s="85"/>
      <c r="AI173" s="33"/>
      <c r="AJ173" s="39"/>
      <c r="AK173" s="39"/>
      <c r="AL173" s="39"/>
      <c r="AM173" s="76"/>
      <c r="AN173" s="39"/>
      <c r="AO173" s="39"/>
      <c r="AP173" s="33"/>
      <c r="AQ173" s="77"/>
      <c r="AR173" s="39"/>
      <c r="AS173" s="39"/>
      <c r="AT173" s="76"/>
      <c r="AU173" s="39"/>
      <c r="AV173" s="78"/>
      <c r="AW173" s="33"/>
      <c r="AX173" s="77"/>
      <c r="AY173" s="39"/>
      <c r="AZ173" s="39"/>
      <c r="BA173" s="76"/>
      <c r="BB173" s="39"/>
      <c r="BC173" s="78"/>
      <c r="BD173" s="33"/>
      <c r="BE173" s="77"/>
      <c r="BF173" s="39"/>
      <c r="BG173" s="39"/>
      <c r="BH173" s="76"/>
      <c r="BI173" s="39"/>
      <c r="BJ173" s="78"/>
      <c r="BK173" s="33"/>
    </row>
    <row r="174" spans="1:63" x14ac:dyDescent="0.35">
      <c r="A174" s="77"/>
      <c r="B174" s="39"/>
      <c r="C174" s="39"/>
      <c r="D174" s="39"/>
      <c r="E174" s="39"/>
      <c r="F174" s="73"/>
      <c r="G174" s="95">
        <f>Table1487453233343536331323334353738393103113123133143153164174184194[[#This Row],[Hours Worked]]*Table1487453233343536331323334353738393103113123133143153164174184194[[#This Row],[Rate]]</f>
        <v>0</v>
      </c>
      <c r="H174" s="116"/>
      <c r="I174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74" s="94"/>
      <c r="K174" s="95">
        <f>Table1487453233343536331323334353738393103113123133143153164174184194[[#This Row],[Rate (Auto selects)]]*Table1487453233343536331323334353738393103113123133143153164174184194[[#This Row],[Hours Used]]</f>
        <v>0</v>
      </c>
      <c r="S174" s="33"/>
      <c r="T174" s="39"/>
      <c r="U174" s="39"/>
      <c r="V174" s="39"/>
      <c r="W174" s="39"/>
      <c r="X174" s="39"/>
      <c r="Y174" s="112">
        <f>IF(X174 &lt;&gt; "", RIGHT(Table15775311283848586881828384858788898108118128138148158169179189199[[#This Row],[Class (Dropdown)]],6),0)</f>
        <v>0</v>
      </c>
      <c r="Z174" s="108"/>
      <c r="AA174" s="107"/>
      <c r="AB174" s="111">
        <f>Table15775311283848586881828384858788898108118128138148158169179189199[[#This Row],[Rate (Auto fill)]]*Table15775311283848586881828384858788898108118128138148158169179189199[[#This Row],[Hours Groomed]]</f>
        <v>0</v>
      </c>
      <c r="AC174" s="32"/>
      <c r="AE174" s="85"/>
      <c r="AF174" s="85"/>
      <c r="AI174" s="33"/>
      <c r="AJ174" s="39"/>
      <c r="AK174" s="39"/>
      <c r="AL174" s="39"/>
      <c r="AM174" s="76"/>
      <c r="AN174" s="39"/>
      <c r="AO174" s="39"/>
      <c r="AP174" s="33"/>
      <c r="AQ174" s="77"/>
      <c r="AR174" s="39"/>
      <c r="AS174" s="39"/>
      <c r="AT174" s="76"/>
      <c r="AU174" s="39"/>
      <c r="AV174" s="78"/>
      <c r="AW174" s="33"/>
      <c r="AX174" s="77"/>
      <c r="AY174" s="39"/>
      <c r="AZ174" s="39"/>
      <c r="BA174" s="76"/>
      <c r="BB174" s="39"/>
      <c r="BC174" s="78"/>
      <c r="BD174" s="33"/>
      <c r="BE174" s="77"/>
      <c r="BF174" s="39"/>
      <c r="BG174" s="39"/>
      <c r="BH174" s="76"/>
      <c r="BI174" s="39"/>
      <c r="BJ174" s="78"/>
      <c r="BK174" s="33"/>
    </row>
    <row r="175" spans="1:63" x14ac:dyDescent="0.35">
      <c r="A175" s="77"/>
      <c r="B175" s="39"/>
      <c r="C175" s="39"/>
      <c r="D175" s="39"/>
      <c r="E175" s="39"/>
      <c r="F175" s="73"/>
      <c r="G175" s="95">
        <f>Table1487453233343536331323334353738393103113123133143153164174184194[[#This Row],[Hours Worked]]*Table1487453233343536331323334353738393103113123133143153164174184194[[#This Row],[Rate]]</f>
        <v>0</v>
      </c>
      <c r="H175" s="116"/>
      <c r="I175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75" s="94"/>
      <c r="K175" s="95">
        <f>Table1487453233343536331323334353738393103113123133143153164174184194[[#This Row],[Rate (Auto selects)]]*Table1487453233343536331323334353738393103113123133143153164174184194[[#This Row],[Hours Used]]</f>
        <v>0</v>
      </c>
      <c r="S175" s="33"/>
      <c r="T175" s="39"/>
      <c r="U175" s="39"/>
      <c r="V175" s="39"/>
      <c r="W175" s="39"/>
      <c r="X175" s="39"/>
      <c r="Y175" s="112">
        <f>IF(X175 &lt;&gt; "", RIGHT(Table15775311283848586881828384858788898108118128138148158169179189199[[#This Row],[Class (Dropdown)]],6),0)</f>
        <v>0</v>
      </c>
      <c r="Z175" s="108"/>
      <c r="AA175" s="107"/>
      <c r="AB175" s="111">
        <f>Table15775311283848586881828384858788898108118128138148158169179189199[[#This Row],[Rate (Auto fill)]]*Table15775311283848586881828384858788898108118128138148158169179189199[[#This Row],[Hours Groomed]]</f>
        <v>0</v>
      </c>
      <c r="AC175" s="32"/>
      <c r="AE175" s="85"/>
      <c r="AF175" s="85"/>
      <c r="AI175" s="33"/>
      <c r="AJ175" s="39"/>
      <c r="AK175" s="39"/>
      <c r="AL175" s="39"/>
      <c r="AM175" s="76"/>
      <c r="AN175" s="39"/>
      <c r="AO175" s="39"/>
      <c r="AP175" s="33"/>
      <c r="AQ175" s="77"/>
      <c r="AR175" s="39"/>
      <c r="AS175" s="39"/>
      <c r="AT175" s="76"/>
      <c r="AU175" s="39"/>
      <c r="AV175" s="78"/>
      <c r="AW175" s="33"/>
      <c r="AX175" s="77"/>
      <c r="AY175" s="39"/>
      <c r="AZ175" s="39"/>
      <c r="BA175" s="76"/>
      <c r="BB175" s="39"/>
      <c r="BC175" s="78"/>
      <c r="BD175" s="33"/>
      <c r="BE175" s="77"/>
      <c r="BF175" s="39"/>
      <c r="BG175" s="39"/>
      <c r="BH175" s="76"/>
      <c r="BI175" s="39"/>
      <c r="BJ175" s="78"/>
      <c r="BK175" s="33"/>
    </row>
    <row r="176" spans="1:63" x14ac:dyDescent="0.35">
      <c r="A176" s="77"/>
      <c r="B176" s="39"/>
      <c r="C176" s="39"/>
      <c r="D176" s="39"/>
      <c r="E176" s="39"/>
      <c r="F176" s="73"/>
      <c r="G176" s="95">
        <f>Table1487453233343536331323334353738393103113123133143153164174184194[[#This Row],[Hours Worked]]*Table1487453233343536331323334353738393103113123133143153164174184194[[#This Row],[Rate]]</f>
        <v>0</v>
      </c>
      <c r="H176" s="116"/>
      <c r="I176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76" s="94"/>
      <c r="K176" s="95">
        <f>Table1487453233343536331323334353738393103113123133143153164174184194[[#This Row],[Rate (Auto selects)]]*Table1487453233343536331323334353738393103113123133143153164174184194[[#This Row],[Hours Used]]</f>
        <v>0</v>
      </c>
      <c r="S176" s="33"/>
      <c r="T176" s="39"/>
      <c r="U176" s="39"/>
      <c r="V176" s="39"/>
      <c r="W176" s="39"/>
      <c r="X176" s="39"/>
      <c r="Y176" s="112">
        <f>IF(X176 &lt;&gt; "", RIGHT(Table15775311283848586881828384858788898108118128138148158169179189199[[#This Row],[Class (Dropdown)]],6),0)</f>
        <v>0</v>
      </c>
      <c r="Z176" s="108"/>
      <c r="AA176" s="107"/>
      <c r="AB176" s="111">
        <f>Table15775311283848586881828384858788898108118128138148158169179189199[[#This Row],[Rate (Auto fill)]]*Table15775311283848586881828384858788898108118128138148158169179189199[[#This Row],[Hours Groomed]]</f>
        <v>0</v>
      </c>
      <c r="AC176" s="32"/>
      <c r="AE176" s="85"/>
      <c r="AF176" s="85"/>
      <c r="AI176" s="33"/>
      <c r="AJ176" s="39"/>
      <c r="AK176" s="39"/>
      <c r="AL176" s="39"/>
      <c r="AM176" s="76"/>
      <c r="AN176" s="39"/>
      <c r="AO176" s="39"/>
      <c r="AP176" s="33"/>
      <c r="AQ176" s="77"/>
      <c r="AR176" s="39"/>
      <c r="AS176" s="39"/>
      <c r="AT176" s="76"/>
      <c r="AU176" s="39"/>
      <c r="AV176" s="78"/>
      <c r="AW176" s="33"/>
      <c r="AX176" s="77"/>
      <c r="AY176" s="39"/>
      <c r="AZ176" s="39"/>
      <c r="BA176" s="76"/>
      <c r="BB176" s="39"/>
      <c r="BC176" s="78"/>
      <c r="BD176" s="33"/>
      <c r="BE176" s="77"/>
      <c r="BF176" s="39"/>
      <c r="BG176" s="39"/>
      <c r="BH176" s="76"/>
      <c r="BI176" s="39"/>
      <c r="BJ176" s="78"/>
      <c r="BK176" s="33"/>
    </row>
    <row r="177" spans="1:63" x14ac:dyDescent="0.35">
      <c r="A177" s="77"/>
      <c r="B177" s="39"/>
      <c r="C177" s="39"/>
      <c r="D177" s="39"/>
      <c r="E177" s="39"/>
      <c r="F177" s="73"/>
      <c r="G177" s="95">
        <f>Table1487453233343536331323334353738393103113123133143153164174184194[[#This Row],[Hours Worked]]*Table1487453233343536331323334353738393103113123133143153164174184194[[#This Row],[Rate]]</f>
        <v>0</v>
      </c>
      <c r="H177" s="116"/>
      <c r="I177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77" s="94"/>
      <c r="K177" s="95">
        <f>Table1487453233343536331323334353738393103113123133143153164174184194[[#This Row],[Rate (Auto selects)]]*Table1487453233343536331323334353738393103113123133143153164174184194[[#This Row],[Hours Used]]</f>
        <v>0</v>
      </c>
      <c r="S177" s="33"/>
      <c r="T177" s="39"/>
      <c r="U177" s="39"/>
      <c r="V177" s="39"/>
      <c r="W177" s="39"/>
      <c r="X177" s="39"/>
      <c r="Y177" s="112">
        <f>IF(X177 &lt;&gt; "", RIGHT(Table15775311283848586881828384858788898108118128138148158169179189199[[#This Row],[Class (Dropdown)]],6),0)</f>
        <v>0</v>
      </c>
      <c r="Z177" s="108"/>
      <c r="AA177" s="107"/>
      <c r="AB177" s="111">
        <f>Table15775311283848586881828384858788898108118128138148158169179189199[[#This Row],[Rate (Auto fill)]]*Table15775311283848586881828384858788898108118128138148158169179189199[[#This Row],[Hours Groomed]]</f>
        <v>0</v>
      </c>
      <c r="AC177" s="32"/>
      <c r="AE177" s="85"/>
      <c r="AF177" s="85"/>
      <c r="AI177" s="33"/>
      <c r="AJ177" s="39"/>
      <c r="AK177" s="39"/>
      <c r="AL177" s="39"/>
      <c r="AM177" s="76"/>
      <c r="AN177" s="39"/>
      <c r="AO177" s="39"/>
      <c r="AP177" s="33"/>
      <c r="AQ177" s="77"/>
      <c r="AR177" s="39"/>
      <c r="AS177" s="39"/>
      <c r="AT177" s="76"/>
      <c r="AU177" s="39"/>
      <c r="AV177" s="78"/>
      <c r="AW177" s="33"/>
      <c r="AX177" s="77"/>
      <c r="AY177" s="39"/>
      <c r="AZ177" s="39"/>
      <c r="BA177" s="76"/>
      <c r="BB177" s="39"/>
      <c r="BC177" s="78"/>
      <c r="BD177" s="33"/>
      <c r="BE177" s="77"/>
      <c r="BF177" s="39"/>
      <c r="BG177" s="39"/>
      <c r="BH177" s="76"/>
      <c r="BI177" s="39"/>
      <c r="BJ177" s="78"/>
      <c r="BK177" s="33"/>
    </row>
    <row r="178" spans="1:63" x14ac:dyDescent="0.35">
      <c r="A178" s="77"/>
      <c r="B178" s="39"/>
      <c r="C178" s="39"/>
      <c r="D178" s="39"/>
      <c r="E178" s="39"/>
      <c r="F178" s="73"/>
      <c r="G178" s="95">
        <f>Table1487453233343536331323334353738393103113123133143153164174184194[[#This Row],[Hours Worked]]*Table1487453233343536331323334353738393103113123133143153164174184194[[#This Row],[Rate]]</f>
        <v>0</v>
      </c>
      <c r="H178" s="116"/>
      <c r="I178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78" s="94"/>
      <c r="K178" s="95">
        <f>Table1487453233343536331323334353738393103113123133143153164174184194[[#This Row],[Rate (Auto selects)]]*Table1487453233343536331323334353738393103113123133143153164174184194[[#This Row],[Hours Used]]</f>
        <v>0</v>
      </c>
      <c r="S178" s="33"/>
      <c r="T178" s="39"/>
      <c r="U178" s="39"/>
      <c r="V178" s="39"/>
      <c r="W178" s="39"/>
      <c r="X178" s="39"/>
      <c r="Y178" s="112">
        <f>IF(X178 &lt;&gt; "", RIGHT(Table15775311283848586881828384858788898108118128138148158169179189199[[#This Row],[Class (Dropdown)]],6),0)</f>
        <v>0</v>
      </c>
      <c r="Z178" s="108"/>
      <c r="AA178" s="107"/>
      <c r="AB178" s="111">
        <f>Table15775311283848586881828384858788898108118128138148158169179189199[[#This Row],[Rate (Auto fill)]]*Table15775311283848586881828384858788898108118128138148158169179189199[[#This Row],[Hours Groomed]]</f>
        <v>0</v>
      </c>
      <c r="AC178" s="32"/>
      <c r="AE178" s="85"/>
      <c r="AF178" s="85"/>
      <c r="AI178" s="33"/>
      <c r="AJ178" s="39"/>
      <c r="AK178" s="39"/>
      <c r="AL178" s="39"/>
      <c r="AM178" s="76"/>
      <c r="AN178" s="39"/>
      <c r="AO178" s="39"/>
      <c r="AP178" s="33"/>
      <c r="AQ178" s="77"/>
      <c r="AR178" s="39"/>
      <c r="AS178" s="39"/>
      <c r="AT178" s="76"/>
      <c r="AU178" s="39"/>
      <c r="AV178" s="78"/>
      <c r="AW178" s="33"/>
      <c r="AX178" s="77"/>
      <c r="AY178" s="39"/>
      <c r="AZ178" s="39"/>
      <c r="BA178" s="76"/>
      <c r="BB178" s="39"/>
      <c r="BC178" s="78"/>
      <c r="BD178" s="33"/>
      <c r="BE178" s="77"/>
      <c r="BF178" s="39"/>
      <c r="BG178" s="39"/>
      <c r="BH178" s="76"/>
      <c r="BI178" s="39"/>
      <c r="BJ178" s="78"/>
      <c r="BK178" s="33"/>
    </row>
    <row r="179" spans="1:63" x14ac:dyDescent="0.35">
      <c r="A179" s="77"/>
      <c r="B179" s="39"/>
      <c r="C179" s="39"/>
      <c r="D179" s="39"/>
      <c r="E179" s="39"/>
      <c r="F179" s="73"/>
      <c r="G179" s="95">
        <f>Table1487453233343536331323334353738393103113123133143153164174184194[[#This Row],[Hours Worked]]*Table1487453233343536331323334353738393103113123133143153164174184194[[#This Row],[Rate]]</f>
        <v>0</v>
      </c>
      <c r="H179" s="116"/>
      <c r="I179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79" s="94"/>
      <c r="K179" s="95">
        <f>Table1487453233343536331323334353738393103113123133143153164174184194[[#This Row],[Rate (Auto selects)]]*Table1487453233343536331323334353738393103113123133143153164174184194[[#This Row],[Hours Used]]</f>
        <v>0</v>
      </c>
      <c r="S179" s="33"/>
      <c r="T179" s="39"/>
      <c r="U179" s="39"/>
      <c r="V179" s="39"/>
      <c r="W179" s="39"/>
      <c r="X179" s="39"/>
      <c r="Y179" s="112">
        <f>IF(X179 &lt;&gt; "", RIGHT(Table15775311283848586881828384858788898108118128138148158169179189199[[#This Row],[Class (Dropdown)]],6),0)</f>
        <v>0</v>
      </c>
      <c r="Z179" s="108"/>
      <c r="AA179" s="107"/>
      <c r="AB179" s="111">
        <f>Table15775311283848586881828384858788898108118128138148158169179189199[[#This Row],[Rate (Auto fill)]]*Table15775311283848586881828384858788898108118128138148158169179189199[[#This Row],[Hours Groomed]]</f>
        <v>0</v>
      </c>
      <c r="AC179" s="32"/>
      <c r="AE179" s="85"/>
      <c r="AF179" s="85"/>
      <c r="AI179" s="33"/>
      <c r="AJ179" s="39"/>
      <c r="AK179" s="39"/>
      <c r="AL179" s="39"/>
      <c r="AM179" s="76"/>
      <c r="AN179" s="39"/>
      <c r="AO179" s="39"/>
      <c r="AP179" s="33"/>
      <c r="AQ179" s="77"/>
      <c r="AR179" s="39"/>
      <c r="AS179" s="39"/>
      <c r="AT179" s="76"/>
      <c r="AU179" s="39"/>
      <c r="AV179" s="78"/>
      <c r="AW179" s="33"/>
      <c r="AX179" s="77"/>
      <c r="AY179" s="39"/>
      <c r="AZ179" s="39"/>
      <c r="BA179" s="76"/>
      <c r="BB179" s="39"/>
      <c r="BC179" s="78"/>
      <c r="BD179" s="33"/>
      <c r="BE179" s="77"/>
      <c r="BF179" s="39"/>
      <c r="BG179" s="39"/>
      <c r="BH179" s="76"/>
      <c r="BI179" s="39"/>
      <c r="BJ179" s="78"/>
      <c r="BK179" s="33"/>
    </row>
    <row r="180" spans="1:63" x14ac:dyDescent="0.35">
      <c r="A180" s="77"/>
      <c r="B180" s="39"/>
      <c r="C180" s="39"/>
      <c r="D180" s="39"/>
      <c r="E180" s="39"/>
      <c r="F180" s="73"/>
      <c r="G180" s="95">
        <f>Table1487453233343536331323334353738393103113123133143153164174184194[[#This Row],[Hours Worked]]*Table1487453233343536331323334353738393103113123133143153164174184194[[#This Row],[Rate]]</f>
        <v>0</v>
      </c>
      <c r="H180" s="116"/>
      <c r="I180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80" s="94"/>
      <c r="K180" s="95">
        <f>Table1487453233343536331323334353738393103113123133143153164174184194[[#This Row],[Rate (Auto selects)]]*Table1487453233343536331323334353738393103113123133143153164174184194[[#This Row],[Hours Used]]</f>
        <v>0</v>
      </c>
      <c r="S180" s="33"/>
      <c r="T180" s="39"/>
      <c r="U180" s="39"/>
      <c r="V180" s="39"/>
      <c r="W180" s="39"/>
      <c r="X180" s="39"/>
      <c r="Y180" s="112">
        <f>IF(X180 &lt;&gt; "", RIGHT(Table15775311283848586881828384858788898108118128138148158169179189199[[#This Row],[Class (Dropdown)]],6),0)</f>
        <v>0</v>
      </c>
      <c r="Z180" s="108"/>
      <c r="AA180" s="107"/>
      <c r="AB180" s="111">
        <f>Table15775311283848586881828384858788898108118128138148158169179189199[[#This Row],[Rate (Auto fill)]]*Table15775311283848586881828384858788898108118128138148158169179189199[[#This Row],[Hours Groomed]]</f>
        <v>0</v>
      </c>
      <c r="AC180" s="32"/>
      <c r="AE180" s="85"/>
      <c r="AF180" s="85"/>
      <c r="AI180" s="33"/>
      <c r="AJ180" s="39"/>
      <c r="AK180" s="39"/>
      <c r="AL180" s="39"/>
      <c r="AM180" s="76"/>
      <c r="AN180" s="39"/>
      <c r="AO180" s="39"/>
      <c r="AP180" s="33"/>
      <c r="AQ180" s="77"/>
      <c r="AR180" s="39"/>
      <c r="AS180" s="39"/>
      <c r="AT180" s="76"/>
      <c r="AU180" s="39"/>
      <c r="AV180" s="78"/>
      <c r="AW180" s="33"/>
      <c r="AX180" s="77"/>
      <c r="AY180" s="39"/>
      <c r="AZ180" s="39"/>
      <c r="BA180" s="76"/>
      <c r="BB180" s="39"/>
      <c r="BC180" s="78"/>
      <c r="BD180" s="33"/>
      <c r="BE180" s="77"/>
      <c r="BF180" s="39"/>
      <c r="BG180" s="39"/>
      <c r="BH180" s="76"/>
      <c r="BI180" s="39"/>
      <c r="BJ180" s="78"/>
      <c r="BK180" s="33"/>
    </row>
    <row r="181" spans="1:63" x14ac:dyDescent="0.35">
      <c r="A181" s="77"/>
      <c r="B181" s="39"/>
      <c r="C181" s="39"/>
      <c r="D181" s="39"/>
      <c r="E181" s="39"/>
      <c r="F181" s="73"/>
      <c r="G181" s="95">
        <f>Table1487453233343536331323334353738393103113123133143153164174184194[[#This Row],[Hours Worked]]*Table1487453233343536331323334353738393103113123133143153164174184194[[#This Row],[Rate]]</f>
        <v>0</v>
      </c>
      <c r="H181" s="116"/>
      <c r="I181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81" s="94"/>
      <c r="K181" s="95">
        <f>Table1487453233343536331323334353738393103113123133143153164174184194[[#This Row],[Rate (Auto selects)]]*Table1487453233343536331323334353738393103113123133143153164174184194[[#This Row],[Hours Used]]</f>
        <v>0</v>
      </c>
      <c r="S181" s="33"/>
      <c r="T181" s="39"/>
      <c r="U181" s="39"/>
      <c r="V181" s="39"/>
      <c r="W181" s="39"/>
      <c r="X181" s="39"/>
      <c r="Y181" s="112">
        <f>IF(X181 &lt;&gt; "", RIGHT(Table15775311283848586881828384858788898108118128138148158169179189199[[#This Row],[Class (Dropdown)]],6),0)</f>
        <v>0</v>
      </c>
      <c r="Z181" s="108"/>
      <c r="AA181" s="107"/>
      <c r="AB181" s="111">
        <f>Table15775311283848586881828384858788898108118128138148158169179189199[[#This Row],[Rate (Auto fill)]]*Table15775311283848586881828384858788898108118128138148158169179189199[[#This Row],[Hours Groomed]]</f>
        <v>0</v>
      </c>
      <c r="AC181" s="32"/>
      <c r="AE181" s="85"/>
      <c r="AF181" s="85"/>
      <c r="AI181" s="33"/>
      <c r="AJ181" s="39"/>
      <c r="AK181" s="39"/>
      <c r="AL181" s="39"/>
      <c r="AM181" s="76"/>
      <c r="AN181" s="39"/>
      <c r="AO181" s="39"/>
      <c r="AP181" s="33"/>
      <c r="AQ181" s="77"/>
      <c r="AR181" s="39"/>
      <c r="AS181" s="39"/>
      <c r="AT181" s="76"/>
      <c r="AU181" s="39"/>
      <c r="AV181" s="78"/>
      <c r="AW181" s="33"/>
      <c r="AX181" s="77"/>
      <c r="AY181" s="39"/>
      <c r="AZ181" s="39"/>
      <c r="BA181" s="76"/>
      <c r="BB181" s="39"/>
      <c r="BC181" s="78"/>
      <c r="BD181" s="33"/>
      <c r="BE181" s="77"/>
      <c r="BF181" s="39"/>
      <c r="BG181" s="39"/>
      <c r="BH181" s="76"/>
      <c r="BI181" s="39"/>
      <c r="BJ181" s="78"/>
      <c r="BK181" s="33"/>
    </row>
    <row r="182" spans="1:63" x14ac:dyDescent="0.35">
      <c r="A182" s="77"/>
      <c r="B182" s="39"/>
      <c r="C182" s="39"/>
      <c r="D182" s="39"/>
      <c r="E182" s="39"/>
      <c r="F182" s="73"/>
      <c r="G182" s="95">
        <f>Table1487453233343536331323334353738393103113123133143153164174184194[[#This Row],[Hours Worked]]*Table1487453233343536331323334353738393103113123133143153164174184194[[#This Row],[Rate]]</f>
        <v>0</v>
      </c>
      <c r="H182" s="116"/>
      <c r="I182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82" s="94"/>
      <c r="K182" s="95">
        <f>Table1487453233343536331323334353738393103113123133143153164174184194[[#This Row],[Rate (Auto selects)]]*Table1487453233343536331323334353738393103113123133143153164174184194[[#This Row],[Hours Used]]</f>
        <v>0</v>
      </c>
      <c r="S182" s="33"/>
      <c r="T182" s="39"/>
      <c r="U182" s="39"/>
      <c r="V182" s="39"/>
      <c r="W182" s="39"/>
      <c r="X182" s="39"/>
      <c r="Y182" s="112">
        <f>IF(X182 &lt;&gt; "", RIGHT(Table15775311283848586881828384858788898108118128138148158169179189199[[#This Row],[Class (Dropdown)]],6),0)</f>
        <v>0</v>
      </c>
      <c r="Z182" s="108"/>
      <c r="AA182" s="107"/>
      <c r="AB182" s="111">
        <f>Table15775311283848586881828384858788898108118128138148158169179189199[[#This Row],[Rate (Auto fill)]]*Table15775311283848586881828384858788898108118128138148158169179189199[[#This Row],[Hours Groomed]]</f>
        <v>0</v>
      </c>
      <c r="AC182" s="32"/>
      <c r="AE182" s="85"/>
      <c r="AF182" s="85"/>
      <c r="AI182" s="33"/>
      <c r="AJ182" s="39"/>
      <c r="AK182" s="39"/>
      <c r="AL182" s="39"/>
      <c r="AM182" s="76"/>
      <c r="AN182" s="39"/>
      <c r="AO182" s="39"/>
      <c r="AP182" s="33"/>
      <c r="AQ182" s="77"/>
      <c r="AR182" s="39"/>
      <c r="AS182" s="39"/>
      <c r="AT182" s="76"/>
      <c r="AU182" s="39"/>
      <c r="AV182" s="78"/>
      <c r="AW182" s="33"/>
      <c r="AX182" s="77"/>
      <c r="AY182" s="39"/>
      <c r="AZ182" s="39"/>
      <c r="BA182" s="76"/>
      <c r="BB182" s="39"/>
      <c r="BC182" s="78"/>
      <c r="BD182" s="33"/>
      <c r="BE182" s="77"/>
      <c r="BF182" s="39"/>
      <c r="BG182" s="39"/>
      <c r="BH182" s="76"/>
      <c r="BI182" s="39"/>
      <c r="BJ182" s="78"/>
      <c r="BK182" s="33"/>
    </row>
    <row r="183" spans="1:63" x14ac:dyDescent="0.35">
      <c r="A183" s="77"/>
      <c r="B183" s="39"/>
      <c r="C183" s="39"/>
      <c r="D183" s="39"/>
      <c r="E183" s="39"/>
      <c r="F183" s="73"/>
      <c r="G183" s="95">
        <f>Table1487453233343536331323334353738393103113123133143153164174184194[[#This Row],[Hours Worked]]*Table1487453233343536331323334353738393103113123133143153164174184194[[#This Row],[Rate]]</f>
        <v>0</v>
      </c>
      <c r="H183" s="116"/>
      <c r="I183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83" s="94"/>
      <c r="K183" s="95">
        <f>Table1487453233343536331323334353738393103113123133143153164174184194[[#This Row],[Rate (Auto selects)]]*Table1487453233343536331323334353738393103113123133143153164174184194[[#This Row],[Hours Used]]</f>
        <v>0</v>
      </c>
      <c r="S183" s="33"/>
      <c r="T183" s="39"/>
      <c r="U183" s="39"/>
      <c r="V183" s="39"/>
      <c r="W183" s="39"/>
      <c r="X183" s="39"/>
      <c r="Y183" s="112">
        <f>IF(X183 &lt;&gt; "", RIGHT(Table15775311283848586881828384858788898108118128138148158169179189199[[#This Row],[Class (Dropdown)]],6),0)</f>
        <v>0</v>
      </c>
      <c r="Z183" s="108"/>
      <c r="AA183" s="107"/>
      <c r="AB183" s="111">
        <f>Table15775311283848586881828384858788898108118128138148158169179189199[[#This Row],[Rate (Auto fill)]]*Table15775311283848586881828384858788898108118128138148158169179189199[[#This Row],[Hours Groomed]]</f>
        <v>0</v>
      </c>
      <c r="AC183" s="32"/>
      <c r="AE183" s="85"/>
      <c r="AF183" s="85"/>
      <c r="AI183" s="33"/>
      <c r="AJ183" s="39"/>
      <c r="AK183" s="39"/>
      <c r="AL183" s="39"/>
      <c r="AM183" s="76"/>
      <c r="AN183" s="39"/>
      <c r="AO183" s="39"/>
      <c r="AP183" s="33"/>
      <c r="AQ183" s="77"/>
      <c r="AR183" s="39"/>
      <c r="AS183" s="39"/>
      <c r="AT183" s="76"/>
      <c r="AU183" s="39"/>
      <c r="AV183" s="78"/>
      <c r="AW183" s="33"/>
      <c r="AX183" s="77"/>
      <c r="AY183" s="39"/>
      <c r="AZ183" s="39"/>
      <c r="BA183" s="76"/>
      <c r="BB183" s="39"/>
      <c r="BC183" s="78"/>
      <c r="BD183" s="33"/>
      <c r="BE183" s="77"/>
      <c r="BF183" s="39"/>
      <c r="BG183" s="39"/>
      <c r="BH183" s="76"/>
      <c r="BI183" s="39"/>
      <c r="BJ183" s="78"/>
      <c r="BK183" s="33"/>
    </row>
    <row r="184" spans="1:63" x14ac:dyDescent="0.35">
      <c r="A184" s="77"/>
      <c r="B184" s="39"/>
      <c r="C184" s="39"/>
      <c r="D184" s="39"/>
      <c r="E184" s="39"/>
      <c r="F184" s="73"/>
      <c r="G184" s="95">
        <f>Table1487453233343536331323334353738393103113123133143153164174184194[[#This Row],[Hours Worked]]*Table1487453233343536331323334353738393103113123133143153164174184194[[#This Row],[Rate]]</f>
        <v>0</v>
      </c>
      <c r="H184" s="116"/>
      <c r="I184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84" s="94"/>
      <c r="K184" s="95">
        <f>Table1487453233343536331323334353738393103113123133143153164174184194[[#This Row],[Rate (Auto selects)]]*Table1487453233343536331323334353738393103113123133143153164174184194[[#This Row],[Hours Used]]</f>
        <v>0</v>
      </c>
      <c r="S184" s="33"/>
      <c r="T184" s="39"/>
      <c r="U184" s="39"/>
      <c r="V184" s="39"/>
      <c r="W184" s="39"/>
      <c r="X184" s="39"/>
      <c r="Y184" s="112">
        <f>IF(X184 &lt;&gt; "", RIGHT(Table15775311283848586881828384858788898108118128138148158169179189199[[#This Row],[Class (Dropdown)]],6),0)</f>
        <v>0</v>
      </c>
      <c r="Z184" s="108"/>
      <c r="AA184" s="107"/>
      <c r="AB184" s="111">
        <f>Table15775311283848586881828384858788898108118128138148158169179189199[[#This Row],[Rate (Auto fill)]]*Table15775311283848586881828384858788898108118128138148158169179189199[[#This Row],[Hours Groomed]]</f>
        <v>0</v>
      </c>
      <c r="AC184" s="32"/>
      <c r="AE184" s="85"/>
      <c r="AF184" s="85"/>
      <c r="AI184" s="33"/>
      <c r="AJ184" s="39"/>
      <c r="AK184" s="39"/>
      <c r="AL184" s="39"/>
      <c r="AM184" s="76"/>
      <c r="AN184" s="39"/>
      <c r="AO184" s="39"/>
      <c r="AP184" s="33"/>
      <c r="AQ184" s="77"/>
      <c r="AR184" s="39"/>
      <c r="AS184" s="39"/>
      <c r="AT184" s="76"/>
      <c r="AU184" s="39"/>
      <c r="AV184" s="78"/>
      <c r="AW184" s="33"/>
      <c r="AX184" s="77"/>
      <c r="AY184" s="39"/>
      <c r="AZ184" s="39"/>
      <c r="BA184" s="76"/>
      <c r="BB184" s="39"/>
      <c r="BC184" s="78"/>
      <c r="BD184" s="33"/>
      <c r="BE184" s="77"/>
      <c r="BF184" s="39"/>
      <c r="BG184" s="39"/>
      <c r="BH184" s="76"/>
      <c r="BI184" s="39"/>
      <c r="BJ184" s="78"/>
      <c r="BK184" s="33"/>
    </row>
    <row r="185" spans="1:63" x14ac:dyDescent="0.35">
      <c r="A185" s="77"/>
      <c r="B185" s="39"/>
      <c r="C185" s="39"/>
      <c r="D185" s="39"/>
      <c r="E185" s="39"/>
      <c r="F185" s="73"/>
      <c r="G185" s="95">
        <f>Table1487453233343536331323334353738393103113123133143153164174184194[[#This Row],[Hours Worked]]*Table1487453233343536331323334353738393103113123133143153164174184194[[#This Row],[Rate]]</f>
        <v>0</v>
      </c>
      <c r="H185" s="116"/>
      <c r="I185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85" s="94"/>
      <c r="K185" s="95">
        <f>Table1487453233343536331323334353738393103113123133143153164174184194[[#This Row],[Rate (Auto selects)]]*Table1487453233343536331323334353738393103113123133143153164174184194[[#This Row],[Hours Used]]</f>
        <v>0</v>
      </c>
      <c r="S185" s="33"/>
      <c r="T185" s="39"/>
      <c r="U185" s="39"/>
      <c r="V185" s="39"/>
      <c r="W185" s="39"/>
      <c r="X185" s="39"/>
      <c r="Y185" s="112">
        <f>IF(X185 &lt;&gt; "", RIGHT(Table15775311283848586881828384858788898108118128138148158169179189199[[#This Row],[Class (Dropdown)]],6),0)</f>
        <v>0</v>
      </c>
      <c r="Z185" s="108"/>
      <c r="AA185" s="107"/>
      <c r="AB185" s="111">
        <f>Table15775311283848586881828384858788898108118128138148158169179189199[[#This Row],[Rate (Auto fill)]]*Table15775311283848586881828384858788898108118128138148158169179189199[[#This Row],[Hours Groomed]]</f>
        <v>0</v>
      </c>
      <c r="AC185" s="32"/>
      <c r="AE185" s="85"/>
      <c r="AF185" s="85"/>
      <c r="AI185" s="33"/>
      <c r="AJ185" s="39"/>
      <c r="AK185" s="39"/>
      <c r="AL185" s="39"/>
      <c r="AM185" s="76"/>
      <c r="AN185" s="39"/>
      <c r="AO185" s="39"/>
      <c r="AP185" s="33"/>
      <c r="AQ185" s="77"/>
      <c r="AR185" s="39"/>
      <c r="AS185" s="39"/>
      <c r="AT185" s="76"/>
      <c r="AU185" s="39"/>
      <c r="AV185" s="78"/>
      <c r="AW185" s="33"/>
      <c r="AX185" s="77"/>
      <c r="AY185" s="39"/>
      <c r="AZ185" s="39"/>
      <c r="BA185" s="76"/>
      <c r="BB185" s="39"/>
      <c r="BC185" s="78"/>
      <c r="BD185" s="33"/>
      <c r="BE185" s="77"/>
      <c r="BF185" s="39"/>
      <c r="BG185" s="39"/>
      <c r="BH185" s="76"/>
      <c r="BI185" s="39"/>
      <c r="BJ185" s="78"/>
      <c r="BK185" s="33"/>
    </row>
    <row r="186" spans="1:63" x14ac:dyDescent="0.35">
      <c r="A186" s="77"/>
      <c r="B186" s="39"/>
      <c r="C186" s="39"/>
      <c r="D186" s="39"/>
      <c r="E186" s="39"/>
      <c r="F186" s="73"/>
      <c r="G186" s="95">
        <f>Table1487453233343536331323334353738393103113123133143153164174184194[[#This Row],[Hours Worked]]*Table1487453233343536331323334353738393103113123133143153164174184194[[#This Row],[Rate]]</f>
        <v>0</v>
      </c>
      <c r="H186" s="116"/>
      <c r="I186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86" s="94"/>
      <c r="K186" s="95">
        <f>Table1487453233343536331323334353738393103113123133143153164174184194[[#This Row],[Rate (Auto selects)]]*Table1487453233343536331323334353738393103113123133143153164174184194[[#This Row],[Hours Used]]</f>
        <v>0</v>
      </c>
      <c r="S186" s="33"/>
      <c r="T186" s="39"/>
      <c r="U186" s="39"/>
      <c r="V186" s="39"/>
      <c r="W186" s="39"/>
      <c r="X186" s="39"/>
      <c r="Y186" s="112">
        <f>IF(X186 &lt;&gt; "", RIGHT(Table15775311283848586881828384858788898108118128138148158169179189199[[#This Row],[Class (Dropdown)]],6),0)</f>
        <v>0</v>
      </c>
      <c r="Z186" s="108"/>
      <c r="AA186" s="107"/>
      <c r="AB186" s="111">
        <f>Table15775311283848586881828384858788898108118128138148158169179189199[[#This Row],[Rate (Auto fill)]]*Table15775311283848586881828384858788898108118128138148158169179189199[[#This Row],[Hours Groomed]]</f>
        <v>0</v>
      </c>
      <c r="AC186" s="32"/>
      <c r="AE186" s="85"/>
      <c r="AF186" s="85"/>
      <c r="AI186" s="33"/>
      <c r="AJ186" s="39"/>
      <c r="AK186" s="39"/>
      <c r="AL186" s="39"/>
      <c r="AM186" s="76"/>
      <c r="AN186" s="39"/>
      <c r="AO186" s="39"/>
      <c r="AP186" s="33"/>
      <c r="AQ186" s="77"/>
      <c r="AR186" s="39"/>
      <c r="AS186" s="39"/>
      <c r="AT186" s="76"/>
      <c r="AU186" s="39"/>
      <c r="AV186" s="78"/>
      <c r="AW186" s="33"/>
      <c r="AX186" s="77"/>
      <c r="AY186" s="39"/>
      <c r="AZ186" s="39"/>
      <c r="BA186" s="76"/>
      <c r="BB186" s="39"/>
      <c r="BC186" s="78"/>
      <c r="BD186" s="33"/>
      <c r="BE186" s="77"/>
      <c r="BF186" s="39"/>
      <c r="BG186" s="39"/>
      <c r="BH186" s="76"/>
      <c r="BI186" s="39"/>
      <c r="BJ186" s="78"/>
      <c r="BK186" s="33"/>
    </row>
    <row r="187" spans="1:63" x14ac:dyDescent="0.35">
      <c r="A187" s="77"/>
      <c r="B187" s="39"/>
      <c r="C187" s="39"/>
      <c r="D187" s="39"/>
      <c r="E187" s="39"/>
      <c r="F187" s="73"/>
      <c r="G187" s="95">
        <f>Table1487453233343536331323334353738393103113123133143153164174184194[[#This Row],[Hours Worked]]*Table1487453233343536331323334353738393103113123133143153164174184194[[#This Row],[Rate]]</f>
        <v>0</v>
      </c>
      <c r="H187" s="116"/>
      <c r="I187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87" s="94"/>
      <c r="K187" s="95">
        <f>Table1487453233343536331323334353738393103113123133143153164174184194[[#This Row],[Rate (Auto selects)]]*Table1487453233343536331323334353738393103113123133143153164174184194[[#This Row],[Hours Used]]</f>
        <v>0</v>
      </c>
      <c r="S187" s="33"/>
      <c r="T187" s="39"/>
      <c r="U187" s="39"/>
      <c r="V187" s="39"/>
      <c r="W187" s="39"/>
      <c r="X187" s="39"/>
      <c r="Y187" s="112">
        <f>IF(X187 &lt;&gt; "", RIGHT(Table15775311283848586881828384858788898108118128138148158169179189199[[#This Row],[Class (Dropdown)]],6),0)</f>
        <v>0</v>
      </c>
      <c r="Z187" s="108"/>
      <c r="AA187" s="107"/>
      <c r="AB187" s="111">
        <f>Table15775311283848586881828384858788898108118128138148158169179189199[[#This Row],[Rate (Auto fill)]]*Table15775311283848586881828384858788898108118128138148158169179189199[[#This Row],[Hours Groomed]]</f>
        <v>0</v>
      </c>
      <c r="AC187" s="32"/>
      <c r="AE187" s="85"/>
      <c r="AF187" s="85"/>
      <c r="AI187" s="33"/>
      <c r="AJ187" s="39"/>
      <c r="AK187" s="39"/>
      <c r="AL187" s="39"/>
      <c r="AM187" s="76"/>
      <c r="AN187" s="39"/>
      <c r="AO187" s="39"/>
      <c r="AP187" s="33"/>
      <c r="AQ187" s="77"/>
      <c r="AR187" s="39"/>
      <c r="AS187" s="39"/>
      <c r="AT187" s="76"/>
      <c r="AU187" s="39"/>
      <c r="AV187" s="78"/>
      <c r="AW187" s="33"/>
      <c r="AX187" s="77"/>
      <c r="AY187" s="39"/>
      <c r="AZ187" s="39"/>
      <c r="BA187" s="76"/>
      <c r="BB187" s="39"/>
      <c r="BC187" s="78"/>
      <c r="BD187" s="33"/>
      <c r="BE187" s="77"/>
      <c r="BF187" s="39"/>
      <c r="BG187" s="39"/>
      <c r="BH187" s="76"/>
      <c r="BI187" s="39"/>
      <c r="BJ187" s="78"/>
      <c r="BK187" s="33"/>
    </row>
    <row r="188" spans="1:63" x14ac:dyDescent="0.35">
      <c r="A188" s="77"/>
      <c r="B188" s="39"/>
      <c r="C188" s="39"/>
      <c r="D188" s="39"/>
      <c r="E188" s="39"/>
      <c r="F188" s="73"/>
      <c r="G188" s="95">
        <f>Table1487453233343536331323334353738393103113123133143153164174184194[[#This Row],[Hours Worked]]*Table1487453233343536331323334353738393103113123133143153164174184194[[#This Row],[Rate]]</f>
        <v>0</v>
      </c>
      <c r="H188" s="116"/>
      <c r="I188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88" s="94"/>
      <c r="K188" s="95">
        <f>Table1487453233343536331323334353738393103113123133143153164174184194[[#This Row],[Rate (Auto selects)]]*Table1487453233343536331323334353738393103113123133143153164174184194[[#This Row],[Hours Used]]</f>
        <v>0</v>
      </c>
      <c r="S188" s="33"/>
      <c r="T188" s="39"/>
      <c r="U188" s="39"/>
      <c r="V188" s="39"/>
      <c r="W188" s="39"/>
      <c r="X188" s="39"/>
      <c r="Y188" s="112">
        <f>IF(X188 &lt;&gt; "", RIGHT(Table15775311283848586881828384858788898108118128138148158169179189199[[#This Row],[Class (Dropdown)]],6),0)</f>
        <v>0</v>
      </c>
      <c r="Z188" s="108"/>
      <c r="AA188" s="107"/>
      <c r="AB188" s="111">
        <f>Table15775311283848586881828384858788898108118128138148158169179189199[[#This Row],[Rate (Auto fill)]]*Table15775311283848586881828384858788898108118128138148158169179189199[[#This Row],[Hours Groomed]]</f>
        <v>0</v>
      </c>
      <c r="AC188" s="32"/>
      <c r="AE188" s="85"/>
      <c r="AF188" s="85"/>
      <c r="AI188" s="33"/>
      <c r="AJ188" s="39"/>
      <c r="AK188" s="39"/>
      <c r="AL188" s="39"/>
      <c r="AM188" s="76"/>
      <c r="AN188" s="39"/>
      <c r="AO188" s="39"/>
      <c r="AP188" s="33"/>
      <c r="AQ188" s="77"/>
      <c r="AR188" s="39"/>
      <c r="AS188" s="39"/>
      <c r="AT188" s="76"/>
      <c r="AU188" s="39"/>
      <c r="AV188" s="78"/>
      <c r="AW188" s="33"/>
      <c r="AX188" s="77"/>
      <c r="AY188" s="39"/>
      <c r="AZ188" s="39"/>
      <c r="BA188" s="76"/>
      <c r="BB188" s="39"/>
      <c r="BC188" s="78"/>
      <c r="BD188" s="33"/>
      <c r="BE188" s="77"/>
      <c r="BF188" s="39"/>
      <c r="BG188" s="39"/>
      <c r="BH188" s="76"/>
      <c r="BI188" s="39"/>
      <c r="BJ188" s="78"/>
      <c r="BK188" s="33"/>
    </row>
    <row r="189" spans="1:63" x14ac:dyDescent="0.35">
      <c r="A189" s="77"/>
      <c r="B189" s="39"/>
      <c r="C189" s="39"/>
      <c r="D189" s="39"/>
      <c r="E189" s="39"/>
      <c r="F189" s="73"/>
      <c r="G189" s="95">
        <f>Table1487453233343536331323334353738393103113123133143153164174184194[[#This Row],[Hours Worked]]*Table1487453233343536331323334353738393103113123133143153164174184194[[#This Row],[Rate]]</f>
        <v>0</v>
      </c>
      <c r="H189" s="116"/>
      <c r="I189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89" s="94"/>
      <c r="K189" s="95">
        <f>Table1487453233343536331323334353738393103113123133143153164174184194[[#This Row],[Rate (Auto selects)]]*Table1487453233343536331323334353738393103113123133143153164174184194[[#This Row],[Hours Used]]</f>
        <v>0</v>
      </c>
      <c r="S189" s="33"/>
      <c r="T189" s="39"/>
      <c r="U189" s="39"/>
      <c r="V189" s="39"/>
      <c r="W189" s="39"/>
      <c r="X189" s="39"/>
      <c r="Y189" s="112">
        <f>IF(X189 &lt;&gt; "", RIGHT(Table15775311283848586881828384858788898108118128138148158169179189199[[#This Row],[Class (Dropdown)]],6),0)</f>
        <v>0</v>
      </c>
      <c r="Z189" s="108"/>
      <c r="AA189" s="107"/>
      <c r="AB189" s="111">
        <f>Table15775311283848586881828384858788898108118128138148158169179189199[[#This Row],[Rate (Auto fill)]]*Table15775311283848586881828384858788898108118128138148158169179189199[[#This Row],[Hours Groomed]]</f>
        <v>0</v>
      </c>
      <c r="AC189" s="32"/>
      <c r="AE189" s="85"/>
      <c r="AF189" s="85"/>
      <c r="AI189" s="33"/>
      <c r="AJ189" s="39"/>
      <c r="AK189" s="39"/>
      <c r="AL189" s="39"/>
      <c r="AM189" s="76"/>
      <c r="AN189" s="39"/>
      <c r="AO189" s="39"/>
      <c r="AP189" s="33"/>
      <c r="AQ189" s="77"/>
      <c r="AR189" s="39"/>
      <c r="AS189" s="39"/>
      <c r="AT189" s="76"/>
      <c r="AU189" s="39"/>
      <c r="AV189" s="78"/>
      <c r="AW189" s="33"/>
      <c r="AX189" s="77"/>
      <c r="AY189" s="39"/>
      <c r="AZ189" s="39"/>
      <c r="BA189" s="76"/>
      <c r="BB189" s="39"/>
      <c r="BC189" s="78"/>
      <c r="BD189" s="33"/>
      <c r="BE189" s="77"/>
      <c r="BF189" s="39"/>
      <c r="BG189" s="39"/>
      <c r="BH189" s="76"/>
      <c r="BI189" s="39"/>
      <c r="BJ189" s="78"/>
      <c r="BK189" s="33"/>
    </row>
    <row r="190" spans="1:63" x14ac:dyDescent="0.35">
      <c r="A190" s="77"/>
      <c r="B190" s="39"/>
      <c r="C190" s="39"/>
      <c r="D190" s="39"/>
      <c r="E190" s="39"/>
      <c r="F190" s="73"/>
      <c r="G190" s="95">
        <f>Table1487453233343536331323334353738393103113123133143153164174184194[[#This Row],[Hours Worked]]*Table1487453233343536331323334353738393103113123133143153164174184194[[#This Row],[Rate]]</f>
        <v>0</v>
      </c>
      <c r="H190" s="116"/>
      <c r="I190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90" s="94"/>
      <c r="K190" s="95">
        <f>Table1487453233343536331323334353738393103113123133143153164174184194[[#This Row],[Rate (Auto selects)]]*Table1487453233343536331323334353738393103113123133143153164174184194[[#This Row],[Hours Used]]</f>
        <v>0</v>
      </c>
      <c r="S190" s="33"/>
      <c r="T190" s="39"/>
      <c r="U190" s="39"/>
      <c r="V190" s="39"/>
      <c r="W190" s="39"/>
      <c r="X190" s="39"/>
      <c r="Y190" s="112">
        <f>IF(X190 &lt;&gt; "", RIGHT(Table15775311283848586881828384858788898108118128138148158169179189199[[#This Row],[Class (Dropdown)]],6),0)</f>
        <v>0</v>
      </c>
      <c r="Z190" s="108"/>
      <c r="AA190" s="107"/>
      <c r="AB190" s="111">
        <f>Table15775311283848586881828384858788898108118128138148158169179189199[[#This Row],[Rate (Auto fill)]]*Table15775311283848586881828384858788898108118128138148158169179189199[[#This Row],[Hours Groomed]]</f>
        <v>0</v>
      </c>
      <c r="AC190" s="32"/>
      <c r="AE190" s="85"/>
      <c r="AF190" s="85"/>
      <c r="AI190" s="33"/>
      <c r="AJ190" s="39"/>
      <c r="AK190" s="39"/>
      <c r="AL190" s="39"/>
      <c r="AM190" s="76"/>
      <c r="AN190" s="39"/>
      <c r="AO190" s="39"/>
      <c r="AP190" s="33"/>
      <c r="AQ190" s="77"/>
      <c r="AR190" s="39"/>
      <c r="AS190" s="39"/>
      <c r="AT190" s="76"/>
      <c r="AU190" s="39"/>
      <c r="AV190" s="78"/>
      <c r="AW190" s="33"/>
      <c r="AX190" s="77"/>
      <c r="AY190" s="39"/>
      <c r="AZ190" s="39"/>
      <c r="BA190" s="76"/>
      <c r="BB190" s="39"/>
      <c r="BC190" s="78"/>
      <c r="BD190" s="33"/>
      <c r="BE190" s="77"/>
      <c r="BF190" s="39"/>
      <c r="BG190" s="39"/>
      <c r="BH190" s="76"/>
      <c r="BI190" s="39"/>
      <c r="BJ190" s="78"/>
      <c r="BK190" s="33"/>
    </row>
    <row r="191" spans="1:63" x14ac:dyDescent="0.35">
      <c r="A191" s="77"/>
      <c r="B191" s="39"/>
      <c r="C191" s="39"/>
      <c r="D191" s="39"/>
      <c r="E191" s="39"/>
      <c r="F191" s="73"/>
      <c r="G191" s="95">
        <f>Table1487453233343536331323334353738393103113123133143153164174184194[[#This Row],[Hours Worked]]*Table1487453233343536331323334353738393103113123133143153164174184194[[#This Row],[Rate]]</f>
        <v>0</v>
      </c>
      <c r="H191" s="116"/>
      <c r="I191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91" s="94"/>
      <c r="K191" s="95">
        <f>Table1487453233343536331323334353738393103113123133143153164174184194[[#This Row],[Rate (Auto selects)]]*Table1487453233343536331323334353738393103113123133143153164174184194[[#This Row],[Hours Used]]</f>
        <v>0</v>
      </c>
      <c r="S191" s="33"/>
      <c r="T191" s="39"/>
      <c r="U191" s="39"/>
      <c r="V191" s="39"/>
      <c r="W191" s="39"/>
      <c r="X191" s="39"/>
      <c r="Y191" s="112">
        <f>IF(X191 &lt;&gt; "", RIGHT(Table15775311283848586881828384858788898108118128138148158169179189199[[#This Row],[Class (Dropdown)]],6),0)</f>
        <v>0</v>
      </c>
      <c r="Z191" s="108"/>
      <c r="AA191" s="107"/>
      <c r="AB191" s="111">
        <f>Table15775311283848586881828384858788898108118128138148158169179189199[[#This Row],[Rate (Auto fill)]]*Table15775311283848586881828384858788898108118128138148158169179189199[[#This Row],[Hours Groomed]]</f>
        <v>0</v>
      </c>
      <c r="AC191" s="32"/>
      <c r="AE191" s="85"/>
      <c r="AF191" s="85"/>
      <c r="AI191" s="33"/>
      <c r="AJ191" s="39"/>
      <c r="AK191" s="39"/>
      <c r="AL191" s="39"/>
      <c r="AM191" s="76"/>
      <c r="AN191" s="39"/>
      <c r="AO191" s="39"/>
      <c r="AP191" s="33"/>
      <c r="AQ191" s="77"/>
      <c r="AR191" s="39"/>
      <c r="AS191" s="39"/>
      <c r="AT191" s="76"/>
      <c r="AU191" s="39"/>
      <c r="AV191" s="78"/>
      <c r="AW191" s="33"/>
      <c r="AX191" s="77"/>
      <c r="AY191" s="39"/>
      <c r="AZ191" s="39"/>
      <c r="BA191" s="76"/>
      <c r="BB191" s="39"/>
      <c r="BC191" s="78"/>
      <c r="BD191" s="33"/>
      <c r="BE191" s="77"/>
      <c r="BF191" s="39"/>
      <c r="BG191" s="39"/>
      <c r="BH191" s="76"/>
      <c r="BI191" s="39"/>
      <c r="BJ191" s="78"/>
      <c r="BK191" s="33"/>
    </row>
    <row r="192" spans="1:63" x14ac:dyDescent="0.35">
      <c r="A192" s="77"/>
      <c r="B192" s="39"/>
      <c r="C192" s="39"/>
      <c r="D192" s="39"/>
      <c r="E192" s="39"/>
      <c r="F192" s="73"/>
      <c r="G192" s="95">
        <f>Table1487453233343536331323334353738393103113123133143153164174184194[[#This Row],[Hours Worked]]*Table1487453233343536331323334353738393103113123133143153164174184194[[#This Row],[Rate]]</f>
        <v>0</v>
      </c>
      <c r="H192" s="116"/>
      <c r="I192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92" s="94"/>
      <c r="K192" s="95">
        <f>Table1487453233343536331323334353738393103113123133143153164174184194[[#This Row],[Rate (Auto selects)]]*Table1487453233343536331323334353738393103113123133143153164174184194[[#This Row],[Hours Used]]</f>
        <v>0</v>
      </c>
      <c r="S192" s="33"/>
      <c r="T192" s="39"/>
      <c r="U192" s="39"/>
      <c r="V192" s="39"/>
      <c r="W192" s="39"/>
      <c r="X192" s="39"/>
      <c r="Y192" s="112">
        <f>IF(X192 &lt;&gt; "", RIGHT(Table15775311283848586881828384858788898108118128138148158169179189199[[#This Row],[Class (Dropdown)]],6),0)</f>
        <v>0</v>
      </c>
      <c r="Z192" s="108"/>
      <c r="AA192" s="107"/>
      <c r="AB192" s="111">
        <f>Table15775311283848586881828384858788898108118128138148158169179189199[[#This Row],[Rate (Auto fill)]]*Table15775311283848586881828384858788898108118128138148158169179189199[[#This Row],[Hours Groomed]]</f>
        <v>0</v>
      </c>
      <c r="AC192" s="32"/>
      <c r="AE192" s="85"/>
      <c r="AF192" s="85"/>
      <c r="AI192" s="33"/>
      <c r="AJ192" s="39"/>
      <c r="AK192" s="39"/>
      <c r="AL192" s="39"/>
      <c r="AM192" s="76"/>
      <c r="AN192" s="39"/>
      <c r="AO192" s="39"/>
      <c r="AP192" s="33"/>
      <c r="AQ192" s="77"/>
      <c r="AR192" s="39"/>
      <c r="AS192" s="39"/>
      <c r="AT192" s="76"/>
      <c r="AU192" s="39"/>
      <c r="AV192" s="78"/>
      <c r="AW192" s="33"/>
      <c r="AX192" s="77"/>
      <c r="AY192" s="39"/>
      <c r="AZ192" s="39"/>
      <c r="BA192" s="76"/>
      <c r="BB192" s="39"/>
      <c r="BC192" s="78"/>
      <c r="BD192" s="33"/>
      <c r="BE192" s="77"/>
      <c r="BF192" s="39"/>
      <c r="BG192" s="39"/>
      <c r="BH192" s="76"/>
      <c r="BI192" s="39"/>
      <c r="BJ192" s="78"/>
      <c r="BK192" s="33"/>
    </row>
    <row r="193" spans="1:63" x14ac:dyDescent="0.35">
      <c r="A193" s="77"/>
      <c r="B193" s="39"/>
      <c r="C193" s="39"/>
      <c r="D193" s="39"/>
      <c r="E193" s="39"/>
      <c r="F193" s="73"/>
      <c r="G193" s="95">
        <f>Table1487453233343536331323334353738393103113123133143153164174184194[[#This Row],[Hours Worked]]*Table1487453233343536331323334353738393103113123133143153164174184194[[#This Row],[Rate]]</f>
        <v>0</v>
      </c>
      <c r="H193" s="116"/>
      <c r="I193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93" s="94"/>
      <c r="K193" s="95">
        <f>Table1487453233343536331323334353738393103113123133143153164174184194[[#This Row],[Rate (Auto selects)]]*Table1487453233343536331323334353738393103113123133143153164174184194[[#This Row],[Hours Used]]</f>
        <v>0</v>
      </c>
      <c r="S193" s="33"/>
      <c r="T193" s="39"/>
      <c r="U193" s="39"/>
      <c r="V193" s="39"/>
      <c r="W193" s="39"/>
      <c r="X193" s="39"/>
      <c r="Y193" s="112">
        <f>IF(X193 &lt;&gt; "", RIGHT(Table15775311283848586881828384858788898108118128138148158169179189199[[#This Row],[Class (Dropdown)]],6),0)</f>
        <v>0</v>
      </c>
      <c r="Z193" s="108"/>
      <c r="AA193" s="107"/>
      <c r="AB193" s="111">
        <f>Table15775311283848586881828384858788898108118128138148158169179189199[[#This Row],[Rate (Auto fill)]]*Table15775311283848586881828384858788898108118128138148158169179189199[[#This Row],[Hours Groomed]]</f>
        <v>0</v>
      </c>
      <c r="AC193" s="32"/>
      <c r="AE193" s="85"/>
      <c r="AF193" s="85"/>
      <c r="AI193" s="33"/>
      <c r="AJ193" s="39"/>
      <c r="AK193" s="39"/>
      <c r="AL193" s="39"/>
      <c r="AM193" s="76"/>
      <c r="AN193" s="39"/>
      <c r="AO193" s="39"/>
      <c r="AP193" s="33"/>
      <c r="AQ193" s="77"/>
      <c r="AR193" s="39"/>
      <c r="AS193" s="39"/>
      <c r="AT193" s="76"/>
      <c r="AU193" s="39"/>
      <c r="AV193" s="78"/>
      <c r="AW193" s="33"/>
      <c r="AX193" s="77"/>
      <c r="AY193" s="39"/>
      <c r="AZ193" s="39"/>
      <c r="BA193" s="76"/>
      <c r="BB193" s="39"/>
      <c r="BC193" s="78"/>
      <c r="BD193" s="33"/>
      <c r="BE193" s="77"/>
      <c r="BF193" s="39"/>
      <c r="BG193" s="39"/>
      <c r="BH193" s="76"/>
      <c r="BI193" s="39"/>
      <c r="BJ193" s="78"/>
      <c r="BK193" s="33"/>
    </row>
    <row r="194" spans="1:63" x14ac:dyDescent="0.35">
      <c r="A194" s="77"/>
      <c r="B194" s="39"/>
      <c r="C194" s="39"/>
      <c r="D194" s="39"/>
      <c r="E194" s="39"/>
      <c r="F194" s="73"/>
      <c r="G194" s="95">
        <f>Table1487453233343536331323334353738393103113123133143153164174184194[[#This Row],[Hours Worked]]*Table1487453233343536331323334353738393103113123133143153164174184194[[#This Row],[Rate]]</f>
        <v>0</v>
      </c>
      <c r="H194" s="116"/>
      <c r="I194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94" s="94"/>
      <c r="K194" s="95">
        <f>Table1487453233343536331323334353738393103113123133143153164174184194[[#This Row],[Rate (Auto selects)]]*Table1487453233343536331323334353738393103113123133143153164174184194[[#This Row],[Hours Used]]</f>
        <v>0</v>
      </c>
      <c r="S194" s="33"/>
      <c r="T194" s="39"/>
      <c r="U194" s="39"/>
      <c r="V194" s="39"/>
      <c r="W194" s="39"/>
      <c r="X194" s="39"/>
      <c r="Y194" s="112">
        <f>IF(X194 &lt;&gt; "", RIGHT(Table15775311283848586881828384858788898108118128138148158169179189199[[#This Row],[Class (Dropdown)]],6),0)</f>
        <v>0</v>
      </c>
      <c r="Z194" s="108"/>
      <c r="AA194" s="107"/>
      <c r="AB194" s="111">
        <f>Table15775311283848586881828384858788898108118128138148158169179189199[[#This Row],[Rate (Auto fill)]]*Table15775311283848586881828384858788898108118128138148158169179189199[[#This Row],[Hours Groomed]]</f>
        <v>0</v>
      </c>
      <c r="AC194" s="32"/>
      <c r="AE194" s="85"/>
      <c r="AF194" s="85"/>
      <c r="AI194" s="33"/>
      <c r="AJ194" s="39"/>
      <c r="AK194" s="39"/>
      <c r="AL194" s="39"/>
      <c r="AM194" s="76"/>
      <c r="AN194" s="39"/>
      <c r="AO194" s="39"/>
      <c r="AP194" s="33"/>
      <c r="AQ194" s="77"/>
      <c r="AR194" s="39"/>
      <c r="AS194" s="39"/>
      <c r="AT194" s="76"/>
      <c r="AU194" s="39"/>
      <c r="AV194" s="78"/>
      <c r="AW194" s="33"/>
      <c r="AX194" s="77"/>
      <c r="AY194" s="39"/>
      <c r="AZ194" s="39"/>
      <c r="BA194" s="76"/>
      <c r="BB194" s="39"/>
      <c r="BC194" s="78"/>
      <c r="BD194" s="33"/>
      <c r="BE194" s="77"/>
      <c r="BF194" s="39"/>
      <c r="BG194" s="39"/>
      <c r="BH194" s="76"/>
      <c r="BI194" s="39"/>
      <c r="BJ194" s="78"/>
      <c r="BK194" s="33"/>
    </row>
    <row r="195" spans="1:63" x14ac:dyDescent="0.35">
      <c r="A195" s="77"/>
      <c r="B195" s="39"/>
      <c r="C195" s="39"/>
      <c r="D195" s="39"/>
      <c r="E195" s="39"/>
      <c r="F195" s="73"/>
      <c r="G195" s="95">
        <f>Table1487453233343536331323334353738393103113123133143153164174184194[[#This Row],[Hours Worked]]*Table1487453233343536331323334353738393103113123133143153164174184194[[#This Row],[Rate]]</f>
        <v>0</v>
      </c>
      <c r="H195" s="116"/>
      <c r="I195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95" s="94"/>
      <c r="K195" s="95">
        <f>Table1487453233343536331323334353738393103113123133143153164174184194[[#This Row],[Rate (Auto selects)]]*Table1487453233343536331323334353738393103113123133143153164174184194[[#This Row],[Hours Used]]</f>
        <v>0</v>
      </c>
      <c r="S195" s="33"/>
      <c r="T195" s="39"/>
      <c r="U195" s="39"/>
      <c r="V195" s="39"/>
      <c r="W195" s="39"/>
      <c r="X195" s="39"/>
      <c r="Y195" s="112">
        <f>IF(X195 &lt;&gt; "", RIGHT(Table15775311283848586881828384858788898108118128138148158169179189199[[#This Row],[Class (Dropdown)]],6),0)</f>
        <v>0</v>
      </c>
      <c r="Z195" s="108"/>
      <c r="AA195" s="107"/>
      <c r="AB195" s="111">
        <f>Table15775311283848586881828384858788898108118128138148158169179189199[[#This Row],[Rate (Auto fill)]]*Table15775311283848586881828384858788898108118128138148158169179189199[[#This Row],[Hours Groomed]]</f>
        <v>0</v>
      </c>
      <c r="AC195" s="32"/>
      <c r="AE195" s="85"/>
      <c r="AF195" s="85"/>
      <c r="AI195" s="33"/>
      <c r="AJ195" s="39"/>
      <c r="AK195" s="39"/>
      <c r="AL195" s="39"/>
      <c r="AM195" s="76"/>
      <c r="AN195" s="39"/>
      <c r="AO195" s="39"/>
      <c r="AP195" s="33"/>
      <c r="AQ195" s="77"/>
      <c r="AR195" s="39"/>
      <c r="AS195" s="39"/>
      <c r="AT195" s="76"/>
      <c r="AU195" s="39"/>
      <c r="AV195" s="78"/>
      <c r="AW195" s="33"/>
      <c r="AX195" s="77"/>
      <c r="AY195" s="39"/>
      <c r="AZ195" s="39"/>
      <c r="BA195" s="76"/>
      <c r="BB195" s="39"/>
      <c r="BC195" s="78"/>
      <c r="BD195" s="33"/>
      <c r="BE195" s="77"/>
      <c r="BF195" s="39"/>
      <c r="BG195" s="39"/>
      <c r="BH195" s="76"/>
      <c r="BI195" s="39"/>
      <c r="BJ195" s="78"/>
      <c r="BK195" s="33"/>
    </row>
    <row r="196" spans="1:63" x14ac:dyDescent="0.35">
      <c r="A196" s="77"/>
      <c r="B196" s="39"/>
      <c r="C196" s="39"/>
      <c r="D196" s="39"/>
      <c r="E196" s="39"/>
      <c r="F196" s="73"/>
      <c r="G196" s="95">
        <f>Table1487453233343536331323334353738393103113123133143153164174184194[[#This Row],[Hours Worked]]*Table1487453233343536331323334353738393103113123133143153164174184194[[#This Row],[Rate]]</f>
        <v>0</v>
      </c>
      <c r="H196" s="116"/>
      <c r="I196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96" s="94"/>
      <c r="K196" s="95">
        <f>Table1487453233343536331323334353738393103113123133143153164174184194[[#This Row],[Rate (Auto selects)]]*Table1487453233343536331323334353738393103113123133143153164174184194[[#This Row],[Hours Used]]</f>
        <v>0</v>
      </c>
      <c r="S196" s="33"/>
      <c r="T196" s="39"/>
      <c r="U196" s="39"/>
      <c r="V196" s="39"/>
      <c r="W196" s="39"/>
      <c r="X196" s="39"/>
      <c r="Y196" s="112">
        <f>IF(X196 &lt;&gt; "", RIGHT(Table15775311283848586881828384858788898108118128138148158169179189199[[#This Row],[Class (Dropdown)]],6),0)</f>
        <v>0</v>
      </c>
      <c r="Z196" s="108"/>
      <c r="AA196" s="107"/>
      <c r="AB196" s="111">
        <f>Table15775311283848586881828384858788898108118128138148158169179189199[[#This Row],[Rate (Auto fill)]]*Table15775311283848586881828384858788898108118128138148158169179189199[[#This Row],[Hours Groomed]]</f>
        <v>0</v>
      </c>
      <c r="AC196" s="32"/>
      <c r="AE196" s="85"/>
      <c r="AF196" s="85"/>
      <c r="AI196" s="33"/>
      <c r="AJ196" s="39"/>
      <c r="AK196" s="39"/>
      <c r="AL196" s="39"/>
      <c r="AM196" s="76"/>
      <c r="AN196" s="39"/>
      <c r="AO196" s="39"/>
      <c r="AP196" s="33"/>
      <c r="AQ196" s="77"/>
      <c r="AR196" s="39"/>
      <c r="AS196" s="39"/>
      <c r="AT196" s="76"/>
      <c r="AU196" s="39"/>
      <c r="AV196" s="78"/>
      <c r="AW196" s="33"/>
      <c r="AX196" s="77"/>
      <c r="AY196" s="39"/>
      <c r="AZ196" s="39"/>
      <c r="BA196" s="76"/>
      <c r="BB196" s="39"/>
      <c r="BC196" s="78"/>
      <c r="BD196" s="33"/>
      <c r="BE196" s="77"/>
      <c r="BF196" s="39"/>
      <c r="BG196" s="39"/>
      <c r="BH196" s="76"/>
      <c r="BI196" s="39"/>
      <c r="BJ196" s="78"/>
      <c r="BK196" s="33"/>
    </row>
    <row r="197" spans="1:63" x14ac:dyDescent="0.35">
      <c r="A197" s="77"/>
      <c r="B197" s="39"/>
      <c r="C197" s="39"/>
      <c r="D197" s="39"/>
      <c r="E197" s="39"/>
      <c r="F197" s="73"/>
      <c r="G197" s="95">
        <f>Table1487453233343536331323334353738393103113123133143153164174184194[[#This Row],[Hours Worked]]*Table1487453233343536331323334353738393103113123133143153164174184194[[#This Row],[Rate]]</f>
        <v>0</v>
      </c>
      <c r="H197" s="116"/>
      <c r="I197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97" s="94"/>
      <c r="K197" s="95">
        <f>Table1487453233343536331323334353738393103113123133143153164174184194[[#This Row],[Rate (Auto selects)]]*Table1487453233343536331323334353738393103113123133143153164174184194[[#This Row],[Hours Used]]</f>
        <v>0</v>
      </c>
      <c r="S197" s="33"/>
      <c r="T197" s="39"/>
      <c r="U197" s="39"/>
      <c r="V197" s="39"/>
      <c r="W197" s="39"/>
      <c r="X197" s="39"/>
      <c r="Y197" s="112">
        <f>IF(X197 &lt;&gt; "", RIGHT(Table15775311283848586881828384858788898108118128138148158169179189199[[#This Row],[Class (Dropdown)]],6),0)</f>
        <v>0</v>
      </c>
      <c r="Z197" s="108"/>
      <c r="AA197" s="107"/>
      <c r="AB197" s="111">
        <f>Table15775311283848586881828384858788898108118128138148158169179189199[[#This Row],[Rate (Auto fill)]]*Table15775311283848586881828384858788898108118128138148158169179189199[[#This Row],[Hours Groomed]]</f>
        <v>0</v>
      </c>
      <c r="AC197" s="32"/>
      <c r="AE197" s="85"/>
      <c r="AF197" s="85"/>
      <c r="AI197" s="33"/>
      <c r="AJ197" s="39"/>
      <c r="AK197" s="39"/>
      <c r="AL197" s="39"/>
      <c r="AM197" s="76"/>
      <c r="AN197" s="39"/>
      <c r="AO197" s="39"/>
      <c r="AP197" s="33"/>
      <c r="AQ197" s="77"/>
      <c r="AR197" s="39"/>
      <c r="AS197" s="39"/>
      <c r="AT197" s="76"/>
      <c r="AU197" s="39"/>
      <c r="AV197" s="78"/>
      <c r="AW197" s="33"/>
      <c r="AX197" s="77"/>
      <c r="AY197" s="39"/>
      <c r="AZ197" s="39"/>
      <c r="BA197" s="76"/>
      <c r="BB197" s="39"/>
      <c r="BC197" s="78"/>
      <c r="BD197" s="33"/>
      <c r="BE197" s="77"/>
      <c r="BF197" s="39"/>
      <c r="BG197" s="39"/>
      <c r="BH197" s="76"/>
      <c r="BI197" s="39"/>
      <c r="BJ197" s="78"/>
      <c r="BK197" s="33"/>
    </row>
    <row r="198" spans="1:63" x14ac:dyDescent="0.35">
      <c r="A198" s="77"/>
      <c r="B198" s="39"/>
      <c r="C198" s="39"/>
      <c r="D198" s="39"/>
      <c r="E198" s="39"/>
      <c r="F198" s="73"/>
      <c r="G198" s="95">
        <f>Table1487453233343536331323334353738393103113123133143153164174184194[[#This Row],[Hours Worked]]*Table1487453233343536331323334353738393103113123133143153164174184194[[#This Row],[Rate]]</f>
        <v>0</v>
      </c>
      <c r="H198" s="116"/>
      <c r="I198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98" s="94"/>
      <c r="K198" s="95">
        <f>Table1487453233343536331323334353738393103113123133143153164174184194[[#This Row],[Rate (Auto selects)]]*Table1487453233343536331323334353738393103113123133143153164174184194[[#This Row],[Hours Used]]</f>
        <v>0</v>
      </c>
      <c r="S198" s="33"/>
      <c r="T198" s="39"/>
      <c r="U198" s="39"/>
      <c r="V198" s="39"/>
      <c r="W198" s="39"/>
      <c r="X198" s="39"/>
      <c r="Y198" s="112">
        <f>IF(X198 &lt;&gt; "", RIGHT(Table15775311283848586881828384858788898108118128138148158169179189199[[#This Row],[Class (Dropdown)]],6),0)</f>
        <v>0</v>
      </c>
      <c r="Z198" s="108"/>
      <c r="AA198" s="107"/>
      <c r="AB198" s="111">
        <f>Table15775311283848586881828384858788898108118128138148158169179189199[[#This Row],[Rate (Auto fill)]]*Table15775311283848586881828384858788898108118128138148158169179189199[[#This Row],[Hours Groomed]]</f>
        <v>0</v>
      </c>
      <c r="AC198" s="32"/>
      <c r="AE198" s="85"/>
      <c r="AF198" s="85"/>
      <c r="AI198" s="33"/>
      <c r="AJ198" s="39"/>
      <c r="AK198" s="39"/>
      <c r="AL198" s="39"/>
      <c r="AM198" s="76"/>
      <c r="AN198" s="39"/>
      <c r="AO198" s="39"/>
      <c r="AP198" s="33"/>
      <c r="AQ198" s="77"/>
      <c r="AR198" s="39"/>
      <c r="AS198" s="39"/>
      <c r="AT198" s="76"/>
      <c r="AU198" s="39"/>
      <c r="AV198" s="78"/>
      <c r="AW198" s="33"/>
      <c r="AX198" s="77"/>
      <c r="AY198" s="39"/>
      <c r="AZ198" s="39"/>
      <c r="BA198" s="76"/>
      <c r="BB198" s="39"/>
      <c r="BC198" s="78"/>
      <c r="BD198" s="33"/>
      <c r="BE198" s="77"/>
      <c r="BF198" s="39"/>
      <c r="BG198" s="39"/>
      <c r="BH198" s="76"/>
      <c r="BI198" s="39"/>
      <c r="BJ198" s="78"/>
      <c r="BK198" s="33"/>
    </row>
    <row r="199" spans="1:63" x14ac:dyDescent="0.35">
      <c r="A199" s="77"/>
      <c r="B199" s="39"/>
      <c r="C199" s="39"/>
      <c r="D199" s="39"/>
      <c r="E199" s="39"/>
      <c r="F199" s="73"/>
      <c r="G199" s="95">
        <f>Table1487453233343536331323334353738393103113123133143153164174184194[[#This Row],[Hours Worked]]*Table1487453233343536331323334353738393103113123133143153164174184194[[#This Row],[Rate]]</f>
        <v>0</v>
      </c>
      <c r="H199" s="116"/>
      <c r="I199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199" s="94"/>
      <c r="K199" s="95">
        <f>Table1487453233343536331323334353738393103113123133143153164174184194[[#This Row],[Rate (Auto selects)]]*Table1487453233343536331323334353738393103113123133143153164174184194[[#This Row],[Hours Used]]</f>
        <v>0</v>
      </c>
      <c r="S199" s="33"/>
      <c r="T199" s="39"/>
      <c r="U199" s="39"/>
      <c r="V199" s="39"/>
      <c r="W199" s="39"/>
      <c r="X199" s="39"/>
      <c r="Y199" s="112">
        <f>IF(X199 &lt;&gt; "", RIGHT(Table15775311283848586881828384858788898108118128138148158169179189199[[#This Row],[Class (Dropdown)]],6),0)</f>
        <v>0</v>
      </c>
      <c r="Z199" s="108"/>
      <c r="AA199" s="107"/>
      <c r="AB199" s="111">
        <f>Table15775311283848586881828384858788898108118128138148158169179189199[[#This Row],[Rate (Auto fill)]]*Table15775311283848586881828384858788898108118128138148158169179189199[[#This Row],[Hours Groomed]]</f>
        <v>0</v>
      </c>
      <c r="AC199" s="32"/>
      <c r="AE199" s="85"/>
      <c r="AF199" s="85"/>
      <c r="AI199" s="33"/>
      <c r="AJ199" s="39"/>
      <c r="AK199" s="39"/>
      <c r="AL199" s="39"/>
      <c r="AM199" s="76"/>
      <c r="AN199" s="39"/>
      <c r="AO199" s="39"/>
      <c r="AP199" s="33"/>
      <c r="AQ199" s="77"/>
      <c r="AR199" s="39"/>
      <c r="AS199" s="39"/>
      <c r="AT199" s="76"/>
      <c r="AU199" s="39"/>
      <c r="AV199" s="78"/>
      <c r="AW199" s="33"/>
      <c r="AX199" s="77"/>
      <c r="AY199" s="39"/>
      <c r="AZ199" s="39"/>
      <c r="BA199" s="76"/>
      <c r="BB199" s="39"/>
      <c r="BC199" s="78"/>
      <c r="BD199" s="33"/>
      <c r="BE199" s="77"/>
      <c r="BF199" s="39"/>
      <c r="BG199" s="39"/>
      <c r="BH199" s="76"/>
      <c r="BI199" s="39"/>
      <c r="BJ199" s="78"/>
      <c r="BK199" s="33"/>
    </row>
    <row r="200" spans="1:63" x14ac:dyDescent="0.35">
      <c r="A200" s="77"/>
      <c r="B200" s="39"/>
      <c r="C200" s="39"/>
      <c r="D200" s="39"/>
      <c r="E200" s="39"/>
      <c r="F200" s="73"/>
      <c r="G200" s="95">
        <f>Table1487453233343536331323334353738393103113123133143153164174184194[[#This Row],[Hours Worked]]*Table1487453233343536331323334353738393103113123133143153164174184194[[#This Row],[Rate]]</f>
        <v>0</v>
      </c>
      <c r="H200" s="116"/>
      <c r="I200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200" s="94"/>
      <c r="K200" s="95">
        <f>Table1487453233343536331323334353738393103113123133143153164174184194[[#This Row],[Rate (Auto selects)]]*Table1487453233343536331323334353738393103113123133143153164174184194[[#This Row],[Hours Used]]</f>
        <v>0</v>
      </c>
      <c r="S200" s="33"/>
      <c r="T200" s="39"/>
      <c r="U200" s="39"/>
      <c r="V200" s="39"/>
      <c r="W200" s="39"/>
      <c r="X200" s="39"/>
      <c r="Y200" s="112">
        <f>IF(X200 &lt;&gt; "", RIGHT(Table15775311283848586881828384858788898108118128138148158169179189199[[#This Row],[Class (Dropdown)]],6),0)</f>
        <v>0</v>
      </c>
      <c r="Z200" s="108"/>
      <c r="AA200" s="107"/>
      <c r="AB200" s="111">
        <f>Table15775311283848586881828384858788898108118128138148158169179189199[[#This Row],[Rate (Auto fill)]]*Table15775311283848586881828384858788898108118128138148158169179189199[[#This Row],[Hours Groomed]]</f>
        <v>0</v>
      </c>
      <c r="AC200" s="32"/>
      <c r="AE200" s="85"/>
      <c r="AF200" s="85"/>
      <c r="AI200" s="33"/>
      <c r="AJ200" s="39"/>
      <c r="AK200" s="39"/>
      <c r="AL200" s="39"/>
      <c r="AM200" s="76"/>
      <c r="AN200" s="39"/>
      <c r="AO200" s="39"/>
      <c r="AP200" s="33"/>
      <c r="AQ200" s="77"/>
      <c r="AR200" s="39"/>
      <c r="AS200" s="39"/>
      <c r="AT200" s="76"/>
      <c r="AU200" s="39"/>
      <c r="AV200" s="78"/>
      <c r="AW200" s="33"/>
      <c r="AX200" s="77"/>
      <c r="AY200" s="39"/>
      <c r="AZ200" s="39"/>
      <c r="BA200" s="76"/>
      <c r="BB200" s="39"/>
      <c r="BC200" s="78"/>
      <c r="BD200" s="33"/>
      <c r="BE200" s="77"/>
      <c r="BF200" s="39"/>
      <c r="BG200" s="39"/>
      <c r="BH200" s="76"/>
      <c r="BI200" s="39"/>
      <c r="BJ200" s="78"/>
      <c r="BK200" s="33"/>
    </row>
    <row r="201" spans="1:63" x14ac:dyDescent="0.35">
      <c r="A201" s="77"/>
      <c r="B201" s="39"/>
      <c r="C201" s="39"/>
      <c r="D201" s="39"/>
      <c r="E201" s="39"/>
      <c r="F201" s="73"/>
      <c r="G201" s="95">
        <f>Table1487453233343536331323334353738393103113123133143153164174184194[[#This Row],[Hours Worked]]*Table1487453233343536331323334353738393103113123133143153164174184194[[#This Row],[Rate]]</f>
        <v>0</v>
      </c>
      <c r="H201" s="116"/>
      <c r="I201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201" s="94"/>
      <c r="K201" s="95">
        <f>Table1487453233343536331323334353738393103113123133143153164174184194[[#This Row],[Rate (Auto selects)]]*Table1487453233343536331323334353738393103113123133143153164174184194[[#This Row],[Hours Used]]</f>
        <v>0</v>
      </c>
      <c r="S201" s="33"/>
      <c r="T201" s="39"/>
      <c r="U201" s="39"/>
      <c r="V201" s="39"/>
      <c r="W201" s="39"/>
      <c r="X201" s="39"/>
      <c r="Y201" s="112">
        <f>IF(X201 &lt;&gt; "", RIGHT(Table15775311283848586881828384858788898108118128138148158169179189199[[#This Row],[Class (Dropdown)]],6),0)</f>
        <v>0</v>
      </c>
      <c r="Z201" s="108"/>
      <c r="AA201" s="107"/>
      <c r="AB201" s="111">
        <f>Table15775311283848586881828384858788898108118128138148158169179189199[[#This Row],[Rate (Auto fill)]]*Table15775311283848586881828384858788898108118128138148158169179189199[[#This Row],[Hours Groomed]]</f>
        <v>0</v>
      </c>
      <c r="AC201" s="32"/>
      <c r="AE201" s="85"/>
      <c r="AF201" s="85"/>
      <c r="AI201" s="33"/>
      <c r="AJ201" s="39"/>
      <c r="AK201" s="39"/>
      <c r="AL201" s="39"/>
      <c r="AM201" s="76"/>
      <c r="AN201" s="39"/>
      <c r="AO201" s="39"/>
      <c r="AP201" s="33"/>
      <c r="AQ201" s="77"/>
      <c r="AR201" s="39"/>
      <c r="AS201" s="39"/>
      <c r="AT201" s="76"/>
      <c r="AU201" s="39"/>
      <c r="AV201" s="78"/>
      <c r="AW201" s="33"/>
      <c r="AX201" s="77"/>
      <c r="AY201" s="39"/>
      <c r="AZ201" s="39"/>
      <c r="BA201" s="76"/>
      <c r="BB201" s="39"/>
      <c r="BC201" s="78"/>
      <c r="BD201" s="33"/>
      <c r="BE201" s="77"/>
      <c r="BF201" s="39"/>
      <c r="BG201" s="39"/>
      <c r="BH201" s="76"/>
      <c r="BI201" s="39"/>
      <c r="BJ201" s="78"/>
      <c r="BK201" s="33"/>
    </row>
    <row r="202" spans="1:63" ht="15.6" thickBot="1" x14ac:dyDescent="0.4">
      <c r="A202" s="81"/>
      <c r="B202" s="82"/>
      <c r="C202" s="82"/>
      <c r="D202" s="82"/>
      <c r="E202" s="82"/>
      <c r="F202" s="86"/>
      <c r="G202" s="95">
        <f>Table1487453233343536331323334353738393103113123133143153164174184194[[#This Row],[Hours Worked]]*Table1487453233343536331323334353738393103113123133143153164174184194[[#This Row],[Rate]]</f>
        <v>0</v>
      </c>
      <c r="H202" s="116"/>
      <c r="I202" s="118">
        <f>IF(Table1487453233343536331323334353738393103113123133143153164174184194[[#This Row],[Equipment Used (Dropdown)]] &lt;&gt; "", RIGHT(Table1487453233343536331323334353738393103113123133143153164174184194[[#This Row],[Equipment Used (Dropdown)]],6),0)</f>
        <v>0</v>
      </c>
      <c r="J202" s="94"/>
      <c r="K202" s="95">
        <f>Table1487453233343536331323334353738393103113123133143153164174184194[[#This Row],[Rate (Auto selects)]]*Table1487453233343536331323334353738393103113123133143153164174184194[[#This Row],[Hours Used]]</f>
        <v>0</v>
      </c>
      <c r="S202" s="33"/>
      <c r="T202" s="39"/>
      <c r="U202" s="39"/>
      <c r="V202" s="39"/>
      <c r="W202" s="39"/>
      <c r="X202" s="39"/>
      <c r="Y202" s="112">
        <f>IF(X202 &lt;&gt; "", RIGHT(Table15775311283848586881828384858788898108118128138148158169179189199[[#This Row],[Class (Dropdown)]],6),0)</f>
        <v>0</v>
      </c>
      <c r="Z202" s="108"/>
      <c r="AA202" s="107"/>
      <c r="AB202" s="111">
        <f>Table15775311283848586881828384858788898108118128138148158169179189199[[#This Row],[Rate (Auto fill)]]*Table15775311283848586881828384858788898108118128138148158169179189199[[#This Row],[Hours Groomed]]</f>
        <v>0</v>
      </c>
      <c r="AC202" s="32"/>
      <c r="AE202" s="85"/>
      <c r="AF202" s="85"/>
      <c r="AI202" s="33"/>
      <c r="AJ202" s="39"/>
      <c r="AK202" s="39"/>
      <c r="AL202" s="39"/>
      <c r="AM202" s="76"/>
      <c r="AN202" s="39"/>
      <c r="AO202" s="39"/>
      <c r="AP202" s="33"/>
      <c r="AQ202" s="81"/>
      <c r="AR202" s="82"/>
      <c r="AS202" s="82"/>
      <c r="AT202" s="87"/>
      <c r="AU202" s="82"/>
      <c r="AV202" s="83"/>
      <c r="AW202" s="33"/>
      <c r="AX202" s="81"/>
      <c r="AY202" s="82"/>
      <c r="AZ202" s="82"/>
      <c r="BA202" s="87"/>
      <c r="BB202" s="82"/>
      <c r="BC202" s="83"/>
      <c r="BD202" s="33"/>
      <c r="BE202" s="81"/>
      <c r="BF202" s="82"/>
      <c r="BG202" s="82"/>
      <c r="BH202" s="87"/>
      <c r="BI202" s="82"/>
      <c r="BJ202" s="83"/>
      <c r="BK202" s="33"/>
    </row>
    <row r="203" spans="1:63" x14ac:dyDescent="0.35">
      <c r="A203" s="88"/>
      <c r="B203" s="88"/>
      <c r="C203" s="88"/>
      <c r="D203" s="88"/>
      <c r="E203" s="89"/>
      <c r="F203" s="90"/>
      <c r="G203" s="90"/>
      <c r="H203" s="113"/>
      <c r="I203" s="90"/>
      <c r="J203" s="90"/>
      <c r="S203" s="88"/>
      <c r="T203" s="88"/>
      <c r="U203" s="88"/>
      <c r="V203" s="88"/>
      <c r="W203" s="90"/>
      <c r="X203" s="88"/>
      <c r="Y203" s="90"/>
      <c r="AG203" s="88"/>
      <c r="AH203" s="88"/>
      <c r="AI203" s="88"/>
      <c r="AJ203" s="88"/>
      <c r="AK203" s="88"/>
      <c r="AL203" s="88"/>
      <c r="AN203" s="88"/>
      <c r="AO203" s="88"/>
      <c r="AP203" s="88"/>
      <c r="AQ203" s="90"/>
      <c r="AR203" s="88"/>
      <c r="AS203" s="88"/>
      <c r="AU203" s="88"/>
      <c r="AV203" s="88"/>
      <c r="AW203" s="88"/>
      <c r="AX203" s="90"/>
      <c r="AY203" s="88"/>
      <c r="AZ203" s="88"/>
      <c r="BB203" s="88"/>
      <c r="BC203" s="88"/>
      <c r="BD203" s="88"/>
      <c r="BE203" s="88"/>
      <c r="BF203" s="88"/>
      <c r="BG203" s="88"/>
    </row>
    <row r="204" spans="1:63" x14ac:dyDescent="0.35">
      <c r="A204" s="88"/>
      <c r="B204" s="88"/>
      <c r="C204" s="88"/>
      <c r="D204" s="88"/>
      <c r="E204" s="89"/>
      <c r="F204" s="90"/>
      <c r="G204" s="90"/>
      <c r="H204" s="113"/>
      <c r="I204" s="90"/>
      <c r="J204" s="90"/>
      <c r="S204" s="88"/>
      <c r="T204" s="88"/>
      <c r="U204" s="88"/>
      <c r="V204" s="88"/>
      <c r="W204" s="90"/>
      <c r="X204" s="88"/>
      <c r="Y204" s="90"/>
      <c r="AG204" s="88"/>
      <c r="AH204" s="88"/>
      <c r="AI204" s="88"/>
      <c r="AJ204" s="88"/>
      <c r="AK204" s="88"/>
      <c r="AL204" s="88"/>
      <c r="AN204" s="88"/>
      <c r="AO204" s="88"/>
      <c r="AP204" s="88"/>
      <c r="AQ204" s="90"/>
      <c r="AR204" s="88"/>
      <c r="AS204" s="88"/>
      <c r="AU204" s="88"/>
      <c r="AV204" s="88"/>
      <c r="AW204" s="88"/>
      <c r="AX204" s="90"/>
      <c r="AY204" s="88"/>
      <c r="AZ204" s="88"/>
      <c r="BB204" s="88"/>
      <c r="BC204" s="88"/>
      <c r="BD204" s="88"/>
      <c r="BE204" s="88"/>
      <c r="BF204" s="88"/>
      <c r="BG204" s="88"/>
    </row>
  </sheetData>
  <mergeCells count="14">
    <mergeCell ref="M7:O7"/>
    <mergeCell ref="T6:AB6"/>
    <mergeCell ref="AD6:AH6"/>
    <mergeCell ref="AJ6:AO6"/>
    <mergeCell ref="AQ6:AV6"/>
    <mergeCell ref="AX6:BC6"/>
    <mergeCell ref="BE6:BH6"/>
    <mergeCell ref="D1:F1"/>
    <mergeCell ref="G1:H1"/>
    <mergeCell ref="J1:P1"/>
    <mergeCell ref="A3:D3"/>
    <mergeCell ref="A4:D4"/>
    <mergeCell ref="A6:E6"/>
    <mergeCell ref="H6:K6"/>
  </mergeCells>
  <dataValidations count="5">
    <dataValidation type="list" allowBlank="1" showInputMessage="1" showErrorMessage="1" sqref="X8:X202" xr:uid="{DAFF1201-CDDA-43DF-8100-10C9FB9E35C7}">
      <formula1>$Q$8:$Q$17</formula1>
    </dataValidation>
    <dataValidation allowBlank="1" showErrorMessage="1" prompt="Enter Transport expenses in this column under this heading" sqref="AQ6" xr:uid="{19C712BA-B014-4BDB-A343-16D3538A2EED}"/>
    <dataValidation allowBlank="1" showErrorMessage="1" prompt="Enter Meal expenses in this column under this heading" sqref="AX6 BE6" xr:uid="{ED7606E6-3BE9-4033-95DF-8DE0AA8251FA}"/>
    <dataValidation type="list" allowBlank="1" showInputMessage="1" showErrorMessage="1" sqref="H8:H202" xr:uid="{BE8CDC74-A5AC-4E3A-8D4D-11194095A55D}">
      <formula1>$M$9:$M$37</formula1>
    </dataValidation>
    <dataValidation type="list" allowBlank="1" showInputMessage="1" showErrorMessage="1" sqref="W8:W202" xr:uid="{EA366F35-2D94-492F-BC10-08CD6E32E37F}">
      <formula1>$AD$8:$AD$42</formula1>
    </dataValidation>
  </dataValidations>
  <pageMargins left="0.7" right="0.7" top="0.75" bottom="0.75" header="0.3" footer="0.3"/>
  <drawing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C3AF2-45FF-4EA0-800D-1A0D1E640D4B}">
  <dimension ref="A1:BT204"/>
  <sheetViews>
    <sheetView zoomScale="40" zoomScaleNormal="40" workbookViewId="0">
      <selection activeCell="J4" sqref="J4:P4"/>
    </sheetView>
  </sheetViews>
  <sheetFormatPr defaultColWidth="0" defaultRowHeight="15" x14ac:dyDescent="0.35"/>
  <cols>
    <col min="1" max="1" width="16.6328125" style="85" customWidth="1"/>
    <col min="2" max="2" width="19.6328125" style="85" bestFit="1" customWidth="1"/>
    <col min="3" max="3" width="11.36328125" style="85" customWidth="1"/>
    <col min="4" max="4" width="23.6328125" style="85" bestFit="1" customWidth="1"/>
    <col min="5" max="5" width="24.08984375" style="91" bestFit="1" customWidth="1"/>
    <col min="6" max="6" width="31.1796875" style="92" customWidth="1"/>
    <col min="7" max="7" width="24.08984375" style="92" customWidth="1"/>
    <col min="8" max="8" width="30.81640625" style="114" customWidth="1"/>
    <col min="9" max="9" width="24.08984375" style="92" customWidth="1"/>
    <col min="10" max="10" width="26.453125" style="92" bestFit="1" customWidth="1"/>
    <col min="11" max="11" width="31.1796875" style="33" customWidth="1"/>
    <col min="12" max="12" width="24.81640625" style="33" customWidth="1"/>
    <col min="13" max="13" width="23.1796875" style="33" customWidth="1"/>
    <col min="14" max="14" width="25.90625" style="33" bestFit="1" customWidth="1"/>
    <col min="15" max="15" width="17.453125" style="33" customWidth="1"/>
    <col min="16" max="16" width="18.81640625" style="33" customWidth="1"/>
    <col min="17" max="17" width="12.1796875" style="33" bestFit="1" customWidth="1"/>
    <col min="18" max="18" width="9.1796875" style="33" bestFit="1" customWidth="1"/>
    <col min="19" max="19" width="7.36328125" style="85" customWidth="1"/>
    <col min="20" max="20" width="20" style="85" bestFit="1" customWidth="1"/>
    <col min="21" max="21" width="16.1796875" style="85" customWidth="1"/>
    <col min="22" max="22" width="16.453125" style="85" bestFit="1" customWidth="1"/>
    <col min="23" max="23" width="17.90625" style="92" customWidth="1"/>
    <col min="24" max="24" width="17.08984375" style="85" bestFit="1" customWidth="1"/>
    <col min="25" max="25" width="15.90625" style="92" customWidth="1"/>
    <col min="26" max="26" width="15.90625" style="33" customWidth="1"/>
    <col min="27" max="27" width="13.90625" style="85" bestFit="1" customWidth="1"/>
    <col min="28" max="28" width="13.6328125" style="85" bestFit="1" customWidth="1"/>
    <col min="29" max="30" width="18.81640625" style="85" bestFit="1" customWidth="1"/>
    <col min="31" max="31" width="13.453125" style="33" bestFit="1" customWidth="1"/>
    <col min="32" max="32" width="16.1796875" style="33" bestFit="1" customWidth="1"/>
    <col min="33" max="33" width="17.1796875" style="85" customWidth="1"/>
    <col min="34" max="34" width="11.36328125" style="85" bestFit="1" customWidth="1"/>
    <col min="35" max="35" width="28.1796875" style="85" bestFit="1" customWidth="1"/>
    <col min="36" max="36" width="14.54296875" style="85" bestFit="1" customWidth="1"/>
    <col min="37" max="37" width="30.6328125" style="85" bestFit="1" customWidth="1"/>
    <col min="38" max="38" width="29.90625" style="85" bestFit="1" customWidth="1"/>
    <col min="39" max="39" width="18.90625" style="33" bestFit="1" customWidth="1"/>
    <col min="40" max="41" width="20.08984375" style="85" bestFit="1" customWidth="1"/>
    <col min="42" max="42" width="25.81640625" style="85" customWidth="1"/>
    <col min="43" max="43" width="14.54296875" style="92" bestFit="1" customWidth="1"/>
    <col min="44" max="44" width="28.1796875" style="85" customWidth="1"/>
    <col min="45" max="45" width="27.453125" style="85" customWidth="1"/>
    <col min="46" max="46" width="18.90625" style="33" bestFit="1" customWidth="1"/>
    <col min="47" max="48" width="20.08984375" style="85" bestFit="1" customWidth="1"/>
    <col min="49" max="49" width="22.81640625" style="85" customWidth="1"/>
    <col min="50" max="50" width="13.90625" style="92" bestFit="1" customWidth="1"/>
    <col min="51" max="51" width="28.1796875" style="85" customWidth="1"/>
    <col min="52" max="52" width="27.453125" style="85" customWidth="1"/>
    <col min="53" max="53" width="18.90625" style="33" bestFit="1" customWidth="1"/>
    <col min="54" max="54" width="20.08984375" style="85" bestFit="1" customWidth="1"/>
    <col min="55" max="55" width="20.81640625" style="85" customWidth="1"/>
    <col min="56" max="56" width="24.90625" style="85" customWidth="1"/>
    <col min="57" max="57" width="14.08984375" style="85" bestFit="1" customWidth="1"/>
    <col min="58" max="58" width="28.1796875" style="85" customWidth="1"/>
    <col min="59" max="59" width="27.453125" style="85" customWidth="1"/>
    <col min="60" max="60" width="18.90625" style="33" bestFit="1" customWidth="1"/>
    <col min="61" max="72" width="0" style="57" hidden="1" customWidth="1"/>
    <col min="73" max="16384" width="8.81640625" style="57" hidden="1"/>
  </cols>
  <sheetData>
    <row r="1" spans="1:63" s="33" customFormat="1" ht="86.4" customHeight="1" thickBot="1" x14ac:dyDescent="0.55000000000000004">
      <c r="D1" s="135" t="s">
        <v>46</v>
      </c>
      <c r="E1" s="136"/>
      <c r="F1" s="137"/>
      <c r="G1" s="138" t="s">
        <v>47</v>
      </c>
      <c r="H1" s="139"/>
      <c r="I1" s="58"/>
      <c r="J1" s="140" t="s">
        <v>33</v>
      </c>
      <c r="K1" s="140"/>
      <c r="L1" s="140"/>
      <c r="M1" s="140"/>
      <c r="N1" s="140"/>
      <c r="O1" s="140"/>
      <c r="P1" s="140"/>
    </row>
    <row r="2" spans="1:63" s="33" customFormat="1" ht="8.4" customHeight="1" thickBot="1" x14ac:dyDescent="0.4">
      <c r="F2" s="58"/>
      <c r="G2" s="58"/>
      <c r="H2" s="58"/>
      <c r="I2" s="58"/>
    </row>
    <row r="3" spans="1:63" ht="40.950000000000003" customHeight="1" thickBot="1" x14ac:dyDescent="0.45">
      <c r="A3" s="141" t="s">
        <v>3</v>
      </c>
      <c r="B3" s="142"/>
      <c r="C3" s="142"/>
      <c r="D3" s="143"/>
      <c r="E3" s="33"/>
      <c r="F3" s="58"/>
      <c r="G3" s="58"/>
      <c r="H3" s="58"/>
      <c r="I3" s="58"/>
      <c r="J3" s="25" t="s">
        <v>23</v>
      </c>
      <c r="K3" s="25" t="s">
        <v>24</v>
      </c>
      <c r="L3" s="25" t="s">
        <v>5</v>
      </c>
      <c r="M3" s="25" t="s">
        <v>25</v>
      </c>
      <c r="N3" s="25" t="s">
        <v>26</v>
      </c>
      <c r="O3" s="25" t="s">
        <v>27</v>
      </c>
      <c r="P3" s="25" t="s">
        <v>28</v>
      </c>
      <c r="S3" s="33"/>
      <c r="T3" s="33"/>
      <c r="U3" s="33"/>
      <c r="V3" s="33"/>
      <c r="W3" s="33"/>
      <c r="X3" s="33"/>
      <c r="Y3" s="33"/>
      <c r="AA3" s="33"/>
      <c r="AB3" s="33"/>
      <c r="AC3" s="33"/>
      <c r="AD3" s="33"/>
      <c r="AG3" s="33"/>
      <c r="AH3" s="33"/>
      <c r="AI3" s="33"/>
      <c r="AJ3" s="33"/>
      <c r="AK3" s="33"/>
      <c r="AL3" s="33"/>
      <c r="AN3" s="33"/>
      <c r="AO3" s="33"/>
      <c r="AP3" s="33"/>
      <c r="AQ3" s="33"/>
      <c r="AR3" s="33"/>
      <c r="AS3" s="33"/>
      <c r="AU3" s="33"/>
      <c r="AV3" s="33"/>
      <c r="AW3" s="33"/>
      <c r="AX3" s="33"/>
      <c r="AY3" s="33"/>
      <c r="AZ3" s="33"/>
      <c r="BB3" s="33"/>
      <c r="BC3" s="33"/>
      <c r="BD3" s="33"/>
      <c r="BE3" s="33"/>
      <c r="BF3" s="33"/>
      <c r="BG3" s="33"/>
    </row>
    <row r="4" spans="1:63" ht="35.25" customHeight="1" thickBot="1" x14ac:dyDescent="0.45">
      <c r="A4" s="144" t="s">
        <v>29</v>
      </c>
      <c r="B4" s="145"/>
      <c r="C4" s="145"/>
      <c r="D4" s="146"/>
      <c r="E4" s="59"/>
      <c r="F4" s="60"/>
      <c r="G4" s="60"/>
      <c r="H4" s="60"/>
      <c r="I4" s="60"/>
      <c r="J4" s="61">
        <f>SUM(G8:G5577)</f>
        <v>0</v>
      </c>
      <c r="K4" s="61">
        <f>SUM(Table14874532333435363[Total Equipment Usage ($)])</f>
        <v>0</v>
      </c>
      <c r="L4" s="61">
        <f>SUM(AB8:AB5577)</f>
        <v>0</v>
      </c>
      <c r="M4" s="61">
        <f>SUM(Table15374972535455565[Cost])</f>
        <v>0</v>
      </c>
      <c r="N4" s="61">
        <f>SUM(Table158754122939495969[Cost])</f>
        <v>0</v>
      </c>
      <c r="O4" s="61">
        <f>SUM(Table159755133040506070[Cost])</f>
        <v>0</v>
      </c>
      <c r="P4" s="61">
        <f>SUM(Table160756143141516171[Cost])</f>
        <v>0</v>
      </c>
      <c r="S4" s="33"/>
      <c r="T4" s="33"/>
      <c r="U4" s="33"/>
      <c r="V4" s="33"/>
      <c r="W4" s="33"/>
      <c r="X4" s="33"/>
      <c r="Y4" s="33"/>
      <c r="AA4" s="33"/>
      <c r="AB4" s="104"/>
      <c r="AC4" s="104"/>
      <c r="AD4" s="33"/>
      <c r="AG4" s="33"/>
      <c r="AH4" s="33"/>
      <c r="AI4" s="33"/>
      <c r="AJ4" s="33"/>
      <c r="AK4" s="33"/>
      <c r="AL4" s="33"/>
      <c r="AN4" s="33"/>
      <c r="AO4" s="33"/>
      <c r="AP4" s="33"/>
      <c r="AQ4" s="33"/>
      <c r="AR4" s="33"/>
      <c r="AS4" s="33"/>
      <c r="AU4" s="33"/>
      <c r="AV4" s="33"/>
      <c r="AW4" s="33"/>
      <c r="AX4" s="33"/>
      <c r="AY4" s="33"/>
      <c r="AZ4" s="33"/>
      <c r="BB4" s="33"/>
      <c r="BC4" s="33"/>
      <c r="BD4" s="33"/>
      <c r="BE4" s="33"/>
      <c r="BF4" s="33"/>
      <c r="BG4" s="33"/>
    </row>
    <row r="5" spans="1:63" s="63" customFormat="1" ht="10.199999999999999" customHeight="1" thickBot="1" x14ac:dyDescent="0.4">
      <c r="A5" s="62"/>
      <c r="B5" s="62"/>
      <c r="C5" s="62"/>
      <c r="D5" s="62"/>
      <c r="F5" s="64"/>
      <c r="G5" s="64"/>
      <c r="H5" s="64"/>
      <c r="I5" s="64"/>
      <c r="J5" s="64"/>
      <c r="M5" s="65"/>
      <c r="N5" s="65"/>
      <c r="O5" s="65"/>
      <c r="P5" s="65"/>
    </row>
    <row r="6" spans="1:63" ht="34.5" customHeight="1" thickBot="1" x14ac:dyDescent="0.4">
      <c r="A6" s="131" t="s">
        <v>44</v>
      </c>
      <c r="B6" s="132"/>
      <c r="C6" s="132"/>
      <c r="D6" s="132"/>
      <c r="E6" s="133"/>
      <c r="F6" s="103" t="s">
        <v>61</v>
      </c>
      <c r="H6" s="134" t="s">
        <v>45</v>
      </c>
      <c r="I6" s="126"/>
      <c r="J6" s="126"/>
      <c r="K6" s="126"/>
      <c r="T6" s="130" t="s">
        <v>5</v>
      </c>
      <c r="U6" s="127"/>
      <c r="V6" s="127"/>
      <c r="W6" s="127"/>
      <c r="X6" s="127"/>
      <c r="Y6" s="127"/>
      <c r="Z6" s="127"/>
      <c r="AA6" s="127"/>
      <c r="AB6" s="127"/>
      <c r="AD6" s="127" t="s">
        <v>94</v>
      </c>
      <c r="AE6" s="127"/>
      <c r="AF6" s="127"/>
      <c r="AG6" s="127"/>
      <c r="AH6" s="127"/>
      <c r="AJ6" s="127" t="s">
        <v>25</v>
      </c>
      <c r="AK6" s="127"/>
      <c r="AL6" s="127"/>
      <c r="AM6" s="127"/>
      <c r="AN6" s="127"/>
      <c r="AO6" s="127"/>
      <c r="AQ6" s="126" t="s">
        <v>26</v>
      </c>
      <c r="AR6" s="126"/>
      <c r="AS6" s="126"/>
      <c r="AT6" s="126"/>
      <c r="AU6" s="126"/>
      <c r="AV6" s="126"/>
      <c r="AX6" s="127" t="s">
        <v>87</v>
      </c>
      <c r="AY6" s="127"/>
      <c r="AZ6" s="127"/>
      <c r="BA6" s="127"/>
      <c r="BB6" s="127"/>
      <c r="BC6" s="127"/>
      <c r="BE6" s="127" t="s">
        <v>28</v>
      </c>
      <c r="BF6" s="127"/>
      <c r="BG6" s="127"/>
      <c r="BH6" s="127"/>
    </row>
    <row r="7" spans="1:63" ht="42.75" customHeight="1" x14ac:dyDescent="0.35">
      <c r="A7" s="66" t="s">
        <v>6</v>
      </c>
      <c r="B7" s="26" t="s">
        <v>30</v>
      </c>
      <c r="C7" s="26" t="s">
        <v>31</v>
      </c>
      <c r="D7" s="26" t="s">
        <v>7</v>
      </c>
      <c r="E7" s="26" t="s">
        <v>8</v>
      </c>
      <c r="F7" s="26" t="s">
        <v>9</v>
      </c>
      <c r="G7" s="93" t="s">
        <v>32</v>
      </c>
      <c r="H7" s="93" t="s">
        <v>85</v>
      </c>
      <c r="I7" s="93" t="s">
        <v>86</v>
      </c>
      <c r="J7" s="93" t="s">
        <v>22</v>
      </c>
      <c r="K7" s="93" t="s">
        <v>49</v>
      </c>
      <c r="M7" s="128" t="s">
        <v>34</v>
      </c>
      <c r="N7" s="129"/>
      <c r="O7" s="129"/>
      <c r="Q7" s="26" t="s">
        <v>41</v>
      </c>
      <c r="R7" s="26" t="s">
        <v>9</v>
      </c>
      <c r="S7" s="33"/>
      <c r="T7" s="67" t="s">
        <v>6</v>
      </c>
      <c r="U7" s="27" t="s">
        <v>38</v>
      </c>
      <c r="V7" s="27" t="s">
        <v>39</v>
      </c>
      <c r="W7" s="27" t="s">
        <v>95</v>
      </c>
      <c r="X7" s="27" t="s">
        <v>97</v>
      </c>
      <c r="Y7" s="27" t="s">
        <v>96</v>
      </c>
      <c r="Z7" s="27" t="s">
        <v>89</v>
      </c>
      <c r="AA7" s="27" t="s">
        <v>40</v>
      </c>
      <c r="AB7" s="68" t="s">
        <v>48</v>
      </c>
      <c r="AC7" s="69"/>
      <c r="AD7" s="70" t="s">
        <v>92</v>
      </c>
      <c r="AE7" s="28" t="s">
        <v>93</v>
      </c>
      <c r="AF7" s="28" t="s">
        <v>12</v>
      </c>
      <c r="AG7" s="28" t="s">
        <v>90</v>
      </c>
      <c r="AH7" s="29" t="s">
        <v>91</v>
      </c>
      <c r="AI7" s="71"/>
      <c r="AJ7" s="26" t="s">
        <v>6</v>
      </c>
      <c r="AK7" s="26" t="s">
        <v>10</v>
      </c>
      <c r="AL7" s="26" t="s">
        <v>11</v>
      </c>
      <c r="AM7" s="26" t="s">
        <v>35</v>
      </c>
      <c r="AN7" s="26" t="s">
        <v>36</v>
      </c>
      <c r="AO7" s="26" t="s">
        <v>37</v>
      </c>
      <c r="AP7" s="33"/>
      <c r="AQ7" s="30" t="s">
        <v>6</v>
      </c>
      <c r="AR7" s="27" t="s">
        <v>10</v>
      </c>
      <c r="AS7" s="27" t="s">
        <v>11</v>
      </c>
      <c r="AT7" s="27" t="s">
        <v>35</v>
      </c>
      <c r="AU7" s="27" t="s">
        <v>36</v>
      </c>
      <c r="AV7" s="31" t="s">
        <v>37</v>
      </c>
      <c r="AW7" s="33"/>
      <c r="AX7" s="30" t="s">
        <v>6</v>
      </c>
      <c r="AY7" s="27" t="s">
        <v>10</v>
      </c>
      <c r="AZ7" s="27" t="s">
        <v>53</v>
      </c>
      <c r="BA7" s="27" t="s">
        <v>35</v>
      </c>
      <c r="BB7" s="27" t="s">
        <v>36</v>
      </c>
      <c r="BC7" s="31" t="s">
        <v>37</v>
      </c>
      <c r="BD7" s="33"/>
      <c r="BE7" s="30" t="s">
        <v>6</v>
      </c>
      <c r="BF7" s="27" t="s">
        <v>43</v>
      </c>
      <c r="BG7" s="27" t="s">
        <v>42</v>
      </c>
      <c r="BH7" s="27" t="s">
        <v>35</v>
      </c>
      <c r="BI7" s="27" t="s">
        <v>36</v>
      </c>
      <c r="BJ7" s="31" t="s">
        <v>37</v>
      </c>
      <c r="BK7" s="33"/>
    </row>
    <row r="8" spans="1:63" ht="30" x14ac:dyDescent="0.35">
      <c r="A8" s="72"/>
      <c r="B8" s="39"/>
      <c r="C8" s="39"/>
      <c r="D8" s="39"/>
      <c r="E8" s="39"/>
      <c r="F8" s="73"/>
      <c r="G8" s="95">
        <f>Table148745323334353633[[#This Row],[Hours Worked]]*Table148745323334353633[[#This Row],[Rate]]</f>
        <v>0</v>
      </c>
      <c r="H8" s="115"/>
      <c r="I8" s="117">
        <f>IF(Table148745323334353633[[#This Row],[Equipment Used (Dropdown)]] &lt;&gt; "", RIGHT(Table148745323334353633[[#This Row],[Equipment Used (Dropdown)]],6),0)</f>
        <v>0</v>
      </c>
      <c r="J8" s="94"/>
      <c r="K8" s="95">
        <f>Table148745323334353633[[#This Row],[Rate (Auto selects)]]*Table148745323334353633[[#This Row],[Hours Used]]</f>
        <v>0</v>
      </c>
      <c r="M8" s="74" t="s">
        <v>84</v>
      </c>
      <c r="N8" s="24" t="s">
        <v>21</v>
      </c>
      <c r="O8" s="106" t="s">
        <v>9</v>
      </c>
      <c r="Q8" s="40" t="s">
        <v>136</v>
      </c>
      <c r="R8" s="61">
        <v>173</v>
      </c>
      <c r="S8" s="33"/>
      <c r="T8" s="75"/>
      <c r="U8" s="39"/>
      <c r="V8" s="39"/>
      <c r="W8" s="39"/>
      <c r="X8" s="39"/>
      <c r="Y8" s="112">
        <f>IF(X8 &lt;&gt; "", RIGHT(Table1577531128384858688[[#This Row],[Class (Dropdown)]],6),0)</f>
        <v>0</v>
      </c>
      <c r="Z8" s="108"/>
      <c r="AA8" s="107"/>
      <c r="AB8" s="111">
        <f>Table1577531128384858688[[#This Row],[Rate (Auto fill)]]*Table1577531128384858688[[#This Row],[Hours Groomed]]</f>
        <v>0</v>
      </c>
      <c r="AC8" s="32"/>
      <c r="AD8" s="73"/>
      <c r="AE8" s="39"/>
      <c r="AF8" s="39"/>
      <c r="AG8" s="39"/>
      <c r="AH8" s="78"/>
      <c r="AI8" s="33"/>
      <c r="AJ8" s="75"/>
      <c r="AK8" s="39"/>
      <c r="AL8" s="39"/>
      <c r="AM8" s="76"/>
      <c r="AN8" s="39"/>
      <c r="AO8" s="39"/>
      <c r="AP8" s="33"/>
      <c r="AQ8" s="72"/>
      <c r="AR8" s="39"/>
      <c r="AS8" s="39"/>
      <c r="AT8" s="76"/>
      <c r="AU8" s="39"/>
      <c r="AV8" s="78"/>
      <c r="AW8" s="33"/>
      <c r="AX8" s="72"/>
      <c r="AY8" s="39"/>
      <c r="AZ8" s="39"/>
      <c r="BA8" s="76"/>
      <c r="BB8" s="39"/>
      <c r="BC8" s="78"/>
      <c r="BD8" s="33"/>
      <c r="BE8" s="72"/>
      <c r="BF8" s="39"/>
      <c r="BG8" s="39"/>
      <c r="BH8" s="76"/>
      <c r="BI8" s="39"/>
      <c r="BJ8" s="78"/>
      <c r="BK8" s="33"/>
    </row>
    <row r="9" spans="1:63" ht="45.6" customHeight="1" x14ac:dyDescent="0.35">
      <c r="A9" s="77"/>
      <c r="B9" s="39"/>
      <c r="C9" s="39"/>
      <c r="D9" s="39"/>
      <c r="E9" s="39"/>
      <c r="F9" s="73"/>
      <c r="G9" s="95">
        <f>Table148745323334353633[[#This Row],[Hours Worked]]*Table148745323334353633[[#This Row],[Rate]]</f>
        <v>0</v>
      </c>
      <c r="H9" s="116"/>
      <c r="I9" s="117">
        <f>IF(Table148745323334353633[[#This Row],[Equipment Used (Dropdown)]] &lt;&gt; "", RIGHT(Table148745323334353633[[#This Row],[Equipment Used (Dropdown)]],6),0)</f>
        <v>0</v>
      </c>
      <c r="J9" s="94"/>
      <c r="K9" s="95">
        <f>Table148745323334353633[[#This Row],[Rate (Auto selects)]]*Table148745323334353633[[#This Row],[Hours Used]]</f>
        <v>0</v>
      </c>
      <c r="M9" s="94" t="s">
        <v>121</v>
      </c>
      <c r="N9" s="94" t="s">
        <v>58</v>
      </c>
      <c r="O9" s="107">
        <v>15.58</v>
      </c>
      <c r="Q9" s="40" t="s">
        <v>135</v>
      </c>
      <c r="R9" s="61">
        <v>131</v>
      </c>
      <c r="S9" s="33"/>
      <c r="T9" s="39"/>
      <c r="U9" s="39"/>
      <c r="V9" s="39"/>
      <c r="W9" s="39"/>
      <c r="X9" s="39"/>
      <c r="Y9" s="112">
        <f>IF(X9 &lt;&gt; "", RIGHT(Table1577531128384858688[[#This Row],[Class (Dropdown)]],6),0)</f>
        <v>0</v>
      </c>
      <c r="Z9" s="108"/>
      <c r="AA9" s="107"/>
      <c r="AB9" s="111">
        <f>Table1577531128384858688[[#This Row],[Rate (Auto fill)]]*Table1577531128384858688[[#This Row],[Hours Groomed]]</f>
        <v>0</v>
      </c>
      <c r="AC9" s="32"/>
      <c r="AD9" s="73"/>
      <c r="AE9" s="39"/>
      <c r="AF9" s="39"/>
      <c r="AG9" s="39"/>
      <c r="AH9" s="78"/>
      <c r="AI9" s="33"/>
      <c r="AJ9" s="39"/>
      <c r="AK9" s="39"/>
      <c r="AL9" s="39"/>
      <c r="AM9" s="76"/>
      <c r="AN9" s="39"/>
      <c r="AO9" s="39"/>
      <c r="AP9" s="33"/>
      <c r="AQ9" s="77"/>
      <c r="AR9" s="39"/>
      <c r="AS9" s="39"/>
      <c r="AT9" s="76"/>
      <c r="AU9" s="39"/>
      <c r="AV9" s="78"/>
      <c r="AW9" s="33"/>
      <c r="AX9" s="72"/>
      <c r="AY9" s="39"/>
      <c r="AZ9" s="39"/>
      <c r="BA9" s="76"/>
      <c r="BB9" s="39"/>
      <c r="BC9" s="78"/>
      <c r="BD9" s="33"/>
      <c r="BE9" s="77"/>
      <c r="BF9" s="39"/>
      <c r="BG9" s="39"/>
      <c r="BH9" s="76"/>
      <c r="BI9" s="39"/>
      <c r="BJ9" s="78"/>
      <c r="BK9" s="33"/>
    </row>
    <row r="10" spans="1:63" ht="44.4" customHeight="1" x14ac:dyDescent="0.35">
      <c r="A10" s="72"/>
      <c r="B10" s="39"/>
      <c r="C10" s="39"/>
      <c r="D10" s="39"/>
      <c r="E10" s="39"/>
      <c r="F10" s="73"/>
      <c r="G10" s="95">
        <f>Table148745323334353633[[#This Row],[Hours Worked]]*Table148745323334353633[[#This Row],[Rate]]</f>
        <v>0</v>
      </c>
      <c r="H10" s="115"/>
      <c r="I10" s="117">
        <f>IF(Table148745323334353633[[#This Row],[Equipment Used (Dropdown)]] &lt;&gt; "", RIGHT(Table148745323334353633[[#This Row],[Equipment Used (Dropdown)]],6),0)</f>
        <v>0</v>
      </c>
      <c r="J10" s="94"/>
      <c r="K10" s="95">
        <f>Table148745323334353633[[#This Row],[Rate (Auto selects)]]*Table148745323334353633[[#This Row],[Hours Used]]</f>
        <v>0</v>
      </c>
      <c r="M10" s="94" t="s">
        <v>122</v>
      </c>
      <c r="N10" s="94" t="s">
        <v>59</v>
      </c>
      <c r="O10" s="107">
        <v>11.51</v>
      </c>
      <c r="Q10" s="40" t="s">
        <v>134</v>
      </c>
      <c r="R10" s="61">
        <v>76</v>
      </c>
      <c r="S10" s="33"/>
      <c r="T10" s="39"/>
      <c r="U10" s="39"/>
      <c r="V10" s="39"/>
      <c r="W10" s="39"/>
      <c r="X10" s="39"/>
      <c r="Y10" s="112">
        <f>IF(X10 &lt;&gt; "", RIGHT(Table1577531128384858688[[#This Row],[Class (Dropdown)]],6),0)</f>
        <v>0</v>
      </c>
      <c r="Z10" s="108"/>
      <c r="AA10" s="107"/>
      <c r="AB10" s="111">
        <f>Table1577531128384858688[[#This Row],[Rate (Auto fill)]]*Table1577531128384858688[[#This Row],[Hours Groomed]]</f>
        <v>0</v>
      </c>
      <c r="AC10" s="32"/>
      <c r="AD10" s="39"/>
      <c r="AE10" s="39"/>
      <c r="AF10" s="39"/>
      <c r="AG10" s="39"/>
      <c r="AH10" s="78"/>
      <c r="AI10" s="33"/>
      <c r="AJ10" s="39"/>
      <c r="AK10" s="39"/>
      <c r="AL10" s="39"/>
      <c r="AM10" s="76"/>
      <c r="AN10" s="39"/>
      <c r="AO10" s="39"/>
      <c r="AP10" s="33"/>
      <c r="AQ10" s="77"/>
      <c r="AR10" s="39"/>
      <c r="AS10" s="39"/>
      <c r="AT10" s="76"/>
      <c r="AU10" s="39"/>
      <c r="AV10" s="78"/>
      <c r="AW10" s="33"/>
      <c r="AX10" s="72"/>
      <c r="AY10" s="39"/>
      <c r="AZ10" s="39"/>
      <c r="BA10" s="76"/>
      <c r="BB10" s="39"/>
      <c r="BC10" s="78"/>
      <c r="BD10" s="33"/>
      <c r="BE10" s="77"/>
      <c r="BF10" s="39"/>
      <c r="BG10" s="39"/>
      <c r="BH10" s="76"/>
      <c r="BI10" s="39"/>
      <c r="BJ10" s="78"/>
      <c r="BK10" s="33"/>
    </row>
    <row r="11" spans="1:63" ht="30" x14ac:dyDescent="0.35">
      <c r="A11" s="77"/>
      <c r="B11" s="39"/>
      <c r="C11" s="39"/>
      <c r="D11" s="39"/>
      <c r="E11" s="39"/>
      <c r="F11" s="73"/>
      <c r="G11" s="95">
        <f>Table148745323334353633[[#This Row],[Hours Worked]]*Table148745323334353633[[#This Row],[Rate]]</f>
        <v>0</v>
      </c>
      <c r="H11" s="116"/>
      <c r="I11" s="117">
        <f>IF(Table148745323334353633[[#This Row],[Equipment Used (Dropdown)]] &lt;&gt; "", RIGHT(Table148745323334353633[[#This Row],[Equipment Used (Dropdown)]],6),0)</f>
        <v>0</v>
      </c>
      <c r="J11" s="94"/>
      <c r="K11" s="95">
        <f>Table148745323334353633[[#This Row],[Rate (Auto selects)]]*Table148745323334353633[[#This Row],[Hours Used]]</f>
        <v>0</v>
      </c>
      <c r="M11" s="94" t="s">
        <v>123</v>
      </c>
      <c r="N11" s="94" t="s">
        <v>62</v>
      </c>
      <c r="O11" s="107">
        <v>2.31</v>
      </c>
      <c r="Q11" s="40" t="s">
        <v>133</v>
      </c>
      <c r="R11" s="61">
        <v>56</v>
      </c>
      <c r="S11" s="33"/>
      <c r="T11" s="39"/>
      <c r="U11" s="39"/>
      <c r="V11" s="39"/>
      <c r="W11" s="39"/>
      <c r="X11" s="39"/>
      <c r="Y11" s="112">
        <f>IF(X11 &lt;&gt; "", RIGHT(Table1577531128384858688[[#This Row],[Class (Dropdown)]],6),0)</f>
        <v>0</v>
      </c>
      <c r="Z11" s="108"/>
      <c r="AA11" s="107"/>
      <c r="AB11" s="111">
        <f>Table1577531128384858688[[#This Row],[Rate (Auto fill)]]*Table1577531128384858688[[#This Row],[Hours Groomed]]</f>
        <v>0</v>
      </c>
      <c r="AC11" s="32"/>
      <c r="AD11" s="39"/>
      <c r="AE11" s="39"/>
      <c r="AF11" s="39"/>
      <c r="AG11" s="39"/>
      <c r="AH11" s="78"/>
      <c r="AI11" s="33"/>
      <c r="AJ11" s="39"/>
      <c r="AK11" s="39"/>
      <c r="AL11" s="39"/>
      <c r="AM11" s="76"/>
      <c r="AN11" s="39"/>
      <c r="AO11" s="39"/>
      <c r="AP11" s="33"/>
      <c r="AQ11" s="77"/>
      <c r="AR11" s="39"/>
      <c r="AS11" s="39"/>
      <c r="AT11" s="76"/>
      <c r="AU11" s="39"/>
      <c r="AV11" s="78"/>
      <c r="AW11" s="33"/>
      <c r="AX11" s="77"/>
      <c r="AY11" s="39"/>
      <c r="AZ11" s="39"/>
      <c r="BA11" s="76"/>
      <c r="BB11" s="39"/>
      <c r="BC11" s="78"/>
      <c r="BD11" s="33"/>
      <c r="BE11" s="77"/>
      <c r="BF11" s="39"/>
      <c r="BG11" s="39"/>
      <c r="BH11" s="76"/>
      <c r="BI11" s="39"/>
      <c r="BJ11" s="78"/>
      <c r="BK11" s="33"/>
    </row>
    <row r="12" spans="1:63" ht="30" x14ac:dyDescent="0.35">
      <c r="A12" s="77"/>
      <c r="B12" s="39"/>
      <c r="C12" s="39"/>
      <c r="D12" s="39"/>
      <c r="E12" s="39"/>
      <c r="F12" s="73"/>
      <c r="G12" s="95">
        <f>Table148745323334353633[[#This Row],[Hours Worked]]*Table148745323334353633[[#This Row],[Rate]]</f>
        <v>0</v>
      </c>
      <c r="H12" s="116"/>
      <c r="I12" s="118">
        <f>IF(Table148745323334353633[[#This Row],[Equipment Used (Dropdown)]] &lt;&gt; "", RIGHT(Table148745323334353633[[#This Row],[Equipment Used (Dropdown)]],6),0)</f>
        <v>0</v>
      </c>
      <c r="J12" s="94"/>
      <c r="K12" s="95">
        <f>Table148745323334353633[[#This Row],[Rate (Auto selects)]]*Table148745323334353633[[#This Row],[Hours Used]]</f>
        <v>0</v>
      </c>
      <c r="M12" s="94" t="s">
        <v>124</v>
      </c>
      <c r="N12" s="94" t="s">
        <v>63</v>
      </c>
      <c r="O12" s="107">
        <v>1.44</v>
      </c>
      <c r="Q12" s="40" t="s">
        <v>132</v>
      </c>
      <c r="R12" s="61">
        <v>41</v>
      </c>
      <c r="S12" s="33"/>
      <c r="T12" s="39"/>
      <c r="U12" s="39"/>
      <c r="V12" s="39"/>
      <c r="W12" s="39"/>
      <c r="X12" s="39"/>
      <c r="Y12" s="112">
        <f>IF(X12 &lt;&gt; "", RIGHT(Table1577531128384858688[[#This Row],[Class (Dropdown)]],6),0)</f>
        <v>0</v>
      </c>
      <c r="Z12" s="108"/>
      <c r="AA12" s="107"/>
      <c r="AB12" s="111">
        <f>Table1577531128384858688[[#This Row],[Rate (Auto fill)]]*Table1577531128384858688[[#This Row],[Hours Groomed]]</f>
        <v>0</v>
      </c>
      <c r="AC12" s="32"/>
      <c r="AD12" s="39"/>
      <c r="AE12" s="39"/>
      <c r="AF12" s="39"/>
      <c r="AG12" s="39"/>
      <c r="AH12" s="78"/>
      <c r="AI12" s="33"/>
      <c r="AJ12" s="39"/>
      <c r="AK12" s="39"/>
      <c r="AL12" s="39"/>
      <c r="AM12" s="76"/>
      <c r="AN12" s="39"/>
      <c r="AO12" s="39"/>
      <c r="AP12" s="33"/>
      <c r="AQ12" s="77"/>
      <c r="AR12" s="39"/>
      <c r="AS12" s="39"/>
      <c r="AT12" s="76"/>
      <c r="AU12" s="39"/>
      <c r="AV12" s="78"/>
      <c r="AW12" s="33"/>
      <c r="AX12" s="77"/>
      <c r="AY12" s="39"/>
      <c r="AZ12" s="39"/>
      <c r="BA12" s="76"/>
      <c r="BB12" s="39"/>
      <c r="BC12" s="78"/>
      <c r="BD12" s="33"/>
      <c r="BE12" s="77"/>
      <c r="BF12" s="39"/>
      <c r="BG12" s="39"/>
      <c r="BH12" s="76"/>
      <c r="BI12" s="39"/>
      <c r="BJ12" s="78"/>
      <c r="BK12" s="33"/>
    </row>
    <row r="13" spans="1:63" ht="30" x14ac:dyDescent="0.35">
      <c r="A13" s="77"/>
      <c r="B13" s="39"/>
      <c r="C13" s="39"/>
      <c r="D13" s="39"/>
      <c r="E13" s="39"/>
      <c r="F13" s="73"/>
      <c r="G13" s="95">
        <f>Table148745323334353633[[#This Row],[Hours Worked]]*Table148745323334353633[[#This Row],[Rate]]</f>
        <v>0</v>
      </c>
      <c r="H13" s="116"/>
      <c r="I13" s="118">
        <f>IF(Table148745323334353633[[#This Row],[Equipment Used (Dropdown)]] &lt;&gt; "", RIGHT(Table148745323334353633[[#This Row],[Equipment Used (Dropdown)]],6),0)</f>
        <v>0</v>
      </c>
      <c r="J13" s="94"/>
      <c r="K13" s="95">
        <f>Table148745323334353633[[#This Row],[Rate (Auto selects)]]*Table148745323334353633[[#This Row],[Hours Used]]</f>
        <v>0</v>
      </c>
      <c r="M13" s="94" t="s">
        <v>125</v>
      </c>
      <c r="N13" s="94" t="s">
        <v>60</v>
      </c>
      <c r="O13" s="107">
        <v>1.29</v>
      </c>
      <c r="Q13" s="109" t="s">
        <v>131</v>
      </c>
      <c r="R13" s="110">
        <v>110</v>
      </c>
      <c r="S13" s="33"/>
      <c r="T13" s="39"/>
      <c r="U13" s="39"/>
      <c r="V13" s="39"/>
      <c r="W13" s="39"/>
      <c r="X13" s="39"/>
      <c r="Y13" s="112">
        <f>IF(X13 &lt;&gt; "", RIGHT(Table1577531128384858688[[#This Row],[Class (Dropdown)]],6),0)</f>
        <v>0</v>
      </c>
      <c r="Z13" s="108"/>
      <c r="AA13" s="107"/>
      <c r="AB13" s="111">
        <f>Table1577531128384858688[[#This Row],[Rate (Auto fill)]]*Table1577531128384858688[[#This Row],[Hours Groomed]]</f>
        <v>0</v>
      </c>
      <c r="AC13" s="32"/>
      <c r="AD13" s="39"/>
      <c r="AE13" s="39"/>
      <c r="AF13" s="39"/>
      <c r="AG13" s="39"/>
      <c r="AH13" s="78"/>
      <c r="AI13" s="33"/>
      <c r="AJ13" s="39"/>
      <c r="AK13" s="39"/>
      <c r="AL13" s="39"/>
      <c r="AM13" s="76"/>
      <c r="AN13" s="39"/>
      <c r="AO13" s="39"/>
      <c r="AP13" s="33"/>
      <c r="AQ13" s="77"/>
      <c r="AR13" s="39"/>
      <c r="AS13" s="39"/>
      <c r="AT13" s="76"/>
      <c r="AU13" s="39"/>
      <c r="AV13" s="78"/>
      <c r="AW13" s="33"/>
      <c r="AX13" s="77"/>
      <c r="AY13" s="39"/>
      <c r="AZ13" s="39"/>
      <c r="BA13" s="76"/>
      <c r="BB13" s="39"/>
      <c r="BC13" s="78"/>
      <c r="BD13" s="33"/>
      <c r="BE13" s="77"/>
      <c r="BF13" s="39"/>
      <c r="BG13" s="39"/>
      <c r="BH13" s="76"/>
      <c r="BI13" s="39"/>
      <c r="BJ13" s="78"/>
      <c r="BK13" s="33"/>
    </row>
    <row r="14" spans="1:63" ht="30" x14ac:dyDescent="0.35">
      <c r="A14" s="77"/>
      <c r="B14" s="39"/>
      <c r="C14" s="39"/>
      <c r="D14" s="39"/>
      <c r="E14" s="39"/>
      <c r="F14" s="73"/>
      <c r="G14" s="95">
        <f>Table148745323334353633[[#This Row],[Hours Worked]]*Table148745323334353633[[#This Row],[Rate]]</f>
        <v>0</v>
      </c>
      <c r="H14" s="116"/>
      <c r="I14" s="118">
        <f>IF(Table148745323334353633[[#This Row],[Equipment Used (Dropdown)]] &lt;&gt; "", RIGHT(Table148745323334353633[[#This Row],[Equipment Used (Dropdown)]],6),0)</f>
        <v>0</v>
      </c>
      <c r="J14" s="94"/>
      <c r="K14" s="95">
        <f>Table148745323334353633[[#This Row],[Rate (Auto selects)]]*Table148745323334353633[[#This Row],[Hours Used]]</f>
        <v>0</v>
      </c>
      <c r="M14" s="94" t="s">
        <v>126</v>
      </c>
      <c r="N14" s="94" t="s">
        <v>64</v>
      </c>
      <c r="O14" s="107">
        <v>4.4400000000000004</v>
      </c>
      <c r="Q14" s="109" t="s">
        <v>130</v>
      </c>
      <c r="R14" s="110">
        <v>83</v>
      </c>
      <c r="S14" s="33"/>
      <c r="T14" s="39"/>
      <c r="U14" s="39"/>
      <c r="V14" s="39"/>
      <c r="W14" s="39"/>
      <c r="X14" s="39"/>
      <c r="Y14" s="112">
        <f>IF(X14 &lt;&gt; "", RIGHT(Table1577531128384858688[[#This Row],[Class (Dropdown)]],6),0)</f>
        <v>0</v>
      </c>
      <c r="Z14" s="108"/>
      <c r="AA14" s="107"/>
      <c r="AB14" s="111">
        <f>Table1577531128384858688[[#This Row],[Rate (Auto fill)]]*Table1577531128384858688[[#This Row],[Hours Groomed]]</f>
        <v>0</v>
      </c>
      <c r="AC14" s="32"/>
      <c r="AD14" s="39"/>
      <c r="AE14" s="39"/>
      <c r="AF14" s="39"/>
      <c r="AG14" s="39"/>
      <c r="AH14" s="78"/>
      <c r="AI14" s="33"/>
      <c r="AJ14" s="39"/>
      <c r="AK14" s="39"/>
      <c r="AL14" s="39"/>
      <c r="AM14" s="76"/>
      <c r="AN14" s="39"/>
      <c r="AO14" s="39"/>
      <c r="AP14" s="33"/>
      <c r="AQ14" s="77"/>
      <c r="AR14" s="39"/>
      <c r="AS14" s="39"/>
      <c r="AT14" s="76"/>
      <c r="AU14" s="39"/>
      <c r="AV14" s="78"/>
      <c r="AW14" s="33"/>
      <c r="AX14" s="77"/>
      <c r="AY14" s="39"/>
      <c r="AZ14" s="39"/>
      <c r="BA14" s="76"/>
      <c r="BB14" s="39"/>
      <c r="BC14" s="78"/>
      <c r="BD14" s="33"/>
      <c r="BE14" s="77"/>
      <c r="BF14" s="39"/>
      <c r="BG14" s="39"/>
      <c r="BH14" s="76"/>
      <c r="BI14" s="39"/>
      <c r="BJ14" s="78"/>
      <c r="BK14" s="33"/>
    </row>
    <row r="15" spans="1:63" ht="30" x14ac:dyDescent="0.35">
      <c r="A15" s="77"/>
      <c r="B15" s="39"/>
      <c r="C15" s="39"/>
      <c r="D15" s="39"/>
      <c r="E15" s="39"/>
      <c r="F15" s="73"/>
      <c r="G15" s="95">
        <f>Table148745323334353633[[#This Row],[Hours Worked]]*Table148745323334353633[[#This Row],[Rate]]</f>
        <v>0</v>
      </c>
      <c r="H15" s="116"/>
      <c r="I15" s="118">
        <f>IF(Table148745323334353633[[#This Row],[Equipment Used (Dropdown)]] &lt;&gt; "", RIGHT(Table148745323334353633[[#This Row],[Equipment Used (Dropdown)]],6),0)</f>
        <v>0</v>
      </c>
      <c r="J15" s="94"/>
      <c r="K15" s="95">
        <f>Table148745323334353633[[#This Row],[Rate (Auto selects)]]*Table148745323334353633[[#This Row],[Hours Used]]</f>
        <v>0</v>
      </c>
      <c r="M15" s="94" t="s">
        <v>104</v>
      </c>
      <c r="N15" s="94" t="s">
        <v>65</v>
      </c>
      <c r="O15" s="107">
        <v>4.18</v>
      </c>
      <c r="Q15" s="109" t="s">
        <v>129</v>
      </c>
      <c r="R15" s="110">
        <v>46</v>
      </c>
      <c r="S15" s="33"/>
      <c r="T15" s="39"/>
      <c r="U15" s="39"/>
      <c r="V15" s="39"/>
      <c r="W15" s="39"/>
      <c r="X15" s="39"/>
      <c r="Y15" s="112">
        <f>IF(X15 &lt;&gt; "", RIGHT(Table1577531128384858688[[#This Row],[Class (Dropdown)]],6),0)</f>
        <v>0</v>
      </c>
      <c r="Z15" s="108"/>
      <c r="AA15" s="107"/>
      <c r="AB15" s="111">
        <f>Table1577531128384858688[[#This Row],[Rate (Auto fill)]]*Table1577531128384858688[[#This Row],[Hours Groomed]]</f>
        <v>0</v>
      </c>
      <c r="AC15" s="32"/>
      <c r="AD15" s="39"/>
      <c r="AE15" s="39"/>
      <c r="AF15" s="39"/>
      <c r="AG15" s="39"/>
      <c r="AH15" s="78"/>
      <c r="AI15" s="33"/>
      <c r="AJ15" s="39"/>
      <c r="AK15" s="39"/>
      <c r="AL15" s="39"/>
      <c r="AM15" s="76"/>
      <c r="AN15" s="39"/>
      <c r="AO15" s="39"/>
      <c r="AP15" s="33"/>
      <c r="AQ15" s="77"/>
      <c r="AR15" s="39"/>
      <c r="AS15" s="39"/>
      <c r="AT15" s="76"/>
      <c r="AU15" s="39"/>
      <c r="AV15" s="78"/>
      <c r="AW15" s="33"/>
      <c r="AX15" s="77"/>
      <c r="AY15" s="39"/>
      <c r="AZ15" s="39"/>
      <c r="BA15" s="76"/>
      <c r="BB15" s="39"/>
      <c r="BC15" s="78"/>
      <c r="BD15" s="33"/>
      <c r="BE15" s="77"/>
      <c r="BF15" s="39"/>
      <c r="BG15" s="39"/>
      <c r="BH15" s="76"/>
      <c r="BI15" s="39"/>
      <c r="BJ15" s="78"/>
      <c r="BK15" s="33"/>
    </row>
    <row r="16" spans="1:63" ht="30" x14ac:dyDescent="0.35">
      <c r="A16" s="77"/>
      <c r="B16" s="39"/>
      <c r="C16" s="39"/>
      <c r="D16" s="39"/>
      <c r="E16" s="39"/>
      <c r="F16" s="73"/>
      <c r="G16" s="95">
        <f>Table148745323334353633[[#This Row],[Hours Worked]]*Table148745323334353633[[#This Row],[Rate]]</f>
        <v>0</v>
      </c>
      <c r="H16" s="116"/>
      <c r="I16" s="118">
        <f>IF(Table148745323334353633[[#This Row],[Equipment Used (Dropdown)]] &lt;&gt; "", RIGHT(Table148745323334353633[[#This Row],[Equipment Used (Dropdown)]],6),0)</f>
        <v>0</v>
      </c>
      <c r="J16" s="94"/>
      <c r="K16" s="95">
        <f>Table148745323334353633[[#This Row],[Rate (Auto selects)]]*Table148745323334353633[[#This Row],[Hours Used]]</f>
        <v>0</v>
      </c>
      <c r="M16" s="94" t="s">
        <v>105</v>
      </c>
      <c r="N16" s="94" t="s">
        <v>66</v>
      </c>
      <c r="O16" s="107">
        <v>12.36</v>
      </c>
      <c r="P16" s="79"/>
      <c r="Q16" s="109" t="s">
        <v>128</v>
      </c>
      <c r="R16" s="110">
        <v>33</v>
      </c>
      <c r="S16" s="33"/>
      <c r="T16" s="39"/>
      <c r="U16" s="39"/>
      <c r="V16" s="39"/>
      <c r="W16" s="39"/>
      <c r="X16" s="39"/>
      <c r="Y16" s="112">
        <f>IF(X16 &lt;&gt; "", RIGHT(Table1577531128384858688[[#This Row],[Class (Dropdown)]],6),0)</f>
        <v>0</v>
      </c>
      <c r="Z16" s="108"/>
      <c r="AA16" s="107"/>
      <c r="AB16" s="111">
        <f>Table1577531128384858688[[#This Row],[Rate (Auto fill)]]*Table1577531128384858688[[#This Row],[Hours Groomed]]</f>
        <v>0</v>
      </c>
      <c r="AC16" s="32"/>
      <c r="AD16" s="39"/>
      <c r="AE16" s="39"/>
      <c r="AF16" s="39"/>
      <c r="AG16" s="39"/>
      <c r="AH16" s="78"/>
      <c r="AI16" s="33"/>
      <c r="AJ16" s="39"/>
      <c r="AK16" s="39"/>
      <c r="AL16" s="39"/>
      <c r="AM16" s="76"/>
      <c r="AN16" s="39"/>
      <c r="AO16" s="39"/>
      <c r="AP16" s="33"/>
      <c r="AQ16" s="77"/>
      <c r="AR16" s="39"/>
      <c r="AS16" s="39"/>
      <c r="AT16" s="76"/>
      <c r="AU16" s="39"/>
      <c r="AV16" s="78"/>
      <c r="AW16" s="33"/>
      <c r="AX16" s="77"/>
      <c r="AY16" s="39"/>
      <c r="AZ16" s="39"/>
      <c r="BA16" s="76"/>
      <c r="BB16" s="39"/>
      <c r="BC16" s="78"/>
      <c r="BD16" s="33"/>
      <c r="BE16" s="77"/>
      <c r="BF16" s="39"/>
      <c r="BG16" s="39"/>
      <c r="BH16" s="76"/>
      <c r="BI16" s="39"/>
      <c r="BJ16" s="78"/>
      <c r="BK16" s="33"/>
    </row>
    <row r="17" spans="1:63" ht="30" x14ac:dyDescent="0.35">
      <c r="A17" s="77"/>
      <c r="B17" s="39"/>
      <c r="C17" s="39"/>
      <c r="D17" s="39"/>
      <c r="E17" s="39"/>
      <c r="F17" s="73"/>
      <c r="G17" s="95">
        <f>Table148745323334353633[[#This Row],[Hours Worked]]*Table148745323334353633[[#This Row],[Rate]]</f>
        <v>0</v>
      </c>
      <c r="H17" s="116"/>
      <c r="I17" s="118">
        <f>IF(Table148745323334353633[[#This Row],[Equipment Used (Dropdown)]] &lt;&gt; "", RIGHT(Table148745323334353633[[#This Row],[Equipment Used (Dropdown)]],6),0)</f>
        <v>0</v>
      </c>
      <c r="J17" s="94"/>
      <c r="K17" s="95">
        <f>Table148745323334353633[[#This Row],[Rate (Auto selects)]]*Table148745323334353633[[#This Row],[Hours Used]]</f>
        <v>0</v>
      </c>
      <c r="M17" s="94" t="s">
        <v>106</v>
      </c>
      <c r="N17" s="94" t="s">
        <v>67</v>
      </c>
      <c r="O17" s="107">
        <v>6.91</v>
      </c>
      <c r="P17" s="79"/>
      <c r="Q17" s="109" t="s">
        <v>127</v>
      </c>
      <c r="R17" s="110">
        <v>28</v>
      </c>
      <c r="S17" s="33"/>
      <c r="T17" s="39" t="s">
        <v>50</v>
      </c>
      <c r="U17" s="39"/>
      <c r="V17" s="39"/>
      <c r="W17" s="39"/>
      <c r="X17" s="39"/>
      <c r="Y17" s="112">
        <f>IF(X17 &lt;&gt; "", RIGHT(Table1577531128384858688[[#This Row],[Class (Dropdown)]],6),0)</f>
        <v>0</v>
      </c>
      <c r="Z17" s="108"/>
      <c r="AA17" s="107"/>
      <c r="AB17" s="111">
        <f>Table1577531128384858688[[#This Row],[Rate (Auto fill)]]*Table1577531128384858688[[#This Row],[Hours Groomed]]</f>
        <v>0</v>
      </c>
      <c r="AC17" s="32"/>
      <c r="AD17" s="39"/>
      <c r="AE17" s="39"/>
      <c r="AF17" s="39"/>
      <c r="AG17" s="39"/>
      <c r="AH17" s="78"/>
      <c r="AI17" s="33"/>
      <c r="AJ17" s="39"/>
      <c r="AK17" s="39"/>
      <c r="AL17" s="39"/>
      <c r="AM17" s="76"/>
      <c r="AN17" s="39"/>
      <c r="AO17" s="39"/>
      <c r="AP17" s="33"/>
      <c r="AQ17" s="77"/>
      <c r="AR17" s="39"/>
      <c r="AS17" s="39"/>
      <c r="AT17" s="76"/>
      <c r="AU17" s="39"/>
      <c r="AV17" s="78"/>
      <c r="AW17" s="33"/>
      <c r="AX17" s="77"/>
      <c r="AY17" s="39"/>
      <c r="AZ17" s="39"/>
      <c r="BA17" s="76"/>
      <c r="BB17" s="39"/>
      <c r="BC17" s="78"/>
      <c r="BD17" s="33"/>
      <c r="BE17" s="77"/>
      <c r="BF17" s="39"/>
      <c r="BG17" s="39"/>
      <c r="BH17" s="76"/>
      <c r="BI17" s="39"/>
      <c r="BJ17" s="78"/>
      <c r="BK17" s="33"/>
    </row>
    <row r="18" spans="1:63" ht="30" x14ac:dyDescent="0.35">
      <c r="A18" s="77"/>
      <c r="B18" s="39"/>
      <c r="C18" s="39"/>
      <c r="D18" s="39"/>
      <c r="E18" s="39"/>
      <c r="F18" s="73"/>
      <c r="G18" s="95">
        <f>Table148745323334353633[[#This Row],[Hours Worked]]*Table148745323334353633[[#This Row],[Rate]]</f>
        <v>0</v>
      </c>
      <c r="H18" s="116"/>
      <c r="I18" s="118">
        <f>IF(Table148745323334353633[[#This Row],[Equipment Used (Dropdown)]] &lt;&gt; "", RIGHT(Table148745323334353633[[#This Row],[Equipment Used (Dropdown)]],6),0)</f>
        <v>0</v>
      </c>
      <c r="J18" s="94"/>
      <c r="K18" s="95">
        <f>Table148745323334353633[[#This Row],[Rate (Auto selects)]]*Table148745323334353633[[#This Row],[Hours Used]]</f>
        <v>0</v>
      </c>
      <c r="M18" s="94" t="s">
        <v>107</v>
      </c>
      <c r="N18" s="94" t="s">
        <v>54</v>
      </c>
      <c r="O18" s="107">
        <v>15.14</v>
      </c>
      <c r="P18" s="80"/>
      <c r="S18" s="33"/>
      <c r="T18" s="39"/>
      <c r="U18" s="39"/>
      <c r="V18" s="39"/>
      <c r="W18" s="39"/>
      <c r="X18" s="39"/>
      <c r="Y18" s="112">
        <f>IF(X18 &lt;&gt; "", RIGHT(Table1577531128384858688[[#This Row],[Class (Dropdown)]],6),0)</f>
        <v>0</v>
      </c>
      <c r="Z18" s="108"/>
      <c r="AA18" s="107"/>
      <c r="AB18" s="111">
        <f>Table1577531128384858688[[#This Row],[Rate (Auto fill)]]*Table1577531128384858688[[#This Row],[Hours Groomed]]</f>
        <v>0</v>
      </c>
      <c r="AC18" s="32"/>
      <c r="AD18" s="39"/>
      <c r="AE18" s="39"/>
      <c r="AF18" s="39"/>
      <c r="AG18" s="39"/>
      <c r="AH18" s="78"/>
      <c r="AI18" s="33"/>
      <c r="AJ18" s="39"/>
      <c r="AK18" s="39"/>
      <c r="AL18" s="39"/>
      <c r="AM18" s="76"/>
      <c r="AN18" s="39"/>
      <c r="AO18" s="39"/>
      <c r="AP18" s="33"/>
      <c r="AQ18" s="77"/>
      <c r="AR18" s="39"/>
      <c r="AS18" s="39"/>
      <c r="AT18" s="76"/>
      <c r="AU18" s="39"/>
      <c r="AV18" s="78"/>
      <c r="AW18" s="33"/>
      <c r="AX18" s="77"/>
      <c r="AY18" s="39"/>
      <c r="AZ18" s="39"/>
      <c r="BA18" s="76"/>
      <c r="BB18" s="39"/>
      <c r="BC18" s="78"/>
      <c r="BD18" s="33"/>
      <c r="BE18" s="77"/>
      <c r="BF18" s="39"/>
      <c r="BG18" s="39"/>
      <c r="BH18" s="76"/>
      <c r="BI18" s="39"/>
      <c r="BJ18" s="78"/>
      <c r="BK18" s="33"/>
    </row>
    <row r="19" spans="1:63" ht="33.75" customHeight="1" x14ac:dyDescent="0.35">
      <c r="A19" s="77"/>
      <c r="B19" s="39"/>
      <c r="C19" s="39"/>
      <c r="D19" s="39"/>
      <c r="E19" s="39"/>
      <c r="F19" s="73"/>
      <c r="G19" s="95">
        <f>Table148745323334353633[[#This Row],[Hours Worked]]*Table148745323334353633[[#This Row],[Rate]]</f>
        <v>0</v>
      </c>
      <c r="H19" s="116"/>
      <c r="I19" s="118">
        <f>IF(Table148745323334353633[[#This Row],[Equipment Used (Dropdown)]] &lt;&gt; "", RIGHT(Table148745323334353633[[#This Row],[Equipment Used (Dropdown)]],6),0)</f>
        <v>0</v>
      </c>
      <c r="J19" s="94"/>
      <c r="K19" s="95">
        <f>Table148745323334353633[[#This Row],[Rate (Auto selects)]]*Table148745323334353633[[#This Row],[Hours Used]]</f>
        <v>0</v>
      </c>
      <c r="M19" s="94" t="s">
        <v>108</v>
      </c>
      <c r="N19" s="94" t="s">
        <v>55</v>
      </c>
      <c r="O19" s="107">
        <v>20.61</v>
      </c>
      <c r="P19" s="32"/>
      <c r="S19" s="33"/>
      <c r="T19" s="39"/>
      <c r="U19" s="39"/>
      <c r="V19" s="39"/>
      <c r="W19" s="39"/>
      <c r="X19" s="39"/>
      <c r="Y19" s="112">
        <f>IF(X19 &lt;&gt; "", RIGHT(Table1577531128384858688[[#This Row],[Class (Dropdown)]],6),0)</f>
        <v>0</v>
      </c>
      <c r="Z19" s="108"/>
      <c r="AA19" s="107"/>
      <c r="AB19" s="111">
        <f>Table1577531128384858688[[#This Row],[Rate (Auto fill)]]*Table1577531128384858688[[#This Row],[Hours Groomed]]</f>
        <v>0</v>
      </c>
      <c r="AC19" s="32"/>
      <c r="AD19" s="39"/>
      <c r="AE19" s="39"/>
      <c r="AF19" s="39"/>
      <c r="AG19" s="39"/>
      <c r="AH19" s="78"/>
      <c r="AI19" s="33"/>
      <c r="AJ19" s="39"/>
      <c r="AK19" s="39"/>
      <c r="AL19" s="39"/>
      <c r="AM19" s="76"/>
      <c r="AN19" s="39"/>
      <c r="AO19" s="39"/>
      <c r="AP19" s="33"/>
      <c r="AQ19" s="77"/>
      <c r="AR19" s="39"/>
      <c r="AS19" s="39"/>
      <c r="AT19" s="76"/>
      <c r="AU19" s="39"/>
      <c r="AV19" s="78"/>
      <c r="AW19" s="33"/>
      <c r="AX19" s="77"/>
      <c r="AY19" s="39"/>
      <c r="AZ19" s="39"/>
      <c r="BA19" s="76"/>
      <c r="BB19" s="39"/>
      <c r="BC19" s="78"/>
      <c r="BD19" s="33"/>
      <c r="BE19" s="77"/>
      <c r="BF19" s="39"/>
      <c r="BG19" s="39"/>
      <c r="BH19" s="76"/>
      <c r="BI19" s="39"/>
      <c r="BJ19" s="78"/>
      <c r="BK19" s="33"/>
    </row>
    <row r="20" spans="1:63" ht="30" x14ac:dyDescent="0.35">
      <c r="A20" s="77"/>
      <c r="B20" s="39"/>
      <c r="C20" s="39"/>
      <c r="D20" s="39"/>
      <c r="E20" s="39"/>
      <c r="F20" s="73"/>
      <c r="G20" s="95">
        <f>Table148745323334353633[[#This Row],[Hours Worked]]*Table148745323334353633[[#This Row],[Rate]]</f>
        <v>0</v>
      </c>
      <c r="H20" s="116"/>
      <c r="I20" s="118">
        <f>IF(Table148745323334353633[[#This Row],[Equipment Used (Dropdown)]] &lt;&gt; "", RIGHT(Table148745323334353633[[#This Row],[Equipment Used (Dropdown)]],6),0)</f>
        <v>0</v>
      </c>
      <c r="J20" s="94"/>
      <c r="K20" s="95">
        <f>Table148745323334353633[[#This Row],[Rate (Auto selects)]]*Table148745323334353633[[#This Row],[Hours Used]]</f>
        <v>0</v>
      </c>
      <c r="M20" s="94" t="s">
        <v>116</v>
      </c>
      <c r="N20" s="94" t="s">
        <v>68</v>
      </c>
      <c r="O20" s="107">
        <v>29.99</v>
      </c>
      <c r="P20" s="32"/>
      <c r="S20" s="33"/>
      <c r="T20" s="39"/>
      <c r="U20" s="39"/>
      <c r="V20" s="39"/>
      <c r="W20" s="39"/>
      <c r="X20" s="39"/>
      <c r="Y20" s="112">
        <f>IF(X20 &lt;&gt; "", RIGHT(Table1577531128384858688[[#This Row],[Class (Dropdown)]],6),0)</f>
        <v>0</v>
      </c>
      <c r="Z20" s="108"/>
      <c r="AA20" s="107"/>
      <c r="AB20" s="111">
        <f>Table1577531128384858688[[#This Row],[Rate (Auto fill)]]*Table1577531128384858688[[#This Row],[Hours Groomed]]</f>
        <v>0</v>
      </c>
      <c r="AC20" s="32"/>
      <c r="AD20" s="39"/>
      <c r="AE20" s="39"/>
      <c r="AF20" s="39"/>
      <c r="AG20" s="39"/>
      <c r="AH20" s="78"/>
      <c r="AI20" s="33"/>
      <c r="AJ20" s="39"/>
      <c r="AK20" s="39"/>
      <c r="AL20" s="39"/>
      <c r="AM20" s="76"/>
      <c r="AN20" s="39"/>
      <c r="AO20" s="39"/>
      <c r="AP20" s="33"/>
      <c r="AQ20" s="77"/>
      <c r="AR20" s="39"/>
      <c r="AS20" s="39"/>
      <c r="AT20" s="76"/>
      <c r="AU20" s="39"/>
      <c r="AV20" s="78"/>
      <c r="AW20" s="33"/>
      <c r="AX20" s="77"/>
      <c r="AY20" s="39"/>
      <c r="AZ20" s="39"/>
      <c r="BA20" s="76"/>
      <c r="BB20" s="39"/>
      <c r="BC20" s="78"/>
      <c r="BD20" s="33"/>
      <c r="BE20" s="77"/>
      <c r="BF20" s="39"/>
      <c r="BG20" s="39"/>
      <c r="BH20" s="76"/>
      <c r="BI20" s="39"/>
      <c r="BJ20" s="78"/>
      <c r="BK20" s="33"/>
    </row>
    <row r="21" spans="1:63" ht="45" x14ac:dyDescent="0.35">
      <c r="A21" s="77"/>
      <c r="B21" s="39"/>
      <c r="C21" s="39"/>
      <c r="D21" s="39"/>
      <c r="E21" s="39"/>
      <c r="F21" s="73"/>
      <c r="G21" s="95">
        <f>Table148745323334353633[[#This Row],[Hours Worked]]*Table148745323334353633[[#This Row],[Rate]]</f>
        <v>0</v>
      </c>
      <c r="H21" s="116"/>
      <c r="I21" s="118">
        <f>IF(Table148745323334353633[[#This Row],[Equipment Used (Dropdown)]] &lt;&gt; "", RIGHT(Table148745323334353633[[#This Row],[Equipment Used (Dropdown)]],6),0)</f>
        <v>0</v>
      </c>
      <c r="J21" s="94"/>
      <c r="K21" s="95">
        <f>Table148745323334353633[[#This Row],[Rate (Auto selects)]]*Table148745323334353633[[#This Row],[Hours Used]]</f>
        <v>0</v>
      </c>
      <c r="M21" s="94" t="s">
        <v>117</v>
      </c>
      <c r="N21" s="94" t="s">
        <v>69</v>
      </c>
      <c r="O21" s="107">
        <v>17.75</v>
      </c>
      <c r="P21" s="32"/>
      <c r="S21" s="33"/>
      <c r="T21" s="39"/>
      <c r="U21" s="39"/>
      <c r="V21" s="39"/>
      <c r="W21" s="39"/>
      <c r="X21" s="39"/>
      <c r="Y21" s="112">
        <f>IF(X21 &lt;&gt; "", RIGHT(Table1577531128384858688[[#This Row],[Class (Dropdown)]],6),0)</f>
        <v>0</v>
      </c>
      <c r="Z21" s="108"/>
      <c r="AA21" s="107"/>
      <c r="AB21" s="111">
        <f>Table1577531128384858688[[#This Row],[Rate (Auto fill)]]*Table1577531128384858688[[#This Row],[Hours Groomed]]</f>
        <v>0</v>
      </c>
      <c r="AC21" s="32"/>
      <c r="AD21" s="39"/>
      <c r="AE21" s="39"/>
      <c r="AF21" s="39"/>
      <c r="AG21" s="39"/>
      <c r="AH21" s="78"/>
      <c r="AI21" s="33"/>
      <c r="AJ21" s="39"/>
      <c r="AK21" s="39"/>
      <c r="AL21" s="39"/>
      <c r="AM21" s="76"/>
      <c r="AN21" s="39"/>
      <c r="AO21" s="39"/>
      <c r="AP21" s="33"/>
      <c r="AQ21" s="77"/>
      <c r="AR21" s="39"/>
      <c r="AS21" s="39"/>
      <c r="AT21" s="76"/>
      <c r="AU21" s="39"/>
      <c r="AV21" s="78"/>
      <c r="AW21" s="33"/>
      <c r="AX21" s="77"/>
      <c r="AY21" s="39"/>
      <c r="AZ21" s="39"/>
      <c r="BA21" s="76"/>
      <c r="BB21" s="39"/>
      <c r="BC21" s="78"/>
      <c r="BD21" s="33"/>
      <c r="BE21" s="77"/>
      <c r="BF21" s="39"/>
      <c r="BG21" s="39"/>
      <c r="BH21" s="76"/>
      <c r="BI21" s="39"/>
      <c r="BJ21" s="78"/>
      <c r="BK21" s="33"/>
    </row>
    <row r="22" spans="1:63" ht="45" x14ac:dyDescent="0.35">
      <c r="A22" s="77"/>
      <c r="B22" s="39"/>
      <c r="C22" s="39"/>
      <c r="D22" s="39"/>
      <c r="E22" s="39"/>
      <c r="F22" s="73"/>
      <c r="G22" s="95">
        <f>Table148745323334353633[[#This Row],[Hours Worked]]*Table148745323334353633[[#This Row],[Rate]]</f>
        <v>0</v>
      </c>
      <c r="H22" s="116"/>
      <c r="I22" s="118">
        <f>IF(Table148745323334353633[[#This Row],[Equipment Used (Dropdown)]] &lt;&gt; "", RIGHT(Table148745323334353633[[#This Row],[Equipment Used (Dropdown)]],6),0)</f>
        <v>0</v>
      </c>
      <c r="J22" s="94"/>
      <c r="K22" s="95">
        <f>Table148745323334353633[[#This Row],[Rate (Auto selects)]]*Table148745323334353633[[#This Row],[Hours Used]]</f>
        <v>0</v>
      </c>
      <c r="M22" s="94" t="s">
        <v>118</v>
      </c>
      <c r="N22" s="94" t="s">
        <v>56</v>
      </c>
      <c r="O22" s="107">
        <v>40.659999999999997</v>
      </c>
      <c r="P22" s="32"/>
      <c r="S22" s="33"/>
      <c r="T22" s="39"/>
      <c r="U22" s="39"/>
      <c r="V22" s="39"/>
      <c r="W22" s="39"/>
      <c r="X22" s="39"/>
      <c r="Y22" s="112">
        <f>IF(X22 &lt;&gt; "", RIGHT(Table1577531128384858688[[#This Row],[Class (Dropdown)]],6),0)</f>
        <v>0</v>
      </c>
      <c r="Z22" s="108"/>
      <c r="AA22" s="107"/>
      <c r="AB22" s="111">
        <f>Table1577531128384858688[[#This Row],[Rate (Auto fill)]]*Table1577531128384858688[[#This Row],[Hours Groomed]]</f>
        <v>0</v>
      </c>
      <c r="AC22" s="32"/>
      <c r="AD22" s="39"/>
      <c r="AE22" s="39"/>
      <c r="AF22" s="39"/>
      <c r="AG22" s="39"/>
      <c r="AH22" s="78"/>
      <c r="AI22" s="33"/>
      <c r="AJ22" s="39"/>
      <c r="AK22" s="39"/>
      <c r="AL22" s="39"/>
      <c r="AM22" s="76"/>
      <c r="AN22" s="39"/>
      <c r="AO22" s="39"/>
      <c r="AP22" s="33"/>
      <c r="AQ22" s="77"/>
      <c r="AR22" s="39"/>
      <c r="AS22" s="39"/>
      <c r="AT22" s="76"/>
      <c r="AU22" s="39"/>
      <c r="AV22" s="78"/>
      <c r="AW22" s="33"/>
      <c r="AX22" s="77"/>
      <c r="AY22" s="39"/>
      <c r="AZ22" s="39"/>
      <c r="BA22" s="76"/>
      <c r="BB22" s="39"/>
      <c r="BC22" s="78"/>
      <c r="BD22" s="33"/>
      <c r="BE22" s="77"/>
      <c r="BF22" s="39"/>
      <c r="BG22" s="39"/>
      <c r="BH22" s="76"/>
      <c r="BI22" s="39"/>
      <c r="BJ22" s="78"/>
      <c r="BK22" s="33"/>
    </row>
    <row r="23" spans="1:63" ht="45" x14ac:dyDescent="0.35">
      <c r="A23" s="77"/>
      <c r="B23" s="39"/>
      <c r="C23" s="39"/>
      <c r="D23" s="39"/>
      <c r="E23" s="39"/>
      <c r="F23" s="73"/>
      <c r="G23" s="95">
        <f>Table148745323334353633[[#This Row],[Hours Worked]]*Table148745323334353633[[#This Row],[Rate]]</f>
        <v>0</v>
      </c>
      <c r="H23" s="116"/>
      <c r="I23" s="118">
        <f>IF(Table148745323334353633[[#This Row],[Equipment Used (Dropdown)]] &lt;&gt; "", RIGHT(Table148745323334353633[[#This Row],[Equipment Used (Dropdown)]],6),0)</f>
        <v>0</v>
      </c>
      <c r="J23" s="94"/>
      <c r="K23" s="95">
        <f>Table148745323334353633[[#This Row],[Rate (Auto selects)]]*Table148745323334353633[[#This Row],[Hours Used]]</f>
        <v>0</v>
      </c>
      <c r="M23" s="94" t="s">
        <v>119</v>
      </c>
      <c r="N23" s="94" t="s">
        <v>70</v>
      </c>
      <c r="O23" s="107">
        <v>69.61</v>
      </c>
      <c r="S23" s="33"/>
      <c r="T23" s="39"/>
      <c r="U23" s="39"/>
      <c r="V23" s="39"/>
      <c r="W23" s="39"/>
      <c r="X23" s="39"/>
      <c r="Y23" s="112">
        <f>IF(X23 &lt;&gt; "", RIGHT(Table1577531128384858688[[#This Row],[Class (Dropdown)]],6),0)</f>
        <v>0</v>
      </c>
      <c r="Z23" s="108"/>
      <c r="AA23" s="107"/>
      <c r="AB23" s="111">
        <f>Table1577531128384858688[[#This Row],[Rate (Auto fill)]]*Table1577531128384858688[[#This Row],[Hours Groomed]]</f>
        <v>0</v>
      </c>
      <c r="AC23" s="32"/>
      <c r="AD23" s="39"/>
      <c r="AE23" s="39"/>
      <c r="AF23" s="39"/>
      <c r="AG23" s="39"/>
      <c r="AH23" s="78"/>
      <c r="AI23" s="33"/>
      <c r="AJ23" s="39"/>
      <c r="AK23" s="39"/>
      <c r="AL23" s="39"/>
      <c r="AM23" s="76"/>
      <c r="AN23" s="39"/>
      <c r="AO23" s="39"/>
      <c r="AP23" s="33"/>
      <c r="AQ23" s="77"/>
      <c r="AR23" s="39"/>
      <c r="AS23" s="39"/>
      <c r="AT23" s="76"/>
      <c r="AU23" s="39"/>
      <c r="AV23" s="78"/>
      <c r="AW23" s="33"/>
      <c r="AX23" s="77"/>
      <c r="AY23" s="39"/>
      <c r="AZ23" s="39"/>
      <c r="BA23" s="76"/>
      <c r="BB23" s="39"/>
      <c r="BC23" s="78"/>
      <c r="BD23" s="33"/>
      <c r="BE23" s="77"/>
      <c r="BF23" s="39"/>
      <c r="BG23" s="39"/>
      <c r="BH23" s="76"/>
      <c r="BI23" s="39"/>
      <c r="BJ23" s="78"/>
      <c r="BK23" s="33"/>
    </row>
    <row r="24" spans="1:63" ht="30" x14ac:dyDescent="0.35">
      <c r="A24" s="77"/>
      <c r="B24" s="39"/>
      <c r="C24" s="39"/>
      <c r="D24" s="39"/>
      <c r="E24" s="39"/>
      <c r="F24" s="73"/>
      <c r="G24" s="95">
        <f>Table148745323334353633[[#This Row],[Hours Worked]]*Table148745323334353633[[#This Row],[Rate]]</f>
        <v>0</v>
      </c>
      <c r="H24" s="116"/>
      <c r="I24" s="118">
        <f>IF(Table148745323334353633[[#This Row],[Equipment Used (Dropdown)]] &lt;&gt; "", RIGHT(Table148745323334353633[[#This Row],[Equipment Used (Dropdown)]],6),0)</f>
        <v>0</v>
      </c>
      <c r="J24" s="94"/>
      <c r="K24" s="95">
        <f>Table148745323334353633[[#This Row],[Rate (Auto selects)]]*Table148745323334353633[[#This Row],[Hours Used]]</f>
        <v>0</v>
      </c>
      <c r="M24" s="94" t="s">
        <v>120</v>
      </c>
      <c r="N24" s="94" t="s">
        <v>57</v>
      </c>
      <c r="O24" s="107">
        <v>48.88</v>
      </c>
      <c r="S24" s="33"/>
      <c r="T24" s="39"/>
      <c r="U24" s="39"/>
      <c r="V24" s="39"/>
      <c r="W24" s="39"/>
      <c r="X24" s="39"/>
      <c r="Y24" s="112">
        <f>IF(X24 &lt;&gt; "", RIGHT(Table1577531128384858688[[#This Row],[Class (Dropdown)]],6),0)</f>
        <v>0</v>
      </c>
      <c r="Z24" s="108"/>
      <c r="AA24" s="107"/>
      <c r="AB24" s="111">
        <f>Table1577531128384858688[[#This Row],[Rate (Auto fill)]]*Table1577531128384858688[[#This Row],[Hours Groomed]]</f>
        <v>0</v>
      </c>
      <c r="AC24" s="32"/>
      <c r="AD24" s="39"/>
      <c r="AE24" s="39"/>
      <c r="AF24" s="39"/>
      <c r="AG24" s="39"/>
      <c r="AH24" s="78"/>
      <c r="AI24" s="33"/>
      <c r="AJ24" s="39"/>
      <c r="AK24" s="39"/>
      <c r="AL24" s="39"/>
      <c r="AM24" s="76"/>
      <c r="AN24" s="39"/>
      <c r="AO24" s="39"/>
      <c r="AP24" s="33"/>
      <c r="AQ24" s="77"/>
      <c r="AR24" s="39"/>
      <c r="AS24" s="39"/>
      <c r="AT24" s="76"/>
      <c r="AU24" s="39"/>
      <c r="AV24" s="78"/>
      <c r="AW24" s="33"/>
      <c r="AX24" s="77"/>
      <c r="AY24" s="39"/>
      <c r="AZ24" s="39"/>
      <c r="BA24" s="76"/>
      <c r="BB24" s="39"/>
      <c r="BC24" s="78"/>
      <c r="BD24" s="33"/>
      <c r="BE24" s="77"/>
      <c r="BF24" s="39"/>
      <c r="BG24" s="39"/>
      <c r="BH24" s="76"/>
      <c r="BI24" s="39"/>
      <c r="BJ24" s="78"/>
      <c r="BK24" s="33"/>
    </row>
    <row r="25" spans="1:63" ht="30" x14ac:dyDescent="0.35">
      <c r="A25" s="77"/>
      <c r="B25" s="39"/>
      <c r="C25" s="39"/>
      <c r="D25" s="39"/>
      <c r="E25" s="39"/>
      <c r="F25" s="73"/>
      <c r="G25" s="95">
        <f>Table148745323334353633[[#This Row],[Hours Worked]]*Table148745323334353633[[#This Row],[Rate]]</f>
        <v>0</v>
      </c>
      <c r="H25" s="116"/>
      <c r="I25" s="118">
        <f>IF(Table148745323334353633[[#This Row],[Equipment Used (Dropdown)]] &lt;&gt; "", RIGHT(Table148745323334353633[[#This Row],[Equipment Used (Dropdown)]],6),0)</f>
        <v>0</v>
      </c>
      <c r="J25" s="94"/>
      <c r="K25" s="95">
        <f>Table148745323334353633[[#This Row],[Rate (Auto selects)]]*Table148745323334353633[[#This Row],[Hours Used]]</f>
        <v>0</v>
      </c>
      <c r="M25" s="94" t="s">
        <v>109</v>
      </c>
      <c r="N25" s="94" t="s">
        <v>71</v>
      </c>
      <c r="O25" s="107">
        <v>44.14</v>
      </c>
      <c r="S25" s="33"/>
      <c r="T25" s="39"/>
      <c r="U25" s="39"/>
      <c r="V25" s="39"/>
      <c r="W25" s="39"/>
      <c r="X25" s="39"/>
      <c r="Y25" s="112">
        <f>IF(X25 &lt;&gt; "", RIGHT(Table1577531128384858688[[#This Row],[Class (Dropdown)]],6),0)</f>
        <v>0</v>
      </c>
      <c r="Z25" s="108"/>
      <c r="AA25" s="107"/>
      <c r="AB25" s="111">
        <f>Table1577531128384858688[[#This Row],[Rate (Auto fill)]]*Table1577531128384858688[[#This Row],[Hours Groomed]]</f>
        <v>0</v>
      </c>
      <c r="AC25" s="32"/>
      <c r="AD25" s="39"/>
      <c r="AE25" s="39"/>
      <c r="AF25" s="39"/>
      <c r="AG25" s="39"/>
      <c r="AH25" s="78"/>
      <c r="AI25" s="33"/>
      <c r="AJ25" s="39"/>
      <c r="AK25" s="39"/>
      <c r="AL25" s="39"/>
      <c r="AM25" s="76"/>
      <c r="AN25" s="39"/>
      <c r="AO25" s="39"/>
      <c r="AP25" s="33"/>
      <c r="AQ25" s="77"/>
      <c r="AR25" s="39"/>
      <c r="AS25" s="39"/>
      <c r="AT25" s="76"/>
      <c r="AU25" s="39"/>
      <c r="AV25" s="78"/>
      <c r="AW25" s="33"/>
      <c r="AX25" s="77"/>
      <c r="AY25" s="39"/>
      <c r="AZ25" s="39"/>
      <c r="BA25" s="76"/>
      <c r="BB25" s="39"/>
      <c r="BC25" s="78"/>
      <c r="BD25" s="33"/>
      <c r="BE25" s="77"/>
      <c r="BF25" s="39"/>
      <c r="BG25" s="39"/>
      <c r="BH25" s="76"/>
      <c r="BI25" s="39"/>
      <c r="BJ25" s="78"/>
      <c r="BK25" s="33"/>
    </row>
    <row r="26" spans="1:63" ht="30" x14ac:dyDescent="0.35">
      <c r="A26" s="77"/>
      <c r="B26" s="39"/>
      <c r="C26" s="39"/>
      <c r="D26" s="39"/>
      <c r="E26" s="39"/>
      <c r="F26" s="73"/>
      <c r="G26" s="95">
        <f>Table148745323334353633[[#This Row],[Hours Worked]]*Table148745323334353633[[#This Row],[Rate]]</f>
        <v>0</v>
      </c>
      <c r="H26" s="116"/>
      <c r="I26" s="118">
        <f>IF(Table148745323334353633[[#This Row],[Equipment Used (Dropdown)]] &lt;&gt; "", RIGHT(Table148745323334353633[[#This Row],[Equipment Used (Dropdown)]],6),0)</f>
        <v>0</v>
      </c>
      <c r="J26" s="94"/>
      <c r="K26" s="95">
        <f>Table148745323334353633[[#This Row],[Rate (Auto selects)]]*Table148745323334353633[[#This Row],[Hours Used]]</f>
        <v>0</v>
      </c>
      <c r="M26" s="94" t="s">
        <v>110</v>
      </c>
      <c r="N26" s="94" t="s">
        <v>72</v>
      </c>
      <c r="O26" s="107">
        <v>43.75</v>
      </c>
      <c r="S26" s="33"/>
      <c r="T26" s="39"/>
      <c r="U26" s="39"/>
      <c r="V26" s="39"/>
      <c r="W26" s="39"/>
      <c r="X26" s="39"/>
      <c r="Y26" s="112">
        <f>IF(X26 &lt;&gt; "", RIGHT(Table1577531128384858688[[#This Row],[Class (Dropdown)]],6),0)</f>
        <v>0</v>
      </c>
      <c r="Z26" s="108"/>
      <c r="AA26" s="107"/>
      <c r="AB26" s="111">
        <f>Table1577531128384858688[[#This Row],[Rate (Auto fill)]]*Table1577531128384858688[[#This Row],[Hours Groomed]]</f>
        <v>0</v>
      </c>
      <c r="AC26" s="32"/>
      <c r="AD26" s="39"/>
      <c r="AE26" s="39"/>
      <c r="AF26" s="39"/>
      <c r="AG26" s="39"/>
      <c r="AH26" s="78"/>
      <c r="AI26" s="33"/>
      <c r="AJ26" s="39"/>
      <c r="AK26" s="39"/>
      <c r="AL26" s="39"/>
      <c r="AM26" s="76"/>
      <c r="AN26" s="39"/>
      <c r="AO26" s="39"/>
      <c r="AP26" s="33"/>
      <c r="AQ26" s="77"/>
      <c r="AR26" s="39"/>
      <c r="AS26" s="39"/>
      <c r="AT26" s="76"/>
      <c r="AU26" s="39"/>
      <c r="AV26" s="78"/>
      <c r="AW26" s="33"/>
      <c r="AX26" s="77"/>
      <c r="AY26" s="39"/>
      <c r="AZ26" s="39"/>
      <c r="BA26" s="76"/>
      <c r="BB26" s="39"/>
      <c r="BC26" s="78"/>
      <c r="BD26" s="33"/>
      <c r="BE26" s="77"/>
      <c r="BF26" s="39"/>
      <c r="BG26" s="39"/>
      <c r="BH26" s="76"/>
      <c r="BI26" s="39"/>
      <c r="BJ26" s="78"/>
      <c r="BK26" s="33"/>
    </row>
    <row r="27" spans="1:63" ht="45" x14ac:dyDescent="0.35">
      <c r="A27" s="77"/>
      <c r="B27" s="39"/>
      <c r="C27" s="39"/>
      <c r="D27" s="39"/>
      <c r="E27" s="39"/>
      <c r="F27" s="73"/>
      <c r="G27" s="95">
        <f>Table148745323334353633[[#This Row],[Hours Worked]]*Table148745323334353633[[#This Row],[Rate]]</f>
        <v>0</v>
      </c>
      <c r="H27" s="116"/>
      <c r="I27" s="118">
        <f>IF(Table148745323334353633[[#This Row],[Equipment Used (Dropdown)]] &lt;&gt; "", RIGHT(Table148745323334353633[[#This Row],[Equipment Used (Dropdown)]],6),0)</f>
        <v>0</v>
      </c>
      <c r="J27" s="94"/>
      <c r="K27" s="95">
        <f>Table148745323334353633[[#This Row],[Rate (Auto selects)]]*Table148745323334353633[[#This Row],[Hours Used]]</f>
        <v>0</v>
      </c>
      <c r="M27" s="94" t="s">
        <v>111</v>
      </c>
      <c r="N27" s="94" t="s">
        <v>73</v>
      </c>
      <c r="O27" s="107">
        <v>18.78</v>
      </c>
      <c r="S27" s="33"/>
      <c r="T27" s="39"/>
      <c r="U27" s="39"/>
      <c r="V27" s="39"/>
      <c r="W27" s="39"/>
      <c r="X27" s="39"/>
      <c r="Y27" s="112">
        <f>IF(X27 &lt;&gt; "", RIGHT(Table1577531128384858688[[#This Row],[Class (Dropdown)]],6),0)</f>
        <v>0</v>
      </c>
      <c r="Z27" s="108"/>
      <c r="AA27" s="107"/>
      <c r="AB27" s="111">
        <f>Table1577531128384858688[[#This Row],[Rate (Auto fill)]]*Table1577531128384858688[[#This Row],[Hours Groomed]]</f>
        <v>0</v>
      </c>
      <c r="AC27" s="32"/>
      <c r="AD27" s="39"/>
      <c r="AE27" s="39"/>
      <c r="AF27" s="39"/>
      <c r="AG27" s="39"/>
      <c r="AH27" s="78"/>
      <c r="AI27" s="33"/>
      <c r="AJ27" s="39"/>
      <c r="AK27" s="39"/>
      <c r="AL27" s="39"/>
      <c r="AM27" s="76"/>
      <c r="AN27" s="39"/>
      <c r="AO27" s="39"/>
      <c r="AP27" s="33"/>
      <c r="AQ27" s="77"/>
      <c r="AR27" s="39"/>
      <c r="AS27" s="39"/>
      <c r="AT27" s="76"/>
      <c r="AU27" s="39"/>
      <c r="AV27" s="78"/>
      <c r="AW27" s="33"/>
      <c r="AX27" s="77"/>
      <c r="AY27" s="39"/>
      <c r="AZ27" s="39"/>
      <c r="BA27" s="76"/>
      <c r="BB27" s="39"/>
      <c r="BC27" s="78"/>
      <c r="BD27" s="33"/>
      <c r="BE27" s="77"/>
      <c r="BF27" s="39"/>
      <c r="BG27" s="39"/>
      <c r="BH27" s="76"/>
      <c r="BI27" s="39"/>
      <c r="BJ27" s="78"/>
      <c r="BK27" s="33"/>
    </row>
    <row r="28" spans="1:63" ht="45" x14ac:dyDescent="0.35">
      <c r="A28" s="77"/>
      <c r="B28" s="39"/>
      <c r="C28" s="39"/>
      <c r="D28" s="39"/>
      <c r="E28" s="39"/>
      <c r="F28" s="73"/>
      <c r="G28" s="95">
        <f>Table148745323334353633[[#This Row],[Hours Worked]]*Table148745323334353633[[#This Row],[Rate]]</f>
        <v>0</v>
      </c>
      <c r="H28" s="116"/>
      <c r="I28" s="118">
        <f>IF(Table148745323334353633[[#This Row],[Equipment Used (Dropdown)]] &lt;&gt; "", RIGHT(Table148745323334353633[[#This Row],[Equipment Used (Dropdown)]],6),0)</f>
        <v>0</v>
      </c>
      <c r="J28" s="94"/>
      <c r="K28" s="95">
        <f>Table148745323334353633[[#This Row],[Rate (Auto selects)]]*Table148745323334353633[[#This Row],[Hours Used]]</f>
        <v>0</v>
      </c>
      <c r="M28" s="94" t="s">
        <v>112</v>
      </c>
      <c r="N28" s="94" t="s">
        <v>74</v>
      </c>
      <c r="O28" s="107">
        <v>28.53</v>
      </c>
      <c r="S28" s="33"/>
      <c r="T28" s="39"/>
      <c r="U28" s="39"/>
      <c r="V28" s="39"/>
      <c r="W28" s="39"/>
      <c r="X28" s="39"/>
      <c r="Y28" s="112">
        <f>IF(X28 &lt;&gt; "", RIGHT(Table1577531128384858688[[#This Row],[Class (Dropdown)]],6),0)</f>
        <v>0</v>
      </c>
      <c r="Z28" s="108"/>
      <c r="AA28" s="107"/>
      <c r="AB28" s="111">
        <f>Table1577531128384858688[[#This Row],[Rate (Auto fill)]]*Table1577531128384858688[[#This Row],[Hours Groomed]]</f>
        <v>0</v>
      </c>
      <c r="AC28" s="32"/>
      <c r="AD28" s="39"/>
      <c r="AE28" s="39"/>
      <c r="AF28" s="39"/>
      <c r="AG28" s="39"/>
      <c r="AH28" s="78"/>
      <c r="AI28" s="33"/>
      <c r="AJ28" s="39"/>
      <c r="AK28" s="39"/>
      <c r="AL28" s="39"/>
      <c r="AM28" s="76"/>
      <c r="AN28" s="39"/>
      <c r="AO28" s="39"/>
      <c r="AP28" s="33"/>
      <c r="AQ28" s="77"/>
      <c r="AR28" s="39"/>
      <c r="AS28" s="39"/>
      <c r="AT28" s="76"/>
      <c r="AU28" s="39"/>
      <c r="AV28" s="78"/>
      <c r="AW28" s="33"/>
      <c r="AX28" s="77"/>
      <c r="AY28" s="39"/>
      <c r="AZ28" s="39"/>
      <c r="BA28" s="76"/>
      <c r="BB28" s="39"/>
      <c r="BC28" s="78"/>
      <c r="BD28" s="33"/>
      <c r="BE28" s="77"/>
      <c r="BF28" s="39"/>
      <c r="BG28" s="39"/>
      <c r="BH28" s="76"/>
      <c r="BI28" s="39"/>
      <c r="BJ28" s="78"/>
      <c r="BK28" s="33"/>
    </row>
    <row r="29" spans="1:63" ht="30" x14ac:dyDescent="0.35">
      <c r="A29" s="77"/>
      <c r="B29" s="39"/>
      <c r="C29" s="39"/>
      <c r="D29" s="39"/>
      <c r="E29" s="39"/>
      <c r="F29" s="73"/>
      <c r="G29" s="95">
        <f>Table148745323334353633[[#This Row],[Hours Worked]]*Table148745323334353633[[#This Row],[Rate]]</f>
        <v>0</v>
      </c>
      <c r="H29" s="116"/>
      <c r="I29" s="118">
        <f>IF(Table148745323334353633[[#This Row],[Equipment Used (Dropdown)]] &lt;&gt; "", RIGHT(Table148745323334353633[[#This Row],[Equipment Used (Dropdown)]],6),0)</f>
        <v>0</v>
      </c>
      <c r="J29" s="94"/>
      <c r="K29" s="95">
        <f>Table148745323334353633[[#This Row],[Rate (Auto selects)]]*Table148745323334353633[[#This Row],[Hours Used]]</f>
        <v>0</v>
      </c>
      <c r="M29" s="94" t="s">
        <v>113</v>
      </c>
      <c r="N29" s="94" t="s">
        <v>75</v>
      </c>
      <c r="O29" s="107">
        <v>33.35</v>
      </c>
      <c r="S29" s="33"/>
      <c r="T29" s="39"/>
      <c r="U29" s="39"/>
      <c r="V29" s="39"/>
      <c r="W29" s="39"/>
      <c r="X29" s="39"/>
      <c r="Y29" s="112">
        <f>IF(X29 &lt;&gt; "", RIGHT(Table1577531128384858688[[#This Row],[Class (Dropdown)]],6),0)</f>
        <v>0</v>
      </c>
      <c r="Z29" s="108"/>
      <c r="AA29" s="107"/>
      <c r="AB29" s="111">
        <f>Table1577531128384858688[[#This Row],[Rate (Auto fill)]]*Table1577531128384858688[[#This Row],[Hours Groomed]]</f>
        <v>0</v>
      </c>
      <c r="AC29" s="32"/>
      <c r="AD29" s="39"/>
      <c r="AE29" s="39"/>
      <c r="AF29" s="39"/>
      <c r="AG29" s="39"/>
      <c r="AH29" s="78"/>
      <c r="AI29" s="33"/>
      <c r="AJ29" s="39"/>
      <c r="AK29" s="39"/>
      <c r="AL29" s="39"/>
      <c r="AM29" s="76"/>
      <c r="AN29" s="39"/>
      <c r="AO29" s="39"/>
      <c r="AP29" s="33"/>
      <c r="AQ29" s="77"/>
      <c r="AR29" s="39"/>
      <c r="AS29" s="39"/>
      <c r="AT29" s="76"/>
      <c r="AU29" s="39"/>
      <c r="AV29" s="78"/>
      <c r="AW29" s="33"/>
      <c r="AX29" s="77"/>
      <c r="AY29" s="39"/>
      <c r="AZ29" s="39"/>
      <c r="BA29" s="76"/>
      <c r="BB29" s="39"/>
      <c r="BC29" s="78"/>
      <c r="BD29" s="33"/>
      <c r="BE29" s="77"/>
      <c r="BF29" s="39"/>
      <c r="BG29" s="39"/>
      <c r="BH29" s="76"/>
      <c r="BI29" s="39"/>
      <c r="BJ29" s="78"/>
      <c r="BK29" s="33"/>
    </row>
    <row r="30" spans="1:63" ht="30" x14ac:dyDescent="0.35">
      <c r="A30" s="77"/>
      <c r="B30" s="39"/>
      <c r="C30" s="39"/>
      <c r="D30" s="39"/>
      <c r="E30" s="39"/>
      <c r="F30" s="73"/>
      <c r="G30" s="95">
        <f>Table148745323334353633[[#This Row],[Hours Worked]]*Table148745323334353633[[#This Row],[Rate]]</f>
        <v>0</v>
      </c>
      <c r="H30" s="116"/>
      <c r="I30" s="118">
        <f>IF(Table148745323334353633[[#This Row],[Equipment Used (Dropdown)]] &lt;&gt; "", RIGHT(Table148745323334353633[[#This Row],[Equipment Used (Dropdown)]],6),0)</f>
        <v>0</v>
      </c>
      <c r="J30" s="94"/>
      <c r="K30" s="95">
        <f>Table148745323334353633[[#This Row],[Rate (Auto selects)]]*Table148745323334353633[[#This Row],[Hours Used]]</f>
        <v>0</v>
      </c>
      <c r="M30" s="94" t="s">
        <v>114</v>
      </c>
      <c r="N30" s="94" t="s">
        <v>76</v>
      </c>
      <c r="O30" s="107">
        <v>19</v>
      </c>
      <c r="S30" s="33"/>
      <c r="T30" s="39"/>
      <c r="U30" s="39"/>
      <c r="V30" s="39"/>
      <c r="W30" s="39"/>
      <c r="X30" s="39"/>
      <c r="Y30" s="112">
        <f>IF(X30 &lt;&gt; "", RIGHT(Table1577531128384858688[[#This Row],[Class (Dropdown)]],6),0)</f>
        <v>0</v>
      </c>
      <c r="Z30" s="108"/>
      <c r="AA30" s="107"/>
      <c r="AB30" s="111">
        <f>Table1577531128384858688[[#This Row],[Rate (Auto fill)]]*Table1577531128384858688[[#This Row],[Hours Groomed]]</f>
        <v>0</v>
      </c>
      <c r="AC30" s="32"/>
      <c r="AD30" s="39"/>
      <c r="AE30" s="39"/>
      <c r="AF30" s="39"/>
      <c r="AG30" s="39"/>
      <c r="AH30" s="78"/>
      <c r="AI30" s="33"/>
      <c r="AJ30" s="39"/>
      <c r="AK30" s="39"/>
      <c r="AL30" s="39"/>
      <c r="AM30" s="76"/>
      <c r="AN30" s="39"/>
      <c r="AO30" s="39"/>
      <c r="AP30" s="33"/>
      <c r="AQ30" s="77"/>
      <c r="AR30" s="39"/>
      <c r="AS30" s="39"/>
      <c r="AT30" s="76"/>
      <c r="AU30" s="39"/>
      <c r="AV30" s="78"/>
      <c r="AW30" s="33"/>
      <c r="AX30" s="77"/>
      <c r="AY30" s="39"/>
      <c r="AZ30" s="39"/>
      <c r="BA30" s="76"/>
      <c r="BB30" s="39"/>
      <c r="BC30" s="78"/>
      <c r="BD30" s="33"/>
      <c r="BE30" s="77"/>
      <c r="BF30" s="39"/>
      <c r="BG30" s="39"/>
      <c r="BH30" s="76"/>
      <c r="BI30" s="39"/>
      <c r="BJ30" s="78"/>
      <c r="BK30" s="33"/>
    </row>
    <row r="31" spans="1:63" x14ac:dyDescent="0.35">
      <c r="A31" s="77"/>
      <c r="B31" s="39"/>
      <c r="C31" s="39"/>
      <c r="D31" s="39"/>
      <c r="E31" s="39"/>
      <c r="F31" s="73"/>
      <c r="G31" s="95">
        <f>Table148745323334353633[[#This Row],[Hours Worked]]*Table148745323334353633[[#This Row],[Rate]]</f>
        <v>0</v>
      </c>
      <c r="H31" s="116"/>
      <c r="I31" s="118">
        <f>IF(Table148745323334353633[[#This Row],[Equipment Used (Dropdown)]] &lt;&gt; "", RIGHT(Table148745323334353633[[#This Row],[Equipment Used (Dropdown)]],6),0)</f>
        <v>0</v>
      </c>
      <c r="J31" s="94"/>
      <c r="K31" s="95">
        <f>Table148745323334353633[[#This Row],[Rate (Auto selects)]]*Table148745323334353633[[#This Row],[Hours Used]]</f>
        <v>0</v>
      </c>
      <c r="M31" s="94" t="s">
        <v>115</v>
      </c>
      <c r="N31" s="94" t="s">
        <v>77</v>
      </c>
      <c r="O31" s="107">
        <v>9.3800000000000008</v>
      </c>
      <c r="S31" s="33"/>
      <c r="T31" s="39"/>
      <c r="U31" s="39"/>
      <c r="V31" s="39"/>
      <c r="W31" s="39"/>
      <c r="X31" s="39"/>
      <c r="Y31" s="112">
        <f>IF(X31 &lt;&gt; "", RIGHT(Table1577531128384858688[[#This Row],[Class (Dropdown)]],6),0)</f>
        <v>0</v>
      </c>
      <c r="Z31" s="108"/>
      <c r="AA31" s="107"/>
      <c r="AB31" s="111">
        <f>Table1577531128384858688[[#This Row],[Rate (Auto fill)]]*Table1577531128384858688[[#This Row],[Hours Groomed]]</f>
        <v>0</v>
      </c>
      <c r="AC31" s="32"/>
      <c r="AD31" s="39"/>
      <c r="AE31" s="39"/>
      <c r="AF31" s="39"/>
      <c r="AG31" s="39"/>
      <c r="AH31" s="78"/>
      <c r="AI31" s="33"/>
      <c r="AJ31" s="39"/>
      <c r="AK31" s="39"/>
      <c r="AL31" s="39"/>
      <c r="AM31" s="76"/>
      <c r="AN31" s="39"/>
      <c r="AO31" s="39"/>
      <c r="AP31" s="33"/>
      <c r="AQ31" s="77"/>
      <c r="AR31" s="39"/>
      <c r="AS31" s="39"/>
      <c r="AT31" s="76"/>
      <c r="AU31" s="39"/>
      <c r="AV31" s="78"/>
      <c r="AW31" s="33"/>
      <c r="AX31" s="77"/>
      <c r="AY31" s="39"/>
      <c r="AZ31" s="39"/>
      <c r="BA31" s="76"/>
      <c r="BB31" s="39"/>
      <c r="BC31" s="78"/>
      <c r="BD31" s="33"/>
      <c r="BE31" s="77"/>
      <c r="BF31" s="39"/>
      <c r="BG31" s="39"/>
      <c r="BH31" s="76"/>
      <c r="BI31" s="39"/>
      <c r="BJ31" s="78"/>
      <c r="BK31" s="33"/>
    </row>
    <row r="32" spans="1:63" ht="30" x14ac:dyDescent="0.35">
      <c r="A32" s="77"/>
      <c r="B32" s="39"/>
      <c r="C32" s="39"/>
      <c r="D32" s="39"/>
      <c r="E32" s="39"/>
      <c r="F32" s="73"/>
      <c r="G32" s="95">
        <f>Table148745323334353633[[#This Row],[Hours Worked]]*Table148745323334353633[[#This Row],[Rate]]</f>
        <v>0</v>
      </c>
      <c r="H32" s="116"/>
      <c r="I32" s="118">
        <f>IF(Table148745323334353633[[#This Row],[Equipment Used (Dropdown)]] &lt;&gt; "", RIGHT(Table148745323334353633[[#This Row],[Equipment Used (Dropdown)]],6),0)</f>
        <v>0</v>
      </c>
      <c r="J32" s="94"/>
      <c r="K32" s="95">
        <f>Table148745323334353633[[#This Row],[Rate (Auto selects)]]*Table148745323334353633[[#This Row],[Hours Used]]</f>
        <v>0</v>
      </c>
      <c r="M32" s="94" t="s">
        <v>98</v>
      </c>
      <c r="N32" s="94" t="s">
        <v>78</v>
      </c>
      <c r="O32" s="107">
        <v>57</v>
      </c>
      <c r="S32" s="33"/>
      <c r="T32" s="39"/>
      <c r="U32" s="39"/>
      <c r="V32" s="39"/>
      <c r="W32" s="39"/>
      <c r="X32" s="39"/>
      <c r="Y32" s="112">
        <f>IF(X32 &lt;&gt; "", RIGHT(Table1577531128384858688[[#This Row],[Class (Dropdown)]],6),0)</f>
        <v>0</v>
      </c>
      <c r="Z32" s="108"/>
      <c r="AA32" s="107"/>
      <c r="AB32" s="111">
        <f>Table1577531128384858688[[#This Row],[Rate (Auto fill)]]*Table1577531128384858688[[#This Row],[Hours Groomed]]</f>
        <v>0</v>
      </c>
      <c r="AC32" s="32"/>
      <c r="AD32" s="39"/>
      <c r="AE32" s="39"/>
      <c r="AF32" s="39"/>
      <c r="AG32" s="39"/>
      <c r="AH32" s="78"/>
      <c r="AI32" s="33"/>
      <c r="AJ32" s="39"/>
      <c r="AK32" s="39"/>
      <c r="AL32" s="39"/>
      <c r="AM32" s="76"/>
      <c r="AN32" s="39"/>
      <c r="AO32" s="39"/>
      <c r="AP32" s="33"/>
      <c r="AQ32" s="77"/>
      <c r="AR32" s="39"/>
      <c r="AS32" s="39"/>
      <c r="AT32" s="76"/>
      <c r="AU32" s="39"/>
      <c r="AV32" s="78"/>
      <c r="AW32" s="33"/>
      <c r="AX32" s="77"/>
      <c r="AY32" s="39"/>
      <c r="AZ32" s="39"/>
      <c r="BA32" s="76"/>
      <c r="BB32" s="39"/>
      <c r="BC32" s="78"/>
      <c r="BD32" s="33"/>
      <c r="BE32" s="77"/>
      <c r="BF32" s="39"/>
      <c r="BG32" s="39"/>
      <c r="BH32" s="76"/>
      <c r="BI32" s="39"/>
      <c r="BJ32" s="78"/>
      <c r="BK32" s="33"/>
    </row>
    <row r="33" spans="1:63" ht="30" x14ac:dyDescent="0.35">
      <c r="A33" s="77"/>
      <c r="B33" s="39"/>
      <c r="C33" s="39"/>
      <c r="D33" s="39"/>
      <c r="E33" s="39"/>
      <c r="F33" s="73"/>
      <c r="G33" s="95">
        <f>Table148745323334353633[[#This Row],[Hours Worked]]*Table148745323334353633[[#This Row],[Rate]]</f>
        <v>0</v>
      </c>
      <c r="H33" s="116"/>
      <c r="I33" s="118">
        <f>IF(Table148745323334353633[[#This Row],[Equipment Used (Dropdown)]] &lt;&gt; "", RIGHT(Table148745323334353633[[#This Row],[Equipment Used (Dropdown)]],6),0)</f>
        <v>0</v>
      </c>
      <c r="J33" s="94"/>
      <c r="K33" s="95">
        <f>Table148745323334353633[[#This Row],[Rate (Auto selects)]]*Table148745323334353633[[#This Row],[Hours Used]]</f>
        <v>0</v>
      </c>
      <c r="M33" s="94" t="s">
        <v>99</v>
      </c>
      <c r="N33" s="94" t="s">
        <v>79</v>
      </c>
      <c r="O33" s="107">
        <v>112.35</v>
      </c>
      <c r="S33" s="33"/>
      <c r="T33" s="39"/>
      <c r="U33" s="39"/>
      <c r="V33" s="39"/>
      <c r="W33" s="39"/>
      <c r="X33" s="39"/>
      <c r="Y33" s="112">
        <f>IF(X33 &lt;&gt; "", RIGHT(Table1577531128384858688[[#This Row],[Class (Dropdown)]],6),0)</f>
        <v>0</v>
      </c>
      <c r="Z33" s="108"/>
      <c r="AA33" s="107"/>
      <c r="AB33" s="111">
        <f>Table1577531128384858688[[#This Row],[Rate (Auto fill)]]*Table1577531128384858688[[#This Row],[Hours Groomed]]</f>
        <v>0</v>
      </c>
      <c r="AC33" s="32"/>
      <c r="AD33" s="39"/>
      <c r="AE33" s="39"/>
      <c r="AF33" s="39"/>
      <c r="AG33" s="39"/>
      <c r="AH33" s="78"/>
      <c r="AI33" s="33"/>
      <c r="AJ33" s="39"/>
      <c r="AK33" s="39"/>
      <c r="AL33" s="39"/>
      <c r="AM33" s="76"/>
      <c r="AN33" s="39"/>
      <c r="AO33" s="39"/>
      <c r="AP33" s="33"/>
      <c r="AQ33" s="77"/>
      <c r="AR33" s="39"/>
      <c r="AS33" s="39"/>
      <c r="AT33" s="76"/>
      <c r="AU33" s="39"/>
      <c r="AV33" s="78"/>
      <c r="AW33" s="33"/>
      <c r="AX33" s="77"/>
      <c r="AY33" s="39"/>
      <c r="AZ33" s="39"/>
      <c r="BA33" s="76"/>
      <c r="BB33" s="39"/>
      <c r="BC33" s="78"/>
      <c r="BD33" s="33"/>
      <c r="BE33" s="77"/>
      <c r="BF33" s="39"/>
      <c r="BG33" s="39"/>
      <c r="BH33" s="76"/>
      <c r="BI33" s="39"/>
      <c r="BJ33" s="78"/>
      <c r="BK33" s="33"/>
    </row>
    <row r="34" spans="1:63" ht="30" x14ac:dyDescent="0.35">
      <c r="A34" s="77"/>
      <c r="B34" s="39"/>
      <c r="C34" s="39"/>
      <c r="D34" s="39"/>
      <c r="E34" s="39"/>
      <c r="F34" s="73"/>
      <c r="G34" s="95">
        <f>Table148745323334353633[[#This Row],[Hours Worked]]*Table148745323334353633[[#This Row],[Rate]]</f>
        <v>0</v>
      </c>
      <c r="H34" s="116"/>
      <c r="I34" s="118">
        <f>IF(Table148745323334353633[[#This Row],[Equipment Used (Dropdown)]] &lt;&gt; "", RIGHT(Table148745323334353633[[#This Row],[Equipment Used (Dropdown)]],6),0)</f>
        <v>0</v>
      </c>
      <c r="J34" s="94"/>
      <c r="K34" s="95">
        <f>Table148745323334353633[[#This Row],[Rate (Auto selects)]]*Table148745323334353633[[#This Row],[Hours Used]]</f>
        <v>0</v>
      </c>
      <c r="M34" s="94" t="s">
        <v>100</v>
      </c>
      <c r="N34" s="94" t="s">
        <v>80</v>
      </c>
      <c r="O34" s="107">
        <v>46.38</v>
      </c>
      <c r="S34" s="33"/>
      <c r="T34" s="39"/>
      <c r="U34" s="39"/>
      <c r="V34" s="39"/>
      <c r="W34" s="39"/>
      <c r="X34" s="39"/>
      <c r="Y34" s="112">
        <f>IF(X34 &lt;&gt; "", RIGHT(Table1577531128384858688[[#This Row],[Class (Dropdown)]],6),0)</f>
        <v>0</v>
      </c>
      <c r="Z34" s="108"/>
      <c r="AA34" s="107"/>
      <c r="AB34" s="111">
        <f>Table1577531128384858688[[#This Row],[Rate (Auto fill)]]*Table1577531128384858688[[#This Row],[Hours Groomed]]</f>
        <v>0</v>
      </c>
      <c r="AC34" s="32"/>
      <c r="AD34" s="39"/>
      <c r="AE34" s="39"/>
      <c r="AF34" s="39"/>
      <c r="AG34" s="39"/>
      <c r="AH34" s="78"/>
      <c r="AI34" s="33"/>
      <c r="AJ34" s="39"/>
      <c r="AK34" s="39"/>
      <c r="AL34" s="39"/>
      <c r="AM34" s="76"/>
      <c r="AN34" s="39"/>
      <c r="AO34" s="39"/>
      <c r="AP34" s="33"/>
      <c r="AQ34" s="77"/>
      <c r="AR34" s="39"/>
      <c r="AS34" s="39"/>
      <c r="AT34" s="76"/>
      <c r="AU34" s="39"/>
      <c r="AV34" s="78"/>
      <c r="AW34" s="33"/>
      <c r="AX34" s="77"/>
      <c r="AY34" s="39"/>
      <c r="AZ34" s="39"/>
      <c r="BA34" s="76"/>
      <c r="BB34" s="39"/>
      <c r="BC34" s="78"/>
      <c r="BD34" s="33"/>
      <c r="BE34" s="77"/>
      <c r="BF34" s="39"/>
      <c r="BG34" s="39"/>
      <c r="BH34" s="76"/>
      <c r="BI34" s="39"/>
      <c r="BJ34" s="78"/>
      <c r="BK34" s="33"/>
    </row>
    <row r="35" spans="1:63" ht="30" x14ac:dyDescent="0.35">
      <c r="A35" s="77"/>
      <c r="B35" s="39"/>
      <c r="C35" s="39"/>
      <c r="D35" s="39"/>
      <c r="E35" s="39"/>
      <c r="F35" s="73"/>
      <c r="G35" s="95">
        <f>Table148745323334353633[[#This Row],[Hours Worked]]*Table148745323334353633[[#This Row],[Rate]]</f>
        <v>0</v>
      </c>
      <c r="H35" s="116"/>
      <c r="I35" s="118">
        <f>IF(Table148745323334353633[[#This Row],[Equipment Used (Dropdown)]] &lt;&gt; "", RIGHT(Table148745323334353633[[#This Row],[Equipment Used (Dropdown)]],6),0)</f>
        <v>0</v>
      </c>
      <c r="J35" s="94"/>
      <c r="K35" s="95">
        <f>Table148745323334353633[[#This Row],[Rate (Auto selects)]]*Table148745323334353633[[#This Row],[Hours Used]]</f>
        <v>0</v>
      </c>
      <c r="M35" s="94" t="s">
        <v>101</v>
      </c>
      <c r="N35" s="94" t="s">
        <v>81</v>
      </c>
      <c r="O35" s="107">
        <v>111.43</v>
      </c>
      <c r="S35" s="33"/>
      <c r="T35" s="39"/>
      <c r="U35" s="39"/>
      <c r="V35" s="39"/>
      <c r="W35" s="39"/>
      <c r="X35" s="39"/>
      <c r="Y35" s="112">
        <f>IF(X35 &lt;&gt; "", RIGHT(Table1577531128384858688[[#This Row],[Class (Dropdown)]],6),0)</f>
        <v>0</v>
      </c>
      <c r="Z35" s="108"/>
      <c r="AA35" s="107"/>
      <c r="AB35" s="111">
        <f>Table1577531128384858688[[#This Row],[Rate (Auto fill)]]*Table1577531128384858688[[#This Row],[Hours Groomed]]</f>
        <v>0</v>
      </c>
      <c r="AC35" s="32"/>
      <c r="AD35" s="39"/>
      <c r="AE35" s="39"/>
      <c r="AF35" s="39"/>
      <c r="AG35" s="39"/>
      <c r="AH35" s="78"/>
      <c r="AI35" s="33"/>
      <c r="AJ35" s="39"/>
      <c r="AK35" s="39"/>
      <c r="AL35" s="39"/>
      <c r="AM35" s="76"/>
      <c r="AN35" s="39"/>
      <c r="AO35" s="39"/>
      <c r="AP35" s="33"/>
      <c r="AQ35" s="77"/>
      <c r="AR35" s="39"/>
      <c r="AS35" s="39"/>
      <c r="AT35" s="76"/>
      <c r="AU35" s="39"/>
      <c r="AV35" s="78"/>
      <c r="AW35" s="33"/>
      <c r="AX35" s="77"/>
      <c r="AY35" s="39"/>
      <c r="AZ35" s="39"/>
      <c r="BA35" s="76"/>
      <c r="BB35" s="39"/>
      <c r="BC35" s="78"/>
      <c r="BD35" s="33"/>
      <c r="BE35" s="77"/>
      <c r="BF35" s="39"/>
      <c r="BG35" s="39"/>
      <c r="BH35" s="76"/>
      <c r="BI35" s="39"/>
      <c r="BJ35" s="78"/>
      <c r="BK35" s="33"/>
    </row>
    <row r="36" spans="1:63" ht="30" x14ac:dyDescent="0.35">
      <c r="A36" s="77"/>
      <c r="B36" s="39"/>
      <c r="C36" s="39"/>
      <c r="D36" s="39"/>
      <c r="E36" s="39"/>
      <c r="F36" s="73"/>
      <c r="G36" s="95">
        <f>Table148745323334353633[[#This Row],[Hours Worked]]*Table148745323334353633[[#This Row],[Rate]]</f>
        <v>0</v>
      </c>
      <c r="H36" s="116"/>
      <c r="I36" s="118">
        <f>IF(Table148745323334353633[[#This Row],[Equipment Used (Dropdown)]] &lt;&gt; "", RIGHT(Table148745323334353633[[#This Row],[Equipment Used (Dropdown)]],6),0)</f>
        <v>0</v>
      </c>
      <c r="J36" s="94"/>
      <c r="K36" s="95">
        <f>Table148745323334353633[[#This Row],[Rate (Auto selects)]]*Table148745323334353633[[#This Row],[Hours Used]]</f>
        <v>0</v>
      </c>
      <c r="M36" s="94" t="s">
        <v>102</v>
      </c>
      <c r="N36" s="94" t="s">
        <v>82</v>
      </c>
      <c r="O36" s="107">
        <v>55.85</v>
      </c>
      <c r="S36" s="33"/>
      <c r="T36" s="39"/>
      <c r="U36" s="39"/>
      <c r="V36" s="39"/>
      <c r="W36" s="39"/>
      <c r="X36" s="39"/>
      <c r="Y36" s="112">
        <f>IF(X36 &lt;&gt; "", RIGHT(Table1577531128384858688[[#This Row],[Class (Dropdown)]],6),0)</f>
        <v>0</v>
      </c>
      <c r="Z36" s="108"/>
      <c r="AA36" s="107"/>
      <c r="AB36" s="111">
        <f>Table1577531128384858688[[#This Row],[Rate (Auto fill)]]*Table1577531128384858688[[#This Row],[Hours Groomed]]</f>
        <v>0</v>
      </c>
      <c r="AC36" s="32"/>
      <c r="AD36" s="39"/>
      <c r="AE36" s="39"/>
      <c r="AF36" s="39"/>
      <c r="AG36" s="39"/>
      <c r="AH36" s="78"/>
      <c r="AI36" s="33"/>
      <c r="AJ36" s="39"/>
      <c r="AK36" s="39"/>
      <c r="AL36" s="39"/>
      <c r="AM36" s="76"/>
      <c r="AN36" s="39"/>
      <c r="AO36" s="39"/>
      <c r="AP36" s="33"/>
      <c r="AQ36" s="77"/>
      <c r="AR36" s="39"/>
      <c r="AS36" s="39"/>
      <c r="AT36" s="76"/>
      <c r="AU36" s="39"/>
      <c r="AV36" s="78"/>
      <c r="AW36" s="33"/>
      <c r="AX36" s="77"/>
      <c r="AY36" s="39"/>
      <c r="AZ36" s="39"/>
      <c r="BA36" s="76"/>
      <c r="BB36" s="39"/>
      <c r="BC36" s="78"/>
      <c r="BD36" s="33"/>
      <c r="BE36" s="77"/>
      <c r="BF36" s="39"/>
      <c r="BG36" s="39"/>
      <c r="BH36" s="76"/>
      <c r="BI36" s="39"/>
      <c r="BJ36" s="78"/>
      <c r="BK36" s="33"/>
    </row>
    <row r="37" spans="1:63" ht="30" x14ac:dyDescent="0.35">
      <c r="A37" s="77"/>
      <c r="B37" s="39"/>
      <c r="C37" s="39"/>
      <c r="D37" s="39"/>
      <c r="E37" s="39"/>
      <c r="F37" s="73"/>
      <c r="G37" s="95">
        <f>Table148745323334353633[[#This Row],[Hours Worked]]*Table148745323334353633[[#This Row],[Rate]]</f>
        <v>0</v>
      </c>
      <c r="H37" s="116"/>
      <c r="I37" s="118">
        <f>IF(Table148745323334353633[[#This Row],[Equipment Used (Dropdown)]] &lt;&gt; "", RIGHT(Table148745323334353633[[#This Row],[Equipment Used (Dropdown)]],6),0)</f>
        <v>0</v>
      </c>
      <c r="J37" s="94"/>
      <c r="K37" s="95">
        <f>Table148745323334353633[[#This Row],[Rate (Auto selects)]]*Table148745323334353633[[#This Row],[Hours Used]]</f>
        <v>0</v>
      </c>
      <c r="M37" s="94" t="s">
        <v>103</v>
      </c>
      <c r="N37" s="94" t="s">
        <v>83</v>
      </c>
      <c r="O37" s="107">
        <v>68.040000000000006</v>
      </c>
      <c r="S37" s="33"/>
      <c r="T37" s="39"/>
      <c r="U37" s="39"/>
      <c r="V37" s="39"/>
      <c r="W37" s="39"/>
      <c r="X37" s="39"/>
      <c r="Y37" s="112">
        <f>IF(X37 &lt;&gt; "", RIGHT(Table1577531128384858688[[#This Row],[Class (Dropdown)]],6),0)</f>
        <v>0</v>
      </c>
      <c r="Z37" s="108"/>
      <c r="AA37" s="107"/>
      <c r="AB37" s="111">
        <f>Table1577531128384858688[[#This Row],[Rate (Auto fill)]]*Table1577531128384858688[[#This Row],[Hours Groomed]]</f>
        <v>0</v>
      </c>
      <c r="AC37" s="32"/>
      <c r="AD37" s="39"/>
      <c r="AE37" s="39"/>
      <c r="AF37" s="39"/>
      <c r="AG37" s="39"/>
      <c r="AH37" s="78"/>
      <c r="AI37" s="33"/>
      <c r="AJ37" s="39"/>
      <c r="AK37" s="39"/>
      <c r="AL37" s="39"/>
      <c r="AM37" s="76"/>
      <c r="AN37" s="39"/>
      <c r="AO37" s="39"/>
      <c r="AP37" s="33"/>
      <c r="AQ37" s="77"/>
      <c r="AR37" s="39"/>
      <c r="AS37" s="39"/>
      <c r="AT37" s="76"/>
      <c r="AU37" s="39"/>
      <c r="AV37" s="78"/>
      <c r="AW37" s="33"/>
      <c r="AX37" s="77"/>
      <c r="AY37" s="39"/>
      <c r="AZ37" s="39"/>
      <c r="BA37" s="76"/>
      <c r="BB37" s="39"/>
      <c r="BC37" s="78"/>
      <c r="BD37" s="33"/>
      <c r="BE37" s="77"/>
      <c r="BF37" s="39"/>
      <c r="BG37" s="39"/>
      <c r="BH37" s="76"/>
      <c r="BI37" s="39"/>
      <c r="BJ37" s="78"/>
      <c r="BK37" s="33"/>
    </row>
    <row r="38" spans="1:63" x14ac:dyDescent="0.35">
      <c r="A38" s="77"/>
      <c r="B38" s="39"/>
      <c r="C38" s="39"/>
      <c r="D38" s="39"/>
      <c r="E38" s="39"/>
      <c r="F38" s="73"/>
      <c r="G38" s="95">
        <f>Table148745323334353633[[#This Row],[Hours Worked]]*Table148745323334353633[[#This Row],[Rate]]</f>
        <v>0</v>
      </c>
      <c r="H38" s="116"/>
      <c r="I38" s="118">
        <f>IF(Table148745323334353633[[#This Row],[Equipment Used (Dropdown)]] &lt;&gt; "", RIGHT(Table148745323334353633[[#This Row],[Equipment Used (Dropdown)]],6),0)</f>
        <v>0</v>
      </c>
      <c r="J38" s="94"/>
      <c r="K38" s="95">
        <f>Table148745323334353633[[#This Row],[Rate (Auto selects)]]*Table148745323334353633[[#This Row],[Hours Used]]</f>
        <v>0</v>
      </c>
      <c r="S38" s="33"/>
      <c r="T38" s="39"/>
      <c r="U38" s="39"/>
      <c r="V38" s="39"/>
      <c r="W38" s="39"/>
      <c r="X38" s="39"/>
      <c r="Y38" s="112">
        <f>IF(X38 &lt;&gt; "", RIGHT(Table1577531128384858688[[#This Row],[Class (Dropdown)]],6),0)</f>
        <v>0</v>
      </c>
      <c r="Z38" s="108"/>
      <c r="AA38" s="107"/>
      <c r="AB38" s="111">
        <f>Table1577531128384858688[[#This Row],[Rate (Auto fill)]]*Table1577531128384858688[[#This Row],[Hours Groomed]]</f>
        <v>0</v>
      </c>
      <c r="AC38" s="32"/>
      <c r="AD38" s="39"/>
      <c r="AE38" s="39"/>
      <c r="AF38" s="39"/>
      <c r="AG38" s="39"/>
      <c r="AH38" s="78"/>
      <c r="AI38" s="33"/>
      <c r="AJ38" s="39"/>
      <c r="AK38" s="39"/>
      <c r="AL38" s="39"/>
      <c r="AM38" s="76"/>
      <c r="AN38" s="39"/>
      <c r="AO38" s="39"/>
      <c r="AP38" s="33"/>
      <c r="AQ38" s="77"/>
      <c r="AR38" s="39"/>
      <c r="AS38" s="39"/>
      <c r="AT38" s="76"/>
      <c r="AU38" s="39"/>
      <c r="AV38" s="78"/>
      <c r="AW38" s="33"/>
      <c r="AX38" s="77"/>
      <c r="AY38" s="39"/>
      <c r="AZ38" s="39"/>
      <c r="BA38" s="76"/>
      <c r="BB38" s="39"/>
      <c r="BC38" s="78"/>
      <c r="BD38" s="33"/>
      <c r="BE38" s="77"/>
      <c r="BF38" s="39"/>
      <c r="BG38" s="39"/>
      <c r="BH38" s="76"/>
      <c r="BI38" s="39"/>
      <c r="BJ38" s="78"/>
      <c r="BK38" s="33"/>
    </row>
    <row r="39" spans="1:63" x14ac:dyDescent="0.35">
      <c r="A39" s="77"/>
      <c r="B39" s="39"/>
      <c r="C39" s="39"/>
      <c r="D39" s="39"/>
      <c r="E39" s="39"/>
      <c r="F39" s="73"/>
      <c r="G39" s="95">
        <f>Table148745323334353633[[#This Row],[Hours Worked]]*Table148745323334353633[[#This Row],[Rate]]</f>
        <v>0</v>
      </c>
      <c r="H39" s="116"/>
      <c r="I39" s="118">
        <f>IF(Table148745323334353633[[#This Row],[Equipment Used (Dropdown)]] &lt;&gt; "", RIGHT(Table148745323334353633[[#This Row],[Equipment Used (Dropdown)]],6),0)</f>
        <v>0</v>
      </c>
      <c r="J39" s="94"/>
      <c r="K39" s="95">
        <f>Table148745323334353633[[#This Row],[Rate (Auto selects)]]*Table148745323334353633[[#This Row],[Hours Used]]</f>
        <v>0</v>
      </c>
      <c r="S39" s="33"/>
      <c r="T39" s="39"/>
      <c r="U39" s="39"/>
      <c r="V39" s="39"/>
      <c r="W39" s="39"/>
      <c r="X39" s="39"/>
      <c r="Y39" s="112">
        <f>IF(X39 &lt;&gt; "", RIGHT(Table1577531128384858688[[#This Row],[Class (Dropdown)]],6),0)</f>
        <v>0</v>
      </c>
      <c r="Z39" s="108"/>
      <c r="AA39" s="107"/>
      <c r="AB39" s="111">
        <f>Table1577531128384858688[[#This Row],[Rate (Auto fill)]]*Table1577531128384858688[[#This Row],[Hours Groomed]]</f>
        <v>0</v>
      </c>
      <c r="AC39" s="32"/>
      <c r="AD39" s="39"/>
      <c r="AE39" s="39"/>
      <c r="AF39" s="39"/>
      <c r="AG39" s="39"/>
      <c r="AH39" s="78"/>
      <c r="AI39" s="33"/>
      <c r="AJ39" s="39"/>
      <c r="AK39" s="39"/>
      <c r="AL39" s="39"/>
      <c r="AM39" s="76"/>
      <c r="AN39" s="39"/>
      <c r="AO39" s="39"/>
      <c r="AP39" s="33"/>
      <c r="AQ39" s="77"/>
      <c r="AR39" s="39"/>
      <c r="AS39" s="39"/>
      <c r="AT39" s="76"/>
      <c r="AU39" s="39"/>
      <c r="AV39" s="78"/>
      <c r="AW39" s="33"/>
      <c r="AX39" s="77"/>
      <c r="AY39" s="39"/>
      <c r="AZ39" s="39"/>
      <c r="BA39" s="76"/>
      <c r="BB39" s="39"/>
      <c r="BC39" s="78"/>
      <c r="BD39" s="33"/>
      <c r="BE39" s="77"/>
      <c r="BF39" s="39"/>
      <c r="BG39" s="39"/>
      <c r="BH39" s="76"/>
      <c r="BI39" s="39"/>
      <c r="BJ39" s="78"/>
      <c r="BK39" s="33"/>
    </row>
    <row r="40" spans="1:63" x14ac:dyDescent="0.35">
      <c r="A40" s="77"/>
      <c r="B40" s="39"/>
      <c r="C40" s="39"/>
      <c r="D40" s="39"/>
      <c r="E40" s="39"/>
      <c r="F40" s="73"/>
      <c r="G40" s="95">
        <f>Table148745323334353633[[#This Row],[Hours Worked]]*Table148745323334353633[[#This Row],[Rate]]</f>
        <v>0</v>
      </c>
      <c r="H40" s="116"/>
      <c r="I40" s="118">
        <f>IF(Table148745323334353633[[#This Row],[Equipment Used (Dropdown)]] &lt;&gt; "", RIGHT(Table148745323334353633[[#This Row],[Equipment Used (Dropdown)]],6),0)</f>
        <v>0</v>
      </c>
      <c r="J40" s="94"/>
      <c r="K40" s="95">
        <f>Table148745323334353633[[#This Row],[Rate (Auto selects)]]*Table148745323334353633[[#This Row],[Hours Used]]</f>
        <v>0</v>
      </c>
      <c r="S40" s="33"/>
      <c r="T40" s="39"/>
      <c r="U40" s="39"/>
      <c r="V40" s="39"/>
      <c r="W40" s="39"/>
      <c r="X40" s="39"/>
      <c r="Y40" s="112">
        <f>IF(X40 &lt;&gt; "", RIGHT(Table1577531128384858688[[#This Row],[Class (Dropdown)]],6),0)</f>
        <v>0</v>
      </c>
      <c r="Z40" s="108"/>
      <c r="AA40" s="107"/>
      <c r="AB40" s="111">
        <f>Table1577531128384858688[[#This Row],[Rate (Auto fill)]]*Table1577531128384858688[[#This Row],[Hours Groomed]]</f>
        <v>0</v>
      </c>
      <c r="AC40" s="32"/>
      <c r="AD40" s="39"/>
      <c r="AE40" s="39"/>
      <c r="AF40" s="39"/>
      <c r="AG40" s="39"/>
      <c r="AH40" s="78"/>
      <c r="AI40" s="33"/>
      <c r="AJ40" s="39"/>
      <c r="AK40" s="39"/>
      <c r="AL40" s="39"/>
      <c r="AM40" s="76"/>
      <c r="AN40" s="39"/>
      <c r="AO40" s="39"/>
      <c r="AP40" s="33"/>
      <c r="AQ40" s="77"/>
      <c r="AR40" s="39"/>
      <c r="AS40" s="39"/>
      <c r="AT40" s="76"/>
      <c r="AU40" s="39"/>
      <c r="AV40" s="78"/>
      <c r="AW40" s="33"/>
      <c r="AX40" s="77"/>
      <c r="AY40" s="39"/>
      <c r="AZ40" s="39"/>
      <c r="BA40" s="76"/>
      <c r="BB40" s="39"/>
      <c r="BC40" s="78"/>
      <c r="BD40" s="33"/>
      <c r="BE40" s="77"/>
      <c r="BF40" s="39"/>
      <c r="BG40" s="39"/>
      <c r="BH40" s="76"/>
      <c r="BI40" s="39"/>
      <c r="BJ40" s="78"/>
      <c r="BK40" s="33"/>
    </row>
    <row r="41" spans="1:63" x14ac:dyDescent="0.35">
      <c r="A41" s="77"/>
      <c r="B41" s="39"/>
      <c r="C41" s="39"/>
      <c r="D41" s="39"/>
      <c r="E41" s="39"/>
      <c r="F41" s="73"/>
      <c r="G41" s="95">
        <f>Table148745323334353633[[#This Row],[Hours Worked]]*Table148745323334353633[[#This Row],[Rate]]</f>
        <v>0</v>
      </c>
      <c r="H41" s="116"/>
      <c r="I41" s="118">
        <f>IF(Table148745323334353633[[#This Row],[Equipment Used (Dropdown)]] &lt;&gt; "", RIGHT(Table148745323334353633[[#This Row],[Equipment Used (Dropdown)]],6),0)</f>
        <v>0</v>
      </c>
      <c r="J41" s="94"/>
      <c r="K41" s="95">
        <f>Table148745323334353633[[#This Row],[Rate (Auto selects)]]*Table148745323334353633[[#This Row],[Hours Used]]</f>
        <v>0</v>
      </c>
      <c r="S41" s="33"/>
      <c r="T41" s="39"/>
      <c r="U41" s="39"/>
      <c r="V41" s="39"/>
      <c r="W41" s="39"/>
      <c r="X41" s="39"/>
      <c r="Y41" s="112">
        <f>IF(X41 &lt;&gt; "", RIGHT(Table1577531128384858688[[#This Row],[Class (Dropdown)]],6),0)</f>
        <v>0</v>
      </c>
      <c r="Z41" s="108"/>
      <c r="AA41" s="107"/>
      <c r="AB41" s="111">
        <f>Table1577531128384858688[[#This Row],[Rate (Auto fill)]]*Table1577531128384858688[[#This Row],[Hours Groomed]]</f>
        <v>0</v>
      </c>
      <c r="AC41" s="32"/>
      <c r="AD41" s="39"/>
      <c r="AE41" s="39"/>
      <c r="AF41" s="39"/>
      <c r="AG41" s="39"/>
      <c r="AH41" s="78"/>
      <c r="AI41" s="33"/>
      <c r="AJ41" s="39"/>
      <c r="AK41" s="39"/>
      <c r="AL41" s="39"/>
      <c r="AM41" s="76"/>
      <c r="AN41" s="39"/>
      <c r="AO41" s="39"/>
      <c r="AP41" s="33"/>
      <c r="AQ41" s="77"/>
      <c r="AR41" s="39"/>
      <c r="AS41" s="39"/>
      <c r="AT41" s="76"/>
      <c r="AU41" s="39"/>
      <c r="AV41" s="78"/>
      <c r="AW41" s="33"/>
      <c r="AX41" s="77"/>
      <c r="AY41" s="39"/>
      <c r="AZ41" s="39"/>
      <c r="BA41" s="76"/>
      <c r="BB41" s="39"/>
      <c r="BC41" s="78"/>
      <c r="BD41" s="33"/>
      <c r="BE41" s="77"/>
      <c r="BF41" s="39"/>
      <c r="BG41" s="39"/>
      <c r="BH41" s="76"/>
      <c r="BI41" s="39"/>
      <c r="BJ41" s="78"/>
      <c r="BK41" s="33"/>
    </row>
    <row r="42" spans="1:63" ht="15.6" thickBot="1" x14ac:dyDescent="0.4">
      <c r="A42" s="77"/>
      <c r="B42" s="39"/>
      <c r="C42" s="39"/>
      <c r="D42" s="39"/>
      <c r="E42" s="39"/>
      <c r="F42" s="73"/>
      <c r="G42" s="95">
        <f>Table148745323334353633[[#This Row],[Hours Worked]]*Table148745323334353633[[#This Row],[Rate]]</f>
        <v>0</v>
      </c>
      <c r="H42" s="116"/>
      <c r="I42" s="118">
        <f>IF(Table148745323334353633[[#This Row],[Equipment Used (Dropdown)]] &lt;&gt; "", RIGHT(Table148745323334353633[[#This Row],[Equipment Used (Dropdown)]],6),0)</f>
        <v>0</v>
      </c>
      <c r="J42" s="94"/>
      <c r="K42" s="95">
        <f>Table148745323334353633[[#This Row],[Rate (Auto selects)]]*Table148745323334353633[[#This Row],[Hours Used]]</f>
        <v>0</v>
      </c>
      <c r="S42" s="33"/>
      <c r="T42" s="39"/>
      <c r="U42" s="39"/>
      <c r="V42" s="39"/>
      <c r="W42" s="39"/>
      <c r="X42" s="39"/>
      <c r="Y42" s="112">
        <f>IF(X42 &lt;&gt; "", RIGHT(Table1577531128384858688[[#This Row],[Class (Dropdown)]],6),0)</f>
        <v>0</v>
      </c>
      <c r="Z42" s="108"/>
      <c r="AA42" s="107"/>
      <c r="AB42" s="111">
        <f>Table1577531128384858688[[#This Row],[Rate (Auto fill)]]*Table1577531128384858688[[#This Row],[Hours Groomed]]</f>
        <v>0</v>
      </c>
      <c r="AC42" s="32"/>
      <c r="AD42" s="39"/>
      <c r="AE42" s="82"/>
      <c r="AF42" s="82"/>
      <c r="AG42" s="82"/>
      <c r="AH42" s="83"/>
      <c r="AI42" s="33"/>
      <c r="AJ42" s="39"/>
      <c r="AK42" s="39"/>
      <c r="AL42" s="39"/>
      <c r="AM42" s="76"/>
      <c r="AN42" s="39"/>
      <c r="AO42" s="39"/>
      <c r="AP42" s="33"/>
      <c r="AQ42" s="77"/>
      <c r="AR42" s="39"/>
      <c r="AS42" s="39"/>
      <c r="AT42" s="76"/>
      <c r="AU42" s="39"/>
      <c r="AV42" s="78"/>
      <c r="AW42" s="33"/>
      <c r="AX42" s="77"/>
      <c r="AY42" s="39"/>
      <c r="AZ42" s="39"/>
      <c r="BA42" s="76"/>
      <c r="BB42" s="39"/>
      <c r="BC42" s="78"/>
      <c r="BD42" s="33"/>
      <c r="BE42" s="77"/>
      <c r="BF42" s="39"/>
      <c r="BG42" s="39"/>
      <c r="BH42" s="76"/>
      <c r="BI42" s="39"/>
      <c r="BJ42" s="78"/>
      <c r="BK42" s="33"/>
    </row>
    <row r="43" spans="1:63" x14ac:dyDescent="0.35">
      <c r="A43" s="77"/>
      <c r="B43" s="39"/>
      <c r="C43" s="39"/>
      <c r="D43" s="39"/>
      <c r="E43" s="39"/>
      <c r="F43" s="73"/>
      <c r="G43" s="95">
        <f>Table148745323334353633[[#This Row],[Hours Worked]]*Table148745323334353633[[#This Row],[Rate]]</f>
        <v>0</v>
      </c>
      <c r="H43" s="116"/>
      <c r="I43" s="118">
        <f>IF(Table148745323334353633[[#This Row],[Equipment Used (Dropdown)]] &lt;&gt; "", RIGHT(Table148745323334353633[[#This Row],[Equipment Used (Dropdown)]],6),0)</f>
        <v>0</v>
      </c>
      <c r="J43" s="94"/>
      <c r="K43" s="95">
        <f>Table148745323334353633[[#This Row],[Rate (Auto selects)]]*Table148745323334353633[[#This Row],[Hours Used]]</f>
        <v>0</v>
      </c>
      <c r="S43" s="33"/>
      <c r="T43" s="39"/>
      <c r="U43" s="39"/>
      <c r="V43" s="39"/>
      <c r="W43" s="39"/>
      <c r="X43" s="39"/>
      <c r="Y43" s="112">
        <f>IF(X43 &lt;&gt; "", RIGHT(Table1577531128384858688[[#This Row],[Class (Dropdown)]],6),0)</f>
        <v>0</v>
      </c>
      <c r="Z43" s="108"/>
      <c r="AA43" s="107"/>
      <c r="AB43" s="111">
        <f>Table1577531128384858688[[#This Row],[Rate (Auto fill)]]*Table1577531128384858688[[#This Row],[Hours Groomed]]</f>
        <v>0</v>
      </c>
      <c r="AC43" s="32"/>
      <c r="AD43" s="84"/>
      <c r="AE43" s="85"/>
      <c r="AF43" s="85"/>
      <c r="AI43" s="33"/>
      <c r="AJ43" s="39"/>
      <c r="AK43" s="39"/>
      <c r="AL43" s="39"/>
      <c r="AM43" s="76"/>
      <c r="AN43" s="39"/>
      <c r="AO43" s="39"/>
      <c r="AP43" s="33"/>
      <c r="AQ43" s="77"/>
      <c r="AR43" s="39"/>
      <c r="AS43" s="39"/>
      <c r="AT43" s="76"/>
      <c r="AU43" s="39"/>
      <c r="AV43" s="78"/>
      <c r="AW43" s="33"/>
      <c r="AX43" s="77"/>
      <c r="AY43" s="39"/>
      <c r="AZ43" s="39"/>
      <c r="BA43" s="76"/>
      <c r="BB43" s="39"/>
      <c r="BC43" s="78"/>
      <c r="BD43" s="33"/>
      <c r="BE43" s="77"/>
      <c r="BF43" s="39"/>
      <c r="BG43" s="39"/>
      <c r="BH43" s="76"/>
      <c r="BI43" s="39"/>
      <c r="BJ43" s="78"/>
      <c r="BK43" s="33"/>
    </row>
    <row r="44" spans="1:63" x14ac:dyDescent="0.35">
      <c r="A44" s="77"/>
      <c r="B44" s="39"/>
      <c r="C44" s="39"/>
      <c r="D44" s="39"/>
      <c r="E44" s="39"/>
      <c r="F44" s="73"/>
      <c r="G44" s="95">
        <f>Table148745323334353633[[#This Row],[Hours Worked]]*Table148745323334353633[[#This Row],[Rate]]</f>
        <v>0</v>
      </c>
      <c r="H44" s="116"/>
      <c r="I44" s="118">
        <f>IF(Table148745323334353633[[#This Row],[Equipment Used (Dropdown)]] &lt;&gt; "", RIGHT(Table148745323334353633[[#This Row],[Equipment Used (Dropdown)]],6),0)</f>
        <v>0</v>
      </c>
      <c r="J44" s="94"/>
      <c r="K44" s="95">
        <f>Table148745323334353633[[#This Row],[Rate (Auto selects)]]*Table148745323334353633[[#This Row],[Hours Used]]</f>
        <v>0</v>
      </c>
      <c r="S44" s="33"/>
      <c r="T44" s="39"/>
      <c r="U44" s="39"/>
      <c r="V44" s="39"/>
      <c r="W44" s="39"/>
      <c r="X44" s="39"/>
      <c r="Y44" s="112">
        <f>IF(X44 &lt;&gt; "", RIGHT(Table1577531128384858688[[#This Row],[Class (Dropdown)]],6),0)</f>
        <v>0</v>
      </c>
      <c r="Z44" s="108"/>
      <c r="AA44" s="107"/>
      <c r="AB44" s="111">
        <f>Table1577531128384858688[[#This Row],[Rate (Auto fill)]]*Table1577531128384858688[[#This Row],[Hours Groomed]]</f>
        <v>0</v>
      </c>
      <c r="AC44" s="32"/>
      <c r="AD44" s="84"/>
      <c r="AE44" s="85"/>
      <c r="AF44" s="85"/>
      <c r="AI44" s="33"/>
      <c r="AJ44" s="39"/>
      <c r="AK44" s="39"/>
      <c r="AL44" s="39"/>
      <c r="AM44" s="76"/>
      <c r="AN44" s="39"/>
      <c r="AO44" s="39"/>
      <c r="AP44" s="33"/>
      <c r="AQ44" s="77"/>
      <c r="AR44" s="39"/>
      <c r="AS44" s="39"/>
      <c r="AT44" s="76"/>
      <c r="AU44" s="39"/>
      <c r="AV44" s="78"/>
      <c r="AW44" s="33"/>
      <c r="AX44" s="77"/>
      <c r="AY44" s="39"/>
      <c r="AZ44" s="39"/>
      <c r="BA44" s="76"/>
      <c r="BB44" s="39"/>
      <c r="BC44" s="78"/>
      <c r="BD44" s="33"/>
      <c r="BE44" s="77"/>
      <c r="BF44" s="39"/>
      <c r="BG44" s="39"/>
      <c r="BH44" s="76"/>
      <c r="BI44" s="39"/>
      <c r="BJ44" s="78"/>
      <c r="BK44" s="33"/>
    </row>
    <row r="45" spans="1:63" x14ac:dyDescent="0.35">
      <c r="A45" s="77"/>
      <c r="B45" s="39"/>
      <c r="C45" s="39"/>
      <c r="D45" s="39"/>
      <c r="E45" s="39"/>
      <c r="F45" s="73"/>
      <c r="G45" s="95">
        <f>Table148745323334353633[[#This Row],[Hours Worked]]*Table148745323334353633[[#This Row],[Rate]]</f>
        <v>0</v>
      </c>
      <c r="H45" s="116"/>
      <c r="I45" s="118">
        <f>IF(Table148745323334353633[[#This Row],[Equipment Used (Dropdown)]] &lt;&gt; "", RIGHT(Table148745323334353633[[#This Row],[Equipment Used (Dropdown)]],6),0)</f>
        <v>0</v>
      </c>
      <c r="J45" s="94"/>
      <c r="K45" s="95">
        <f>Table148745323334353633[[#This Row],[Rate (Auto selects)]]*Table148745323334353633[[#This Row],[Hours Used]]</f>
        <v>0</v>
      </c>
      <c r="S45" s="33"/>
      <c r="T45" s="39"/>
      <c r="U45" s="39"/>
      <c r="V45" s="39"/>
      <c r="W45" s="39"/>
      <c r="X45" s="39"/>
      <c r="Y45" s="112">
        <f>IF(X45 &lt;&gt; "", RIGHT(Table1577531128384858688[[#This Row],[Class (Dropdown)]],6),0)</f>
        <v>0</v>
      </c>
      <c r="Z45" s="108"/>
      <c r="AA45" s="107"/>
      <c r="AB45" s="111">
        <f>Table1577531128384858688[[#This Row],[Rate (Auto fill)]]*Table1577531128384858688[[#This Row],[Hours Groomed]]</f>
        <v>0</v>
      </c>
      <c r="AC45" s="32"/>
      <c r="AD45" s="84"/>
      <c r="AE45" s="85"/>
      <c r="AF45" s="85"/>
      <c r="AI45" s="33"/>
      <c r="AJ45" s="39"/>
      <c r="AK45" s="39"/>
      <c r="AL45" s="39"/>
      <c r="AM45" s="76"/>
      <c r="AN45" s="39"/>
      <c r="AO45" s="39"/>
      <c r="AP45" s="33"/>
      <c r="AQ45" s="77"/>
      <c r="AR45" s="39"/>
      <c r="AS45" s="39"/>
      <c r="AT45" s="76"/>
      <c r="AU45" s="39"/>
      <c r="AV45" s="78"/>
      <c r="AW45" s="33"/>
      <c r="AX45" s="77"/>
      <c r="AY45" s="39"/>
      <c r="AZ45" s="39"/>
      <c r="BA45" s="76"/>
      <c r="BB45" s="39"/>
      <c r="BC45" s="78"/>
      <c r="BD45" s="33"/>
      <c r="BE45" s="77"/>
      <c r="BF45" s="39"/>
      <c r="BG45" s="39"/>
      <c r="BH45" s="76"/>
      <c r="BI45" s="39"/>
      <c r="BJ45" s="78"/>
      <c r="BK45" s="33"/>
    </row>
    <row r="46" spans="1:63" x14ac:dyDescent="0.35">
      <c r="A46" s="77"/>
      <c r="B46" s="39"/>
      <c r="C46" s="39"/>
      <c r="D46" s="39"/>
      <c r="E46" s="39"/>
      <c r="F46" s="73"/>
      <c r="G46" s="95">
        <f>Table148745323334353633[[#This Row],[Hours Worked]]*Table148745323334353633[[#This Row],[Rate]]</f>
        <v>0</v>
      </c>
      <c r="H46" s="116"/>
      <c r="I46" s="118">
        <f>IF(Table148745323334353633[[#This Row],[Equipment Used (Dropdown)]] &lt;&gt; "", RIGHT(Table148745323334353633[[#This Row],[Equipment Used (Dropdown)]],6),0)</f>
        <v>0</v>
      </c>
      <c r="J46" s="94"/>
      <c r="K46" s="95">
        <f>Table148745323334353633[[#This Row],[Rate (Auto selects)]]*Table148745323334353633[[#This Row],[Hours Used]]</f>
        <v>0</v>
      </c>
      <c r="S46" s="33"/>
      <c r="T46" s="39"/>
      <c r="U46" s="39"/>
      <c r="V46" s="39"/>
      <c r="W46" s="39"/>
      <c r="X46" s="39"/>
      <c r="Y46" s="112">
        <f>IF(X46 &lt;&gt; "", RIGHT(Table1577531128384858688[[#This Row],[Class (Dropdown)]],6),0)</f>
        <v>0</v>
      </c>
      <c r="Z46" s="108"/>
      <c r="AA46" s="107"/>
      <c r="AB46" s="111">
        <f>Table1577531128384858688[[#This Row],[Rate (Auto fill)]]*Table1577531128384858688[[#This Row],[Hours Groomed]]</f>
        <v>0</v>
      </c>
      <c r="AC46" s="32"/>
      <c r="AD46" s="84"/>
      <c r="AE46" s="85"/>
      <c r="AF46" s="85"/>
      <c r="AI46" s="33"/>
      <c r="AJ46" s="39"/>
      <c r="AK46" s="39"/>
      <c r="AL46" s="39"/>
      <c r="AM46" s="76"/>
      <c r="AN46" s="39"/>
      <c r="AO46" s="39"/>
      <c r="AP46" s="33"/>
      <c r="AQ46" s="77"/>
      <c r="AR46" s="39"/>
      <c r="AS46" s="39"/>
      <c r="AT46" s="76"/>
      <c r="AU46" s="39"/>
      <c r="AV46" s="78"/>
      <c r="AW46" s="33"/>
      <c r="AX46" s="77"/>
      <c r="AY46" s="39"/>
      <c r="AZ46" s="39"/>
      <c r="BA46" s="76"/>
      <c r="BB46" s="39"/>
      <c r="BC46" s="78"/>
      <c r="BD46" s="33"/>
      <c r="BE46" s="77"/>
      <c r="BF46" s="39"/>
      <c r="BG46" s="39"/>
      <c r="BH46" s="76"/>
      <c r="BI46" s="39"/>
      <c r="BJ46" s="78"/>
      <c r="BK46" s="33"/>
    </row>
    <row r="47" spans="1:63" x14ac:dyDescent="0.35">
      <c r="A47" s="77"/>
      <c r="B47" s="39"/>
      <c r="C47" s="39"/>
      <c r="D47" s="39"/>
      <c r="E47" s="39"/>
      <c r="F47" s="73"/>
      <c r="G47" s="95">
        <f>Table148745323334353633[[#This Row],[Hours Worked]]*Table148745323334353633[[#This Row],[Rate]]</f>
        <v>0</v>
      </c>
      <c r="H47" s="116"/>
      <c r="I47" s="118">
        <f>IF(Table148745323334353633[[#This Row],[Equipment Used (Dropdown)]] &lt;&gt; "", RIGHT(Table148745323334353633[[#This Row],[Equipment Used (Dropdown)]],6),0)</f>
        <v>0</v>
      </c>
      <c r="J47" s="94"/>
      <c r="K47" s="95">
        <f>Table148745323334353633[[#This Row],[Rate (Auto selects)]]*Table148745323334353633[[#This Row],[Hours Used]]</f>
        <v>0</v>
      </c>
      <c r="S47" s="33"/>
      <c r="T47" s="39"/>
      <c r="U47" s="39"/>
      <c r="V47" s="39"/>
      <c r="W47" s="39"/>
      <c r="X47" s="39"/>
      <c r="Y47" s="112">
        <f>IF(X47 &lt;&gt; "", RIGHT(Table1577531128384858688[[#This Row],[Class (Dropdown)]],6),0)</f>
        <v>0</v>
      </c>
      <c r="Z47" s="108"/>
      <c r="AA47" s="107"/>
      <c r="AB47" s="111">
        <f>Table1577531128384858688[[#This Row],[Rate (Auto fill)]]*Table1577531128384858688[[#This Row],[Hours Groomed]]</f>
        <v>0</v>
      </c>
      <c r="AC47" s="32"/>
      <c r="AD47" s="84"/>
      <c r="AE47" s="85"/>
      <c r="AF47" s="85"/>
      <c r="AI47" s="33"/>
      <c r="AJ47" s="39"/>
      <c r="AK47" s="39"/>
      <c r="AL47" s="39"/>
      <c r="AM47" s="76"/>
      <c r="AN47" s="39"/>
      <c r="AO47" s="39"/>
      <c r="AP47" s="33"/>
      <c r="AQ47" s="77"/>
      <c r="AR47" s="39"/>
      <c r="AS47" s="39"/>
      <c r="AT47" s="76"/>
      <c r="AU47" s="39"/>
      <c r="AV47" s="78"/>
      <c r="AW47" s="33"/>
      <c r="AX47" s="77"/>
      <c r="AY47" s="39"/>
      <c r="AZ47" s="39"/>
      <c r="BA47" s="76"/>
      <c r="BB47" s="39"/>
      <c r="BC47" s="78"/>
      <c r="BD47" s="33"/>
      <c r="BE47" s="77"/>
      <c r="BF47" s="39"/>
      <c r="BG47" s="39"/>
      <c r="BH47" s="76"/>
      <c r="BI47" s="39"/>
      <c r="BJ47" s="78"/>
      <c r="BK47" s="33"/>
    </row>
    <row r="48" spans="1:63" x14ac:dyDescent="0.35">
      <c r="A48" s="77"/>
      <c r="B48" s="39"/>
      <c r="C48" s="39"/>
      <c r="D48" s="39"/>
      <c r="E48" s="39"/>
      <c r="F48" s="73"/>
      <c r="G48" s="95">
        <f>Table148745323334353633[[#This Row],[Hours Worked]]*Table148745323334353633[[#This Row],[Rate]]</f>
        <v>0</v>
      </c>
      <c r="H48" s="116"/>
      <c r="I48" s="118">
        <f>IF(Table148745323334353633[[#This Row],[Equipment Used (Dropdown)]] &lt;&gt; "", RIGHT(Table148745323334353633[[#This Row],[Equipment Used (Dropdown)]],6),0)</f>
        <v>0</v>
      </c>
      <c r="J48" s="94"/>
      <c r="K48" s="95">
        <f>Table148745323334353633[[#This Row],[Rate (Auto selects)]]*Table148745323334353633[[#This Row],[Hours Used]]</f>
        <v>0</v>
      </c>
      <c r="S48" s="33"/>
      <c r="T48" s="39"/>
      <c r="U48" s="39"/>
      <c r="V48" s="39"/>
      <c r="W48" s="39"/>
      <c r="X48" s="39"/>
      <c r="Y48" s="112">
        <f>IF(X48 &lt;&gt; "", RIGHT(Table1577531128384858688[[#This Row],[Class (Dropdown)]],6),0)</f>
        <v>0</v>
      </c>
      <c r="Z48" s="108"/>
      <c r="AA48" s="107"/>
      <c r="AB48" s="111">
        <f>Table1577531128384858688[[#This Row],[Rate (Auto fill)]]*Table1577531128384858688[[#This Row],[Hours Groomed]]</f>
        <v>0</v>
      </c>
      <c r="AC48" s="32"/>
      <c r="AD48" s="84"/>
      <c r="AE48" s="85"/>
      <c r="AF48" s="85"/>
      <c r="AI48" s="33"/>
      <c r="AJ48" s="39"/>
      <c r="AK48" s="39"/>
      <c r="AL48" s="39"/>
      <c r="AM48" s="76"/>
      <c r="AN48" s="39"/>
      <c r="AO48" s="39"/>
      <c r="AP48" s="33"/>
      <c r="AQ48" s="77"/>
      <c r="AR48" s="39"/>
      <c r="AS48" s="39"/>
      <c r="AT48" s="76"/>
      <c r="AU48" s="39"/>
      <c r="AV48" s="78"/>
      <c r="AW48" s="33"/>
      <c r="AX48" s="77"/>
      <c r="AY48" s="39"/>
      <c r="AZ48" s="39"/>
      <c r="BA48" s="76"/>
      <c r="BB48" s="39"/>
      <c r="BC48" s="78"/>
      <c r="BD48" s="33"/>
      <c r="BE48" s="77"/>
      <c r="BF48" s="39"/>
      <c r="BG48" s="39"/>
      <c r="BH48" s="76"/>
      <c r="BI48" s="39"/>
      <c r="BJ48" s="78"/>
      <c r="BK48" s="33"/>
    </row>
    <row r="49" spans="1:63" x14ac:dyDescent="0.35">
      <c r="A49" s="77"/>
      <c r="B49" s="39"/>
      <c r="C49" s="39"/>
      <c r="D49" s="39"/>
      <c r="E49" s="39"/>
      <c r="F49" s="73"/>
      <c r="G49" s="95">
        <f>Table148745323334353633[[#This Row],[Hours Worked]]*Table148745323334353633[[#This Row],[Rate]]</f>
        <v>0</v>
      </c>
      <c r="H49" s="116"/>
      <c r="I49" s="118">
        <f>IF(Table148745323334353633[[#This Row],[Equipment Used (Dropdown)]] &lt;&gt; "", RIGHT(Table148745323334353633[[#This Row],[Equipment Used (Dropdown)]],6),0)</f>
        <v>0</v>
      </c>
      <c r="J49" s="94"/>
      <c r="K49" s="95">
        <f>Table148745323334353633[[#This Row],[Rate (Auto selects)]]*Table148745323334353633[[#This Row],[Hours Used]]</f>
        <v>0</v>
      </c>
      <c r="S49" s="33"/>
      <c r="T49" s="39"/>
      <c r="U49" s="39"/>
      <c r="V49" s="39"/>
      <c r="W49" s="39"/>
      <c r="X49" s="39"/>
      <c r="Y49" s="112">
        <f>IF(X49 &lt;&gt; "", RIGHT(Table1577531128384858688[[#This Row],[Class (Dropdown)]],6),0)</f>
        <v>0</v>
      </c>
      <c r="Z49" s="108"/>
      <c r="AA49" s="107"/>
      <c r="AB49" s="111">
        <f>Table1577531128384858688[[#This Row],[Rate (Auto fill)]]*Table1577531128384858688[[#This Row],[Hours Groomed]]</f>
        <v>0</v>
      </c>
      <c r="AC49" s="32"/>
      <c r="AD49" s="84"/>
      <c r="AE49" s="85"/>
      <c r="AF49" s="85"/>
      <c r="AI49" s="33"/>
      <c r="AJ49" s="39"/>
      <c r="AK49" s="39"/>
      <c r="AL49" s="39"/>
      <c r="AM49" s="76"/>
      <c r="AN49" s="39"/>
      <c r="AO49" s="39"/>
      <c r="AP49" s="33"/>
      <c r="AQ49" s="77"/>
      <c r="AR49" s="39"/>
      <c r="AS49" s="39"/>
      <c r="AT49" s="76"/>
      <c r="AU49" s="39"/>
      <c r="AV49" s="78"/>
      <c r="AW49" s="33"/>
      <c r="AX49" s="77"/>
      <c r="AY49" s="39"/>
      <c r="AZ49" s="39"/>
      <c r="BA49" s="76"/>
      <c r="BB49" s="39"/>
      <c r="BC49" s="78"/>
      <c r="BD49" s="33"/>
      <c r="BE49" s="77"/>
      <c r="BF49" s="39"/>
      <c r="BG49" s="39"/>
      <c r="BH49" s="76"/>
      <c r="BI49" s="39"/>
      <c r="BJ49" s="78"/>
      <c r="BK49" s="33"/>
    </row>
    <row r="50" spans="1:63" x14ac:dyDescent="0.35">
      <c r="A50" s="77"/>
      <c r="B50" s="39"/>
      <c r="C50" s="39"/>
      <c r="D50" s="39"/>
      <c r="E50" s="39"/>
      <c r="F50" s="73"/>
      <c r="G50" s="95">
        <f>Table148745323334353633[[#This Row],[Hours Worked]]*Table148745323334353633[[#This Row],[Rate]]</f>
        <v>0</v>
      </c>
      <c r="H50" s="116"/>
      <c r="I50" s="118">
        <f>IF(Table148745323334353633[[#This Row],[Equipment Used (Dropdown)]] &lt;&gt; "", RIGHT(Table148745323334353633[[#This Row],[Equipment Used (Dropdown)]],6),0)</f>
        <v>0</v>
      </c>
      <c r="J50" s="94"/>
      <c r="K50" s="95">
        <f>Table148745323334353633[[#This Row],[Rate (Auto selects)]]*Table148745323334353633[[#This Row],[Hours Used]]</f>
        <v>0</v>
      </c>
      <c r="S50" s="33"/>
      <c r="T50" s="39"/>
      <c r="U50" s="39"/>
      <c r="V50" s="39"/>
      <c r="W50" s="39"/>
      <c r="X50" s="39"/>
      <c r="Y50" s="112">
        <f>IF(X50 &lt;&gt; "", RIGHT(Table1577531128384858688[[#This Row],[Class (Dropdown)]],6),0)</f>
        <v>0</v>
      </c>
      <c r="Z50" s="108"/>
      <c r="AA50" s="107"/>
      <c r="AB50" s="111">
        <f>Table1577531128384858688[[#This Row],[Rate (Auto fill)]]*Table1577531128384858688[[#This Row],[Hours Groomed]]</f>
        <v>0</v>
      </c>
      <c r="AC50" s="32"/>
      <c r="AD50" s="84"/>
      <c r="AE50" s="85"/>
      <c r="AF50" s="85"/>
      <c r="AI50" s="33"/>
      <c r="AJ50" s="39"/>
      <c r="AK50" s="39"/>
      <c r="AL50" s="39"/>
      <c r="AM50" s="76"/>
      <c r="AN50" s="39"/>
      <c r="AO50" s="39"/>
      <c r="AP50" s="33"/>
      <c r="AQ50" s="77"/>
      <c r="AR50" s="39"/>
      <c r="AS50" s="39"/>
      <c r="AT50" s="76"/>
      <c r="AU50" s="39"/>
      <c r="AV50" s="78"/>
      <c r="AW50" s="33"/>
      <c r="AX50" s="77"/>
      <c r="AY50" s="39"/>
      <c r="AZ50" s="39"/>
      <c r="BA50" s="76"/>
      <c r="BB50" s="39"/>
      <c r="BC50" s="78"/>
      <c r="BD50" s="33"/>
      <c r="BE50" s="77"/>
      <c r="BF50" s="39"/>
      <c r="BG50" s="39"/>
      <c r="BH50" s="76"/>
      <c r="BI50" s="39"/>
      <c r="BJ50" s="78"/>
      <c r="BK50" s="33"/>
    </row>
    <row r="51" spans="1:63" x14ac:dyDescent="0.35">
      <c r="A51" s="77"/>
      <c r="B51" s="39"/>
      <c r="C51" s="39"/>
      <c r="D51" s="39"/>
      <c r="E51" s="39"/>
      <c r="F51" s="73"/>
      <c r="G51" s="95">
        <f>Table148745323334353633[[#This Row],[Hours Worked]]*Table148745323334353633[[#This Row],[Rate]]</f>
        <v>0</v>
      </c>
      <c r="H51" s="116"/>
      <c r="I51" s="118">
        <f>IF(Table148745323334353633[[#This Row],[Equipment Used (Dropdown)]] &lt;&gt; "", RIGHT(Table148745323334353633[[#This Row],[Equipment Used (Dropdown)]],6),0)</f>
        <v>0</v>
      </c>
      <c r="J51" s="94"/>
      <c r="K51" s="95">
        <f>Table148745323334353633[[#This Row],[Rate (Auto selects)]]*Table148745323334353633[[#This Row],[Hours Used]]</f>
        <v>0</v>
      </c>
      <c r="S51" s="33"/>
      <c r="T51" s="39"/>
      <c r="U51" s="39"/>
      <c r="V51" s="39"/>
      <c r="W51" s="39"/>
      <c r="X51" s="39"/>
      <c r="Y51" s="112">
        <f>IF(X51 &lt;&gt; "", RIGHT(Table1577531128384858688[[#This Row],[Class (Dropdown)]],6),0)</f>
        <v>0</v>
      </c>
      <c r="Z51" s="108"/>
      <c r="AA51" s="107"/>
      <c r="AB51" s="111">
        <f>Table1577531128384858688[[#This Row],[Rate (Auto fill)]]*Table1577531128384858688[[#This Row],[Hours Groomed]]</f>
        <v>0</v>
      </c>
      <c r="AC51" s="32"/>
      <c r="AD51" s="84"/>
      <c r="AE51" s="85"/>
      <c r="AF51" s="85"/>
      <c r="AI51" s="33"/>
      <c r="AJ51" s="39"/>
      <c r="AK51" s="39"/>
      <c r="AL51" s="39"/>
      <c r="AM51" s="76"/>
      <c r="AN51" s="39"/>
      <c r="AO51" s="39"/>
      <c r="AP51" s="33"/>
      <c r="AQ51" s="77"/>
      <c r="AR51" s="39"/>
      <c r="AS51" s="39"/>
      <c r="AT51" s="76"/>
      <c r="AU51" s="39"/>
      <c r="AV51" s="78"/>
      <c r="AW51" s="33"/>
      <c r="AX51" s="77"/>
      <c r="AY51" s="39"/>
      <c r="AZ51" s="39"/>
      <c r="BA51" s="76"/>
      <c r="BB51" s="39"/>
      <c r="BC51" s="78"/>
      <c r="BD51" s="33"/>
      <c r="BE51" s="77"/>
      <c r="BF51" s="39"/>
      <c r="BG51" s="39"/>
      <c r="BH51" s="76"/>
      <c r="BI51" s="39"/>
      <c r="BJ51" s="78"/>
      <c r="BK51" s="33"/>
    </row>
    <row r="52" spans="1:63" x14ac:dyDescent="0.35">
      <c r="A52" s="77"/>
      <c r="B52" s="39"/>
      <c r="C52" s="39"/>
      <c r="D52" s="39"/>
      <c r="E52" s="39"/>
      <c r="F52" s="73"/>
      <c r="G52" s="95">
        <f>Table148745323334353633[[#This Row],[Hours Worked]]*Table148745323334353633[[#This Row],[Rate]]</f>
        <v>0</v>
      </c>
      <c r="H52" s="116"/>
      <c r="I52" s="118">
        <f>IF(Table148745323334353633[[#This Row],[Equipment Used (Dropdown)]] &lt;&gt; "", RIGHT(Table148745323334353633[[#This Row],[Equipment Used (Dropdown)]],6),0)</f>
        <v>0</v>
      </c>
      <c r="J52" s="94"/>
      <c r="K52" s="95">
        <f>Table148745323334353633[[#This Row],[Rate (Auto selects)]]*Table148745323334353633[[#This Row],[Hours Used]]</f>
        <v>0</v>
      </c>
      <c r="S52" s="33"/>
      <c r="T52" s="39"/>
      <c r="U52" s="39"/>
      <c r="V52" s="39"/>
      <c r="W52" s="39"/>
      <c r="X52" s="39"/>
      <c r="Y52" s="112">
        <f>IF(X52 &lt;&gt; "", RIGHT(Table1577531128384858688[[#This Row],[Class (Dropdown)]],6),0)</f>
        <v>0</v>
      </c>
      <c r="Z52" s="108"/>
      <c r="AA52" s="107"/>
      <c r="AB52" s="111">
        <f>Table1577531128384858688[[#This Row],[Rate (Auto fill)]]*Table1577531128384858688[[#This Row],[Hours Groomed]]</f>
        <v>0</v>
      </c>
      <c r="AC52" s="32"/>
      <c r="AD52" s="84"/>
      <c r="AE52" s="85"/>
      <c r="AF52" s="85"/>
      <c r="AI52" s="33"/>
      <c r="AJ52" s="39"/>
      <c r="AK52" s="39"/>
      <c r="AL52" s="39"/>
      <c r="AM52" s="76"/>
      <c r="AN52" s="39"/>
      <c r="AO52" s="39"/>
      <c r="AP52" s="33"/>
      <c r="AQ52" s="77"/>
      <c r="AR52" s="39"/>
      <c r="AS52" s="39"/>
      <c r="AT52" s="76"/>
      <c r="AU52" s="39"/>
      <c r="AV52" s="78"/>
      <c r="AW52" s="33"/>
      <c r="AX52" s="77"/>
      <c r="AY52" s="39"/>
      <c r="AZ52" s="39"/>
      <c r="BA52" s="76"/>
      <c r="BB52" s="39"/>
      <c r="BC52" s="78"/>
      <c r="BD52" s="33"/>
      <c r="BE52" s="77"/>
      <c r="BF52" s="39"/>
      <c r="BG52" s="39"/>
      <c r="BH52" s="76"/>
      <c r="BI52" s="39"/>
      <c r="BJ52" s="78"/>
      <c r="BK52" s="33"/>
    </row>
    <row r="53" spans="1:63" x14ac:dyDescent="0.35">
      <c r="A53" s="77"/>
      <c r="B53" s="39"/>
      <c r="C53" s="39"/>
      <c r="D53" s="39"/>
      <c r="E53" s="39"/>
      <c r="F53" s="73"/>
      <c r="G53" s="95">
        <f>Table148745323334353633[[#This Row],[Hours Worked]]*Table148745323334353633[[#This Row],[Rate]]</f>
        <v>0</v>
      </c>
      <c r="H53" s="116"/>
      <c r="I53" s="118">
        <f>IF(Table148745323334353633[[#This Row],[Equipment Used (Dropdown)]] &lt;&gt; "", RIGHT(Table148745323334353633[[#This Row],[Equipment Used (Dropdown)]],6),0)</f>
        <v>0</v>
      </c>
      <c r="J53" s="94"/>
      <c r="K53" s="95">
        <f>Table148745323334353633[[#This Row],[Rate (Auto selects)]]*Table148745323334353633[[#This Row],[Hours Used]]</f>
        <v>0</v>
      </c>
      <c r="S53" s="33"/>
      <c r="T53" s="39"/>
      <c r="U53" s="39"/>
      <c r="V53" s="39"/>
      <c r="W53" s="39"/>
      <c r="X53" s="39"/>
      <c r="Y53" s="112">
        <f>IF(X53 &lt;&gt; "", RIGHT(Table1577531128384858688[[#This Row],[Class (Dropdown)]],6),0)</f>
        <v>0</v>
      </c>
      <c r="Z53" s="108"/>
      <c r="AA53" s="107"/>
      <c r="AB53" s="111">
        <f>Table1577531128384858688[[#This Row],[Rate (Auto fill)]]*Table1577531128384858688[[#This Row],[Hours Groomed]]</f>
        <v>0</v>
      </c>
      <c r="AC53" s="32"/>
      <c r="AD53" s="84"/>
      <c r="AE53" s="85"/>
      <c r="AF53" s="85"/>
      <c r="AI53" s="33"/>
      <c r="AJ53" s="39"/>
      <c r="AK53" s="39"/>
      <c r="AL53" s="39"/>
      <c r="AM53" s="76"/>
      <c r="AN53" s="39"/>
      <c r="AO53" s="39"/>
      <c r="AP53" s="33"/>
      <c r="AQ53" s="77"/>
      <c r="AR53" s="39"/>
      <c r="AS53" s="39"/>
      <c r="AT53" s="76"/>
      <c r="AU53" s="39"/>
      <c r="AV53" s="78"/>
      <c r="AW53" s="33"/>
      <c r="AX53" s="77"/>
      <c r="AY53" s="39"/>
      <c r="AZ53" s="39"/>
      <c r="BA53" s="76"/>
      <c r="BB53" s="39"/>
      <c r="BC53" s="78"/>
      <c r="BD53" s="33"/>
      <c r="BE53" s="77"/>
      <c r="BF53" s="39"/>
      <c r="BG53" s="39"/>
      <c r="BH53" s="76"/>
      <c r="BI53" s="39"/>
      <c r="BJ53" s="78"/>
      <c r="BK53" s="33"/>
    </row>
    <row r="54" spans="1:63" x14ac:dyDescent="0.35">
      <c r="A54" s="77"/>
      <c r="B54" s="39"/>
      <c r="C54" s="39"/>
      <c r="D54" s="39"/>
      <c r="E54" s="39"/>
      <c r="F54" s="73"/>
      <c r="G54" s="95">
        <f>Table148745323334353633[[#This Row],[Hours Worked]]*Table148745323334353633[[#This Row],[Rate]]</f>
        <v>0</v>
      </c>
      <c r="H54" s="116"/>
      <c r="I54" s="118">
        <f>IF(Table148745323334353633[[#This Row],[Equipment Used (Dropdown)]] &lt;&gt; "", RIGHT(Table148745323334353633[[#This Row],[Equipment Used (Dropdown)]],6),0)</f>
        <v>0</v>
      </c>
      <c r="J54" s="94"/>
      <c r="K54" s="95">
        <f>Table148745323334353633[[#This Row],[Rate (Auto selects)]]*Table148745323334353633[[#This Row],[Hours Used]]</f>
        <v>0</v>
      </c>
      <c r="S54" s="33"/>
      <c r="T54" s="39"/>
      <c r="U54" s="39"/>
      <c r="V54" s="39"/>
      <c r="W54" s="39"/>
      <c r="X54" s="39"/>
      <c r="Y54" s="112">
        <f>IF(X54 &lt;&gt; "", RIGHT(Table1577531128384858688[[#This Row],[Class (Dropdown)]],6),0)</f>
        <v>0</v>
      </c>
      <c r="Z54" s="108"/>
      <c r="AA54" s="107"/>
      <c r="AB54" s="111">
        <f>Table1577531128384858688[[#This Row],[Rate (Auto fill)]]*Table1577531128384858688[[#This Row],[Hours Groomed]]</f>
        <v>0</v>
      </c>
      <c r="AC54" s="32"/>
      <c r="AD54" s="84"/>
      <c r="AE54" s="85"/>
      <c r="AF54" s="85"/>
      <c r="AI54" s="33"/>
      <c r="AJ54" s="39"/>
      <c r="AK54" s="39"/>
      <c r="AL54" s="39"/>
      <c r="AM54" s="76"/>
      <c r="AN54" s="39"/>
      <c r="AO54" s="39"/>
      <c r="AP54" s="33"/>
      <c r="AQ54" s="77"/>
      <c r="AR54" s="39"/>
      <c r="AS54" s="39"/>
      <c r="AT54" s="76"/>
      <c r="AU54" s="39"/>
      <c r="AV54" s="78"/>
      <c r="AW54" s="33"/>
      <c r="AX54" s="77"/>
      <c r="AY54" s="39"/>
      <c r="AZ54" s="39"/>
      <c r="BA54" s="76"/>
      <c r="BB54" s="39"/>
      <c r="BC54" s="78"/>
      <c r="BD54" s="33"/>
      <c r="BE54" s="77"/>
      <c r="BF54" s="39"/>
      <c r="BG54" s="39"/>
      <c r="BH54" s="76"/>
      <c r="BI54" s="39"/>
      <c r="BJ54" s="78"/>
      <c r="BK54" s="33"/>
    </row>
    <row r="55" spans="1:63" x14ac:dyDescent="0.35">
      <c r="A55" s="77"/>
      <c r="B55" s="39"/>
      <c r="C55" s="39"/>
      <c r="D55" s="39"/>
      <c r="E55" s="39"/>
      <c r="F55" s="73"/>
      <c r="G55" s="95">
        <f>Table148745323334353633[[#This Row],[Hours Worked]]*Table148745323334353633[[#This Row],[Rate]]</f>
        <v>0</v>
      </c>
      <c r="H55" s="116"/>
      <c r="I55" s="118">
        <f>IF(Table148745323334353633[[#This Row],[Equipment Used (Dropdown)]] &lt;&gt; "", RIGHT(Table148745323334353633[[#This Row],[Equipment Used (Dropdown)]],6),0)</f>
        <v>0</v>
      </c>
      <c r="J55" s="94"/>
      <c r="K55" s="95">
        <f>Table148745323334353633[[#This Row],[Rate (Auto selects)]]*Table148745323334353633[[#This Row],[Hours Used]]</f>
        <v>0</v>
      </c>
      <c r="S55" s="33"/>
      <c r="T55" s="39"/>
      <c r="U55" s="39"/>
      <c r="V55" s="39"/>
      <c r="W55" s="39"/>
      <c r="X55" s="39"/>
      <c r="Y55" s="112">
        <f>IF(X55 &lt;&gt; "", RIGHT(Table1577531128384858688[[#This Row],[Class (Dropdown)]],6),0)</f>
        <v>0</v>
      </c>
      <c r="Z55" s="108"/>
      <c r="AA55" s="107"/>
      <c r="AB55" s="111">
        <f>Table1577531128384858688[[#This Row],[Rate (Auto fill)]]*Table1577531128384858688[[#This Row],[Hours Groomed]]</f>
        <v>0</v>
      </c>
      <c r="AC55" s="32"/>
      <c r="AD55" s="84"/>
      <c r="AE55" s="85"/>
      <c r="AF55" s="85"/>
      <c r="AI55" s="33"/>
      <c r="AJ55" s="39"/>
      <c r="AK55" s="39"/>
      <c r="AL55" s="39"/>
      <c r="AM55" s="76"/>
      <c r="AN55" s="39"/>
      <c r="AO55" s="39"/>
      <c r="AP55" s="33"/>
      <c r="AQ55" s="77"/>
      <c r="AR55" s="39"/>
      <c r="AS55" s="39"/>
      <c r="AT55" s="76"/>
      <c r="AU55" s="39"/>
      <c r="AV55" s="78"/>
      <c r="AW55" s="33"/>
      <c r="AX55" s="77"/>
      <c r="AY55" s="39"/>
      <c r="AZ55" s="39"/>
      <c r="BA55" s="76"/>
      <c r="BB55" s="39"/>
      <c r="BC55" s="78"/>
      <c r="BD55" s="33"/>
      <c r="BE55" s="77"/>
      <c r="BF55" s="39"/>
      <c r="BG55" s="39"/>
      <c r="BH55" s="76"/>
      <c r="BI55" s="39"/>
      <c r="BJ55" s="78"/>
      <c r="BK55" s="33"/>
    </row>
    <row r="56" spans="1:63" x14ac:dyDescent="0.35">
      <c r="A56" s="77"/>
      <c r="B56" s="39"/>
      <c r="C56" s="39"/>
      <c r="D56" s="39"/>
      <c r="E56" s="39"/>
      <c r="F56" s="73"/>
      <c r="G56" s="95">
        <f>Table148745323334353633[[#This Row],[Hours Worked]]*Table148745323334353633[[#This Row],[Rate]]</f>
        <v>0</v>
      </c>
      <c r="H56" s="116"/>
      <c r="I56" s="118">
        <f>IF(Table148745323334353633[[#This Row],[Equipment Used (Dropdown)]] &lt;&gt; "", RIGHT(Table148745323334353633[[#This Row],[Equipment Used (Dropdown)]],6),0)</f>
        <v>0</v>
      </c>
      <c r="J56" s="94"/>
      <c r="K56" s="95">
        <f>Table148745323334353633[[#This Row],[Rate (Auto selects)]]*Table148745323334353633[[#This Row],[Hours Used]]</f>
        <v>0</v>
      </c>
      <c r="S56" s="33"/>
      <c r="T56" s="39"/>
      <c r="U56" s="39"/>
      <c r="V56" s="39"/>
      <c r="W56" s="39"/>
      <c r="X56" s="39"/>
      <c r="Y56" s="112">
        <f>IF(X56 &lt;&gt; "", RIGHT(Table1577531128384858688[[#This Row],[Class (Dropdown)]],6),0)</f>
        <v>0</v>
      </c>
      <c r="Z56" s="108"/>
      <c r="AA56" s="107"/>
      <c r="AB56" s="111">
        <f>Table1577531128384858688[[#This Row],[Rate (Auto fill)]]*Table1577531128384858688[[#This Row],[Hours Groomed]]</f>
        <v>0</v>
      </c>
      <c r="AC56" s="32"/>
      <c r="AD56" s="84"/>
      <c r="AE56" s="85"/>
      <c r="AF56" s="85"/>
      <c r="AI56" s="33"/>
      <c r="AJ56" s="39"/>
      <c r="AK56" s="39"/>
      <c r="AL56" s="39"/>
      <c r="AM56" s="76"/>
      <c r="AN56" s="39"/>
      <c r="AO56" s="39"/>
      <c r="AP56" s="33"/>
      <c r="AQ56" s="77"/>
      <c r="AR56" s="39"/>
      <c r="AS56" s="39"/>
      <c r="AT56" s="76"/>
      <c r="AU56" s="39"/>
      <c r="AV56" s="78"/>
      <c r="AW56" s="33"/>
      <c r="AX56" s="77"/>
      <c r="AY56" s="39"/>
      <c r="AZ56" s="39"/>
      <c r="BA56" s="76"/>
      <c r="BB56" s="39"/>
      <c r="BC56" s="78"/>
      <c r="BD56" s="33"/>
      <c r="BE56" s="77"/>
      <c r="BF56" s="39"/>
      <c r="BG56" s="39"/>
      <c r="BH56" s="76"/>
      <c r="BI56" s="39"/>
      <c r="BJ56" s="78"/>
      <c r="BK56" s="33"/>
    </row>
    <row r="57" spans="1:63" x14ac:dyDescent="0.35">
      <c r="A57" s="77"/>
      <c r="B57" s="39"/>
      <c r="C57" s="39"/>
      <c r="D57" s="39"/>
      <c r="E57" s="39"/>
      <c r="F57" s="73"/>
      <c r="G57" s="95">
        <f>Table148745323334353633[[#This Row],[Hours Worked]]*Table148745323334353633[[#This Row],[Rate]]</f>
        <v>0</v>
      </c>
      <c r="H57" s="116"/>
      <c r="I57" s="118">
        <f>IF(Table148745323334353633[[#This Row],[Equipment Used (Dropdown)]] &lt;&gt; "", RIGHT(Table148745323334353633[[#This Row],[Equipment Used (Dropdown)]],6),0)</f>
        <v>0</v>
      </c>
      <c r="J57" s="94"/>
      <c r="K57" s="95">
        <f>Table148745323334353633[[#This Row],[Rate (Auto selects)]]*Table148745323334353633[[#This Row],[Hours Used]]</f>
        <v>0</v>
      </c>
      <c r="S57" s="33"/>
      <c r="T57" s="39"/>
      <c r="U57" s="39"/>
      <c r="V57" s="39"/>
      <c r="W57" s="39"/>
      <c r="X57" s="39"/>
      <c r="Y57" s="112">
        <f>IF(X57 &lt;&gt; "", RIGHT(Table1577531128384858688[[#This Row],[Class (Dropdown)]],6),0)</f>
        <v>0</v>
      </c>
      <c r="Z57" s="108"/>
      <c r="AA57" s="107"/>
      <c r="AB57" s="111">
        <f>Table1577531128384858688[[#This Row],[Rate (Auto fill)]]*Table1577531128384858688[[#This Row],[Hours Groomed]]</f>
        <v>0</v>
      </c>
      <c r="AC57" s="32"/>
      <c r="AD57" s="84"/>
      <c r="AE57" s="85"/>
      <c r="AF57" s="85"/>
      <c r="AI57" s="33"/>
      <c r="AJ57" s="39"/>
      <c r="AK57" s="39"/>
      <c r="AL57" s="39"/>
      <c r="AM57" s="76"/>
      <c r="AN57" s="39"/>
      <c r="AO57" s="39"/>
      <c r="AP57" s="33"/>
      <c r="AQ57" s="77"/>
      <c r="AR57" s="39"/>
      <c r="AS57" s="39"/>
      <c r="AT57" s="76"/>
      <c r="AU57" s="39"/>
      <c r="AV57" s="78"/>
      <c r="AW57" s="33"/>
      <c r="AX57" s="77"/>
      <c r="AY57" s="39"/>
      <c r="AZ57" s="39"/>
      <c r="BA57" s="76"/>
      <c r="BB57" s="39"/>
      <c r="BC57" s="78"/>
      <c r="BD57" s="33"/>
      <c r="BE57" s="77"/>
      <c r="BF57" s="39"/>
      <c r="BG57" s="39"/>
      <c r="BH57" s="76"/>
      <c r="BI57" s="39"/>
      <c r="BJ57" s="78"/>
      <c r="BK57" s="33"/>
    </row>
    <row r="58" spans="1:63" x14ac:dyDescent="0.35">
      <c r="A58" s="77"/>
      <c r="B58" s="39"/>
      <c r="C58" s="39"/>
      <c r="D58" s="39"/>
      <c r="E58" s="39"/>
      <c r="F58" s="73"/>
      <c r="G58" s="95">
        <f>Table148745323334353633[[#This Row],[Hours Worked]]*Table148745323334353633[[#This Row],[Rate]]</f>
        <v>0</v>
      </c>
      <c r="H58" s="116"/>
      <c r="I58" s="118">
        <f>IF(Table148745323334353633[[#This Row],[Equipment Used (Dropdown)]] &lt;&gt; "", RIGHT(Table148745323334353633[[#This Row],[Equipment Used (Dropdown)]],6),0)</f>
        <v>0</v>
      </c>
      <c r="J58" s="94"/>
      <c r="K58" s="95">
        <f>Table148745323334353633[[#This Row],[Rate (Auto selects)]]*Table148745323334353633[[#This Row],[Hours Used]]</f>
        <v>0</v>
      </c>
      <c r="S58" s="33"/>
      <c r="T58" s="39"/>
      <c r="U58" s="39"/>
      <c r="V58" s="39"/>
      <c r="W58" s="39"/>
      <c r="X58" s="39"/>
      <c r="Y58" s="112">
        <f>IF(X58 &lt;&gt; "", RIGHT(Table1577531128384858688[[#This Row],[Class (Dropdown)]],6),0)</f>
        <v>0</v>
      </c>
      <c r="Z58" s="108"/>
      <c r="AA58" s="107"/>
      <c r="AB58" s="111">
        <f>Table1577531128384858688[[#This Row],[Rate (Auto fill)]]*Table1577531128384858688[[#This Row],[Hours Groomed]]</f>
        <v>0</v>
      </c>
      <c r="AC58" s="32"/>
      <c r="AD58" s="84"/>
      <c r="AE58" s="85"/>
      <c r="AF58" s="85"/>
      <c r="AI58" s="33"/>
      <c r="AJ58" s="39"/>
      <c r="AK58" s="39"/>
      <c r="AL58" s="39"/>
      <c r="AM58" s="76"/>
      <c r="AN58" s="39"/>
      <c r="AO58" s="39"/>
      <c r="AP58" s="33"/>
      <c r="AQ58" s="77"/>
      <c r="AR58" s="39"/>
      <c r="AS58" s="39"/>
      <c r="AT58" s="76"/>
      <c r="AU58" s="39"/>
      <c r="AV58" s="78"/>
      <c r="AW58" s="33"/>
      <c r="AX58" s="77"/>
      <c r="AY58" s="39"/>
      <c r="AZ58" s="39"/>
      <c r="BA58" s="76"/>
      <c r="BB58" s="39"/>
      <c r="BC58" s="78"/>
      <c r="BD58" s="33"/>
      <c r="BE58" s="77"/>
      <c r="BF58" s="39"/>
      <c r="BG58" s="39"/>
      <c r="BH58" s="76"/>
      <c r="BI58" s="39"/>
      <c r="BJ58" s="78"/>
      <c r="BK58" s="33"/>
    </row>
    <row r="59" spans="1:63" x14ac:dyDescent="0.35">
      <c r="A59" s="77"/>
      <c r="B59" s="39"/>
      <c r="C59" s="39"/>
      <c r="D59" s="39"/>
      <c r="E59" s="39"/>
      <c r="F59" s="73"/>
      <c r="G59" s="95">
        <f>Table148745323334353633[[#This Row],[Hours Worked]]*Table148745323334353633[[#This Row],[Rate]]</f>
        <v>0</v>
      </c>
      <c r="H59" s="116"/>
      <c r="I59" s="118">
        <f>IF(Table148745323334353633[[#This Row],[Equipment Used (Dropdown)]] &lt;&gt; "", RIGHT(Table148745323334353633[[#This Row],[Equipment Used (Dropdown)]],6),0)</f>
        <v>0</v>
      </c>
      <c r="J59" s="94"/>
      <c r="K59" s="95">
        <f>Table148745323334353633[[#This Row],[Rate (Auto selects)]]*Table148745323334353633[[#This Row],[Hours Used]]</f>
        <v>0</v>
      </c>
      <c r="S59" s="33"/>
      <c r="T59" s="39"/>
      <c r="U59" s="39"/>
      <c r="V59" s="39"/>
      <c r="W59" s="39"/>
      <c r="X59" s="39"/>
      <c r="Y59" s="112">
        <f>IF(X59 &lt;&gt; "", RIGHT(Table1577531128384858688[[#This Row],[Class (Dropdown)]],6),0)</f>
        <v>0</v>
      </c>
      <c r="Z59" s="108"/>
      <c r="AA59" s="107"/>
      <c r="AB59" s="111">
        <f>Table1577531128384858688[[#This Row],[Rate (Auto fill)]]*Table1577531128384858688[[#This Row],[Hours Groomed]]</f>
        <v>0</v>
      </c>
      <c r="AC59" s="32"/>
      <c r="AD59" s="84"/>
      <c r="AE59" s="85"/>
      <c r="AF59" s="85"/>
      <c r="AI59" s="33"/>
      <c r="AJ59" s="39"/>
      <c r="AK59" s="39"/>
      <c r="AL59" s="39"/>
      <c r="AM59" s="76"/>
      <c r="AN59" s="39"/>
      <c r="AO59" s="39"/>
      <c r="AP59" s="33"/>
      <c r="AQ59" s="77"/>
      <c r="AR59" s="39"/>
      <c r="AS59" s="39"/>
      <c r="AT59" s="76"/>
      <c r="AU59" s="39"/>
      <c r="AV59" s="78"/>
      <c r="AW59" s="33"/>
      <c r="AX59" s="77"/>
      <c r="AY59" s="39"/>
      <c r="AZ59" s="39"/>
      <c r="BA59" s="76"/>
      <c r="BB59" s="39"/>
      <c r="BC59" s="78"/>
      <c r="BD59" s="33"/>
      <c r="BE59" s="77"/>
      <c r="BF59" s="39"/>
      <c r="BG59" s="39"/>
      <c r="BH59" s="76"/>
      <c r="BI59" s="39"/>
      <c r="BJ59" s="78"/>
      <c r="BK59" s="33"/>
    </row>
    <row r="60" spans="1:63" x14ac:dyDescent="0.35">
      <c r="A60" s="77"/>
      <c r="B60" s="39"/>
      <c r="C60" s="39"/>
      <c r="D60" s="39"/>
      <c r="E60" s="39"/>
      <c r="F60" s="73"/>
      <c r="G60" s="95">
        <f>Table148745323334353633[[#This Row],[Hours Worked]]*Table148745323334353633[[#This Row],[Rate]]</f>
        <v>0</v>
      </c>
      <c r="H60" s="116"/>
      <c r="I60" s="118">
        <f>IF(Table148745323334353633[[#This Row],[Equipment Used (Dropdown)]] &lt;&gt; "", RIGHT(Table148745323334353633[[#This Row],[Equipment Used (Dropdown)]],6),0)</f>
        <v>0</v>
      </c>
      <c r="J60" s="94"/>
      <c r="K60" s="95">
        <f>Table148745323334353633[[#This Row],[Rate (Auto selects)]]*Table148745323334353633[[#This Row],[Hours Used]]</f>
        <v>0</v>
      </c>
      <c r="S60" s="33"/>
      <c r="T60" s="39"/>
      <c r="U60" s="39"/>
      <c r="V60" s="39"/>
      <c r="W60" s="39"/>
      <c r="X60" s="39"/>
      <c r="Y60" s="112">
        <f>IF(X60 &lt;&gt; "", RIGHT(Table1577531128384858688[[#This Row],[Class (Dropdown)]],6),0)</f>
        <v>0</v>
      </c>
      <c r="Z60" s="108"/>
      <c r="AA60" s="107"/>
      <c r="AB60" s="111">
        <f>Table1577531128384858688[[#This Row],[Rate (Auto fill)]]*Table1577531128384858688[[#This Row],[Hours Groomed]]</f>
        <v>0</v>
      </c>
      <c r="AC60" s="32"/>
      <c r="AD60" s="84"/>
      <c r="AE60" s="85"/>
      <c r="AF60" s="85"/>
      <c r="AI60" s="33"/>
      <c r="AJ60" s="39"/>
      <c r="AK60" s="39"/>
      <c r="AL60" s="39"/>
      <c r="AM60" s="76"/>
      <c r="AN60" s="39"/>
      <c r="AO60" s="39"/>
      <c r="AP60" s="33"/>
      <c r="AQ60" s="77"/>
      <c r="AR60" s="39"/>
      <c r="AS60" s="39"/>
      <c r="AT60" s="76"/>
      <c r="AU60" s="39"/>
      <c r="AV60" s="78"/>
      <c r="AW60" s="33"/>
      <c r="AX60" s="77"/>
      <c r="AY60" s="39"/>
      <c r="AZ60" s="39"/>
      <c r="BA60" s="76"/>
      <c r="BB60" s="39"/>
      <c r="BC60" s="78"/>
      <c r="BD60" s="33"/>
      <c r="BE60" s="77"/>
      <c r="BF60" s="39"/>
      <c r="BG60" s="39"/>
      <c r="BH60" s="76"/>
      <c r="BI60" s="39"/>
      <c r="BJ60" s="78"/>
      <c r="BK60" s="33"/>
    </row>
    <row r="61" spans="1:63" x14ac:dyDescent="0.35">
      <c r="A61" s="77"/>
      <c r="B61" s="39"/>
      <c r="C61" s="39"/>
      <c r="D61" s="39"/>
      <c r="E61" s="39"/>
      <c r="F61" s="73"/>
      <c r="G61" s="95">
        <f>Table148745323334353633[[#This Row],[Hours Worked]]*Table148745323334353633[[#This Row],[Rate]]</f>
        <v>0</v>
      </c>
      <c r="H61" s="116"/>
      <c r="I61" s="118">
        <f>IF(Table148745323334353633[[#This Row],[Equipment Used (Dropdown)]] &lt;&gt; "", RIGHT(Table148745323334353633[[#This Row],[Equipment Used (Dropdown)]],6),0)</f>
        <v>0</v>
      </c>
      <c r="J61" s="94"/>
      <c r="K61" s="95">
        <f>Table148745323334353633[[#This Row],[Rate (Auto selects)]]*Table148745323334353633[[#This Row],[Hours Used]]</f>
        <v>0</v>
      </c>
      <c r="S61" s="33"/>
      <c r="T61" s="39"/>
      <c r="U61" s="39"/>
      <c r="V61" s="39"/>
      <c r="W61" s="39"/>
      <c r="X61" s="39"/>
      <c r="Y61" s="112">
        <f>IF(X61 &lt;&gt; "", RIGHT(Table1577531128384858688[[#This Row],[Class (Dropdown)]],6),0)</f>
        <v>0</v>
      </c>
      <c r="Z61" s="108"/>
      <c r="AA61" s="107"/>
      <c r="AB61" s="111">
        <f>Table1577531128384858688[[#This Row],[Rate (Auto fill)]]*Table1577531128384858688[[#This Row],[Hours Groomed]]</f>
        <v>0</v>
      </c>
      <c r="AC61" s="32"/>
      <c r="AD61" s="84"/>
      <c r="AE61" s="85"/>
      <c r="AF61" s="85"/>
      <c r="AI61" s="33"/>
      <c r="AJ61" s="39"/>
      <c r="AK61" s="39"/>
      <c r="AL61" s="39"/>
      <c r="AM61" s="76"/>
      <c r="AN61" s="39"/>
      <c r="AO61" s="39"/>
      <c r="AP61" s="33"/>
      <c r="AQ61" s="77"/>
      <c r="AR61" s="39"/>
      <c r="AS61" s="39"/>
      <c r="AT61" s="76"/>
      <c r="AU61" s="39"/>
      <c r="AV61" s="78"/>
      <c r="AW61" s="33"/>
      <c r="AX61" s="77"/>
      <c r="AY61" s="39"/>
      <c r="AZ61" s="39"/>
      <c r="BA61" s="76"/>
      <c r="BB61" s="39"/>
      <c r="BC61" s="78"/>
      <c r="BD61" s="33"/>
      <c r="BE61" s="77"/>
      <c r="BF61" s="39"/>
      <c r="BG61" s="39"/>
      <c r="BH61" s="76"/>
      <c r="BI61" s="39"/>
      <c r="BJ61" s="78"/>
      <c r="BK61" s="33"/>
    </row>
    <row r="62" spans="1:63" x14ac:dyDescent="0.35">
      <c r="A62" s="77"/>
      <c r="B62" s="39"/>
      <c r="C62" s="39"/>
      <c r="D62" s="39"/>
      <c r="E62" s="39"/>
      <c r="F62" s="73"/>
      <c r="G62" s="95">
        <f>Table148745323334353633[[#This Row],[Hours Worked]]*Table148745323334353633[[#This Row],[Rate]]</f>
        <v>0</v>
      </c>
      <c r="H62" s="116"/>
      <c r="I62" s="118">
        <f>IF(Table148745323334353633[[#This Row],[Equipment Used (Dropdown)]] &lt;&gt; "", RIGHT(Table148745323334353633[[#This Row],[Equipment Used (Dropdown)]],6),0)</f>
        <v>0</v>
      </c>
      <c r="J62" s="94"/>
      <c r="K62" s="95">
        <f>Table148745323334353633[[#This Row],[Rate (Auto selects)]]*Table148745323334353633[[#This Row],[Hours Used]]</f>
        <v>0</v>
      </c>
      <c r="S62" s="33"/>
      <c r="T62" s="39"/>
      <c r="U62" s="39"/>
      <c r="V62" s="39"/>
      <c r="W62" s="39"/>
      <c r="X62" s="39"/>
      <c r="Y62" s="112">
        <f>IF(X62 &lt;&gt; "", RIGHT(Table1577531128384858688[[#This Row],[Class (Dropdown)]],6),0)</f>
        <v>0</v>
      </c>
      <c r="Z62" s="108"/>
      <c r="AA62" s="107"/>
      <c r="AB62" s="111">
        <f>Table1577531128384858688[[#This Row],[Rate (Auto fill)]]*Table1577531128384858688[[#This Row],[Hours Groomed]]</f>
        <v>0</v>
      </c>
      <c r="AC62" s="32"/>
      <c r="AD62" s="84"/>
      <c r="AE62" s="85"/>
      <c r="AF62" s="85"/>
      <c r="AI62" s="33"/>
      <c r="AJ62" s="39"/>
      <c r="AK62" s="39"/>
      <c r="AL62" s="39"/>
      <c r="AM62" s="76"/>
      <c r="AN62" s="39"/>
      <c r="AO62" s="39"/>
      <c r="AP62" s="33"/>
      <c r="AQ62" s="77"/>
      <c r="AR62" s="39"/>
      <c r="AS62" s="39"/>
      <c r="AT62" s="76"/>
      <c r="AU62" s="39"/>
      <c r="AV62" s="78"/>
      <c r="AW62" s="33"/>
      <c r="AX62" s="77"/>
      <c r="AY62" s="39"/>
      <c r="AZ62" s="39"/>
      <c r="BA62" s="76"/>
      <c r="BB62" s="39"/>
      <c r="BC62" s="78"/>
      <c r="BD62" s="33"/>
      <c r="BE62" s="77"/>
      <c r="BF62" s="39"/>
      <c r="BG62" s="39"/>
      <c r="BH62" s="76"/>
      <c r="BI62" s="39"/>
      <c r="BJ62" s="78"/>
      <c r="BK62" s="33"/>
    </row>
    <row r="63" spans="1:63" x14ac:dyDescent="0.35">
      <c r="A63" s="77"/>
      <c r="B63" s="39"/>
      <c r="C63" s="39"/>
      <c r="D63" s="39"/>
      <c r="E63" s="39"/>
      <c r="F63" s="73"/>
      <c r="G63" s="95">
        <f>Table148745323334353633[[#This Row],[Hours Worked]]*Table148745323334353633[[#This Row],[Rate]]</f>
        <v>0</v>
      </c>
      <c r="H63" s="116"/>
      <c r="I63" s="118">
        <f>IF(Table148745323334353633[[#This Row],[Equipment Used (Dropdown)]] &lt;&gt; "", RIGHT(Table148745323334353633[[#This Row],[Equipment Used (Dropdown)]],6),0)</f>
        <v>0</v>
      </c>
      <c r="J63" s="94"/>
      <c r="K63" s="95">
        <f>Table148745323334353633[[#This Row],[Rate (Auto selects)]]*Table148745323334353633[[#This Row],[Hours Used]]</f>
        <v>0</v>
      </c>
      <c r="S63" s="33"/>
      <c r="T63" s="39"/>
      <c r="U63" s="39"/>
      <c r="V63" s="39"/>
      <c r="W63" s="39"/>
      <c r="X63" s="39"/>
      <c r="Y63" s="112">
        <f>IF(X63 &lt;&gt; "", RIGHT(Table1577531128384858688[[#This Row],[Class (Dropdown)]],6),0)</f>
        <v>0</v>
      </c>
      <c r="Z63" s="108"/>
      <c r="AA63" s="107"/>
      <c r="AB63" s="111">
        <f>Table1577531128384858688[[#This Row],[Rate (Auto fill)]]*Table1577531128384858688[[#This Row],[Hours Groomed]]</f>
        <v>0</v>
      </c>
      <c r="AC63" s="32"/>
      <c r="AD63" s="84"/>
      <c r="AE63" s="85"/>
      <c r="AF63" s="85"/>
      <c r="AI63" s="33"/>
      <c r="AJ63" s="39"/>
      <c r="AK63" s="39"/>
      <c r="AL63" s="39"/>
      <c r="AM63" s="76"/>
      <c r="AN63" s="39"/>
      <c r="AO63" s="39"/>
      <c r="AP63" s="33"/>
      <c r="AQ63" s="77"/>
      <c r="AR63" s="39"/>
      <c r="AS63" s="39"/>
      <c r="AT63" s="76"/>
      <c r="AU63" s="39"/>
      <c r="AV63" s="78"/>
      <c r="AW63" s="33"/>
      <c r="AX63" s="77"/>
      <c r="AY63" s="39"/>
      <c r="AZ63" s="39"/>
      <c r="BA63" s="76"/>
      <c r="BB63" s="39"/>
      <c r="BC63" s="78"/>
      <c r="BD63" s="33"/>
      <c r="BE63" s="77"/>
      <c r="BF63" s="39"/>
      <c r="BG63" s="39"/>
      <c r="BH63" s="76"/>
      <c r="BI63" s="39"/>
      <c r="BJ63" s="78"/>
      <c r="BK63" s="33"/>
    </row>
    <row r="64" spans="1:63" x14ac:dyDescent="0.35">
      <c r="A64" s="77"/>
      <c r="B64" s="39"/>
      <c r="C64" s="39"/>
      <c r="D64" s="39"/>
      <c r="E64" s="39"/>
      <c r="F64" s="73"/>
      <c r="G64" s="95">
        <f>Table148745323334353633[[#This Row],[Hours Worked]]*Table148745323334353633[[#This Row],[Rate]]</f>
        <v>0</v>
      </c>
      <c r="H64" s="116"/>
      <c r="I64" s="118">
        <f>IF(Table148745323334353633[[#This Row],[Equipment Used (Dropdown)]] &lt;&gt; "", RIGHT(Table148745323334353633[[#This Row],[Equipment Used (Dropdown)]],6),0)</f>
        <v>0</v>
      </c>
      <c r="J64" s="94"/>
      <c r="K64" s="95">
        <f>Table148745323334353633[[#This Row],[Rate (Auto selects)]]*Table148745323334353633[[#This Row],[Hours Used]]</f>
        <v>0</v>
      </c>
      <c r="S64" s="33"/>
      <c r="T64" s="39"/>
      <c r="U64" s="39"/>
      <c r="V64" s="39"/>
      <c r="W64" s="39"/>
      <c r="X64" s="39"/>
      <c r="Y64" s="112">
        <f>IF(X64 &lt;&gt; "", RIGHT(Table1577531128384858688[[#This Row],[Class (Dropdown)]],6),0)</f>
        <v>0</v>
      </c>
      <c r="Z64" s="108"/>
      <c r="AA64" s="107"/>
      <c r="AB64" s="111">
        <f>Table1577531128384858688[[#This Row],[Rate (Auto fill)]]*Table1577531128384858688[[#This Row],[Hours Groomed]]</f>
        <v>0</v>
      </c>
      <c r="AC64" s="32"/>
      <c r="AD64" s="84"/>
      <c r="AE64" s="85"/>
      <c r="AF64" s="85"/>
      <c r="AI64" s="33"/>
      <c r="AJ64" s="39"/>
      <c r="AK64" s="39"/>
      <c r="AL64" s="39"/>
      <c r="AM64" s="76"/>
      <c r="AN64" s="39"/>
      <c r="AO64" s="39"/>
      <c r="AP64" s="33"/>
      <c r="AQ64" s="77"/>
      <c r="AR64" s="39"/>
      <c r="AS64" s="39"/>
      <c r="AT64" s="76"/>
      <c r="AU64" s="39"/>
      <c r="AV64" s="78"/>
      <c r="AW64" s="33"/>
      <c r="AX64" s="77"/>
      <c r="AY64" s="39"/>
      <c r="AZ64" s="39"/>
      <c r="BA64" s="76"/>
      <c r="BB64" s="39"/>
      <c r="BC64" s="78"/>
      <c r="BD64" s="33"/>
      <c r="BE64" s="77"/>
      <c r="BF64" s="39"/>
      <c r="BG64" s="39"/>
      <c r="BH64" s="76"/>
      <c r="BI64" s="39"/>
      <c r="BJ64" s="78"/>
      <c r="BK64" s="33"/>
    </row>
    <row r="65" spans="1:63" x14ac:dyDescent="0.35">
      <c r="A65" s="77"/>
      <c r="B65" s="39"/>
      <c r="C65" s="39"/>
      <c r="D65" s="39"/>
      <c r="E65" s="39"/>
      <c r="F65" s="73"/>
      <c r="G65" s="95">
        <f>Table148745323334353633[[#This Row],[Hours Worked]]*Table148745323334353633[[#This Row],[Rate]]</f>
        <v>0</v>
      </c>
      <c r="H65" s="116"/>
      <c r="I65" s="118">
        <f>IF(Table148745323334353633[[#This Row],[Equipment Used (Dropdown)]] &lt;&gt; "", RIGHT(Table148745323334353633[[#This Row],[Equipment Used (Dropdown)]],6),0)</f>
        <v>0</v>
      </c>
      <c r="J65" s="94"/>
      <c r="K65" s="95">
        <f>Table148745323334353633[[#This Row],[Rate (Auto selects)]]*Table148745323334353633[[#This Row],[Hours Used]]</f>
        <v>0</v>
      </c>
      <c r="S65" s="33"/>
      <c r="T65" s="39"/>
      <c r="U65" s="39"/>
      <c r="V65" s="39"/>
      <c r="W65" s="39"/>
      <c r="X65" s="39"/>
      <c r="Y65" s="112">
        <f>IF(X65 &lt;&gt; "", RIGHT(Table1577531128384858688[[#This Row],[Class (Dropdown)]],6),0)</f>
        <v>0</v>
      </c>
      <c r="Z65" s="108"/>
      <c r="AA65" s="107"/>
      <c r="AB65" s="111">
        <f>Table1577531128384858688[[#This Row],[Rate (Auto fill)]]*Table1577531128384858688[[#This Row],[Hours Groomed]]</f>
        <v>0</v>
      </c>
      <c r="AC65" s="32"/>
      <c r="AD65" s="84"/>
      <c r="AE65" s="85"/>
      <c r="AF65" s="85"/>
      <c r="AI65" s="33"/>
      <c r="AJ65" s="39"/>
      <c r="AK65" s="39"/>
      <c r="AL65" s="39"/>
      <c r="AM65" s="76"/>
      <c r="AN65" s="39"/>
      <c r="AO65" s="39"/>
      <c r="AP65" s="33"/>
      <c r="AQ65" s="77"/>
      <c r="AR65" s="39"/>
      <c r="AS65" s="39"/>
      <c r="AT65" s="76"/>
      <c r="AU65" s="39"/>
      <c r="AV65" s="78"/>
      <c r="AW65" s="33"/>
      <c r="AX65" s="77"/>
      <c r="AY65" s="39"/>
      <c r="AZ65" s="39"/>
      <c r="BA65" s="76"/>
      <c r="BB65" s="39"/>
      <c r="BC65" s="78"/>
      <c r="BD65" s="33"/>
      <c r="BE65" s="77"/>
      <c r="BF65" s="39"/>
      <c r="BG65" s="39"/>
      <c r="BH65" s="76"/>
      <c r="BI65" s="39"/>
      <c r="BJ65" s="78"/>
      <c r="BK65" s="33"/>
    </row>
    <row r="66" spans="1:63" x14ac:dyDescent="0.35">
      <c r="A66" s="77"/>
      <c r="B66" s="39"/>
      <c r="C66" s="39"/>
      <c r="D66" s="39"/>
      <c r="E66" s="39"/>
      <c r="F66" s="73"/>
      <c r="G66" s="95">
        <f>Table148745323334353633[[#This Row],[Hours Worked]]*Table148745323334353633[[#This Row],[Rate]]</f>
        <v>0</v>
      </c>
      <c r="H66" s="116"/>
      <c r="I66" s="118">
        <f>IF(Table148745323334353633[[#This Row],[Equipment Used (Dropdown)]] &lt;&gt; "", RIGHT(Table148745323334353633[[#This Row],[Equipment Used (Dropdown)]],6),0)</f>
        <v>0</v>
      </c>
      <c r="J66" s="94"/>
      <c r="K66" s="95">
        <f>Table148745323334353633[[#This Row],[Rate (Auto selects)]]*Table148745323334353633[[#This Row],[Hours Used]]</f>
        <v>0</v>
      </c>
      <c r="S66" s="33"/>
      <c r="T66" s="39"/>
      <c r="U66" s="39"/>
      <c r="V66" s="39"/>
      <c r="W66" s="39"/>
      <c r="X66" s="39"/>
      <c r="Y66" s="112">
        <f>IF(X66 &lt;&gt; "", RIGHT(Table1577531128384858688[[#This Row],[Class (Dropdown)]],6),0)</f>
        <v>0</v>
      </c>
      <c r="Z66" s="108"/>
      <c r="AA66" s="107"/>
      <c r="AB66" s="111">
        <f>Table1577531128384858688[[#This Row],[Rate (Auto fill)]]*Table1577531128384858688[[#This Row],[Hours Groomed]]</f>
        <v>0</v>
      </c>
      <c r="AC66" s="32"/>
      <c r="AD66" s="84"/>
      <c r="AE66" s="85"/>
      <c r="AF66" s="85"/>
      <c r="AI66" s="33"/>
      <c r="AJ66" s="39"/>
      <c r="AK66" s="39"/>
      <c r="AL66" s="39"/>
      <c r="AM66" s="76"/>
      <c r="AN66" s="39"/>
      <c r="AO66" s="39"/>
      <c r="AP66" s="33"/>
      <c r="AQ66" s="77"/>
      <c r="AR66" s="39"/>
      <c r="AS66" s="39"/>
      <c r="AT66" s="76"/>
      <c r="AU66" s="39"/>
      <c r="AV66" s="78"/>
      <c r="AW66" s="33"/>
      <c r="AX66" s="77"/>
      <c r="AY66" s="39"/>
      <c r="AZ66" s="39"/>
      <c r="BA66" s="76"/>
      <c r="BB66" s="39"/>
      <c r="BC66" s="78"/>
      <c r="BD66" s="33"/>
      <c r="BE66" s="77"/>
      <c r="BF66" s="39"/>
      <c r="BG66" s="39"/>
      <c r="BH66" s="76"/>
      <c r="BI66" s="39"/>
      <c r="BJ66" s="78"/>
      <c r="BK66" s="33"/>
    </row>
    <row r="67" spans="1:63" x14ac:dyDescent="0.35">
      <c r="A67" s="77"/>
      <c r="B67" s="39"/>
      <c r="C67" s="39"/>
      <c r="D67" s="39"/>
      <c r="E67" s="39"/>
      <c r="F67" s="73"/>
      <c r="G67" s="95">
        <f>Table148745323334353633[[#This Row],[Hours Worked]]*Table148745323334353633[[#This Row],[Rate]]</f>
        <v>0</v>
      </c>
      <c r="H67" s="116"/>
      <c r="I67" s="118">
        <f>IF(Table148745323334353633[[#This Row],[Equipment Used (Dropdown)]] &lt;&gt; "", RIGHT(Table148745323334353633[[#This Row],[Equipment Used (Dropdown)]],6),0)</f>
        <v>0</v>
      </c>
      <c r="J67" s="94"/>
      <c r="K67" s="95">
        <f>Table148745323334353633[[#This Row],[Rate (Auto selects)]]*Table148745323334353633[[#This Row],[Hours Used]]</f>
        <v>0</v>
      </c>
      <c r="S67" s="33"/>
      <c r="T67" s="39"/>
      <c r="U67" s="39"/>
      <c r="V67" s="39"/>
      <c r="W67" s="39"/>
      <c r="X67" s="39"/>
      <c r="Y67" s="112">
        <f>IF(X67 &lt;&gt; "", RIGHT(Table1577531128384858688[[#This Row],[Class (Dropdown)]],6),0)</f>
        <v>0</v>
      </c>
      <c r="Z67" s="108"/>
      <c r="AA67" s="107"/>
      <c r="AB67" s="111">
        <f>Table1577531128384858688[[#This Row],[Rate (Auto fill)]]*Table1577531128384858688[[#This Row],[Hours Groomed]]</f>
        <v>0</v>
      </c>
      <c r="AC67" s="32"/>
      <c r="AD67" s="84"/>
      <c r="AE67" s="85"/>
      <c r="AF67" s="85"/>
      <c r="AI67" s="33"/>
      <c r="AJ67" s="39"/>
      <c r="AK67" s="39"/>
      <c r="AL67" s="39"/>
      <c r="AM67" s="76"/>
      <c r="AN67" s="39"/>
      <c r="AO67" s="39"/>
      <c r="AP67" s="33"/>
      <c r="AQ67" s="77"/>
      <c r="AR67" s="39"/>
      <c r="AS67" s="39"/>
      <c r="AT67" s="76"/>
      <c r="AU67" s="39"/>
      <c r="AV67" s="78"/>
      <c r="AW67" s="33"/>
      <c r="AX67" s="77"/>
      <c r="AY67" s="39"/>
      <c r="AZ67" s="39"/>
      <c r="BA67" s="76"/>
      <c r="BB67" s="39"/>
      <c r="BC67" s="78"/>
      <c r="BD67" s="33"/>
      <c r="BE67" s="77"/>
      <c r="BF67" s="39"/>
      <c r="BG67" s="39"/>
      <c r="BH67" s="76"/>
      <c r="BI67" s="39"/>
      <c r="BJ67" s="78"/>
      <c r="BK67" s="33"/>
    </row>
    <row r="68" spans="1:63" x14ac:dyDescent="0.35">
      <c r="A68" s="77"/>
      <c r="B68" s="39"/>
      <c r="C68" s="39"/>
      <c r="D68" s="39"/>
      <c r="E68" s="39"/>
      <c r="F68" s="73"/>
      <c r="G68" s="95">
        <f>Table148745323334353633[[#This Row],[Hours Worked]]*Table148745323334353633[[#This Row],[Rate]]</f>
        <v>0</v>
      </c>
      <c r="H68" s="116"/>
      <c r="I68" s="118">
        <f>IF(Table148745323334353633[[#This Row],[Equipment Used (Dropdown)]] &lt;&gt; "", RIGHT(Table148745323334353633[[#This Row],[Equipment Used (Dropdown)]],6),0)</f>
        <v>0</v>
      </c>
      <c r="J68" s="94"/>
      <c r="K68" s="95">
        <f>Table148745323334353633[[#This Row],[Rate (Auto selects)]]*Table148745323334353633[[#This Row],[Hours Used]]</f>
        <v>0</v>
      </c>
      <c r="S68" s="33"/>
      <c r="T68" s="39"/>
      <c r="U68" s="39"/>
      <c r="V68" s="39"/>
      <c r="W68" s="39"/>
      <c r="X68" s="39"/>
      <c r="Y68" s="112">
        <f>IF(X68 &lt;&gt; "", RIGHT(Table1577531128384858688[[#This Row],[Class (Dropdown)]],6),0)</f>
        <v>0</v>
      </c>
      <c r="Z68" s="108"/>
      <c r="AA68" s="107"/>
      <c r="AB68" s="111">
        <f>Table1577531128384858688[[#This Row],[Rate (Auto fill)]]*Table1577531128384858688[[#This Row],[Hours Groomed]]</f>
        <v>0</v>
      </c>
      <c r="AC68" s="32"/>
      <c r="AD68" s="84"/>
      <c r="AE68" s="85"/>
      <c r="AF68" s="85"/>
      <c r="AI68" s="33"/>
      <c r="AJ68" s="39"/>
      <c r="AK68" s="39"/>
      <c r="AL68" s="39"/>
      <c r="AM68" s="76"/>
      <c r="AN68" s="39"/>
      <c r="AO68" s="39"/>
      <c r="AP68" s="33"/>
      <c r="AQ68" s="77"/>
      <c r="AR68" s="39"/>
      <c r="AS68" s="39"/>
      <c r="AT68" s="76"/>
      <c r="AU68" s="39"/>
      <c r="AV68" s="78"/>
      <c r="AW68" s="33"/>
      <c r="AX68" s="77"/>
      <c r="AY68" s="39"/>
      <c r="AZ68" s="39"/>
      <c r="BA68" s="76"/>
      <c r="BB68" s="39"/>
      <c r="BC68" s="78"/>
      <c r="BD68" s="33"/>
      <c r="BE68" s="77"/>
      <c r="BF68" s="39"/>
      <c r="BG68" s="39"/>
      <c r="BH68" s="76"/>
      <c r="BI68" s="39"/>
      <c r="BJ68" s="78"/>
      <c r="BK68" s="33"/>
    </row>
    <row r="69" spans="1:63" x14ac:dyDescent="0.35">
      <c r="A69" s="77"/>
      <c r="B69" s="39"/>
      <c r="C69" s="39"/>
      <c r="D69" s="39"/>
      <c r="E69" s="39"/>
      <c r="F69" s="73"/>
      <c r="G69" s="95">
        <f>Table148745323334353633[[#This Row],[Hours Worked]]*Table148745323334353633[[#This Row],[Rate]]</f>
        <v>0</v>
      </c>
      <c r="H69" s="116"/>
      <c r="I69" s="118">
        <f>IF(Table148745323334353633[[#This Row],[Equipment Used (Dropdown)]] &lt;&gt; "", RIGHT(Table148745323334353633[[#This Row],[Equipment Used (Dropdown)]],6),0)</f>
        <v>0</v>
      </c>
      <c r="J69" s="94"/>
      <c r="K69" s="95">
        <f>Table148745323334353633[[#This Row],[Rate (Auto selects)]]*Table148745323334353633[[#This Row],[Hours Used]]</f>
        <v>0</v>
      </c>
      <c r="S69" s="33"/>
      <c r="T69" s="39"/>
      <c r="U69" s="39"/>
      <c r="V69" s="39"/>
      <c r="W69" s="39"/>
      <c r="X69" s="39"/>
      <c r="Y69" s="112">
        <f>IF(X69 &lt;&gt; "", RIGHT(Table1577531128384858688[[#This Row],[Class (Dropdown)]],6),0)</f>
        <v>0</v>
      </c>
      <c r="Z69" s="108"/>
      <c r="AA69" s="107"/>
      <c r="AB69" s="111">
        <f>Table1577531128384858688[[#This Row],[Rate (Auto fill)]]*Table1577531128384858688[[#This Row],[Hours Groomed]]</f>
        <v>0</v>
      </c>
      <c r="AC69" s="32"/>
      <c r="AD69" s="84"/>
      <c r="AE69" s="85"/>
      <c r="AF69" s="85"/>
      <c r="AI69" s="33"/>
      <c r="AJ69" s="39"/>
      <c r="AK69" s="39"/>
      <c r="AL69" s="39"/>
      <c r="AM69" s="76"/>
      <c r="AN69" s="39"/>
      <c r="AO69" s="39"/>
      <c r="AP69" s="33"/>
      <c r="AQ69" s="77"/>
      <c r="AR69" s="39"/>
      <c r="AS69" s="39"/>
      <c r="AT69" s="76"/>
      <c r="AU69" s="39"/>
      <c r="AV69" s="78"/>
      <c r="AW69" s="33"/>
      <c r="AX69" s="77"/>
      <c r="AY69" s="39"/>
      <c r="AZ69" s="39"/>
      <c r="BA69" s="76"/>
      <c r="BB69" s="39"/>
      <c r="BC69" s="78"/>
      <c r="BD69" s="33"/>
      <c r="BE69" s="77"/>
      <c r="BF69" s="39"/>
      <c r="BG69" s="39"/>
      <c r="BH69" s="76"/>
      <c r="BI69" s="39"/>
      <c r="BJ69" s="78"/>
      <c r="BK69" s="33"/>
    </row>
    <row r="70" spans="1:63" x14ac:dyDescent="0.35">
      <c r="A70" s="77"/>
      <c r="B70" s="39"/>
      <c r="C70" s="39"/>
      <c r="D70" s="39"/>
      <c r="E70" s="39"/>
      <c r="F70" s="73"/>
      <c r="G70" s="95">
        <f>Table148745323334353633[[#This Row],[Hours Worked]]*Table148745323334353633[[#This Row],[Rate]]</f>
        <v>0</v>
      </c>
      <c r="H70" s="116"/>
      <c r="I70" s="118">
        <f>IF(Table148745323334353633[[#This Row],[Equipment Used (Dropdown)]] &lt;&gt; "", RIGHT(Table148745323334353633[[#This Row],[Equipment Used (Dropdown)]],6),0)</f>
        <v>0</v>
      </c>
      <c r="J70" s="94"/>
      <c r="K70" s="95">
        <f>Table148745323334353633[[#This Row],[Rate (Auto selects)]]*Table148745323334353633[[#This Row],[Hours Used]]</f>
        <v>0</v>
      </c>
      <c r="S70" s="33"/>
      <c r="T70" s="39"/>
      <c r="U70" s="39"/>
      <c r="V70" s="39"/>
      <c r="W70" s="39"/>
      <c r="X70" s="39"/>
      <c r="Y70" s="112">
        <f>IF(X70 &lt;&gt; "", RIGHT(Table1577531128384858688[[#This Row],[Class (Dropdown)]],6),0)</f>
        <v>0</v>
      </c>
      <c r="Z70" s="108"/>
      <c r="AA70" s="107"/>
      <c r="AB70" s="111">
        <f>Table1577531128384858688[[#This Row],[Rate (Auto fill)]]*Table1577531128384858688[[#This Row],[Hours Groomed]]</f>
        <v>0</v>
      </c>
      <c r="AC70" s="32"/>
      <c r="AD70" s="84"/>
      <c r="AE70" s="85"/>
      <c r="AF70" s="85"/>
      <c r="AI70" s="33"/>
      <c r="AJ70" s="39"/>
      <c r="AK70" s="39"/>
      <c r="AL70" s="39"/>
      <c r="AM70" s="76"/>
      <c r="AN70" s="39"/>
      <c r="AO70" s="39"/>
      <c r="AP70" s="33"/>
      <c r="AQ70" s="77"/>
      <c r="AR70" s="39"/>
      <c r="AS70" s="39"/>
      <c r="AT70" s="76"/>
      <c r="AU70" s="39"/>
      <c r="AV70" s="78"/>
      <c r="AW70" s="33"/>
      <c r="AX70" s="77"/>
      <c r="AY70" s="39"/>
      <c r="AZ70" s="39"/>
      <c r="BA70" s="76"/>
      <c r="BB70" s="39"/>
      <c r="BC70" s="78"/>
      <c r="BD70" s="33"/>
      <c r="BE70" s="77"/>
      <c r="BF70" s="39"/>
      <c r="BG70" s="39"/>
      <c r="BH70" s="76"/>
      <c r="BI70" s="39"/>
      <c r="BJ70" s="78"/>
      <c r="BK70" s="33"/>
    </row>
    <row r="71" spans="1:63" x14ac:dyDescent="0.35">
      <c r="A71" s="77"/>
      <c r="B71" s="39"/>
      <c r="C71" s="39"/>
      <c r="D71" s="39"/>
      <c r="E71" s="39"/>
      <c r="F71" s="73"/>
      <c r="G71" s="95">
        <f>Table148745323334353633[[#This Row],[Hours Worked]]*Table148745323334353633[[#This Row],[Rate]]</f>
        <v>0</v>
      </c>
      <c r="H71" s="116"/>
      <c r="I71" s="118">
        <f>IF(Table148745323334353633[[#This Row],[Equipment Used (Dropdown)]] &lt;&gt; "", RIGHT(Table148745323334353633[[#This Row],[Equipment Used (Dropdown)]],6),0)</f>
        <v>0</v>
      </c>
      <c r="J71" s="94"/>
      <c r="K71" s="95">
        <f>Table148745323334353633[[#This Row],[Rate (Auto selects)]]*Table148745323334353633[[#This Row],[Hours Used]]</f>
        <v>0</v>
      </c>
      <c r="S71" s="33"/>
      <c r="T71" s="39"/>
      <c r="U71" s="39"/>
      <c r="V71" s="39"/>
      <c r="W71" s="39"/>
      <c r="X71" s="39"/>
      <c r="Y71" s="112">
        <f>IF(X71 &lt;&gt; "", RIGHT(Table1577531128384858688[[#This Row],[Class (Dropdown)]],6),0)</f>
        <v>0</v>
      </c>
      <c r="Z71" s="108"/>
      <c r="AA71" s="107"/>
      <c r="AB71" s="111">
        <f>Table1577531128384858688[[#This Row],[Rate (Auto fill)]]*Table1577531128384858688[[#This Row],[Hours Groomed]]</f>
        <v>0</v>
      </c>
      <c r="AC71" s="32"/>
      <c r="AD71" s="84"/>
      <c r="AE71" s="85"/>
      <c r="AF71" s="85"/>
      <c r="AI71" s="33"/>
      <c r="AJ71" s="39"/>
      <c r="AK71" s="39"/>
      <c r="AL71" s="39"/>
      <c r="AM71" s="76"/>
      <c r="AN71" s="39"/>
      <c r="AO71" s="39"/>
      <c r="AP71" s="33"/>
      <c r="AQ71" s="77"/>
      <c r="AR71" s="39"/>
      <c r="AS71" s="39"/>
      <c r="AT71" s="76"/>
      <c r="AU71" s="39"/>
      <c r="AV71" s="78"/>
      <c r="AW71" s="33"/>
      <c r="AX71" s="77"/>
      <c r="AY71" s="39"/>
      <c r="AZ71" s="39"/>
      <c r="BA71" s="76"/>
      <c r="BB71" s="39"/>
      <c r="BC71" s="78"/>
      <c r="BD71" s="33"/>
      <c r="BE71" s="77"/>
      <c r="BF71" s="39"/>
      <c r="BG71" s="39"/>
      <c r="BH71" s="76"/>
      <c r="BI71" s="39"/>
      <c r="BJ71" s="78"/>
      <c r="BK71" s="33"/>
    </row>
    <row r="72" spans="1:63" x14ac:dyDescent="0.35">
      <c r="A72" s="77"/>
      <c r="B72" s="39"/>
      <c r="C72" s="39"/>
      <c r="D72" s="39"/>
      <c r="E72" s="39"/>
      <c r="F72" s="73"/>
      <c r="G72" s="95">
        <f>Table148745323334353633[[#This Row],[Hours Worked]]*Table148745323334353633[[#This Row],[Rate]]</f>
        <v>0</v>
      </c>
      <c r="H72" s="116"/>
      <c r="I72" s="118">
        <f>IF(Table148745323334353633[[#This Row],[Equipment Used (Dropdown)]] &lt;&gt; "", RIGHT(Table148745323334353633[[#This Row],[Equipment Used (Dropdown)]],6),0)</f>
        <v>0</v>
      </c>
      <c r="J72" s="94"/>
      <c r="K72" s="95">
        <f>Table148745323334353633[[#This Row],[Rate (Auto selects)]]*Table148745323334353633[[#This Row],[Hours Used]]</f>
        <v>0</v>
      </c>
      <c r="S72" s="33"/>
      <c r="T72" s="39"/>
      <c r="U72" s="39"/>
      <c r="V72" s="39"/>
      <c r="W72" s="39"/>
      <c r="X72" s="39"/>
      <c r="Y72" s="112">
        <f>IF(X72 &lt;&gt; "", RIGHT(Table1577531128384858688[[#This Row],[Class (Dropdown)]],6),0)</f>
        <v>0</v>
      </c>
      <c r="Z72" s="108"/>
      <c r="AA72" s="107"/>
      <c r="AB72" s="111">
        <f>Table1577531128384858688[[#This Row],[Rate (Auto fill)]]*Table1577531128384858688[[#This Row],[Hours Groomed]]</f>
        <v>0</v>
      </c>
      <c r="AC72" s="32"/>
      <c r="AD72" s="84"/>
      <c r="AE72" s="85"/>
      <c r="AF72" s="85"/>
      <c r="AI72" s="33"/>
      <c r="AJ72" s="39"/>
      <c r="AK72" s="39"/>
      <c r="AL72" s="39"/>
      <c r="AM72" s="76"/>
      <c r="AN72" s="39"/>
      <c r="AO72" s="39"/>
      <c r="AP72" s="33"/>
      <c r="AQ72" s="77"/>
      <c r="AR72" s="39"/>
      <c r="AS72" s="39"/>
      <c r="AT72" s="76"/>
      <c r="AU72" s="39"/>
      <c r="AV72" s="78"/>
      <c r="AW72" s="33"/>
      <c r="AX72" s="77"/>
      <c r="AY72" s="39"/>
      <c r="AZ72" s="39"/>
      <c r="BA72" s="76"/>
      <c r="BB72" s="39"/>
      <c r="BC72" s="78"/>
      <c r="BD72" s="33"/>
      <c r="BE72" s="77"/>
      <c r="BF72" s="39"/>
      <c r="BG72" s="39"/>
      <c r="BH72" s="76"/>
      <c r="BI72" s="39"/>
      <c r="BJ72" s="78"/>
      <c r="BK72" s="33"/>
    </row>
    <row r="73" spans="1:63" x14ac:dyDescent="0.35">
      <c r="A73" s="77"/>
      <c r="B73" s="39"/>
      <c r="C73" s="39"/>
      <c r="D73" s="39"/>
      <c r="E73" s="39"/>
      <c r="F73" s="73"/>
      <c r="G73" s="95">
        <f>Table148745323334353633[[#This Row],[Hours Worked]]*Table148745323334353633[[#This Row],[Rate]]</f>
        <v>0</v>
      </c>
      <c r="H73" s="116"/>
      <c r="I73" s="118">
        <f>IF(Table148745323334353633[[#This Row],[Equipment Used (Dropdown)]] &lt;&gt; "", RIGHT(Table148745323334353633[[#This Row],[Equipment Used (Dropdown)]],6),0)</f>
        <v>0</v>
      </c>
      <c r="J73" s="94"/>
      <c r="K73" s="95">
        <f>Table148745323334353633[[#This Row],[Rate (Auto selects)]]*Table148745323334353633[[#This Row],[Hours Used]]</f>
        <v>0</v>
      </c>
      <c r="S73" s="33"/>
      <c r="T73" s="39"/>
      <c r="U73" s="39"/>
      <c r="V73" s="39"/>
      <c r="W73" s="39"/>
      <c r="X73" s="39"/>
      <c r="Y73" s="112">
        <f>IF(X73 &lt;&gt; "", RIGHT(Table1577531128384858688[[#This Row],[Class (Dropdown)]],6),0)</f>
        <v>0</v>
      </c>
      <c r="Z73" s="108"/>
      <c r="AA73" s="107"/>
      <c r="AB73" s="111">
        <f>Table1577531128384858688[[#This Row],[Rate (Auto fill)]]*Table1577531128384858688[[#This Row],[Hours Groomed]]</f>
        <v>0</v>
      </c>
      <c r="AC73" s="32"/>
      <c r="AD73" s="84"/>
      <c r="AE73" s="85"/>
      <c r="AF73" s="85"/>
      <c r="AI73" s="33"/>
      <c r="AJ73" s="39"/>
      <c r="AK73" s="39"/>
      <c r="AL73" s="39"/>
      <c r="AM73" s="76"/>
      <c r="AN73" s="39"/>
      <c r="AO73" s="39"/>
      <c r="AP73" s="33"/>
      <c r="AQ73" s="77"/>
      <c r="AR73" s="39"/>
      <c r="AS73" s="39"/>
      <c r="AT73" s="76"/>
      <c r="AU73" s="39"/>
      <c r="AV73" s="78"/>
      <c r="AW73" s="33"/>
      <c r="AX73" s="77"/>
      <c r="AY73" s="39"/>
      <c r="AZ73" s="39"/>
      <c r="BA73" s="76"/>
      <c r="BB73" s="39"/>
      <c r="BC73" s="78"/>
      <c r="BD73" s="33"/>
      <c r="BE73" s="77"/>
      <c r="BF73" s="39"/>
      <c r="BG73" s="39"/>
      <c r="BH73" s="76"/>
      <c r="BI73" s="39"/>
      <c r="BJ73" s="78"/>
      <c r="BK73" s="33"/>
    </row>
    <row r="74" spans="1:63" x14ac:dyDescent="0.35">
      <c r="A74" s="77"/>
      <c r="B74" s="39"/>
      <c r="C74" s="39"/>
      <c r="D74" s="39"/>
      <c r="E74" s="39"/>
      <c r="F74" s="73"/>
      <c r="G74" s="95">
        <f>Table148745323334353633[[#This Row],[Hours Worked]]*Table148745323334353633[[#This Row],[Rate]]</f>
        <v>0</v>
      </c>
      <c r="H74" s="116"/>
      <c r="I74" s="118">
        <f>IF(Table148745323334353633[[#This Row],[Equipment Used (Dropdown)]] &lt;&gt; "", RIGHT(Table148745323334353633[[#This Row],[Equipment Used (Dropdown)]],6),0)</f>
        <v>0</v>
      </c>
      <c r="J74" s="94"/>
      <c r="K74" s="95">
        <f>Table148745323334353633[[#This Row],[Rate (Auto selects)]]*Table148745323334353633[[#This Row],[Hours Used]]</f>
        <v>0</v>
      </c>
      <c r="S74" s="33"/>
      <c r="T74" s="39"/>
      <c r="U74" s="39"/>
      <c r="V74" s="39"/>
      <c r="W74" s="39"/>
      <c r="X74" s="39"/>
      <c r="Y74" s="112">
        <f>IF(X74 &lt;&gt; "", RIGHT(Table1577531128384858688[[#This Row],[Class (Dropdown)]],6),0)</f>
        <v>0</v>
      </c>
      <c r="Z74" s="108"/>
      <c r="AA74" s="107"/>
      <c r="AB74" s="111">
        <f>Table1577531128384858688[[#This Row],[Rate (Auto fill)]]*Table1577531128384858688[[#This Row],[Hours Groomed]]</f>
        <v>0</v>
      </c>
      <c r="AC74" s="32"/>
      <c r="AD74" s="84"/>
      <c r="AE74" s="85"/>
      <c r="AF74" s="85"/>
      <c r="AI74" s="33"/>
      <c r="AJ74" s="39"/>
      <c r="AK74" s="39"/>
      <c r="AL74" s="39"/>
      <c r="AM74" s="76"/>
      <c r="AN74" s="39"/>
      <c r="AO74" s="39"/>
      <c r="AP74" s="33"/>
      <c r="AQ74" s="77"/>
      <c r="AR74" s="39"/>
      <c r="AS74" s="39"/>
      <c r="AT74" s="76"/>
      <c r="AU74" s="39"/>
      <c r="AV74" s="78"/>
      <c r="AW74" s="33"/>
      <c r="AX74" s="77"/>
      <c r="AY74" s="39"/>
      <c r="AZ74" s="39"/>
      <c r="BA74" s="76"/>
      <c r="BB74" s="39"/>
      <c r="BC74" s="78"/>
      <c r="BD74" s="33"/>
      <c r="BE74" s="77"/>
      <c r="BF74" s="39"/>
      <c r="BG74" s="39"/>
      <c r="BH74" s="76"/>
      <c r="BI74" s="39"/>
      <c r="BJ74" s="78"/>
      <c r="BK74" s="33"/>
    </row>
    <row r="75" spans="1:63" x14ac:dyDescent="0.35">
      <c r="A75" s="77"/>
      <c r="B75" s="39"/>
      <c r="C75" s="39"/>
      <c r="D75" s="39"/>
      <c r="E75" s="39"/>
      <c r="F75" s="73"/>
      <c r="G75" s="95">
        <f>Table148745323334353633[[#This Row],[Hours Worked]]*Table148745323334353633[[#This Row],[Rate]]</f>
        <v>0</v>
      </c>
      <c r="H75" s="116"/>
      <c r="I75" s="118">
        <f>IF(Table148745323334353633[[#This Row],[Equipment Used (Dropdown)]] &lt;&gt; "", RIGHT(Table148745323334353633[[#This Row],[Equipment Used (Dropdown)]],6),0)</f>
        <v>0</v>
      </c>
      <c r="J75" s="94"/>
      <c r="K75" s="95">
        <f>Table148745323334353633[[#This Row],[Rate (Auto selects)]]*Table148745323334353633[[#This Row],[Hours Used]]</f>
        <v>0</v>
      </c>
      <c r="S75" s="33"/>
      <c r="T75" s="39"/>
      <c r="U75" s="39"/>
      <c r="V75" s="39"/>
      <c r="W75" s="39"/>
      <c r="X75" s="39"/>
      <c r="Y75" s="112">
        <f>IF(X75 &lt;&gt; "", RIGHT(Table1577531128384858688[[#This Row],[Class (Dropdown)]],6),0)</f>
        <v>0</v>
      </c>
      <c r="Z75" s="108"/>
      <c r="AA75" s="107"/>
      <c r="AB75" s="111">
        <f>Table1577531128384858688[[#This Row],[Rate (Auto fill)]]*Table1577531128384858688[[#This Row],[Hours Groomed]]</f>
        <v>0</v>
      </c>
      <c r="AC75" s="32"/>
      <c r="AD75" s="84"/>
      <c r="AE75" s="85"/>
      <c r="AF75" s="85"/>
      <c r="AI75" s="33"/>
      <c r="AJ75" s="39"/>
      <c r="AK75" s="39"/>
      <c r="AL75" s="39"/>
      <c r="AM75" s="76"/>
      <c r="AN75" s="39"/>
      <c r="AO75" s="39"/>
      <c r="AP75" s="33"/>
      <c r="AQ75" s="77"/>
      <c r="AR75" s="39"/>
      <c r="AS75" s="39"/>
      <c r="AT75" s="76"/>
      <c r="AU75" s="39"/>
      <c r="AV75" s="78"/>
      <c r="AW75" s="33"/>
      <c r="AX75" s="77"/>
      <c r="AY75" s="39"/>
      <c r="AZ75" s="39"/>
      <c r="BA75" s="76"/>
      <c r="BB75" s="39"/>
      <c r="BC75" s="78"/>
      <c r="BD75" s="33"/>
      <c r="BE75" s="77"/>
      <c r="BF75" s="39"/>
      <c r="BG75" s="39"/>
      <c r="BH75" s="76"/>
      <c r="BI75" s="39"/>
      <c r="BJ75" s="78"/>
      <c r="BK75" s="33"/>
    </row>
    <row r="76" spans="1:63" x14ac:dyDescent="0.35">
      <c r="A76" s="77"/>
      <c r="B76" s="39"/>
      <c r="C76" s="39"/>
      <c r="D76" s="39"/>
      <c r="E76" s="39"/>
      <c r="F76" s="73"/>
      <c r="G76" s="95">
        <f>Table148745323334353633[[#This Row],[Hours Worked]]*Table148745323334353633[[#This Row],[Rate]]</f>
        <v>0</v>
      </c>
      <c r="H76" s="116"/>
      <c r="I76" s="118">
        <f>IF(Table148745323334353633[[#This Row],[Equipment Used (Dropdown)]] &lt;&gt; "", RIGHT(Table148745323334353633[[#This Row],[Equipment Used (Dropdown)]],6),0)</f>
        <v>0</v>
      </c>
      <c r="J76" s="94"/>
      <c r="K76" s="95">
        <f>Table148745323334353633[[#This Row],[Rate (Auto selects)]]*Table148745323334353633[[#This Row],[Hours Used]]</f>
        <v>0</v>
      </c>
      <c r="S76" s="33"/>
      <c r="T76" s="39"/>
      <c r="U76" s="39"/>
      <c r="V76" s="39"/>
      <c r="W76" s="39"/>
      <c r="X76" s="39"/>
      <c r="Y76" s="112">
        <f>IF(X76 &lt;&gt; "", RIGHT(Table1577531128384858688[[#This Row],[Class (Dropdown)]],6),0)</f>
        <v>0</v>
      </c>
      <c r="Z76" s="108"/>
      <c r="AA76" s="107"/>
      <c r="AB76" s="111">
        <f>Table1577531128384858688[[#This Row],[Rate (Auto fill)]]*Table1577531128384858688[[#This Row],[Hours Groomed]]</f>
        <v>0</v>
      </c>
      <c r="AC76" s="32"/>
      <c r="AD76" s="84"/>
      <c r="AE76" s="85"/>
      <c r="AF76" s="85"/>
      <c r="AI76" s="33"/>
      <c r="AJ76" s="39"/>
      <c r="AK76" s="39"/>
      <c r="AL76" s="39"/>
      <c r="AM76" s="76"/>
      <c r="AN76" s="39"/>
      <c r="AO76" s="39"/>
      <c r="AP76" s="33"/>
      <c r="AQ76" s="77"/>
      <c r="AR76" s="39"/>
      <c r="AS76" s="39"/>
      <c r="AT76" s="76"/>
      <c r="AU76" s="39"/>
      <c r="AV76" s="78"/>
      <c r="AW76" s="33"/>
      <c r="AX76" s="77"/>
      <c r="AY76" s="39"/>
      <c r="AZ76" s="39"/>
      <c r="BA76" s="76"/>
      <c r="BB76" s="39"/>
      <c r="BC76" s="78"/>
      <c r="BD76" s="33"/>
      <c r="BE76" s="77"/>
      <c r="BF76" s="39"/>
      <c r="BG76" s="39"/>
      <c r="BH76" s="76"/>
      <c r="BI76" s="39"/>
      <c r="BJ76" s="78"/>
      <c r="BK76" s="33"/>
    </row>
    <row r="77" spans="1:63" x14ac:dyDescent="0.35">
      <c r="A77" s="77"/>
      <c r="B77" s="39"/>
      <c r="C77" s="39"/>
      <c r="D77" s="39"/>
      <c r="E77" s="39"/>
      <c r="F77" s="73"/>
      <c r="G77" s="95">
        <f>Table148745323334353633[[#This Row],[Hours Worked]]*Table148745323334353633[[#This Row],[Rate]]</f>
        <v>0</v>
      </c>
      <c r="H77" s="116"/>
      <c r="I77" s="118">
        <f>IF(Table148745323334353633[[#This Row],[Equipment Used (Dropdown)]] &lt;&gt; "", RIGHT(Table148745323334353633[[#This Row],[Equipment Used (Dropdown)]],6),0)</f>
        <v>0</v>
      </c>
      <c r="J77" s="94"/>
      <c r="K77" s="95">
        <f>Table148745323334353633[[#This Row],[Rate (Auto selects)]]*Table148745323334353633[[#This Row],[Hours Used]]</f>
        <v>0</v>
      </c>
      <c r="S77" s="33"/>
      <c r="T77" s="39"/>
      <c r="U77" s="39"/>
      <c r="V77" s="39"/>
      <c r="W77" s="39"/>
      <c r="X77" s="39"/>
      <c r="Y77" s="112">
        <f>IF(X77 &lt;&gt; "", RIGHT(Table1577531128384858688[[#This Row],[Class (Dropdown)]],6),0)</f>
        <v>0</v>
      </c>
      <c r="Z77" s="108"/>
      <c r="AA77" s="107"/>
      <c r="AB77" s="111">
        <f>Table1577531128384858688[[#This Row],[Rate (Auto fill)]]*Table1577531128384858688[[#This Row],[Hours Groomed]]</f>
        <v>0</v>
      </c>
      <c r="AC77" s="32"/>
      <c r="AD77" s="84"/>
      <c r="AE77" s="85"/>
      <c r="AF77" s="85"/>
      <c r="AI77" s="33"/>
      <c r="AJ77" s="39"/>
      <c r="AK77" s="39"/>
      <c r="AL77" s="39"/>
      <c r="AM77" s="76"/>
      <c r="AN77" s="39"/>
      <c r="AO77" s="39"/>
      <c r="AP77" s="33"/>
      <c r="AQ77" s="77"/>
      <c r="AR77" s="39"/>
      <c r="AS77" s="39"/>
      <c r="AT77" s="76"/>
      <c r="AU77" s="39"/>
      <c r="AV77" s="78"/>
      <c r="AW77" s="33"/>
      <c r="AX77" s="77"/>
      <c r="AY77" s="39"/>
      <c r="AZ77" s="39"/>
      <c r="BA77" s="76"/>
      <c r="BB77" s="39"/>
      <c r="BC77" s="78"/>
      <c r="BD77" s="33"/>
      <c r="BE77" s="77"/>
      <c r="BF77" s="39"/>
      <c r="BG77" s="39"/>
      <c r="BH77" s="76"/>
      <c r="BI77" s="39"/>
      <c r="BJ77" s="78"/>
      <c r="BK77" s="33"/>
    </row>
    <row r="78" spans="1:63" x14ac:dyDescent="0.35">
      <c r="A78" s="77"/>
      <c r="B78" s="39"/>
      <c r="C78" s="39"/>
      <c r="D78" s="39"/>
      <c r="E78" s="39"/>
      <c r="F78" s="73"/>
      <c r="G78" s="95">
        <f>Table148745323334353633[[#This Row],[Hours Worked]]*Table148745323334353633[[#This Row],[Rate]]</f>
        <v>0</v>
      </c>
      <c r="H78" s="116"/>
      <c r="I78" s="118">
        <f>IF(Table148745323334353633[[#This Row],[Equipment Used (Dropdown)]] &lt;&gt; "", RIGHT(Table148745323334353633[[#This Row],[Equipment Used (Dropdown)]],6),0)</f>
        <v>0</v>
      </c>
      <c r="J78" s="94"/>
      <c r="K78" s="95">
        <f>Table148745323334353633[[#This Row],[Rate (Auto selects)]]*Table148745323334353633[[#This Row],[Hours Used]]</f>
        <v>0</v>
      </c>
      <c r="S78" s="33"/>
      <c r="T78" s="39"/>
      <c r="U78" s="39"/>
      <c r="V78" s="39"/>
      <c r="W78" s="39"/>
      <c r="X78" s="39"/>
      <c r="Y78" s="112">
        <f>IF(X78 &lt;&gt; "", RIGHT(Table1577531128384858688[[#This Row],[Class (Dropdown)]],6),0)</f>
        <v>0</v>
      </c>
      <c r="Z78" s="108"/>
      <c r="AA78" s="107"/>
      <c r="AB78" s="111">
        <f>Table1577531128384858688[[#This Row],[Rate (Auto fill)]]*Table1577531128384858688[[#This Row],[Hours Groomed]]</f>
        <v>0</v>
      </c>
      <c r="AC78" s="32"/>
      <c r="AD78" s="84"/>
      <c r="AE78" s="85"/>
      <c r="AF78" s="85"/>
      <c r="AI78" s="33"/>
      <c r="AJ78" s="39"/>
      <c r="AK78" s="39"/>
      <c r="AL78" s="39"/>
      <c r="AM78" s="76"/>
      <c r="AN78" s="39"/>
      <c r="AO78" s="39"/>
      <c r="AP78" s="33"/>
      <c r="AQ78" s="77"/>
      <c r="AR78" s="39"/>
      <c r="AS78" s="39"/>
      <c r="AT78" s="76"/>
      <c r="AU78" s="39"/>
      <c r="AV78" s="78"/>
      <c r="AW78" s="33"/>
      <c r="AX78" s="77"/>
      <c r="AY78" s="39"/>
      <c r="AZ78" s="39"/>
      <c r="BA78" s="76"/>
      <c r="BB78" s="39"/>
      <c r="BC78" s="78"/>
      <c r="BD78" s="33"/>
      <c r="BE78" s="77"/>
      <c r="BF78" s="39"/>
      <c r="BG78" s="39"/>
      <c r="BH78" s="76"/>
      <c r="BI78" s="39"/>
      <c r="BJ78" s="78"/>
      <c r="BK78" s="33"/>
    </row>
    <row r="79" spans="1:63" x14ac:dyDescent="0.35">
      <c r="A79" s="77"/>
      <c r="B79" s="39"/>
      <c r="C79" s="39"/>
      <c r="D79" s="39"/>
      <c r="E79" s="39"/>
      <c r="F79" s="73"/>
      <c r="G79" s="95">
        <f>Table148745323334353633[[#This Row],[Hours Worked]]*Table148745323334353633[[#This Row],[Rate]]</f>
        <v>0</v>
      </c>
      <c r="H79" s="116"/>
      <c r="I79" s="118">
        <f>IF(Table148745323334353633[[#This Row],[Equipment Used (Dropdown)]] &lt;&gt; "", RIGHT(Table148745323334353633[[#This Row],[Equipment Used (Dropdown)]],6),0)</f>
        <v>0</v>
      </c>
      <c r="J79" s="94"/>
      <c r="K79" s="95">
        <f>Table148745323334353633[[#This Row],[Rate (Auto selects)]]*Table148745323334353633[[#This Row],[Hours Used]]</f>
        <v>0</v>
      </c>
      <c r="S79" s="33"/>
      <c r="T79" s="39"/>
      <c r="U79" s="39"/>
      <c r="V79" s="39"/>
      <c r="W79" s="39"/>
      <c r="X79" s="39"/>
      <c r="Y79" s="112">
        <f>IF(X79 &lt;&gt; "", RIGHT(Table1577531128384858688[[#This Row],[Class (Dropdown)]],6),0)</f>
        <v>0</v>
      </c>
      <c r="Z79" s="108"/>
      <c r="AA79" s="107"/>
      <c r="AB79" s="111">
        <f>Table1577531128384858688[[#This Row],[Rate (Auto fill)]]*Table1577531128384858688[[#This Row],[Hours Groomed]]</f>
        <v>0</v>
      </c>
      <c r="AC79" s="32"/>
      <c r="AD79" s="84"/>
      <c r="AE79" s="85"/>
      <c r="AF79" s="85"/>
      <c r="AI79" s="33"/>
      <c r="AJ79" s="39"/>
      <c r="AK79" s="39"/>
      <c r="AL79" s="39"/>
      <c r="AM79" s="76"/>
      <c r="AN79" s="39"/>
      <c r="AO79" s="39"/>
      <c r="AP79" s="33"/>
      <c r="AQ79" s="77"/>
      <c r="AR79" s="39"/>
      <c r="AS79" s="39"/>
      <c r="AT79" s="76"/>
      <c r="AU79" s="39"/>
      <c r="AV79" s="78"/>
      <c r="AW79" s="33"/>
      <c r="AX79" s="77"/>
      <c r="AY79" s="39"/>
      <c r="AZ79" s="39"/>
      <c r="BA79" s="76"/>
      <c r="BB79" s="39"/>
      <c r="BC79" s="78"/>
      <c r="BD79" s="33"/>
      <c r="BE79" s="77"/>
      <c r="BF79" s="39"/>
      <c r="BG79" s="39"/>
      <c r="BH79" s="76"/>
      <c r="BI79" s="39"/>
      <c r="BJ79" s="78"/>
      <c r="BK79" s="33"/>
    </row>
    <row r="80" spans="1:63" x14ac:dyDescent="0.35">
      <c r="A80" s="77"/>
      <c r="B80" s="39"/>
      <c r="C80" s="39"/>
      <c r="D80" s="39"/>
      <c r="E80" s="39"/>
      <c r="F80" s="73"/>
      <c r="G80" s="95">
        <f>Table148745323334353633[[#This Row],[Hours Worked]]*Table148745323334353633[[#This Row],[Rate]]</f>
        <v>0</v>
      </c>
      <c r="H80" s="116"/>
      <c r="I80" s="118">
        <f>IF(Table148745323334353633[[#This Row],[Equipment Used (Dropdown)]] &lt;&gt; "", RIGHT(Table148745323334353633[[#This Row],[Equipment Used (Dropdown)]],6),0)</f>
        <v>0</v>
      </c>
      <c r="J80" s="94"/>
      <c r="K80" s="95">
        <f>Table148745323334353633[[#This Row],[Rate (Auto selects)]]*Table148745323334353633[[#This Row],[Hours Used]]</f>
        <v>0</v>
      </c>
      <c r="S80" s="33"/>
      <c r="T80" s="39"/>
      <c r="U80" s="39"/>
      <c r="V80" s="39"/>
      <c r="W80" s="39"/>
      <c r="X80" s="39"/>
      <c r="Y80" s="112">
        <f>IF(X80 &lt;&gt; "", RIGHT(Table1577531128384858688[[#This Row],[Class (Dropdown)]],6),0)</f>
        <v>0</v>
      </c>
      <c r="Z80" s="108"/>
      <c r="AA80" s="107"/>
      <c r="AB80" s="111">
        <f>Table1577531128384858688[[#This Row],[Rate (Auto fill)]]*Table1577531128384858688[[#This Row],[Hours Groomed]]</f>
        <v>0</v>
      </c>
      <c r="AC80" s="32"/>
      <c r="AD80" s="84"/>
      <c r="AE80" s="85"/>
      <c r="AF80" s="85"/>
      <c r="AI80" s="33"/>
      <c r="AJ80" s="39"/>
      <c r="AK80" s="39"/>
      <c r="AL80" s="39"/>
      <c r="AM80" s="76"/>
      <c r="AN80" s="39"/>
      <c r="AO80" s="39"/>
      <c r="AP80" s="33"/>
      <c r="AQ80" s="77"/>
      <c r="AR80" s="39"/>
      <c r="AS80" s="39"/>
      <c r="AT80" s="76"/>
      <c r="AU80" s="39"/>
      <c r="AV80" s="78"/>
      <c r="AW80" s="33"/>
      <c r="AX80" s="77"/>
      <c r="AY80" s="39"/>
      <c r="AZ80" s="39"/>
      <c r="BA80" s="76"/>
      <c r="BB80" s="39"/>
      <c r="BC80" s="78"/>
      <c r="BD80" s="33"/>
      <c r="BE80" s="77"/>
      <c r="BF80" s="39"/>
      <c r="BG80" s="39"/>
      <c r="BH80" s="76"/>
      <c r="BI80" s="39"/>
      <c r="BJ80" s="78"/>
      <c r="BK80" s="33"/>
    </row>
    <row r="81" spans="1:63" x14ac:dyDescent="0.35">
      <c r="A81" s="77"/>
      <c r="B81" s="39"/>
      <c r="C81" s="39"/>
      <c r="D81" s="39"/>
      <c r="E81" s="39"/>
      <c r="F81" s="73"/>
      <c r="G81" s="95">
        <f>Table148745323334353633[[#This Row],[Hours Worked]]*Table148745323334353633[[#This Row],[Rate]]</f>
        <v>0</v>
      </c>
      <c r="H81" s="116"/>
      <c r="I81" s="118">
        <f>IF(Table148745323334353633[[#This Row],[Equipment Used (Dropdown)]] &lt;&gt; "", RIGHT(Table148745323334353633[[#This Row],[Equipment Used (Dropdown)]],6),0)</f>
        <v>0</v>
      </c>
      <c r="J81" s="94"/>
      <c r="K81" s="95">
        <f>Table148745323334353633[[#This Row],[Rate (Auto selects)]]*Table148745323334353633[[#This Row],[Hours Used]]</f>
        <v>0</v>
      </c>
      <c r="S81" s="33"/>
      <c r="T81" s="39"/>
      <c r="U81" s="39"/>
      <c r="V81" s="39"/>
      <c r="W81" s="39"/>
      <c r="X81" s="39"/>
      <c r="Y81" s="112">
        <f>IF(X81 &lt;&gt; "", RIGHT(Table1577531128384858688[[#This Row],[Class (Dropdown)]],6),0)</f>
        <v>0</v>
      </c>
      <c r="Z81" s="108"/>
      <c r="AA81" s="107"/>
      <c r="AB81" s="111">
        <f>Table1577531128384858688[[#This Row],[Rate (Auto fill)]]*Table1577531128384858688[[#This Row],[Hours Groomed]]</f>
        <v>0</v>
      </c>
      <c r="AC81" s="32"/>
      <c r="AD81" s="84"/>
      <c r="AE81" s="85"/>
      <c r="AF81" s="85"/>
      <c r="AI81" s="33"/>
      <c r="AJ81" s="39"/>
      <c r="AK81" s="39"/>
      <c r="AL81" s="39"/>
      <c r="AM81" s="76"/>
      <c r="AN81" s="39"/>
      <c r="AO81" s="39"/>
      <c r="AP81" s="33"/>
      <c r="AQ81" s="77"/>
      <c r="AR81" s="39"/>
      <c r="AS81" s="39"/>
      <c r="AT81" s="76"/>
      <c r="AU81" s="39"/>
      <c r="AV81" s="78"/>
      <c r="AW81" s="33"/>
      <c r="AX81" s="77"/>
      <c r="AY81" s="39"/>
      <c r="AZ81" s="39"/>
      <c r="BA81" s="76"/>
      <c r="BB81" s="39"/>
      <c r="BC81" s="78"/>
      <c r="BD81" s="33"/>
      <c r="BE81" s="77"/>
      <c r="BF81" s="39"/>
      <c r="BG81" s="39"/>
      <c r="BH81" s="76"/>
      <c r="BI81" s="39"/>
      <c r="BJ81" s="78"/>
      <c r="BK81" s="33"/>
    </row>
    <row r="82" spans="1:63" x14ac:dyDescent="0.35">
      <c r="A82" s="77"/>
      <c r="B82" s="39"/>
      <c r="C82" s="39"/>
      <c r="D82" s="39"/>
      <c r="E82" s="39"/>
      <c r="F82" s="73"/>
      <c r="G82" s="95">
        <f>Table148745323334353633[[#This Row],[Hours Worked]]*Table148745323334353633[[#This Row],[Rate]]</f>
        <v>0</v>
      </c>
      <c r="H82" s="116"/>
      <c r="I82" s="118">
        <f>IF(Table148745323334353633[[#This Row],[Equipment Used (Dropdown)]] &lt;&gt; "", RIGHT(Table148745323334353633[[#This Row],[Equipment Used (Dropdown)]],6),0)</f>
        <v>0</v>
      </c>
      <c r="J82" s="94"/>
      <c r="K82" s="95">
        <f>Table148745323334353633[[#This Row],[Rate (Auto selects)]]*Table148745323334353633[[#This Row],[Hours Used]]</f>
        <v>0</v>
      </c>
      <c r="S82" s="33"/>
      <c r="T82" s="39"/>
      <c r="U82" s="39"/>
      <c r="V82" s="39"/>
      <c r="W82" s="39"/>
      <c r="X82" s="39"/>
      <c r="Y82" s="112">
        <f>IF(X82 &lt;&gt; "", RIGHT(Table1577531128384858688[[#This Row],[Class (Dropdown)]],6),0)</f>
        <v>0</v>
      </c>
      <c r="Z82" s="108"/>
      <c r="AA82" s="107"/>
      <c r="AB82" s="111">
        <f>Table1577531128384858688[[#This Row],[Rate (Auto fill)]]*Table1577531128384858688[[#This Row],[Hours Groomed]]</f>
        <v>0</v>
      </c>
      <c r="AC82" s="32"/>
      <c r="AD82" s="84"/>
      <c r="AE82" s="85"/>
      <c r="AF82" s="85"/>
      <c r="AI82" s="33"/>
      <c r="AJ82" s="39"/>
      <c r="AK82" s="39"/>
      <c r="AL82" s="39"/>
      <c r="AM82" s="76"/>
      <c r="AN82" s="39"/>
      <c r="AO82" s="39"/>
      <c r="AP82" s="33"/>
      <c r="AQ82" s="77"/>
      <c r="AR82" s="39"/>
      <c r="AS82" s="39"/>
      <c r="AT82" s="76"/>
      <c r="AU82" s="39"/>
      <c r="AV82" s="78"/>
      <c r="AW82" s="33"/>
      <c r="AX82" s="77"/>
      <c r="AY82" s="39"/>
      <c r="AZ82" s="39"/>
      <c r="BA82" s="76"/>
      <c r="BB82" s="39"/>
      <c r="BC82" s="78"/>
      <c r="BD82" s="33"/>
      <c r="BE82" s="77"/>
      <c r="BF82" s="39"/>
      <c r="BG82" s="39"/>
      <c r="BH82" s="76"/>
      <c r="BI82" s="39"/>
      <c r="BJ82" s="78"/>
      <c r="BK82" s="33"/>
    </row>
    <row r="83" spans="1:63" x14ac:dyDescent="0.35">
      <c r="A83" s="77"/>
      <c r="B83" s="39"/>
      <c r="C83" s="39"/>
      <c r="D83" s="39"/>
      <c r="E83" s="39"/>
      <c r="F83" s="73"/>
      <c r="G83" s="95">
        <f>Table148745323334353633[[#This Row],[Hours Worked]]*Table148745323334353633[[#This Row],[Rate]]</f>
        <v>0</v>
      </c>
      <c r="H83" s="116"/>
      <c r="I83" s="118">
        <f>IF(Table148745323334353633[[#This Row],[Equipment Used (Dropdown)]] &lt;&gt; "", RIGHT(Table148745323334353633[[#This Row],[Equipment Used (Dropdown)]],6),0)</f>
        <v>0</v>
      </c>
      <c r="J83" s="94"/>
      <c r="K83" s="95">
        <f>Table148745323334353633[[#This Row],[Rate (Auto selects)]]*Table148745323334353633[[#This Row],[Hours Used]]</f>
        <v>0</v>
      </c>
      <c r="S83" s="33"/>
      <c r="T83" s="39"/>
      <c r="U83" s="39"/>
      <c r="V83" s="39"/>
      <c r="W83" s="39"/>
      <c r="X83" s="39"/>
      <c r="Y83" s="112">
        <f>IF(X83 &lt;&gt; "", RIGHT(Table1577531128384858688[[#This Row],[Class (Dropdown)]],6),0)</f>
        <v>0</v>
      </c>
      <c r="Z83" s="108"/>
      <c r="AA83" s="107"/>
      <c r="AB83" s="111">
        <f>Table1577531128384858688[[#This Row],[Rate (Auto fill)]]*Table1577531128384858688[[#This Row],[Hours Groomed]]</f>
        <v>0</v>
      </c>
      <c r="AC83" s="32"/>
      <c r="AD83" s="84"/>
      <c r="AE83" s="85"/>
      <c r="AF83" s="85"/>
      <c r="AI83" s="33"/>
      <c r="AJ83" s="39"/>
      <c r="AK83" s="39"/>
      <c r="AL83" s="39"/>
      <c r="AM83" s="76"/>
      <c r="AN83" s="39"/>
      <c r="AO83" s="39"/>
      <c r="AP83" s="33"/>
      <c r="AQ83" s="77"/>
      <c r="AR83" s="39"/>
      <c r="AS83" s="39"/>
      <c r="AT83" s="76"/>
      <c r="AU83" s="39"/>
      <c r="AV83" s="78"/>
      <c r="AW83" s="33"/>
      <c r="AX83" s="77"/>
      <c r="AY83" s="39"/>
      <c r="AZ83" s="39"/>
      <c r="BA83" s="76"/>
      <c r="BB83" s="39"/>
      <c r="BC83" s="78"/>
      <c r="BD83" s="33"/>
      <c r="BE83" s="77"/>
      <c r="BF83" s="39"/>
      <c r="BG83" s="39"/>
      <c r="BH83" s="76"/>
      <c r="BI83" s="39"/>
      <c r="BJ83" s="78"/>
      <c r="BK83" s="33"/>
    </row>
    <row r="84" spans="1:63" x14ac:dyDescent="0.35">
      <c r="A84" s="77"/>
      <c r="B84" s="39"/>
      <c r="C84" s="39"/>
      <c r="D84" s="39"/>
      <c r="E84" s="39"/>
      <c r="F84" s="73"/>
      <c r="G84" s="95">
        <f>Table148745323334353633[[#This Row],[Hours Worked]]*Table148745323334353633[[#This Row],[Rate]]</f>
        <v>0</v>
      </c>
      <c r="H84" s="116"/>
      <c r="I84" s="118">
        <f>IF(Table148745323334353633[[#This Row],[Equipment Used (Dropdown)]] &lt;&gt; "", RIGHT(Table148745323334353633[[#This Row],[Equipment Used (Dropdown)]],6),0)</f>
        <v>0</v>
      </c>
      <c r="J84" s="94"/>
      <c r="K84" s="95">
        <f>Table148745323334353633[[#This Row],[Rate (Auto selects)]]*Table148745323334353633[[#This Row],[Hours Used]]</f>
        <v>0</v>
      </c>
      <c r="S84" s="33"/>
      <c r="T84" s="39"/>
      <c r="U84" s="39"/>
      <c r="V84" s="39"/>
      <c r="W84" s="39"/>
      <c r="X84" s="39"/>
      <c r="Y84" s="112">
        <f>IF(X84 &lt;&gt; "", RIGHT(Table1577531128384858688[[#This Row],[Class (Dropdown)]],6),0)</f>
        <v>0</v>
      </c>
      <c r="Z84" s="108"/>
      <c r="AA84" s="107"/>
      <c r="AB84" s="111">
        <f>Table1577531128384858688[[#This Row],[Rate (Auto fill)]]*Table1577531128384858688[[#This Row],[Hours Groomed]]</f>
        <v>0</v>
      </c>
      <c r="AC84" s="32"/>
      <c r="AD84" s="84"/>
      <c r="AE84" s="85"/>
      <c r="AF84" s="85"/>
      <c r="AI84" s="33"/>
      <c r="AJ84" s="39"/>
      <c r="AK84" s="39"/>
      <c r="AL84" s="39"/>
      <c r="AM84" s="76"/>
      <c r="AN84" s="39"/>
      <c r="AO84" s="39"/>
      <c r="AP84" s="33"/>
      <c r="AQ84" s="77"/>
      <c r="AR84" s="39"/>
      <c r="AS84" s="39"/>
      <c r="AT84" s="76"/>
      <c r="AU84" s="39"/>
      <c r="AV84" s="78"/>
      <c r="AW84" s="33"/>
      <c r="AX84" s="77"/>
      <c r="AY84" s="39"/>
      <c r="AZ84" s="39"/>
      <c r="BA84" s="76"/>
      <c r="BB84" s="39"/>
      <c r="BC84" s="78"/>
      <c r="BD84" s="33"/>
      <c r="BE84" s="77"/>
      <c r="BF84" s="39"/>
      <c r="BG84" s="39"/>
      <c r="BH84" s="76"/>
      <c r="BI84" s="39"/>
      <c r="BJ84" s="78"/>
      <c r="BK84" s="33"/>
    </row>
    <row r="85" spans="1:63" x14ac:dyDescent="0.35">
      <c r="A85" s="77"/>
      <c r="B85" s="39"/>
      <c r="C85" s="39"/>
      <c r="D85" s="39"/>
      <c r="E85" s="39"/>
      <c r="F85" s="73"/>
      <c r="G85" s="95">
        <f>Table148745323334353633[[#This Row],[Hours Worked]]*Table148745323334353633[[#This Row],[Rate]]</f>
        <v>0</v>
      </c>
      <c r="H85" s="116"/>
      <c r="I85" s="118">
        <f>IF(Table148745323334353633[[#This Row],[Equipment Used (Dropdown)]] &lt;&gt; "", RIGHT(Table148745323334353633[[#This Row],[Equipment Used (Dropdown)]],6),0)</f>
        <v>0</v>
      </c>
      <c r="J85" s="94"/>
      <c r="K85" s="95">
        <f>Table148745323334353633[[#This Row],[Rate (Auto selects)]]*Table148745323334353633[[#This Row],[Hours Used]]</f>
        <v>0</v>
      </c>
      <c r="S85" s="33"/>
      <c r="T85" s="39"/>
      <c r="U85" s="39"/>
      <c r="V85" s="39"/>
      <c r="W85" s="39"/>
      <c r="X85" s="39"/>
      <c r="Y85" s="112">
        <f>IF(X85 &lt;&gt; "", RIGHT(Table1577531128384858688[[#This Row],[Class (Dropdown)]],6),0)</f>
        <v>0</v>
      </c>
      <c r="Z85" s="108"/>
      <c r="AA85" s="107"/>
      <c r="AB85" s="111">
        <f>Table1577531128384858688[[#This Row],[Rate (Auto fill)]]*Table1577531128384858688[[#This Row],[Hours Groomed]]</f>
        <v>0</v>
      </c>
      <c r="AC85" s="32"/>
      <c r="AD85" s="84"/>
      <c r="AE85" s="85"/>
      <c r="AF85" s="85"/>
      <c r="AI85" s="33"/>
      <c r="AJ85" s="39"/>
      <c r="AK85" s="39"/>
      <c r="AL85" s="39"/>
      <c r="AM85" s="76"/>
      <c r="AN85" s="39"/>
      <c r="AO85" s="39"/>
      <c r="AP85" s="33"/>
      <c r="AQ85" s="77"/>
      <c r="AR85" s="39"/>
      <c r="AS85" s="39"/>
      <c r="AT85" s="76"/>
      <c r="AU85" s="39"/>
      <c r="AV85" s="78"/>
      <c r="AW85" s="33"/>
      <c r="AX85" s="77"/>
      <c r="AY85" s="39"/>
      <c r="AZ85" s="39"/>
      <c r="BA85" s="76"/>
      <c r="BB85" s="39"/>
      <c r="BC85" s="78"/>
      <c r="BD85" s="33"/>
      <c r="BE85" s="77"/>
      <c r="BF85" s="39"/>
      <c r="BG85" s="39"/>
      <c r="BH85" s="76"/>
      <c r="BI85" s="39"/>
      <c r="BJ85" s="78"/>
      <c r="BK85" s="33"/>
    </row>
    <row r="86" spans="1:63" x14ac:dyDescent="0.35">
      <c r="A86" s="77"/>
      <c r="B86" s="39"/>
      <c r="C86" s="39"/>
      <c r="D86" s="39"/>
      <c r="E86" s="39"/>
      <c r="F86" s="73"/>
      <c r="G86" s="95">
        <f>Table148745323334353633[[#This Row],[Hours Worked]]*Table148745323334353633[[#This Row],[Rate]]</f>
        <v>0</v>
      </c>
      <c r="H86" s="116"/>
      <c r="I86" s="118">
        <f>IF(Table148745323334353633[[#This Row],[Equipment Used (Dropdown)]] &lt;&gt; "", RIGHT(Table148745323334353633[[#This Row],[Equipment Used (Dropdown)]],6),0)</f>
        <v>0</v>
      </c>
      <c r="J86" s="94"/>
      <c r="K86" s="95">
        <f>Table148745323334353633[[#This Row],[Rate (Auto selects)]]*Table148745323334353633[[#This Row],[Hours Used]]</f>
        <v>0</v>
      </c>
      <c r="S86" s="33"/>
      <c r="T86" s="39"/>
      <c r="U86" s="39"/>
      <c r="V86" s="39"/>
      <c r="W86" s="39"/>
      <c r="X86" s="39"/>
      <c r="Y86" s="112">
        <f>IF(X86 &lt;&gt; "", RIGHT(Table1577531128384858688[[#This Row],[Class (Dropdown)]],6),0)</f>
        <v>0</v>
      </c>
      <c r="Z86" s="108"/>
      <c r="AA86" s="107"/>
      <c r="AB86" s="111">
        <f>Table1577531128384858688[[#This Row],[Rate (Auto fill)]]*Table1577531128384858688[[#This Row],[Hours Groomed]]</f>
        <v>0</v>
      </c>
      <c r="AC86" s="32"/>
      <c r="AD86" s="84"/>
      <c r="AE86" s="85"/>
      <c r="AF86" s="85"/>
      <c r="AI86" s="33"/>
      <c r="AJ86" s="39"/>
      <c r="AK86" s="39"/>
      <c r="AL86" s="39"/>
      <c r="AM86" s="76"/>
      <c r="AN86" s="39"/>
      <c r="AO86" s="39"/>
      <c r="AP86" s="33"/>
      <c r="AQ86" s="77"/>
      <c r="AR86" s="39"/>
      <c r="AS86" s="39"/>
      <c r="AT86" s="76"/>
      <c r="AU86" s="39"/>
      <c r="AV86" s="78"/>
      <c r="AW86" s="33"/>
      <c r="AX86" s="77"/>
      <c r="AY86" s="39"/>
      <c r="AZ86" s="39"/>
      <c r="BA86" s="76"/>
      <c r="BB86" s="39"/>
      <c r="BC86" s="78"/>
      <c r="BD86" s="33"/>
      <c r="BE86" s="77"/>
      <c r="BF86" s="39"/>
      <c r="BG86" s="39"/>
      <c r="BH86" s="76"/>
      <c r="BI86" s="39"/>
      <c r="BJ86" s="78"/>
      <c r="BK86" s="33"/>
    </row>
    <row r="87" spans="1:63" x14ac:dyDescent="0.35">
      <c r="A87" s="77"/>
      <c r="B87" s="39"/>
      <c r="C87" s="39"/>
      <c r="D87" s="39"/>
      <c r="E87" s="39"/>
      <c r="F87" s="73"/>
      <c r="G87" s="95">
        <f>Table148745323334353633[[#This Row],[Hours Worked]]*Table148745323334353633[[#This Row],[Rate]]</f>
        <v>0</v>
      </c>
      <c r="H87" s="116"/>
      <c r="I87" s="118">
        <f>IF(Table148745323334353633[[#This Row],[Equipment Used (Dropdown)]] &lt;&gt; "", RIGHT(Table148745323334353633[[#This Row],[Equipment Used (Dropdown)]],6),0)</f>
        <v>0</v>
      </c>
      <c r="J87" s="94"/>
      <c r="K87" s="95">
        <f>Table148745323334353633[[#This Row],[Rate (Auto selects)]]*Table148745323334353633[[#This Row],[Hours Used]]</f>
        <v>0</v>
      </c>
      <c r="S87" s="33"/>
      <c r="T87" s="39"/>
      <c r="U87" s="39"/>
      <c r="V87" s="39"/>
      <c r="W87" s="39"/>
      <c r="X87" s="39"/>
      <c r="Y87" s="112">
        <f>IF(X87 &lt;&gt; "", RIGHT(Table1577531128384858688[[#This Row],[Class (Dropdown)]],6),0)</f>
        <v>0</v>
      </c>
      <c r="Z87" s="108"/>
      <c r="AA87" s="107"/>
      <c r="AB87" s="111">
        <f>Table1577531128384858688[[#This Row],[Rate (Auto fill)]]*Table1577531128384858688[[#This Row],[Hours Groomed]]</f>
        <v>0</v>
      </c>
      <c r="AC87" s="32"/>
      <c r="AD87" s="84"/>
      <c r="AE87" s="85"/>
      <c r="AF87" s="85"/>
      <c r="AI87" s="33"/>
      <c r="AJ87" s="39"/>
      <c r="AK87" s="39"/>
      <c r="AL87" s="39"/>
      <c r="AM87" s="76"/>
      <c r="AN87" s="39"/>
      <c r="AO87" s="39"/>
      <c r="AP87" s="33"/>
      <c r="AQ87" s="77"/>
      <c r="AR87" s="39"/>
      <c r="AS87" s="39"/>
      <c r="AT87" s="76"/>
      <c r="AU87" s="39"/>
      <c r="AV87" s="78"/>
      <c r="AW87" s="33"/>
      <c r="AX87" s="77"/>
      <c r="AY87" s="39"/>
      <c r="AZ87" s="39"/>
      <c r="BA87" s="76"/>
      <c r="BB87" s="39"/>
      <c r="BC87" s="78"/>
      <c r="BD87" s="33"/>
      <c r="BE87" s="77"/>
      <c r="BF87" s="39"/>
      <c r="BG87" s="39"/>
      <c r="BH87" s="76"/>
      <c r="BI87" s="39"/>
      <c r="BJ87" s="78"/>
      <c r="BK87" s="33"/>
    </row>
    <row r="88" spans="1:63" x14ac:dyDescent="0.35">
      <c r="A88" s="77"/>
      <c r="B88" s="39"/>
      <c r="C88" s="39"/>
      <c r="D88" s="39"/>
      <c r="E88" s="39"/>
      <c r="F88" s="73"/>
      <c r="G88" s="95">
        <f>Table148745323334353633[[#This Row],[Hours Worked]]*Table148745323334353633[[#This Row],[Rate]]</f>
        <v>0</v>
      </c>
      <c r="H88" s="116"/>
      <c r="I88" s="118">
        <f>IF(Table148745323334353633[[#This Row],[Equipment Used (Dropdown)]] &lt;&gt; "", RIGHT(Table148745323334353633[[#This Row],[Equipment Used (Dropdown)]],6),0)</f>
        <v>0</v>
      </c>
      <c r="J88" s="94"/>
      <c r="K88" s="95">
        <f>Table148745323334353633[[#This Row],[Rate (Auto selects)]]*Table148745323334353633[[#This Row],[Hours Used]]</f>
        <v>0</v>
      </c>
      <c r="S88" s="33"/>
      <c r="T88" s="39"/>
      <c r="U88" s="39"/>
      <c r="V88" s="39"/>
      <c r="W88" s="39"/>
      <c r="X88" s="39"/>
      <c r="Y88" s="112">
        <f>IF(X88 &lt;&gt; "", RIGHT(Table1577531128384858688[[#This Row],[Class (Dropdown)]],6),0)</f>
        <v>0</v>
      </c>
      <c r="Z88" s="108"/>
      <c r="AA88" s="107"/>
      <c r="AB88" s="111">
        <f>Table1577531128384858688[[#This Row],[Rate (Auto fill)]]*Table1577531128384858688[[#This Row],[Hours Groomed]]</f>
        <v>0</v>
      </c>
      <c r="AC88" s="32"/>
      <c r="AD88" s="84"/>
      <c r="AE88" s="85"/>
      <c r="AF88" s="85"/>
      <c r="AI88" s="33"/>
      <c r="AJ88" s="39"/>
      <c r="AK88" s="39"/>
      <c r="AL88" s="39"/>
      <c r="AM88" s="76"/>
      <c r="AN88" s="39"/>
      <c r="AO88" s="39"/>
      <c r="AP88" s="33"/>
      <c r="AQ88" s="77"/>
      <c r="AR88" s="39"/>
      <c r="AS88" s="39"/>
      <c r="AT88" s="76"/>
      <c r="AU88" s="39"/>
      <c r="AV88" s="78"/>
      <c r="AW88" s="33"/>
      <c r="AX88" s="77"/>
      <c r="AY88" s="39"/>
      <c r="AZ88" s="39"/>
      <c r="BA88" s="76"/>
      <c r="BB88" s="39"/>
      <c r="BC88" s="78"/>
      <c r="BD88" s="33"/>
      <c r="BE88" s="77"/>
      <c r="BF88" s="39"/>
      <c r="BG88" s="39"/>
      <c r="BH88" s="76"/>
      <c r="BI88" s="39"/>
      <c r="BJ88" s="78"/>
      <c r="BK88" s="33"/>
    </row>
    <row r="89" spans="1:63" x14ac:dyDescent="0.35">
      <c r="A89" s="77"/>
      <c r="B89" s="39"/>
      <c r="C89" s="39"/>
      <c r="D89" s="39"/>
      <c r="E89" s="39"/>
      <c r="F89" s="73"/>
      <c r="G89" s="95">
        <f>Table148745323334353633[[#This Row],[Hours Worked]]*Table148745323334353633[[#This Row],[Rate]]</f>
        <v>0</v>
      </c>
      <c r="H89" s="116"/>
      <c r="I89" s="118">
        <f>IF(Table148745323334353633[[#This Row],[Equipment Used (Dropdown)]] &lt;&gt; "", RIGHT(Table148745323334353633[[#This Row],[Equipment Used (Dropdown)]],6),0)</f>
        <v>0</v>
      </c>
      <c r="J89" s="94"/>
      <c r="K89" s="95">
        <f>Table148745323334353633[[#This Row],[Rate (Auto selects)]]*Table148745323334353633[[#This Row],[Hours Used]]</f>
        <v>0</v>
      </c>
      <c r="S89" s="33"/>
      <c r="T89" s="39"/>
      <c r="U89" s="39"/>
      <c r="V89" s="39"/>
      <c r="W89" s="39"/>
      <c r="X89" s="39"/>
      <c r="Y89" s="112">
        <f>IF(X89 &lt;&gt; "", RIGHT(Table1577531128384858688[[#This Row],[Class (Dropdown)]],6),0)</f>
        <v>0</v>
      </c>
      <c r="Z89" s="108"/>
      <c r="AA89" s="107"/>
      <c r="AB89" s="111">
        <f>Table1577531128384858688[[#This Row],[Rate (Auto fill)]]*Table1577531128384858688[[#This Row],[Hours Groomed]]</f>
        <v>0</v>
      </c>
      <c r="AC89" s="32"/>
      <c r="AD89" s="84"/>
      <c r="AE89" s="85"/>
      <c r="AF89" s="85"/>
      <c r="AI89" s="33"/>
      <c r="AJ89" s="39"/>
      <c r="AK89" s="39"/>
      <c r="AL89" s="39"/>
      <c r="AM89" s="76"/>
      <c r="AN89" s="39"/>
      <c r="AO89" s="39"/>
      <c r="AP89" s="33"/>
      <c r="AQ89" s="77"/>
      <c r="AR89" s="39"/>
      <c r="AS89" s="39"/>
      <c r="AT89" s="76"/>
      <c r="AU89" s="39"/>
      <c r="AV89" s="78"/>
      <c r="AW89" s="33"/>
      <c r="AX89" s="77"/>
      <c r="AY89" s="39"/>
      <c r="AZ89" s="39"/>
      <c r="BA89" s="76"/>
      <c r="BB89" s="39"/>
      <c r="BC89" s="78"/>
      <c r="BD89" s="33"/>
      <c r="BE89" s="77"/>
      <c r="BF89" s="39"/>
      <c r="BG89" s="39"/>
      <c r="BH89" s="76"/>
      <c r="BI89" s="39"/>
      <c r="BJ89" s="78"/>
      <c r="BK89" s="33"/>
    </row>
    <row r="90" spans="1:63" x14ac:dyDescent="0.35">
      <c r="A90" s="77"/>
      <c r="B90" s="39"/>
      <c r="C90" s="39"/>
      <c r="D90" s="39"/>
      <c r="E90" s="39"/>
      <c r="F90" s="73"/>
      <c r="G90" s="95">
        <f>Table148745323334353633[[#This Row],[Hours Worked]]*Table148745323334353633[[#This Row],[Rate]]</f>
        <v>0</v>
      </c>
      <c r="H90" s="116"/>
      <c r="I90" s="118">
        <f>IF(Table148745323334353633[[#This Row],[Equipment Used (Dropdown)]] &lt;&gt; "", RIGHT(Table148745323334353633[[#This Row],[Equipment Used (Dropdown)]],6),0)</f>
        <v>0</v>
      </c>
      <c r="J90" s="94"/>
      <c r="K90" s="95">
        <f>Table148745323334353633[[#This Row],[Rate (Auto selects)]]*Table148745323334353633[[#This Row],[Hours Used]]</f>
        <v>0</v>
      </c>
      <c r="S90" s="33"/>
      <c r="T90" s="39"/>
      <c r="U90" s="39"/>
      <c r="V90" s="39"/>
      <c r="W90" s="39"/>
      <c r="X90" s="39"/>
      <c r="Y90" s="112">
        <f>IF(X90 &lt;&gt; "", RIGHT(Table1577531128384858688[[#This Row],[Class (Dropdown)]],6),0)</f>
        <v>0</v>
      </c>
      <c r="Z90" s="108"/>
      <c r="AA90" s="107"/>
      <c r="AB90" s="111">
        <f>Table1577531128384858688[[#This Row],[Rate (Auto fill)]]*Table1577531128384858688[[#This Row],[Hours Groomed]]</f>
        <v>0</v>
      </c>
      <c r="AC90" s="32"/>
      <c r="AD90" s="84"/>
      <c r="AE90" s="85"/>
      <c r="AF90" s="85"/>
      <c r="AI90" s="33"/>
      <c r="AJ90" s="39"/>
      <c r="AK90" s="39"/>
      <c r="AL90" s="39"/>
      <c r="AM90" s="76"/>
      <c r="AN90" s="39"/>
      <c r="AO90" s="39"/>
      <c r="AP90" s="33"/>
      <c r="AQ90" s="77"/>
      <c r="AR90" s="39"/>
      <c r="AS90" s="39"/>
      <c r="AT90" s="76"/>
      <c r="AU90" s="39"/>
      <c r="AV90" s="78"/>
      <c r="AW90" s="33"/>
      <c r="AX90" s="77"/>
      <c r="AY90" s="39"/>
      <c r="AZ90" s="39"/>
      <c r="BA90" s="76"/>
      <c r="BB90" s="39"/>
      <c r="BC90" s="78"/>
      <c r="BD90" s="33"/>
      <c r="BE90" s="77"/>
      <c r="BF90" s="39"/>
      <c r="BG90" s="39"/>
      <c r="BH90" s="76"/>
      <c r="BI90" s="39"/>
      <c r="BJ90" s="78"/>
      <c r="BK90" s="33"/>
    </row>
    <row r="91" spans="1:63" x14ac:dyDescent="0.35">
      <c r="A91" s="77"/>
      <c r="B91" s="39"/>
      <c r="C91" s="39"/>
      <c r="D91" s="39"/>
      <c r="E91" s="39"/>
      <c r="F91" s="73"/>
      <c r="G91" s="95">
        <f>Table148745323334353633[[#This Row],[Hours Worked]]*Table148745323334353633[[#This Row],[Rate]]</f>
        <v>0</v>
      </c>
      <c r="H91" s="116"/>
      <c r="I91" s="118">
        <f>IF(Table148745323334353633[[#This Row],[Equipment Used (Dropdown)]] &lt;&gt; "", RIGHT(Table148745323334353633[[#This Row],[Equipment Used (Dropdown)]],6),0)</f>
        <v>0</v>
      </c>
      <c r="J91" s="94"/>
      <c r="K91" s="95">
        <f>Table148745323334353633[[#This Row],[Rate (Auto selects)]]*Table148745323334353633[[#This Row],[Hours Used]]</f>
        <v>0</v>
      </c>
      <c r="S91" s="33"/>
      <c r="T91" s="39"/>
      <c r="U91" s="39"/>
      <c r="V91" s="39"/>
      <c r="W91" s="39"/>
      <c r="X91" s="39"/>
      <c r="Y91" s="112">
        <f>IF(X91 &lt;&gt; "", RIGHT(Table1577531128384858688[[#This Row],[Class (Dropdown)]],6),0)</f>
        <v>0</v>
      </c>
      <c r="Z91" s="108"/>
      <c r="AA91" s="107"/>
      <c r="AB91" s="111">
        <f>Table1577531128384858688[[#This Row],[Rate (Auto fill)]]*Table1577531128384858688[[#This Row],[Hours Groomed]]</f>
        <v>0</v>
      </c>
      <c r="AC91" s="32"/>
      <c r="AD91" s="84"/>
      <c r="AE91" s="85"/>
      <c r="AF91" s="85"/>
      <c r="AI91" s="33"/>
      <c r="AJ91" s="39"/>
      <c r="AK91" s="39"/>
      <c r="AL91" s="39"/>
      <c r="AM91" s="76"/>
      <c r="AN91" s="39"/>
      <c r="AO91" s="39"/>
      <c r="AP91" s="33"/>
      <c r="AQ91" s="77"/>
      <c r="AR91" s="39"/>
      <c r="AS91" s="39"/>
      <c r="AT91" s="76"/>
      <c r="AU91" s="39"/>
      <c r="AV91" s="78"/>
      <c r="AW91" s="33"/>
      <c r="AX91" s="77"/>
      <c r="AY91" s="39"/>
      <c r="AZ91" s="39"/>
      <c r="BA91" s="76"/>
      <c r="BB91" s="39"/>
      <c r="BC91" s="78"/>
      <c r="BD91" s="33"/>
      <c r="BE91" s="77"/>
      <c r="BF91" s="39"/>
      <c r="BG91" s="39"/>
      <c r="BH91" s="76"/>
      <c r="BI91" s="39"/>
      <c r="BJ91" s="78"/>
      <c r="BK91" s="33"/>
    </row>
    <row r="92" spans="1:63" x14ac:dyDescent="0.35">
      <c r="A92" s="77"/>
      <c r="B92" s="39"/>
      <c r="C92" s="39"/>
      <c r="D92" s="39"/>
      <c r="E92" s="39"/>
      <c r="F92" s="73"/>
      <c r="G92" s="95">
        <f>Table148745323334353633[[#This Row],[Hours Worked]]*Table148745323334353633[[#This Row],[Rate]]</f>
        <v>0</v>
      </c>
      <c r="H92" s="116"/>
      <c r="I92" s="118">
        <f>IF(Table148745323334353633[[#This Row],[Equipment Used (Dropdown)]] &lt;&gt; "", RIGHT(Table148745323334353633[[#This Row],[Equipment Used (Dropdown)]],6),0)</f>
        <v>0</v>
      </c>
      <c r="J92" s="94"/>
      <c r="K92" s="95">
        <f>Table148745323334353633[[#This Row],[Rate (Auto selects)]]*Table148745323334353633[[#This Row],[Hours Used]]</f>
        <v>0</v>
      </c>
      <c r="S92" s="33"/>
      <c r="T92" s="39"/>
      <c r="U92" s="39"/>
      <c r="V92" s="39"/>
      <c r="W92" s="39"/>
      <c r="X92" s="39"/>
      <c r="Y92" s="112">
        <f>IF(X92 &lt;&gt; "", RIGHT(Table1577531128384858688[[#This Row],[Class (Dropdown)]],6),0)</f>
        <v>0</v>
      </c>
      <c r="Z92" s="108"/>
      <c r="AA92" s="107"/>
      <c r="AB92" s="111">
        <f>Table1577531128384858688[[#This Row],[Rate (Auto fill)]]*Table1577531128384858688[[#This Row],[Hours Groomed]]</f>
        <v>0</v>
      </c>
      <c r="AC92" s="32"/>
      <c r="AD92" s="84"/>
      <c r="AE92" s="85"/>
      <c r="AF92" s="85"/>
      <c r="AI92" s="33"/>
      <c r="AJ92" s="39"/>
      <c r="AK92" s="39"/>
      <c r="AL92" s="39"/>
      <c r="AM92" s="76"/>
      <c r="AN92" s="39"/>
      <c r="AO92" s="39"/>
      <c r="AP92" s="33"/>
      <c r="AQ92" s="77"/>
      <c r="AR92" s="39"/>
      <c r="AS92" s="39"/>
      <c r="AT92" s="76"/>
      <c r="AU92" s="39"/>
      <c r="AV92" s="78"/>
      <c r="AW92" s="33"/>
      <c r="AX92" s="77"/>
      <c r="AY92" s="39"/>
      <c r="AZ92" s="39"/>
      <c r="BA92" s="76"/>
      <c r="BB92" s="39"/>
      <c r="BC92" s="78"/>
      <c r="BD92" s="33"/>
      <c r="BE92" s="77"/>
      <c r="BF92" s="39"/>
      <c r="BG92" s="39"/>
      <c r="BH92" s="76"/>
      <c r="BI92" s="39"/>
      <c r="BJ92" s="78"/>
      <c r="BK92" s="33"/>
    </row>
    <row r="93" spans="1:63" x14ac:dyDescent="0.35">
      <c r="A93" s="77"/>
      <c r="B93" s="39"/>
      <c r="C93" s="39"/>
      <c r="D93" s="39"/>
      <c r="E93" s="39"/>
      <c r="F93" s="73"/>
      <c r="G93" s="95">
        <f>Table148745323334353633[[#This Row],[Hours Worked]]*Table148745323334353633[[#This Row],[Rate]]</f>
        <v>0</v>
      </c>
      <c r="H93" s="116"/>
      <c r="I93" s="118">
        <f>IF(Table148745323334353633[[#This Row],[Equipment Used (Dropdown)]] &lt;&gt; "", RIGHT(Table148745323334353633[[#This Row],[Equipment Used (Dropdown)]],6),0)</f>
        <v>0</v>
      </c>
      <c r="J93" s="94"/>
      <c r="K93" s="95">
        <f>Table148745323334353633[[#This Row],[Rate (Auto selects)]]*Table148745323334353633[[#This Row],[Hours Used]]</f>
        <v>0</v>
      </c>
      <c r="S93" s="33"/>
      <c r="T93" s="39"/>
      <c r="U93" s="39"/>
      <c r="V93" s="39"/>
      <c r="W93" s="39"/>
      <c r="X93" s="39"/>
      <c r="Y93" s="112">
        <f>IF(X93 &lt;&gt; "", RIGHT(Table1577531128384858688[[#This Row],[Class (Dropdown)]],6),0)</f>
        <v>0</v>
      </c>
      <c r="Z93" s="108"/>
      <c r="AA93" s="107"/>
      <c r="AB93" s="111">
        <f>Table1577531128384858688[[#This Row],[Rate (Auto fill)]]*Table1577531128384858688[[#This Row],[Hours Groomed]]</f>
        <v>0</v>
      </c>
      <c r="AC93" s="32"/>
      <c r="AD93" s="84"/>
      <c r="AE93" s="85"/>
      <c r="AF93" s="85"/>
      <c r="AI93" s="33"/>
      <c r="AJ93" s="39"/>
      <c r="AK93" s="39"/>
      <c r="AL93" s="39"/>
      <c r="AM93" s="76"/>
      <c r="AN93" s="39"/>
      <c r="AO93" s="39"/>
      <c r="AP93" s="33"/>
      <c r="AQ93" s="77"/>
      <c r="AR93" s="39"/>
      <c r="AS93" s="39"/>
      <c r="AT93" s="76"/>
      <c r="AU93" s="39"/>
      <c r="AV93" s="78"/>
      <c r="AW93" s="33"/>
      <c r="AX93" s="77"/>
      <c r="AY93" s="39"/>
      <c r="AZ93" s="39"/>
      <c r="BA93" s="76"/>
      <c r="BB93" s="39"/>
      <c r="BC93" s="78"/>
      <c r="BD93" s="33"/>
      <c r="BE93" s="77"/>
      <c r="BF93" s="39"/>
      <c r="BG93" s="39"/>
      <c r="BH93" s="76"/>
      <c r="BI93" s="39"/>
      <c r="BJ93" s="78"/>
      <c r="BK93" s="33"/>
    </row>
    <row r="94" spans="1:63" x14ac:dyDescent="0.35">
      <c r="A94" s="77"/>
      <c r="B94" s="39"/>
      <c r="C94" s="39"/>
      <c r="D94" s="39"/>
      <c r="E94" s="39"/>
      <c r="F94" s="73"/>
      <c r="G94" s="95">
        <f>Table148745323334353633[[#This Row],[Hours Worked]]*Table148745323334353633[[#This Row],[Rate]]</f>
        <v>0</v>
      </c>
      <c r="H94" s="116"/>
      <c r="I94" s="118">
        <f>IF(Table148745323334353633[[#This Row],[Equipment Used (Dropdown)]] &lt;&gt; "", RIGHT(Table148745323334353633[[#This Row],[Equipment Used (Dropdown)]],6),0)</f>
        <v>0</v>
      </c>
      <c r="J94" s="94"/>
      <c r="K94" s="95">
        <f>Table148745323334353633[[#This Row],[Rate (Auto selects)]]*Table148745323334353633[[#This Row],[Hours Used]]</f>
        <v>0</v>
      </c>
      <c r="S94" s="33"/>
      <c r="T94" s="39"/>
      <c r="U94" s="39"/>
      <c r="V94" s="39"/>
      <c r="W94" s="39"/>
      <c r="X94" s="39"/>
      <c r="Y94" s="112">
        <f>IF(X94 &lt;&gt; "", RIGHT(Table1577531128384858688[[#This Row],[Class (Dropdown)]],6),0)</f>
        <v>0</v>
      </c>
      <c r="Z94" s="108"/>
      <c r="AA94" s="107"/>
      <c r="AB94" s="111">
        <f>Table1577531128384858688[[#This Row],[Rate (Auto fill)]]*Table1577531128384858688[[#This Row],[Hours Groomed]]</f>
        <v>0</v>
      </c>
      <c r="AC94" s="32"/>
      <c r="AD94" s="84"/>
      <c r="AE94" s="85"/>
      <c r="AF94" s="85"/>
      <c r="AI94" s="33"/>
      <c r="AJ94" s="39"/>
      <c r="AK94" s="39"/>
      <c r="AL94" s="39"/>
      <c r="AM94" s="76"/>
      <c r="AN94" s="39"/>
      <c r="AO94" s="39"/>
      <c r="AP94" s="33"/>
      <c r="AQ94" s="77"/>
      <c r="AR94" s="39"/>
      <c r="AS94" s="39"/>
      <c r="AT94" s="76"/>
      <c r="AU94" s="39"/>
      <c r="AV94" s="78"/>
      <c r="AW94" s="33"/>
      <c r="AX94" s="77"/>
      <c r="AY94" s="39"/>
      <c r="AZ94" s="39"/>
      <c r="BA94" s="76"/>
      <c r="BB94" s="39"/>
      <c r="BC94" s="78"/>
      <c r="BD94" s="33"/>
      <c r="BE94" s="77"/>
      <c r="BF94" s="39"/>
      <c r="BG94" s="39"/>
      <c r="BH94" s="76"/>
      <c r="BI94" s="39"/>
      <c r="BJ94" s="78"/>
      <c r="BK94" s="33"/>
    </row>
    <row r="95" spans="1:63" x14ac:dyDescent="0.35">
      <c r="A95" s="77"/>
      <c r="B95" s="39"/>
      <c r="C95" s="39"/>
      <c r="D95" s="39"/>
      <c r="E95" s="39"/>
      <c r="F95" s="73"/>
      <c r="G95" s="95">
        <f>Table148745323334353633[[#This Row],[Hours Worked]]*Table148745323334353633[[#This Row],[Rate]]</f>
        <v>0</v>
      </c>
      <c r="H95" s="116"/>
      <c r="I95" s="118">
        <f>IF(Table148745323334353633[[#This Row],[Equipment Used (Dropdown)]] &lt;&gt; "", RIGHT(Table148745323334353633[[#This Row],[Equipment Used (Dropdown)]],6),0)</f>
        <v>0</v>
      </c>
      <c r="J95" s="94"/>
      <c r="K95" s="95">
        <f>Table148745323334353633[[#This Row],[Rate (Auto selects)]]*Table148745323334353633[[#This Row],[Hours Used]]</f>
        <v>0</v>
      </c>
      <c r="S95" s="33"/>
      <c r="T95" s="39"/>
      <c r="U95" s="39"/>
      <c r="V95" s="39"/>
      <c r="W95" s="39"/>
      <c r="X95" s="39"/>
      <c r="Y95" s="112">
        <f>IF(X95 &lt;&gt; "", RIGHT(Table1577531128384858688[[#This Row],[Class (Dropdown)]],6),0)</f>
        <v>0</v>
      </c>
      <c r="Z95" s="108"/>
      <c r="AA95" s="107"/>
      <c r="AB95" s="111">
        <f>Table1577531128384858688[[#This Row],[Rate (Auto fill)]]*Table1577531128384858688[[#This Row],[Hours Groomed]]</f>
        <v>0</v>
      </c>
      <c r="AC95" s="32"/>
      <c r="AD95" s="84"/>
      <c r="AE95" s="85"/>
      <c r="AF95" s="85"/>
      <c r="AI95" s="33"/>
      <c r="AJ95" s="39"/>
      <c r="AK95" s="39"/>
      <c r="AL95" s="39"/>
      <c r="AM95" s="76"/>
      <c r="AN95" s="39"/>
      <c r="AO95" s="39"/>
      <c r="AP95" s="33"/>
      <c r="AQ95" s="77"/>
      <c r="AR95" s="39"/>
      <c r="AS95" s="39"/>
      <c r="AT95" s="76"/>
      <c r="AU95" s="39"/>
      <c r="AV95" s="78"/>
      <c r="AW95" s="33"/>
      <c r="AX95" s="77"/>
      <c r="AY95" s="39"/>
      <c r="AZ95" s="39"/>
      <c r="BA95" s="76"/>
      <c r="BB95" s="39"/>
      <c r="BC95" s="78"/>
      <c r="BD95" s="33"/>
      <c r="BE95" s="77"/>
      <c r="BF95" s="39"/>
      <c r="BG95" s="39"/>
      <c r="BH95" s="76"/>
      <c r="BI95" s="39"/>
      <c r="BJ95" s="78"/>
      <c r="BK95" s="33"/>
    </row>
    <row r="96" spans="1:63" x14ac:dyDescent="0.35">
      <c r="A96" s="77"/>
      <c r="B96" s="39"/>
      <c r="C96" s="39"/>
      <c r="D96" s="39"/>
      <c r="E96" s="39"/>
      <c r="F96" s="73"/>
      <c r="G96" s="95">
        <f>Table148745323334353633[[#This Row],[Hours Worked]]*Table148745323334353633[[#This Row],[Rate]]</f>
        <v>0</v>
      </c>
      <c r="H96" s="116"/>
      <c r="I96" s="118">
        <f>IF(Table148745323334353633[[#This Row],[Equipment Used (Dropdown)]] &lt;&gt; "", RIGHT(Table148745323334353633[[#This Row],[Equipment Used (Dropdown)]],6),0)</f>
        <v>0</v>
      </c>
      <c r="J96" s="94"/>
      <c r="K96" s="95">
        <f>Table148745323334353633[[#This Row],[Rate (Auto selects)]]*Table148745323334353633[[#This Row],[Hours Used]]</f>
        <v>0</v>
      </c>
      <c r="S96" s="33"/>
      <c r="T96" s="39"/>
      <c r="U96" s="39"/>
      <c r="V96" s="39"/>
      <c r="W96" s="39"/>
      <c r="X96" s="39"/>
      <c r="Y96" s="112">
        <f>IF(X96 &lt;&gt; "", RIGHT(Table1577531128384858688[[#This Row],[Class (Dropdown)]],6),0)</f>
        <v>0</v>
      </c>
      <c r="Z96" s="108"/>
      <c r="AA96" s="107"/>
      <c r="AB96" s="111">
        <f>Table1577531128384858688[[#This Row],[Rate (Auto fill)]]*Table1577531128384858688[[#This Row],[Hours Groomed]]</f>
        <v>0</v>
      </c>
      <c r="AC96" s="32"/>
      <c r="AD96" s="84"/>
      <c r="AE96" s="85"/>
      <c r="AF96" s="85"/>
      <c r="AI96" s="33"/>
      <c r="AJ96" s="39"/>
      <c r="AK96" s="39"/>
      <c r="AL96" s="39"/>
      <c r="AM96" s="76"/>
      <c r="AN96" s="39"/>
      <c r="AO96" s="39"/>
      <c r="AP96" s="33"/>
      <c r="AQ96" s="77"/>
      <c r="AR96" s="39"/>
      <c r="AS96" s="39"/>
      <c r="AT96" s="76"/>
      <c r="AU96" s="39"/>
      <c r="AV96" s="78"/>
      <c r="AW96" s="33"/>
      <c r="AX96" s="77"/>
      <c r="AY96" s="39"/>
      <c r="AZ96" s="39"/>
      <c r="BA96" s="76"/>
      <c r="BB96" s="39"/>
      <c r="BC96" s="78"/>
      <c r="BD96" s="33"/>
      <c r="BE96" s="77"/>
      <c r="BF96" s="39"/>
      <c r="BG96" s="39"/>
      <c r="BH96" s="76"/>
      <c r="BI96" s="39"/>
      <c r="BJ96" s="78"/>
      <c r="BK96" s="33"/>
    </row>
    <row r="97" spans="1:63" x14ac:dyDescent="0.35">
      <c r="A97" s="77"/>
      <c r="B97" s="39"/>
      <c r="C97" s="39"/>
      <c r="D97" s="39"/>
      <c r="E97" s="39"/>
      <c r="F97" s="73"/>
      <c r="G97" s="95">
        <f>Table148745323334353633[[#This Row],[Hours Worked]]*Table148745323334353633[[#This Row],[Rate]]</f>
        <v>0</v>
      </c>
      <c r="H97" s="116"/>
      <c r="I97" s="118">
        <f>IF(Table148745323334353633[[#This Row],[Equipment Used (Dropdown)]] &lt;&gt; "", RIGHT(Table148745323334353633[[#This Row],[Equipment Used (Dropdown)]],6),0)</f>
        <v>0</v>
      </c>
      <c r="J97" s="94"/>
      <c r="K97" s="95">
        <f>Table148745323334353633[[#This Row],[Rate (Auto selects)]]*Table148745323334353633[[#This Row],[Hours Used]]</f>
        <v>0</v>
      </c>
      <c r="S97" s="33"/>
      <c r="T97" s="39"/>
      <c r="U97" s="39"/>
      <c r="V97" s="39"/>
      <c r="W97" s="39"/>
      <c r="X97" s="39"/>
      <c r="Y97" s="112">
        <f>IF(X97 &lt;&gt; "", RIGHT(Table1577531128384858688[[#This Row],[Class (Dropdown)]],6),0)</f>
        <v>0</v>
      </c>
      <c r="Z97" s="108"/>
      <c r="AA97" s="107"/>
      <c r="AB97" s="111">
        <f>Table1577531128384858688[[#This Row],[Rate (Auto fill)]]*Table1577531128384858688[[#This Row],[Hours Groomed]]</f>
        <v>0</v>
      </c>
      <c r="AC97" s="32"/>
      <c r="AD97" s="84"/>
      <c r="AE97" s="85"/>
      <c r="AF97" s="85"/>
      <c r="AI97" s="33"/>
      <c r="AJ97" s="39"/>
      <c r="AK97" s="39"/>
      <c r="AL97" s="39"/>
      <c r="AM97" s="76"/>
      <c r="AN97" s="39"/>
      <c r="AO97" s="39"/>
      <c r="AP97" s="33"/>
      <c r="AQ97" s="77"/>
      <c r="AR97" s="39"/>
      <c r="AS97" s="39"/>
      <c r="AT97" s="76"/>
      <c r="AU97" s="39"/>
      <c r="AV97" s="78"/>
      <c r="AW97" s="33"/>
      <c r="AX97" s="77"/>
      <c r="AY97" s="39"/>
      <c r="AZ97" s="39"/>
      <c r="BA97" s="76"/>
      <c r="BB97" s="39"/>
      <c r="BC97" s="78"/>
      <c r="BD97" s="33"/>
      <c r="BE97" s="77"/>
      <c r="BF97" s="39"/>
      <c r="BG97" s="39"/>
      <c r="BH97" s="76"/>
      <c r="BI97" s="39"/>
      <c r="BJ97" s="78"/>
      <c r="BK97" s="33"/>
    </row>
    <row r="98" spans="1:63" x14ac:dyDescent="0.35">
      <c r="A98" s="77"/>
      <c r="B98" s="39"/>
      <c r="C98" s="39"/>
      <c r="D98" s="39"/>
      <c r="E98" s="39"/>
      <c r="F98" s="73"/>
      <c r="G98" s="95">
        <f>Table148745323334353633[[#This Row],[Hours Worked]]*Table148745323334353633[[#This Row],[Rate]]</f>
        <v>0</v>
      </c>
      <c r="H98" s="116"/>
      <c r="I98" s="118">
        <f>IF(Table148745323334353633[[#This Row],[Equipment Used (Dropdown)]] &lt;&gt; "", RIGHT(Table148745323334353633[[#This Row],[Equipment Used (Dropdown)]],6),0)</f>
        <v>0</v>
      </c>
      <c r="J98" s="94"/>
      <c r="K98" s="95">
        <f>Table148745323334353633[[#This Row],[Rate (Auto selects)]]*Table148745323334353633[[#This Row],[Hours Used]]</f>
        <v>0</v>
      </c>
      <c r="S98" s="33"/>
      <c r="T98" s="39"/>
      <c r="U98" s="39"/>
      <c r="V98" s="39"/>
      <c r="W98" s="39"/>
      <c r="X98" s="39"/>
      <c r="Y98" s="112">
        <f>IF(X98 &lt;&gt; "", RIGHT(Table1577531128384858688[[#This Row],[Class (Dropdown)]],6),0)</f>
        <v>0</v>
      </c>
      <c r="Z98" s="108"/>
      <c r="AA98" s="107"/>
      <c r="AB98" s="111">
        <f>Table1577531128384858688[[#This Row],[Rate (Auto fill)]]*Table1577531128384858688[[#This Row],[Hours Groomed]]</f>
        <v>0</v>
      </c>
      <c r="AC98" s="32"/>
      <c r="AD98" s="84"/>
      <c r="AE98" s="85"/>
      <c r="AF98" s="85"/>
      <c r="AI98" s="33"/>
      <c r="AJ98" s="39"/>
      <c r="AK98" s="39"/>
      <c r="AL98" s="39"/>
      <c r="AM98" s="76"/>
      <c r="AN98" s="39"/>
      <c r="AO98" s="39"/>
      <c r="AP98" s="33"/>
      <c r="AQ98" s="77"/>
      <c r="AR98" s="39"/>
      <c r="AS98" s="39"/>
      <c r="AT98" s="76"/>
      <c r="AU98" s="39"/>
      <c r="AV98" s="78"/>
      <c r="AW98" s="33"/>
      <c r="AX98" s="77"/>
      <c r="AY98" s="39"/>
      <c r="AZ98" s="39"/>
      <c r="BA98" s="76"/>
      <c r="BB98" s="39"/>
      <c r="BC98" s="78"/>
      <c r="BD98" s="33"/>
      <c r="BE98" s="77"/>
      <c r="BF98" s="39"/>
      <c r="BG98" s="39"/>
      <c r="BH98" s="76"/>
      <c r="BI98" s="39"/>
      <c r="BJ98" s="78"/>
      <c r="BK98" s="33"/>
    </row>
    <row r="99" spans="1:63" x14ac:dyDescent="0.35">
      <c r="A99" s="77"/>
      <c r="B99" s="39"/>
      <c r="C99" s="39"/>
      <c r="D99" s="39"/>
      <c r="E99" s="39"/>
      <c r="F99" s="73"/>
      <c r="G99" s="95">
        <f>Table148745323334353633[[#This Row],[Hours Worked]]*Table148745323334353633[[#This Row],[Rate]]</f>
        <v>0</v>
      </c>
      <c r="H99" s="116"/>
      <c r="I99" s="118">
        <f>IF(Table148745323334353633[[#This Row],[Equipment Used (Dropdown)]] &lt;&gt; "", RIGHT(Table148745323334353633[[#This Row],[Equipment Used (Dropdown)]],6),0)</f>
        <v>0</v>
      </c>
      <c r="J99" s="94"/>
      <c r="K99" s="95">
        <f>Table148745323334353633[[#This Row],[Rate (Auto selects)]]*Table148745323334353633[[#This Row],[Hours Used]]</f>
        <v>0</v>
      </c>
      <c r="S99" s="33"/>
      <c r="T99" s="39"/>
      <c r="U99" s="39"/>
      <c r="V99" s="39"/>
      <c r="W99" s="39"/>
      <c r="X99" s="39"/>
      <c r="Y99" s="112">
        <f>IF(X99 &lt;&gt; "", RIGHT(Table1577531128384858688[[#This Row],[Class (Dropdown)]],6),0)</f>
        <v>0</v>
      </c>
      <c r="Z99" s="108"/>
      <c r="AA99" s="107"/>
      <c r="AB99" s="111">
        <f>Table1577531128384858688[[#This Row],[Rate (Auto fill)]]*Table1577531128384858688[[#This Row],[Hours Groomed]]</f>
        <v>0</v>
      </c>
      <c r="AC99" s="32"/>
      <c r="AD99" s="84"/>
      <c r="AE99" s="85"/>
      <c r="AF99" s="85"/>
      <c r="AI99" s="33"/>
      <c r="AJ99" s="39"/>
      <c r="AK99" s="39"/>
      <c r="AL99" s="39"/>
      <c r="AM99" s="76"/>
      <c r="AN99" s="39"/>
      <c r="AO99" s="39"/>
      <c r="AP99" s="33"/>
      <c r="AQ99" s="77"/>
      <c r="AR99" s="39"/>
      <c r="AS99" s="39"/>
      <c r="AT99" s="76"/>
      <c r="AU99" s="39"/>
      <c r="AV99" s="78"/>
      <c r="AW99" s="33"/>
      <c r="AX99" s="77"/>
      <c r="AY99" s="39"/>
      <c r="AZ99" s="39"/>
      <c r="BA99" s="76"/>
      <c r="BB99" s="39"/>
      <c r="BC99" s="78"/>
      <c r="BD99" s="33"/>
      <c r="BE99" s="77"/>
      <c r="BF99" s="39"/>
      <c r="BG99" s="39"/>
      <c r="BH99" s="76"/>
      <c r="BI99" s="39"/>
      <c r="BJ99" s="78"/>
      <c r="BK99" s="33"/>
    </row>
    <row r="100" spans="1:63" x14ac:dyDescent="0.35">
      <c r="A100" s="77"/>
      <c r="B100" s="39"/>
      <c r="C100" s="39"/>
      <c r="D100" s="39"/>
      <c r="E100" s="39"/>
      <c r="F100" s="73"/>
      <c r="G100" s="95">
        <f>Table148745323334353633[[#This Row],[Hours Worked]]*Table148745323334353633[[#This Row],[Rate]]</f>
        <v>0</v>
      </c>
      <c r="H100" s="116"/>
      <c r="I100" s="118">
        <f>IF(Table148745323334353633[[#This Row],[Equipment Used (Dropdown)]] &lt;&gt; "", RIGHT(Table148745323334353633[[#This Row],[Equipment Used (Dropdown)]],6),0)</f>
        <v>0</v>
      </c>
      <c r="J100" s="94"/>
      <c r="K100" s="95">
        <f>Table148745323334353633[[#This Row],[Rate (Auto selects)]]*Table148745323334353633[[#This Row],[Hours Used]]</f>
        <v>0</v>
      </c>
      <c r="S100" s="33"/>
      <c r="T100" s="39"/>
      <c r="U100" s="39"/>
      <c r="V100" s="39"/>
      <c r="W100" s="39"/>
      <c r="X100" s="39"/>
      <c r="Y100" s="112">
        <f>IF(X100 &lt;&gt; "", RIGHT(Table1577531128384858688[[#This Row],[Class (Dropdown)]],6),0)</f>
        <v>0</v>
      </c>
      <c r="Z100" s="108"/>
      <c r="AA100" s="107"/>
      <c r="AB100" s="111">
        <f>Table1577531128384858688[[#This Row],[Rate (Auto fill)]]*Table1577531128384858688[[#This Row],[Hours Groomed]]</f>
        <v>0</v>
      </c>
      <c r="AC100" s="32"/>
      <c r="AD100" s="84"/>
      <c r="AE100" s="85"/>
      <c r="AF100" s="85"/>
      <c r="AI100" s="33"/>
      <c r="AJ100" s="39"/>
      <c r="AK100" s="39"/>
      <c r="AL100" s="39"/>
      <c r="AM100" s="76"/>
      <c r="AN100" s="39"/>
      <c r="AO100" s="39"/>
      <c r="AP100" s="33"/>
      <c r="AQ100" s="77"/>
      <c r="AR100" s="39"/>
      <c r="AS100" s="39"/>
      <c r="AT100" s="76"/>
      <c r="AU100" s="39"/>
      <c r="AV100" s="78"/>
      <c r="AW100" s="33"/>
      <c r="AX100" s="77"/>
      <c r="AY100" s="39"/>
      <c r="AZ100" s="39"/>
      <c r="BA100" s="76"/>
      <c r="BB100" s="39"/>
      <c r="BC100" s="78"/>
      <c r="BD100" s="33"/>
      <c r="BE100" s="77"/>
      <c r="BF100" s="39"/>
      <c r="BG100" s="39"/>
      <c r="BH100" s="76"/>
      <c r="BI100" s="39"/>
      <c r="BJ100" s="78"/>
      <c r="BK100" s="33"/>
    </row>
    <row r="101" spans="1:63" x14ac:dyDescent="0.35">
      <c r="A101" s="77"/>
      <c r="B101" s="39"/>
      <c r="C101" s="39"/>
      <c r="D101" s="39"/>
      <c r="E101" s="39"/>
      <c r="F101" s="73"/>
      <c r="G101" s="95">
        <f>Table148745323334353633[[#This Row],[Hours Worked]]*Table148745323334353633[[#This Row],[Rate]]</f>
        <v>0</v>
      </c>
      <c r="H101" s="116"/>
      <c r="I101" s="118">
        <f>IF(Table148745323334353633[[#This Row],[Equipment Used (Dropdown)]] &lt;&gt; "", RIGHT(Table148745323334353633[[#This Row],[Equipment Used (Dropdown)]],6),0)</f>
        <v>0</v>
      </c>
      <c r="J101" s="94"/>
      <c r="K101" s="95">
        <f>Table148745323334353633[[#This Row],[Rate (Auto selects)]]*Table148745323334353633[[#This Row],[Hours Used]]</f>
        <v>0</v>
      </c>
      <c r="S101" s="33"/>
      <c r="T101" s="39"/>
      <c r="U101" s="39"/>
      <c r="V101" s="39"/>
      <c r="W101" s="39"/>
      <c r="X101" s="39"/>
      <c r="Y101" s="112">
        <f>IF(X101 &lt;&gt; "", RIGHT(Table1577531128384858688[[#This Row],[Class (Dropdown)]],6),0)</f>
        <v>0</v>
      </c>
      <c r="Z101" s="108"/>
      <c r="AA101" s="107"/>
      <c r="AB101" s="111">
        <f>Table1577531128384858688[[#This Row],[Rate (Auto fill)]]*Table1577531128384858688[[#This Row],[Hours Groomed]]</f>
        <v>0</v>
      </c>
      <c r="AC101" s="32"/>
      <c r="AD101" s="84"/>
      <c r="AE101" s="85"/>
      <c r="AF101" s="85"/>
      <c r="AI101" s="33"/>
      <c r="AJ101" s="39"/>
      <c r="AK101" s="39"/>
      <c r="AL101" s="39"/>
      <c r="AM101" s="76"/>
      <c r="AN101" s="39"/>
      <c r="AO101" s="39"/>
      <c r="AP101" s="33"/>
      <c r="AQ101" s="77"/>
      <c r="AR101" s="39"/>
      <c r="AS101" s="39"/>
      <c r="AT101" s="76"/>
      <c r="AU101" s="39"/>
      <c r="AV101" s="78"/>
      <c r="AW101" s="33"/>
      <c r="AX101" s="77"/>
      <c r="AY101" s="39"/>
      <c r="AZ101" s="39"/>
      <c r="BA101" s="76"/>
      <c r="BB101" s="39"/>
      <c r="BC101" s="78"/>
      <c r="BD101" s="33"/>
      <c r="BE101" s="77"/>
      <c r="BF101" s="39"/>
      <c r="BG101" s="39"/>
      <c r="BH101" s="76"/>
      <c r="BI101" s="39"/>
      <c r="BJ101" s="78"/>
      <c r="BK101" s="33"/>
    </row>
    <row r="102" spans="1:63" x14ac:dyDescent="0.35">
      <c r="A102" s="77"/>
      <c r="B102" s="39"/>
      <c r="C102" s="39"/>
      <c r="D102" s="39"/>
      <c r="E102" s="39"/>
      <c r="F102" s="73"/>
      <c r="G102" s="95">
        <f>Table148745323334353633[[#This Row],[Hours Worked]]*Table148745323334353633[[#This Row],[Rate]]</f>
        <v>0</v>
      </c>
      <c r="H102" s="116"/>
      <c r="I102" s="118">
        <f>IF(Table148745323334353633[[#This Row],[Equipment Used (Dropdown)]] &lt;&gt; "", RIGHT(Table148745323334353633[[#This Row],[Equipment Used (Dropdown)]],6),0)</f>
        <v>0</v>
      </c>
      <c r="J102" s="94"/>
      <c r="K102" s="95">
        <f>Table148745323334353633[[#This Row],[Rate (Auto selects)]]*Table148745323334353633[[#This Row],[Hours Used]]</f>
        <v>0</v>
      </c>
      <c r="S102" s="33"/>
      <c r="T102" s="39"/>
      <c r="U102" s="39"/>
      <c r="V102" s="39"/>
      <c r="W102" s="39"/>
      <c r="X102" s="39"/>
      <c r="Y102" s="112">
        <f>IF(X102 &lt;&gt; "", RIGHT(Table1577531128384858688[[#This Row],[Class (Dropdown)]],6),0)</f>
        <v>0</v>
      </c>
      <c r="Z102" s="108"/>
      <c r="AA102" s="107"/>
      <c r="AB102" s="111">
        <f>Table1577531128384858688[[#This Row],[Rate (Auto fill)]]*Table1577531128384858688[[#This Row],[Hours Groomed]]</f>
        <v>0</v>
      </c>
      <c r="AC102" s="32"/>
      <c r="AD102" s="84"/>
      <c r="AE102" s="85"/>
      <c r="AF102" s="85"/>
      <c r="AI102" s="33"/>
      <c r="AJ102" s="39"/>
      <c r="AK102" s="39"/>
      <c r="AL102" s="39"/>
      <c r="AM102" s="76"/>
      <c r="AN102" s="39"/>
      <c r="AO102" s="39"/>
      <c r="AP102" s="33"/>
      <c r="AQ102" s="77"/>
      <c r="AR102" s="39"/>
      <c r="AS102" s="39"/>
      <c r="AT102" s="76"/>
      <c r="AU102" s="39"/>
      <c r="AV102" s="78"/>
      <c r="AW102" s="33"/>
      <c r="AX102" s="77"/>
      <c r="AY102" s="39"/>
      <c r="AZ102" s="39"/>
      <c r="BA102" s="76"/>
      <c r="BB102" s="39"/>
      <c r="BC102" s="78"/>
      <c r="BD102" s="33"/>
      <c r="BE102" s="77"/>
      <c r="BF102" s="39"/>
      <c r="BG102" s="39"/>
      <c r="BH102" s="76"/>
      <c r="BI102" s="39"/>
      <c r="BJ102" s="78"/>
      <c r="BK102" s="33"/>
    </row>
    <row r="103" spans="1:63" x14ac:dyDescent="0.35">
      <c r="A103" s="77"/>
      <c r="B103" s="39"/>
      <c r="C103" s="39"/>
      <c r="D103" s="39"/>
      <c r="E103" s="39"/>
      <c r="F103" s="73"/>
      <c r="G103" s="95">
        <f>Table148745323334353633[[#This Row],[Hours Worked]]*Table148745323334353633[[#This Row],[Rate]]</f>
        <v>0</v>
      </c>
      <c r="H103" s="116"/>
      <c r="I103" s="118">
        <f>IF(Table148745323334353633[[#This Row],[Equipment Used (Dropdown)]] &lt;&gt; "", RIGHT(Table148745323334353633[[#This Row],[Equipment Used (Dropdown)]],6),0)</f>
        <v>0</v>
      </c>
      <c r="J103" s="94"/>
      <c r="K103" s="95">
        <f>Table148745323334353633[[#This Row],[Rate (Auto selects)]]*Table148745323334353633[[#This Row],[Hours Used]]</f>
        <v>0</v>
      </c>
      <c r="S103" s="33"/>
      <c r="T103" s="39"/>
      <c r="U103" s="39"/>
      <c r="V103" s="39"/>
      <c r="W103" s="39"/>
      <c r="X103" s="39"/>
      <c r="Y103" s="112">
        <f>IF(X103 &lt;&gt; "", RIGHT(Table1577531128384858688[[#This Row],[Class (Dropdown)]],6),0)</f>
        <v>0</v>
      </c>
      <c r="Z103" s="108"/>
      <c r="AA103" s="107"/>
      <c r="AB103" s="111">
        <f>Table1577531128384858688[[#This Row],[Rate (Auto fill)]]*Table1577531128384858688[[#This Row],[Hours Groomed]]</f>
        <v>0</v>
      </c>
      <c r="AC103" s="32"/>
      <c r="AD103" s="84"/>
      <c r="AE103" s="85"/>
      <c r="AF103" s="85"/>
      <c r="AI103" s="33"/>
      <c r="AJ103" s="39"/>
      <c r="AK103" s="39"/>
      <c r="AL103" s="39"/>
      <c r="AM103" s="76"/>
      <c r="AN103" s="39"/>
      <c r="AO103" s="39"/>
      <c r="AP103" s="33"/>
      <c r="AQ103" s="77"/>
      <c r="AR103" s="39"/>
      <c r="AS103" s="39"/>
      <c r="AT103" s="76"/>
      <c r="AU103" s="39"/>
      <c r="AV103" s="78"/>
      <c r="AW103" s="33"/>
      <c r="AX103" s="77"/>
      <c r="AY103" s="39"/>
      <c r="AZ103" s="39"/>
      <c r="BA103" s="76"/>
      <c r="BB103" s="39"/>
      <c r="BC103" s="78"/>
      <c r="BD103" s="33"/>
      <c r="BE103" s="77"/>
      <c r="BF103" s="39"/>
      <c r="BG103" s="39"/>
      <c r="BH103" s="76"/>
      <c r="BI103" s="39"/>
      <c r="BJ103" s="78"/>
      <c r="BK103" s="33"/>
    </row>
    <row r="104" spans="1:63" x14ac:dyDescent="0.35">
      <c r="A104" s="77"/>
      <c r="B104" s="39"/>
      <c r="C104" s="39"/>
      <c r="D104" s="39"/>
      <c r="E104" s="39"/>
      <c r="F104" s="73"/>
      <c r="G104" s="95">
        <f>Table148745323334353633[[#This Row],[Hours Worked]]*Table148745323334353633[[#This Row],[Rate]]</f>
        <v>0</v>
      </c>
      <c r="H104" s="116"/>
      <c r="I104" s="118">
        <f>IF(Table148745323334353633[[#This Row],[Equipment Used (Dropdown)]] &lt;&gt; "", RIGHT(Table148745323334353633[[#This Row],[Equipment Used (Dropdown)]],6),0)</f>
        <v>0</v>
      </c>
      <c r="J104" s="94"/>
      <c r="K104" s="95">
        <f>Table148745323334353633[[#This Row],[Rate (Auto selects)]]*Table148745323334353633[[#This Row],[Hours Used]]</f>
        <v>0</v>
      </c>
      <c r="S104" s="33"/>
      <c r="T104" s="39"/>
      <c r="U104" s="39"/>
      <c r="V104" s="39"/>
      <c r="W104" s="39"/>
      <c r="X104" s="39"/>
      <c r="Y104" s="112">
        <f>IF(X104 &lt;&gt; "", RIGHT(Table1577531128384858688[[#This Row],[Class (Dropdown)]],6),0)</f>
        <v>0</v>
      </c>
      <c r="Z104" s="108"/>
      <c r="AA104" s="107"/>
      <c r="AB104" s="111">
        <f>Table1577531128384858688[[#This Row],[Rate (Auto fill)]]*Table1577531128384858688[[#This Row],[Hours Groomed]]</f>
        <v>0</v>
      </c>
      <c r="AC104" s="32"/>
      <c r="AE104" s="85"/>
      <c r="AF104" s="85"/>
      <c r="AI104" s="33"/>
      <c r="AJ104" s="39"/>
      <c r="AK104" s="39"/>
      <c r="AL104" s="39"/>
      <c r="AM104" s="76"/>
      <c r="AN104" s="39"/>
      <c r="AO104" s="39"/>
      <c r="AP104" s="33"/>
      <c r="AQ104" s="77"/>
      <c r="AR104" s="39"/>
      <c r="AS104" s="39"/>
      <c r="AT104" s="76"/>
      <c r="AU104" s="39"/>
      <c r="AV104" s="78"/>
      <c r="AW104" s="33"/>
      <c r="AX104" s="77"/>
      <c r="AY104" s="39"/>
      <c r="AZ104" s="39"/>
      <c r="BA104" s="76"/>
      <c r="BB104" s="39"/>
      <c r="BC104" s="78"/>
      <c r="BD104" s="33"/>
      <c r="BE104" s="77"/>
      <c r="BF104" s="39"/>
      <c r="BG104" s="39"/>
      <c r="BH104" s="76"/>
      <c r="BI104" s="39"/>
      <c r="BJ104" s="78"/>
      <c r="BK104" s="33"/>
    </row>
    <row r="105" spans="1:63" x14ac:dyDescent="0.35">
      <c r="A105" s="77"/>
      <c r="B105" s="39"/>
      <c r="C105" s="39"/>
      <c r="D105" s="39"/>
      <c r="E105" s="39"/>
      <c r="F105" s="73"/>
      <c r="G105" s="95">
        <f>Table148745323334353633[[#This Row],[Hours Worked]]*Table148745323334353633[[#This Row],[Rate]]</f>
        <v>0</v>
      </c>
      <c r="H105" s="116"/>
      <c r="I105" s="118">
        <f>IF(Table148745323334353633[[#This Row],[Equipment Used (Dropdown)]] &lt;&gt; "", RIGHT(Table148745323334353633[[#This Row],[Equipment Used (Dropdown)]],6),0)</f>
        <v>0</v>
      </c>
      <c r="J105" s="94"/>
      <c r="K105" s="95">
        <f>Table148745323334353633[[#This Row],[Rate (Auto selects)]]*Table148745323334353633[[#This Row],[Hours Used]]</f>
        <v>0</v>
      </c>
      <c r="S105" s="33"/>
      <c r="T105" s="39"/>
      <c r="U105" s="39"/>
      <c r="V105" s="39"/>
      <c r="W105" s="39"/>
      <c r="X105" s="39"/>
      <c r="Y105" s="112">
        <f>IF(X105 &lt;&gt; "", RIGHT(Table1577531128384858688[[#This Row],[Class (Dropdown)]],6),0)</f>
        <v>0</v>
      </c>
      <c r="Z105" s="108"/>
      <c r="AA105" s="107"/>
      <c r="AB105" s="111">
        <f>Table1577531128384858688[[#This Row],[Rate (Auto fill)]]*Table1577531128384858688[[#This Row],[Hours Groomed]]</f>
        <v>0</v>
      </c>
      <c r="AC105" s="32"/>
      <c r="AE105" s="85"/>
      <c r="AF105" s="85"/>
      <c r="AI105" s="33"/>
      <c r="AJ105" s="39"/>
      <c r="AK105" s="39"/>
      <c r="AL105" s="39"/>
      <c r="AM105" s="76"/>
      <c r="AN105" s="39"/>
      <c r="AO105" s="39"/>
      <c r="AP105" s="33"/>
      <c r="AQ105" s="77"/>
      <c r="AR105" s="39"/>
      <c r="AS105" s="39"/>
      <c r="AT105" s="76"/>
      <c r="AU105" s="39"/>
      <c r="AV105" s="78"/>
      <c r="AW105" s="33"/>
      <c r="AX105" s="77"/>
      <c r="AY105" s="39"/>
      <c r="AZ105" s="39"/>
      <c r="BA105" s="76"/>
      <c r="BB105" s="39"/>
      <c r="BC105" s="78"/>
      <c r="BD105" s="33"/>
      <c r="BE105" s="77"/>
      <c r="BF105" s="39"/>
      <c r="BG105" s="39"/>
      <c r="BH105" s="76"/>
      <c r="BI105" s="39"/>
      <c r="BJ105" s="78"/>
      <c r="BK105" s="33"/>
    </row>
    <row r="106" spans="1:63" x14ac:dyDescent="0.35">
      <c r="A106" s="77"/>
      <c r="B106" s="39"/>
      <c r="C106" s="39"/>
      <c r="D106" s="39"/>
      <c r="E106" s="39"/>
      <c r="F106" s="73"/>
      <c r="G106" s="95">
        <f>Table148745323334353633[[#This Row],[Hours Worked]]*Table148745323334353633[[#This Row],[Rate]]</f>
        <v>0</v>
      </c>
      <c r="H106" s="116"/>
      <c r="I106" s="118">
        <f>IF(Table148745323334353633[[#This Row],[Equipment Used (Dropdown)]] &lt;&gt; "", RIGHT(Table148745323334353633[[#This Row],[Equipment Used (Dropdown)]],6),0)</f>
        <v>0</v>
      </c>
      <c r="J106" s="94"/>
      <c r="K106" s="95">
        <f>Table148745323334353633[[#This Row],[Rate (Auto selects)]]*Table148745323334353633[[#This Row],[Hours Used]]</f>
        <v>0</v>
      </c>
      <c r="S106" s="33"/>
      <c r="T106" s="39"/>
      <c r="U106" s="39"/>
      <c r="V106" s="39"/>
      <c r="W106" s="39"/>
      <c r="X106" s="39"/>
      <c r="Y106" s="112">
        <f>IF(X106 &lt;&gt; "", RIGHT(Table1577531128384858688[[#This Row],[Class (Dropdown)]],6),0)</f>
        <v>0</v>
      </c>
      <c r="Z106" s="108"/>
      <c r="AA106" s="107"/>
      <c r="AB106" s="111">
        <f>Table1577531128384858688[[#This Row],[Rate (Auto fill)]]*Table1577531128384858688[[#This Row],[Hours Groomed]]</f>
        <v>0</v>
      </c>
      <c r="AC106" s="32"/>
      <c r="AE106" s="85"/>
      <c r="AF106" s="85"/>
      <c r="AI106" s="33"/>
      <c r="AJ106" s="39"/>
      <c r="AK106" s="39"/>
      <c r="AL106" s="39"/>
      <c r="AM106" s="76"/>
      <c r="AN106" s="39"/>
      <c r="AO106" s="39"/>
      <c r="AP106" s="33"/>
      <c r="AQ106" s="77"/>
      <c r="AR106" s="39"/>
      <c r="AS106" s="39"/>
      <c r="AT106" s="76"/>
      <c r="AU106" s="39"/>
      <c r="AV106" s="78"/>
      <c r="AW106" s="33"/>
      <c r="AX106" s="77"/>
      <c r="AY106" s="39"/>
      <c r="AZ106" s="39"/>
      <c r="BA106" s="76"/>
      <c r="BB106" s="39"/>
      <c r="BC106" s="78"/>
      <c r="BD106" s="33"/>
      <c r="BE106" s="77"/>
      <c r="BF106" s="39"/>
      <c r="BG106" s="39"/>
      <c r="BH106" s="76"/>
      <c r="BI106" s="39"/>
      <c r="BJ106" s="78"/>
      <c r="BK106" s="33"/>
    </row>
    <row r="107" spans="1:63" x14ac:dyDescent="0.35">
      <c r="A107" s="77"/>
      <c r="B107" s="39"/>
      <c r="C107" s="39"/>
      <c r="D107" s="39"/>
      <c r="E107" s="39"/>
      <c r="F107" s="73"/>
      <c r="G107" s="95">
        <f>Table148745323334353633[[#This Row],[Hours Worked]]*Table148745323334353633[[#This Row],[Rate]]</f>
        <v>0</v>
      </c>
      <c r="H107" s="116"/>
      <c r="I107" s="118">
        <f>IF(Table148745323334353633[[#This Row],[Equipment Used (Dropdown)]] &lt;&gt; "", RIGHT(Table148745323334353633[[#This Row],[Equipment Used (Dropdown)]],6),0)</f>
        <v>0</v>
      </c>
      <c r="J107" s="94"/>
      <c r="K107" s="95">
        <f>Table148745323334353633[[#This Row],[Rate (Auto selects)]]*Table148745323334353633[[#This Row],[Hours Used]]</f>
        <v>0</v>
      </c>
      <c r="S107" s="33"/>
      <c r="T107" s="39"/>
      <c r="U107" s="39"/>
      <c r="V107" s="39"/>
      <c r="W107" s="39"/>
      <c r="X107" s="39"/>
      <c r="Y107" s="112">
        <f>IF(X107 &lt;&gt; "", RIGHT(Table1577531128384858688[[#This Row],[Class (Dropdown)]],6),0)</f>
        <v>0</v>
      </c>
      <c r="Z107" s="108"/>
      <c r="AA107" s="107"/>
      <c r="AB107" s="111">
        <f>Table1577531128384858688[[#This Row],[Rate (Auto fill)]]*Table1577531128384858688[[#This Row],[Hours Groomed]]</f>
        <v>0</v>
      </c>
      <c r="AC107" s="32"/>
      <c r="AE107" s="85"/>
      <c r="AF107" s="85"/>
      <c r="AI107" s="33"/>
      <c r="AJ107" s="39"/>
      <c r="AK107" s="39"/>
      <c r="AL107" s="39"/>
      <c r="AM107" s="76"/>
      <c r="AN107" s="39"/>
      <c r="AO107" s="39"/>
      <c r="AP107" s="33"/>
      <c r="AQ107" s="77"/>
      <c r="AR107" s="39"/>
      <c r="AS107" s="39"/>
      <c r="AT107" s="76"/>
      <c r="AU107" s="39"/>
      <c r="AV107" s="78"/>
      <c r="AW107" s="33"/>
      <c r="AX107" s="77"/>
      <c r="AY107" s="39"/>
      <c r="AZ107" s="39"/>
      <c r="BA107" s="76"/>
      <c r="BB107" s="39"/>
      <c r="BC107" s="78"/>
      <c r="BD107" s="33"/>
      <c r="BE107" s="77"/>
      <c r="BF107" s="39"/>
      <c r="BG107" s="39"/>
      <c r="BH107" s="76"/>
      <c r="BI107" s="39"/>
      <c r="BJ107" s="78"/>
      <c r="BK107" s="33"/>
    </row>
    <row r="108" spans="1:63" x14ac:dyDescent="0.35">
      <c r="A108" s="77"/>
      <c r="B108" s="39"/>
      <c r="C108" s="39"/>
      <c r="D108" s="39"/>
      <c r="E108" s="39"/>
      <c r="F108" s="73"/>
      <c r="G108" s="95">
        <f>Table148745323334353633[[#This Row],[Hours Worked]]*Table148745323334353633[[#This Row],[Rate]]</f>
        <v>0</v>
      </c>
      <c r="H108" s="116"/>
      <c r="I108" s="118">
        <f>IF(Table148745323334353633[[#This Row],[Equipment Used (Dropdown)]] &lt;&gt; "", RIGHT(Table148745323334353633[[#This Row],[Equipment Used (Dropdown)]],6),0)</f>
        <v>0</v>
      </c>
      <c r="J108" s="94"/>
      <c r="K108" s="95">
        <f>Table148745323334353633[[#This Row],[Rate (Auto selects)]]*Table148745323334353633[[#This Row],[Hours Used]]</f>
        <v>0</v>
      </c>
      <c r="S108" s="33"/>
      <c r="T108" s="39"/>
      <c r="U108" s="39"/>
      <c r="V108" s="39"/>
      <c r="W108" s="39"/>
      <c r="X108" s="39"/>
      <c r="Y108" s="112">
        <f>IF(X108 &lt;&gt; "", RIGHT(Table1577531128384858688[[#This Row],[Class (Dropdown)]],6),0)</f>
        <v>0</v>
      </c>
      <c r="Z108" s="108"/>
      <c r="AA108" s="107"/>
      <c r="AB108" s="111">
        <f>Table1577531128384858688[[#This Row],[Rate (Auto fill)]]*Table1577531128384858688[[#This Row],[Hours Groomed]]</f>
        <v>0</v>
      </c>
      <c r="AC108" s="32"/>
      <c r="AE108" s="85"/>
      <c r="AF108" s="85"/>
      <c r="AI108" s="33"/>
      <c r="AJ108" s="39"/>
      <c r="AK108" s="39"/>
      <c r="AL108" s="39"/>
      <c r="AM108" s="76"/>
      <c r="AN108" s="39"/>
      <c r="AO108" s="39"/>
      <c r="AP108" s="33"/>
      <c r="AQ108" s="77"/>
      <c r="AR108" s="39"/>
      <c r="AS108" s="39"/>
      <c r="AT108" s="76"/>
      <c r="AU108" s="39"/>
      <c r="AV108" s="78"/>
      <c r="AW108" s="33"/>
      <c r="AX108" s="77"/>
      <c r="AY108" s="39"/>
      <c r="AZ108" s="39"/>
      <c r="BA108" s="76"/>
      <c r="BB108" s="39"/>
      <c r="BC108" s="78"/>
      <c r="BD108" s="33"/>
      <c r="BE108" s="77"/>
      <c r="BF108" s="39"/>
      <c r="BG108" s="39"/>
      <c r="BH108" s="76"/>
      <c r="BI108" s="39"/>
      <c r="BJ108" s="78"/>
      <c r="BK108" s="33"/>
    </row>
    <row r="109" spans="1:63" x14ac:dyDescent="0.35">
      <c r="A109" s="77"/>
      <c r="B109" s="39"/>
      <c r="C109" s="39"/>
      <c r="D109" s="39"/>
      <c r="E109" s="39"/>
      <c r="F109" s="73"/>
      <c r="G109" s="95">
        <f>Table148745323334353633[[#This Row],[Hours Worked]]*Table148745323334353633[[#This Row],[Rate]]</f>
        <v>0</v>
      </c>
      <c r="H109" s="116"/>
      <c r="I109" s="118">
        <f>IF(Table148745323334353633[[#This Row],[Equipment Used (Dropdown)]] &lt;&gt; "", RIGHT(Table148745323334353633[[#This Row],[Equipment Used (Dropdown)]],6),0)</f>
        <v>0</v>
      </c>
      <c r="J109" s="94"/>
      <c r="K109" s="95">
        <f>Table148745323334353633[[#This Row],[Rate (Auto selects)]]*Table148745323334353633[[#This Row],[Hours Used]]</f>
        <v>0</v>
      </c>
      <c r="S109" s="33"/>
      <c r="T109" s="39"/>
      <c r="U109" s="39"/>
      <c r="V109" s="39"/>
      <c r="W109" s="39"/>
      <c r="X109" s="39"/>
      <c r="Y109" s="112">
        <f>IF(X109 &lt;&gt; "", RIGHT(Table1577531128384858688[[#This Row],[Class (Dropdown)]],6),0)</f>
        <v>0</v>
      </c>
      <c r="Z109" s="108"/>
      <c r="AA109" s="107"/>
      <c r="AB109" s="111">
        <f>Table1577531128384858688[[#This Row],[Rate (Auto fill)]]*Table1577531128384858688[[#This Row],[Hours Groomed]]</f>
        <v>0</v>
      </c>
      <c r="AC109" s="32"/>
      <c r="AE109" s="85"/>
      <c r="AF109" s="85"/>
      <c r="AI109" s="33"/>
      <c r="AJ109" s="39"/>
      <c r="AK109" s="39"/>
      <c r="AL109" s="39"/>
      <c r="AM109" s="76"/>
      <c r="AN109" s="39"/>
      <c r="AO109" s="39"/>
      <c r="AP109" s="33"/>
      <c r="AQ109" s="77"/>
      <c r="AR109" s="39"/>
      <c r="AS109" s="39"/>
      <c r="AT109" s="76"/>
      <c r="AU109" s="39"/>
      <c r="AV109" s="78"/>
      <c r="AW109" s="33"/>
      <c r="AX109" s="77"/>
      <c r="AY109" s="39"/>
      <c r="AZ109" s="39"/>
      <c r="BA109" s="76"/>
      <c r="BB109" s="39"/>
      <c r="BC109" s="78"/>
      <c r="BD109" s="33"/>
      <c r="BE109" s="77"/>
      <c r="BF109" s="39"/>
      <c r="BG109" s="39"/>
      <c r="BH109" s="76"/>
      <c r="BI109" s="39"/>
      <c r="BJ109" s="78"/>
      <c r="BK109" s="33"/>
    </row>
    <row r="110" spans="1:63" x14ac:dyDescent="0.35">
      <c r="A110" s="77"/>
      <c r="B110" s="39"/>
      <c r="C110" s="39"/>
      <c r="D110" s="39"/>
      <c r="E110" s="39"/>
      <c r="F110" s="73"/>
      <c r="G110" s="95">
        <f>Table148745323334353633[[#This Row],[Hours Worked]]*Table148745323334353633[[#This Row],[Rate]]</f>
        <v>0</v>
      </c>
      <c r="H110" s="116"/>
      <c r="I110" s="118">
        <f>IF(Table148745323334353633[[#This Row],[Equipment Used (Dropdown)]] &lt;&gt; "", RIGHT(Table148745323334353633[[#This Row],[Equipment Used (Dropdown)]],6),0)</f>
        <v>0</v>
      </c>
      <c r="J110" s="94"/>
      <c r="K110" s="95">
        <f>Table148745323334353633[[#This Row],[Rate (Auto selects)]]*Table148745323334353633[[#This Row],[Hours Used]]</f>
        <v>0</v>
      </c>
      <c r="S110" s="33"/>
      <c r="T110" s="39"/>
      <c r="U110" s="39"/>
      <c r="V110" s="39"/>
      <c r="W110" s="39"/>
      <c r="X110" s="39"/>
      <c r="Y110" s="112">
        <f>IF(X110 &lt;&gt; "", RIGHT(Table1577531128384858688[[#This Row],[Class (Dropdown)]],6),0)</f>
        <v>0</v>
      </c>
      <c r="Z110" s="108"/>
      <c r="AA110" s="107"/>
      <c r="AB110" s="111">
        <f>Table1577531128384858688[[#This Row],[Rate (Auto fill)]]*Table1577531128384858688[[#This Row],[Hours Groomed]]</f>
        <v>0</v>
      </c>
      <c r="AC110" s="32"/>
      <c r="AE110" s="85"/>
      <c r="AF110" s="85"/>
      <c r="AI110" s="33"/>
      <c r="AJ110" s="39"/>
      <c r="AK110" s="39"/>
      <c r="AL110" s="39"/>
      <c r="AM110" s="76"/>
      <c r="AN110" s="39"/>
      <c r="AO110" s="39"/>
      <c r="AP110" s="33"/>
      <c r="AQ110" s="77"/>
      <c r="AR110" s="39"/>
      <c r="AS110" s="39"/>
      <c r="AT110" s="76"/>
      <c r="AU110" s="39"/>
      <c r="AV110" s="78"/>
      <c r="AW110" s="33"/>
      <c r="AX110" s="77"/>
      <c r="AY110" s="39"/>
      <c r="AZ110" s="39"/>
      <c r="BA110" s="76"/>
      <c r="BB110" s="39"/>
      <c r="BC110" s="78"/>
      <c r="BD110" s="33"/>
      <c r="BE110" s="77"/>
      <c r="BF110" s="39"/>
      <c r="BG110" s="39"/>
      <c r="BH110" s="76"/>
      <c r="BI110" s="39"/>
      <c r="BJ110" s="78"/>
      <c r="BK110" s="33"/>
    </row>
    <row r="111" spans="1:63" x14ac:dyDescent="0.35">
      <c r="A111" s="77"/>
      <c r="B111" s="39"/>
      <c r="C111" s="39"/>
      <c r="D111" s="39"/>
      <c r="E111" s="39"/>
      <c r="F111" s="73"/>
      <c r="G111" s="95">
        <f>Table148745323334353633[[#This Row],[Hours Worked]]*Table148745323334353633[[#This Row],[Rate]]</f>
        <v>0</v>
      </c>
      <c r="H111" s="116"/>
      <c r="I111" s="118">
        <f>IF(Table148745323334353633[[#This Row],[Equipment Used (Dropdown)]] &lt;&gt; "", RIGHT(Table148745323334353633[[#This Row],[Equipment Used (Dropdown)]],6),0)</f>
        <v>0</v>
      </c>
      <c r="J111" s="94"/>
      <c r="K111" s="95">
        <f>Table148745323334353633[[#This Row],[Rate (Auto selects)]]*Table148745323334353633[[#This Row],[Hours Used]]</f>
        <v>0</v>
      </c>
      <c r="S111" s="33"/>
      <c r="T111" s="39"/>
      <c r="U111" s="39"/>
      <c r="V111" s="39"/>
      <c r="W111" s="39"/>
      <c r="X111" s="39"/>
      <c r="Y111" s="112">
        <f>IF(X111 &lt;&gt; "", RIGHT(Table1577531128384858688[[#This Row],[Class (Dropdown)]],6),0)</f>
        <v>0</v>
      </c>
      <c r="Z111" s="108"/>
      <c r="AA111" s="107"/>
      <c r="AB111" s="111">
        <f>Table1577531128384858688[[#This Row],[Rate (Auto fill)]]*Table1577531128384858688[[#This Row],[Hours Groomed]]</f>
        <v>0</v>
      </c>
      <c r="AC111" s="32"/>
      <c r="AE111" s="85"/>
      <c r="AF111" s="85"/>
      <c r="AI111" s="33"/>
      <c r="AJ111" s="39"/>
      <c r="AK111" s="39"/>
      <c r="AL111" s="39"/>
      <c r="AM111" s="76"/>
      <c r="AN111" s="39"/>
      <c r="AO111" s="39"/>
      <c r="AP111" s="33"/>
      <c r="AQ111" s="77"/>
      <c r="AR111" s="39"/>
      <c r="AS111" s="39"/>
      <c r="AT111" s="76"/>
      <c r="AU111" s="39"/>
      <c r="AV111" s="78"/>
      <c r="AW111" s="33"/>
      <c r="AX111" s="77"/>
      <c r="AY111" s="39"/>
      <c r="AZ111" s="39"/>
      <c r="BA111" s="76"/>
      <c r="BB111" s="39"/>
      <c r="BC111" s="78"/>
      <c r="BD111" s="33"/>
      <c r="BE111" s="77"/>
      <c r="BF111" s="39"/>
      <c r="BG111" s="39"/>
      <c r="BH111" s="76"/>
      <c r="BI111" s="39"/>
      <c r="BJ111" s="78"/>
      <c r="BK111" s="33"/>
    </row>
    <row r="112" spans="1:63" x14ac:dyDescent="0.35">
      <c r="A112" s="77"/>
      <c r="B112" s="39"/>
      <c r="C112" s="39"/>
      <c r="D112" s="39"/>
      <c r="E112" s="39"/>
      <c r="F112" s="73"/>
      <c r="G112" s="95">
        <f>Table148745323334353633[[#This Row],[Hours Worked]]*Table148745323334353633[[#This Row],[Rate]]</f>
        <v>0</v>
      </c>
      <c r="H112" s="116"/>
      <c r="I112" s="118">
        <f>IF(Table148745323334353633[[#This Row],[Equipment Used (Dropdown)]] &lt;&gt; "", RIGHT(Table148745323334353633[[#This Row],[Equipment Used (Dropdown)]],6),0)</f>
        <v>0</v>
      </c>
      <c r="J112" s="94"/>
      <c r="K112" s="95">
        <f>Table148745323334353633[[#This Row],[Rate (Auto selects)]]*Table148745323334353633[[#This Row],[Hours Used]]</f>
        <v>0</v>
      </c>
      <c r="S112" s="33"/>
      <c r="T112" s="39"/>
      <c r="U112" s="39"/>
      <c r="V112" s="39"/>
      <c r="W112" s="39"/>
      <c r="X112" s="39"/>
      <c r="Y112" s="112">
        <f>IF(X112 &lt;&gt; "", RIGHT(Table1577531128384858688[[#This Row],[Class (Dropdown)]],6),0)</f>
        <v>0</v>
      </c>
      <c r="Z112" s="108"/>
      <c r="AA112" s="107"/>
      <c r="AB112" s="111">
        <f>Table1577531128384858688[[#This Row],[Rate (Auto fill)]]*Table1577531128384858688[[#This Row],[Hours Groomed]]</f>
        <v>0</v>
      </c>
      <c r="AC112" s="32"/>
      <c r="AE112" s="85"/>
      <c r="AF112" s="85"/>
      <c r="AI112" s="33"/>
      <c r="AJ112" s="39"/>
      <c r="AK112" s="39"/>
      <c r="AL112" s="39"/>
      <c r="AM112" s="76"/>
      <c r="AN112" s="39"/>
      <c r="AO112" s="39"/>
      <c r="AP112" s="33"/>
      <c r="AQ112" s="77"/>
      <c r="AR112" s="39"/>
      <c r="AS112" s="39"/>
      <c r="AT112" s="76"/>
      <c r="AU112" s="39"/>
      <c r="AV112" s="78"/>
      <c r="AW112" s="33"/>
      <c r="AX112" s="77"/>
      <c r="AY112" s="39"/>
      <c r="AZ112" s="39"/>
      <c r="BA112" s="76"/>
      <c r="BB112" s="39"/>
      <c r="BC112" s="78"/>
      <c r="BD112" s="33"/>
      <c r="BE112" s="77"/>
      <c r="BF112" s="39"/>
      <c r="BG112" s="39"/>
      <c r="BH112" s="76"/>
      <c r="BI112" s="39"/>
      <c r="BJ112" s="78"/>
      <c r="BK112" s="33"/>
    </row>
    <row r="113" spans="1:63" x14ac:dyDescent="0.35">
      <c r="A113" s="77"/>
      <c r="B113" s="39"/>
      <c r="C113" s="39"/>
      <c r="D113" s="39"/>
      <c r="E113" s="39"/>
      <c r="F113" s="73"/>
      <c r="G113" s="95">
        <f>Table148745323334353633[[#This Row],[Hours Worked]]*Table148745323334353633[[#This Row],[Rate]]</f>
        <v>0</v>
      </c>
      <c r="H113" s="116"/>
      <c r="I113" s="118">
        <f>IF(Table148745323334353633[[#This Row],[Equipment Used (Dropdown)]] &lt;&gt; "", RIGHT(Table148745323334353633[[#This Row],[Equipment Used (Dropdown)]],6),0)</f>
        <v>0</v>
      </c>
      <c r="J113" s="94"/>
      <c r="K113" s="95">
        <f>Table148745323334353633[[#This Row],[Rate (Auto selects)]]*Table148745323334353633[[#This Row],[Hours Used]]</f>
        <v>0</v>
      </c>
      <c r="S113" s="33"/>
      <c r="T113" s="39"/>
      <c r="U113" s="39"/>
      <c r="V113" s="39"/>
      <c r="W113" s="39"/>
      <c r="X113" s="39"/>
      <c r="Y113" s="112">
        <f>IF(X113 &lt;&gt; "", RIGHT(Table1577531128384858688[[#This Row],[Class (Dropdown)]],6),0)</f>
        <v>0</v>
      </c>
      <c r="Z113" s="108"/>
      <c r="AA113" s="107"/>
      <c r="AB113" s="111">
        <f>Table1577531128384858688[[#This Row],[Rate (Auto fill)]]*Table1577531128384858688[[#This Row],[Hours Groomed]]</f>
        <v>0</v>
      </c>
      <c r="AC113" s="32"/>
      <c r="AE113" s="85"/>
      <c r="AF113" s="85"/>
      <c r="AI113" s="33"/>
      <c r="AJ113" s="39"/>
      <c r="AK113" s="39"/>
      <c r="AL113" s="39"/>
      <c r="AM113" s="76"/>
      <c r="AN113" s="39"/>
      <c r="AO113" s="39"/>
      <c r="AP113" s="33"/>
      <c r="AQ113" s="77"/>
      <c r="AR113" s="39"/>
      <c r="AS113" s="39"/>
      <c r="AT113" s="76"/>
      <c r="AU113" s="39"/>
      <c r="AV113" s="78"/>
      <c r="AW113" s="33"/>
      <c r="AX113" s="77"/>
      <c r="AY113" s="39"/>
      <c r="AZ113" s="39"/>
      <c r="BA113" s="76"/>
      <c r="BB113" s="39"/>
      <c r="BC113" s="78"/>
      <c r="BD113" s="33"/>
      <c r="BE113" s="77"/>
      <c r="BF113" s="39"/>
      <c r="BG113" s="39"/>
      <c r="BH113" s="76"/>
      <c r="BI113" s="39"/>
      <c r="BJ113" s="78"/>
      <c r="BK113" s="33"/>
    </row>
    <row r="114" spans="1:63" x14ac:dyDescent="0.35">
      <c r="A114" s="77"/>
      <c r="B114" s="39"/>
      <c r="C114" s="39"/>
      <c r="D114" s="39"/>
      <c r="E114" s="39"/>
      <c r="F114" s="73"/>
      <c r="G114" s="95">
        <f>Table148745323334353633[[#This Row],[Hours Worked]]*Table148745323334353633[[#This Row],[Rate]]</f>
        <v>0</v>
      </c>
      <c r="H114" s="116"/>
      <c r="I114" s="118">
        <f>IF(Table148745323334353633[[#This Row],[Equipment Used (Dropdown)]] &lt;&gt; "", RIGHT(Table148745323334353633[[#This Row],[Equipment Used (Dropdown)]],6),0)</f>
        <v>0</v>
      </c>
      <c r="J114" s="94"/>
      <c r="K114" s="95">
        <f>Table148745323334353633[[#This Row],[Rate (Auto selects)]]*Table148745323334353633[[#This Row],[Hours Used]]</f>
        <v>0</v>
      </c>
      <c r="S114" s="33"/>
      <c r="T114" s="39"/>
      <c r="U114" s="39"/>
      <c r="V114" s="39"/>
      <c r="W114" s="39"/>
      <c r="X114" s="39"/>
      <c r="Y114" s="112">
        <f>IF(X114 &lt;&gt; "", RIGHT(Table1577531128384858688[[#This Row],[Class (Dropdown)]],6),0)</f>
        <v>0</v>
      </c>
      <c r="Z114" s="108"/>
      <c r="AA114" s="107"/>
      <c r="AB114" s="111">
        <f>Table1577531128384858688[[#This Row],[Rate (Auto fill)]]*Table1577531128384858688[[#This Row],[Hours Groomed]]</f>
        <v>0</v>
      </c>
      <c r="AC114" s="32"/>
      <c r="AE114" s="85"/>
      <c r="AF114" s="85"/>
      <c r="AI114" s="33"/>
      <c r="AJ114" s="39"/>
      <c r="AK114" s="39"/>
      <c r="AL114" s="39"/>
      <c r="AM114" s="76"/>
      <c r="AN114" s="39"/>
      <c r="AO114" s="39"/>
      <c r="AP114" s="33"/>
      <c r="AQ114" s="77"/>
      <c r="AR114" s="39"/>
      <c r="AS114" s="39"/>
      <c r="AT114" s="76"/>
      <c r="AU114" s="39"/>
      <c r="AV114" s="78"/>
      <c r="AW114" s="33"/>
      <c r="AX114" s="77"/>
      <c r="AY114" s="39"/>
      <c r="AZ114" s="39"/>
      <c r="BA114" s="76"/>
      <c r="BB114" s="39"/>
      <c r="BC114" s="78"/>
      <c r="BD114" s="33"/>
      <c r="BE114" s="77"/>
      <c r="BF114" s="39"/>
      <c r="BG114" s="39"/>
      <c r="BH114" s="76"/>
      <c r="BI114" s="39"/>
      <c r="BJ114" s="78"/>
      <c r="BK114" s="33"/>
    </row>
    <row r="115" spans="1:63" x14ac:dyDescent="0.35">
      <c r="A115" s="77"/>
      <c r="B115" s="39"/>
      <c r="C115" s="39"/>
      <c r="D115" s="39"/>
      <c r="E115" s="39"/>
      <c r="F115" s="73"/>
      <c r="G115" s="95">
        <f>Table148745323334353633[[#This Row],[Hours Worked]]*Table148745323334353633[[#This Row],[Rate]]</f>
        <v>0</v>
      </c>
      <c r="H115" s="116"/>
      <c r="I115" s="118">
        <f>IF(Table148745323334353633[[#This Row],[Equipment Used (Dropdown)]] &lt;&gt; "", RIGHT(Table148745323334353633[[#This Row],[Equipment Used (Dropdown)]],6),0)</f>
        <v>0</v>
      </c>
      <c r="J115" s="94"/>
      <c r="K115" s="95">
        <f>Table148745323334353633[[#This Row],[Rate (Auto selects)]]*Table148745323334353633[[#This Row],[Hours Used]]</f>
        <v>0</v>
      </c>
      <c r="S115" s="33"/>
      <c r="T115" s="39"/>
      <c r="U115" s="39"/>
      <c r="V115" s="39"/>
      <c r="W115" s="39"/>
      <c r="X115" s="39"/>
      <c r="Y115" s="112">
        <f>IF(X115 &lt;&gt; "", RIGHT(Table1577531128384858688[[#This Row],[Class (Dropdown)]],6),0)</f>
        <v>0</v>
      </c>
      <c r="Z115" s="108"/>
      <c r="AA115" s="107"/>
      <c r="AB115" s="111">
        <f>Table1577531128384858688[[#This Row],[Rate (Auto fill)]]*Table1577531128384858688[[#This Row],[Hours Groomed]]</f>
        <v>0</v>
      </c>
      <c r="AC115" s="32"/>
      <c r="AE115" s="85"/>
      <c r="AF115" s="85"/>
      <c r="AI115" s="33"/>
      <c r="AJ115" s="39"/>
      <c r="AK115" s="39"/>
      <c r="AL115" s="39"/>
      <c r="AM115" s="76"/>
      <c r="AN115" s="39"/>
      <c r="AO115" s="39"/>
      <c r="AP115" s="33"/>
      <c r="AQ115" s="77"/>
      <c r="AR115" s="39"/>
      <c r="AS115" s="39"/>
      <c r="AT115" s="76"/>
      <c r="AU115" s="39"/>
      <c r="AV115" s="78"/>
      <c r="AW115" s="33"/>
      <c r="AX115" s="77"/>
      <c r="AY115" s="39"/>
      <c r="AZ115" s="39"/>
      <c r="BA115" s="76"/>
      <c r="BB115" s="39"/>
      <c r="BC115" s="78"/>
      <c r="BD115" s="33"/>
      <c r="BE115" s="77"/>
      <c r="BF115" s="39"/>
      <c r="BG115" s="39"/>
      <c r="BH115" s="76"/>
      <c r="BI115" s="39"/>
      <c r="BJ115" s="78"/>
      <c r="BK115" s="33"/>
    </row>
    <row r="116" spans="1:63" x14ac:dyDescent="0.35">
      <c r="A116" s="77"/>
      <c r="B116" s="39"/>
      <c r="C116" s="39"/>
      <c r="D116" s="39"/>
      <c r="E116" s="39"/>
      <c r="F116" s="73"/>
      <c r="G116" s="95">
        <f>Table148745323334353633[[#This Row],[Hours Worked]]*Table148745323334353633[[#This Row],[Rate]]</f>
        <v>0</v>
      </c>
      <c r="H116" s="116"/>
      <c r="I116" s="118">
        <f>IF(Table148745323334353633[[#This Row],[Equipment Used (Dropdown)]] &lt;&gt; "", RIGHT(Table148745323334353633[[#This Row],[Equipment Used (Dropdown)]],6),0)</f>
        <v>0</v>
      </c>
      <c r="J116" s="94"/>
      <c r="K116" s="95">
        <f>Table148745323334353633[[#This Row],[Rate (Auto selects)]]*Table148745323334353633[[#This Row],[Hours Used]]</f>
        <v>0</v>
      </c>
      <c r="S116" s="33"/>
      <c r="T116" s="39"/>
      <c r="U116" s="39"/>
      <c r="V116" s="39"/>
      <c r="W116" s="39"/>
      <c r="X116" s="39"/>
      <c r="Y116" s="112">
        <f>IF(X116 &lt;&gt; "", RIGHT(Table1577531128384858688[[#This Row],[Class (Dropdown)]],6),0)</f>
        <v>0</v>
      </c>
      <c r="Z116" s="108"/>
      <c r="AA116" s="107"/>
      <c r="AB116" s="111">
        <f>Table1577531128384858688[[#This Row],[Rate (Auto fill)]]*Table1577531128384858688[[#This Row],[Hours Groomed]]</f>
        <v>0</v>
      </c>
      <c r="AC116" s="32"/>
      <c r="AE116" s="85"/>
      <c r="AF116" s="85"/>
      <c r="AI116" s="33"/>
      <c r="AJ116" s="39"/>
      <c r="AK116" s="39"/>
      <c r="AL116" s="39"/>
      <c r="AM116" s="76"/>
      <c r="AN116" s="39"/>
      <c r="AO116" s="39"/>
      <c r="AP116" s="33"/>
      <c r="AQ116" s="77"/>
      <c r="AR116" s="39"/>
      <c r="AS116" s="39"/>
      <c r="AT116" s="76"/>
      <c r="AU116" s="39"/>
      <c r="AV116" s="78"/>
      <c r="AW116" s="33"/>
      <c r="AX116" s="77"/>
      <c r="AY116" s="39"/>
      <c r="AZ116" s="39"/>
      <c r="BA116" s="76"/>
      <c r="BB116" s="39"/>
      <c r="BC116" s="78"/>
      <c r="BD116" s="33"/>
      <c r="BE116" s="77"/>
      <c r="BF116" s="39"/>
      <c r="BG116" s="39"/>
      <c r="BH116" s="76"/>
      <c r="BI116" s="39"/>
      <c r="BJ116" s="78"/>
      <c r="BK116" s="33"/>
    </row>
    <row r="117" spans="1:63" x14ac:dyDescent="0.35">
      <c r="A117" s="77"/>
      <c r="B117" s="39"/>
      <c r="C117" s="39"/>
      <c r="D117" s="39"/>
      <c r="E117" s="39"/>
      <c r="F117" s="73"/>
      <c r="G117" s="95">
        <f>Table148745323334353633[[#This Row],[Hours Worked]]*Table148745323334353633[[#This Row],[Rate]]</f>
        <v>0</v>
      </c>
      <c r="H117" s="116"/>
      <c r="I117" s="118">
        <f>IF(Table148745323334353633[[#This Row],[Equipment Used (Dropdown)]] &lt;&gt; "", RIGHT(Table148745323334353633[[#This Row],[Equipment Used (Dropdown)]],6),0)</f>
        <v>0</v>
      </c>
      <c r="J117" s="94"/>
      <c r="K117" s="95">
        <f>Table148745323334353633[[#This Row],[Rate (Auto selects)]]*Table148745323334353633[[#This Row],[Hours Used]]</f>
        <v>0</v>
      </c>
      <c r="S117" s="33"/>
      <c r="T117" s="39"/>
      <c r="U117" s="39"/>
      <c r="V117" s="39"/>
      <c r="W117" s="39"/>
      <c r="X117" s="39"/>
      <c r="Y117" s="112">
        <f>IF(X117 &lt;&gt; "", RIGHT(Table1577531128384858688[[#This Row],[Class (Dropdown)]],6),0)</f>
        <v>0</v>
      </c>
      <c r="Z117" s="108"/>
      <c r="AA117" s="107"/>
      <c r="AB117" s="111">
        <f>Table1577531128384858688[[#This Row],[Rate (Auto fill)]]*Table1577531128384858688[[#This Row],[Hours Groomed]]</f>
        <v>0</v>
      </c>
      <c r="AC117" s="32"/>
      <c r="AE117" s="85"/>
      <c r="AF117" s="85"/>
      <c r="AI117" s="33"/>
      <c r="AJ117" s="39"/>
      <c r="AK117" s="39"/>
      <c r="AL117" s="39"/>
      <c r="AM117" s="76"/>
      <c r="AN117" s="39"/>
      <c r="AO117" s="39"/>
      <c r="AP117" s="33"/>
      <c r="AQ117" s="77"/>
      <c r="AR117" s="39"/>
      <c r="AS117" s="39"/>
      <c r="AT117" s="76"/>
      <c r="AU117" s="39"/>
      <c r="AV117" s="78"/>
      <c r="AW117" s="33"/>
      <c r="AX117" s="77"/>
      <c r="AY117" s="39"/>
      <c r="AZ117" s="39"/>
      <c r="BA117" s="76"/>
      <c r="BB117" s="39"/>
      <c r="BC117" s="78"/>
      <c r="BD117" s="33"/>
      <c r="BE117" s="77"/>
      <c r="BF117" s="39"/>
      <c r="BG117" s="39"/>
      <c r="BH117" s="76"/>
      <c r="BI117" s="39"/>
      <c r="BJ117" s="78"/>
      <c r="BK117" s="33"/>
    </row>
    <row r="118" spans="1:63" x14ac:dyDescent="0.35">
      <c r="A118" s="77"/>
      <c r="B118" s="39"/>
      <c r="C118" s="39"/>
      <c r="D118" s="39"/>
      <c r="E118" s="39"/>
      <c r="F118" s="73"/>
      <c r="G118" s="95">
        <f>Table148745323334353633[[#This Row],[Hours Worked]]*Table148745323334353633[[#This Row],[Rate]]</f>
        <v>0</v>
      </c>
      <c r="H118" s="116"/>
      <c r="I118" s="118">
        <f>IF(Table148745323334353633[[#This Row],[Equipment Used (Dropdown)]] &lt;&gt; "", RIGHT(Table148745323334353633[[#This Row],[Equipment Used (Dropdown)]],6),0)</f>
        <v>0</v>
      </c>
      <c r="J118" s="94"/>
      <c r="K118" s="95">
        <f>Table148745323334353633[[#This Row],[Rate (Auto selects)]]*Table148745323334353633[[#This Row],[Hours Used]]</f>
        <v>0</v>
      </c>
      <c r="S118" s="33"/>
      <c r="T118" s="39"/>
      <c r="U118" s="39"/>
      <c r="V118" s="39"/>
      <c r="W118" s="39"/>
      <c r="X118" s="39"/>
      <c r="Y118" s="112">
        <f>IF(X118 &lt;&gt; "", RIGHT(Table1577531128384858688[[#This Row],[Class (Dropdown)]],6),0)</f>
        <v>0</v>
      </c>
      <c r="Z118" s="108"/>
      <c r="AA118" s="107"/>
      <c r="AB118" s="111">
        <f>Table1577531128384858688[[#This Row],[Rate (Auto fill)]]*Table1577531128384858688[[#This Row],[Hours Groomed]]</f>
        <v>0</v>
      </c>
      <c r="AC118" s="32"/>
      <c r="AE118" s="85"/>
      <c r="AF118" s="85"/>
      <c r="AI118" s="33"/>
      <c r="AJ118" s="39"/>
      <c r="AK118" s="39"/>
      <c r="AL118" s="39"/>
      <c r="AM118" s="76"/>
      <c r="AN118" s="39"/>
      <c r="AO118" s="39"/>
      <c r="AP118" s="33"/>
      <c r="AQ118" s="77"/>
      <c r="AR118" s="39"/>
      <c r="AS118" s="39"/>
      <c r="AT118" s="76"/>
      <c r="AU118" s="39"/>
      <c r="AV118" s="78"/>
      <c r="AW118" s="33"/>
      <c r="AX118" s="77"/>
      <c r="AY118" s="39"/>
      <c r="AZ118" s="39"/>
      <c r="BA118" s="76"/>
      <c r="BB118" s="39"/>
      <c r="BC118" s="78"/>
      <c r="BD118" s="33"/>
      <c r="BE118" s="77"/>
      <c r="BF118" s="39"/>
      <c r="BG118" s="39"/>
      <c r="BH118" s="76"/>
      <c r="BI118" s="39"/>
      <c r="BJ118" s="78"/>
      <c r="BK118" s="33"/>
    </row>
    <row r="119" spans="1:63" x14ac:dyDescent="0.35">
      <c r="A119" s="77"/>
      <c r="B119" s="39"/>
      <c r="C119" s="39"/>
      <c r="D119" s="39"/>
      <c r="E119" s="39"/>
      <c r="F119" s="73"/>
      <c r="G119" s="95">
        <f>Table148745323334353633[[#This Row],[Hours Worked]]*Table148745323334353633[[#This Row],[Rate]]</f>
        <v>0</v>
      </c>
      <c r="H119" s="116"/>
      <c r="I119" s="118">
        <f>IF(Table148745323334353633[[#This Row],[Equipment Used (Dropdown)]] &lt;&gt; "", RIGHT(Table148745323334353633[[#This Row],[Equipment Used (Dropdown)]],6),0)</f>
        <v>0</v>
      </c>
      <c r="J119" s="94"/>
      <c r="K119" s="95">
        <f>Table148745323334353633[[#This Row],[Rate (Auto selects)]]*Table148745323334353633[[#This Row],[Hours Used]]</f>
        <v>0</v>
      </c>
      <c r="S119" s="33"/>
      <c r="T119" s="39"/>
      <c r="U119" s="39"/>
      <c r="V119" s="39"/>
      <c r="W119" s="39"/>
      <c r="X119" s="39"/>
      <c r="Y119" s="112">
        <f>IF(X119 &lt;&gt; "", RIGHT(Table1577531128384858688[[#This Row],[Class (Dropdown)]],6),0)</f>
        <v>0</v>
      </c>
      <c r="Z119" s="108"/>
      <c r="AA119" s="107"/>
      <c r="AB119" s="111">
        <f>Table1577531128384858688[[#This Row],[Rate (Auto fill)]]*Table1577531128384858688[[#This Row],[Hours Groomed]]</f>
        <v>0</v>
      </c>
      <c r="AC119" s="32"/>
      <c r="AE119" s="85"/>
      <c r="AF119" s="85"/>
      <c r="AI119" s="33"/>
      <c r="AJ119" s="39"/>
      <c r="AK119" s="39"/>
      <c r="AL119" s="39"/>
      <c r="AM119" s="76"/>
      <c r="AN119" s="39"/>
      <c r="AO119" s="39"/>
      <c r="AP119" s="33"/>
      <c r="AQ119" s="77"/>
      <c r="AR119" s="39"/>
      <c r="AS119" s="39"/>
      <c r="AT119" s="76"/>
      <c r="AU119" s="39"/>
      <c r="AV119" s="78"/>
      <c r="AW119" s="33"/>
      <c r="AX119" s="77"/>
      <c r="AY119" s="39"/>
      <c r="AZ119" s="39"/>
      <c r="BA119" s="76"/>
      <c r="BB119" s="39"/>
      <c r="BC119" s="78"/>
      <c r="BD119" s="33"/>
      <c r="BE119" s="77"/>
      <c r="BF119" s="39"/>
      <c r="BG119" s="39"/>
      <c r="BH119" s="76"/>
      <c r="BI119" s="39"/>
      <c r="BJ119" s="78"/>
      <c r="BK119" s="33"/>
    </row>
    <row r="120" spans="1:63" x14ac:dyDescent="0.35">
      <c r="A120" s="77"/>
      <c r="B120" s="39"/>
      <c r="C120" s="39"/>
      <c r="D120" s="39"/>
      <c r="E120" s="39"/>
      <c r="F120" s="73"/>
      <c r="G120" s="95">
        <f>Table148745323334353633[[#This Row],[Hours Worked]]*Table148745323334353633[[#This Row],[Rate]]</f>
        <v>0</v>
      </c>
      <c r="H120" s="116"/>
      <c r="I120" s="118">
        <f>IF(Table148745323334353633[[#This Row],[Equipment Used (Dropdown)]] &lt;&gt; "", RIGHT(Table148745323334353633[[#This Row],[Equipment Used (Dropdown)]],6),0)</f>
        <v>0</v>
      </c>
      <c r="J120" s="94"/>
      <c r="K120" s="95">
        <f>Table148745323334353633[[#This Row],[Rate (Auto selects)]]*Table148745323334353633[[#This Row],[Hours Used]]</f>
        <v>0</v>
      </c>
      <c r="S120" s="33"/>
      <c r="T120" s="39"/>
      <c r="U120" s="39"/>
      <c r="V120" s="39"/>
      <c r="W120" s="39"/>
      <c r="X120" s="39"/>
      <c r="Y120" s="112">
        <f>IF(X120 &lt;&gt; "", RIGHT(Table1577531128384858688[[#This Row],[Class (Dropdown)]],6),0)</f>
        <v>0</v>
      </c>
      <c r="Z120" s="108"/>
      <c r="AA120" s="107"/>
      <c r="AB120" s="111">
        <f>Table1577531128384858688[[#This Row],[Rate (Auto fill)]]*Table1577531128384858688[[#This Row],[Hours Groomed]]</f>
        <v>0</v>
      </c>
      <c r="AC120" s="32"/>
      <c r="AE120" s="85"/>
      <c r="AF120" s="85"/>
      <c r="AI120" s="33"/>
      <c r="AJ120" s="39"/>
      <c r="AK120" s="39"/>
      <c r="AL120" s="39"/>
      <c r="AM120" s="76"/>
      <c r="AN120" s="39"/>
      <c r="AO120" s="39"/>
      <c r="AP120" s="33"/>
      <c r="AQ120" s="77"/>
      <c r="AR120" s="39"/>
      <c r="AS120" s="39"/>
      <c r="AT120" s="76"/>
      <c r="AU120" s="39"/>
      <c r="AV120" s="78"/>
      <c r="AW120" s="33"/>
      <c r="AX120" s="77"/>
      <c r="AY120" s="39"/>
      <c r="AZ120" s="39"/>
      <c r="BA120" s="76"/>
      <c r="BB120" s="39"/>
      <c r="BC120" s="78"/>
      <c r="BD120" s="33"/>
      <c r="BE120" s="77"/>
      <c r="BF120" s="39"/>
      <c r="BG120" s="39"/>
      <c r="BH120" s="76"/>
      <c r="BI120" s="39"/>
      <c r="BJ120" s="78"/>
      <c r="BK120" s="33"/>
    </row>
    <row r="121" spans="1:63" x14ac:dyDescent="0.35">
      <c r="A121" s="77"/>
      <c r="B121" s="39"/>
      <c r="C121" s="39"/>
      <c r="D121" s="39"/>
      <c r="E121" s="39"/>
      <c r="F121" s="73"/>
      <c r="G121" s="95">
        <f>Table148745323334353633[[#This Row],[Hours Worked]]*Table148745323334353633[[#This Row],[Rate]]</f>
        <v>0</v>
      </c>
      <c r="H121" s="116"/>
      <c r="I121" s="118">
        <f>IF(Table148745323334353633[[#This Row],[Equipment Used (Dropdown)]] &lt;&gt; "", RIGHT(Table148745323334353633[[#This Row],[Equipment Used (Dropdown)]],6),0)</f>
        <v>0</v>
      </c>
      <c r="J121" s="94"/>
      <c r="K121" s="95">
        <f>Table148745323334353633[[#This Row],[Rate (Auto selects)]]*Table148745323334353633[[#This Row],[Hours Used]]</f>
        <v>0</v>
      </c>
      <c r="S121" s="33"/>
      <c r="T121" s="39"/>
      <c r="U121" s="39"/>
      <c r="V121" s="39"/>
      <c r="W121" s="39"/>
      <c r="X121" s="39"/>
      <c r="Y121" s="112">
        <f>IF(X121 &lt;&gt; "", RIGHT(Table1577531128384858688[[#This Row],[Class (Dropdown)]],6),0)</f>
        <v>0</v>
      </c>
      <c r="Z121" s="108"/>
      <c r="AA121" s="107"/>
      <c r="AB121" s="111">
        <f>Table1577531128384858688[[#This Row],[Rate (Auto fill)]]*Table1577531128384858688[[#This Row],[Hours Groomed]]</f>
        <v>0</v>
      </c>
      <c r="AC121" s="32"/>
      <c r="AE121" s="85"/>
      <c r="AF121" s="85"/>
      <c r="AI121" s="33"/>
      <c r="AJ121" s="39"/>
      <c r="AK121" s="39"/>
      <c r="AL121" s="39"/>
      <c r="AM121" s="76"/>
      <c r="AN121" s="39"/>
      <c r="AO121" s="39"/>
      <c r="AP121" s="33"/>
      <c r="AQ121" s="77"/>
      <c r="AR121" s="39"/>
      <c r="AS121" s="39"/>
      <c r="AT121" s="76"/>
      <c r="AU121" s="39"/>
      <c r="AV121" s="78"/>
      <c r="AW121" s="33"/>
      <c r="AX121" s="77"/>
      <c r="AY121" s="39"/>
      <c r="AZ121" s="39"/>
      <c r="BA121" s="76"/>
      <c r="BB121" s="39"/>
      <c r="BC121" s="78"/>
      <c r="BD121" s="33"/>
      <c r="BE121" s="77"/>
      <c r="BF121" s="39"/>
      <c r="BG121" s="39"/>
      <c r="BH121" s="76"/>
      <c r="BI121" s="39"/>
      <c r="BJ121" s="78"/>
      <c r="BK121" s="33"/>
    </row>
    <row r="122" spans="1:63" x14ac:dyDescent="0.35">
      <c r="A122" s="77"/>
      <c r="B122" s="39"/>
      <c r="C122" s="39"/>
      <c r="D122" s="39"/>
      <c r="E122" s="39"/>
      <c r="F122" s="73"/>
      <c r="G122" s="95">
        <f>Table148745323334353633[[#This Row],[Hours Worked]]*Table148745323334353633[[#This Row],[Rate]]</f>
        <v>0</v>
      </c>
      <c r="H122" s="116"/>
      <c r="I122" s="118">
        <f>IF(Table148745323334353633[[#This Row],[Equipment Used (Dropdown)]] &lt;&gt; "", RIGHT(Table148745323334353633[[#This Row],[Equipment Used (Dropdown)]],6),0)</f>
        <v>0</v>
      </c>
      <c r="J122" s="94"/>
      <c r="K122" s="95">
        <f>Table148745323334353633[[#This Row],[Rate (Auto selects)]]*Table148745323334353633[[#This Row],[Hours Used]]</f>
        <v>0</v>
      </c>
      <c r="S122" s="33"/>
      <c r="T122" s="39"/>
      <c r="U122" s="39"/>
      <c r="V122" s="39"/>
      <c r="W122" s="39"/>
      <c r="X122" s="39"/>
      <c r="Y122" s="112">
        <f>IF(X122 &lt;&gt; "", RIGHT(Table1577531128384858688[[#This Row],[Class (Dropdown)]],6),0)</f>
        <v>0</v>
      </c>
      <c r="Z122" s="108"/>
      <c r="AA122" s="107"/>
      <c r="AB122" s="111">
        <f>Table1577531128384858688[[#This Row],[Rate (Auto fill)]]*Table1577531128384858688[[#This Row],[Hours Groomed]]</f>
        <v>0</v>
      </c>
      <c r="AC122" s="32"/>
      <c r="AE122" s="85"/>
      <c r="AF122" s="85"/>
      <c r="AI122" s="33"/>
      <c r="AJ122" s="39"/>
      <c r="AK122" s="39"/>
      <c r="AL122" s="39"/>
      <c r="AM122" s="76"/>
      <c r="AN122" s="39"/>
      <c r="AO122" s="39"/>
      <c r="AP122" s="33"/>
      <c r="AQ122" s="77"/>
      <c r="AR122" s="39"/>
      <c r="AS122" s="39"/>
      <c r="AT122" s="76"/>
      <c r="AU122" s="39"/>
      <c r="AV122" s="78"/>
      <c r="AW122" s="33"/>
      <c r="AX122" s="77"/>
      <c r="AY122" s="39"/>
      <c r="AZ122" s="39"/>
      <c r="BA122" s="76"/>
      <c r="BB122" s="39"/>
      <c r="BC122" s="78"/>
      <c r="BD122" s="33"/>
      <c r="BE122" s="77"/>
      <c r="BF122" s="39"/>
      <c r="BG122" s="39"/>
      <c r="BH122" s="76"/>
      <c r="BI122" s="39"/>
      <c r="BJ122" s="78"/>
      <c r="BK122" s="33"/>
    </row>
    <row r="123" spans="1:63" x14ac:dyDescent="0.35">
      <c r="A123" s="77"/>
      <c r="B123" s="39"/>
      <c r="C123" s="39"/>
      <c r="D123" s="39"/>
      <c r="E123" s="39"/>
      <c r="F123" s="73"/>
      <c r="G123" s="95">
        <f>Table148745323334353633[[#This Row],[Hours Worked]]*Table148745323334353633[[#This Row],[Rate]]</f>
        <v>0</v>
      </c>
      <c r="H123" s="116"/>
      <c r="I123" s="118">
        <f>IF(Table148745323334353633[[#This Row],[Equipment Used (Dropdown)]] &lt;&gt; "", RIGHT(Table148745323334353633[[#This Row],[Equipment Used (Dropdown)]],6),0)</f>
        <v>0</v>
      </c>
      <c r="J123" s="94"/>
      <c r="K123" s="95">
        <f>Table148745323334353633[[#This Row],[Rate (Auto selects)]]*Table148745323334353633[[#This Row],[Hours Used]]</f>
        <v>0</v>
      </c>
      <c r="S123" s="33"/>
      <c r="T123" s="39"/>
      <c r="U123" s="39"/>
      <c r="V123" s="39"/>
      <c r="W123" s="39"/>
      <c r="X123" s="39"/>
      <c r="Y123" s="112">
        <f>IF(X123 &lt;&gt; "", RIGHT(Table1577531128384858688[[#This Row],[Class (Dropdown)]],6),0)</f>
        <v>0</v>
      </c>
      <c r="Z123" s="108"/>
      <c r="AA123" s="107"/>
      <c r="AB123" s="111">
        <f>Table1577531128384858688[[#This Row],[Rate (Auto fill)]]*Table1577531128384858688[[#This Row],[Hours Groomed]]</f>
        <v>0</v>
      </c>
      <c r="AC123" s="32"/>
      <c r="AE123" s="85"/>
      <c r="AF123" s="85"/>
      <c r="AI123" s="33"/>
      <c r="AJ123" s="39"/>
      <c r="AK123" s="39"/>
      <c r="AL123" s="39"/>
      <c r="AM123" s="76"/>
      <c r="AN123" s="39"/>
      <c r="AO123" s="39"/>
      <c r="AP123" s="33"/>
      <c r="AQ123" s="77"/>
      <c r="AR123" s="39"/>
      <c r="AS123" s="39"/>
      <c r="AT123" s="76"/>
      <c r="AU123" s="39"/>
      <c r="AV123" s="78"/>
      <c r="AW123" s="33"/>
      <c r="AX123" s="77"/>
      <c r="AY123" s="39"/>
      <c r="AZ123" s="39"/>
      <c r="BA123" s="76"/>
      <c r="BB123" s="39"/>
      <c r="BC123" s="78"/>
      <c r="BD123" s="33"/>
      <c r="BE123" s="77"/>
      <c r="BF123" s="39"/>
      <c r="BG123" s="39"/>
      <c r="BH123" s="76"/>
      <c r="BI123" s="39"/>
      <c r="BJ123" s="78"/>
      <c r="BK123" s="33"/>
    </row>
    <row r="124" spans="1:63" x14ac:dyDescent="0.35">
      <c r="A124" s="77"/>
      <c r="B124" s="39"/>
      <c r="C124" s="39"/>
      <c r="D124" s="39"/>
      <c r="E124" s="39"/>
      <c r="F124" s="73"/>
      <c r="G124" s="95">
        <f>Table148745323334353633[[#This Row],[Hours Worked]]*Table148745323334353633[[#This Row],[Rate]]</f>
        <v>0</v>
      </c>
      <c r="H124" s="116"/>
      <c r="I124" s="118">
        <f>IF(Table148745323334353633[[#This Row],[Equipment Used (Dropdown)]] &lt;&gt; "", RIGHT(Table148745323334353633[[#This Row],[Equipment Used (Dropdown)]],6),0)</f>
        <v>0</v>
      </c>
      <c r="J124" s="94"/>
      <c r="K124" s="95">
        <f>Table148745323334353633[[#This Row],[Rate (Auto selects)]]*Table148745323334353633[[#This Row],[Hours Used]]</f>
        <v>0</v>
      </c>
      <c r="S124" s="33"/>
      <c r="T124" s="39"/>
      <c r="U124" s="39"/>
      <c r="V124" s="39"/>
      <c r="W124" s="39"/>
      <c r="X124" s="39"/>
      <c r="Y124" s="112">
        <f>IF(X124 &lt;&gt; "", RIGHT(Table1577531128384858688[[#This Row],[Class (Dropdown)]],6),0)</f>
        <v>0</v>
      </c>
      <c r="Z124" s="108"/>
      <c r="AA124" s="107"/>
      <c r="AB124" s="111">
        <f>Table1577531128384858688[[#This Row],[Rate (Auto fill)]]*Table1577531128384858688[[#This Row],[Hours Groomed]]</f>
        <v>0</v>
      </c>
      <c r="AC124" s="32"/>
      <c r="AE124" s="85"/>
      <c r="AF124" s="85"/>
      <c r="AI124" s="33"/>
      <c r="AJ124" s="39"/>
      <c r="AK124" s="39"/>
      <c r="AL124" s="39"/>
      <c r="AM124" s="76"/>
      <c r="AN124" s="39"/>
      <c r="AO124" s="39"/>
      <c r="AP124" s="33"/>
      <c r="AQ124" s="77"/>
      <c r="AR124" s="39"/>
      <c r="AS124" s="39"/>
      <c r="AT124" s="76"/>
      <c r="AU124" s="39"/>
      <c r="AV124" s="78"/>
      <c r="AW124" s="33"/>
      <c r="AX124" s="77"/>
      <c r="AY124" s="39"/>
      <c r="AZ124" s="39"/>
      <c r="BA124" s="76"/>
      <c r="BB124" s="39"/>
      <c r="BC124" s="78"/>
      <c r="BD124" s="33"/>
      <c r="BE124" s="77"/>
      <c r="BF124" s="39"/>
      <c r="BG124" s="39"/>
      <c r="BH124" s="76"/>
      <c r="BI124" s="39"/>
      <c r="BJ124" s="78"/>
      <c r="BK124" s="33"/>
    </row>
    <row r="125" spans="1:63" x14ac:dyDescent="0.35">
      <c r="A125" s="77"/>
      <c r="B125" s="39"/>
      <c r="C125" s="39"/>
      <c r="D125" s="39"/>
      <c r="E125" s="39"/>
      <c r="F125" s="73"/>
      <c r="G125" s="95">
        <f>Table148745323334353633[[#This Row],[Hours Worked]]*Table148745323334353633[[#This Row],[Rate]]</f>
        <v>0</v>
      </c>
      <c r="H125" s="116"/>
      <c r="I125" s="118">
        <f>IF(Table148745323334353633[[#This Row],[Equipment Used (Dropdown)]] &lt;&gt; "", RIGHT(Table148745323334353633[[#This Row],[Equipment Used (Dropdown)]],6),0)</f>
        <v>0</v>
      </c>
      <c r="J125" s="94"/>
      <c r="K125" s="95">
        <f>Table148745323334353633[[#This Row],[Rate (Auto selects)]]*Table148745323334353633[[#This Row],[Hours Used]]</f>
        <v>0</v>
      </c>
      <c r="S125" s="33"/>
      <c r="T125" s="39"/>
      <c r="U125" s="39"/>
      <c r="V125" s="39"/>
      <c r="W125" s="39"/>
      <c r="X125" s="39"/>
      <c r="Y125" s="112">
        <f>IF(X125 &lt;&gt; "", RIGHT(Table1577531128384858688[[#This Row],[Class (Dropdown)]],6),0)</f>
        <v>0</v>
      </c>
      <c r="Z125" s="108"/>
      <c r="AA125" s="107"/>
      <c r="AB125" s="111">
        <f>Table1577531128384858688[[#This Row],[Rate (Auto fill)]]*Table1577531128384858688[[#This Row],[Hours Groomed]]</f>
        <v>0</v>
      </c>
      <c r="AC125" s="32"/>
      <c r="AE125" s="85"/>
      <c r="AF125" s="85"/>
      <c r="AI125" s="33"/>
      <c r="AJ125" s="39"/>
      <c r="AK125" s="39"/>
      <c r="AL125" s="39"/>
      <c r="AM125" s="76"/>
      <c r="AN125" s="39"/>
      <c r="AO125" s="39"/>
      <c r="AP125" s="33"/>
      <c r="AQ125" s="77"/>
      <c r="AR125" s="39"/>
      <c r="AS125" s="39"/>
      <c r="AT125" s="76"/>
      <c r="AU125" s="39"/>
      <c r="AV125" s="78"/>
      <c r="AW125" s="33"/>
      <c r="AX125" s="77"/>
      <c r="AY125" s="39"/>
      <c r="AZ125" s="39"/>
      <c r="BA125" s="76"/>
      <c r="BB125" s="39"/>
      <c r="BC125" s="78"/>
      <c r="BD125" s="33"/>
      <c r="BE125" s="77"/>
      <c r="BF125" s="39"/>
      <c r="BG125" s="39"/>
      <c r="BH125" s="76"/>
      <c r="BI125" s="39"/>
      <c r="BJ125" s="78"/>
      <c r="BK125" s="33"/>
    </row>
    <row r="126" spans="1:63" x14ac:dyDescent="0.35">
      <c r="A126" s="77"/>
      <c r="B126" s="39"/>
      <c r="C126" s="39"/>
      <c r="D126" s="39"/>
      <c r="E126" s="39"/>
      <c r="F126" s="73"/>
      <c r="G126" s="95">
        <f>Table148745323334353633[[#This Row],[Hours Worked]]*Table148745323334353633[[#This Row],[Rate]]</f>
        <v>0</v>
      </c>
      <c r="H126" s="116"/>
      <c r="I126" s="118">
        <f>IF(Table148745323334353633[[#This Row],[Equipment Used (Dropdown)]] &lt;&gt; "", RIGHT(Table148745323334353633[[#This Row],[Equipment Used (Dropdown)]],6),0)</f>
        <v>0</v>
      </c>
      <c r="J126" s="94"/>
      <c r="K126" s="95">
        <f>Table148745323334353633[[#This Row],[Rate (Auto selects)]]*Table148745323334353633[[#This Row],[Hours Used]]</f>
        <v>0</v>
      </c>
      <c r="S126" s="33"/>
      <c r="T126" s="39"/>
      <c r="U126" s="39"/>
      <c r="V126" s="39"/>
      <c r="W126" s="39"/>
      <c r="X126" s="39"/>
      <c r="Y126" s="112">
        <f>IF(X126 &lt;&gt; "", RIGHT(Table1577531128384858688[[#This Row],[Class (Dropdown)]],6),0)</f>
        <v>0</v>
      </c>
      <c r="Z126" s="108"/>
      <c r="AA126" s="107"/>
      <c r="AB126" s="111">
        <f>Table1577531128384858688[[#This Row],[Rate (Auto fill)]]*Table1577531128384858688[[#This Row],[Hours Groomed]]</f>
        <v>0</v>
      </c>
      <c r="AC126" s="32"/>
      <c r="AE126" s="85"/>
      <c r="AF126" s="85"/>
      <c r="AI126" s="33"/>
      <c r="AJ126" s="39"/>
      <c r="AK126" s="39"/>
      <c r="AL126" s="39"/>
      <c r="AM126" s="76"/>
      <c r="AN126" s="39"/>
      <c r="AO126" s="39"/>
      <c r="AP126" s="33"/>
      <c r="AQ126" s="77"/>
      <c r="AR126" s="39"/>
      <c r="AS126" s="39"/>
      <c r="AT126" s="76"/>
      <c r="AU126" s="39"/>
      <c r="AV126" s="78"/>
      <c r="AW126" s="33"/>
      <c r="AX126" s="77"/>
      <c r="AY126" s="39"/>
      <c r="AZ126" s="39"/>
      <c r="BA126" s="76"/>
      <c r="BB126" s="39"/>
      <c r="BC126" s="78"/>
      <c r="BD126" s="33"/>
      <c r="BE126" s="77"/>
      <c r="BF126" s="39"/>
      <c r="BG126" s="39"/>
      <c r="BH126" s="76"/>
      <c r="BI126" s="39"/>
      <c r="BJ126" s="78"/>
      <c r="BK126" s="33"/>
    </row>
    <row r="127" spans="1:63" x14ac:dyDescent="0.35">
      <c r="A127" s="77"/>
      <c r="B127" s="39"/>
      <c r="C127" s="39"/>
      <c r="D127" s="39"/>
      <c r="E127" s="39"/>
      <c r="F127" s="73"/>
      <c r="G127" s="95">
        <f>Table148745323334353633[[#This Row],[Hours Worked]]*Table148745323334353633[[#This Row],[Rate]]</f>
        <v>0</v>
      </c>
      <c r="H127" s="116"/>
      <c r="I127" s="118">
        <f>IF(Table148745323334353633[[#This Row],[Equipment Used (Dropdown)]] &lt;&gt; "", RIGHT(Table148745323334353633[[#This Row],[Equipment Used (Dropdown)]],6),0)</f>
        <v>0</v>
      </c>
      <c r="J127" s="94"/>
      <c r="K127" s="95">
        <f>Table148745323334353633[[#This Row],[Rate (Auto selects)]]*Table148745323334353633[[#This Row],[Hours Used]]</f>
        <v>0</v>
      </c>
      <c r="S127" s="33"/>
      <c r="T127" s="39"/>
      <c r="U127" s="39"/>
      <c r="V127" s="39"/>
      <c r="W127" s="39"/>
      <c r="X127" s="39"/>
      <c r="Y127" s="112">
        <f>IF(X127 &lt;&gt; "", RIGHT(Table1577531128384858688[[#This Row],[Class (Dropdown)]],6),0)</f>
        <v>0</v>
      </c>
      <c r="Z127" s="108"/>
      <c r="AA127" s="107"/>
      <c r="AB127" s="111">
        <f>Table1577531128384858688[[#This Row],[Rate (Auto fill)]]*Table1577531128384858688[[#This Row],[Hours Groomed]]</f>
        <v>0</v>
      </c>
      <c r="AC127" s="32"/>
      <c r="AE127" s="85"/>
      <c r="AF127" s="85"/>
      <c r="AI127" s="33"/>
      <c r="AJ127" s="39"/>
      <c r="AK127" s="39"/>
      <c r="AL127" s="39"/>
      <c r="AM127" s="76"/>
      <c r="AN127" s="39"/>
      <c r="AO127" s="39"/>
      <c r="AP127" s="33"/>
      <c r="AQ127" s="77"/>
      <c r="AR127" s="39"/>
      <c r="AS127" s="39"/>
      <c r="AT127" s="76"/>
      <c r="AU127" s="39"/>
      <c r="AV127" s="78"/>
      <c r="AW127" s="33"/>
      <c r="AX127" s="77"/>
      <c r="AY127" s="39"/>
      <c r="AZ127" s="39"/>
      <c r="BA127" s="76"/>
      <c r="BB127" s="39"/>
      <c r="BC127" s="78"/>
      <c r="BD127" s="33"/>
      <c r="BE127" s="77"/>
      <c r="BF127" s="39"/>
      <c r="BG127" s="39"/>
      <c r="BH127" s="76"/>
      <c r="BI127" s="39"/>
      <c r="BJ127" s="78"/>
      <c r="BK127" s="33"/>
    </row>
    <row r="128" spans="1:63" x14ac:dyDescent="0.35">
      <c r="A128" s="77"/>
      <c r="B128" s="39"/>
      <c r="C128" s="39"/>
      <c r="D128" s="39"/>
      <c r="E128" s="39"/>
      <c r="F128" s="73"/>
      <c r="G128" s="95">
        <f>Table148745323334353633[[#This Row],[Hours Worked]]*Table148745323334353633[[#This Row],[Rate]]</f>
        <v>0</v>
      </c>
      <c r="H128" s="116"/>
      <c r="I128" s="118">
        <f>IF(Table148745323334353633[[#This Row],[Equipment Used (Dropdown)]] &lt;&gt; "", RIGHT(Table148745323334353633[[#This Row],[Equipment Used (Dropdown)]],6),0)</f>
        <v>0</v>
      </c>
      <c r="J128" s="94"/>
      <c r="K128" s="95">
        <f>Table148745323334353633[[#This Row],[Rate (Auto selects)]]*Table148745323334353633[[#This Row],[Hours Used]]</f>
        <v>0</v>
      </c>
      <c r="S128" s="33"/>
      <c r="T128" s="39"/>
      <c r="U128" s="39"/>
      <c r="V128" s="39"/>
      <c r="W128" s="39"/>
      <c r="X128" s="39"/>
      <c r="Y128" s="112">
        <f>IF(X128 &lt;&gt; "", RIGHT(Table1577531128384858688[[#This Row],[Class (Dropdown)]],6),0)</f>
        <v>0</v>
      </c>
      <c r="Z128" s="108"/>
      <c r="AA128" s="107"/>
      <c r="AB128" s="111">
        <f>Table1577531128384858688[[#This Row],[Rate (Auto fill)]]*Table1577531128384858688[[#This Row],[Hours Groomed]]</f>
        <v>0</v>
      </c>
      <c r="AC128" s="32"/>
      <c r="AE128" s="85"/>
      <c r="AF128" s="85"/>
      <c r="AI128" s="33"/>
      <c r="AJ128" s="39"/>
      <c r="AK128" s="39"/>
      <c r="AL128" s="39"/>
      <c r="AM128" s="76"/>
      <c r="AN128" s="39"/>
      <c r="AO128" s="39"/>
      <c r="AP128" s="33"/>
      <c r="AQ128" s="77"/>
      <c r="AR128" s="39"/>
      <c r="AS128" s="39"/>
      <c r="AT128" s="76"/>
      <c r="AU128" s="39"/>
      <c r="AV128" s="78"/>
      <c r="AW128" s="33"/>
      <c r="AX128" s="77"/>
      <c r="AY128" s="39"/>
      <c r="AZ128" s="39"/>
      <c r="BA128" s="76"/>
      <c r="BB128" s="39"/>
      <c r="BC128" s="78"/>
      <c r="BD128" s="33"/>
      <c r="BE128" s="77"/>
      <c r="BF128" s="39"/>
      <c r="BG128" s="39"/>
      <c r="BH128" s="76"/>
      <c r="BI128" s="39"/>
      <c r="BJ128" s="78"/>
      <c r="BK128" s="33"/>
    </row>
    <row r="129" spans="1:63" x14ac:dyDescent="0.35">
      <c r="A129" s="77"/>
      <c r="B129" s="39"/>
      <c r="C129" s="39"/>
      <c r="D129" s="39"/>
      <c r="E129" s="39"/>
      <c r="F129" s="73"/>
      <c r="G129" s="95">
        <f>Table148745323334353633[[#This Row],[Hours Worked]]*Table148745323334353633[[#This Row],[Rate]]</f>
        <v>0</v>
      </c>
      <c r="H129" s="116"/>
      <c r="I129" s="118">
        <f>IF(Table148745323334353633[[#This Row],[Equipment Used (Dropdown)]] &lt;&gt; "", RIGHT(Table148745323334353633[[#This Row],[Equipment Used (Dropdown)]],6),0)</f>
        <v>0</v>
      </c>
      <c r="J129" s="94"/>
      <c r="K129" s="95">
        <f>Table148745323334353633[[#This Row],[Rate (Auto selects)]]*Table148745323334353633[[#This Row],[Hours Used]]</f>
        <v>0</v>
      </c>
      <c r="S129" s="33"/>
      <c r="T129" s="39"/>
      <c r="U129" s="39"/>
      <c r="V129" s="39"/>
      <c r="W129" s="39"/>
      <c r="X129" s="39"/>
      <c r="Y129" s="112">
        <f>IF(X129 &lt;&gt; "", RIGHT(Table1577531128384858688[[#This Row],[Class (Dropdown)]],6),0)</f>
        <v>0</v>
      </c>
      <c r="Z129" s="108"/>
      <c r="AA129" s="107"/>
      <c r="AB129" s="111">
        <f>Table1577531128384858688[[#This Row],[Rate (Auto fill)]]*Table1577531128384858688[[#This Row],[Hours Groomed]]</f>
        <v>0</v>
      </c>
      <c r="AC129" s="32"/>
      <c r="AE129" s="85"/>
      <c r="AF129" s="85"/>
      <c r="AI129" s="33"/>
      <c r="AJ129" s="39"/>
      <c r="AK129" s="39"/>
      <c r="AL129" s="39"/>
      <c r="AM129" s="76"/>
      <c r="AN129" s="39"/>
      <c r="AO129" s="39"/>
      <c r="AP129" s="33"/>
      <c r="AQ129" s="77"/>
      <c r="AR129" s="39"/>
      <c r="AS129" s="39"/>
      <c r="AT129" s="76"/>
      <c r="AU129" s="39"/>
      <c r="AV129" s="78"/>
      <c r="AW129" s="33"/>
      <c r="AX129" s="77"/>
      <c r="AY129" s="39"/>
      <c r="AZ129" s="39"/>
      <c r="BA129" s="76"/>
      <c r="BB129" s="39"/>
      <c r="BC129" s="78"/>
      <c r="BD129" s="33"/>
      <c r="BE129" s="77"/>
      <c r="BF129" s="39"/>
      <c r="BG129" s="39"/>
      <c r="BH129" s="76"/>
      <c r="BI129" s="39"/>
      <c r="BJ129" s="78"/>
      <c r="BK129" s="33"/>
    </row>
    <row r="130" spans="1:63" x14ac:dyDescent="0.35">
      <c r="A130" s="77"/>
      <c r="B130" s="39"/>
      <c r="C130" s="39"/>
      <c r="D130" s="39"/>
      <c r="E130" s="39"/>
      <c r="F130" s="73"/>
      <c r="G130" s="95">
        <f>Table148745323334353633[[#This Row],[Hours Worked]]*Table148745323334353633[[#This Row],[Rate]]</f>
        <v>0</v>
      </c>
      <c r="H130" s="116"/>
      <c r="I130" s="118">
        <f>IF(Table148745323334353633[[#This Row],[Equipment Used (Dropdown)]] &lt;&gt; "", RIGHT(Table148745323334353633[[#This Row],[Equipment Used (Dropdown)]],6),0)</f>
        <v>0</v>
      </c>
      <c r="J130" s="94"/>
      <c r="K130" s="95">
        <f>Table148745323334353633[[#This Row],[Rate (Auto selects)]]*Table148745323334353633[[#This Row],[Hours Used]]</f>
        <v>0</v>
      </c>
      <c r="S130" s="33"/>
      <c r="T130" s="39"/>
      <c r="U130" s="39"/>
      <c r="V130" s="39"/>
      <c r="W130" s="39"/>
      <c r="X130" s="39"/>
      <c r="Y130" s="112">
        <f>IF(X130 &lt;&gt; "", RIGHT(Table1577531128384858688[[#This Row],[Class (Dropdown)]],6),0)</f>
        <v>0</v>
      </c>
      <c r="Z130" s="108"/>
      <c r="AA130" s="107"/>
      <c r="AB130" s="111">
        <f>Table1577531128384858688[[#This Row],[Rate (Auto fill)]]*Table1577531128384858688[[#This Row],[Hours Groomed]]</f>
        <v>0</v>
      </c>
      <c r="AC130" s="32"/>
      <c r="AE130" s="85"/>
      <c r="AF130" s="85"/>
      <c r="AI130" s="33"/>
      <c r="AJ130" s="39"/>
      <c r="AK130" s="39"/>
      <c r="AL130" s="39"/>
      <c r="AM130" s="76"/>
      <c r="AN130" s="39"/>
      <c r="AO130" s="39"/>
      <c r="AP130" s="33"/>
      <c r="AQ130" s="77"/>
      <c r="AR130" s="39"/>
      <c r="AS130" s="39"/>
      <c r="AT130" s="76"/>
      <c r="AU130" s="39"/>
      <c r="AV130" s="78"/>
      <c r="AW130" s="33"/>
      <c r="AX130" s="77"/>
      <c r="AY130" s="39"/>
      <c r="AZ130" s="39"/>
      <c r="BA130" s="76"/>
      <c r="BB130" s="39"/>
      <c r="BC130" s="78"/>
      <c r="BD130" s="33"/>
      <c r="BE130" s="77"/>
      <c r="BF130" s="39"/>
      <c r="BG130" s="39"/>
      <c r="BH130" s="76"/>
      <c r="BI130" s="39"/>
      <c r="BJ130" s="78"/>
      <c r="BK130" s="33"/>
    </row>
    <row r="131" spans="1:63" x14ac:dyDescent="0.35">
      <c r="A131" s="77"/>
      <c r="B131" s="39"/>
      <c r="C131" s="39"/>
      <c r="D131" s="39"/>
      <c r="E131" s="39"/>
      <c r="F131" s="73"/>
      <c r="G131" s="95">
        <f>Table148745323334353633[[#This Row],[Hours Worked]]*Table148745323334353633[[#This Row],[Rate]]</f>
        <v>0</v>
      </c>
      <c r="H131" s="116"/>
      <c r="I131" s="118">
        <f>IF(Table148745323334353633[[#This Row],[Equipment Used (Dropdown)]] &lt;&gt; "", RIGHT(Table148745323334353633[[#This Row],[Equipment Used (Dropdown)]],6),0)</f>
        <v>0</v>
      </c>
      <c r="J131" s="94"/>
      <c r="K131" s="95">
        <f>Table148745323334353633[[#This Row],[Rate (Auto selects)]]*Table148745323334353633[[#This Row],[Hours Used]]</f>
        <v>0</v>
      </c>
      <c r="S131" s="33"/>
      <c r="T131" s="39"/>
      <c r="U131" s="39"/>
      <c r="V131" s="39"/>
      <c r="W131" s="39"/>
      <c r="X131" s="39"/>
      <c r="Y131" s="112">
        <f>IF(X131 &lt;&gt; "", RIGHT(Table1577531128384858688[[#This Row],[Class (Dropdown)]],6),0)</f>
        <v>0</v>
      </c>
      <c r="Z131" s="108"/>
      <c r="AA131" s="107"/>
      <c r="AB131" s="111">
        <f>Table1577531128384858688[[#This Row],[Rate (Auto fill)]]*Table1577531128384858688[[#This Row],[Hours Groomed]]</f>
        <v>0</v>
      </c>
      <c r="AC131" s="32"/>
      <c r="AE131" s="85"/>
      <c r="AF131" s="85"/>
      <c r="AI131" s="33"/>
      <c r="AJ131" s="39"/>
      <c r="AK131" s="39"/>
      <c r="AL131" s="39"/>
      <c r="AM131" s="76"/>
      <c r="AN131" s="39"/>
      <c r="AO131" s="39"/>
      <c r="AP131" s="33"/>
      <c r="AQ131" s="77"/>
      <c r="AR131" s="39"/>
      <c r="AS131" s="39"/>
      <c r="AT131" s="76"/>
      <c r="AU131" s="39"/>
      <c r="AV131" s="78"/>
      <c r="AW131" s="33"/>
      <c r="AX131" s="77"/>
      <c r="AY131" s="39"/>
      <c r="AZ131" s="39"/>
      <c r="BA131" s="76"/>
      <c r="BB131" s="39"/>
      <c r="BC131" s="78"/>
      <c r="BD131" s="33"/>
      <c r="BE131" s="77"/>
      <c r="BF131" s="39"/>
      <c r="BG131" s="39"/>
      <c r="BH131" s="76"/>
      <c r="BI131" s="39"/>
      <c r="BJ131" s="78"/>
      <c r="BK131" s="33"/>
    </row>
    <row r="132" spans="1:63" x14ac:dyDescent="0.35">
      <c r="A132" s="77"/>
      <c r="B132" s="39"/>
      <c r="C132" s="39"/>
      <c r="D132" s="39"/>
      <c r="E132" s="39"/>
      <c r="F132" s="73"/>
      <c r="G132" s="95">
        <f>Table148745323334353633[[#This Row],[Hours Worked]]*Table148745323334353633[[#This Row],[Rate]]</f>
        <v>0</v>
      </c>
      <c r="H132" s="116"/>
      <c r="I132" s="118">
        <f>IF(Table148745323334353633[[#This Row],[Equipment Used (Dropdown)]] &lt;&gt; "", RIGHT(Table148745323334353633[[#This Row],[Equipment Used (Dropdown)]],6),0)</f>
        <v>0</v>
      </c>
      <c r="J132" s="94"/>
      <c r="K132" s="95">
        <f>Table148745323334353633[[#This Row],[Rate (Auto selects)]]*Table148745323334353633[[#This Row],[Hours Used]]</f>
        <v>0</v>
      </c>
      <c r="S132" s="33"/>
      <c r="T132" s="39"/>
      <c r="U132" s="39"/>
      <c r="V132" s="39"/>
      <c r="W132" s="39"/>
      <c r="X132" s="39"/>
      <c r="Y132" s="112">
        <f>IF(X132 &lt;&gt; "", RIGHT(Table1577531128384858688[[#This Row],[Class (Dropdown)]],6),0)</f>
        <v>0</v>
      </c>
      <c r="Z132" s="108"/>
      <c r="AA132" s="107"/>
      <c r="AB132" s="111">
        <f>Table1577531128384858688[[#This Row],[Rate (Auto fill)]]*Table1577531128384858688[[#This Row],[Hours Groomed]]</f>
        <v>0</v>
      </c>
      <c r="AC132" s="32"/>
      <c r="AE132" s="85"/>
      <c r="AF132" s="85"/>
      <c r="AI132" s="33"/>
      <c r="AJ132" s="39"/>
      <c r="AK132" s="39"/>
      <c r="AL132" s="39"/>
      <c r="AM132" s="76"/>
      <c r="AN132" s="39"/>
      <c r="AO132" s="39"/>
      <c r="AP132" s="33"/>
      <c r="AQ132" s="77"/>
      <c r="AR132" s="39"/>
      <c r="AS132" s="39"/>
      <c r="AT132" s="76"/>
      <c r="AU132" s="39"/>
      <c r="AV132" s="78"/>
      <c r="AW132" s="33"/>
      <c r="AX132" s="77"/>
      <c r="AY132" s="39"/>
      <c r="AZ132" s="39"/>
      <c r="BA132" s="76"/>
      <c r="BB132" s="39"/>
      <c r="BC132" s="78"/>
      <c r="BD132" s="33"/>
      <c r="BE132" s="77"/>
      <c r="BF132" s="39"/>
      <c r="BG132" s="39"/>
      <c r="BH132" s="76"/>
      <c r="BI132" s="39"/>
      <c r="BJ132" s="78"/>
      <c r="BK132" s="33"/>
    </row>
    <row r="133" spans="1:63" x14ac:dyDescent="0.35">
      <c r="A133" s="77"/>
      <c r="B133" s="39"/>
      <c r="C133" s="39"/>
      <c r="D133" s="39"/>
      <c r="E133" s="39"/>
      <c r="F133" s="73"/>
      <c r="G133" s="95">
        <f>Table148745323334353633[[#This Row],[Hours Worked]]*Table148745323334353633[[#This Row],[Rate]]</f>
        <v>0</v>
      </c>
      <c r="H133" s="116"/>
      <c r="I133" s="118">
        <f>IF(Table148745323334353633[[#This Row],[Equipment Used (Dropdown)]] &lt;&gt; "", RIGHT(Table148745323334353633[[#This Row],[Equipment Used (Dropdown)]],6),0)</f>
        <v>0</v>
      </c>
      <c r="J133" s="94"/>
      <c r="K133" s="95">
        <f>Table148745323334353633[[#This Row],[Rate (Auto selects)]]*Table148745323334353633[[#This Row],[Hours Used]]</f>
        <v>0</v>
      </c>
      <c r="S133" s="33"/>
      <c r="T133" s="39"/>
      <c r="U133" s="39"/>
      <c r="V133" s="39"/>
      <c r="W133" s="39"/>
      <c r="X133" s="39"/>
      <c r="Y133" s="112">
        <f>IF(X133 &lt;&gt; "", RIGHT(Table1577531128384858688[[#This Row],[Class (Dropdown)]],6),0)</f>
        <v>0</v>
      </c>
      <c r="Z133" s="108"/>
      <c r="AA133" s="107"/>
      <c r="AB133" s="111">
        <f>Table1577531128384858688[[#This Row],[Rate (Auto fill)]]*Table1577531128384858688[[#This Row],[Hours Groomed]]</f>
        <v>0</v>
      </c>
      <c r="AC133" s="32"/>
      <c r="AE133" s="85"/>
      <c r="AF133" s="85"/>
      <c r="AI133" s="33"/>
      <c r="AJ133" s="39"/>
      <c r="AK133" s="39"/>
      <c r="AL133" s="39"/>
      <c r="AM133" s="76"/>
      <c r="AN133" s="39"/>
      <c r="AO133" s="39"/>
      <c r="AP133" s="33"/>
      <c r="AQ133" s="77"/>
      <c r="AR133" s="39"/>
      <c r="AS133" s="39"/>
      <c r="AT133" s="76"/>
      <c r="AU133" s="39"/>
      <c r="AV133" s="78"/>
      <c r="AW133" s="33"/>
      <c r="AX133" s="77"/>
      <c r="AY133" s="39"/>
      <c r="AZ133" s="39"/>
      <c r="BA133" s="76"/>
      <c r="BB133" s="39"/>
      <c r="BC133" s="78"/>
      <c r="BD133" s="33"/>
      <c r="BE133" s="77"/>
      <c r="BF133" s="39"/>
      <c r="BG133" s="39"/>
      <c r="BH133" s="76"/>
      <c r="BI133" s="39"/>
      <c r="BJ133" s="78"/>
      <c r="BK133" s="33"/>
    </row>
    <row r="134" spans="1:63" x14ac:dyDescent="0.35">
      <c r="A134" s="77"/>
      <c r="B134" s="39"/>
      <c r="C134" s="39"/>
      <c r="D134" s="39"/>
      <c r="E134" s="39"/>
      <c r="F134" s="73"/>
      <c r="G134" s="95">
        <f>Table148745323334353633[[#This Row],[Hours Worked]]*Table148745323334353633[[#This Row],[Rate]]</f>
        <v>0</v>
      </c>
      <c r="H134" s="116"/>
      <c r="I134" s="118">
        <f>IF(Table148745323334353633[[#This Row],[Equipment Used (Dropdown)]] &lt;&gt; "", RIGHT(Table148745323334353633[[#This Row],[Equipment Used (Dropdown)]],6),0)</f>
        <v>0</v>
      </c>
      <c r="J134" s="94"/>
      <c r="K134" s="95">
        <f>Table148745323334353633[[#This Row],[Rate (Auto selects)]]*Table148745323334353633[[#This Row],[Hours Used]]</f>
        <v>0</v>
      </c>
      <c r="S134" s="33"/>
      <c r="T134" s="39"/>
      <c r="U134" s="39"/>
      <c r="V134" s="39"/>
      <c r="W134" s="39"/>
      <c r="X134" s="39"/>
      <c r="Y134" s="112">
        <f>IF(X134 &lt;&gt; "", RIGHT(Table1577531128384858688[[#This Row],[Class (Dropdown)]],6),0)</f>
        <v>0</v>
      </c>
      <c r="Z134" s="108"/>
      <c r="AA134" s="107"/>
      <c r="AB134" s="111">
        <f>Table1577531128384858688[[#This Row],[Rate (Auto fill)]]*Table1577531128384858688[[#This Row],[Hours Groomed]]</f>
        <v>0</v>
      </c>
      <c r="AC134" s="32"/>
      <c r="AE134" s="85"/>
      <c r="AF134" s="85"/>
      <c r="AI134" s="33"/>
      <c r="AJ134" s="39"/>
      <c r="AK134" s="39"/>
      <c r="AL134" s="39"/>
      <c r="AM134" s="76"/>
      <c r="AN134" s="39"/>
      <c r="AO134" s="39"/>
      <c r="AP134" s="33"/>
      <c r="AQ134" s="77"/>
      <c r="AR134" s="39"/>
      <c r="AS134" s="39"/>
      <c r="AT134" s="76"/>
      <c r="AU134" s="39"/>
      <c r="AV134" s="78"/>
      <c r="AW134" s="33"/>
      <c r="AX134" s="77"/>
      <c r="AY134" s="39"/>
      <c r="AZ134" s="39"/>
      <c r="BA134" s="76"/>
      <c r="BB134" s="39"/>
      <c r="BC134" s="78"/>
      <c r="BD134" s="33"/>
      <c r="BE134" s="77"/>
      <c r="BF134" s="39"/>
      <c r="BG134" s="39"/>
      <c r="BH134" s="76"/>
      <c r="BI134" s="39"/>
      <c r="BJ134" s="78"/>
      <c r="BK134" s="33"/>
    </row>
    <row r="135" spans="1:63" x14ac:dyDescent="0.35">
      <c r="A135" s="77"/>
      <c r="B135" s="39"/>
      <c r="C135" s="39"/>
      <c r="D135" s="39"/>
      <c r="E135" s="39"/>
      <c r="F135" s="73"/>
      <c r="G135" s="95">
        <f>Table148745323334353633[[#This Row],[Hours Worked]]*Table148745323334353633[[#This Row],[Rate]]</f>
        <v>0</v>
      </c>
      <c r="H135" s="116"/>
      <c r="I135" s="118">
        <f>IF(Table148745323334353633[[#This Row],[Equipment Used (Dropdown)]] &lt;&gt; "", RIGHT(Table148745323334353633[[#This Row],[Equipment Used (Dropdown)]],6),0)</f>
        <v>0</v>
      </c>
      <c r="J135" s="94"/>
      <c r="K135" s="95">
        <f>Table148745323334353633[[#This Row],[Rate (Auto selects)]]*Table148745323334353633[[#This Row],[Hours Used]]</f>
        <v>0</v>
      </c>
      <c r="S135" s="33"/>
      <c r="T135" s="39"/>
      <c r="U135" s="39"/>
      <c r="V135" s="39"/>
      <c r="W135" s="39"/>
      <c r="X135" s="39"/>
      <c r="Y135" s="112">
        <f>IF(X135 &lt;&gt; "", RIGHT(Table1577531128384858688[[#This Row],[Class (Dropdown)]],6),0)</f>
        <v>0</v>
      </c>
      <c r="Z135" s="108"/>
      <c r="AA135" s="107"/>
      <c r="AB135" s="111">
        <f>Table1577531128384858688[[#This Row],[Rate (Auto fill)]]*Table1577531128384858688[[#This Row],[Hours Groomed]]</f>
        <v>0</v>
      </c>
      <c r="AC135" s="32"/>
      <c r="AE135" s="85"/>
      <c r="AF135" s="85"/>
      <c r="AI135" s="33"/>
      <c r="AJ135" s="39"/>
      <c r="AK135" s="39"/>
      <c r="AL135" s="39"/>
      <c r="AM135" s="76"/>
      <c r="AN135" s="39"/>
      <c r="AO135" s="39"/>
      <c r="AP135" s="33"/>
      <c r="AQ135" s="77"/>
      <c r="AR135" s="39"/>
      <c r="AS135" s="39"/>
      <c r="AT135" s="76"/>
      <c r="AU135" s="39"/>
      <c r="AV135" s="78"/>
      <c r="AW135" s="33"/>
      <c r="AX135" s="77"/>
      <c r="AY135" s="39"/>
      <c r="AZ135" s="39"/>
      <c r="BA135" s="76"/>
      <c r="BB135" s="39"/>
      <c r="BC135" s="78"/>
      <c r="BD135" s="33"/>
      <c r="BE135" s="77"/>
      <c r="BF135" s="39"/>
      <c r="BG135" s="39"/>
      <c r="BH135" s="76"/>
      <c r="BI135" s="39"/>
      <c r="BJ135" s="78"/>
      <c r="BK135" s="33"/>
    </row>
    <row r="136" spans="1:63" x14ac:dyDescent="0.35">
      <c r="A136" s="77"/>
      <c r="B136" s="39"/>
      <c r="C136" s="39"/>
      <c r="D136" s="39"/>
      <c r="E136" s="39"/>
      <c r="F136" s="73"/>
      <c r="G136" s="95">
        <f>Table148745323334353633[[#This Row],[Hours Worked]]*Table148745323334353633[[#This Row],[Rate]]</f>
        <v>0</v>
      </c>
      <c r="H136" s="116"/>
      <c r="I136" s="118">
        <f>IF(Table148745323334353633[[#This Row],[Equipment Used (Dropdown)]] &lt;&gt; "", RIGHT(Table148745323334353633[[#This Row],[Equipment Used (Dropdown)]],6),0)</f>
        <v>0</v>
      </c>
      <c r="J136" s="94"/>
      <c r="K136" s="95">
        <f>Table148745323334353633[[#This Row],[Rate (Auto selects)]]*Table148745323334353633[[#This Row],[Hours Used]]</f>
        <v>0</v>
      </c>
      <c r="S136" s="33"/>
      <c r="T136" s="39"/>
      <c r="U136" s="39"/>
      <c r="V136" s="39"/>
      <c r="W136" s="39"/>
      <c r="X136" s="39"/>
      <c r="Y136" s="112">
        <f>IF(X136 &lt;&gt; "", RIGHT(Table1577531128384858688[[#This Row],[Class (Dropdown)]],6),0)</f>
        <v>0</v>
      </c>
      <c r="Z136" s="108"/>
      <c r="AA136" s="107"/>
      <c r="AB136" s="111">
        <f>Table1577531128384858688[[#This Row],[Rate (Auto fill)]]*Table1577531128384858688[[#This Row],[Hours Groomed]]</f>
        <v>0</v>
      </c>
      <c r="AC136" s="32"/>
      <c r="AE136" s="85"/>
      <c r="AF136" s="85"/>
      <c r="AI136" s="33"/>
      <c r="AJ136" s="39"/>
      <c r="AK136" s="39"/>
      <c r="AL136" s="39"/>
      <c r="AM136" s="76"/>
      <c r="AN136" s="39"/>
      <c r="AO136" s="39"/>
      <c r="AP136" s="33"/>
      <c r="AQ136" s="77"/>
      <c r="AR136" s="39"/>
      <c r="AS136" s="39"/>
      <c r="AT136" s="76"/>
      <c r="AU136" s="39"/>
      <c r="AV136" s="78"/>
      <c r="AW136" s="33"/>
      <c r="AX136" s="77"/>
      <c r="AY136" s="39"/>
      <c r="AZ136" s="39"/>
      <c r="BA136" s="76"/>
      <c r="BB136" s="39"/>
      <c r="BC136" s="78"/>
      <c r="BD136" s="33"/>
      <c r="BE136" s="77"/>
      <c r="BF136" s="39"/>
      <c r="BG136" s="39"/>
      <c r="BH136" s="76"/>
      <c r="BI136" s="39"/>
      <c r="BJ136" s="78"/>
      <c r="BK136" s="33"/>
    </row>
    <row r="137" spans="1:63" x14ac:dyDescent="0.35">
      <c r="A137" s="77"/>
      <c r="B137" s="39"/>
      <c r="C137" s="39"/>
      <c r="D137" s="39"/>
      <c r="E137" s="39"/>
      <c r="F137" s="73"/>
      <c r="G137" s="95">
        <f>Table148745323334353633[[#This Row],[Hours Worked]]*Table148745323334353633[[#This Row],[Rate]]</f>
        <v>0</v>
      </c>
      <c r="H137" s="116"/>
      <c r="I137" s="118">
        <f>IF(Table148745323334353633[[#This Row],[Equipment Used (Dropdown)]] &lt;&gt; "", RIGHT(Table148745323334353633[[#This Row],[Equipment Used (Dropdown)]],6),0)</f>
        <v>0</v>
      </c>
      <c r="J137" s="94"/>
      <c r="K137" s="95">
        <f>Table148745323334353633[[#This Row],[Rate (Auto selects)]]*Table148745323334353633[[#This Row],[Hours Used]]</f>
        <v>0</v>
      </c>
      <c r="S137" s="33"/>
      <c r="T137" s="39"/>
      <c r="U137" s="39"/>
      <c r="V137" s="39"/>
      <c r="W137" s="39"/>
      <c r="X137" s="39"/>
      <c r="Y137" s="112">
        <f>IF(X137 &lt;&gt; "", RIGHT(Table1577531128384858688[[#This Row],[Class (Dropdown)]],6),0)</f>
        <v>0</v>
      </c>
      <c r="Z137" s="108"/>
      <c r="AA137" s="107"/>
      <c r="AB137" s="111">
        <f>Table1577531128384858688[[#This Row],[Rate (Auto fill)]]*Table1577531128384858688[[#This Row],[Hours Groomed]]</f>
        <v>0</v>
      </c>
      <c r="AC137" s="32"/>
      <c r="AE137" s="85"/>
      <c r="AF137" s="85"/>
      <c r="AI137" s="33"/>
      <c r="AJ137" s="39"/>
      <c r="AK137" s="39"/>
      <c r="AL137" s="39"/>
      <c r="AM137" s="76"/>
      <c r="AN137" s="39"/>
      <c r="AO137" s="39"/>
      <c r="AP137" s="33"/>
      <c r="AQ137" s="77"/>
      <c r="AR137" s="39"/>
      <c r="AS137" s="39"/>
      <c r="AT137" s="76"/>
      <c r="AU137" s="39"/>
      <c r="AV137" s="78"/>
      <c r="AW137" s="33"/>
      <c r="AX137" s="77"/>
      <c r="AY137" s="39"/>
      <c r="AZ137" s="39"/>
      <c r="BA137" s="76"/>
      <c r="BB137" s="39"/>
      <c r="BC137" s="78"/>
      <c r="BD137" s="33"/>
      <c r="BE137" s="77"/>
      <c r="BF137" s="39"/>
      <c r="BG137" s="39"/>
      <c r="BH137" s="76"/>
      <c r="BI137" s="39"/>
      <c r="BJ137" s="78"/>
      <c r="BK137" s="33"/>
    </row>
    <row r="138" spans="1:63" x14ac:dyDescent="0.35">
      <c r="A138" s="77"/>
      <c r="B138" s="39"/>
      <c r="C138" s="39"/>
      <c r="D138" s="39"/>
      <c r="E138" s="39"/>
      <c r="F138" s="73"/>
      <c r="G138" s="95">
        <f>Table148745323334353633[[#This Row],[Hours Worked]]*Table148745323334353633[[#This Row],[Rate]]</f>
        <v>0</v>
      </c>
      <c r="H138" s="116"/>
      <c r="I138" s="118">
        <f>IF(Table148745323334353633[[#This Row],[Equipment Used (Dropdown)]] &lt;&gt; "", RIGHT(Table148745323334353633[[#This Row],[Equipment Used (Dropdown)]],6),0)</f>
        <v>0</v>
      </c>
      <c r="J138" s="94"/>
      <c r="K138" s="95">
        <f>Table148745323334353633[[#This Row],[Rate (Auto selects)]]*Table148745323334353633[[#This Row],[Hours Used]]</f>
        <v>0</v>
      </c>
      <c r="S138" s="33"/>
      <c r="T138" s="39"/>
      <c r="U138" s="39"/>
      <c r="V138" s="39"/>
      <c r="W138" s="39"/>
      <c r="X138" s="39"/>
      <c r="Y138" s="112">
        <f>IF(X138 &lt;&gt; "", RIGHT(Table1577531128384858688[[#This Row],[Class (Dropdown)]],6),0)</f>
        <v>0</v>
      </c>
      <c r="Z138" s="108"/>
      <c r="AA138" s="107"/>
      <c r="AB138" s="111">
        <f>Table1577531128384858688[[#This Row],[Rate (Auto fill)]]*Table1577531128384858688[[#This Row],[Hours Groomed]]</f>
        <v>0</v>
      </c>
      <c r="AC138" s="32"/>
      <c r="AE138" s="85"/>
      <c r="AF138" s="85"/>
      <c r="AI138" s="33"/>
      <c r="AJ138" s="39"/>
      <c r="AK138" s="39"/>
      <c r="AL138" s="39"/>
      <c r="AM138" s="76"/>
      <c r="AN138" s="39"/>
      <c r="AO138" s="39"/>
      <c r="AP138" s="33"/>
      <c r="AQ138" s="77"/>
      <c r="AR138" s="39"/>
      <c r="AS138" s="39"/>
      <c r="AT138" s="76"/>
      <c r="AU138" s="39"/>
      <c r="AV138" s="78"/>
      <c r="AW138" s="33"/>
      <c r="AX138" s="77"/>
      <c r="AY138" s="39"/>
      <c r="AZ138" s="39"/>
      <c r="BA138" s="76"/>
      <c r="BB138" s="39"/>
      <c r="BC138" s="78"/>
      <c r="BD138" s="33"/>
      <c r="BE138" s="77"/>
      <c r="BF138" s="39"/>
      <c r="BG138" s="39"/>
      <c r="BH138" s="76"/>
      <c r="BI138" s="39"/>
      <c r="BJ138" s="78"/>
      <c r="BK138" s="33"/>
    </row>
    <row r="139" spans="1:63" x14ac:dyDescent="0.35">
      <c r="A139" s="77"/>
      <c r="B139" s="39"/>
      <c r="C139" s="39"/>
      <c r="D139" s="39"/>
      <c r="E139" s="39"/>
      <c r="F139" s="73"/>
      <c r="G139" s="95">
        <f>Table148745323334353633[[#This Row],[Hours Worked]]*Table148745323334353633[[#This Row],[Rate]]</f>
        <v>0</v>
      </c>
      <c r="H139" s="116"/>
      <c r="I139" s="118">
        <f>IF(Table148745323334353633[[#This Row],[Equipment Used (Dropdown)]] &lt;&gt; "", RIGHT(Table148745323334353633[[#This Row],[Equipment Used (Dropdown)]],6),0)</f>
        <v>0</v>
      </c>
      <c r="J139" s="94"/>
      <c r="K139" s="95">
        <f>Table148745323334353633[[#This Row],[Rate (Auto selects)]]*Table148745323334353633[[#This Row],[Hours Used]]</f>
        <v>0</v>
      </c>
      <c r="S139" s="33"/>
      <c r="T139" s="39"/>
      <c r="U139" s="39"/>
      <c r="V139" s="39"/>
      <c r="W139" s="39"/>
      <c r="X139" s="39"/>
      <c r="Y139" s="112">
        <f>IF(X139 &lt;&gt; "", RIGHT(Table1577531128384858688[[#This Row],[Class (Dropdown)]],6),0)</f>
        <v>0</v>
      </c>
      <c r="Z139" s="108"/>
      <c r="AA139" s="107"/>
      <c r="AB139" s="111">
        <f>Table1577531128384858688[[#This Row],[Rate (Auto fill)]]*Table1577531128384858688[[#This Row],[Hours Groomed]]</f>
        <v>0</v>
      </c>
      <c r="AC139" s="32"/>
      <c r="AE139" s="85"/>
      <c r="AF139" s="85"/>
      <c r="AI139" s="33"/>
      <c r="AJ139" s="39"/>
      <c r="AK139" s="39"/>
      <c r="AL139" s="39"/>
      <c r="AM139" s="76"/>
      <c r="AN139" s="39"/>
      <c r="AO139" s="39"/>
      <c r="AP139" s="33"/>
      <c r="AQ139" s="77"/>
      <c r="AR139" s="39"/>
      <c r="AS139" s="39"/>
      <c r="AT139" s="76"/>
      <c r="AU139" s="39"/>
      <c r="AV139" s="78"/>
      <c r="AW139" s="33"/>
      <c r="AX139" s="77"/>
      <c r="AY139" s="39"/>
      <c r="AZ139" s="39"/>
      <c r="BA139" s="76"/>
      <c r="BB139" s="39"/>
      <c r="BC139" s="78"/>
      <c r="BD139" s="33"/>
      <c r="BE139" s="77"/>
      <c r="BF139" s="39"/>
      <c r="BG139" s="39"/>
      <c r="BH139" s="76"/>
      <c r="BI139" s="39"/>
      <c r="BJ139" s="78"/>
      <c r="BK139" s="33"/>
    </row>
    <row r="140" spans="1:63" x14ac:dyDescent="0.35">
      <c r="A140" s="77"/>
      <c r="B140" s="39"/>
      <c r="C140" s="39"/>
      <c r="D140" s="39"/>
      <c r="E140" s="39"/>
      <c r="F140" s="73"/>
      <c r="G140" s="95">
        <f>Table148745323334353633[[#This Row],[Hours Worked]]*Table148745323334353633[[#This Row],[Rate]]</f>
        <v>0</v>
      </c>
      <c r="H140" s="116"/>
      <c r="I140" s="118">
        <f>IF(Table148745323334353633[[#This Row],[Equipment Used (Dropdown)]] &lt;&gt; "", RIGHT(Table148745323334353633[[#This Row],[Equipment Used (Dropdown)]],6),0)</f>
        <v>0</v>
      </c>
      <c r="J140" s="94"/>
      <c r="K140" s="95">
        <f>Table148745323334353633[[#This Row],[Rate (Auto selects)]]*Table148745323334353633[[#This Row],[Hours Used]]</f>
        <v>0</v>
      </c>
      <c r="S140" s="33"/>
      <c r="T140" s="39"/>
      <c r="U140" s="39"/>
      <c r="V140" s="39"/>
      <c r="W140" s="39"/>
      <c r="X140" s="39"/>
      <c r="Y140" s="112">
        <f>IF(X140 &lt;&gt; "", RIGHT(Table1577531128384858688[[#This Row],[Class (Dropdown)]],6),0)</f>
        <v>0</v>
      </c>
      <c r="Z140" s="108"/>
      <c r="AA140" s="107"/>
      <c r="AB140" s="111">
        <f>Table1577531128384858688[[#This Row],[Rate (Auto fill)]]*Table1577531128384858688[[#This Row],[Hours Groomed]]</f>
        <v>0</v>
      </c>
      <c r="AC140" s="32"/>
      <c r="AE140" s="85"/>
      <c r="AF140" s="85"/>
      <c r="AI140" s="33"/>
      <c r="AJ140" s="39"/>
      <c r="AK140" s="39"/>
      <c r="AL140" s="39"/>
      <c r="AM140" s="76"/>
      <c r="AN140" s="39"/>
      <c r="AO140" s="39"/>
      <c r="AP140" s="33"/>
      <c r="AQ140" s="77"/>
      <c r="AR140" s="39"/>
      <c r="AS140" s="39"/>
      <c r="AT140" s="76"/>
      <c r="AU140" s="39"/>
      <c r="AV140" s="78"/>
      <c r="AW140" s="33"/>
      <c r="AX140" s="77"/>
      <c r="AY140" s="39"/>
      <c r="AZ140" s="39"/>
      <c r="BA140" s="76"/>
      <c r="BB140" s="39"/>
      <c r="BC140" s="78"/>
      <c r="BD140" s="33"/>
      <c r="BE140" s="77"/>
      <c r="BF140" s="39"/>
      <c r="BG140" s="39"/>
      <c r="BH140" s="76"/>
      <c r="BI140" s="39"/>
      <c r="BJ140" s="78"/>
      <c r="BK140" s="33"/>
    </row>
    <row r="141" spans="1:63" x14ac:dyDescent="0.35">
      <c r="A141" s="77"/>
      <c r="B141" s="39"/>
      <c r="C141" s="39"/>
      <c r="D141" s="39"/>
      <c r="E141" s="39"/>
      <c r="F141" s="73"/>
      <c r="G141" s="95">
        <f>Table148745323334353633[[#This Row],[Hours Worked]]*Table148745323334353633[[#This Row],[Rate]]</f>
        <v>0</v>
      </c>
      <c r="H141" s="116"/>
      <c r="I141" s="118">
        <f>IF(Table148745323334353633[[#This Row],[Equipment Used (Dropdown)]] &lt;&gt; "", RIGHT(Table148745323334353633[[#This Row],[Equipment Used (Dropdown)]],6),0)</f>
        <v>0</v>
      </c>
      <c r="J141" s="94"/>
      <c r="K141" s="95">
        <f>Table148745323334353633[[#This Row],[Rate (Auto selects)]]*Table148745323334353633[[#This Row],[Hours Used]]</f>
        <v>0</v>
      </c>
      <c r="S141" s="33"/>
      <c r="T141" s="39"/>
      <c r="U141" s="39"/>
      <c r="V141" s="39"/>
      <c r="W141" s="39"/>
      <c r="X141" s="39"/>
      <c r="Y141" s="112">
        <f>IF(X141 &lt;&gt; "", RIGHT(Table1577531128384858688[[#This Row],[Class (Dropdown)]],6),0)</f>
        <v>0</v>
      </c>
      <c r="Z141" s="108"/>
      <c r="AA141" s="107"/>
      <c r="AB141" s="111">
        <f>Table1577531128384858688[[#This Row],[Rate (Auto fill)]]*Table1577531128384858688[[#This Row],[Hours Groomed]]</f>
        <v>0</v>
      </c>
      <c r="AC141" s="32"/>
      <c r="AE141" s="85"/>
      <c r="AF141" s="85"/>
      <c r="AI141" s="33"/>
      <c r="AJ141" s="39"/>
      <c r="AK141" s="39"/>
      <c r="AL141" s="39"/>
      <c r="AM141" s="76"/>
      <c r="AN141" s="39"/>
      <c r="AO141" s="39"/>
      <c r="AP141" s="33"/>
      <c r="AQ141" s="77"/>
      <c r="AR141" s="39"/>
      <c r="AS141" s="39"/>
      <c r="AT141" s="76"/>
      <c r="AU141" s="39"/>
      <c r="AV141" s="78"/>
      <c r="AW141" s="33"/>
      <c r="AX141" s="77"/>
      <c r="AY141" s="39"/>
      <c r="AZ141" s="39"/>
      <c r="BA141" s="76"/>
      <c r="BB141" s="39"/>
      <c r="BC141" s="78"/>
      <c r="BD141" s="33"/>
      <c r="BE141" s="77"/>
      <c r="BF141" s="39"/>
      <c r="BG141" s="39"/>
      <c r="BH141" s="76"/>
      <c r="BI141" s="39"/>
      <c r="BJ141" s="78"/>
      <c r="BK141" s="33"/>
    </row>
    <row r="142" spans="1:63" x14ac:dyDescent="0.35">
      <c r="A142" s="77"/>
      <c r="B142" s="39"/>
      <c r="C142" s="39"/>
      <c r="D142" s="39"/>
      <c r="E142" s="39"/>
      <c r="F142" s="73"/>
      <c r="G142" s="95">
        <f>Table148745323334353633[[#This Row],[Hours Worked]]*Table148745323334353633[[#This Row],[Rate]]</f>
        <v>0</v>
      </c>
      <c r="H142" s="116"/>
      <c r="I142" s="118">
        <f>IF(Table148745323334353633[[#This Row],[Equipment Used (Dropdown)]] &lt;&gt; "", RIGHT(Table148745323334353633[[#This Row],[Equipment Used (Dropdown)]],6),0)</f>
        <v>0</v>
      </c>
      <c r="J142" s="94"/>
      <c r="K142" s="95">
        <f>Table148745323334353633[[#This Row],[Rate (Auto selects)]]*Table148745323334353633[[#This Row],[Hours Used]]</f>
        <v>0</v>
      </c>
      <c r="S142" s="33"/>
      <c r="T142" s="39"/>
      <c r="U142" s="39"/>
      <c r="V142" s="39"/>
      <c r="W142" s="39"/>
      <c r="X142" s="39"/>
      <c r="Y142" s="112">
        <f>IF(X142 &lt;&gt; "", RIGHT(Table1577531128384858688[[#This Row],[Class (Dropdown)]],6),0)</f>
        <v>0</v>
      </c>
      <c r="Z142" s="108"/>
      <c r="AA142" s="107"/>
      <c r="AB142" s="111">
        <f>Table1577531128384858688[[#This Row],[Rate (Auto fill)]]*Table1577531128384858688[[#This Row],[Hours Groomed]]</f>
        <v>0</v>
      </c>
      <c r="AC142" s="32"/>
      <c r="AE142" s="85"/>
      <c r="AF142" s="85"/>
      <c r="AI142" s="33"/>
      <c r="AJ142" s="39"/>
      <c r="AK142" s="39"/>
      <c r="AL142" s="39"/>
      <c r="AM142" s="76"/>
      <c r="AN142" s="39"/>
      <c r="AO142" s="39"/>
      <c r="AP142" s="33"/>
      <c r="AQ142" s="77"/>
      <c r="AR142" s="39"/>
      <c r="AS142" s="39"/>
      <c r="AT142" s="76"/>
      <c r="AU142" s="39"/>
      <c r="AV142" s="78"/>
      <c r="AW142" s="33"/>
      <c r="AX142" s="77"/>
      <c r="AY142" s="39"/>
      <c r="AZ142" s="39"/>
      <c r="BA142" s="76"/>
      <c r="BB142" s="39"/>
      <c r="BC142" s="78"/>
      <c r="BD142" s="33"/>
      <c r="BE142" s="77"/>
      <c r="BF142" s="39"/>
      <c r="BG142" s="39"/>
      <c r="BH142" s="76"/>
      <c r="BI142" s="39"/>
      <c r="BJ142" s="78"/>
      <c r="BK142" s="33"/>
    </row>
    <row r="143" spans="1:63" x14ac:dyDescent="0.35">
      <c r="A143" s="77"/>
      <c r="B143" s="39"/>
      <c r="C143" s="39"/>
      <c r="D143" s="39"/>
      <c r="E143" s="39"/>
      <c r="F143" s="73"/>
      <c r="G143" s="95">
        <f>Table148745323334353633[[#This Row],[Hours Worked]]*Table148745323334353633[[#This Row],[Rate]]</f>
        <v>0</v>
      </c>
      <c r="H143" s="116"/>
      <c r="I143" s="118">
        <f>IF(Table148745323334353633[[#This Row],[Equipment Used (Dropdown)]] &lt;&gt; "", RIGHT(Table148745323334353633[[#This Row],[Equipment Used (Dropdown)]],6),0)</f>
        <v>0</v>
      </c>
      <c r="J143" s="94"/>
      <c r="K143" s="95">
        <f>Table148745323334353633[[#This Row],[Rate (Auto selects)]]*Table148745323334353633[[#This Row],[Hours Used]]</f>
        <v>0</v>
      </c>
      <c r="S143" s="33"/>
      <c r="T143" s="39"/>
      <c r="U143" s="39"/>
      <c r="V143" s="39"/>
      <c r="W143" s="39"/>
      <c r="X143" s="39"/>
      <c r="Y143" s="112">
        <f>IF(X143 &lt;&gt; "", RIGHT(Table1577531128384858688[[#This Row],[Class (Dropdown)]],6),0)</f>
        <v>0</v>
      </c>
      <c r="Z143" s="108"/>
      <c r="AA143" s="107"/>
      <c r="AB143" s="111">
        <f>Table1577531128384858688[[#This Row],[Rate (Auto fill)]]*Table1577531128384858688[[#This Row],[Hours Groomed]]</f>
        <v>0</v>
      </c>
      <c r="AC143" s="32"/>
      <c r="AE143" s="85"/>
      <c r="AF143" s="85"/>
      <c r="AI143" s="33"/>
      <c r="AJ143" s="39"/>
      <c r="AK143" s="39"/>
      <c r="AL143" s="39"/>
      <c r="AM143" s="76"/>
      <c r="AN143" s="39"/>
      <c r="AO143" s="39"/>
      <c r="AP143" s="33"/>
      <c r="AQ143" s="77"/>
      <c r="AR143" s="39"/>
      <c r="AS143" s="39"/>
      <c r="AT143" s="76"/>
      <c r="AU143" s="39"/>
      <c r="AV143" s="78"/>
      <c r="AW143" s="33"/>
      <c r="AX143" s="77"/>
      <c r="AY143" s="39"/>
      <c r="AZ143" s="39"/>
      <c r="BA143" s="76"/>
      <c r="BB143" s="39"/>
      <c r="BC143" s="78"/>
      <c r="BD143" s="33"/>
      <c r="BE143" s="77"/>
      <c r="BF143" s="39"/>
      <c r="BG143" s="39"/>
      <c r="BH143" s="76"/>
      <c r="BI143" s="39"/>
      <c r="BJ143" s="78"/>
      <c r="BK143" s="33"/>
    </row>
    <row r="144" spans="1:63" x14ac:dyDescent="0.35">
      <c r="A144" s="77"/>
      <c r="B144" s="39"/>
      <c r="C144" s="39"/>
      <c r="D144" s="39"/>
      <c r="E144" s="39"/>
      <c r="F144" s="73"/>
      <c r="G144" s="95">
        <f>Table148745323334353633[[#This Row],[Hours Worked]]*Table148745323334353633[[#This Row],[Rate]]</f>
        <v>0</v>
      </c>
      <c r="H144" s="116"/>
      <c r="I144" s="118">
        <f>IF(Table148745323334353633[[#This Row],[Equipment Used (Dropdown)]] &lt;&gt; "", RIGHT(Table148745323334353633[[#This Row],[Equipment Used (Dropdown)]],6),0)</f>
        <v>0</v>
      </c>
      <c r="J144" s="94"/>
      <c r="K144" s="95">
        <f>Table148745323334353633[[#This Row],[Rate (Auto selects)]]*Table148745323334353633[[#This Row],[Hours Used]]</f>
        <v>0</v>
      </c>
      <c r="S144" s="33"/>
      <c r="T144" s="39"/>
      <c r="U144" s="39"/>
      <c r="V144" s="39"/>
      <c r="W144" s="39"/>
      <c r="X144" s="39"/>
      <c r="Y144" s="112">
        <f>IF(X144 &lt;&gt; "", RIGHT(Table1577531128384858688[[#This Row],[Class (Dropdown)]],6),0)</f>
        <v>0</v>
      </c>
      <c r="Z144" s="108"/>
      <c r="AA144" s="107"/>
      <c r="AB144" s="111">
        <f>Table1577531128384858688[[#This Row],[Rate (Auto fill)]]*Table1577531128384858688[[#This Row],[Hours Groomed]]</f>
        <v>0</v>
      </c>
      <c r="AC144" s="32"/>
      <c r="AE144" s="85"/>
      <c r="AF144" s="85"/>
      <c r="AI144" s="33"/>
      <c r="AJ144" s="39"/>
      <c r="AK144" s="39"/>
      <c r="AL144" s="39"/>
      <c r="AM144" s="76"/>
      <c r="AN144" s="39"/>
      <c r="AO144" s="39"/>
      <c r="AP144" s="33"/>
      <c r="AQ144" s="77"/>
      <c r="AR144" s="39"/>
      <c r="AS144" s="39"/>
      <c r="AT144" s="76"/>
      <c r="AU144" s="39"/>
      <c r="AV144" s="78"/>
      <c r="AW144" s="33"/>
      <c r="AX144" s="77"/>
      <c r="AY144" s="39"/>
      <c r="AZ144" s="39"/>
      <c r="BA144" s="76"/>
      <c r="BB144" s="39"/>
      <c r="BC144" s="78"/>
      <c r="BD144" s="33"/>
      <c r="BE144" s="77"/>
      <c r="BF144" s="39"/>
      <c r="BG144" s="39"/>
      <c r="BH144" s="76"/>
      <c r="BI144" s="39"/>
      <c r="BJ144" s="78"/>
      <c r="BK144" s="33"/>
    </row>
    <row r="145" spans="1:63" x14ac:dyDescent="0.35">
      <c r="A145" s="77"/>
      <c r="B145" s="39"/>
      <c r="C145" s="39"/>
      <c r="D145" s="39"/>
      <c r="E145" s="39"/>
      <c r="F145" s="73"/>
      <c r="G145" s="95">
        <f>Table148745323334353633[[#This Row],[Hours Worked]]*Table148745323334353633[[#This Row],[Rate]]</f>
        <v>0</v>
      </c>
      <c r="H145" s="116"/>
      <c r="I145" s="118">
        <f>IF(Table148745323334353633[[#This Row],[Equipment Used (Dropdown)]] &lt;&gt; "", RIGHT(Table148745323334353633[[#This Row],[Equipment Used (Dropdown)]],6),0)</f>
        <v>0</v>
      </c>
      <c r="J145" s="94"/>
      <c r="K145" s="95">
        <f>Table148745323334353633[[#This Row],[Rate (Auto selects)]]*Table148745323334353633[[#This Row],[Hours Used]]</f>
        <v>0</v>
      </c>
      <c r="S145" s="33"/>
      <c r="T145" s="39"/>
      <c r="U145" s="39"/>
      <c r="V145" s="39"/>
      <c r="W145" s="39"/>
      <c r="X145" s="39"/>
      <c r="Y145" s="112">
        <f>IF(X145 &lt;&gt; "", RIGHT(Table1577531128384858688[[#This Row],[Class (Dropdown)]],6),0)</f>
        <v>0</v>
      </c>
      <c r="Z145" s="108"/>
      <c r="AA145" s="107"/>
      <c r="AB145" s="111">
        <f>Table1577531128384858688[[#This Row],[Rate (Auto fill)]]*Table1577531128384858688[[#This Row],[Hours Groomed]]</f>
        <v>0</v>
      </c>
      <c r="AC145" s="32"/>
      <c r="AE145" s="85"/>
      <c r="AF145" s="85"/>
      <c r="AI145" s="33"/>
      <c r="AJ145" s="39"/>
      <c r="AK145" s="39"/>
      <c r="AL145" s="39"/>
      <c r="AM145" s="76"/>
      <c r="AN145" s="39"/>
      <c r="AO145" s="39"/>
      <c r="AP145" s="33"/>
      <c r="AQ145" s="77"/>
      <c r="AR145" s="39"/>
      <c r="AS145" s="39"/>
      <c r="AT145" s="76"/>
      <c r="AU145" s="39"/>
      <c r="AV145" s="78"/>
      <c r="AW145" s="33"/>
      <c r="AX145" s="77"/>
      <c r="AY145" s="39"/>
      <c r="AZ145" s="39"/>
      <c r="BA145" s="76"/>
      <c r="BB145" s="39"/>
      <c r="BC145" s="78"/>
      <c r="BD145" s="33"/>
      <c r="BE145" s="77"/>
      <c r="BF145" s="39"/>
      <c r="BG145" s="39"/>
      <c r="BH145" s="76"/>
      <c r="BI145" s="39"/>
      <c r="BJ145" s="78"/>
      <c r="BK145" s="33"/>
    </row>
    <row r="146" spans="1:63" x14ac:dyDescent="0.35">
      <c r="A146" s="77"/>
      <c r="B146" s="39"/>
      <c r="C146" s="39"/>
      <c r="D146" s="39"/>
      <c r="E146" s="39"/>
      <c r="F146" s="73"/>
      <c r="G146" s="95">
        <f>Table148745323334353633[[#This Row],[Hours Worked]]*Table148745323334353633[[#This Row],[Rate]]</f>
        <v>0</v>
      </c>
      <c r="H146" s="116"/>
      <c r="I146" s="118">
        <f>IF(Table148745323334353633[[#This Row],[Equipment Used (Dropdown)]] &lt;&gt; "", RIGHT(Table148745323334353633[[#This Row],[Equipment Used (Dropdown)]],6),0)</f>
        <v>0</v>
      </c>
      <c r="J146" s="94"/>
      <c r="K146" s="95">
        <f>Table148745323334353633[[#This Row],[Rate (Auto selects)]]*Table148745323334353633[[#This Row],[Hours Used]]</f>
        <v>0</v>
      </c>
      <c r="S146" s="33"/>
      <c r="T146" s="39"/>
      <c r="U146" s="39"/>
      <c r="V146" s="39"/>
      <c r="W146" s="39"/>
      <c r="X146" s="39"/>
      <c r="Y146" s="112">
        <f>IF(X146 &lt;&gt; "", RIGHT(Table1577531128384858688[[#This Row],[Class (Dropdown)]],6),0)</f>
        <v>0</v>
      </c>
      <c r="Z146" s="108"/>
      <c r="AA146" s="107"/>
      <c r="AB146" s="111">
        <f>Table1577531128384858688[[#This Row],[Rate (Auto fill)]]*Table1577531128384858688[[#This Row],[Hours Groomed]]</f>
        <v>0</v>
      </c>
      <c r="AC146" s="32"/>
      <c r="AE146" s="85"/>
      <c r="AF146" s="85"/>
      <c r="AI146" s="33"/>
      <c r="AJ146" s="39"/>
      <c r="AK146" s="39"/>
      <c r="AL146" s="39"/>
      <c r="AM146" s="76"/>
      <c r="AN146" s="39"/>
      <c r="AO146" s="39"/>
      <c r="AP146" s="33"/>
      <c r="AQ146" s="77"/>
      <c r="AR146" s="39"/>
      <c r="AS146" s="39"/>
      <c r="AT146" s="76"/>
      <c r="AU146" s="39"/>
      <c r="AV146" s="78"/>
      <c r="AW146" s="33"/>
      <c r="AX146" s="77"/>
      <c r="AY146" s="39"/>
      <c r="AZ146" s="39"/>
      <c r="BA146" s="76"/>
      <c r="BB146" s="39"/>
      <c r="BC146" s="78"/>
      <c r="BD146" s="33"/>
      <c r="BE146" s="77"/>
      <c r="BF146" s="39"/>
      <c r="BG146" s="39"/>
      <c r="BH146" s="76"/>
      <c r="BI146" s="39"/>
      <c r="BJ146" s="78"/>
      <c r="BK146" s="33"/>
    </row>
    <row r="147" spans="1:63" x14ac:dyDescent="0.35">
      <c r="A147" s="77"/>
      <c r="B147" s="39"/>
      <c r="C147" s="39"/>
      <c r="D147" s="39"/>
      <c r="E147" s="39"/>
      <c r="F147" s="73"/>
      <c r="G147" s="95">
        <f>Table148745323334353633[[#This Row],[Hours Worked]]*Table148745323334353633[[#This Row],[Rate]]</f>
        <v>0</v>
      </c>
      <c r="H147" s="116"/>
      <c r="I147" s="118">
        <f>IF(Table148745323334353633[[#This Row],[Equipment Used (Dropdown)]] &lt;&gt; "", RIGHT(Table148745323334353633[[#This Row],[Equipment Used (Dropdown)]],6),0)</f>
        <v>0</v>
      </c>
      <c r="J147" s="94"/>
      <c r="K147" s="95">
        <f>Table148745323334353633[[#This Row],[Rate (Auto selects)]]*Table148745323334353633[[#This Row],[Hours Used]]</f>
        <v>0</v>
      </c>
      <c r="S147" s="33"/>
      <c r="T147" s="39"/>
      <c r="U147" s="39"/>
      <c r="V147" s="39"/>
      <c r="W147" s="39"/>
      <c r="X147" s="39"/>
      <c r="Y147" s="112">
        <f>IF(X147 &lt;&gt; "", RIGHT(Table1577531128384858688[[#This Row],[Class (Dropdown)]],6),0)</f>
        <v>0</v>
      </c>
      <c r="Z147" s="108"/>
      <c r="AA147" s="107"/>
      <c r="AB147" s="111">
        <f>Table1577531128384858688[[#This Row],[Rate (Auto fill)]]*Table1577531128384858688[[#This Row],[Hours Groomed]]</f>
        <v>0</v>
      </c>
      <c r="AC147" s="32"/>
      <c r="AE147" s="85"/>
      <c r="AF147" s="85"/>
      <c r="AI147" s="33"/>
      <c r="AJ147" s="39"/>
      <c r="AK147" s="39"/>
      <c r="AL147" s="39"/>
      <c r="AM147" s="76"/>
      <c r="AN147" s="39"/>
      <c r="AO147" s="39"/>
      <c r="AP147" s="33"/>
      <c r="AQ147" s="77"/>
      <c r="AR147" s="39"/>
      <c r="AS147" s="39"/>
      <c r="AT147" s="76"/>
      <c r="AU147" s="39"/>
      <c r="AV147" s="78"/>
      <c r="AW147" s="33"/>
      <c r="AX147" s="77"/>
      <c r="AY147" s="39"/>
      <c r="AZ147" s="39"/>
      <c r="BA147" s="76"/>
      <c r="BB147" s="39"/>
      <c r="BC147" s="78"/>
      <c r="BD147" s="33"/>
      <c r="BE147" s="77"/>
      <c r="BF147" s="39"/>
      <c r="BG147" s="39"/>
      <c r="BH147" s="76"/>
      <c r="BI147" s="39"/>
      <c r="BJ147" s="78"/>
      <c r="BK147" s="33"/>
    </row>
    <row r="148" spans="1:63" x14ac:dyDescent="0.35">
      <c r="A148" s="77"/>
      <c r="B148" s="39"/>
      <c r="C148" s="39"/>
      <c r="D148" s="39"/>
      <c r="E148" s="39"/>
      <c r="F148" s="73"/>
      <c r="G148" s="95">
        <f>Table148745323334353633[[#This Row],[Hours Worked]]*Table148745323334353633[[#This Row],[Rate]]</f>
        <v>0</v>
      </c>
      <c r="H148" s="116"/>
      <c r="I148" s="118">
        <f>IF(Table148745323334353633[[#This Row],[Equipment Used (Dropdown)]] &lt;&gt; "", RIGHT(Table148745323334353633[[#This Row],[Equipment Used (Dropdown)]],6),0)</f>
        <v>0</v>
      </c>
      <c r="J148" s="94"/>
      <c r="K148" s="95">
        <f>Table148745323334353633[[#This Row],[Rate (Auto selects)]]*Table148745323334353633[[#This Row],[Hours Used]]</f>
        <v>0</v>
      </c>
      <c r="S148" s="33"/>
      <c r="T148" s="39"/>
      <c r="U148" s="39"/>
      <c r="V148" s="39"/>
      <c r="W148" s="39"/>
      <c r="X148" s="39"/>
      <c r="Y148" s="112">
        <f>IF(X148 &lt;&gt; "", RIGHT(Table1577531128384858688[[#This Row],[Class (Dropdown)]],6),0)</f>
        <v>0</v>
      </c>
      <c r="Z148" s="108"/>
      <c r="AA148" s="107"/>
      <c r="AB148" s="111">
        <f>Table1577531128384858688[[#This Row],[Rate (Auto fill)]]*Table1577531128384858688[[#This Row],[Hours Groomed]]</f>
        <v>0</v>
      </c>
      <c r="AC148" s="32"/>
      <c r="AE148" s="85"/>
      <c r="AF148" s="85"/>
      <c r="AI148" s="33"/>
      <c r="AJ148" s="39"/>
      <c r="AK148" s="39"/>
      <c r="AL148" s="39"/>
      <c r="AM148" s="76"/>
      <c r="AN148" s="39"/>
      <c r="AO148" s="39"/>
      <c r="AP148" s="33"/>
      <c r="AQ148" s="77"/>
      <c r="AR148" s="39"/>
      <c r="AS148" s="39"/>
      <c r="AT148" s="76"/>
      <c r="AU148" s="39"/>
      <c r="AV148" s="78"/>
      <c r="AW148" s="33"/>
      <c r="AX148" s="77"/>
      <c r="AY148" s="39"/>
      <c r="AZ148" s="39"/>
      <c r="BA148" s="76"/>
      <c r="BB148" s="39"/>
      <c r="BC148" s="78"/>
      <c r="BD148" s="33"/>
      <c r="BE148" s="77"/>
      <c r="BF148" s="39"/>
      <c r="BG148" s="39"/>
      <c r="BH148" s="76"/>
      <c r="BI148" s="39"/>
      <c r="BJ148" s="78"/>
      <c r="BK148" s="33"/>
    </row>
    <row r="149" spans="1:63" x14ac:dyDescent="0.35">
      <c r="A149" s="77"/>
      <c r="B149" s="39"/>
      <c r="C149" s="39"/>
      <c r="D149" s="39"/>
      <c r="E149" s="39"/>
      <c r="F149" s="73"/>
      <c r="G149" s="95">
        <f>Table148745323334353633[[#This Row],[Hours Worked]]*Table148745323334353633[[#This Row],[Rate]]</f>
        <v>0</v>
      </c>
      <c r="H149" s="116"/>
      <c r="I149" s="118">
        <f>IF(Table148745323334353633[[#This Row],[Equipment Used (Dropdown)]] &lt;&gt; "", RIGHT(Table148745323334353633[[#This Row],[Equipment Used (Dropdown)]],6),0)</f>
        <v>0</v>
      </c>
      <c r="J149" s="94"/>
      <c r="K149" s="95">
        <f>Table148745323334353633[[#This Row],[Rate (Auto selects)]]*Table148745323334353633[[#This Row],[Hours Used]]</f>
        <v>0</v>
      </c>
      <c r="S149" s="33"/>
      <c r="T149" s="39"/>
      <c r="U149" s="39"/>
      <c r="V149" s="39"/>
      <c r="W149" s="39"/>
      <c r="X149" s="39"/>
      <c r="Y149" s="112">
        <f>IF(X149 &lt;&gt; "", RIGHT(Table1577531128384858688[[#This Row],[Class (Dropdown)]],6),0)</f>
        <v>0</v>
      </c>
      <c r="Z149" s="108"/>
      <c r="AA149" s="107"/>
      <c r="AB149" s="111">
        <f>Table1577531128384858688[[#This Row],[Rate (Auto fill)]]*Table1577531128384858688[[#This Row],[Hours Groomed]]</f>
        <v>0</v>
      </c>
      <c r="AC149" s="32"/>
      <c r="AE149" s="85"/>
      <c r="AF149" s="85"/>
      <c r="AI149" s="33"/>
      <c r="AJ149" s="39"/>
      <c r="AK149" s="39"/>
      <c r="AL149" s="39"/>
      <c r="AM149" s="76"/>
      <c r="AN149" s="39"/>
      <c r="AO149" s="39"/>
      <c r="AP149" s="33"/>
      <c r="AQ149" s="77"/>
      <c r="AR149" s="39"/>
      <c r="AS149" s="39"/>
      <c r="AT149" s="76"/>
      <c r="AU149" s="39"/>
      <c r="AV149" s="78"/>
      <c r="AW149" s="33"/>
      <c r="AX149" s="77"/>
      <c r="AY149" s="39"/>
      <c r="AZ149" s="39"/>
      <c r="BA149" s="76"/>
      <c r="BB149" s="39"/>
      <c r="BC149" s="78"/>
      <c r="BD149" s="33"/>
      <c r="BE149" s="77"/>
      <c r="BF149" s="39"/>
      <c r="BG149" s="39"/>
      <c r="BH149" s="76"/>
      <c r="BI149" s="39"/>
      <c r="BJ149" s="78"/>
      <c r="BK149" s="33"/>
    </row>
    <row r="150" spans="1:63" x14ac:dyDescent="0.35">
      <c r="A150" s="77"/>
      <c r="B150" s="39"/>
      <c r="C150" s="39"/>
      <c r="D150" s="39"/>
      <c r="E150" s="39"/>
      <c r="F150" s="73"/>
      <c r="G150" s="95">
        <f>Table148745323334353633[[#This Row],[Hours Worked]]*Table148745323334353633[[#This Row],[Rate]]</f>
        <v>0</v>
      </c>
      <c r="H150" s="116"/>
      <c r="I150" s="118">
        <f>IF(Table148745323334353633[[#This Row],[Equipment Used (Dropdown)]] &lt;&gt; "", RIGHT(Table148745323334353633[[#This Row],[Equipment Used (Dropdown)]],6),0)</f>
        <v>0</v>
      </c>
      <c r="J150" s="94"/>
      <c r="K150" s="95">
        <f>Table148745323334353633[[#This Row],[Rate (Auto selects)]]*Table148745323334353633[[#This Row],[Hours Used]]</f>
        <v>0</v>
      </c>
      <c r="S150" s="33"/>
      <c r="T150" s="39"/>
      <c r="U150" s="39"/>
      <c r="V150" s="39"/>
      <c r="W150" s="39"/>
      <c r="X150" s="39"/>
      <c r="Y150" s="112">
        <f>IF(X150 &lt;&gt; "", RIGHT(Table1577531128384858688[[#This Row],[Class (Dropdown)]],6),0)</f>
        <v>0</v>
      </c>
      <c r="Z150" s="108"/>
      <c r="AA150" s="107"/>
      <c r="AB150" s="111">
        <f>Table1577531128384858688[[#This Row],[Rate (Auto fill)]]*Table1577531128384858688[[#This Row],[Hours Groomed]]</f>
        <v>0</v>
      </c>
      <c r="AC150" s="32"/>
      <c r="AE150" s="85"/>
      <c r="AF150" s="85"/>
      <c r="AI150" s="33"/>
      <c r="AJ150" s="39"/>
      <c r="AK150" s="39"/>
      <c r="AL150" s="39"/>
      <c r="AM150" s="76"/>
      <c r="AN150" s="39"/>
      <c r="AO150" s="39"/>
      <c r="AP150" s="33"/>
      <c r="AQ150" s="77"/>
      <c r="AR150" s="39"/>
      <c r="AS150" s="39"/>
      <c r="AT150" s="76"/>
      <c r="AU150" s="39"/>
      <c r="AV150" s="78"/>
      <c r="AW150" s="33"/>
      <c r="AX150" s="77"/>
      <c r="AY150" s="39"/>
      <c r="AZ150" s="39"/>
      <c r="BA150" s="76"/>
      <c r="BB150" s="39"/>
      <c r="BC150" s="78"/>
      <c r="BD150" s="33"/>
      <c r="BE150" s="77"/>
      <c r="BF150" s="39"/>
      <c r="BG150" s="39"/>
      <c r="BH150" s="76"/>
      <c r="BI150" s="39"/>
      <c r="BJ150" s="78"/>
      <c r="BK150" s="33"/>
    </row>
    <row r="151" spans="1:63" x14ac:dyDescent="0.35">
      <c r="A151" s="77"/>
      <c r="B151" s="39"/>
      <c r="C151" s="39"/>
      <c r="D151" s="39"/>
      <c r="E151" s="39"/>
      <c r="F151" s="73"/>
      <c r="G151" s="95">
        <f>Table148745323334353633[[#This Row],[Hours Worked]]*Table148745323334353633[[#This Row],[Rate]]</f>
        <v>0</v>
      </c>
      <c r="H151" s="116"/>
      <c r="I151" s="118">
        <f>IF(Table148745323334353633[[#This Row],[Equipment Used (Dropdown)]] &lt;&gt; "", RIGHT(Table148745323334353633[[#This Row],[Equipment Used (Dropdown)]],6),0)</f>
        <v>0</v>
      </c>
      <c r="J151" s="94"/>
      <c r="K151" s="95">
        <f>Table148745323334353633[[#This Row],[Rate (Auto selects)]]*Table148745323334353633[[#This Row],[Hours Used]]</f>
        <v>0</v>
      </c>
      <c r="S151" s="33"/>
      <c r="T151" s="39"/>
      <c r="U151" s="39"/>
      <c r="V151" s="39"/>
      <c r="W151" s="39"/>
      <c r="X151" s="39"/>
      <c r="Y151" s="112">
        <f>IF(X151 &lt;&gt; "", RIGHT(Table1577531128384858688[[#This Row],[Class (Dropdown)]],6),0)</f>
        <v>0</v>
      </c>
      <c r="Z151" s="108"/>
      <c r="AA151" s="107"/>
      <c r="AB151" s="111">
        <f>Table1577531128384858688[[#This Row],[Rate (Auto fill)]]*Table1577531128384858688[[#This Row],[Hours Groomed]]</f>
        <v>0</v>
      </c>
      <c r="AC151" s="32"/>
      <c r="AE151" s="85"/>
      <c r="AF151" s="85"/>
      <c r="AI151" s="33"/>
      <c r="AJ151" s="39"/>
      <c r="AK151" s="39"/>
      <c r="AL151" s="39"/>
      <c r="AM151" s="76"/>
      <c r="AN151" s="39"/>
      <c r="AO151" s="39"/>
      <c r="AP151" s="33"/>
      <c r="AQ151" s="77"/>
      <c r="AR151" s="39"/>
      <c r="AS151" s="39"/>
      <c r="AT151" s="76"/>
      <c r="AU151" s="39"/>
      <c r="AV151" s="78"/>
      <c r="AW151" s="33"/>
      <c r="AX151" s="77"/>
      <c r="AY151" s="39"/>
      <c r="AZ151" s="39"/>
      <c r="BA151" s="76"/>
      <c r="BB151" s="39"/>
      <c r="BC151" s="78"/>
      <c r="BD151" s="33"/>
      <c r="BE151" s="77"/>
      <c r="BF151" s="39"/>
      <c r="BG151" s="39"/>
      <c r="BH151" s="76"/>
      <c r="BI151" s="39"/>
      <c r="BJ151" s="78"/>
      <c r="BK151" s="33"/>
    </row>
    <row r="152" spans="1:63" x14ac:dyDescent="0.35">
      <c r="A152" s="77"/>
      <c r="B152" s="39"/>
      <c r="C152" s="39"/>
      <c r="D152" s="39"/>
      <c r="E152" s="39"/>
      <c r="F152" s="73"/>
      <c r="G152" s="95">
        <f>Table148745323334353633[[#This Row],[Hours Worked]]*Table148745323334353633[[#This Row],[Rate]]</f>
        <v>0</v>
      </c>
      <c r="H152" s="116"/>
      <c r="I152" s="118">
        <f>IF(Table148745323334353633[[#This Row],[Equipment Used (Dropdown)]] &lt;&gt; "", RIGHT(Table148745323334353633[[#This Row],[Equipment Used (Dropdown)]],6),0)</f>
        <v>0</v>
      </c>
      <c r="J152" s="94"/>
      <c r="K152" s="95">
        <f>Table148745323334353633[[#This Row],[Rate (Auto selects)]]*Table148745323334353633[[#This Row],[Hours Used]]</f>
        <v>0</v>
      </c>
      <c r="S152" s="33"/>
      <c r="T152" s="39"/>
      <c r="U152" s="39"/>
      <c r="V152" s="39"/>
      <c r="W152" s="39"/>
      <c r="X152" s="39"/>
      <c r="Y152" s="112">
        <f>IF(X152 &lt;&gt; "", RIGHT(Table1577531128384858688[[#This Row],[Class (Dropdown)]],6),0)</f>
        <v>0</v>
      </c>
      <c r="Z152" s="108"/>
      <c r="AA152" s="107"/>
      <c r="AB152" s="111">
        <f>Table1577531128384858688[[#This Row],[Rate (Auto fill)]]*Table1577531128384858688[[#This Row],[Hours Groomed]]</f>
        <v>0</v>
      </c>
      <c r="AC152" s="32"/>
      <c r="AE152" s="85"/>
      <c r="AF152" s="85"/>
      <c r="AI152" s="33"/>
      <c r="AJ152" s="39"/>
      <c r="AK152" s="39"/>
      <c r="AL152" s="39"/>
      <c r="AM152" s="76"/>
      <c r="AN152" s="39"/>
      <c r="AO152" s="39"/>
      <c r="AP152" s="33"/>
      <c r="AQ152" s="77"/>
      <c r="AR152" s="39"/>
      <c r="AS152" s="39"/>
      <c r="AT152" s="76"/>
      <c r="AU152" s="39"/>
      <c r="AV152" s="78"/>
      <c r="AW152" s="33"/>
      <c r="AX152" s="77"/>
      <c r="AY152" s="39"/>
      <c r="AZ152" s="39"/>
      <c r="BA152" s="76"/>
      <c r="BB152" s="39"/>
      <c r="BC152" s="78"/>
      <c r="BD152" s="33"/>
      <c r="BE152" s="77"/>
      <c r="BF152" s="39"/>
      <c r="BG152" s="39"/>
      <c r="BH152" s="76"/>
      <c r="BI152" s="39"/>
      <c r="BJ152" s="78"/>
      <c r="BK152" s="33"/>
    </row>
    <row r="153" spans="1:63" x14ac:dyDescent="0.35">
      <c r="A153" s="77"/>
      <c r="B153" s="39"/>
      <c r="C153" s="39"/>
      <c r="D153" s="39"/>
      <c r="E153" s="39"/>
      <c r="F153" s="73"/>
      <c r="G153" s="95">
        <f>Table148745323334353633[[#This Row],[Hours Worked]]*Table148745323334353633[[#This Row],[Rate]]</f>
        <v>0</v>
      </c>
      <c r="H153" s="116"/>
      <c r="I153" s="118">
        <f>IF(Table148745323334353633[[#This Row],[Equipment Used (Dropdown)]] &lt;&gt; "", RIGHT(Table148745323334353633[[#This Row],[Equipment Used (Dropdown)]],6),0)</f>
        <v>0</v>
      </c>
      <c r="J153" s="94"/>
      <c r="K153" s="95">
        <f>Table148745323334353633[[#This Row],[Rate (Auto selects)]]*Table148745323334353633[[#This Row],[Hours Used]]</f>
        <v>0</v>
      </c>
      <c r="S153" s="33"/>
      <c r="T153" s="39"/>
      <c r="U153" s="39"/>
      <c r="V153" s="39"/>
      <c r="W153" s="39"/>
      <c r="X153" s="39"/>
      <c r="Y153" s="112">
        <f>IF(X153 &lt;&gt; "", RIGHT(Table1577531128384858688[[#This Row],[Class (Dropdown)]],6),0)</f>
        <v>0</v>
      </c>
      <c r="Z153" s="108"/>
      <c r="AA153" s="107"/>
      <c r="AB153" s="111">
        <f>Table1577531128384858688[[#This Row],[Rate (Auto fill)]]*Table1577531128384858688[[#This Row],[Hours Groomed]]</f>
        <v>0</v>
      </c>
      <c r="AC153" s="32"/>
      <c r="AE153" s="85"/>
      <c r="AF153" s="85"/>
      <c r="AI153" s="33"/>
      <c r="AJ153" s="39"/>
      <c r="AK153" s="39"/>
      <c r="AL153" s="39"/>
      <c r="AM153" s="76"/>
      <c r="AN153" s="39"/>
      <c r="AO153" s="39"/>
      <c r="AP153" s="33"/>
      <c r="AQ153" s="77"/>
      <c r="AR153" s="39"/>
      <c r="AS153" s="39"/>
      <c r="AT153" s="76"/>
      <c r="AU153" s="39"/>
      <c r="AV153" s="78"/>
      <c r="AW153" s="33"/>
      <c r="AX153" s="77"/>
      <c r="AY153" s="39"/>
      <c r="AZ153" s="39"/>
      <c r="BA153" s="76"/>
      <c r="BB153" s="39"/>
      <c r="BC153" s="78"/>
      <c r="BD153" s="33"/>
      <c r="BE153" s="77"/>
      <c r="BF153" s="39"/>
      <c r="BG153" s="39"/>
      <c r="BH153" s="76"/>
      <c r="BI153" s="39"/>
      <c r="BJ153" s="78"/>
      <c r="BK153" s="33"/>
    </row>
    <row r="154" spans="1:63" x14ac:dyDescent="0.35">
      <c r="A154" s="77"/>
      <c r="B154" s="39"/>
      <c r="C154" s="39"/>
      <c r="D154" s="39"/>
      <c r="E154" s="39"/>
      <c r="F154" s="73"/>
      <c r="G154" s="95">
        <f>Table148745323334353633[[#This Row],[Hours Worked]]*Table148745323334353633[[#This Row],[Rate]]</f>
        <v>0</v>
      </c>
      <c r="H154" s="116"/>
      <c r="I154" s="118">
        <f>IF(Table148745323334353633[[#This Row],[Equipment Used (Dropdown)]] &lt;&gt; "", RIGHT(Table148745323334353633[[#This Row],[Equipment Used (Dropdown)]],6),0)</f>
        <v>0</v>
      </c>
      <c r="J154" s="94"/>
      <c r="K154" s="95">
        <f>Table148745323334353633[[#This Row],[Rate (Auto selects)]]*Table148745323334353633[[#This Row],[Hours Used]]</f>
        <v>0</v>
      </c>
      <c r="S154" s="33"/>
      <c r="T154" s="39"/>
      <c r="U154" s="39"/>
      <c r="V154" s="39"/>
      <c r="W154" s="39"/>
      <c r="X154" s="39"/>
      <c r="Y154" s="112">
        <f>IF(X154 &lt;&gt; "", RIGHT(Table1577531128384858688[[#This Row],[Class (Dropdown)]],6),0)</f>
        <v>0</v>
      </c>
      <c r="Z154" s="108"/>
      <c r="AA154" s="107"/>
      <c r="AB154" s="111">
        <f>Table1577531128384858688[[#This Row],[Rate (Auto fill)]]*Table1577531128384858688[[#This Row],[Hours Groomed]]</f>
        <v>0</v>
      </c>
      <c r="AC154" s="32"/>
      <c r="AE154" s="85"/>
      <c r="AF154" s="85"/>
      <c r="AI154" s="33"/>
      <c r="AJ154" s="39"/>
      <c r="AK154" s="39"/>
      <c r="AL154" s="39"/>
      <c r="AM154" s="76"/>
      <c r="AN154" s="39"/>
      <c r="AO154" s="39"/>
      <c r="AP154" s="33"/>
      <c r="AQ154" s="77"/>
      <c r="AR154" s="39"/>
      <c r="AS154" s="39"/>
      <c r="AT154" s="76"/>
      <c r="AU154" s="39"/>
      <c r="AV154" s="78"/>
      <c r="AW154" s="33"/>
      <c r="AX154" s="77"/>
      <c r="AY154" s="39"/>
      <c r="AZ154" s="39"/>
      <c r="BA154" s="76"/>
      <c r="BB154" s="39"/>
      <c r="BC154" s="78"/>
      <c r="BD154" s="33"/>
      <c r="BE154" s="77"/>
      <c r="BF154" s="39"/>
      <c r="BG154" s="39"/>
      <c r="BH154" s="76"/>
      <c r="BI154" s="39"/>
      <c r="BJ154" s="78"/>
      <c r="BK154" s="33"/>
    </row>
    <row r="155" spans="1:63" x14ac:dyDescent="0.35">
      <c r="A155" s="77"/>
      <c r="B155" s="39"/>
      <c r="C155" s="39"/>
      <c r="D155" s="39"/>
      <c r="E155" s="39"/>
      <c r="F155" s="73"/>
      <c r="G155" s="95">
        <f>Table148745323334353633[[#This Row],[Hours Worked]]*Table148745323334353633[[#This Row],[Rate]]</f>
        <v>0</v>
      </c>
      <c r="H155" s="116"/>
      <c r="I155" s="118">
        <f>IF(Table148745323334353633[[#This Row],[Equipment Used (Dropdown)]] &lt;&gt; "", RIGHT(Table148745323334353633[[#This Row],[Equipment Used (Dropdown)]],6),0)</f>
        <v>0</v>
      </c>
      <c r="J155" s="94"/>
      <c r="K155" s="95">
        <f>Table148745323334353633[[#This Row],[Rate (Auto selects)]]*Table148745323334353633[[#This Row],[Hours Used]]</f>
        <v>0</v>
      </c>
      <c r="S155" s="33"/>
      <c r="T155" s="39"/>
      <c r="U155" s="39"/>
      <c r="V155" s="39"/>
      <c r="W155" s="39"/>
      <c r="X155" s="39"/>
      <c r="Y155" s="112">
        <f>IF(X155 &lt;&gt; "", RIGHT(Table1577531128384858688[[#This Row],[Class (Dropdown)]],6),0)</f>
        <v>0</v>
      </c>
      <c r="Z155" s="108"/>
      <c r="AA155" s="107"/>
      <c r="AB155" s="111">
        <f>Table1577531128384858688[[#This Row],[Rate (Auto fill)]]*Table1577531128384858688[[#This Row],[Hours Groomed]]</f>
        <v>0</v>
      </c>
      <c r="AC155" s="32"/>
      <c r="AE155" s="85"/>
      <c r="AF155" s="85"/>
      <c r="AI155" s="33"/>
      <c r="AJ155" s="39"/>
      <c r="AK155" s="39"/>
      <c r="AL155" s="39"/>
      <c r="AM155" s="76"/>
      <c r="AN155" s="39"/>
      <c r="AO155" s="39"/>
      <c r="AP155" s="33"/>
      <c r="AQ155" s="77"/>
      <c r="AR155" s="39"/>
      <c r="AS155" s="39"/>
      <c r="AT155" s="76"/>
      <c r="AU155" s="39"/>
      <c r="AV155" s="78"/>
      <c r="AW155" s="33"/>
      <c r="AX155" s="77"/>
      <c r="AY155" s="39"/>
      <c r="AZ155" s="39"/>
      <c r="BA155" s="76"/>
      <c r="BB155" s="39"/>
      <c r="BC155" s="78"/>
      <c r="BD155" s="33"/>
      <c r="BE155" s="77"/>
      <c r="BF155" s="39"/>
      <c r="BG155" s="39"/>
      <c r="BH155" s="76"/>
      <c r="BI155" s="39"/>
      <c r="BJ155" s="78"/>
      <c r="BK155" s="33"/>
    </row>
    <row r="156" spans="1:63" x14ac:dyDescent="0.35">
      <c r="A156" s="77"/>
      <c r="B156" s="39"/>
      <c r="C156" s="39"/>
      <c r="D156" s="39"/>
      <c r="E156" s="39"/>
      <c r="F156" s="73"/>
      <c r="G156" s="95">
        <f>Table148745323334353633[[#This Row],[Hours Worked]]*Table148745323334353633[[#This Row],[Rate]]</f>
        <v>0</v>
      </c>
      <c r="H156" s="116"/>
      <c r="I156" s="118">
        <f>IF(Table148745323334353633[[#This Row],[Equipment Used (Dropdown)]] &lt;&gt; "", RIGHT(Table148745323334353633[[#This Row],[Equipment Used (Dropdown)]],6),0)</f>
        <v>0</v>
      </c>
      <c r="J156" s="94"/>
      <c r="K156" s="95">
        <f>Table148745323334353633[[#This Row],[Rate (Auto selects)]]*Table148745323334353633[[#This Row],[Hours Used]]</f>
        <v>0</v>
      </c>
      <c r="S156" s="33"/>
      <c r="T156" s="39"/>
      <c r="U156" s="39"/>
      <c r="V156" s="39"/>
      <c r="W156" s="39"/>
      <c r="X156" s="39"/>
      <c r="Y156" s="112">
        <f>IF(X156 &lt;&gt; "", RIGHT(Table1577531128384858688[[#This Row],[Class (Dropdown)]],6),0)</f>
        <v>0</v>
      </c>
      <c r="Z156" s="108"/>
      <c r="AA156" s="107"/>
      <c r="AB156" s="111">
        <f>Table1577531128384858688[[#This Row],[Rate (Auto fill)]]*Table1577531128384858688[[#This Row],[Hours Groomed]]</f>
        <v>0</v>
      </c>
      <c r="AC156" s="32"/>
      <c r="AE156" s="85"/>
      <c r="AF156" s="85"/>
      <c r="AI156" s="33"/>
      <c r="AJ156" s="39"/>
      <c r="AK156" s="39"/>
      <c r="AL156" s="39"/>
      <c r="AM156" s="76"/>
      <c r="AN156" s="39"/>
      <c r="AO156" s="39"/>
      <c r="AP156" s="33"/>
      <c r="AQ156" s="77"/>
      <c r="AR156" s="39"/>
      <c r="AS156" s="39"/>
      <c r="AT156" s="76"/>
      <c r="AU156" s="39"/>
      <c r="AV156" s="78"/>
      <c r="AW156" s="33"/>
      <c r="AX156" s="77"/>
      <c r="AY156" s="39"/>
      <c r="AZ156" s="39"/>
      <c r="BA156" s="76"/>
      <c r="BB156" s="39"/>
      <c r="BC156" s="78"/>
      <c r="BD156" s="33"/>
      <c r="BE156" s="77"/>
      <c r="BF156" s="39"/>
      <c r="BG156" s="39"/>
      <c r="BH156" s="76"/>
      <c r="BI156" s="39"/>
      <c r="BJ156" s="78"/>
      <c r="BK156" s="33"/>
    </row>
    <row r="157" spans="1:63" x14ac:dyDescent="0.35">
      <c r="A157" s="77"/>
      <c r="B157" s="39"/>
      <c r="C157" s="39"/>
      <c r="D157" s="39"/>
      <c r="E157" s="39"/>
      <c r="F157" s="73"/>
      <c r="G157" s="95">
        <f>Table148745323334353633[[#This Row],[Hours Worked]]*Table148745323334353633[[#This Row],[Rate]]</f>
        <v>0</v>
      </c>
      <c r="H157" s="116"/>
      <c r="I157" s="118">
        <f>IF(Table148745323334353633[[#This Row],[Equipment Used (Dropdown)]] &lt;&gt; "", RIGHT(Table148745323334353633[[#This Row],[Equipment Used (Dropdown)]],6),0)</f>
        <v>0</v>
      </c>
      <c r="J157" s="94"/>
      <c r="K157" s="95">
        <f>Table148745323334353633[[#This Row],[Rate (Auto selects)]]*Table148745323334353633[[#This Row],[Hours Used]]</f>
        <v>0</v>
      </c>
      <c r="S157" s="33"/>
      <c r="T157" s="39"/>
      <c r="U157" s="39"/>
      <c r="V157" s="39"/>
      <c r="W157" s="39"/>
      <c r="X157" s="39"/>
      <c r="Y157" s="112">
        <f>IF(X157 &lt;&gt; "", RIGHT(Table1577531128384858688[[#This Row],[Class (Dropdown)]],6),0)</f>
        <v>0</v>
      </c>
      <c r="Z157" s="108"/>
      <c r="AA157" s="107"/>
      <c r="AB157" s="111">
        <f>Table1577531128384858688[[#This Row],[Rate (Auto fill)]]*Table1577531128384858688[[#This Row],[Hours Groomed]]</f>
        <v>0</v>
      </c>
      <c r="AC157" s="32"/>
      <c r="AE157" s="85"/>
      <c r="AF157" s="85"/>
      <c r="AI157" s="33"/>
      <c r="AJ157" s="39"/>
      <c r="AK157" s="39"/>
      <c r="AL157" s="39"/>
      <c r="AM157" s="76"/>
      <c r="AN157" s="39"/>
      <c r="AO157" s="39"/>
      <c r="AP157" s="33"/>
      <c r="AQ157" s="77"/>
      <c r="AR157" s="39"/>
      <c r="AS157" s="39"/>
      <c r="AT157" s="76"/>
      <c r="AU157" s="39"/>
      <c r="AV157" s="78"/>
      <c r="AW157" s="33"/>
      <c r="AX157" s="77"/>
      <c r="AY157" s="39"/>
      <c r="AZ157" s="39"/>
      <c r="BA157" s="76"/>
      <c r="BB157" s="39"/>
      <c r="BC157" s="78"/>
      <c r="BD157" s="33"/>
      <c r="BE157" s="77"/>
      <c r="BF157" s="39"/>
      <c r="BG157" s="39"/>
      <c r="BH157" s="76"/>
      <c r="BI157" s="39"/>
      <c r="BJ157" s="78"/>
      <c r="BK157" s="33"/>
    </row>
    <row r="158" spans="1:63" x14ac:dyDescent="0.35">
      <c r="A158" s="77"/>
      <c r="B158" s="39"/>
      <c r="C158" s="39"/>
      <c r="D158" s="39"/>
      <c r="E158" s="39"/>
      <c r="F158" s="73"/>
      <c r="G158" s="95">
        <f>Table148745323334353633[[#This Row],[Hours Worked]]*Table148745323334353633[[#This Row],[Rate]]</f>
        <v>0</v>
      </c>
      <c r="H158" s="116"/>
      <c r="I158" s="118">
        <f>IF(Table148745323334353633[[#This Row],[Equipment Used (Dropdown)]] &lt;&gt; "", RIGHT(Table148745323334353633[[#This Row],[Equipment Used (Dropdown)]],6),0)</f>
        <v>0</v>
      </c>
      <c r="J158" s="94"/>
      <c r="K158" s="95">
        <f>Table148745323334353633[[#This Row],[Rate (Auto selects)]]*Table148745323334353633[[#This Row],[Hours Used]]</f>
        <v>0</v>
      </c>
      <c r="S158" s="33"/>
      <c r="T158" s="39"/>
      <c r="U158" s="39"/>
      <c r="V158" s="39"/>
      <c r="W158" s="39"/>
      <c r="X158" s="39"/>
      <c r="Y158" s="112">
        <f>IF(X158 &lt;&gt; "", RIGHT(Table1577531128384858688[[#This Row],[Class (Dropdown)]],6),0)</f>
        <v>0</v>
      </c>
      <c r="Z158" s="108"/>
      <c r="AA158" s="107"/>
      <c r="AB158" s="111">
        <f>Table1577531128384858688[[#This Row],[Rate (Auto fill)]]*Table1577531128384858688[[#This Row],[Hours Groomed]]</f>
        <v>0</v>
      </c>
      <c r="AC158" s="32"/>
      <c r="AE158" s="85"/>
      <c r="AF158" s="85"/>
      <c r="AI158" s="33"/>
      <c r="AJ158" s="39"/>
      <c r="AK158" s="39"/>
      <c r="AL158" s="39"/>
      <c r="AM158" s="76"/>
      <c r="AN158" s="39"/>
      <c r="AO158" s="39"/>
      <c r="AP158" s="33"/>
      <c r="AQ158" s="77"/>
      <c r="AR158" s="39"/>
      <c r="AS158" s="39"/>
      <c r="AT158" s="76"/>
      <c r="AU158" s="39"/>
      <c r="AV158" s="78"/>
      <c r="AW158" s="33"/>
      <c r="AX158" s="77"/>
      <c r="AY158" s="39"/>
      <c r="AZ158" s="39"/>
      <c r="BA158" s="76"/>
      <c r="BB158" s="39"/>
      <c r="BC158" s="78"/>
      <c r="BD158" s="33"/>
      <c r="BE158" s="77"/>
      <c r="BF158" s="39"/>
      <c r="BG158" s="39"/>
      <c r="BH158" s="76"/>
      <c r="BI158" s="39"/>
      <c r="BJ158" s="78"/>
      <c r="BK158" s="33"/>
    </row>
    <row r="159" spans="1:63" x14ac:dyDescent="0.35">
      <c r="A159" s="77"/>
      <c r="B159" s="39"/>
      <c r="C159" s="39"/>
      <c r="D159" s="39"/>
      <c r="E159" s="39"/>
      <c r="F159" s="73"/>
      <c r="G159" s="95">
        <f>Table148745323334353633[[#This Row],[Hours Worked]]*Table148745323334353633[[#This Row],[Rate]]</f>
        <v>0</v>
      </c>
      <c r="H159" s="116"/>
      <c r="I159" s="118">
        <f>IF(Table148745323334353633[[#This Row],[Equipment Used (Dropdown)]] &lt;&gt; "", RIGHT(Table148745323334353633[[#This Row],[Equipment Used (Dropdown)]],6),0)</f>
        <v>0</v>
      </c>
      <c r="J159" s="94"/>
      <c r="K159" s="95">
        <f>Table148745323334353633[[#This Row],[Rate (Auto selects)]]*Table148745323334353633[[#This Row],[Hours Used]]</f>
        <v>0</v>
      </c>
      <c r="S159" s="33"/>
      <c r="T159" s="39"/>
      <c r="U159" s="39"/>
      <c r="V159" s="39"/>
      <c r="W159" s="39"/>
      <c r="X159" s="39"/>
      <c r="Y159" s="112">
        <f>IF(X159 &lt;&gt; "", RIGHT(Table1577531128384858688[[#This Row],[Class (Dropdown)]],6),0)</f>
        <v>0</v>
      </c>
      <c r="Z159" s="108"/>
      <c r="AA159" s="107"/>
      <c r="AB159" s="111">
        <f>Table1577531128384858688[[#This Row],[Rate (Auto fill)]]*Table1577531128384858688[[#This Row],[Hours Groomed]]</f>
        <v>0</v>
      </c>
      <c r="AC159" s="32"/>
      <c r="AE159" s="85"/>
      <c r="AF159" s="85"/>
      <c r="AI159" s="33"/>
      <c r="AJ159" s="39"/>
      <c r="AK159" s="39"/>
      <c r="AL159" s="39"/>
      <c r="AM159" s="76"/>
      <c r="AN159" s="39"/>
      <c r="AO159" s="39"/>
      <c r="AP159" s="33"/>
      <c r="AQ159" s="77"/>
      <c r="AR159" s="39"/>
      <c r="AS159" s="39"/>
      <c r="AT159" s="76"/>
      <c r="AU159" s="39"/>
      <c r="AV159" s="78"/>
      <c r="AW159" s="33"/>
      <c r="AX159" s="77"/>
      <c r="AY159" s="39"/>
      <c r="AZ159" s="39"/>
      <c r="BA159" s="76"/>
      <c r="BB159" s="39"/>
      <c r="BC159" s="78"/>
      <c r="BD159" s="33"/>
      <c r="BE159" s="77"/>
      <c r="BF159" s="39"/>
      <c r="BG159" s="39"/>
      <c r="BH159" s="76"/>
      <c r="BI159" s="39"/>
      <c r="BJ159" s="78"/>
      <c r="BK159" s="33"/>
    </row>
    <row r="160" spans="1:63" x14ac:dyDescent="0.35">
      <c r="A160" s="77"/>
      <c r="B160" s="39"/>
      <c r="C160" s="39"/>
      <c r="D160" s="39"/>
      <c r="E160" s="39"/>
      <c r="F160" s="73"/>
      <c r="G160" s="95">
        <f>Table148745323334353633[[#This Row],[Hours Worked]]*Table148745323334353633[[#This Row],[Rate]]</f>
        <v>0</v>
      </c>
      <c r="H160" s="116"/>
      <c r="I160" s="118">
        <f>IF(Table148745323334353633[[#This Row],[Equipment Used (Dropdown)]] &lt;&gt; "", RIGHT(Table148745323334353633[[#This Row],[Equipment Used (Dropdown)]],6),0)</f>
        <v>0</v>
      </c>
      <c r="J160" s="94"/>
      <c r="K160" s="95">
        <f>Table148745323334353633[[#This Row],[Rate (Auto selects)]]*Table148745323334353633[[#This Row],[Hours Used]]</f>
        <v>0</v>
      </c>
      <c r="S160" s="33"/>
      <c r="T160" s="39"/>
      <c r="U160" s="39"/>
      <c r="V160" s="39"/>
      <c r="W160" s="39"/>
      <c r="X160" s="39"/>
      <c r="Y160" s="112">
        <f>IF(X160 &lt;&gt; "", RIGHT(Table1577531128384858688[[#This Row],[Class (Dropdown)]],6),0)</f>
        <v>0</v>
      </c>
      <c r="Z160" s="108"/>
      <c r="AA160" s="107"/>
      <c r="AB160" s="111">
        <f>Table1577531128384858688[[#This Row],[Rate (Auto fill)]]*Table1577531128384858688[[#This Row],[Hours Groomed]]</f>
        <v>0</v>
      </c>
      <c r="AC160" s="32"/>
      <c r="AE160" s="85"/>
      <c r="AF160" s="85"/>
      <c r="AI160" s="33"/>
      <c r="AJ160" s="39"/>
      <c r="AK160" s="39"/>
      <c r="AL160" s="39"/>
      <c r="AM160" s="76"/>
      <c r="AN160" s="39"/>
      <c r="AO160" s="39"/>
      <c r="AP160" s="33"/>
      <c r="AQ160" s="77"/>
      <c r="AR160" s="39"/>
      <c r="AS160" s="39"/>
      <c r="AT160" s="76"/>
      <c r="AU160" s="39"/>
      <c r="AV160" s="78"/>
      <c r="AW160" s="33"/>
      <c r="AX160" s="77"/>
      <c r="AY160" s="39"/>
      <c r="AZ160" s="39"/>
      <c r="BA160" s="76"/>
      <c r="BB160" s="39"/>
      <c r="BC160" s="78"/>
      <c r="BD160" s="33"/>
      <c r="BE160" s="77"/>
      <c r="BF160" s="39"/>
      <c r="BG160" s="39"/>
      <c r="BH160" s="76"/>
      <c r="BI160" s="39"/>
      <c r="BJ160" s="78"/>
      <c r="BK160" s="33"/>
    </row>
    <row r="161" spans="1:63" x14ac:dyDescent="0.35">
      <c r="A161" s="77"/>
      <c r="B161" s="39"/>
      <c r="C161" s="39"/>
      <c r="D161" s="39"/>
      <c r="E161" s="39"/>
      <c r="F161" s="73"/>
      <c r="G161" s="95">
        <f>Table148745323334353633[[#This Row],[Hours Worked]]*Table148745323334353633[[#This Row],[Rate]]</f>
        <v>0</v>
      </c>
      <c r="H161" s="116"/>
      <c r="I161" s="118">
        <f>IF(Table148745323334353633[[#This Row],[Equipment Used (Dropdown)]] &lt;&gt; "", RIGHT(Table148745323334353633[[#This Row],[Equipment Used (Dropdown)]],6),0)</f>
        <v>0</v>
      </c>
      <c r="J161" s="94"/>
      <c r="K161" s="95">
        <f>Table148745323334353633[[#This Row],[Rate (Auto selects)]]*Table148745323334353633[[#This Row],[Hours Used]]</f>
        <v>0</v>
      </c>
      <c r="S161" s="33"/>
      <c r="T161" s="39"/>
      <c r="U161" s="39"/>
      <c r="V161" s="39"/>
      <c r="W161" s="39"/>
      <c r="X161" s="39"/>
      <c r="Y161" s="112">
        <f>IF(X161 &lt;&gt; "", RIGHT(Table1577531128384858688[[#This Row],[Class (Dropdown)]],6),0)</f>
        <v>0</v>
      </c>
      <c r="Z161" s="108"/>
      <c r="AA161" s="107"/>
      <c r="AB161" s="111">
        <f>Table1577531128384858688[[#This Row],[Rate (Auto fill)]]*Table1577531128384858688[[#This Row],[Hours Groomed]]</f>
        <v>0</v>
      </c>
      <c r="AC161" s="32"/>
      <c r="AE161" s="85"/>
      <c r="AF161" s="85"/>
      <c r="AI161" s="33"/>
      <c r="AJ161" s="39"/>
      <c r="AK161" s="39"/>
      <c r="AL161" s="39"/>
      <c r="AM161" s="76"/>
      <c r="AN161" s="39"/>
      <c r="AO161" s="39"/>
      <c r="AP161" s="33"/>
      <c r="AQ161" s="77"/>
      <c r="AR161" s="39"/>
      <c r="AS161" s="39"/>
      <c r="AT161" s="76"/>
      <c r="AU161" s="39"/>
      <c r="AV161" s="78"/>
      <c r="AW161" s="33"/>
      <c r="AX161" s="77"/>
      <c r="AY161" s="39"/>
      <c r="AZ161" s="39"/>
      <c r="BA161" s="76"/>
      <c r="BB161" s="39"/>
      <c r="BC161" s="78"/>
      <c r="BD161" s="33"/>
      <c r="BE161" s="77"/>
      <c r="BF161" s="39"/>
      <c r="BG161" s="39"/>
      <c r="BH161" s="76"/>
      <c r="BI161" s="39"/>
      <c r="BJ161" s="78"/>
      <c r="BK161" s="33"/>
    </row>
    <row r="162" spans="1:63" x14ac:dyDescent="0.35">
      <c r="A162" s="77"/>
      <c r="B162" s="39"/>
      <c r="C162" s="39"/>
      <c r="D162" s="39"/>
      <c r="E162" s="39"/>
      <c r="F162" s="73"/>
      <c r="G162" s="95">
        <f>Table148745323334353633[[#This Row],[Hours Worked]]*Table148745323334353633[[#This Row],[Rate]]</f>
        <v>0</v>
      </c>
      <c r="H162" s="116"/>
      <c r="I162" s="118">
        <f>IF(Table148745323334353633[[#This Row],[Equipment Used (Dropdown)]] &lt;&gt; "", RIGHT(Table148745323334353633[[#This Row],[Equipment Used (Dropdown)]],6),0)</f>
        <v>0</v>
      </c>
      <c r="J162" s="94"/>
      <c r="K162" s="95">
        <f>Table148745323334353633[[#This Row],[Rate (Auto selects)]]*Table148745323334353633[[#This Row],[Hours Used]]</f>
        <v>0</v>
      </c>
      <c r="S162" s="33"/>
      <c r="T162" s="39"/>
      <c r="U162" s="39"/>
      <c r="V162" s="39"/>
      <c r="W162" s="39"/>
      <c r="X162" s="39"/>
      <c r="Y162" s="112">
        <f>IF(X162 &lt;&gt; "", RIGHT(Table1577531128384858688[[#This Row],[Class (Dropdown)]],6),0)</f>
        <v>0</v>
      </c>
      <c r="Z162" s="108"/>
      <c r="AA162" s="107"/>
      <c r="AB162" s="111">
        <f>Table1577531128384858688[[#This Row],[Rate (Auto fill)]]*Table1577531128384858688[[#This Row],[Hours Groomed]]</f>
        <v>0</v>
      </c>
      <c r="AC162" s="32"/>
      <c r="AE162" s="85"/>
      <c r="AF162" s="85"/>
      <c r="AI162" s="33"/>
      <c r="AJ162" s="39"/>
      <c r="AK162" s="39"/>
      <c r="AL162" s="39"/>
      <c r="AM162" s="76"/>
      <c r="AN162" s="39"/>
      <c r="AO162" s="39"/>
      <c r="AP162" s="33"/>
      <c r="AQ162" s="77"/>
      <c r="AR162" s="39"/>
      <c r="AS162" s="39"/>
      <c r="AT162" s="76"/>
      <c r="AU162" s="39"/>
      <c r="AV162" s="78"/>
      <c r="AW162" s="33"/>
      <c r="AX162" s="77"/>
      <c r="AY162" s="39"/>
      <c r="AZ162" s="39"/>
      <c r="BA162" s="76"/>
      <c r="BB162" s="39"/>
      <c r="BC162" s="78"/>
      <c r="BD162" s="33"/>
      <c r="BE162" s="77"/>
      <c r="BF162" s="39"/>
      <c r="BG162" s="39"/>
      <c r="BH162" s="76"/>
      <c r="BI162" s="39"/>
      <c r="BJ162" s="78"/>
      <c r="BK162" s="33"/>
    </row>
    <row r="163" spans="1:63" x14ac:dyDescent="0.35">
      <c r="A163" s="77"/>
      <c r="B163" s="39"/>
      <c r="C163" s="39"/>
      <c r="D163" s="39"/>
      <c r="E163" s="39"/>
      <c r="F163" s="73"/>
      <c r="G163" s="95">
        <f>Table148745323334353633[[#This Row],[Hours Worked]]*Table148745323334353633[[#This Row],[Rate]]</f>
        <v>0</v>
      </c>
      <c r="H163" s="116"/>
      <c r="I163" s="118">
        <f>IF(Table148745323334353633[[#This Row],[Equipment Used (Dropdown)]] &lt;&gt; "", RIGHT(Table148745323334353633[[#This Row],[Equipment Used (Dropdown)]],6),0)</f>
        <v>0</v>
      </c>
      <c r="J163" s="94"/>
      <c r="K163" s="95">
        <f>Table148745323334353633[[#This Row],[Rate (Auto selects)]]*Table148745323334353633[[#This Row],[Hours Used]]</f>
        <v>0</v>
      </c>
      <c r="S163" s="33"/>
      <c r="T163" s="39"/>
      <c r="U163" s="39"/>
      <c r="V163" s="39"/>
      <c r="W163" s="39"/>
      <c r="X163" s="39"/>
      <c r="Y163" s="112">
        <f>IF(X163 &lt;&gt; "", RIGHT(Table1577531128384858688[[#This Row],[Class (Dropdown)]],6),0)</f>
        <v>0</v>
      </c>
      <c r="Z163" s="108"/>
      <c r="AA163" s="107"/>
      <c r="AB163" s="111">
        <f>Table1577531128384858688[[#This Row],[Rate (Auto fill)]]*Table1577531128384858688[[#This Row],[Hours Groomed]]</f>
        <v>0</v>
      </c>
      <c r="AC163" s="32"/>
      <c r="AE163" s="85"/>
      <c r="AF163" s="85"/>
      <c r="AI163" s="33"/>
      <c r="AJ163" s="39"/>
      <c r="AK163" s="39"/>
      <c r="AL163" s="39"/>
      <c r="AM163" s="76"/>
      <c r="AN163" s="39"/>
      <c r="AO163" s="39"/>
      <c r="AP163" s="33"/>
      <c r="AQ163" s="77"/>
      <c r="AR163" s="39"/>
      <c r="AS163" s="39"/>
      <c r="AT163" s="76"/>
      <c r="AU163" s="39"/>
      <c r="AV163" s="78"/>
      <c r="AW163" s="33"/>
      <c r="AX163" s="77"/>
      <c r="AY163" s="39"/>
      <c r="AZ163" s="39"/>
      <c r="BA163" s="76"/>
      <c r="BB163" s="39"/>
      <c r="BC163" s="78"/>
      <c r="BD163" s="33"/>
      <c r="BE163" s="77"/>
      <c r="BF163" s="39"/>
      <c r="BG163" s="39"/>
      <c r="BH163" s="76"/>
      <c r="BI163" s="39"/>
      <c r="BJ163" s="78"/>
      <c r="BK163" s="33"/>
    </row>
    <row r="164" spans="1:63" x14ac:dyDescent="0.35">
      <c r="A164" s="77"/>
      <c r="B164" s="39"/>
      <c r="C164" s="39"/>
      <c r="D164" s="39"/>
      <c r="E164" s="39"/>
      <c r="F164" s="73"/>
      <c r="G164" s="95">
        <f>Table148745323334353633[[#This Row],[Hours Worked]]*Table148745323334353633[[#This Row],[Rate]]</f>
        <v>0</v>
      </c>
      <c r="H164" s="116"/>
      <c r="I164" s="118">
        <f>IF(Table148745323334353633[[#This Row],[Equipment Used (Dropdown)]] &lt;&gt; "", RIGHT(Table148745323334353633[[#This Row],[Equipment Used (Dropdown)]],6),0)</f>
        <v>0</v>
      </c>
      <c r="J164" s="94"/>
      <c r="K164" s="95">
        <f>Table148745323334353633[[#This Row],[Rate (Auto selects)]]*Table148745323334353633[[#This Row],[Hours Used]]</f>
        <v>0</v>
      </c>
      <c r="S164" s="33"/>
      <c r="T164" s="39"/>
      <c r="U164" s="39"/>
      <c r="V164" s="39"/>
      <c r="W164" s="39"/>
      <c r="X164" s="39"/>
      <c r="Y164" s="112">
        <f>IF(X164 &lt;&gt; "", RIGHT(Table1577531128384858688[[#This Row],[Class (Dropdown)]],6),0)</f>
        <v>0</v>
      </c>
      <c r="Z164" s="108"/>
      <c r="AA164" s="107"/>
      <c r="AB164" s="111">
        <f>Table1577531128384858688[[#This Row],[Rate (Auto fill)]]*Table1577531128384858688[[#This Row],[Hours Groomed]]</f>
        <v>0</v>
      </c>
      <c r="AC164" s="32"/>
      <c r="AE164" s="85"/>
      <c r="AF164" s="85"/>
      <c r="AI164" s="33"/>
      <c r="AJ164" s="39"/>
      <c r="AK164" s="39"/>
      <c r="AL164" s="39"/>
      <c r="AM164" s="76"/>
      <c r="AN164" s="39"/>
      <c r="AO164" s="39"/>
      <c r="AP164" s="33"/>
      <c r="AQ164" s="77"/>
      <c r="AR164" s="39"/>
      <c r="AS164" s="39"/>
      <c r="AT164" s="76"/>
      <c r="AU164" s="39"/>
      <c r="AV164" s="78"/>
      <c r="AW164" s="33"/>
      <c r="AX164" s="77"/>
      <c r="AY164" s="39"/>
      <c r="AZ164" s="39"/>
      <c r="BA164" s="76"/>
      <c r="BB164" s="39"/>
      <c r="BC164" s="78"/>
      <c r="BD164" s="33"/>
      <c r="BE164" s="77"/>
      <c r="BF164" s="39"/>
      <c r="BG164" s="39"/>
      <c r="BH164" s="76"/>
      <c r="BI164" s="39"/>
      <c r="BJ164" s="78"/>
      <c r="BK164" s="33"/>
    </row>
    <row r="165" spans="1:63" x14ac:dyDescent="0.35">
      <c r="A165" s="77"/>
      <c r="B165" s="39"/>
      <c r="C165" s="39"/>
      <c r="D165" s="39"/>
      <c r="E165" s="39"/>
      <c r="F165" s="73"/>
      <c r="G165" s="95">
        <f>Table148745323334353633[[#This Row],[Hours Worked]]*Table148745323334353633[[#This Row],[Rate]]</f>
        <v>0</v>
      </c>
      <c r="H165" s="116"/>
      <c r="I165" s="118">
        <f>IF(Table148745323334353633[[#This Row],[Equipment Used (Dropdown)]] &lt;&gt; "", RIGHT(Table148745323334353633[[#This Row],[Equipment Used (Dropdown)]],6),0)</f>
        <v>0</v>
      </c>
      <c r="J165" s="94"/>
      <c r="K165" s="95">
        <f>Table148745323334353633[[#This Row],[Rate (Auto selects)]]*Table148745323334353633[[#This Row],[Hours Used]]</f>
        <v>0</v>
      </c>
      <c r="S165" s="33"/>
      <c r="T165" s="39"/>
      <c r="U165" s="39"/>
      <c r="V165" s="39"/>
      <c r="W165" s="39"/>
      <c r="X165" s="39"/>
      <c r="Y165" s="112">
        <f>IF(X165 &lt;&gt; "", RIGHT(Table1577531128384858688[[#This Row],[Class (Dropdown)]],6),0)</f>
        <v>0</v>
      </c>
      <c r="Z165" s="108"/>
      <c r="AA165" s="107"/>
      <c r="AB165" s="111">
        <f>Table1577531128384858688[[#This Row],[Rate (Auto fill)]]*Table1577531128384858688[[#This Row],[Hours Groomed]]</f>
        <v>0</v>
      </c>
      <c r="AC165" s="32"/>
      <c r="AE165" s="85"/>
      <c r="AF165" s="85"/>
      <c r="AI165" s="33"/>
      <c r="AJ165" s="39"/>
      <c r="AK165" s="39"/>
      <c r="AL165" s="39"/>
      <c r="AM165" s="76"/>
      <c r="AN165" s="39"/>
      <c r="AO165" s="39"/>
      <c r="AP165" s="33"/>
      <c r="AQ165" s="77"/>
      <c r="AR165" s="39"/>
      <c r="AS165" s="39"/>
      <c r="AT165" s="76"/>
      <c r="AU165" s="39"/>
      <c r="AV165" s="78"/>
      <c r="AW165" s="33"/>
      <c r="AX165" s="77"/>
      <c r="AY165" s="39"/>
      <c r="AZ165" s="39"/>
      <c r="BA165" s="76"/>
      <c r="BB165" s="39"/>
      <c r="BC165" s="78"/>
      <c r="BD165" s="33"/>
      <c r="BE165" s="77"/>
      <c r="BF165" s="39"/>
      <c r="BG165" s="39"/>
      <c r="BH165" s="76"/>
      <c r="BI165" s="39"/>
      <c r="BJ165" s="78"/>
      <c r="BK165" s="33"/>
    </row>
    <row r="166" spans="1:63" x14ac:dyDescent="0.35">
      <c r="A166" s="77"/>
      <c r="B166" s="39"/>
      <c r="C166" s="39"/>
      <c r="D166" s="39"/>
      <c r="E166" s="39"/>
      <c r="F166" s="73"/>
      <c r="G166" s="95">
        <f>Table148745323334353633[[#This Row],[Hours Worked]]*Table148745323334353633[[#This Row],[Rate]]</f>
        <v>0</v>
      </c>
      <c r="H166" s="116"/>
      <c r="I166" s="118">
        <f>IF(Table148745323334353633[[#This Row],[Equipment Used (Dropdown)]] &lt;&gt; "", RIGHT(Table148745323334353633[[#This Row],[Equipment Used (Dropdown)]],6),0)</f>
        <v>0</v>
      </c>
      <c r="J166" s="94"/>
      <c r="K166" s="95">
        <f>Table148745323334353633[[#This Row],[Rate (Auto selects)]]*Table148745323334353633[[#This Row],[Hours Used]]</f>
        <v>0</v>
      </c>
      <c r="S166" s="33"/>
      <c r="T166" s="39"/>
      <c r="U166" s="39"/>
      <c r="V166" s="39"/>
      <c r="W166" s="39"/>
      <c r="X166" s="39"/>
      <c r="Y166" s="112">
        <f>IF(X166 &lt;&gt; "", RIGHT(Table1577531128384858688[[#This Row],[Class (Dropdown)]],6),0)</f>
        <v>0</v>
      </c>
      <c r="Z166" s="108"/>
      <c r="AA166" s="107"/>
      <c r="AB166" s="111">
        <f>Table1577531128384858688[[#This Row],[Rate (Auto fill)]]*Table1577531128384858688[[#This Row],[Hours Groomed]]</f>
        <v>0</v>
      </c>
      <c r="AC166" s="32"/>
      <c r="AE166" s="85"/>
      <c r="AF166" s="85"/>
      <c r="AI166" s="33"/>
      <c r="AJ166" s="39"/>
      <c r="AK166" s="39"/>
      <c r="AL166" s="39"/>
      <c r="AM166" s="76"/>
      <c r="AN166" s="39"/>
      <c r="AO166" s="39"/>
      <c r="AP166" s="33"/>
      <c r="AQ166" s="77"/>
      <c r="AR166" s="39"/>
      <c r="AS166" s="39"/>
      <c r="AT166" s="76"/>
      <c r="AU166" s="39"/>
      <c r="AV166" s="78"/>
      <c r="AW166" s="33"/>
      <c r="AX166" s="77"/>
      <c r="AY166" s="39"/>
      <c r="AZ166" s="39"/>
      <c r="BA166" s="76"/>
      <c r="BB166" s="39"/>
      <c r="BC166" s="78"/>
      <c r="BD166" s="33"/>
      <c r="BE166" s="77"/>
      <c r="BF166" s="39"/>
      <c r="BG166" s="39"/>
      <c r="BH166" s="76"/>
      <c r="BI166" s="39"/>
      <c r="BJ166" s="78"/>
      <c r="BK166" s="33"/>
    </row>
    <row r="167" spans="1:63" x14ac:dyDescent="0.35">
      <c r="A167" s="77"/>
      <c r="B167" s="39"/>
      <c r="C167" s="39"/>
      <c r="D167" s="39"/>
      <c r="E167" s="39"/>
      <c r="F167" s="73"/>
      <c r="G167" s="95">
        <f>Table148745323334353633[[#This Row],[Hours Worked]]*Table148745323334353633[[#This Row],[Rate]]</f>
        <v>0</v>
      </c>
      <c r="H167" s="116"/>
      <c r="I167" s="118">
        <f>IF(Table148745323334353633[[#This Row],[Equipment Used (Dropdown)]] &lt;&gt; "", RIGHT(Table148745323334353633[[#This Row],[Equipment Used (Dropdown)]],6),0)</f>
        <v>0</v>
      </c>
      <c r="J167" s="94"/>
      <c r="K167" s="95">
        <f>Table148745323334353633[[#This Row],[Rate (Auto selects)]]*Table148745323334353633[[#This Row],[Hours Used]]</f>
        <v>0</v>
      </c>
      <c r="S167" s="33"/>
      <c r="T167" s="39"/>
      <c r="U167" s="39"/>
      <c r="V167" s="39"/>
      <c r="W167" s="39"/>
      <c r="X167" s="39"/>
      <c r="Y167" s="112">
        <f>IF(X167 &lt;&gt; "", RIGHT(Table1577531128384858688[[#This Row],[Class (Dropdown)]],6),0)</f>
        <v>0</v>
      </c>
      <c r="Z167" s="108"/>
      <c r="AA167" s="107"/>
      <c r="AB167" s="111">
        <f>Table1577531128384858688[[#This Row],[Rate (Auto fill)]]*Table1577531128384858688[[#This Row],[Hours Groomed]]</f>
        <v>0</v>
      </c>
      <c r="AC167" s="32"/>
      <c r="AE167" s="85"/>
      <c r="AF167" s="85"/>
      <c r="AI167" s="33"/>
      <c r="AJ167" s="39"/>
      <c r="AK167" s="39"/>
      <c r="AL167" s="39"/>
      <c r="AM167" s="76"/>
      <c r="AN167" s="39"/>
      <c r="AO167" s="39"/>
      <c r="AP167" s="33"/>
      <c r="AQ167" s="77"/>
      <c r="AR167" s="39"/>
      <c r="AS167" s="39"/>
      <c r="AT167" s="76"/>
      <c r="AU167" s="39"/>
      <c r="AV167" s="78"/>
      <c r="AW167" s="33"/>
      <c r="AX167" s="77"/>
      <c r="AY167" s="39"/>
      <c r="AZ167" s="39"/>
      <c r="BA167" s="76"/>
      <c r="BB167" s="39"/>
      <c r="BC167" s="78"/>
      <c r="BD167" s="33"/>
      <c r="BE167" s="77"/>
      <c r="BF167" s="39"/>
      <c r="BG167" s="39"/>
      <c r="BH167" s="76"/>
      <c r="BI167" s="39"/>
      <c r="BJ167" s="78"/>
      <c r="BK167" s="33"/>
    </row>
    <row r="168" spans="1:63" x14ac:dyDescent="0.35">
      <c r="A168" s="77"/>
      <c r="B168" s="39"/>
      <c r="C168" s="39"/>
      <c r="D168" s="39"/>
      <c r="E168" s="39"/>
      <c r="F168" s="73"/>
      <c r="G168" s="95">
        <f>Table148745323334353633[[#This Row],[Hours Worked]]*Table148745323334353633[[#This Row],[Rate]]</f>
        <v>0</v>
      </c>
      <c r="H168" s="116"/>
      <c r="I168" s="118">
        <f>IF(Table148745323334353633[[#This Row],[Equipment Used (Dropdown)]] &lt;&gt; "", RIGHT(Table148745323334353633[[#This Row],[Equipment Used (Dropdown)]],6),0)</f>
        <v>0</v>
      </c>
      <c r="J168" s="94"/>
      <c r="K168" s="95">
        <f>Table148745323334353633[[#This Row],[Rate (Auto selects)]]*Table148745323334353633[[#This Row],[Hours Used]]</f>
        <v>0</v>
      </c>
      <c r="S168" s="33"/>
      <c r="T168" s="39"/>
      <c r="U168" s="39"/>
      <c r="V168" s="39"/>
      <c r="W168" s="39"/>
      <c r="X168" s="39"/>
      <c r="Y168" s="112">
        <f>IF(X168 &lt;&gt; "", RIGHT(Table1577531128384858688[[#This Row],[Class (Dropdown)]],6),0)</f>
        <v>0</v>
      </c>
      <c r="Z168" s="108"/>
      <c r="AA168" s="107"/>
      <c r="AB168" s="111">
        <f>Table1577531128384858688[[#This Row],[Rate (Auto fill)]]*Table1577531128384858688[[#This Row],[Hours Groomed]]</f>
        <v>0</v>
      </c>
      <c r="AC168" s="32"/>
      <c r="AE168" s="85"/>
      <c r="AF168" s="85"/>
      <c r="AI168" s="33"/>
      <c r="AJ168" s="39"/>
      <c r="AK168" s="39"/>
      <c r="AL168" s="39"/>
      <c r="AM168" s="76"/>
      <c r="AN168" s="39"/>
      <c r="AO168" s="39"/>
      <c r="AP168" s="33"/>
      <c r="AQ168" s="77"/>
      <c r="AR168" s="39"/>
      <c r="AS168" s="39"/>
      <c r="AT168" s="76"/>
      <c r="AU168" s="39"/>
      <c r="AV168" s="78"/>
      <c r="AW168" s="33"/>
      <c r="AX168" s="77"/>
      <c r="AY168" s="39"/>
      <c r="AZ168" s="39"/>
      <c r="BA168" s="76"/>
      <c r="BB168" s="39"/>
      <c r="BC168" s="78"/>
      <c r="BD168" s="33"/>
      <c r="BE168" s="77"/>
      <c r="BF168" s="39"/>
      <c r="BG168" s="39"/>
      <c r="BH168" s="76"/>
      <c r="BI168" s="39"/>
      <c r="BJ168" s="78"/>
      <c r="BK168" s="33"/>
    </row>
    <row r="169" spans="1:63" x14ac:dyDescent="0.35">
      <c r="A169" s="77"/>
      <c r="B169" s="39"/>
      <c r="C169" s="39"/>
      <c r="D169" s="39"/>
      <c r="E169" s="39"/>
      <c r="F169" s="73"/>
      <c r="G169" s="95">
        <f>Table148745323334353633[[#This Row],[Hours Worked]]*Table148745323334353633[[#This Row],[Rate]]</f>
        <v>0</v>
      </c>
      <c r="H169" s="116"/>
      <c r="I169" s="118">
        <f>IF(Table148745323334353633[[#This Row],[Equipment Used (Dropdown)]] &lt;&gt; "", RIGHT(Table148745323334353633[[#This Row],[Equipment Used (Dropdown)]],6),0)</f>
        <v>0</v>
      </c>
      <c r="J169" s="94"/>
      <c r="K169" s="95">
        <f>Table148745323334353633[[#This Row],[Rate (Auto selects)]]*Table148745323334353633[[#This Row],[Hours Used]]</f>
        <v>0</v>
      </c>
      <c r="S169" s="33"/>
      <c r="T169" s="39"/>
      <c r="U169" s="39"/>
      <c r="V169" s="39"/>
      <c r="W169" s="39"/>
      <c r="X169" s="39"/>
      <c r="Y169" s="112">
        <f>IF(X169 &lt;&gt; "", RIGHT(Table1577531128384858688[[#This Row],[Class (Dropdown)]],6),0)</f>
        <v>0</v>
      </c>
      <c r="Z169" s="108"/>
      <c r="AA169" s="107"/>
      <c r="AB169" s="111">
        <f>Table1577531128384858688[[#This Row],[Rate (Auto fill)]]*Table1577531128384858688[[#This Row],[Hours Groomed]]</f>
        <v>0</v>
      </c>
      <c r="AC169" s="32"/>
      <c r="AE169" s="85"/>
      <c r="AF169" s="85"/>
      <c r="AI169" s="33"/>
      <c r="AJ169" s="39"/>
      <c r="AK169" s="39"/>
      <c r="AL169" s="39"/>
      <c r="AM169" s="76"/>
      <c r="AN169" s="39"/>
      <c r="AO169" s="39"/>
      <c r="AP169" s="33"/>
      <c r="AQ169" s="77"/>
      <c r="AR169" s="39"/>
      <c r="AS169" s="39"/>
      <c r="AT169" s="76"/>
      <c r="AU169" s="39"/>
      <c r="AV169" s="78"/>
      <c r="AW169" s="33"/>
      <c r="AX169" s="77"/>
      <c r="AY169" s="39"/>
      <c r="AZ169" s="39"/>
      <c r="BA169" s="76"/>
      <c r="BB169" s="39"/>
      <c r="BC169" s="78"/>
      <c r="BD169" s="33"/>
      <c r="BE169" s="77"/>
      <c r="BF169" s="39"/>
      <c r="BG169" s="39"/>
      <c r="BH169" s="76"/>
      <c r="BI169" s="39"/>
      <c r="BJ169" s="78"/>
      <c r="BK169" s="33"/>
    </row>
    <row r="170" spans="1:63" x14ac:dyDescent="0.35">
      <c r="A170" s="77"/>
      <c r="B170" s="39"/>
      <c r="C170" s="39"/>
      <c r="D170" s="39"/>
      <c r="E170" s="39"/>
      <c r="F170" s="73"/>
      <c r="G170" s="95">
        <f>Table148745323334353633[[#This Row],[Hours Worked]]*Table148745323334353633[[#This Row],[Rate]]</f>
        <v>0</v>
      </c>
      <c r="H170" s="116"/>
      <c r="I170" s="118">
        <f>IF(Table148745323334353633[[#This Row],[Equipment Used (Dropdown)]] &lt;&gt; "", RIGHT(Table148745323334353633[[#This Row],[Equipment Used (Dropdown)]],6),0)</f>
        <v>0</v>
      </c>
      <c r="J170" s="94"/>
      <c r="K170" s="95">
        <f>Table148745323334353633[[#This Row],[Rate (Auto selects)]]*Table148745323334353633[[#This Row],[Hours Used]]</f>
        <v>0</v>
      </c>
      <c r="S170" s="33"/>
      <c r="T170" s="39"/>
      <c r="U170" s="39"/>
      <c r="V170" s="39"/>
      <c r="W170" s="39"/>
      <c r="X170" s="39"/>
      <c r="Y170" s="112">
        <f>IF(X170 &lt;&gt; "", RIGHT(Table1577531128384858688[[#This Row],[Class (Dropdown)]],6),0)</f>
        <v>0</v>
      </c>
      <c r="Z170" s="108"/>
      <c r="AA170" s="107"/>
      <c r="AB170" s="111">
        <f>Table1577531128384858688[[#This Row],[Rate (Auto fill)]]*Table1577531128384858688[[#This Row],[Hours Groomed]]</f>
        <v>0</v>
      </c>
      <c r="AC170" s="32"/>
      <c r="AE170" s="85"/>
      <c r="AF170" s="85"/>
      <c r="AI170" s="33"/>
      <c r="AJ170" s="39"/>
      <c r="AK170" s="39"/>
      <c r="AL170" s="39"/>
      <c r="AM170" s="76"/>
      <c r="AN170" s="39"/>
      <c r="AO170" s="39"/>
      <c r="AP170" s="33"/>
      <c r="AQ170" s="77"/>
      <c r="AR170" s="39"/>
      <c r="AS170" s="39"/>
      <c r="AT170" s="76"/>
      <c r="AU170" s="39"/>
      <c r="AV170" s="78"/>
      <c r="AW170" s="33"/>
      <c r="AX170" s="77"/>
      <c r="AY170" s="39"/>
      <c r="AZ170" s="39"/>
      <c r="BA170" s="76"/>
      <c r="BB170" s="39"/>
      <c r="BC170" s="78"/>
      <c r="BD170" s="33"/>
      <c r="BE170" s="77"/>
      <c r="BF170" s="39"/>
      <c r="BG170" s="39"/>
      <c r="BH170" s="76"/>
      <c r="BI170" s="39"/>
      <c r="BJ170" s="78"/>
      <c r="BK170" s="33"/>
    </row>
    <row r="171" spans="1:63" x14ac:dyDescent="0.35">
      <c r="A171" s="77"/>
      <c r="B171" s="39"/>
      <c r="C171" s="39"/>
      <c r="D171" s="39"/>
      <c r="E171" s="39"/>
      <c r="F171" s="73"/>
      <c r="G171" s="95">
        <f>Table148745323334353633[[#This Row],[Hours Worked]]*Table148745323334353633[[#This Row],[Rate]]</f>
        <v>0</v>
      </c>
      <c r="H171" s="116"/>
      <c r="I171" s="118">
        <f>IF(Table148745323334353633[[#This Row],[Equipment Used (Dropdown)]] &lt;&gt; "", RIGHT(Table148745323334353633[[#This Row],[Equipment Used (Dropdown)]],6),0)</f>
        <v>0</v>
      </c>
      <c r="J171" s="94"/>
      <c r="K171" s="95">
        <f>Table148745323334353633[[#This Row],[Rate (Auto selects)]]*Table148745323334353633[[#This Row],[Hours Used]]</f>
        <v>0</v>
      </c>
      <c r="S171" s="33"/>
      <c r="T171" s="39"/>
      <c r="U171" s="39"/>
      <c r="V171" s="39"/>
      <c r="W171" s="39"/>
      <c r="X171" s="39"/>
      <c r="Y171" s="112">
        <f>IF(X171 &lt;&gt; "", RIGHT(Table1577531128384858688[[#This Row],[Class (Dropdown)]],6),0)</f>
        <v>0</v>
      </c>
      <c r="Z171" s="108"/>
      <c r="AA171" s="107"/>
      <c r="AB171" s="111">
        <f>Table1577531128384858688[[#This Row],[Rate (Auto fill)]]*Table1577531128384858688[[#This Row],[Hours Groomed]]</f>
        <v>0</v>
      </c>
      <c r="AC171" s="32"/>
      <c r="AE171" s="85"/>
      <c r="AF171" s="85"/>
      <c r="AI171" s="33"/>
      <c r="AJ171" s="39"/>
      <c r="AK171" s="39"/>
      <c r="AL171" s="39"/>
      <c r="AM171" s="76"/>
      <c r="AN171" s="39"/>
      <c r="AO171" s="39"/>
      <c r="AP171" s="33"/>
      <c r="AQ171" s="77"/>
      <c r="AR171" s="39"/>
      <c r="AS171" s="39"/>
      <c r="AT171" s="76"/>
      <c r="AU171" s="39"/>
      <c r="AV171" s="78"/>
      <c r="AW171" s="33"/>
      <c r="AX171" s="77"/>
      <c r="AY171" s="39"/>
      <c r="AZ171" s="39"/>
      <c r="BA171" s="76"/>
      <c r="BB171" s="39"/>
      <c r="BC171" s="78"/>
      <c r="BD171" s="33"/>
      <c r="BE171" s="77"/>
      <c r="BF171" s="39"/>
      <c r="BG171" s="39"/>
      <c r="BH171" s="76"/>
      <c r="BI171" s="39"/>
      <c r="BJ171" s="78"/>
      <c r="BK171" s="33"/>
    </row>
    <row r="172" spans="1:63" x14ac:dyDescent="0.35">
      <c r="A172" s="77"/>
      <c r="B172" s="39"/>
      <c r="C172" s="39"/>
      <c r="D172" s="39"/>
      <c r="E172" s="39"/>
      <c r="F172" s="73"/>
      <c r="G172" s="95">
        <f>Table148745323334353633[[#This Row],[Hours Worked]]*Table148745323334353633[[#This Row],[Rate]]</f>
        <v>0</v>
      </c>
      <c r="H172" s="116"/>
      <c r="I172" s="118">
        <f>IF(Table148745323334353633[[#This Row],[Equipment Used (Dropdown)]] &lt;&gt; "", RIGHT(Table148745323334353633[[#This Row],[Equipment Used (Dropdown)]],6),0)</f>
        <v>0</v>
      </c>
      <c r="J172" s="94"/>
      <c r="K172" s="95">
        <f>Table148745323334353633[[#This Row],[Rate (Auto selects)]]*Table148745323334353633[[#This Row],[Hours Used]]</f>
        <v>0</v>
      </c>
      <c r="S172" s="33"/>
      <c r="T172" s="39"/>
      <c r="U172" s="39"/>
      <c r="V172" s="39"/>
      <c r="W172" s="39"/>
      <c r="X172" s="39"/>
      <c r="Y172" s="112">
        <f>IF(X172 &lt;&gt; "", RIGHT(Table1577531128384858688[[#This Row],[Class (Dropdown)]],6),0)</f>
        <v>0</v>
      </c>
      <c r="Z172" s="108"/>
      <c r="AA172" s="107"/>
      <c r="AB172" s="111">
        <f>Table1577531128384858688[[#This Row],[Rate (Auto fill)]]*Table1577531128384858688[[#This Row],[Hours Groomed]]</f>
        <v>0</v>
      </c>
      <c r="AC172" s="32"/>
      <c r="AE172" s="85"/>
      <c r="AF172" s="85"/>
      <c r="AI172" s="33"/>
      <c r="AJ172" s="39"/>
      <c r="AK172" s="39"/>
      <c r="AL172" s="39"/>
      <c r="AM172" s="76"/>
      <c r="AN172" s="39"/>
      <c r="AO172" s="39"/>
      <c r="AP172" s="33"/>
      <c r="AQ172" s="77"/>
      <c r="AR172" s="39"/>
      <c r="AS172" s="39"/>
      <c r="AT172" s="76"/>
      <c r="AU172" s="39"/>
      <c r="AV172" s="78"/>
      <c r="AW172" s="33"/>
      <c r="AX172" s="77"/>
      <c r="AY172" s="39"/>
      <c r="AZ172" s="39"/>
      <c r="BA172" s="76"/>
      <c r="BB172" s="39"/>
      <c r="BC172" s="78"/>
      <c r="BD172" s="33"/>
      <c r="BE172" s="77"/>
      <c r="BF172" s="39"/>
      <c r="BG172" s="39"/>
      <c r="BH172" s="76"/>
      <c r="BI172" s="39"/>
      <c r="BJ172" s="78"/>
      <c r="BK172" s="33"/>
    </row>
    <row r="173" spans="1:63" x14ac:dyDescent="0.35">
      <c r="A173" s="77"/>
      <c r="B173" s="39"/>
      <c r="C173" s="39"/>
      <c r="D173" s="39"/>
      <c r="E173" s="39"/>
      <c r="F173" s="73"/>
      <c r="G173" s="95">
        <f>Table148745323334353633[[#This Row],[Hours Worked]]*Table148745323334353633[[#This Row],[Rate]]</f>
        <v>0</v>
      </c>
      <c r="H173" s="116"/>
      <c r="I173" s="118">
        <f>IF(Table148745323334353633[[#This Row],[Equipment Used (Dropdown)]] &lt;&gt; "", RIGHT(Table148745323334353633[[#This Row],[Equipment Used (Dropdown)]],6),0)</f>
        <v>0</v>
      </c>
      <c r="J173" s="94"/>
      <c r="K173" s="95">
        <f>Table148745323334353633[[#This Row],[Rate (Auto selects)]]*Table148745323334353633[[#This Row],[Hours Used]]</f>
        <v>0</v>
      </c>
      <c r="S173" s="33"/>
      <c r="T173" s="39"/>
      <c r="U173" s="39"/>
      <c r="V173" s="39"/>
      <c r="W173" s="39"/>
      <c r="X173" s="39"/>
      <c r="Y173" s="112">
        <f>IF(X173 &lt;&gt; "", RIGHT(Table1577531128384858688[[#This Row],[Class (Dropdown)]],6),0)</f>
        <v>0</v>
      </c>
      <c r="Z173" s="108"/>
      <c r="AA173" s="107"/>
      <c r="AB173" s="111">
        <f>Table1577531128384858688[[#This Row],[Rate (Auto fill)]]*Table1577531128384858688[[#This Row],[Hours Groomed]]</f>
        <v>0</v>
      </c>
      <c r="AC173" s="32"/>
      <c r="AE173" s="85"/>
      <c r="AF173" s="85"/>
      <c r="AI173" s="33"/>
      <c r="AJ173" s="39"/>
      <c r="AK173" s="39"/>
      <c r="AL173" s="39"/>
      <c r="AM173" s="76"/>
      <c r="AN173" s="39"/>
      <c r="AO173" s="39"/>
      <c r="AP173" s="33"/>
      <c r="AQ173" s="77"/>
      <c r="AR173" s="39"/>
      <c r="AS173" s="39"/>
      <c r="AT173" s="76"/>
      <c r="AU173" s="39"/>
      <c r="AV173" s="78"/>
      <c r="AW173" s="33"/>
      <c r="AX173" s="77"/>
      <c r="AY173" s="39"/>
      <c r="AZ173" s="39"/>
      <c r="BA173" s="76"/>
      <c r="BB173" s="39"/>
      <c r="BC173" s="78"/>
      <c r="BD173" s="33"/>
      <c r="BE173" s="77"/>
      <c r="BF173" s="39"/>
      <c r="BG173" s="39"/>
      <c r="BH173" s="76"/>
      <c r="BI173" s="39"/>
      <c r="BJ173" s="78"/>
      <c r="BK173" s="33"/>
    </row>
    <row r="174" spans="1:63" x14ac:dyDescent="0.35">
      <c r="A174" s="77"/>
      <c r="B174" s="39"/>
      <c r="C174" s="39"/>
      <c r="D174" s="39"/>
      <c r="E174" s="39"/>
      <c r="F174" s="73"/>
      <c r="G174" s="95">
        <f>Table148745323334353633[[#This Row],[Hours Worked]]*Table148745323334353633[[#This Row],[Rate]]</f>
        <v>0</v>
      </c>
      <c r="H174" s="116"/>
      <c r="I174" s="118">
        <f>IF(Table148745323334353633[[#This Row],[Equipment Used (Dropdown)]] &lt;&gt; "", RIGHT(Table148745323334353633[[#This Row],[Equipment Used (Dropdown)]],6),0)</f>
        <v>0</v>
      </c>
      <c r="J174" s="94"/>
      <c r="K174" s="95">
        <f>Table148745323334353633[[#This Row],[Rate (Auto selects)]]*Table148745323334353633[[#This Row],[Hours Used]]</f>
        <v>0</v>
      </c>
      <c r="S174" s="33"/>
      <c r="T174" s="39"/>
      <c r="U174" s="39"/>
      <c r="V174" s="39"/>
      <c r="W174" s="39"/>
      <c r="X174" s="39"/>
      <c r="Y174" s="112">
        <f>IF(X174 &lt;&gt; "", RIGHT(Table1577531128384858688[[#This Row],[Class (Dropdown)]],6),0)</f>
        <v>0</v>
      </c>
      <c r="Z174" s="108"/>
      <c r="AA174" s="107"/>
      <c r="AB174" s="111">
        <f>Table1577531128384858688[[#This Row],[Rate (Auto fill)]]*Table1577531128384858688[[#This Row],[Hours Groomed]]</f>
        <v>0</v>
      </c>
      <c r="AC174" s="32"/>
      <c r="AE174" s="85"/>
      <c r="AF174" s="85"/>
      <c r="AI174" s="33"/>
      <c r="AJ174" s="39"/>
      <c r="AK174" s="39"/>
      <c r="AL174" s="39"/>
      <c r="AM174" s="76"/>
      <c r="AN174" s="39"/>
      <c r="AO174" s="39"/>
      <c r="AP174" s="33"/>
      <c r="AQ174" s="77"/>
      <c r="AR174" s="39"/>
      <c r="AS174" s="39"/>
      <c r="AT174" s="76"/>
      <c r="AU174" s="39"/>
      <c r="AV174" s="78"/>
      <c r="AW174" s="33"/>
      <c r="AX174" s="77"/>
      <c r="AY174" s="39"/>
      <c r="AZ174" s="39"/>
      <c r="BA174" s="76"/>
      <c r="BB174" s="39"/>
      <c r="BC174" s="78"/>
      <c r="BD174" s="33"/>
      <c r="BE174" s="77"/>
      <c r="BF174" s="39"/>
      <c r="BG174" s="39"/>
      <c r="BH174" s="76"/>
      <c r="BI174" s="39"/>
      <c r="BJ174" s="78"/>
      <c r="BK174" s="33"/>
    </row>
    <row r="175" spans="1:63" x14ac:dyDescent="0.35">
      <c r="A175" s="77"/>
      <c r="B175" s="39"/>
      <c r="C175" s="39"/>
      <c r="D175" s="39"/>
      <c r="E175" s="39"/>
      <c r="F175" s="73"/>
      <c r="G175" s="95">
        <f>Table148745323334353633[[#This Row],[Hours Worked]]*Table148745323334353633[[#This Row],[Rate]]</f>
        <v>0</v>
      </c>
      <c r="H175" s="116"/>
      <c r="I175" s="118">
        <f>IF(Table148745323334353633[[#This Row],[Equipment Used (Dropdown)]] &lt;&gt; "", RIGHT(Table148745323334353633[[#This Row],[Equipment Used (Dropdown)]],6),0)</f>
        <v>0</v>
      </c>
      <c r="J175" s="94"/>
      <c r="K175" s="95">
        <f>Table148745323334353633[[#This Row],[Rate (Auto selects)]]*Table148745323334353633[[#This Row],[Hours Used]]</f>
        <v>0</v>
      </c>
      <c r="S175" s="33"/>
      <c r="T175" s="39"/>
      <c r="U175" s="39"/>
      <c r="V175" s="39"/>
      <c r="W175" s="39"/>
      <c r="X175" s="39"/>
      <c r="Y175" s="112">
        <f>IF(X175 &lt;&gt; "", RIGHT(Table1577531128384858688[[#This Row],[Class (Dropdown)]],6),0)</f>
        <v>0</v>
      </c>
      <c r="Z175" s="108"/>
      <c r="AA175" s="107"/>
      <c r="AB175" s="111">
        <f>Table1577531128384858688[[#This Row],[Rate (Auto fill)]]*Table1577531128384858688[[#This Row],[Hours Groomed]]</f>
        <v>0</v>
      </c>
      <c r="AC175" s="32"/>
      <c r="AE175" s="85"/>
      <c r="AF175" s="85"/>
      <c r="AI175" s="33"/>
      <c r="AJ175" s="39"/>
      <c r="AK175" s="39"/>
      <c r="AL175" s="39"/>
      <c r="AM175" s="76"/>
      <c r="AN175" s="39"/>
      <c r="AO175" s="39"/>
      <c r="AP175" s="33"/>
      <c r="AQ175" s="77"/>
      <c r="AR175" s="39"/>
      <c r="AS175" s="39"/>
      <c r="AT175" s="76"/>
      <c r="AU175" s="39"/>
      <c r="AV175" s="78"/>
      <c r="AW175" s="33"/>
      <c r="AX175" s="77"/>
      <c r="AY175" s="39"/>
      <c r="AZ175" s="39"/>
      <c r="BA175" s="76"/>
      <c r="BB175" s="39"/>
      <c r="BC175" s="78"/>
      <c r="BD175" s="33"/>
      <c r="BE175" s="77"/>
      <c r="BF175" s="39"/>
      <c r="BG175" s="39"/>
      <c r="BH175" s="76"/>
      <c r="BI175" s="39"/>
      <c r="BJ175" s="78"/>
      <c r="BK175" s="33"/>
    </row>
    <row r="176" spans="1:63" x14ac:dyDescent="0.35">
      <c r="A176" s="77"/>
      <c r="B176" s="39"/>
      <c r="C176" s="39"/>
      <c r="D176" s="39"/>
      <c r="E176" s="39"/>
      <c r="F176" s="73"/>
      <c r="G176" s="95">
        <f>Table148745323334353633[[#This Row],[Hours Worked]]*Table148745323334353633[[#This Row],[Rate]]</f>
        <v>0</v>
      </c>
      <c r="H176" s="116"/>
      <c r="I176" s="118">
        <f>IF(Table148745323334353633[[#This Row],[Equipment Used (Dropdown)]] &lt;&gt; "", RIGHT(Table148745323334353633[[#This Row],[Equipment Used (Dropdown)]],6),0)</f>
        <v>0</v>
      </c>
      <c r="J176" s="94"/>
      <c r="K176" s="95">
        <f>Table148745323334353633[[#This Row],[Rate (Auto selects)]]*Table148745323334353633[[#This Row],[Hours Used]]</f>
        <v>0</v>
      </c>
      <c r="S176" s="33"/>
      <c r="T176" s="39"/>
      <c r="U176" s="39"/>
      <c r="V176" s="39"/>
      <c r="W176" s="39"/>
      <c r="X176" s="39"/>
      <c r="Y176" s="112">
        <f>IF(X176 &lt;&gt; "", RIGHT(Table1577531128384858688[[#This Row],[Class (Dropdown)]],6),0)</f>
        <v>0</v>
      </c>
      <c r="Z176" s="108"/>
      <c r="AA176" s="107"/>
      <c r="AB176" s="111">
        <f>Table1577531128384858688[[#This Row],[Rate (Auto fill)]]*Table1577531128384858688[[#This Row],[Hours Groomed]]</f>
        <v>0</v>
      </c>
      <c r="AC176" s="32"/>
      <c r="AE176" s="85"/>
      <c r="AF176" s="85"/>
      <c r="AI176" s="33"/>
      <c r="AJ176" s="39"/>
      <c r="AK176" s="39"/>
      <c r="AL176" s="39"/>
      <c r="AM176" s="76"/>
      <c r="AN176" s="39"/>
      <c r="AO176" s="39"/>
      <c r="AP176" s="33"/>
      <c r="AQ176" s="77"/>
      <c r="AR176" s="39"/>
      <c r="AS176" s="39"/>
      <c r="AT176" s="76"/>
      <c r="AU176" s="39"/>
      <c r="AV176" s="78"/>
      <c r="AW176" s="33"/>
      <c r="AX176" s="77"/>
      <c r="AY176" s="39"/>
      <c r="AZ176" s="39"/>
      <c r="BA176" s="76"/>
      <c r="BB176" s="39"/>
      <c r="BC176" s="78"/>
      <c r="BD176" s="33"/>
      <c r="BE176" s="77"/>
      <c r="BF176" s="39"/>
      <c r="BG176" s="39"/>
      <c r="BH176" s="76"/>
      <c r="BI176" s="39"/>
      <c r="BJ176" s="78"/>
      <c r="BK176" s="33"/>
    </row>
    <row r="177" spans="1:63" x14ac:dyDescent="0.35">
      <c r="A177" s="77"/>
      <c r="B177" s="39"/>
      <c r="C177" s="39"/>
      <c r="D177" s="39"/>
      <c r="E177" s="39"/>
      <c r="F177" s="73"/>
      <c r="G177" s="95">
        <f>Table148745323334353633[[#This Row],[Hours Worked]]*Table148745323334353633[[#This Row],[Rate]]</f>
        <v>0</v>
      </c>
      <c r="H177" s="116"/>
      <c r="I177" s="118">
        <f>IF(Table148745323334353633[[#This Row],[Equipment Used (Dropdown)]] &lt;&gt; "", RIGHT(Table148745323334353633[[#This Row],[Equipment Used (Dropdown)]],6),0)</f>
        <v>0</v>
      </c>
      <c r="J177" s="94"/>
      <c r="K177" s="95">
        <f>Table148745323334353633[[#This Row],[Rate (Auto selects)]]*Table148745323334353633[[#This Row],[Hours Used]]</f>
        <v>0</v>
      </c>
      <c r="S177" s="33"/>
      <c r="T177" s="39"/>
      <c r="U177" s="39"/>
      <c r="V177" s="39"/>
      <c r="W177" s="39"/>
      <c r="X177" s="39"/>
      <c r="Y177" s="112">
        <f>IF(X177 &lt;&gt; "", RIGHT(Table1577531128384858688[[#This Row],[Class (Dropdown)]],6),0)</f>
        <v>0</v>
      </c>
      <c r="Z177" s="108"/>
      <c r="AA177" s="107"/>
      <c r="AB177" s="111">
        <f>Table1577531128384858688[[#This Row],[Rate (Auto fill)]]*Table1577531128384858688[[#This Row],[Hours Groomed]]</f>
        <v>0</v>
      </c>
      <c r="AC177" s="32"/>
      <c r="AE177" s="85"/>
      <c r="AF177" s="85"/>
      <c r="AI177" s="33"/>
      <c r="AJ177" s="39"/>
      <c r="AK177" s="39"/>
      <c r="AL177" s="39"/>
      <c r="AM177" s="76"/>
      <c r="AN177" s="39"/>
      <c r="AO177" s="39"/>
      <c r="AP177" s="33"/>
      <c r="AQ177" s="77"/>
      <c r="AR177" s="39"/>
      <c r="AS177" s="39"/>
      <c r="AT177" s="76"/>
      <c r="AU177" s="39"/>
      <c r="AV177" s="78"/>
      <c r="AW177" s="33"/>
      <c r="AX177" s="77"/>
      <c r="AY177" s="39"/>
      <c r="AZ177" s="39"/>
      <c r="BA177" s="76"/>
      <c r="BB177" s="39"/>
      <c r="BC177" s="78"/>
      <c r="BD177" s="33"/>
      <c r="BE177" s="77"/>
      <c r="BF177" s="39"/>
      <c r="BG177" s="39"/>
      <c r="BH177" s="76"/>
      <c r="BI177" s="39"/>
      <c r="BJ177" s="78"/>
      <c r="BK177" s="33"/>
    </row>
    <row r="178" spans="1:63" x14ac:dyDescent="0.35">
      <c r="A178" s="77"/>
      <c r="B178" s="39"/>
      <c r="C178" s="39"/>
      <c r="D178" s="39"/>
      <c r="E178" s="39"/>
      <c r="F178" s="73"/>
      <c r="G178" s="95">
        <f>Table148745323334353633[[#This Row],[Hours Worked]]*Table148745323334353633[[#This Row],[Rate]]</f>
        <v>0</v>
      </c>
      <c r="H178" s="116"/>
      <c r="I178" s="118">
        <f>IF(Table148745323334353633[[#This Row],[Equipment Used (Dropdown)]] &lt;&gt; "", RIGHT(Table148745323334353633[[#This Row],[Equipment Used (Dropdown)]],6),0)</f>
        <v>0</v>
      </c>
      <c r="J178" s="94"/>
      <c r="K178" s="95">
        <f>Table148745323334353633[[#This Row],[Rate (Auto selects)]]*Table148745323334353633[[#This Row],[Hours Used]]</f>
        <v>0</v>
      </c>
      <c r="S178" s="33"/>
      <c r="T178" s="39"/>
      <c r="U178" s="39"/>
      <c r="V178" s="39"/>
      <c r="W178" s="39"/>
      <c r="X178" s="39"/>
      <c r="Y178" s="112">
        <f>IF(X178 &lt;&gt; "", RIGHT(Table1577531128384858688[[#This Row],[Class (Dropdown)]],6),0)</f>
        <v>0</v>
      </c>
      <c r="Z178" s="108"/>
      <c r="AA178" s="107"/>
      <c r="AB178" s="111">
        <f>Table1577531128384858688[[#This Row],[Rate (Auto fill)]]*Table1577531128384858688[[#This Row],[Hours Groomed]]</f>
        <v>0</v>
      </c>
      <c r="AC178" s="32"/>
      <c r="AE178" s="85"/>
      <c r="AF178" s="85"/>
      <c r="AI178" s="33"/>
      <c r="AJ178" s="39"/>
      <c r="AK178" s="39"/>
      <c r="AL178" s="39"/>
      <c r="AM178" s="76"/>
      <c r="AN178" s="39"/>
      <c r="AO178" s="39"/>
      <c r="AP178" s="33"/>
      <c r="AQ178" s="77"/>
      <c r="AR178" s="39"/>
      <c r="AS178" s="39"/>
      <c r="AT178" s="76"/>
      <c r="AU178" s="39"/>
      <c r="AV178" s="78"/>
      <c r="AW178" s="33"/>
      <c r="AX178" s="77"/>
      <c r="AY178" s="39"/>
      <c r="AZ178" s="39"/>
      <c r="BA178" s="76"/>
      <c r="BB178" s="39"/>
      <c r="BC178" s="78"/>
      <c r="BD178" s="33"/>
      <c r="BE178" s="77"/>
      <c r="BF178" s="39"/>
      <c r="BG178" s="39"/>
      <c r="BH178" s="76"/>
      <c r="BI178" s="39"/>
      <c r="BJ178" s="78"/>
      <c r="BK178" s="33"/>
    </row>
    <row r="179" spans="1:63" x14ac:dyDescent="0.35">
      <c r="A179" s="77"/>
      <c r="B179" s="39"/>
      <c r="C179" s="39"/>
      <c r="D179" s="39"/>
      <c r="E179" s="39"/>
      <c r="F179" s="73"/>
      <c r="G179" s="95">
        <f>Table148745323334353633[[#This Row],[Hours Worked]]*Table148745323334353633[[#This Row],[Rate]]</f>
        <v>0</v>
      </c>
      <c r="H179" s="116"/>
      <c r="I179" s="118">
        <f>IF(Table148745323334353633[[#This Row],[Equipment Used (Dropdown)]] &lt;&gt; "", RIGHT(Table148745323334353633[[#This Row],[Equipment Used (Dropdown)]],6),0)</f>
        <v>0</v>
      </c>
      <c r="J179" s="94"/>
      <c r="K179" s="95">
        <f>Table148745323334353633[[#This Row],[Rate (Auto selects)]]*Table148745323334353633[[#This Row],[Hours Used]]</f>
        <v>0</v>
      </c>
      <c r="S179" s="33"/>
      <c r="T179" s="39"/>
      <c r="U179" s="39"/>
      <c r="V179" s="39"/>
      <c r="W179" s="39"/>
      <c r="X179" s="39"/>
      <c r="Y179" s="112">
        <f>IF(X179 &lt;&gt; "", RIGHT(Table1577531128384858688[[#This Row],[Class (Dropdown)]],6),0)</f>
        <v>0</v>
      </c>
      <c r="Z179" s="108"/>
      <c r="AA179" s="107"/>
      <c r="AB179" s="111">
        <f>Table1577531128384858688[[#This Row],[Rate (Auto fill)]]*Table1577531128384858688[[#This Row],[Hours Groomed]]</f>
        <v>0</v>
      </c>
      <c r="AC179" s="32"/>
      <c r="AE179" s="85"/>
      <c r="AF179" s="85"/>
      <c r="AI179" s="33"/>
      <c r="AJ179" s="39"/>
      <c r="AK179" s="39"/>
      <c r="AL179" s="39"/>
      <c r="AM179" s="76"/>
      <c r="AN179" s="39"/>
      <c r="AO179" s="39"/>
      <c r="AP179" s="33"/>
      <c r="AQ179" s="77"/>
      <c r="AR179" s="39"/>
      <c r="AS179" s="39"/>
      <c r="AT179" s="76"/>
      <c r="AU179" s="39"/>
      <c r="AV179" s="78"/>
      <c r="AW179" s="33"/>
      <c r="AX179" s="77"/>
      <c r="AY179" s="39"/>
      <c r="AZ179" s="39"/>
      <c r="BA179" s="76"/>
      <c r="BB179" s="39"/>
      <c r="BC179" s="78"/>
      <c r="BD179" s="33"/>
      <c r="BE179" s="77"/>
      <c r="BF179" s="39"/>
      <c r="BG179" s="39"/>
      <c r="BH179" s="76"/>
      <c r="BI179" s="39"/>
      <c r="BJ179" s="78"/>
      <c r="BK179" s="33"/>
    </row>
    <row r="180" spans="1:63" x14ac:dyDescent="0.35">
      <c r="A180" s="77"/>
      <c r="B180" s="39"/>
      <c r="C180" s="39"/>
      <c r="D180" s="39"/>
      <c r="E180" s="39"/>
      <c r="F180" s="73"/>
      <c r="G180" s="95">
        <f>Table148745323334353633[[#This Row],[Hours Worked]]*Table148745323334353633[[#This Row],[Rate]]</f>
        <v>0</v>
      </c>
      <c r="H180" s="116"/>
      <c r="I180" s="118">
        <f>IF(Table148745323334353633[[#This Row],[Equipment Used (Dropdown)]] &lt;&gt; "", RIGHT(Table148745323334353633[[#This Row],[Equipment Used (Dropdown)]],6),0)</f>
        <v>0</v>
      </c>
      <c r="J180" s="94"/>
      <c r="K180" s="95">
        <f>Table148745323334353633[[#This Row],[Rate (Auto selects)]]*Table148745323334353633[[#This Row],[Hours Used]]</f>
        <v>0</v>
      </c>
      <c r="S180" s="33"/>
      <c r="T180" s="39"/>
      <c r="U180" s="39"/>
      <c r="V180" s="39"/>
      <c r="W180" s="39"/>
      <c r="X180" s="39"/>
      <c r="Y180" s="112">
        <f>IF(X180 &lt;&gt; "", RIGHT(Table1577531128384858688[[#This Row],[Class (Dropdown)]],6),0)</f>
        <v>0</v>
      </c>
      <c r="Z180" s="108"/>
      <c r="AA180" s="107"/>
      <c r="AB180" s="111">
        <f>Table1577531128384858688[[#This Row],[Rate (Auto fill)]]*Table1577531128384858688[[#This Row],[Hours Groomed]]</f>
        <v>0</v>
      </c>
      <c r="AC180" s="32"/>
      <c r="AE180" s="85"/>
      <c r="AF180" s="85"/>
      <c r="AI180" s="33"/>
      <c r="AJ180" s="39"/>
      <c r="AK180" s="39"/>
      <c r="AL180" s="39"/>
      <c r="AM180" s="76"/>
      <c r="AN180" s="39"/>
      <c r="AO180" s="39"/>
      <c r="AP180" s="33"/>
      <c r="AQ180" s="77"/>
      <c r="AR180" s="39"/>
      <c r="AS180" s="39"/>
      <c r="AT180" s="76"/>
      <c r="AU180" s="39"/>
      <c r="AV180" s="78"/>
      <c r="AW180" s="33"/>
      <c r="AX180" s="77"/>
      <c r="AY180" s="39"/>
      <c r="AZ180" s="39"/>
      <c r="BA180" s="76"/>
      <c r="BB180" s="39"/>
      <c r="BC180" s="78"/>
      <c r="BD180" s="33"/>
      <c r="BE180" s="77"/>
      <c r="BF180" s="39"/>
      <c r="BG180" s="39"/>
      <c r="BH180" s="76"/>
      <c r="BI180" s="39"/>
      <c r="BJ180" s="78"/>
      <c r="BK180" s="33"/>
    </row>
    <row r="181" spans="1:63" x14ac:dyDescent="0.35">
      <c r="A181" s="77"/>
      <c r="B181" s="39"/>
      <c r="C181" s="39"/>
      <c r="D181" s="39"/>
      <c r="E181" s="39"/>
      <c r="F181" s="73"/>
      <c r="G181" s="95">
        <f>Table148745323334353633[[#This Row],[Hours Worked]]*Table148745323334353633[[#This Row],[Rate]]</f>
        <v>0</v>
      </c>
      <c r="H181" s="116"/>
      <c r="I181" s="118">
        <f>IF(Table148745323334353633[[#This Row],[Equipment Used (Dropdown)]] &lt;&gt; "", RIGHT(Table148745323334353633[[#This Row],[Equipment Used (Dropdown)]],6),0)</f>
        <v>0</v>
      </c>
      <c r="J181" s="94"/>
      <c r="K181" s="95">
        <f>Table148745323334353633[[#This Row],[Rate (Auto selects)]]*Table148745323334353633[[#This Row],[Hours Used]]</f>
        <v>0</v>
      </c>
      <c r="S181" s="33"/>
      <c r="T181" s="39"/>
      <c r="U181" s="39"/>
      <c r="V181" s="39"/>
      <c r="W181" s="39"/>
      <c r="X181" s="39"/>
      <c r="Y181" s="112">
        <f>IF(X181 &lt;&gt; "", RIGHT(Table1577531128384858688[[#This Row],[Class (Dropdown)]],6),0)</f>
        <v>0</v>
      </c>
      <c r="Z181" s="108"/>
      <c r="AA181" s="107"/>
      <c r="AB181" s="111">
        <f>Table1577531128384858688[[#This Row],[Rate (Auto fill)]]*Table1577531128384858688[[#This Row],[Hours Groomed]]</f>
        <v>0</v>
      </c>
      <c r="AC181" s="32"/>
      <c r="AE181" s="85"/>
      <c r="AF181" s="85"/>
      <c r="AI181" s="33"/>
      <c r="AJ181" s="39"/>
      <c r="AK181" s="39"/>
      <c r="AL181" s="39"/>
      <c r="AM181" s="76"/>
      <c r="AN181" s="39"/>
      <c r="AO181" s="39"/>
      <c r="AP181" s="33"/>
      <c r="AQ181" s="77"/>
      <c r="AR181" s="39"/>
      <c r="AS181" s="39"/>
      <c r="AT181" s="76"/>
      <c r="AU181" s="39"/>
      <c r="AV181" s="78"/>
      <c r="AW181" s="33"/>
      <c r="AX181" s="77"/>
      <c r="AY181" s="39"/>
      <c r="AZ181" s="39"/>
      <c r="BA181" s="76"/>
      <c r="BB181" s="39"/>
      <c r="BC181" s="78"/>
      <c r="BD181" s="33"/>
      <c r="BE181" s="77"/>
      <c r="BF181" s="39"/>
      <c r="BG181" s="39"/>
      <c r="BH181" s="76"/>
      <c r="BI181" s="39"/>
      <c r="BJ181" s="78"/>
      <c r="BK181" s="33"/>
    </row>
    <row r="182" spans="1:63" x14ac:dyDescent="0.35">
      <c r="A182" s="77"/>
      <c r="B182" s="39"/>
      <c r="C182" s="39"/>
      <c r="D182" s="39"/>
      <c r="E182" s="39"/>
      <c r="F182" s="73"/>
      <c r="G182" s="95">
        <f>Table148745323334353633[[#This Row],[Hours Worked]]*Table148745323334353633[[#This Row],[Rate]]</f>
        <v>0</v>
      </c>
      <c r="H182" s="116"/>
      <c r="I182" s="118">
        <f>IF(Table148745323334353633[[#This Row],[Equipment Used (Dropdown)]] &lt;&gt; "", RIGHT(Table148745323334353633[[#This Row],[Equipment Used (Dropdown)]],6),0)</f>
        <v>0</v>
      </c>
      <c r="J182" s="94"/>
      <c r="K182" s="95">
        <f>Table148745323334353633[[#This Row],[Rate (Auto selects)]]*Table148745323334353633[[#This Row],[Hours Used]]</f>
        <v>0</v>
      </c>
      <c r="S182" s="33"/>
      <c r="T182" s="39"/>
      <c r="U182" s="39"/>
      <c r="V182" s="39"/>
      <c r="W182" s="39"/>
      <c r="X182" s="39"/>
      <c r="Y182" s="112">
        <f>IF(X182 &lt;&gt; "", RIGHT(Table1577531128384858688[[#This Row],[Class (Dropdown)]],6),0)</f>
        <v>0</v>
      </c>
      <c r="Z182" s="108"/>
      <c r="AA182" s="107"/>
      <c r="AB182" s="111">
        <f>Table1577531128384858688[[#This Row],[Rate (Auto fill)]]*Table1577531128384858688[[#This Row],[Hours Groomed]]</f>
        <v>0</v>
      </c>
      <c r="AC182" s="32"/>
      <c r="AE182" s="85"/>
      <c r="AF182" s="85"/>
      <c r="AI182" s="33"/>
      <c r="AJ182" s="39"/>
      <c r="AK182" s="39"/>
      <c r="AL182" s="39"/>
      <c r="AM182" s="76"/>
      <c r="AN182" s="39"/>
      <c r="AO182" s="39"/>
      <c r="AP182" s="33"/>
      <c r="AQ182" s="77"/>
      <c r="AR182" s="39"/>
      <c r="AS182" s="39"/>
      <c r="AT182" s="76"/>
      <c r="AU182" s="39"/>
      <c r="AV182" s="78"/>
      <c r="AW182" s="33"/>
      <c r="AX182" s="77"/>
      <c r="AY182" s="39"/>
      <c r="AZ182" s="39"/>
      <c r="BA182" s="76"/>
      <c r="BB182" s="39"/>
      <c r="BC182" s="78"/>
      <c r="BD182" s="33"/>
      <c r="BE182" s="77"/>
      <c r="BF182" s="39"/>
      <c r="BG182" s="39"/>
      <c r="BH182" s="76"/>
      <c r="BI182" s="39"/>
      <c r="BJ182" s="78"/>
      <c r="BK182" s="33"/>
    </row>
    <row r="183" spans="1:63" x14ac:dyDescent="0.35">
      <c r="A183" s="77"/>
      <c r="B183" s="39"/>
      <c r="C183" s="39"/>
      <c r="D183" s="39"/>
      <c r="E183" s="39"/>
      <c r="F183" s="73"/>
      <c r="G183" s="95">
        <f>Table148745323334353633[[#This Row],[Hours Worked]]*Table148745323334353633[[#This Row],[Rate]]</f>
        <v>0</v>
      </c>
      <c r="H183" s="116"/>
      <c r="I183" s="118">
        <f>IF(Table148745323334353633[[#This Row],[Equipment Used (Dropdown)]] &lt;&gt; "", RIGHT(Table148745323334353633[[#This Row],[Equipment Used (Dropdown)]],6),0)</f>
        <v>0</v>
      </c>
      <c r="J183" s="94"/>
      <c r="K183" s="95">
        <f>Table148745323334353633[[#This Row],[Rate (Auto selects)]]*Table148745323334353633[[#This Row],[Hours Used]]</f>
        <v>0</v>
      </c>
      <c r="S183" s="33"/>
      <c r="T183" s="39"/>
      <c r="U183" s="39"/>
      <c r="V183" s="39"/>
      <c r="W183" s="39"/>
      <c r="X183" s="39"/>
      <c r="Y183" s="112">
        <f>IF(X183 &lt;&gt; "", RIGHT(Table1577531128384858688[[#This Row],[Class (Dropdown)]],6),0)</f>
        <v>0</v>
      </c>
      <c r="Z183" s="108"/>
      <c r="AA183" s="107"/>
      <c r="AB183" s="111">
        <f>Table1577531128384858688[[#This Row],[Rate (Auto fill)]]*Table1577531128384858688[[#This Row],[Hours Groomed]]</f>
        <v>0</v>
      </c>
      <c r="AC183" s="32"/>
      <c r="AE183" s="85"/>
      <c r="AF183" s="85"/>
      <c r="AI183" s="33"/>
      <c r="AJ183" s="39"/>
      <c r="AK183" s="39"/>
      <c r="AL183" s="39"/>
      <c r="AM183" s="76"/>
      <c r="AN183" s="39"/>
      <c r="AO183" s="39"/>
      <c r="AP183" s="33"/>
      <c r="AQ183" s="77"/>
      <c r="AR183" s="39"/>
      <c r="AS183" s="39"/>
      <c r="AT183" s="76"/>
      <c r="AU183" s="39"/>
      <c r="AV183" s="78"/>
      <c r="AW183" s="33"/>
      <c r="AX183" s="77"/>
      <c r="AY183" s="39"/>
      <c r="AZ183" s="39"/>
      <c r="BA183" s="76"/>
      <c r="BB183" s="39"/>
      <c r="BC183" s="78"/>
      <c r="BD183" s="33"/>
      <c r="BE183" s="77"/>
      <c r="BF183" s="39"/>
      <c r="BG183" s="39"/>
      <c r="BH183" s="76"/>
      <c r="BI183" s="39"/>
      <c r="BJ183" s="78"/>
      <c r="BK183" s="33"/>
    </row>
    <row r="184" spans="1:63" x14ac:dyDescent="0.35">
      <c r="A184" s="77"/>
      <c r="B184" s="39"/>
      <c r="C184" s="39"/>
      <c r="D184" s="39"/>
      <c r="E184" s="39"/>
      <c r="F184" s="73"/>
      <c r="G184" s="95">
        <f>Table148745323334353633[[#This Row],[Hours Worked]]*Table148745323334353633[[#This Row],[Rate]]</f>
        <v>0</v>
      </c>
      <c r="H184" s="116"/>
      <c r="I184" s="118">
        <f>IF(Table148745323334353633[[#This Row],[Equipment Used (Dropdown)]] &lt;&gt; "", RIGHT(Table148745323334353633[[#This Row],[Equipment Used (Dropdown)]],6),0)</f>
        <v>0</v>
      </c>
      <c r="J184" s="94"/>
      <c r="K184" s="95">
        <f>Table148745323334353633[[#This Row],[Rate (Auto selects)]]*Table148745323334353633[[#This Row],[Hours Used]]</f>
        <v>0</v>
      </c>
      <c r="S184" s="33"/>
      <c r="T184" s="39"/>
      <c r="U184" s="39"/>
      <c r="V184" s="39"/>
      <c r="W184" s="39"/>
      <c r="X184" s="39"/>
      <c r="Y184" s="112">
        <f>IF(X184 &lt;&gt; "", RIGHT(Table1577531128384858688[[#This Row],[Class (Dropdown)]],6),0)</f>
        <v>0</v>
      </c>
      <c r="Z184" s="108"/>
      <c r="AA184" s="107"/>
      <c r="AB184" s="111">
        <f>Table1577531128384858688[[#This Row],[Rate (Auto fill)]]*Table1577531128384858688[[#This Row],[Hours Groomed]]</f>
        <v>0</v>
      </c>
      <c r="AC184" s="32"/>
      <c r="AE184" s="85"/>
      <c r="AF184" s="85"/>
      <c r="AI184" s="33"/>
      <c r="AJ184" s="39"/>
      <c r="AK184" s="39"/>
      <c r="AL184" s="39"/>
      <c r="AM184" s="76"/>
      <c r="AN184" s="39"/>
      <c r="AO184" s="39"/>
      <c r="AP184" s="33"/>
      <c r="AQ184" s="77"/>
      <c r="AR184" s="39"/>
      <c r="AS184" s="39"/>
      <c r="AT184" s="76"/>
      <c r="AU184" s="39"/>
      <c r="AV184" s="78"/>
      <c r="AW184" s="33"/>
      <c r="AX184" s="77"/>
      <c r="AY184" s="39"/>
      <c r="AZ184" s="39"/>
      <c r="BA184" s="76"/>
      <c r="BB184" s="39"/>
      <c r="BC184" s="78"/>
      <c r="BD184" s="33"/>
      <c r="BE184" s="77"/>
      <c r="BF184" s="39"/>
      <c r="BG184" s="39"/>
      <c r="BH184" s="76"/>
      <c r="BI184" s="39"/>
      <c r="BJ184" s="78"/>
      <c r="BK184" s="33"/>
    </row>
    <row r="185" spans="1:63" x14ac:dyDescent="0.35">
      <c r="A185" s="77"/>
      <c r="B185" s="39"/>
      <c r="C185" s="39"/>
      <c r="D185" s="39"/>
      <c r="E185" s="39"/>
      <c r="F185" s="73"/>
      <c r="G185" s="95">
        <f>Table148745323334353633[[#This Row],[Hours Worked]]*Table148745323334353633[[#This Row],[Rate]]</f>
        <v>0</v>
      </c>
      <c r="H185" s="116"/>
      <c r="I185" s="118">
        <f>IF(Table148745323334353633[[#This Row],[Equipment Used (Dropdown)]] &lt;&gt; "", RIGHT(Table148745323334353633[[#This Row],[Equipment Used (Dropdown)]],6),0)</f>
        <v>0</v>
      </c>
      <c r="J185" s="94"/>
      <c r="K185" s="95">
        <f>Table148745323334353633[[#This Row],[Rate (Auto selects)]]*Table148745323334353633[[#This Row],[Hours Used]]</f>
        <v>0</v>
      </c>
      <c r="S185" s="33"/>
      <c r="T185" s="39"/>
      <c r="U185" s="39"/>
      <c r="V185" s="39"/>
      <c r="W185" s="39"/>
      <c r="X185" s="39"/>
      <c r="Y185" s="112">
        <f>IF(X185 &lt;&gt; "", RIGHT(Table1577531128384858688[[#This Row],[Class (Dropdown)]],6),0)</f>
        <v>0</v>
      </c>
      <c r="Z185" s="108"/>
      <c r="AA185" s="107"/>
      <c r="AB185" s="111">
        <f>Table1577531128384858688[[#This Row],[Rate (Auto fill)]]*Table1577531128384858688[[#This Row],[Hours Groomed]]</f>
        <v>0</v>
      </c>
      <c r="AC185" s="32"/>
      <c r="AE185" s="85"/>
      <c r="AF185" s="85"/>
      <c r="AI185" s="33"/>
      <c r="AJ185" s="39"/>
      <c r="AK185" s="39"/>
      <c r="AL185" s="39"/>
      <c r="AM185" s="76"/>
      <c r="AN185" s="39"/>
      <c r="AO185" s="39"/>
      <c r="AP185" s="33"/>
      <c r="AQ185" s="77"/>
      <c r="AR185" s="39"/>
      <c r="AS185" s="39"/>
      <c r="AT185" s="76"/>
      <c r="AU185" s="39"/>
      <c r="AV185" s="78"/>
      <c r="AW185" s="33"/>
      <c r="AX185" s="77"/>
      <c r="AY185" s="39"/>
      <c r="AZ185" s="39"/>
      <c r="BA185" s="76"/>
      <c r="BB185" s="39"/>
      <c r="BC185" s="78"/>
      <c r="BD185" s="33"/>
      <c r="BE185" s="77"/>
      <c r="BF185" s="39"/>
      <c r="BG185" s="39"/>
      <c r="BH185" s="76"/>
      <c r="BI185" s="39"/>
      <c r="BJ185" s="78"/>
      <c r="BK185" s="33"/>
    </row>
    <row r="186" spans="1:63" x14ac:dyDescent="0.35">
      <c r="A186" s="77"/>
      <c r="B186" s="39"/>
      <c r="C186" s="39"/>
      <c r="D186" s="39"/>
      <c r="E186" s="39"/>
      <c r="F186" s="73"/>
      <c r="G186" s="95">
        <f>Table148745323334353633[[#This Row],[Hours Worked]]*Table148745323334353633[[#This Row],[Rate]]</f>
        <v>0</v>
      </c>
      <c r="H186" s="116"/>
      <c r="I186" s="118">
        <f>IF(Table148745323334353633[[#This Row],[Equipment Used (Dropdown)]] &lt;&gt; "", RIGHT(Table148745323334353633[[#This Row],[Equipment Used (Dropdown)]],6),0)</f>
        <v>0</v>
      </c>
      <c r="J186" s="94"/>
      <c r="K186" s="95">
        <f>Table148745323334353633[[#This Row],[Rate (Auto selects)]]*Table148745323334353633[[#This Row],[Hours Used]]</f>
        <v>0</v>
      </c>
      <c r="S186" s="33"/>
      <c r="T186" s="39"/>
      <c r="U186" s="39"/>
      <c r="V186" s="39"/>
      <c r="W186" s="39"/>
      <c r="X186" s="39"/>
      <c r="Y186" s="112">
        <f>IF(X186 &lt;&gt; "", RIGHT(Table1577531128384858688[[#This Row],[Class (Dropdown)]],6),0)</f>
        <v>0</v>
      </c>
      <c r="Z186" s="108"/>
      <c r="AA186" s="107"/>
      <c r="AB186" s="111">
        <f>Table1577531128384858688[[#This Row],[Rate (Auto fill)]]*Table1577531128384858688[[#This Row],[Hours Groomed]]</f>
        <v>0</v>
      </c>
      <c r="AC186" s="32"/>
      <c r="AE186" s="85"/>
      <c r="AF186" s="85"/>
      <c r="AI186" s="33"/>
      <c r="AJ186" s="39"/>
      <c r="AK186" s="39"/>
      <c r="AL186" s="39"/>
      <c r="AM186" s="76"/>
      <c r="AN186" s="39"/>
      <c r="AO186" s="39"/>
      <c r="AP186" s="33"/>
      <c r="AQ186" s="77"/>
      <c r="AR186" s="39"/>
      <c r="AS186" s="39"/>
      <c r="AT186" s="76"/>
      <c r="AU186" s="39"/>
      <c r="AV186" s="78"/>
      <c r="AW186" s="33"/>
      <c r="AX186" s="77"/>
      <c r="AY186" s="39"/>
      <c r="AZ186" s="39"/>
      <c r="BA186" s="76"/>
      <c r="BB186" s="39"/>
      <c r="BC186" s="78"/>
      <c r="BD186" s="33"/>
      <c r="BE186" s="77"/>
      <c r="BF186" s="39"/>
      <c r="BG186" s="39"/>
      <c r="BH186" s="76"/>
      <c r="BI186" s="39"/>
      <c r="BJ186" s="78"/>
      <c r="BK186" s="33"/>
    </row>
    <row r="187" spans="1:63" x14ac:dyDescent="0.35">
      <c r="A187" s="77"/>
      <c r="B187" s="39"/>
      <c r="C187" s="39"/>
      <c r="D187" s="39"/>
      <c r="E187" s="39"/>
      <c r="F187" s="73"/>
      <c r="G187" s="95">
        <f>Table148745323334353633[[#This Row],[Hours Worked]]*Table148745323334353633[[#This Row],[Rate]]</f>
        <v>0</v>
      </c>
      <c r="H187" s="116"/>
      <c r="I187" s="118">
        <f>IF(Table148745323334353633[[#This Row],[Equipment Used (Dropdown)]] &lt;&gt; "", RIGHT(Table148745323334353633[[#This Row],[Equipment Used (Dropdown)]],6),0)</f>
        <v>0</v>
      </c>
      <c r="J187" s="94"/>
      <c r="K187" s="95">
        <f>Table148745323334353633[[#This Row],[Rate (Auto selects)]]*Table148745323334353633[[#This Row],[Hours Used]]</f>
        <v>0</v>
      </c>
      <c r="S187" s="33"/>
      <c r="T187" s="39"/>
      <c r="U187" s="39"/>
      <c r="V187" s="39"/>
      <c r="W187" s="39"/>
      <c r="X187" s="39"/>
      <c r="Y187" s="112">
        <f>IF(X187 &lt;&gt; "", RIGHT(Table1577531128384858688[[#This Row],[Class (Dropdown)]],6),0)</f>
        <v>0</v>
      </c>
      <c r="Z187" s="108"/>
      <c r="AA187" s="107"/>
      <c r="AB187" s="111">
        <f>Table1577531128384858688[[#This Row],[Rate (Auto fill)]]*Table1577531128384858688[[#This Row],[Hours Groomed]]</f>
        <v>0</v>
      </c>
      <c r="AC187" s="32"/>
      <c r="AE187" s="85"/>
      <c r="AF187" s="85"/>
      <c r="AI187" s="33"/>
      <c r="AJ187" s="39"/>
      <c r="AK187" s="39"/>
      <c r="AL187" s="39"/>
      <c r="AM187" s="76"/>
      <c r="AN187" s="39"/>
      <c r="AO187" s="39"/>
      <c r="AP187" s="33"/>
      <c r="AQ187" s="77"/>
      <c r="AR187" s="39"/>
      <c r="AS187" s="39"/>
      <c r="AT187" s="76"/>
      <c r="AU187" s="39"/>
      <c r="AV187" s="78"/>
      <c r="AW187" s="33"/>
      <c r="AX187" s="77"/>
      <c r="AY187" s="39"/>
      <c r="AZ187" s="39"/>
      <c r="BA187" s="76"/>
      <c r="BB187" s="39"/>
      <c r="BC187" s="78"/>
      <c r="BD187" s="33"/>
      <c r="BE187" s="77"/>
      <c r="BF187" s="39"/>
      <c r="BG187" s="39"/>
      <c r="BH187" s="76"/>
      <c r="BI187" s="39"/>
      <c r="BJ187" s="78"/>
      <c r="BK187" s="33"/>
    </row>
    <row r="188" spans="1:63" x14ac:dyDescent="0.35">
      <c r="A188" s="77"/>
      <c r="B188" s="39"/>
      <c r="C188" s="39"/>
      <c r="D188" s="39"/>
      <c r="E188" s="39"/>
      <c r="F188" s="73"/>
      <c r="G188" s="95">
        <f>Table148745323334353633[[#This Row],[Hours Worked]]*Table148745323334353633[[#This Row],[Rate]]</f>
        <v>0</v>
      </c>
      <c r="H188" s="116"/>
      <c r="I188" s="118">
        <f>IF(Table148745323334353633[[#This Row],[Equipment Used (Dropdown)]] &lt;&gt; "", RIGHT(Table148745323334353633[[#This Row],[Equipment Used (Dropdown)]],6),0)</f>
        <v>0</v>
      </c>
      <c r="J188" s="94"/>
      <c r="K188" s="95">
        <f>Table148745323334353633[[#This Row],[Rate (Auto selects)]]*Table148745323334353633[[#This Row],[Hours Used]]</f>
        <v>0</v>
      </c>
      <c r="S188" s="33"/>
      <c r="T188" s="39"/>
      <c r="U188" s="39"/>
      <c r="V188" s="39"/>
      <c r="W188" s="39"/>
      <c r="X188" s="39"/>
      <c r="Y188" s="112">
        <f>IF(X188 &lt;&gt; "", RIGHT(Table1577531128384858688[[#This Row],[Class (Dropdown)]],6),0)</f>
        <v>0</v>
      </c>
      <c r="Z188" s="108"/>
      <c r="AA188" s="107"/>
      <c r="AB188" s="111">
        <f>Table1577531128384858688[[#This Row],[Rate (Auto fill)]]*Table1577531128384858688[[#This Row],[Hours Groomed]]</f>
        <v>0</v>
      </c>
      <c r="AC188" s="32"/>
      <c r="AE188" s="85"/>
      <c r="AF188" s="85"/>
      <c r="AI188" s="33"/>
      <c r="AJ188" s="39"/>
      <c r="AK188" s="39"/>
      <c r="AL188" s="39"/>
      <c r="AM188" s="76"/>
      <c r="AN188" s="39"/>
      <c r="AO188" s="39"/>
      <c r="AP188" s="33"/>
      <c r="AQ188" s="77"/>
      <c r="AR188" s="39"/>
      <c r="AS188" s="39"/>
      <c r="AT188" s="76"/>
      <c r="AU188" s="39"/>
      <c r="AV188" s="78"/>
      <c r="AW188" s="33"/>
      <c r="AX188" s="77"/>
      <c r="AY188" s="39"/>
      <c r="AZ188" s="39"/>
      <c r="BA188" s="76"/>
      <c r="BB188" s="39"/>
      <c r="BC188" s="78"/>
      <c r="BD188" s="33"/>
      <c r="BE188" s="77"/>
      <c r="BF188" s="39"/>
      <c r="BG188" s="39"/>
      <c r="BH188" s="76"/>
      <c r="BI188" s="39"/>
      <c r="BJ188" s="78"/>
      <c r="BK188" s="33"/>
    </row>
    <row r="189" spans="1:63" x14ac:dyDescent="0.35">
      <c r="A189" s="77"/>
      <c r="B189" s="39"/>
      <c r="C189" s="39"/>
      <c r="D189" s="39"/>
      <c r="E189" s="39"/>
      <c r="F189" s="73"/>
      <c r="G189" s="95">
        <f>Table148745323334353633[[#This Row],[Hours Worked]]*Table148745323334353633[[#This Row],[Rate]]</f>
        <v>0</v>
      </c>
      <c r="H189" s="116"/>
      <c r="I189" s="118">
        <f>IF(Table148745323334353633[[#This Row],[Equipment Used (Dropdown)]] &lt;&gt; "", RIGHT(Table148745323334353633[[#This Row],[Equipment Used (Dropdown)]],6),0)</f>
        <v>0</v>
      </c>
      <c r="J189" s="94"/>
      <c r="K189" s="95">
        <f>Table148745323334353633[[#This Row],[Rate (Auto selects)]]*Table148745323334353633[[#This Row],[Hours Used]]</f>
        <v>0</v>
      </c>
      <c r="S189" s="33"/>
      <c r="T189" s="39"/>
      <c r="U189" s="39"/>
      <c r="V189" s="39"/>
      <c r="W189" s="39"/>
      <c r="X189" s="39"/>
      <c r="Y189" s="112">
        <f>IF(X189 &lt;&gt; "", RIGHT(Table1577531128384858688[[#This Row],[Class (Dropdown)]],6),0)</f>
        <v>0</v>
      </c>
      <c r="Z189" s="108"/>
      <c r="AA189" s="107"/>
      <c r="AB189" s="111">
        <f>Table1577531128384858688[[#This Row],[Rate (Auto fill)]]*Table1577531128384858688[[#This Row],[Hours Groomed]]</f>
        <v>0</v>
      </c>
      <c r="AC189" s="32"/>
      <c r="AE189" s="85"/>
      <c r="AF189" s="85"/>
      <c r="AI189" s="33"/>
      <c r="AJ189" s="39"/>
      <c r="AK189" s="39"/>
      <c r="AL189" s="39"/>
      <c r="AM189" s="76"/>
      <c r="AN189" s="39"/>
      <c r="AO189" s="39"/>
      <c r="AP189" s="33"/>
      <c r="AQ189" s="77"/>
      <c r="AR189" s="39"/>
      <c r="AS189" s="39"/>
      <c r="AT189" s="76"/>
      <c r="AU189" s="39"/>
      <c r="AV189" s="78"/>
      <c r="AW189" s="33"/>
      <c r="AX189" s="77"/>
      <c r="AY189" s="39"/>
      <c r="AZ189" s="39"/>
      <c r="BA189" s="76"/>
      <c r="BB189" s="39"/>
      <c r="BC189" s="78"/>
      <c r="BD189" s="33"/>
      <c r="BE189" s="77"/>
      <c r="BF189" s="39"/>
      <c r="BG189" s="39"/>
      <c r="BH189" s="76"/>
      <c r="BI189" s="39"/>
      <c r="BJ189" s="78"/>
      <c r="BK189" s="33"/>
    </row>
    <row r="190" spans="1:63" x14ac:dyDescent="0.35">
      <c r="A190" s="77"/>
      <c r="B190" s="39"/>
      <c r="C190" s="39"/>
      <c r="D190" s="39"/>
      <c r="E190" s="39"/>
      <c r="F190" s="73"/>
      <c r="G190" s="95">
        <f>Table148745323334353633[[#This Row],[Hours Worked]]*Table148745323334353633[[#This Row],[Rate]]</f>
        <v>0</v>
      </c>
      <c r="H190" s="116"/>
      <c r="I190" s="118">
        <f>IF(Table148745323334353633[[#This Row],[Equipment Used (Dropdown)]] &lt;&gt; "", RIGHT(Table148745323334353633[[#This Row],[Equipment Used (Dropdown)]],6),0)</f>
        <v>0</v>
      </c>
      <c r="J190" s="94"/>
      <c r="K190" s="95">
        <f>Table148745323334353633[[#This Row],[Rate (Auto selects)]]*Table148745323334353633[[#This Row],[Hours Used]]</f>
        <v>0</v>
      </c>
      <c r="S190" s="33"/>
      <c r="T190" s="39"/>
      <c r="U190" s="39"/>
      <c r="V190" s="39"/>
      <c r="W190" s="39"/>
      <c r="X190" s="39"/>
      <c r="Y190" s="112">
        <f>IF(X190 &lt;&gt; "", RIGHT(Table1577531128384858688[[#This Row],[Class (Dropdown)]],6),0)</f>
        <v>0</v>
      </c>
      <c r="Z190" s="108"/>
      <c r="AA190" s="107"/>
      <c r="AB190" s="111">
        <f>Table1577531128384858688[[#This Row],[Rate (Auto fill)]]*Table1577531128384858688[[#This Row],[Hours Groomed]]</f>
        <v>0</v>
      </c>
      <c r="AC190" s="32"/>
      <c r="AE190" s="85"/>
      <c r="AF190" s="85"/>
      <c r="AI190" s="33"/>
      <c r="AJ190" s="39"/>
      <c r="AK190" s="39"/>
      <c r="AL190" s="39"/>
      <c r="AM190" s="76"/>
      <c r="AN190" s="39"/>
      <c r="AO190" s="39"/>
      <c r="AP190" s="33"/>
      <c r="AQ190" s="77"/>
      <c r="AR190" s="39"/>
      <c r="AS190" s="39"/>
      <c r="AT190" s="76"/>
      <c r="AU190" s="39"/>
      <c r="AV190" s="78"/>
      <c r="AW190" s="33"/>
      <c r="AX190" s="77"/>
      <c r="AY190" s="39"/>
      <c r="AZ190" s="39"/>
      <c r="BA190" s="76"/>
      <c r="BB190" s="39"/>
      <c r="BC190" s="78"/>
      <c r="BD190" s="33"/>
      <c r="BE190" s="77"/>
      <c r="BF190" s="39"/>
      <c r="BG190" s="39"/>
      <c r="BH190" s="76"/>
      <c r="BI190" s="39"/>
      <c r="BJ190" s="78"/>
      <c r="BK190" s="33"/>
    </row>
    <row r="191" spans="1:63" x14ac:dyDescent="0.35">
      <c r="A191" s="77"/>
      <c r="B191" s="39"/>
      <c r="C191" s="39"/>
      <c r="D191" s="39"/>
      <c r="E191" s="39"/>
      <c r="F191" s="73"/>
      <c r="G191" s="95">
        <f>Table148745323334353633[[#This Row],[Hours Worked]]*Table148745323334353633[[#This Row],[Rate]]</f>
        <v>0</v>
      </c>
      <c r="H191" s="116"/>
      <c r="I191" s="118">
        <f>IF(Table148745323334353633[[#This Row],[Equipment Used (Dropdown)]] &lt;&gt; "", RIGHT(Table148745323334353633[[#This Row],[Equipment Used (Dropdown)]],6),0)</f>
        <v>0</v>
      </c>
      <c r="J191" s="94"/>
      <c r="K191" s="95">
        <f>Table148745323334353633[[#This Row],[Rate (Auto selects)]]*Table148745323334353633[[#This Row],[Hours Used]]</f>
        <v>0</v>
      </c>
      <c r="S191" s="33"/>
      <c r="T191" s="39"/>
      <c r="U191" s="39"/>
      <c r="V191" s="39"/>
      <c r="W191" s="39"/>
      <c r="X191" s="39"/>
      <c r="Y191" s="112">
        <f>IF(X191 &lt;&gt; "", RIGHT(Table1577531128384858688[[#This Row],[Class (Dropdown)]],6),0)</f>
        <v>0</v>
      </c>
      <c r="Z191" s="108"/>
      <c r="AA191" s="107"/>
      <c r="AB191" s="111">
        <f>Table1577531128384858688[[#This Row],[Rate (Auto fill)]]*Table1577531128384858688[[#This Row],[Hours Groomed]]</f>
        <v>0</v>
      </c>
      <c r="AC191" s="32"/>
      <c r="AE191" s="85"/>
      <c r="AF191" s="85"/>
      <c r="AI191" s="33"/>
      <c r="AJ191" s="39"/>
      <c r="AK191" s="39"/>
      <c r="AL191" s="39"/>
      <c r="AM191" s="76"/>
      <c r="AN191" s="39"/>
      <c r="AO191" s="39"/>
      <c r="AP191" s="33"/>
      <c r="AQ191" s="77"/>
      <c r="AR191" s="39"/>
      <c r="AS191" s="39"/>
      <c r="AT191" s="76"/>
      <c r="AU191" s="39"/>
      <c r="AV191" s="78"/>
      <c r="AW191" s="33"/>
      <c r="AX191" s="77"/>
      <c r="AY191" s="39"/>
      <c r="AZ191" s="39"/>
      <c r="BA191" s="76"/>
      <c r="BB191" s="39"/>
      <c r="BC191" s="78"/>
      <c r="BD191" s="33"/>
      <c r="BE191" s="77"/>
      <c r="BF191" s="39"/>
      <c r="BG191" s="39"/>
      <c r="BH191" s="76"/>
      <c r="BI191" s="39"/>
      <c r="BJ191" s="78"/>
      <c r="BK191" s="33"/>
    </row>
    <row r="192" spans="1:63" x14ac:dyDescent="0.35">
      <c r="A192" s="77"/>
      <c r="B192" s="39"/>
      <c r="C192" s="39"/>
      <c r="D192" s="39"/>
      <c r="E192" s="39"/>
      <c r="F192" s="73"/>
      <c r="G192" s="95">
        <f>Table148745323334353633[[#This Row],[Hours Worked]]*Table148745323334353633[[#This Row],[Rate]]</f>
        <v>0</v>
      </c>
      <c r="H192" s="116"/>
      <c r="I192" s="118">
        <f>IF(Table148745323334353633[[#This Row],[Equipment Used (Dropdown)]] &lt;&gt; "", RIGHT(Table148745323334353633[[#This Row],[Equipment Used (Dropdown)]],6),0)</f>
        <v>0</v>
      </c>
      <c r="J192" s="94"/>
      <c r="K192" s="95">
        <f>Table148745323334353633[[#This Row],[Rate (Auto selects)]]*Table148745323334353633[[#This Row],[Hours Used]]</f>
        <v>0</v>
      </c>
      <c r="S192" s="33"/>
      <c r="T192" s="39"/>
      <c r="U192" s="39"/>
      <c r="V192" s="39"/>
      <c r="W192" s="39"/>
      <c r="X192" s="39"/>
      <c r="Y192" s="112">
        <f>IF(X192 &lt;&gt; "", RIGHT(Table1577531128384858688[[#This Row],[Class (Dropdown)]],6),0)</f>
        <v>0</v>
      </c>
      <c r="Z192" s="108"/>
      <c r="AA192" s="107"/>
      <c r="AB192" s="111">
        <f>Table1577531128384858688[[#This Row],[Rate (Auto fill)]]*Table1577531128384858688[[#This Row],[Hours Groomed]]</f>
        <v>0</v>
      </c>
      <c r="AC192" s="32"/>
      <c r="AE192" s="85"/>
      <c r="AF192" s="85"/>
      <c r="AI192" s="33"/>
      <c r="AJ192" s="39"/>
      <c r="AK192" s="39"/>
      <c r="AL192" s="39"/>
      <c r="AM192" s="76"/>
      <c r="AN192" s="39"/>
      <c r="AO192" s="39"/>
      <c r="AP192" s="33"/>
      <c r="AQ192" s="77"/>
      <c r="AR192" s="39"/>
      <c r="AS192" s="39"/>
      <c r="AT192" s="76"/>
      <c r="AU192" s="39"/>
      <c r="AV192" s="78"/>
      <c r="AW192" s="33"/>
      <c r="AX192" s="77"/>
      <c r="AY192" s="39"/>
      <c r="AZ192" s="39"/>
      <c r="BA192" s="76"/>
      <c r="BB192" s="39"/>
      <c r="BC192" s="78"/>
      <c r="BD192" s="33"/>
      <c r="BE192" s="77"/>
      <c r="BF192" s="39"/>
      <c r="BG192" s="39"/>
      <c r="BH192" s="76"/>
      <c r="BI192" s="39"/>
      <c r="BJ192" s="78"/>
      <c r="BK192" s="33"/>
    </row>
    <row r="193" spans="1:63" x14ac:dyDescent="0.35">
      <c r="A193" s="77"/>
      <c r="B193" s="39"/>
      <c r="C193" s="39"/>
      <c r="D193" s="39"/>
      <c r="E193" s="39"/>
      <c r="F193" s="73"/>
      <c r="G193" s="95">
        <f>Table148745323334353633[[#This Row],[Hours Worked]]*Table148745323334353633[[#This Row],[Rate]]</f>
        <v>0</v>
      </c>
      <c r="H193" s="116"/>
      <c r="I193" s="118">
        <f>IF(Table148745323334353633[[#This Row],[Equipment Used (Dropdown)]] &lt;&gt; "", RIGHT(Table148745323334353633[[#This Row],[Equipment Used (Dropdown)]],6),0)</f>
        <v>0</v>
      </c>
      <c r="J193" s="94"/>
      <c r="K193" s="95">
        <f>Table148745323334353633[[#This Row],[Rate (Auto selects)]]*Table148745323334353633[[#This Row],[Hours Used]]</f>
        <v>0</v>
      </c>
      <c r="S193" s="33"/>
      <c r="T193" s="39"/>
      <c r="U193" s="39"/>
      <c r="V193" s="39"/>
      <c r="W193" s="39"/>
      <c r="X193" s="39"/>
      <c r="Y193" s="112">
        <f>IF(X193 &lt;&gt; "", RIGHT(Table1577531128384858688[[#This Row],[Class (Dropdown)]],6),0)</f>
        <v>0</v>
      </c>
      <c r="Z193" s="108"/>
      <c r="AA193" s="107"/>
      <c r="AB193" s="111">
        <f>Table1577531128384858688[[#This Row],[Rate (Auto fill)]]*Table1577531128384858688[[#This Row],[Hours Groomed]]</f>
        <v>0</v>
      </c>
      <c r="AC193" s="32"/>
      <c r="AE193" s="85"/>
      <c r="AF193" s="85"/>
      <c r="AI193" s="33"/>
      <c r="AJ193" s="39"/>
      <c r="AK193" s="39"/>
      <c r="AL193" s="39"/>
      <c r="AM193" s="76"/>
      <c r="AN193" s="39"/>
      <c r="AO193" s="39"/>
      <c r="AP193" s="33"/>
      <c r="AQ193" s="77"/>
      <c r="AR193" s="39"/>
      <c r="AS193" s="39"/>
      <c r="AT193" s="76"/>
      <c r="AU193" s="39"/>
      <c r="AV193" s="78"/>
      <c r="AW193" s="33"/>
      <c r="AX193" s="77"/>
      <c r="AY193" s="39"/>
      <c r="AZ193" s="39"/>
      <c r="BA193" s="76"/>
      <c r="BB193" s="39"/>
      <c r="BC193" s="78"/>
      <c r="BD193" s="33"/>
      <c r="BE193" s="77"/>
      <c r="BF193" s="39"/>
      <c r="BG193" s="39"/>
      <c r="BH193" s="76"/>
      <c r="BI193" s="39"/>
      <c r="BJ193" s="78"/>
      <c r="BK193" s="33"/>
    </row>
    <row r="194" spans="1:63" x14ac:dyDescent="0.35">
      <c r="A194" s="77"/>
      <c r="B194" s="39"/>
      <c r="C194" s="39"/>
      <c r="D194" s="39"/>
      <c r="E194" s="39"/>
      <c r="F194" s="73"/>
      <c r="G194" s="95">
        <f>Table148745323334353633[[#This Row],[Hours Worked]]*Table148745323334353633[[#This Row],[Rate]]</f>
        <v>0</v>
      </c>
      <c r="H194" s="116"/>
      <c r="I194" s="118">
        <f>IF(Table148745323334353633[[#This Row],[Equipment Used (Dropdown)]] &lt;&gt; "", RIGHT(Table148745323334353633[[#This Row],[Equipment Used (Dropdown)]],6),0)</f>
        <v>0</v>
      </c>
      <c r="J194" s="94"/>
      <c r="K194" s="95">
        <f>Table148745323334353633[[#This Row],[Rate (Auto selects)]]*Table148745323334353633[[#This Row],[Hours Used]]</f>
        <v>0</v>
      </c>
      <c r="S194" s="33"/>
      <c r="T194" s="39"/>
      <c r="U194" s="39"/>
      <c r="V194" s="39"/>
      <c r="W194" s="39"/>
      <c r="X194" s="39"/>
      <c r="Y194" s="112">
        <f>IF(X194 &lt;&gt; "", RIGHT(Table1577531128384858688[[#This Row],[Class (Dropdown)]],6),0)</f>
        <v>0</v>
      </c>
      <c r="Z194" s="108"/>
      <c r="AA194" s="107"/>
      <c r="AB194" s="111">
        <f>Table1577531128384858688[[#This Row],[Rate (Auto fill)]]*Table1577531128384858688[[#This Row],[Hours Groomed]]</f>
        <v>0</v>
      </c>
      <c r="AC194" s="32"/>
      <c r="AE194" s="85"/>
      <c r="AF194" s="85"/>
      <c r="AI194" s="33"/>
      <c r="AJ194" s="39"/>
      <c r="AK194" s="39"/>
      <c r="AL194" s="39"/>
      <c r="AM194" s="76"/>
      <c r="AN194" s="39"/>
      <c r="AO194" s="39"/>
      <c r="AP194" s="33"/>
      <c r="AQ194" s="77"/>
      <c r="AR194" s="39"/>
      <c r="AS194" s="39"/>
      <c r="AT194" s="76"/>
      <c r="AU194" s="39"/>
      <c r="AV194" s="78"/>
      <c r="AW194" s="33"/>
      <c r="AX194" s="77"/>
      <c r="AY194" s="39"/>
      <c r="AZ194" s="39"/>
      <c r="BA194" s="76"/>
      <c r="BB194" s="39"/>
      <c r="BC194" s="78"/>
      <c r="BD194" s="33"/>
      <c r="BE194" s="77"/>
      <c r="BF194" s="39"/>
      <c r="BG194" s="39"/>
      <c r="BH194" s="76"/>
      <c r="BI194" s="39"/>
      <c r="BJ194" s="78"/>
      <c r="BK194" s="33"/>
    </row>
    <row r="195" spans="1:63" x14ac:dyDescent="0.35">
      <c r="A195" s="77"/>
      <c r="B195" s="39"/>
      <c r="C195" s="39"/>
      <c r="D195" s="39"/>
      <c r="E195" s="39"/>
      <c r="F195" s="73"/>
      <c r="G195" s="95">
        <f>Table148745323334353633[[#This Row],[Hours Worked]]*Table148745323334353633[[#This Row],[Rate]]</f>
        <v>0</v>
      </c>
      <c r="H195" s="116"/>
      <c r="I195" s="118">
        <f>IF(Table148745323334353633[[#This Row],[Equipment Used (Dropdown)]] &lt;&gt; "", RIGHT(Table148745323334353633[[#This Row],[Equipment Used (Dropdown)]],6),0)</f>
        <v>0</v>
      </c>
      <c r="J195" s="94"/>
      <c r="K195" s="95">
        <f>Table148745323334353633[[#This Row],[Rate (Auto selects)]]*Table148745323334353633[[#This Row],[Hours Used]]</f>
        <v>0</v>
      </c>
      <c r="S195" s="33"/>
      <c r="T195" s="39"/>
      <c r="U195" s="39"/>
      <c r="V195" s="39"/>
      <c r="W195" s="39"/>
      <c r="X195" s="39"/>
      <c r="Y195" s="112">
        <f>IF(X195 &lt;&gt; "", RIGHT(Table1577531128384858688[[#This Row],[Class (Dropdown)]],6),0)</f>
        <v>0</v>
      </c>
      <c r="Z195" s="108"/>
      <c r="AA195" s="107"/>
      <c r="AB195" s="111">
        <f>Table1577531128384858688[[#This Row],[Rate (Auto fill)]]*Table1577531128384858688[[#This Row],[Hours Groomed]]</f>
        <v>0</v>
      </c>
      <c r="AC195" s="32"/>
      <c r="AE195" s="85"/>
      <c r="AF195" s="85"/>
      <c r="AI195" s="33"/>
      <c r="AJ195" s="39"/>
      <c r="AK195" s="39"/>
      <c r="AL195" s="39"/>
      <c r="AM195" s="76"/>
      <c r="AN195" s="39"/>
      <c r="AO195" s="39"/>
      <c r="AP195" s="33"/>
      <c r="AQ195" s="77"/>
      <c r="AR195" s="39"/>
      <c r="AS195" s="39"/>
      <c r="AT195" s="76"/>
      <c r="AU195" s="39"/>
      <c r="AV195" s="78"/>
      <c r="AW195" s="33"/>
      <c r="AX195" s="77"/>
      <c r="AY195" s="39"/>
      <c r="AZ195" s="39"/>
      <c r="BA195" s="76"/>
      <c r="BB195" s="39"/>
      <c r="BC195" s="78"/>
      <c r="BD195" s="33"/>
      <c r="BE195" s="77"/>
      <c r="BF195" s="39"/>
      <c r="BG195" s="39"/>
      <c r="BH195" s="76"/>
      <c r="BI195" s="39"/>
      <c r="BJ195" s="78"/>
      <c r="BK195" s="33"/>
    </row>
    <row r="196" spans="1:63" x14ac:dyDescent="0.35">
      <c r="A196" s="77"/>
      <c r="B196" s="39"/>
      <c r="C196" s="39"/>
      <c r="D196" s="39"/>
      <c r="E196" s="39"/>
      <c r="F196" s="73"/>
      <c r="G196" s="95">
        <f>Table148745323334353633[[#This Row],[Hours Worked]]*Table148745323334353633[[#This Row],[Rate]]</f>
        <v>0</v>
      </c>
      <c r="H196" s="116"/>
      <c r="I196" s="118">
        <f>IF(Table148745323334353633[[#This Row],[Equipment Used (Dropdown)]] &lt;&gt; "", RIGHT(Table148745323334353633[[#This Row],[Equipment Used (Dropdown)]],6),0)</f>
        <v>0</v>
      </c>
      <c r="J196" s="94"/>
      <c r="K196" s="95">
        <f>Table148745323334353633[[#This Row],[Rate (Auto selects)]]*Table148745323334353633[[#This Row],[Hours Used]]</f>
        <v>0</v>
      </c>
      <c r="S196" s="33"/>
      <c r="T196" s="39"/>
      <c r="U196" s="39"/>
      <c r="V196" s="39"/>
      <c r="W196" s="39"/>
      <c r="X196" s="39"/>
      <c r="Y196" s="112">
        <f>IF(X196 &lt;&gt; "", RIGHT(Table1577531128384858688[[#This Row],[Class (Dropdown)]],6),0)</f>
        <v>0</v>
      </c>
      <c r="Z196" s="108"/>
      <c r="AA196" s="107"/>
      <c r="AB196" s="111">
        <f>Table1577531128384858688[[#This Row],[Rate (Auto fill)]]*Table1577531128384858688[[#This Row],[Hours Groomed]]</f>
        <v>0</v>
      </c>
      <c r="AC196" s="32"/>
      <c r="AE196" s="85"/>
      <c r="AF196" s="85"/>
      <c r="AI196" s="33"/>
      <c r="AJ196" s="39"/>
      <c r="AK196" s="39"/>
      <c r="AL196" s="39"/>
      <c r="AM196" s="76"/>
      <c r="AN196" s="39"/>
      <c r="AO196" s="39"/>
      <c r="AP196" s="33"/>
      <c r="AQ196" s="77"/>
      <c r="AR196" s="39"/>
      <c r="AS196" s="39"/>
      <c r="AT196" s="76"/>
      <c r="AU196" s="39"/>
      <c r="AV196" s="78"/>
      <c r="AW196" s="33"/>
      <c r="AX196" s="77"/>
      <c r="AY196" s="39"/>
      <c r="AZ196" s="39"/>
      <c r="BA196" s="76"/>
      <c r="BB196" s="39"/>
      <c r="BC196" s="78"/>
      <c r="BD196" s="33"/>
      <c r="BE196" s="77"/>
      <c r="BF196" s="39"/>
      <c r="BG196" s="39"/>
      <c r="BH196" s="76"/>
      <c r="BI196" s="39"/>
      <c r="BJ196" s="78"/>
      <c r="BK196" s="33"/>
    </row>
    <row r="197" spans="1:63" x14ac:dyDescent="0.35">
      <c r="A197" s="77"/>
      <c r="B197" s="39"/>
      <c r="C197" s="39"/>
      <c r="D197" s="39"/>
      <c r="E197" s="39"/>
      <c r="F197" s="73"/>
      <c r="G197" s="95">
        <f>Table148745323334353633[[#This Row],[Hours Worked]]*Table148745323334353633[[#This Row],[Rate]]</f>
        <v>0</v>
      </c>
      <c r="H197" s="116"/>
      <c r="I197" s="118">
        <f>IF(Table148745323334353633[[#This Row],[Equipment Used (Dropdown)]] &lt;&gt; "", RIGHT(Table148745323334353633[[#This Row],[Equipment Used (Dropdown)]],6),0)</f>
        <v>0</v>
      </c>
      <c r="J197" s="94"/>
      <c r="K197" s="95">
        <f>Table148745323334353633[[#This Row],[Rate (Auto selects)]]*Table148745323334353633[[#This Row],[Hours Used]]</f>
        <v>0</v>
      </c>
      <c r="S197" s="33"/>
      <c r="T197" s="39"/>
      <c r="U197" s="39"/>
      <c r="V197" s="39"/>
      <c r="W197" s="39"/>
      <c r="X197" s="39"/>
      <c r="Y197" s="112">
        <f>IF(X197 &lt;&gt; "", RIGHT(Table1577531128384858688[[#This Row],[Class (Dropdown)]],6),0)</f>
        <v>0</v>
      </c>
      <c r="Z197" s="108"/>
      <c r="AA197" s="107"/>
      <c r="AB197" s="111">
        <f>Table1577531128384858688[[#This Row],[Rate (Auto fill)]]*Table1577531128384858688[[#This Row],[Hours Groomed]]</f>
        <v>0</v>
      </c>
      <c r="AC197" s="32"/>
      <c r="AE197" s="85"/>
      <c r="AF197" s="85"/>
      <c r="AI197" s="33"/>
      <c r="AJ197" s="39"/>
      <c r="AK197" s="39"/>
      <c r="AL197" s="39"/>
      <c r="AM197" s="76"/>
      <c r="AN197" s="39"/>
      <c r="AO197" s="39"/>
      <c r="AP197" s="33"/>
      <c r="AQ197" s="77"/>
      <c r="AR197" s="39"/>
      <c r="AS197" s="39"/>
      <c r="AT197" s="76"/>
      <c r="AU197" s="39"/>
      <c r="AV197" s="78"/>
      <c r="AW197" s="33"/>
      <c r="AX197" s="77"/>
      <c r="AY197" s="39"/>
      <c r="AZ197" s="39"/>
      <c r="BA197" s="76"/>
      <c r="BB197" s="39"/>
      <c r="BC197" s="78"/>
      <c r="BD197" s="33"/>
      <c r="BE197" s="77"/>
      <c r="BF197" s="39"/>
      <c r="BG197" s="39"/>
      <c r="BH197" s="76"/>
      <c r="BI197" s="39"/>
      <c r="BJ197" s="78"/>
      <c r="BK197" s="33"/>
    </row>
    <row r="198" spans="1:63" x14ac:dyDescent="0.35">
      <c r="A198" s="77"/>
      <c r="B198" s="39"/>
      <c r="C198" s="39"/>
      <c r="D198" s="39"/>
      <c r="E198" s="39"/>
      <c r="F198" s="73"/>
      <c r="G198" s="95">
        <f>Table148745323334353633[[#This Row],[Hours Worked]]*Table148745323334353633[[#This Row],[Rate]]</f>
        <v>0</v>
      </c>
      <c r="H198" s="116"/>
      <c r="I198" s="118">
        <f>IF(Table148745323334353633[[#This Row],[Equipment Used (Dropdown)]] &lt;&gt; "", RIGHT(Table148745323334353633[[#This Row],[Equipment Used (Dropdown)]],6),0)</f>
        <v>0</v>
      </c>
      <c r="J198" s="94"/>
      <c r="K198" s="95">
        <f>Table148745323334353633[[#This Row],[Rate (Auto selects)]]*Table148745323334353633[[#This Row],[Hours Used]]</f>
        <v>0</v>
      </c>
      <c r="S198" s="33"/>
      <c r="T198" s="39"/>
      <c r="U198" s="39"/>
      <c r="V198" s="39"/>
      <c r="W198" s="39"/>
      <c r="X198" s="39"/>
      <c r="Y198" s="112">
        <f>IF(X198 &lt;&gt; "", RIGHT(Table1577531128384858688[[#This Row],[Class (Dropdown)]],6),0)</f>
        <v>0</v>
      </c>
      <c r="Z198" s="108"/>
      <c r="AA198" s="107"/>
      <c r="AB198" s="111">
        <f>Table1577531128384858688[[#This Row],[Rate (Auto fill)]]*Table1577531128384858688[[#This Row],[Hours Groomed]]</f>
        <v>0</v>
      </c>
      <c r="AC198" s="32"/>
      <c r="AE198" s="85"/>
      <c r="AF198" s="85"/>
      <c r="AI198" s="33"/>
      <c r="AJ198" s="39"/>
      <c r="AK198" s="39"/>
      <c r="AL198" s="39"/>
      <c r="AM198" s="76"/>
      <c r="AN198" s="39"/>
      <c r="AO198" s="39"/>
      <c r="AP198" s="33"/>
      <c r="AQ198" s="77"/>
      <c r="AR198" s="39"/>
      <c r="AS198" s="39"/>
      <c r="AT198" s="76"/>
      <c r="AU198" s="39"/>
      <c r="AV198" s="78"/>
      <c r="AW198" s="33"/>
      <c r="AX198" s="77"/>
      <c r="AY198" s="39"/>
      <c r="AZ198" s="39"/>
      <c r="BA198" s="76"/>
      <c r="BB198" s="39"/>
      <c r="BC198" s="78"/>
      <c r="BD198" s="33"/>
      <c r="BE198" s="77"/>
      <c r="BF198" s="39"/>
      <c r="BG198" s="39"/>
      <c r="BH198" s="76"/>
      <c r="BI198" s="39"/>
      <c r="BJ198" s="78"/>
      <c r="BK198" s="33"/>
    </row>
    <row r="199" spans="1:63" x14ac:dyDescent="0.35">
      <c r="A199" s="77"/>
      <c r="B199" s="39"/>
      <c r="C199" s="39"/>
      <c r="D199" s="39"/>
      <c r="E199" s="39"/>
      <c r="F199" s="73"/>
      <c r="G199" s="95">
        <f>Table148745323334353633[[#This Row],[Hours Worked]]*Table148745323334353633[[#This Row],[Rate]]</f>
        <v>0</v>
      </c>
      <c r="H199" s="116"/>
      <c r="I199" s="118">
        <f>IF(Table148745323334353633[[#This Row],[Equipment Used (Dropdown)]] &lt;&gt; "", RIGHT(Table148745323334353633[[#This Row],[Equipment Used (Dropdown)]],6),0)</f>
        <v>0</v>
      </c>
      <c r="J199" s="94"/>
      <c r="K199" s="95">
        <f>Table148745323334353633[[#This Row],[Rate (Auto selects)]]*Table148745323334353633[[#This Row],[Hours Used]]</f>
        <v>0</v>
      </c>
      <c r="S199" s="33"/>
      <c r="T199" s="39"/>
      <c r="U199" s="39"/>
      <c r="V199" s="39"/>
      <c r="W199" s="39"/>
      <c r="X199" s="39"/>
      <c r="Y199" s="112">
        <f>IF(X199 &lt;&gt; "", RIGHT(Table1577531128384858688[[#This Row],[Class (Dropdown)]],6),0)</f>
        <v>0</v>
      </c>
      <c r="Z199" s="108"/>
      <c r="AA199" s="107"/>
      <c r="AB199" s="111">
        <f>Table1577531128384858688[[#This Row],[Rate (Auto fill)]]*Table1577531128384858688[[#This Row],[Hours Groomed]]</f>
        <v>0</v>
      </c>
      <c r="AC199" s="32"/>
      <c r="AE199" s="85"/>
      <c r="AF199" s="85"/>
      <c r="AI199" s="33"/>
      <c r="AJ199" s="39"/>
      <c r="AK199" s="39"/>
      <c r="AL199" s="39"/>
      <c r="AM199" s="76"/>
      <c r="AN199" s="39"/>
      <c r="AO199" s="39"/>
      <c r="AP199" s="33"/>
      <c r="AQ199" s="77"/>
      <c r="AR199" s="39"/>
      <c r="AS199" s="39"/>
      <c r="AT199" s="76"/>
      <c r="AU199" s="39"/>
      <c r="AV199" s="78"/>
      <c r="AW199" s="33"/>
      <c r="AX199" s="77"/>
      <c r="AY199" s="39"/>
      <c r="AZ199" s="39"/>
      <c r="BA199" s="76"/>
      <c r="BB199" s="39"/>
      <c r="BC199" s="78"/>
      <c r="BD199" s="33"/>
      <c r="BE199" s="77"/>
      <c r="BF199" s="39"/>
      <c r="BG199" s="39"/>
      <c r="BH199" s="76"/>
      <c r="BI199" s="39"/>
      <c r="BJ199" s="78"/>
      <c r="BK199" s="33"/>
    </row>
    <row r="200" spans="1:63" x14ac:dyDescent="0.35">
      <c r="A200" s="77"/>
      <c r="B200" s="39"/>
      <c r="C200" s="39"/>
      <c r="D200" s="39"/>
      <c r="E200" s="39"/>
      <c r="F200" s="73"/>
      <c r="G200" s="95">
        <f>Table148745323334353633[[#This Row],[Hours Worked]]*Table148745323334353633[[#This Row],[Rate]]</f>
        <v>0</v>
      </c>
      <c r="H200" s="116"/>
      <c r="I200" s="118">
        <f>IF(Table148745323334353633[[#This Row],[Equipment Used (Dropdown)]] &lt;&gt; "", RIGHT(Table148745323334353633[[#This Row],[Equipment Used (Dropdown)]],6),0)</f>
        <v>0</v>
      </c>
      <c r="J200" s="94"/>
      <c r="K200" s="95">
        <f>Table148745323334353633[[#This Row],[Rate (Auto selects)]]*Table148745323334353633[[#This Row],[Hours Used]]</f>
        <v>0</v>
      </c>
      <c r="S200" s="33"/>
      <c r="T200" s="39"/>
      <c r="U200" s="39"/>
      <c r="V200" s="39"/>
      <c r="W200" s="39"/>
      <c r="X200" s="39"/>
      <c r="Y200" s="112">
        <f>IF(X200 &lt;&gt; "", RIGHT(Table1577531128384858688[[#This Row],[Class (Dropdown)]],6),0)</f>
        <v>0</v>
      </c>
      <c r="Z200" s="108"/>
      <c r="AA200" s="107"/>
      <c r="AB200" s="111">
        <f>Table1577531128384858688[[#This Row],[Rate (Auto fill)]]*Table1577531128384858688[[#This Row],[Hours Groomed]]</f>
        <v>0</v>
      </c>
      <c r="AC200" s="32"/>
      <c r="AE200" s="85"/>
      <c r="AF200" s="85"/>
      <c r="AI200" s="33"/>
      <c r="AJ200" s="39"/>
      <c r="AK200" s="39"/>
      <c r="AL200" s="39"/>
      <c r="AM200" s="76"/>
      <c r="AN200" s="39"/>
      <c r="AO200" s="39"/>
      <c r="AP200" s="33"/>
      <c r="AQ200" s="77"/>
      <c r="AR200" s="39"/>
      <c r="AS200" s="39"/>
      <c r="AT200" s="76"/>
      <c r="AU200" s="39"/>
      <c r="AV200" s="78"/>
      <c r="AW200" s="33"/>
      <c r="AX200" s="77"/>
      <c r="AY200" s="39"/>
      <c r="AZ200" s="39"/>
      <c r="BA200" s="76"/>
      <c r="BB200" s="39"/>
      <c r="BC200" s="78"/>
      <c r="BD200" s="33"/>
      <c r="BE200" s="77"/>
      <c r="BF200" s="39"/>
      <c r="BG200" s="39"/>
      <c r="BH200" s="76"/>
      <c r="BI200" s="39"/>
      <c r="BJ200" s="78"/>
      <c r="BK200" s="33"/>
    </row>
    <row r="201" spans="1:63" x14ac:dyDescent="0.35">
      <c r="A201" s="77"/>
      <c r="B201" s="39"/>
      <c r="C201" s="39"/>
      <c r="D201" s="39"/>
      <c r="E201" s="39"/>
      <c r="F201" s="73"/>
      <c r="G201" s="95">
        <f>Table148745323334353633[[#This Row],[Hours Worked]]*Table148745323334353633[[#This Row],[Rate]]</f>
        <v>0</v>
      </c>
      <c r="H201" s="116"/>
      <c r="I201" s="118">
        <f>IF(Table148745323334353633[[#This Row],[Equipment Used (Dropdown)]] &lt;&gt; "", RIGHT(Table148745323334353633[[#This Row],[Equipment Used (Dropdown)]],6),0)</f>
        <v>0</v>
      </c>
      <c r="J201" s="94"/>
      <c r="K201" s="95">
        <f>Table148745323334353633[[#This Row],[Rate (Auto selects)]]*Table148745323334353633[[#This Row],[Hours Used]]</f>
        <v>0</v>
      </c>
      <c r="S201" s="33"/>
      <c r="T201" s="39"/>
      <c r="U201" s="39"/>
      <c r="V201" s="39"/>
      <c r="W201" s="39"/>
      <c r="X201" s="39"/>
      <c r="Y201" s="112">
        <f>IF(X201 &lt;&gt; "", RIGHT(Table1577531128384858688[[#This Row],[Class (Dropdown)]],6),0)</f>
        <v>0</v>
      </c>
      <c r="Z201" s="108"/>
      <c r="AA201" s="107"/>
      <c r="AB201" s="111">
        <f>Table1577531128384858688[[#This Row],[Rate (Auto fill)]]*Table1577531128384858688[[#This Row],[Hours Groomed]]</f>
        <v>0</v>
      </c>
      <c r="AC201" s="32"/>
      <c r="AE201" s="85"/>
      <c r="AF201" s="85"/>
      <c r="AI201" s="33"/>
      <c r="AJ201" s="39"/>
      <c r="AK201" s="39"/>
      <c r="AL201" s="39"/>
      <c r="AM201" s="76"/>
      <c r="AN201" s="39"/>
      <c r="AO201" s="39"/>
      <c r="AP201" s="33"/>
      <c r="AQ201" s="77"/>
      <c r="AR201" s="39"/>
      <c r="AS201" s="39"/>
      <c r="AT201" s="76"/>
      <c r="AU201" s="39"/>
      <c r="AV201" s="78"/>
      <c r="AW201" s="33"/>
      <c r="AX201" s="77"/>
      <c r="AY201" s="39"/>
      <c r="AZ201" s="39"/>
      <c r="BA201" s="76"/>
      <c r="BB201" s="39"/>
      <c r="BC201" s="78"/>
      <c r="BD201" s="33"/>
      <c r="BE201" s="77"/>
      <c r="BF201" s="39"/>
      <c r="BG201" s="39"/>
      <c r="BH201" s="76"/>
      <c r="BI201" s="39"/>
      <c r="BJ201" s="78"/>
      <c r="BK201" s="33"/>
    </row>
    <row r="202" spans="1:63" ht="15.6" thickBot="1" x14ac:dyDescent="0.4">
      <c r="A202" s="81"/>
      <c r="B202" s="82"/>
      <c r="C202" s="82"/>
      <c r="D202" s="82"/>
      <c r="E202" s="82"/>
      <c r="F202" s="86"/>
      <c r="G202" s="95">
        <f>Table148745323334353633[[#This Row],[Hours Worked]]*Table148745323334353633[[#This Row],[Rate]]</f>
        <v>0</v>
      </c>
      <c r="H202" s="116"/>
      <c r="I202" s="118">
        <f>IF(Table148745323334353633[[#This Row],[Equipment Used (Dropdown)]] &lt;&gt; "", RIGHT(Table148745323334353633[[#This Row],[Equipment Used (Dropdown)]],6),0)</f>
        <v>0</v>
      </c>
      <c r="J202" s="94"/>
      <c r="K202" s="95">
        <f>Table148745323334353633[[#This Row],[Rate (Auto selects)]]*Table148745323334353633[[#This Row],[Hours Used]]</f>
        <v>0</v>
      </c>
      <c r="S202" s="33"/>
      <c r="T202" s="39"/>
      <c r="U202" s="39"/>
      <c r="V202" s="39"/>
      <c r="W202" s="39"/>
      <c r="X202" s="39"/>
      <c r="Y202" s="112">
        <f>IF(X202 &lt;&gt; "", RIGHT(Table1577531128384858688[[#This Row],[Class (Dropdown)]],6),0)</f>
        <v>0</v>
      </c>
      <c r="Z202" s="108"/>
      <c r="AA202" s="107"/>
      <c r="AB202" s="111">
        <f>Table1577531128384858688[[#This Row],[Rate (Auto fill)]]*Table1577531128384858688[[#This Row],[Hours Groomed]]</f>
        <v>0</v>
      </c>
      <c r="AC202" s="32"/>
      <c r="AE202" s="85"/>
      <c r="AF202" s="85"/>
      <c r="AI202" s="33"/>
      <c r="AJ202" s="39"/>
      <c r="AK202" s="39"/>
      <c r="AL202" s="39"/>
      <c r="AM202" s="76"/>
      <c r="AN202" s="39"/>
      <c r="AO202" s="39"/>
      <c r="AP202" s="33"/>
      <c r="AQ202" s="81"/>
      <c r="AR202" s="82"/>
      <c r="AS202" s="82"/>
      <c r="AT202" s="87"/>
      <c r="AU202" s="82"/>
      <c r="AV202" s="83"/>
      <c r="AW202" s="33"/>
      <c r="AX202" s="81"/>
      <c r="AY202" s="82"/>
      <c r="AZ202" s="82"/>
      <c r="BA202" s="87"/>
      <c r="BB202" s="82"/>
      <c r="BC202" s="83"/>
      <c r="BD202" s="33"/>
      <c r="BE202" s="81"/>
      <c r="BF202" s="82"/>
      <c r="BG202" s="82"/>
      <c r="BH202" s="87"/>
      <c r="BI202" s="82"/>
      <c r="BJ202" s="83"/>
      <c r="BK202" s="33"/>
    </row>
    <row r="203" spans="1:63" x14ac:dyDescent="0.35">
      <c r="A203" s="88"/>
      <c r="B203" s="88"/>
      <c r="C203" s="88"/>
      <c r="D203" s="88"/>
      <c r="E203" s="89"/>
      <c r="F203" s="90"/>
      <c r="G203" s="90"/>
      <c r="H203" s="113"/>
      <c r="I203" s="90"/>
      <c r="J203" s="90"/>
      <c r="S203" s="88"/>
      <c r="T203" s="88"/>
      <c r="U203" s="88"/>
      <c r="V203" s="88"/>
      <c r="W203" s="90"/>
      <c r="X203" s="88"/>
      <c r="Y203" s="90"/>
      <c r="AG203" s="88"/>
      <c r="AH203" s="88"/>
      <c r="AI203" s="88"/>
      <c r="AJ203" s="88"/>
      <c r="AK203" s="88"/>
      <c r="AL203" s="88"/>
      <c r="AN203" s="88"/>
      <c r="AO203" s="88"/>
      <c r="AP203" s="88"/>
      <c r="AQ203" s="90"/>
      <c r="AR203" s="88"/>
      <c r="AS203" s="88"/>
      <c r="AU203" s="88"/>
      <c r="AV203" s="88"/>
      <c r="AW203" s="88"/>
      <c r="AX203" s="90"/>
      <c r="AY203" s="88"/>
      <c r="AZ203" s="88"/>
      <c r="BB203" s="88"/>
      <c r="BC203" s="88"/>
      <c r="BD203" s="88"/>
      <c r="BE203" s="88"/>
      <c r="BF203" s="88"/>
      <c r="BG203" s="88"/>
    </row>
    <row r="204" spans="1:63" x14ac:dyDescent="0.35">
      <c r="A204" s="88"/>
      <c r="B204" s="88"/>
      <c r="C204" s="88"/>
      <c r="D204" s="88"/>
      <c r="E204" s="89"/>
      <c r="F204" s="90"/>
      <c r="G204" s="90"/>
      <c r="H204" s="113"/>
      <c r="I204" s="90"/>
      <c r="J204" s="90"/>
      <c r="S204" s="88"/>
      <c r="T204" s="88"/>
      <c r="U204" s="88"/>
      <c r="V204" s="88"/>
      <c r="W204" s="90"/>
      <c r="X204" s="88"/>
      <c r="Y204" s="90"/>
      <c r="AG204" s="88"/>
      <c r="AH204" s="88"/>
      <c r="AI204" s="88"/>
      <c r="AJ204" s="88"/>
      <c r="AK204" s="88"/>
      <c r="AL204" s="88"/>
      <c r="AN204" s="88"/>
      <c r="AO204" s="88"/>
      <c r="AP204" s="88"/>
      <c r="AQ204" s="90"/>
      <c r="AR204" s="88"/>
      <c r="AS204" s="88"/>
      <c r="AU204" s="88"/>
      <c r="AV204" s="88"/>
      <c r="AW204" s="88"/>
      <c r="AX204" s="90"/>
      <c r="AY204" s="88"/>
      <c r="AZ204" s="88"/>
      <c r="BB204" s="88"/>
      <c r="BC204" s="88"/>
      <c r="BD204" s="88"/>
      <c r="BE204" s="88"/>
      <c r="BF204" s="88"/>
      <c r="BG204" s="88"/>
    </row>
  </sheetData>
  <mergeCells count="14">
    <mergeCell ref="AX6:BC6"/>
    <mergeCell ref="BE6:BH6"/>
    <mergeCell ref="D1:F1"/>
    <mergeCell ref="G1:H1"/>
    <mergeCell ref="J1:P1"/>
    <mergeCell ref="A3:D3"/>
    <mergeCell ref="A4:D4"/>
    <mergeCell ref="A6:E6"/>
    <mergeCell ref="H6:K6"/>
    <mergeCell ref="M7:O7"/>
    <mergeCell ref="T6:AB6"/>
    <mergeCell ref="AD6:AH6"/>
    <mergeCell ref="AJ6:AO6"/>
    <mergeCell ref="AQ6:AV6"/>
  </mergeCells>
  <dataValidations count="5">
    <dataValidation type="list" allowBlank="1" showInputMessage="1" showErrorMessage="1" sqref="X8:X202" xr:uid="{71D5E5FD-36E0-4F5B-A7AD-D1F37D2EBEE6}">
      <formula1>$Q$8:$Q$17</formula1>
    </dataValidation>
    <dataValidation allowBlank="1" showErrorMessage="1" prompt="Enter Transport expenses in this column under this heading" sqref="AQ6" xr:uid="{9417140D-915B-4D08-A0B0-4134F4A420BA}"/>
    <dataValidation allowBlank="1" showErrorMessage="1" prompt="Enter Meal expenses in this column under this heading" sqref="AX6 BE6" xr:uid="{D94A03F1-880F-48DB-B120-554966CB6133}"/>
    <dataValidation type="list" allowBlank="1" showInputMessage="1" showErrorMessage="1" sqref="H8:H202" xr:uid="{0AB2A0DC-175F-4998-9922-3F785917D98F}">
      <formula1>$M$9:$M$37</formula1>
    </dataValidation>
    <dataValidation type="list" allowBlank="1" showInputMessage="1" showErrorMessage="1" sqref="W8:W202" xr:uid="{DE204688-2044-402E-A5EA-F68EF55E5A19}">
      <formula1>$AD$8:$AD$42</formula1>
    </dataValidation>
  </dataValidations>
  <pageMargins left="0.7" right="0.7" top="0.75" bottom="0.75" header="0.3" footer="0.3"/>
  <drawing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028E1-9B45-4434-ADB6-1850388242A7}">
  <dimension ref="A1:BT204"/>
  <sheetViews>
    <sheetView zoomScale="40" zoomScaleNormal="40" workbookViewId="0">
      <selection activeCell="J4" sqref="J4:P4"/>
    </sheetView>
  </sheetViews>
  <sheetFormatPr defaultColWidth="0" defaultRowHeight="15" x14ac:dyDescent="0.35"/>
  <cols>
    <col min="1" max="1" width="16.6328125" style="85" customWidth="1"/>
    <col min="2" max="2" width="19.6328125" style="85" bestFit="1" customWidth="1"/>
    <col min="3" max="3" width="11.36328125" style="85" customWidth="1"/>
    <col min="4" max="4" width="23.6328125" style="85" bestFit="1" customWidth="1"/>
    <col min="5" max="5" width="24.08984375" style="91" bestFit="1" customWidth="1"/>
    <col min="6" max="6" width="31.1796875" style="92" customWidth="1"/>
    <col min="7" max="7" width="24.08984375" style="92" customWidth="1"/>
    <col min="8" max="8" width="30.81640625" style="114" customWidth="1"/>
    <col min="9" max="9" width="24.08984375" style="92" customWidth="1"/>
    <col min="10" max="10" width="26.453125" style="92" bestFit="1" customWidth="1"/>
    <col min="11" max="11" width="31.1796875" style="33" customWidth="1"/>
    <col min="12" max="12" width="24.81640625" style="33" customWidth="1"/>
    <col min="13" max="13" width="23.1796875" style="33" customWidth="1"/>
    <col min="14" max="14" width="25.90625" style="33" bestFit="1" customWidth="1"/>
    <col min="15" max="15" width="17.453125" style="33" customWidth="1"/>
    <col min="16" max="16" width="18.81640625" style="33" customWidth="1"/>
    <col min="17" max="17" width="12.1796875" style="33" bestFit="1" customWidth="1"/>
    <col min="18" max="18" width="9.1796875" style="33" bestFit="1" customWidth="1"/>
    <col min="19" max="19" width="7.36328125" style="85" customWidth="1"/>
    <col min="20" max="20" width="20" style="85" bestFit="1" customWidth="1"/>
    <col min="21" max="21" width="16.1796875" style="85" customWidth="1"/>
    <col min="22" max="22" width="16.453125" style="85" bestFit="1" customWidth="1"/>
    <col min="23" max="23" width="17.90625" style="92" customWidth="1"/>
    <col min="24" max="24" width="17.08984375" style="85" bestFit="1" customWidth="1"/>
    <col min="25" max="25" width="15.90625" style="92" customWidth="1"/>
    <col min="26" max="26" width="15.90625" style="33" customWidth="1"/>
    <col min="27" max="27" width="13.90625" style="85" bestFit="1" customWidth="1"/>
    <col min="28" max="28" width="13.6328125" style="85" bestFit="1" customWidth="1"/>
    <col min="29" max="30" width="18.81640625" style="85" bestFit="1" customWidth="1"/>
    <col min="31" max="31" width="13.453125" style="33" bestFit="1" customWidth="1"/>
    <col min="32" max="32" width="16.1796875" style="33" bestFit="1" customWidth="1"/>
    <col min="33" max="33" width="17.1796875" style="85" customWidth="1"/>
    <col min="34" max="34" width="11.36328125" style="85" bestFit="1" customWidth="1"/>
    <col min="35" max="35" width="28.1796875" style="85" bestFit="1" customWidth="1"/>
    <col min="36" max="36" width="14.54296875" style="85" bestFit="1" customWidth="1"/>
    <col min="37" max="37" width="30.6328125" style="85" bestFit="1" customWidth="1"/>
    <col min="38" max="38" width="29.90625" style="85" bestFit="1" customWidth="1"/>
    <col min="39" max="39" width="18.90625" style="33" bestFit="1" customWidth="1"/>
    <col min="40" max="41" width="20.08984375" style="85" bestFit="1" customWidth="1"/>
    <col min="42" max="42" width="25.81640625" style="85" customWidth="1"/>
    <col min="43" max="43" width="14.54296875" style="92" bestFit="1" customWidth="1"/>
    <col min="44" max="44" width="28.1796875" style="85" customWidth="1"/>
    <col min="45" max="45" width="27.453125" style="85" customWidth="1"/>
    <col min="46" max="46" width="18.90625" style="33" bestFit="1" customWidth="1"/>
    <col min="47" max="48" width="20.08984375" style="85" bestFit="1" customWidth="1"/>
    <col min="49" max="49" width="22.81640625" style="85" customWidth="1"/>
    <col min="50" max="50" width="13.90625" style="92" bestFit="1" customWidth="1"/>
    <col min="51" max="51" width="28.1796875" style="85" customWidth="1"/>
    <col min="52" max="52" width="27.453125" style="85" customWidth="1"/>
    <col min="53" max="53" width="18.90625" style="33" bestFit="1" customWidth="1"/>
    <col min="54" max="54" width="20.08984375" style="85" bestFit="1" customWidth="1"/>
    <col min="55" max="55" width="20.81640625" style="85" customWidth="1"/>
    <col min="56" max="56" width="24.90625" style="85" customWidth="1"/>
    <col min="57" max="57" width="14.08984375" style="85" bestFit="1" customWidth="1"/>
    <col min="58" max="58" width="28.1796875" style="85" customWidth="1"/>
    <col min="59" max="59" width="27.453125" style="85" customWidth="1"/>
    <col min="60" max="60" width="18.90625" style="33" bestFit="1" customWidth="1"/>
    <col min="61" max="72" width="0" style="57" hidden="1" customWidth="1"/>
    <col min="73" max="16384" width="8.81640625" style="57" hidden="1"/>
  </cols>
  <sheetData>
    <row r="1" spans="1:63" s="33" customFormat="1" ht="86.4" customHeight="1" thickBot="1" x14ac:dyDescent="0.55000000000000004">
      <c r="D1" s="135" t="s">
        <v>46</v>
      </c>
      <c r="E1" s="136"/>
      <c r="F1" s="137"/>
      <c r="G1" s="138" t="s">
        <v>47</v>
      </c>
      <c r="H1" s="139"/>
      <c r="I1" s="58"/>
      <c r="J1" s="140" t="s">
        <v>33</v>
      </c>
      <c r="K1" s="140"/>
      <c r="L1" s="140"/>
      <c r="M1" s="140"/>
      <c r="N1" s="140"/>
      <c r="O1" s="140"/>
      <c r="P1" s="140"/>
    </row>
    <row r="2" spans="1:63" s="33" customFormat="1" ht="8.4" customHeight="1" thickBot="1" x14ac:dyDescent="0.4">
      <c r="F2" s="58"/>
      <c r="G2" s="58"/>
      <c r="H2" s="58"/>
      <c r="I2" s="58"/>
    </row>
    <row r="3" spans="1:63" ht="40.950000000000003" customHeight="1" thickBot="1" x14ac:dyDescent="0.45">
      <c r="A3" s="141" t="s">
        <v>3</v>
      </c>
      <c r="B3" s="142"/>
      <c r="C3" s="142"/>
      <c r="D3" s="143"/>
      <c r="E3" s="33"/>
      <c r="F3" s="58"/>
      <c r="G3" s="58"/>
      <c r="H3" s="58"/>
      <c r="I3" s="58"/>
      <c r="J3" s="25" t="s">
        <v>23</v>
      </c>
      <c r="K3" s="25" t="s">
        <v>24</v>
      </c>
      <c r="L3" s="25" t="s">
        <v>5</v>
      </c>
      <c r="M3" s="25" t="s">
        <v>25</v>
      </c>
      <c r="N3" s="25" t="s">
        <v>26</v>
      </c>
      <c r="O3" s="25" t="s">
        <v>27</v>
      </c>
      <c r="P3" s="25" t="s">
        <v>28</v>
      </c>
      <c r="S3" s="33"/>
      <c r="T3" s="33"/>
      <c r="U3" s="33"/>
      <c r="V3" s="33"/>
      <c r="W3" s="33"/>
      <c r="X3" s="33"/>
      <c r="Y3" s="33"/>
      <c r="AA3" s="33"/>
      <c r="AB3" s="33"/>
      <c r="AC3" s="33"/>
      <c r="AD3" s="33"/>
      <c r="AG3" s="33"/>
      <c r="AH3" s="33"/>
      <c r="AI3" s="33"/>
      <c r="AJ3" s="33"/>
      <c r="AK3" s="33"/>
      <c r="AL3" s="33"/>
      <c r="AN3" s="33"/>
      <c r="AO3" s="33"/>
      <c r="AP3" s="33"/>
      <c r="AQ3" s="33"/>
      <c r="AR3" s="33"/>
      <c r="AS3" s="33"/>
      <c r="AU3" s="33"/>
      <c r="AV3" s="33"/>
      <c r="AW3" s="33"/>
      <c r="AX3" s="33"/>
      <c r="AY3" s="33"/>
      <c r="AZ3" s="33"/>
      <c r="BB3" s="33"/>
      <c r="BC3" s="33"/>
      <c r="BD3" s="33"/>
      <c r="BE3" s="33"/>
      <c r="BF3" s="33"/>
      <c r="BG3" s="33"/>
    </row>
    <row r="4" spans="1:63" ht="35.25" customHeight="1" thickBot="1" x14ac:dyDescent="0.45">
      <c r="A4" s="144" t="s">
        <v>29</v>
      </c>
      <c r="B4" s="145"/>
      <c r="C4" s="145"/>
      <c r="D4" s="146"/>
      <c r="E4" s="59"/>
      <c r="F4" s="60"/>
      <c r="G4" s="60"/>
      <c r="H4" s="60"/>
      <c r="I4" s="60"/>
      <c r="J4" s="61">
        <f>SUM(G8:G5577)</f>
        <v>0</v>
      </c>
      <c r="K4" s="61">
        <f>SUM(Table14874532333435363[Total Equipment Usage ($)])</f>
        <v>0</v>
      </c>
      <c r="L4" s="61">
        <f>SUM(AB8:AB5577)</f>
        <v>0</v>
      </c>
      <c r="M4" s="61">
        <f>SUM(Table15374972535455565[Cost])</f>
        <v>0</v>
      </c>
      <c r="N4" s="61">
        <f>SUM(Table158754122939495969[Cost])</f>
        <v>0</v>
      </c>
      <c r="O4" s="61">
        <f>SUM(Table159755133040506070[Cost])</f>
        <v>0</v>
      </c>
      <c r="P4" s="61">
        <f>SUM(Table160756143141516171[Cost])</f>
        <v>0</v>
      </c>
      <c r="S4" s="33"/>
      <c r="T4" s="33"/>
      <c r="U4" s="33"/>
      <c r="V4" s="33"/>
      <c r="W4" s="33"/>
      <c r="X4" s="33"/>
      <c r="Y4" s="33"/>
      <c r="AA4" s="33"/>
      <c r="AB4" s="104"/>
      <c r="AC4" s="104"/>
      <c r="AD4" s="33"/>
      <c r="AG4" s="33"/>
      <c r="AH4" s="33"/>
      <c r="AI4" s="33"/>
      <c r="AJ4" s="33"/>
      <c r="AK4" s="33"/>
      <c r="AL4" s="33"/>
      <c r="AN4" s="33"/>
      <c r="AO4" s="33"/>
      <c r="AP4" s="33"/>
      <c r="AQ4" s="33"/>
      <c r="AR4" s="33"/>
      <c r="AS4" s="33"/>
      <c r="AU4" s="33"/>
      <c r="AV4" s="33"/>
      <c r="AW4" s="33"/>
      <c r="AX4" s="33"/>
      <c r="AY4" s="33"/>
      <c r="AZ4" s="33"/>
      <c r="BB4" s="33"/>
      <c r="BC4" s="33"/>
      <c r="BD4" s="33"/>
      <c r="BE4" s="33"/>
      <c r="BF4" s="33"/>
      <c r="BG4" s="33"/>
    </row>
    <row r="5" spans="1:63" s="63" customFormat="1" ht="10.199999999999999" customHeight="1" thickBot="1" x14ac:dyDescent="0.4">
      <c r="A5" s="62"/>
      <c r="B5" s="62"/>
      <c r="C5" s="62"/>
      <c r="D5" s="62"/>
      <c r="F5" s="64"/>
      <c r="G5" s="64"/>
      <c r="H5" s="64"/>
      <c r="I5" s="64"/>
      <c r="J5" s="64"/>
      <c r="M5" s="65"/>
      <c r="N5" s="65"/>
      <c r="O5" s="65"/>
      <c r="P5" s="65"/>
    </row>
    <row r="6" spans="1:63" ht="34.5" customHeight="1" thickBot="1" x14ac:dyDescent="0.4">
      <c r="A6" s="131" t="s">
        <v>44</v>
      </c>
      <c r="B6" s="132"/>
      <c r="C6" s="132"/>
      <c r="D6" s="132"/>
      <c r="E6" s="133"/>
      <c r="F6" s="103" t="s">
        <v>61</v>
      </c>
      <c r="H6" s="134" t="s">
        <v>45</v>
      </c>
      <c r="I6" s="126"/>
      <c r="J6" s="126"/>
      <c r="K6" s="126"/>
      <c r="T6" s="130" t="s">
        <v>5</v>
      </c>
      <c r="U6" s="127"/>
      <c r="V6" s="127"/>
      <c r="W6" s="127"/>
      <c r="X6" s="127"/>
      <c r="Y6" s="127"/>
      <c r="Z6" s="127"/>
      <c r="AA6" s="127"/>
      <c r="AB6" s="127"/>
      <c r="AD6" s="127" t="s">
        <v>94</v>
      </c>
      <c r="AE6" s="127"/>
      <c r="AF6" s="127"/>
      <c r="AG6" s="127"/>
      <c r="AH6" s="127"/>
      <c r="AJ6" s="127" t="s">
        <v>25</v>
      </c>
      <c r="AK6" s="127"/>
      <c r="AL6" s="127"/>
      <c r="AM6" s="127"/>
      <c r="AN6" s="127"/>
      <c r="AO6" s="127"/>
      <c r="AQ6" s="126" t="s">
        <v>26</v>
      </c>
      <c r="AR6" s="126"/>
      <c r="AS6" s="126"/>
      <c r="AT6" s="126"/>
      <c r="AU6" s="126"/>
      <c r="AV6" s="126"/>
      <c r="AX6" s="127" t="s">
        <v>87</v>
      </c>
      <c r="AY6" s="127"/>
      <c r="AZ6" s="127"/>
      <c r="BA6" s="127"/>
      <c r="BB6" s="127"/>
      <c r="BC6" s="127"/>
      <c r="BE6" s="127" t="s">
        <v>28</v>
      </c>
      <c r="BF6" s="127"/>
      <c r="BG6" s="127"/>
      <c r="BH6" s="127"/>
    </row>
    <row r="7" spans="1:63" ht="42.75" customHeight="1" x14ac:dyDescent="0.35">
      <c r="A7" s="66" t="s">
        <v>6</v>
      </c>
      <c r="B7" s="26" t="s">
        <v>30</v>
      </c>
      <c r="C7" s="26" t="s">
        <v>31</v>
      </c>
      <c r="D7" s="26" t="s">
        <v>7</v>
      </c>
      <c r="E7" s="26" t="s">
        <v>8</v>
      </c>
      <c r="F7" s="26" t="s">
        <v>9</v>
      </c>
      <c r="G7" s="93" t="s">
        <v>32</v>
      </c>
      <c r="H7" s="93" t="s">
        <v>85</v>
      </c>
      <c r="I7" s="93" t="s">
        <v>86</v>
      </c>
      <c r="J7" s="93" t="s">
        <v>22</v>
      </c>
      <c r="K7" s="93" t="s">
        <v>49</v>
      </c>
      <c r="M7" s="128" t="s">
        <v>34</v>
      </c>
      <c r="N7" s="129"/>
      <c r="O7" s="129"/>
      <c r="Q7" s="26" t="s">
        <v>41</v>
      </c>
      <c r="R7" s="26" t="s">
        <v>9</v>
      </c>
      <c r="S7" s="33"/>
      <c r="T7" s="67" t="s">
        <v>6</v>
      </c>
      <c r="U7" s="27" t="s">
        <v>38</v>
      </c>
      <c r="V7" s="27" t="s">
        <v>39</v>
      </c>
      <c r="W7" s="27" t="s">
        <v>95</v>
      </c>
      <c r="X7" s="27" t="s">
        <v>97</v>
      </c>
      <c r="Y7" s="27" t="s">
        <v>96</v>
      </c>
      <c r="Z7" s="27" t="s">
        <v>89</v>
      </c>
      <c r="AA7" s="27" t="s">
        <v>40</v>
      </c>
      <c r="AB7" s="68" t="s">
        <v>48</v>
      </c>
      <c r="AC7" s="69"/>
      <c r="AD7" s="70" t="s">
        <v>92</v>
      </c>
      <c r="AE7" s="28" t="s">
        <v>93</v>
      </c>
      <c r="AF7" s="28" t="s">
        <v>12</v>
      </c>
      <c r="AG7" s="28" t="s">
        <v>90</v>
      </c>
      <c r="AH7" s="29" t="s">
        <v>91</v>
      </c>
      <c r="AI7" s="71"/>
      <c r="AJ7" s="26" t="s">
        <v>6</v>
      </c>
      <c r="AK7" s="26" t="s">
        <v>10</v>
      </c>
      <c r="AL7" s="26" t="s">
        <v>11</v>
      </c>
      <c r="AM7" s="26" t="s">
        <v>35</v>
      </c>
      <c r="AN7" s="26" t="s">
        <v>36</v>
      </c>
      <c r="AO7" s="26" t="s">
        <v>37</v>
      </c>
      <c r="AP7" s="33"/>
      <c r="AQ7" s="30" t="s">
        <v>6</v>
      </c>
      <c r="AR7" s="27" t="s">
        <v>10</v>
      </c>
      <c r="AS7" s="27" t="s">
        <v>11</v>
      </c>
      <c r="AT7" s="27" t="s">
        <v>35</v>
      </c>
      <c r="AU7" s="27" t="s">
        <v>36</v>
      </c>
      <c r="AV7" s="31" t="s">
        <v>37</v>
      </c>
      <c r="AW7" s="33"/>
      <c r="AX7" s="30" t="s">
        <v>6</v>
      </c>
      <c r="AY7" s="27" t="s">
        <v>10</v>
      </c>
      <c r="AZ7" s="27" t="s">
        <v>53</v>
      </c>
      <c r="BA7" s="27" t="s">
        <v>35</v>
      </c>
      <c r="BB7" s="27" t="s">
        <v>36</v>
      </c>
      <c r="BC7" s="31" t="s">
        <v>37</v>
      </c>
      <c r="BD7" s="33"/>
      <c r="BE7" s="30" t="s">
        <v>6</v>
      </c>
      <c r="BF7" s="27" t="s">
        <v>43</v>
      </c>
      <c r="BG7" s="27" t="s">
        <v>42</v>
      </c>
      <c r="BH7" s="27" t="s">
        <v>35</v>
      </c>
      <c r="BI7" s="27" t="s">
        <v>36</v>
      </c>
      <c r="BJ7" s="31" t="s">
        <v>37</v>
      </c>
      <c r="BK7" s="33"/>
    </row>
    <row r="8" spans="1:63" ht="30" x14ac:dyDescent="0.35">
      <c r="A8" s="72"/>
      <c r="B8" s="39"/>
      <c r="C8" s="39"/>
      <c r="D8" s="39"/>
      <c r="E8" s="39"/>
      <c r="F8" s="73"/>
      <c r="G8" s="95">
        <f>Table14874532333435363313[[#This Row],[Hours Worked]]*Table14874532333435363313[[#This Row],[Rate]]</f>
        <v>0</v>
      </c>
      <c r="H8" s="115"/>
      <c r="I8" s="117">
        <f>IF(Table14874532333435363313[[#This Row],[Equipment Used (Dropdown)]] &lt;&gt; "", RIGHT(Table14874532333435363313[[#This Row],[Equipment Used (Dropdown)]],6),0)</f>
        <v>0</v>
      </c>
      <c r="J8" s="94"/>
      <c r="K8" s="95">
        <f>Table14874532333435363313[[#This Row],[Rate (Auto selects)]]*Table14874532333435363313[[#This Row],[Hours Used]]</f>
        <v>0</v>
      </c>
      <c r="M8" s="74" t="s">
        <v>84</v>
      </c>
      <c r="N8" s="24" t="s">
        <v>21</v>
      </c>
      <c r="O8" s="106" t="s">
        <v>9</v>
      </c>
      <c r="Q8" s="40" t="s">
        <v>136</v>
      </c>
      <c r="R8" s="61">
        <v>173</v>
      </c>
      <c r="S8" s="33"/>
      <c r="T8" s="75"/>
      <c r="U8" s="39"/>
      <c r="V8" s="39"/>
      <c r="W8" s="39"/>
      <c r="X8" s="39"/>
      <c r="Y8" s="112">
        <f>IF(X8 &lt;&gt; "", RIGHT(Table157753112838485868818[[#This Row],[Class (Dropdown)]],6),0)</f>
        <v>0</v>
      </c>
      <c r="Z8" s="108"/>
      <c r="AA8" s="107"/>
      <c r="AB8" s="111">
        <f>Table157753112838485868818[[#This Row],[Rate (Auto fill)]]*Table157753112838485868818[[#This Row],[Hours Groomed]]</f>
        <v>0</v>
      </c>
      <c r="AC8" s="32"/>
      <c r="AD8" s="73"/>
      <c r="AE8" s="39"/>
      <c r="AF8" s="39"/>
      <c r="AG8" s="39"/>
      <c r="AH8" s="78"/>
      <c r="AI8" s="33"/>
      <c r="AJ8" s="75"/>
      <c r="AK8" s="39"/>
      <c r="AL8" s="39"/>
      <c r="AM8" s="76"/>
      <c r="AN8" s="39"/>
      <c r="AO8" s="39"/>
      <c r="AP8" s="33"/>
      <c r="AQ8" s="72"/>
      <c r="AR8" s="39"/>
      <c r="AS8" s="39"/>
      <c r="AT8" s="76"/>
      <c r="AU8" s="39"/>
      <c r="AV8" s="78"/>
      <c r="AW8" s="33"/>
      <c r="AX8" s="72"/>
      <c r="AY8" s="39"/>
      <c r="AZ8" s="39"/>
      <c r="BA8" s="76"/>
      <c r="BB8" s="39"/>
      <c r="BC8" s="78"/>
      <c r="BD8" s="33"/>
      <c r="BE8" s="72"/>
      <c r="BF8" s="39"/>
      <c r="BG8" s="39"/>
      <c r="BH8" s="76"/>
      <c r="BI8" s="39"/>
      <c r="BJ8" s="78"/>
      <c r="BK8" s="33"/>
    </row>
    <row r="9" spans="1:63" ht="45.6" customHeight="1" x14ac:dyDescent="0.35">
      <c r="A9" s="77"/>
      <c r="B9" s="39"/>
      <c r="C9" s="39"/>
      <c r="D9" s="39"/>
      <c r="E9" s="39"/>
      <c r="F9" s="73"/>
      <c r="G9" s="95">
        <f>Table14874532333435363313[[#This Row],[Hours Worked]]*Table14874532333435363313[[#This Row],[Rate]]</f>
        <v>0</v>
      </c>
      <c r="H9" s="116"/>
      <c r="I9" s="117">
        <f>IF(Table14874532333435363313[[#This Row],[Equipment Used (Dropdown)]] &lt;&gt; "", RIGHT(Table14874532333435363313[[#This Row],[Equipment Used (Dropdown)]],6),0)</f>
        <v>0</v>
      </c>
      <c r="J9" s="94"/>
      <c r="K9" s="95">
        <f>Table14874532333435363313[[#This Row],[Rate (Auto selects)]]*Table14874532333435363313[[#This Row],[Hours Used]]</f>
        <v>0</v>
      </c>
      <c r="M9" s="94" t="s">
        <v>121</v>
      </c>
      <c r="N9" s="94" t="s">
        <v>58</v>
      </c>
      <c r="O9" s="107">
        <v>15.58</v>
      </c>
      <c r="Q9" s="40" t="s">
        <v>135</v>
      </c>
      <c r="R9" s="61">
        <v>131</v>
      </c>
      <c r="S9" s="33"/>
      <c r="T9" s="39"/>
      <c r="U9" s="39"/>
      <c r="V9" s="39"/>
      <c r="W9" s="39"/>
      <c r="X9" s="39"/>
      <c r="Y9" s="112">
        <f>IF(X9 &lt;&gt; "", RIGHT(Table157753112838485868818[[#This Row],[Class (Dropdown)]],6),0)</f>
        <v>0</v>
      </c>
      <c r="Z9" s="108"/>
      <c r="AA9" s="107"/>
      <c r="AB9" s="111">
        <f>Table157753112838485868818[[#This Row],[Rate (Auto fill)]]*Table157753112838485868818[[#This Row],[Hours Groomed]]</f>
        <v>0</v>
      </c>
      <c r="AC9" s="32"/>
      <c r="AD9" s="73"/>
      <c r="AE9" s="39"/>
      <c r="AF9" s="39"/>
      <c r="AG9" s="39"/>
      <c r="AH9" s="78"/>
      <c r="AI9" s="33"/>
      <c r="AJ9" s="39"/>
      <c r="AK9" s="39"/>
      <c r="AL9" s="39"/>
      <c r="AM9" s="76"/>
      <c r="AN9" s="39"/>
      <c r="AO9" s="39"/>
      <c r="AP9" s="33"/>
      <c r="AQ9" s="77"/>
      <c r="AR9" s="39"/>
      <c r="AS9" s="39"/>
      <c r="AT9" s="76"/>
      <c r="AU9" s="39"/>
      <c r="AV9" s="78"/>
      <c r="AW9" s="33"/>
      <c r="AX9" s="72"/>
      <c r="AY9" s="39"/>
      <c r="AZ9" s="39"/>
      <c r="BA9" s="76"/>
      <c r="BB9" s="39"/>
      <c r="BC9" s="78"/>
      <c r="BD9" s="33"/>
      <c r="BE9" s="77"/>
      <c r="BF9" s="39"/>
      <c r="BG9" s="39"/>
      <c r="BH9" s="76"/>
      <c r="BI9" s="39"/>
      <c r="BJ9" s="78"/>
      <c r="BK9" s="33"/>
    </row>
    <row r="10" spans="1:63" ht="44.4" customHeight="1" x14ac:dyDescent="0.35">
      <c r="A10" s="72"/>
      <c r="B10" s="39"/>
      <c r="C10" s="39"/>
      <c r="D10" s="39"/>
      <c r="E10" s="39"/>
      <c r="F10" s="73"/>
      <c r="G10" s="95">
        <f>Table14874532333435363313[[#This Row],[Hours Worked]]*Table14874532333435363313[[#This Row],[Rate]]</f>
        <v>0</v>
      </c>
      <c r="H10" s="115"/>
      <c r="I10" s="117">
        <f>IF(Table14874532333435363313[[#This Row],[Equipment Used (Dropdown)]] &lt;&gt; "", RIGHT(Table14874532333435363313[[#This Row],[Equipment Used (Dropdown)]],6),0)</f>
        <v>0</v>
      </c>
      <c r="J10" s="94"/>
      <c r="K10" s="95">
        <f>Table14874532333435363313[[#This Row],[Rate (Auto selects)]]*Table14874532333435363313[[#This Row],[Hours Used]]</f>
        <v>0</v>
      </c>
      <c r="M10" s="94" t="s">
        <v>122</v>
      </c>
      <c r="N10" s="94" t="s">
        <v>59</v>
      </c>
      <c r="O10" s="107">
        <v>11.51</v>
      </c>
      <c r="Q10" s="40" t="s">
        <v>134</v>
      </c>
      <c r="R10" s="61">
        <v>76</v>
      </c>
      <c r="S10" s="33"/>
      <c r="T10" s="39"/>
      <c r="U10" s="39"/>
      <c r="V10" s="39"/>
      <c r="W10" s="39"/>
      <c r="X10" s="39"/>
      <c r="Y10" s="112">
        <f>IF(X10 &lt;&gt; "", RIGHT(Table157753112838485868818[[#This Row],[Class (Dropdown)]],6),0)</f>
        <v>0</v>
      </c>
      <c r="Z10" s="108"/>
      <c r="AA10" s="107"/>
      <c r="AB10" s="111">
        <f>Table157753112838485868818[[#This Row],[Rate (Auto fill)]]*Table157753112838485868818[[#This Row],[Hours Groomed]]</f>
        <v>0</v>
      </c>
      <c r="AC10" s="32"/>
      <c r="AD10" s="39"/>
      <c r="AE10" s="39"/>
      <c r="AF10" s="39"/>
      <c r="AG10" s="39"/>
      <c r="AH10" s="78"/>
      <c r="AI10" s="33"/>
      <c r="AJ10" s="39"/>
      <c r="AK10" s="39"/>
      <c r="AL10" s="39"/>
      <c r="AM10" s="76"/>
      <c r="AN10" s="39"/>
      <c r="AO10" s="39"/>
      <c r="AP10" s="33"/>
      <c r="AQ10" s="77"/>
      <c r="AR10" s="39"/>
      <c r="AS10" s="39"/>
      <c r="AT10" s="76"/>
      <c r="AU10" s="39"/>
      <c r="AV10" s="78"/>
      <c r="AW10" s="33"/>
      <c r="AX10" s="72"/>
      <c r="AY10" s="39"/>
      <c r="AZ10" s="39"/>
      <c r="BA10" s="76"/>
      <c r="BB10" s="39"/>
      <c r="BC10" s="78"/>
      <c r="BD10" s="33"/>
      <c r="BE10" s="77"/>
      <c r="BF10" s="39"/>
      <c r="BG10" s="39"/>
      <c r="BH10" s="76"/>
      <c r="BI10" s="39"/>
      <c r="BJ10" s="78"/>
      <c r="BK10" s="33"/>
    </row>
    <row r="11" spans="1:63" ht="30" x14ac:dyDescent="0.35">
      <c r="A11" s="77"/>
      <c r="B11" s="39"/>
      <c r="C11" s="39"/>
      <c r="D11" s="39"/>
      <c r="E11" s="39"/>
      <c r="F11" s="73"/>
      <c r="G11" s="95">
        <f>Table14874532333435363313[[#This Row],[Hours Worked]]*Table14874532333435363313[[#This Row],[Rate]]</f>
        <v>0</v>
      </c>
      <c r="H11" s="116"/>
      <c r="I11" s="117">
        <f>IF(Table14874532333435363313[[#This Row],[Equipment Used (Dropdown)]] &lt;&gt; "", RIGHT(Table14874532333435363313[[#This Row],[Equipment Used (Dropdown)]],6),0)</f>
        <v>0</v>
      </c>
      <c r="J11" s="94"/>
      <c r="K11" s="95">
        <f>Table14874532333435363313[[#This Row],[Rate (Auto selects)]]*Table14874532333435363313[[#This Row],[Hours Used]]</f>
        <v>0</v>
      </c>
      <c r="M11" s="94" t="s">
        <v>123</v>
      </c>
      <c r="N11" s="94" t="s">
        <v>62</v>
      </c>
      <c r="O11" s="107">
        <v>2.31</v>
      </c>
      <c r="Q11" s="40" t="s">
        <v>133</v>
      </c>
      <c r="R11" s="61">
        <v>56</v>
      </c>
      <c r="S11" s="33"/>
      <c r="T11" s="39"/>
      <c r="U11" s="39"/>
      <c r="V11" s="39"/>
      <c r="W11" s="39"/>
      <c r="X11" s="39"/>
      <c r="Y11" s="112">
        <f>IF(X11 &lt;&gt; "", RIGHT(Table157753112838485868818[[#This Row],[Class (Dropdown)]],6),0)</f>
        <v>0</v>
      </c>
      <c r="Z11" s="108"/>
      <c r="AA11" s="107"/>
      <c r="AB11" s="111">
        <f>Table157753112838485868818[[#This Row],[Rate (Auto fill)]]*Table157753112838485868818[[#This Row],[Hours Groomed]]</f>
        <v>0</v>
      </c>
      <c r="AC11" s="32"/>
      <c r="AD11" s="39"/>
      <c r="AE11" s="39"/>
      <c r="AF11" s="39"/>
      <c r="AG11" s="39"/>
      <c r="AH11" s="78"/>
      <c r="AI11" s="33"/>
      <c r="AJ11" s="39"/>
      <c r="AK11" s="39"/>
      <c r="AL11" s="39"/>
      <c r="AM11" s="76"/>
      <c r="AN11" s="39"/>
      <c r="AO11" s="39"/>
      <c r="AP11" s="33"/>
      <c r="AQ11" s="77"/>
      <c r="AR11" s="39"/>
      <c r="AS11" s="39"/>
      <c r="AT11" s="76"/>
      <c r="AU11" s="39"/>
      <c r="AV11" s="78"/>
      <c r="AW11" s="33"/>
      <c r="AX11" s="77"/>
      <c r="AY11" s="39"/>
      <c r="AZ11" s="39"/>
      <c r="BA11" s="76"/>
      <c r="BB11" s="39"/>
      <c r="BC11" s="78"/>
      <c r="BD11" s="33"/>
      <c r="BE11" s="77"/>
      <c r="BF11" s="39"/>
      <c r="BG11" s="39"/>
      <c r="BH11" s="76"/>
      <c r="BI11" s="39"/>
      <c r="BJ11" s="78"/>
      <c r="BK11" s="33"/>
    </row>
    <row r="12" spans="1:63" ht="30" x14ac:dyDescent="0.35">
      <c r="A12" s="77"/>
      <c r="B12" s="39"/>
      <c r="C12" s="39"/>
      <c r="D12" s="39"/>
      <c r="E12" s="39"/>
      <c r="F12" s="73"/>
      <c r="G12" s="95">
        <f>Table14874532333435363313[[#This Row],[Hours Worked]]*Table14874532333435363313[[#This Row],[Rate]]</f>
        <v>0</v>
      </c>
      <c r="H12" s="116"/>
      <c r="I12" s="118">
        <f>IF(Table14874532333435363313[[#This Row],[Equipment Used (Dropdown)]] &lt;&gt; "", RIGHT(Table14874532333435363313[[#This Row],[Equipment Used (Dropdown)]],6),0)</f>
        <v>0</v>
      </c>
      <c r="J12" s="94"/>
      <c r="K12" s="95">
        <f>Table14874532333435363313[[#This Row],[Rate (Auto selects)]]*Table14874532333435363313[[#This Row],[Hours Used]]</f>
        <v>0</v>
      </c>
      <c r="M12" s="94" t="s">
        <v>124</v>
      </c>
      <c r="N12" s="94" t="s">
        <v>63</v>
      </c>
      <c r="O12" s="107">
        <v>1.44</v>
      </c>
      <c r="Q12" s="40" t="s">
        <v>132</v>
      </c>
      <c r="R12" s="61">
        <v>41</v>
      </c>
      <c r="S12" s="33"/>
      <c r="T12" s="39"/>
      <c r="U12" s="39"/>
      <c r="V12" s="39"/>
      <c r="W12" s="39"/>
      <c r="X12" s="39"/>
      <c r="Y12" s="112">
        <f>IF(X12 &lt;&gt; "", RIGHT(Table157753112838485868818[[#This Row],[Class (Dropdown)]],6),0)</f>
        <v>0</v>
      </c>
      <c r="Z12" s="108"/>
      <c r="AA12" s="107"/>
      <c r="AB12" s="111">
        <f>Table157753112838485868818[[#This Row],[Rate (Auto fill)]]*Table157753112838485868818[[#This Row],[Hours Groomed]]</f>
        <v>0</v>
      </c>
      <c r="AC12" s="32"/>
      <c r="AD12" s="39"/>
      <c r="AE12" s="39"/>
      <c r="AF12" s="39"/>
      <c r="AG12" s="39"/>
      <c r="AH12" s="78"/>
      <c r="AI12" s="33"/>
      <c r="AJ12" s="39"/>
      <c r="AK12" s="39"/>
      <c r="AL12" s="39"/>
      <c r="AM12" s="76"/>
      <c r="AN12" s="39"/>
      <c r="AO12" s="39"/>
      <c r="AP12" s="33"/>
      <c r="AQ12" s="77"/>
      <c r="AR12" s="39"/>
      <c r="AS12" s="39"/>
      <c r="AT12" s="76"/>
      <c r="AU12" s="39"/>
      <c r="AV12" s="78"/>
      <c r="AW12" s="33"/>
      <c r="AX12" s="77"/>
      <c r="AY12" s="39"/>
      <c r="AZ12" s="39"/>
      <c r="BA12" s="76"/>
      <c r="BB12" s="39"/>
      <c r="BC12" s="78"/>
      <c r="BD12" s="33"/>
      <c r="BE12" s="77"/>
      <c r="BF12" s="39"/>
      <c r="BG12" s="39"/>
      <c r="BH12" s="76"/>
      <c r="BI12" s="39"/>
      <c r="BJ12" s="78"/>
      <c r="BK12" s="33"/>
    </row>
    <row r="13" spans="1:63" ht="30" x14ac:dyDescent="0.35">
      <c r="A13" s="77"/>
      <c r="B13" s="39"/>
      <c r="C13" s="39"/>
      <c r="D13" s="39"/>
      <c r="E13" s="39"/>
      <c r="F13" s="73"/>
      <c r="G13" s="95">
        <f>Table14874532333435363313[[#This Row],[Hours Worked]]*Table14874532333435363313[[#This Row],[Rate]]</f>
        <v>0</v>
      </c>
      <c r="H13" s="116"/>
      <c r="I13" s="118">
        <f>IF(Table14874532333435363313[[#This Row],[Equipment Used (Dropdown)]] &lt;&gt; "", RIGHT(Table14874532333435363313[[#This Row],[Equipment Used (Dropdown)]],6),0)</f>
        <v>0</v>
      </c>
      <c r="J13" s="94"/>
      <c r="K13" s="95">
        <f>Table14874532333435363313[[#This Row],[Rate (Auto selects)]]*Table14874532333435363313[[#This Row],[Hours Used]]</f>
        <v>0</v>
      </c>
      <c r="M13" s="94" t="s">
        <v>125</v>
      </c>
      <c r="N13" s="94" t="s">
        <v>60</v>
      </c>
      <c r="O13" s="107">
        <v>1.29</v>
      </c>
      <c r="Q13" s="109" t="s">
        <v>131</v>
      </c>
      <c r="R13" s="110">
        <v>110</v>
      </c>
      <c r="S13" s="33"/>
      <c r="T13" s="39"/>
      <c r="U13" s="39"/>
      <c r="V13" s="39"/>
      <c r="W13" s="39"/>
      <c r="X13" s="39"/>
      <c r="Y13" s="112">
        <f>IF(X13 &lt;&gt; "", RIGHT(Table157753112838485868818[[#This Row],[Class (Dropdown)]],6),0)</f>
        <v>0</v>
      </c>
      <c r="Z13" s="108"/>
      <c r="AA13" s="107"/>
      <c r="AB13" s="111">
        <f>Table157753112838485868818[[#This Row],[Rate (Auto fill)]]*Table157753112838485868818[[#This Row],[Hours Groomed]]</f>
        <v>0</v>
      </c>
      <c r="AC13" s="32"/>
      <c r="AD13" s="39"/>
      <c r="AE13" s="39"/>
      <c r="AF13" s="39"/>
      <c r="AG13" s="39"/>
      <c r="AH13" s="78"/>
      <c r="AI13" s="33"/>
      <c r="AJ13" s="39"/>
      <c r="AK13" s="39"/>
      <c r="AL13" s="39"/>
      <c r="AM13" s="76"/>
      <c r="AN13" s="39"/>
      <c r="AO13" s="39"/>
      <c r="AP13" s="33"/>
      <c r="AQ13" s="77"/>
      <c r="AR13" s="39"/>
      <c r="AS13" s="39"/>
      <c r="AT13" s="76"/>
      <c r="AU13" s="39"/>
      <c r="AV13" s="78"/>
      <c r="AW13" s="33"/>
      <c r="AX13" s="77"/>
      <c r="AY13" s="39"/>
      <c r="AZ13" s="39"/>
      <c r="BA13" s="76"/>
      <c r="BB13" s="39"/>
      <c r="BC13" s="78"/>
      <c r="BD13" s="33"/>
      <c r="BE13" s="77"/>
      <c r="BF13" s="39"/>
      <c r="BG13" s="39"/>
      <c r="BH13" s="76"/>
      <c r="BI13" s="39"/>
      <c r="BJ13" s="78"/>
      <c r="BK13" s="33"/>
    </row>
    <row r="14" spans="1:63" ht="30" x14ac:dyDescent="0.35">
      <c r="A14" s="77"/>
      <c r="B14" s="39"/>
      <c r="C14" s="39"/>
      <c r="D14" s="39"/>
      <c r="E14" s="39"/>
      <c r="F14" s="73"/>
      <c r="G14" s="95">
        <f>Table14874532333435363313[[#This Row],[Hours Worked]]*Table14874532333435363313[[#This Row],[Rate]]</f>
        <v>0</v>
      </c>
      <c r="H14" s="116"/>
      <c r="I14" s="118">
        <f>IF(Table14874532333435363313[[#This Row],[Equipment Used (Dropdown)]] &lt;&gt; "", RIGHT(Table14874532333435363313[[#This Row],[Equipment Used (Dropdown)]],6),0)</f>
        <v>0</v>
      </c>
      <c r="J14" s="94"/>
      <c r="K14" s="95">
        <f>Table14874532333435363313[[#This Row],[Rate (Auto selects)]]*Table14874532333435363313[[#This Row],[Hours Used]]</f>
        <v>0</v>
      </c>
      <c r="M14" s="94" t="s">
        <v>126</v>
      </c>
      <c r="N14" s="94" t="s">
        <v>64</v>
      </c>
      <c r="O14" s="107">
        <v>4.4400000000000004</v>
      </c>
      <c r="Q14" s="109" t="s">
        <v>130</v>
      </c>
      <c r="R14" s="110">
        <v>83</v>
      </c>
      <c r="S14" s="33"/>
      <c r="T14" s="39"/>
      <c r="U14" s="39"/>
      <c r="V14" s="39"/>
      <c r="W14" s="39"/>
      <c r="X14" s="39"/>
      <c r="Y14" s="112">
        <f>IF(X14 &lt;&gt; "", RIGHT(Table157753112838485868818[[#This Row],[Class (Dropdown)]],6),0)</f>
        <v>0</v>
      </c>
      <c r="Z14" s="108"/>
      <c r="AA14" s="107"/>
      <c r="AB14" s="111">
        <f>Table157753112838485868818[[#This Row],[Rate (Auto fill)]]*Table157753112838485868818[[#This Row],[Hours Groomed]]</f>
        <v>0</v>
      </c>
      <c r="AC14" s="32"/>
      <c r="AD14" s="39"/>
      <c r="AE14" s="39"/>
      <c r="AF14" s="39"/>
      <c r="AG14" s="39"/>
      <c r="AH14" s="78"/>
      <c r="AI14" s="33"/>
      <c r="AJ14" s="39"/>
      <c r="AK14" s="39"/>
      <c r="AL14" s="39"/>
      <c r="AM14" s="76"/>
      <c r="AN14" s="39"/>
      <c r="AO14" s="39"/>
      <c r="AP14" s="33"/>
      <c r="AQ14" s="77"/>
      <c r="AR14" s="39"/>
      <c r="AS14" s="39"/>
      <c r="AT14" s="76"/>
      <c r="AU14" s="39"/>
      <c r="AV14" s="78"/>
      <c r="AW14" s="33"/>
      <c r="AX14" s="77"/>
      <c r="AY14" s="39"/>
      <c r="AZ14" s="39"/>
      <c r="BA14" s="76"/>
      <c r="BB14" s="39"/>
      <c r="BC14" s="78"/>
      <c r="BD14" s="33"/>
      <c r="BE14" s="77"/>
      <c r="BF14" s="39"/>
      <c r="BG14" s="39"/>
      <c r="BH14" s="76"/>
      <c r="BI14" s="39"/>
      <c r="BJ14" s="78"/>
      <c r="BK14" s="33"/>
    </row>
    <row r="15" spans="1:63" ht="30" x14ac:dyDescent="0.35">
      <c r="A15" s="77"/>
      <c r="B15" s="39"/>
      <c r="C15" s="39"/>
      <c r="D15" s="39"/>
      <c r="E15" s="39"/>
      <c r="F15" s="73"/>
      <c r="G15" s="95">
        <f>Table14874532333435363313[[#This Row],[Hours Worked]]*Table14874532333435363313[[#This Row],[Rate]]</f>
        <v>0</v>
      </c>
      <c r="H15" s="116"/>
      <c r="I15" s="118">
        <f>IF(Table14874532333435363313[[#This Row],[Equipment Used (Dropdown)]] &lt;&gt; "", RIGHT(Table14874532333435363313[[#This Row],[Equipment Used (Dropdown)]],6),0)</f>
        <v>0</v>
      </c>
      <c r="J15" s="94"/>
      <c r="K15" s="95">
        <f>Table14874532333435363313[[#This Row],[Rate (Auto selects)]]*Table14874532333435363313[[#This Row],[Hours Used]]</f>
        <v>0</v>
      </c>
      <c r="M15" s="94" t="s">
        <v>104</v>
      </c>
      <c r="N15" s="94" t="s">
        <v>65</v>
      </c>
      <c r="O15" s="107">
        <v>4.18</v>
      </c>
      <c r="Q15" s="109" t="s">
        <v>129</v>
      </c>
      <c r="R15" s="110">
        <v>46</v>
      </c>
      <c r="S15" s="33"/>
      <c r="T15" s="39"/>
      <c r="U15" s="39"/>
      <c r="V15" s="39"/>
      <c r="W15" s="39"/>
      <c r="X15" s="39"/>
      <c r="Y15" s="112">
        <f>IF(X15 &lt;&gt; "", RIGHT(Table157753112838485868818[[#This Row],[Class (Dropdown)]],6),0)</f>
        <v>0</v>
      </c>
      <c r="Z15" s="108"/>
      <c r="AA15" s="107"/>
      <c r="AB15" s="111">
        <f>Table157753112838485868818[[#This Row],[Rate (Auto fill)]]*Table157753112838485868818[[#This Row],[Hours Groomed]]</f>
        <v>0</v>
      </c>
      <c r="AC15" s="32"/>
      <c r="AD15" s="39"/>
      <c r="AE15" s="39"/>
      <c r="AF15" s="39"/>
      <c r="AG15" s="39"/>
      <c r="AH15" s="78"/>
      <c r="AI15" s="33"/>
      <c r="AJ15" s="39"/>
      <c r="AK15" s="39"/>
      <c r="AL15" s="39"/>
      <c r="AM15" s="76"/>
      <c r="AN15" s="39"/>
      <c r="AO15" s="39"/>
      <c r="AP15" s="33"/>
      <c r="AQ15" s="77"/>
      <c r="AR15" s="39"/>
      <c r="AS15" s="39"/>
      <c r="AT15" s="76"/>
      <c r="AU15" s="39"/>
      <c r="AV15" s="78"/>
      <c r="AW15" s="33"/>
      <c r="AX15" s="77"/>
      <c r="AY15" s="39"/>
      <c r="AZ15" s="39"/>
      <c r="BA15" s="76"/>
      <c r="BB15" s="39"/>
      <c r="BC15" s="78"/>
      <c r="BD15" s="33"/>
      <c r="BE15" s="77"/>
      <c r="BF15" s="39"/>
      <c r="BG15" s="39"/>
      <c r="BH15" s="76"/>
      <c r="BI15" s="39"/>
      <c r="BJ15" s="78"/>
      <c r="BK15" s="33"/>
    </row>
    <row r="16" spans="1:63" ht="30" x14ac:dyDescent="0.35">
      <c r="A16" s="77"/>
      <c r="B16" s="39"/>
      <c r="C16" s="39"/>
      <c r="D16" s="39"/>
      <c r="E16" s="39"/>
      <c r="F16" s="73"/>
      <c r="G16" s="95">
        <f>Table14874532333435363313[[#This Row],[Hours Worked]]*Table14874532333435363313[[#This Row],[Rate]]</f>
        <v>0</v>
      </c>
      <c r="H16" s="116"/>
      <c r="I16" s="118">
        <f>IF(Table14874532333435363313[[#This Row],[Equipment Used (Dropdown)]] &lt;&gt; "", RIGHT(Table14874532333435363313[[#This Row],[Equipment Used (Dropdown)]],6),0)</f>
        <v>0</v>
      </c>
      <c r="J16" s="94"/>
      <c r="K16" s="95">
        <f>Table14874532333435363313[[#This Row],[Rate (Auto selects)]]*Table14874532333435363313[[#This Row],[Hours Used]]</f>
        <v>0</v>
      </c>
      <c r="M16" s="94" t="s">
        <v>105</v>
      </c>
      <c r="N16" s="94" t="s">
        <v>66</v>
      </c>
      <c r="O16" s="107">
        <v>12.36</v>
      </c>
      <c r="P16" s="79"/>
      <c r="Q16" s="109" t="s">
        <v>128</v>
      </c>
      <c r="R16" s="110">
        <v>33</v>
      </c>
      <c r="S16" s="33"/>
      <c r="T16" s="39"/>
      <c r="U16" s="39"/>
      <c r="V16" s="39"/>
      <c r="W16" s="39"/>
      <c r="X16" s="39"/>
      <c r="Y16" s="112">
        <f>IF(X16 &lt;&gt; "", RIGHT(Table157753112838485868818[[#This Row],[Class (Dropdown)]],6),0)</f>
        <v>0</v>
      </c>
      <c r="Z16" s="108"/>
      <c r="AA16" s="107"/>
      <c r="AB16" s="111">
        <f>Table157753112838485868818[[#This Row],[Rate (Auto fill)]]*Table157753112838485868818[[#This Row],[Hours Groomed]]</f>
        <v>0</v>
      </c>
      <c r="AC16" s="32"/>
      <c r="AD16" s="39"/>
      <c r="AE16" s="39"/>
      <c r="AF16" s="39"/>
      <c r="AG16" s="39"/>
      <c r="AH16" s="78"/>
      <c r="AI16" s="33"/>
      <c r="AJ16" s="39"/>
      <c r="AK16" s="39"/>
      <c r="AL16" s="39"/>
      <c r="AM16" s="76"/>
      <c r="AN16" s="39"/>
      <c r="AO16" s="39"/>
      <c r="AP16" s="33"/>
      <c r="AQ16" s="77"/>
      <c r="AR16" s="39"/>
      <c r="AS16" s="39"/>
      <c r="AT16" s="76"/>
      <c r="AU16" s="39"/>
      <c r="AV16" s="78"/>
      <c r="AW16" s="33"/>
      <c r="AX16" s="77"/>
      <c r="AY16" s="39"/>
      <c r="AZ16" s="39"/>
      <c r="BA16" s="76"/>
      <c r="BB16" s="39"/>
      <c r="BC16" s="78"/>
      <c r="BD16" s="33"/>
      <c r="BE16" s="77"/>
      <c r="BF16" s="39"/>
      <c r="BG16" s="39"/>
      <c r="BH16" s="76"/>
      <c r="BI16" s="39"/>
      <c r="BJ16" s="78"/>
      <c r="BK16" s="33"/>
    </row>
    <row r="17" spans="1:63" ht="30" x14ac:dyDescent="0.35">
      <c r="A17" s="77"/>
      <c r="B17" s="39"/>
      <c r="C17" s="39"/>
      <c r="D17" s="39"/>
      <c r="E17" s="39"/>
      <c r="F17" s="73"/>
      <c r="G17" s="95">
        <f>Table14874532333435363313[[#This Row],[Hours Worked]]*Table14874532333435363313[[#This Row],[Rate]]</f>
        <v>0</v>
      </c>
      <c r="H17" s="116"/>
      <c r="I17" s="118">
        <f>IF(Table14874532333435363313[[#This Row],[Equipment Used (Dropdown)]] &lt;&gt; "", RIGHT(Table14874532333435363313[[#This Row],[Equipment Used (Dropdown)]],6),0)</f>
        <v>0</v>
      </c>
      <c r="J17" s="94"/>
      <c r="K17" s="95">
        <f>Table14874532333435363313[[#This Row],[Rate (Auto selects)]]*Table14874532333435363313[[#This Row],[Hours Used]]</f>
        <v>0</v>
      </c>
      <c r="M17" s="94" t="s">
        <v>106</v>
      </c>
      <c r="N17" s="94" t="s">
        <v>67</v>
      </c>
      <c r="O17" s="107">
        <v>6.91</v>
      </c>
      <c r="P17" s="79"/>
      <c r="Q17" s="109" t="s">
        <v>127</v>
      </c>
      <c r="R17" s="110">
        <v>28</v>
      </c>
      <c r="S17" s="33"/>
      <c r="T17" s="39" t="s">
        <v>50</v>
      </c>
      <c r="U17" s="39"/>
      <c r="V17" s="39"/>
      <c r="W17" s="39"/>
      <c r="X17" s="39"/>
      <c r="Y17" s="112">
        <f>IF(X17 &lt;&gt; "", RIGHT(Table157753112838485868818[[#This Row],[Class (Dropdown)]],6),0)</f>
        <v>0</v>
      </c>
      <c r="Z17" s="108"/>
      <c r="AA17" s="107"/>
      <c r="AB17" s="111">
        <f>Table157753112838485868818[[#This Row],[Rate (Auto fill)]]*Table157753112838485868818[[#This Row],[Hours Groomed]]</f>
        <v>0</v>
      </c>
      <c r="AC17" s="32"/>
      <c r="AD17" s="39"/>
      <c r="AE17" s="39"/>
      <c r="AF17" s="39"/>
      <c r="AG17" s="39"/>
      <c r="AH17" s="78"/>
      <c r="AI17" s="33"/>
      <c r="AJ17" s="39"/>
      <c r="AK17" s="39"/>
      <c r="AL17" s="39"/>
      <c r="AM17" s="76"/>
      <c r="AN17" s="39"/>
      <c r="AO17" s="39"/>
      <c r="AP17" s="33"/>
      <c r="AQ17" s="77"/>
      <c r="AR17" s="39"/>
      <c r="AS17" s="39"/>
      <c r="AT17" s="76"/>
      <c r="AU17" s="39"/>
      <c r="AV17" s="78"/>
      <c r="AW17" s="33"/>
      <c r="AX17" s="77"/>
      <c r="AY17" s="39"/>
      <c r="AZ17" s="39"/>
      <c r="BA17" s="76"/>
      <c r="BB17" s="39"/>
      <c r="BC17" s="78"/>
      <c r="BD17" s="33"/>
      <c r="BE17" s="77"/>
      <c r="BF17" s="39"/>
      <c r="BG17" s="39"/>
      <c r="BH17" s="76"/>
      <c r="BI17" s="39"/>
      <c r="BJ17" s="78"/>
      <c r="BK17" s="33"/>
    </row>
    <row r="18" spans="1:63" ht="30" x14ac:dyDescent="0.35">
      <c r="A18" s="77"/>
      <c r="B18" s="39"/>
      <c r="C18" s="39"/>
      <c r="D18" s="39"/>
      <c r="E18" s="39"/>
      <c r="F18" s="73"/>
      <c r="G18" s="95">
        <f>Table14874532333435363313[[#This Row],[Hours Worked]]*Table14874532333435363313[[#This Row],[Rate]]</f>
        <v>0</v>
      </c>
      <c r="H18" s="116"/>
      <c r="I18" s="118">
        <f>IF(Table14874532333435363313[[#This Row],[Equipment Used (Dropdown)]] &lt;&gt; "", RIGHT(Table14874532333435363313[[#This Row],[Equipment Used (Dropdown)]],6),0)</f>
        <v>0</v>
      </c>
      <c r="J18" s="94"/>
      <c r="K18" s="95">
        <f>Table14874532333435363313[[#This Row],[Rate (Auto selects)]]*Table14874532333435363313[[#This Row],[Hours Used]]</f>
        <v>0</v>
      </c>
      <c r="M18" s="94" t="s">
        <v>107</v>
      </c>
      <c r="N18" s="94" t="s">
        <v>54</v>
      </c>
      <c r="O18" s="107">
        <v>15.14</v>
      </c>
      <c r="P18" s="80"/>
      <c r="S18" s="33"/>
      <c r="T18" s="39"/>
      <c r="U18" s="39"/>
      <c r="V18" s="39"/>
      <c r="W18" s="39"/>
      <c r="X18" s="39"/>
      <c r="Y18" s="112">
        <f>IF(X18 &lt;&gt; "", RIGHT(Table157753112838485868818[[#This Row],[Class (Dropdown)]],6),0)</f>
        <v>0</v>
      </c>
      <c r="Z18" s="108"/>
      <c r="AA18" s="107"/>
      <c r="AB18" s="111">
        <f>Table157753112838485868818[[#This Row],[Rate (Auto fill)]]*Table157753112838485868818[[#This Row],[Hours Groomed]]</f>
        <v>0</v>
      </c>
      <c r="AC18" s="32"/>
      <c r="AD18" s="39"/>
      <c r="AE18" s="39"/>
      <c r="AF18" s="39"/>
      <c r="AG18" s="39"/>
      <c r="AH18" s="78"/>
      <c r="AI18" s="33"/>
      <c r="AJ18" s="39"/>
      <c r="AK18" s="39"/>
      <c r="AL18" s="39"/>
      <c r="AM18" s="76"/>
      <c r="AN18" s="39"/>
      <c r="AO18" s="39"/>
      <c r="AP18" s="33"/>
      <c r="AQ18" s="77"/>
      <c r="AR18" s="39"/>
      <c r="AS18" s="39"/>
      <c r="AT18" s="76"/>
      <c r="AU18" s="39"/>
      <c r="AV18" s="78"/>
      <c r="AW18" s="33"/>
      <c r="AX18" s="77"/>
      <c r="AY18" s="39"/>
      <c r="AZ18" s="39"/>
      <c r="BA18" s="76"/>
      <c r="BB18" s="39"/>
      <c r="BC18" s="78"/>
      <c r="BD18" s="33"/>
      <c r="BE18" s="77"/>
      <c r="BF18" s="39"/>
      <c r="BG18" s="39"/>
      <c r="BH18" s="76"/>
      <c r="BI18" s="39"/>
      <c r="BJ18" s="78"/>
      <c r="BK18" s="33"/>
    </row>
    <row r="19" spans="1:63" ht="33.75" customHeight="1" x14ac:dyDescent="0.35">
      <c r="A19" s="77"/>
      <c r="B19" s="39"/>
      <c r="C19" s="39"/>
      <c r="D19" s="39"/>
      <c r="E19" s="39"/>
      <c r="F19" s="73"/>
      <c r="G19" s="95">
        <f>Table14874532333435363313[[#This Row],[Hours Worked]]*Table14874532333435363313[[#This Row],[Rate]]</f>
        <v>0</v>
      </c>
      <c r="H19" s="116"/>
      <c r="I19" s="118">
        <f>IF(Table14874532333435363313[[#This Row],[Equipment Used (Dropdown)]] &lt;&gt; "", RIGHT(Table14874532333435363313[[#This Row],[Equipment Used (Dropdown)]],6),0)</f>
        <v>0</v>
      </c>
      <c r="J19" s="94"/>
      <c r="K19" s="95">
        <f>Table14874532333435363313[[#This Row],[Rate (Auto selects)]]*Table14874532333435363313[[#This Row],[Hours Used]]</f>
        <v>0</v>
      </c>
      <c r="M19" s="94" t="s">
        <v>108</v>
      </c>
      <c r="N19" s="94" t="s">
        <v>55</v>
      </c>
      <c r="O19" s="107">
        <v>20.61</v>
      </c>
      <c r="P19" s="32"/>
      <c r="S19" s="33"/>
      <c r="T19" s="39"/>
      <c r="U19" s="39"/>
      <c r="V19" s="39"/>
      <c r="W19" s="39"/>
      <c r="X19" s="39"/>
      <c r="Y19" s="112">
        <f>IF(X19 &lt;&gt; "", RIGHT(Table157753112838485868818[[#This Row],[Class (Dropdown)]],6),0)</f>
        <v>0</v>
      </c>
      <c r="Z19" s="108"/>
      <c r="AA19" s="107"/>
      <c r="AB19" s="111">
        <f>Table157753112838485868818[[#This Row],[Rate (Auto fill)]]*Table157753112838485868818[[#This Row],[Hours Groomed]]</f>
        <v>0</v>
      </c>
      <c r="AC19" s="32"/>
      <c r="AD19" s="39"/>
      <c r="AE19" s="39"/>
      <c r="AF19" s="39"/>
      <c r="AG19" s="39"/>
      <c r="AH19" s="78"/>
      <c r="AI19" s="33"/>
      <c r="AJ19" s="39"/>
      <c r="AK19" s="39"/>
      <c r="AL19" s="39"/>
      <c r="AM19" s="76"/>
      <c r="AN19" s="39"/>
      <c r="AO19" s="39"/>
      <c r="AP19" s="33"/>
      <c r="AQ19" s="77"/>
      <c r="AR19" s="39"/>
      <c r="AS19" s="39"/>
      <c r="AT19" s="76"/>
      <c r="AU19" s="39"/>
      <c r="AV19" s="78"/>
      <c r="AW19" s="33"/>
      <c r="AX19" s="77"/>
      <c r="AY19" s="39"/>
      <c r="AZ19" s="39"/>
      <c r="BA19" s="76"/>
      <c r="BB19" s="39"/>
      <c r="BC19" s="78"/>
      <c r="BD19" s="33"/>
      <c r="BE19" s="77"/>
      <c r="BF19" s="39"/>
      <c r="BG19" s="39"/>
      <c r="BH19" s="76"/>
      <c r="BI19" s="39"/>
      <c r="BJ19" s="78"/>
      <c r="BK19" s="33"/>
    </row>
    <row r="20" spans="1:63" ht="30" x14ac:dyDescent="0.35">
      <c r="A20" s="77"/>
      <c r="B20" s="39"/>
      <c r="C20" s="39"/>
      <c r="D20" s="39"/>
      <c r="E20" s="39"/>
      <c r="F20" s="73"/>
      <c r="G20" s="95">
        <f>Table14874532333435363313[[#This Row],[Hours Worked]]*Table14874532333435363313[[#This Row],[Rate]]</f>
        <v>0</v>
      </c>
      <c r="H20" s="116"/>
      <c r="I20" s="118">
        <f>IF(Table14874532333435363313[[#This Row],[Equipment Used (Dropdown)]] &lt;&gt; "", RIGHT(Table14874532333435363313[[#This Row],[Equipment Used (Dropdown)]],6),0)</f>
        <v>0</v>
      </c>
      <c r="J20" s="94"/>
      <c r="K20" s="95">
        <f>Table14874532333435363313[[#This Row],[Rate (Auto selects)]]*Table14874532333435363313[[#This Row],[Hours Used]]</f>
        <v>0</v>
      </c>
      <c r="M20" s="94" t="s">
        <v>116</v>
      </c>
      <c r="N20" s="94" t="s">
        <v>68</v>
      </c>
      <c r="O20" s="107">
        <v>29.99</v>
      </c>
      <c r="P20" s="32"/>
      <c r="S20" s="33"/>
      <c r="T20" s="39"/>
      <c r="U20" s="39"/>
      <c r="V20" s="39"/>
      <c r="W20" s="39"/>
      <c r="X20" s="39"/>
      <c r="Y20" s="112">
        <f>IF(X20 &lt;&gt; "", RIGHT(Table157753112838485868818[[#This Row],[Class (Dropdown)]],6),0)</f>
        <v>0</v>
      </c>
      <c r="Z20" s="108"/>
      <c r="AA20" s="107"/>
      <c r="AB20" s="111">
        <f>Table157753112838485868818[[#This Row],[Rate (Auto fill)]]*Table157753112838485868818[[#This Row],[Hours Groomed]]</f>
        <v>0</v>
      </c>
      <c r="AC20" s="32"/>
      <c r="AD20" s="39"/>
      <c r="AE20" s="39"/>
      <c r="AF20" s="39"/>
      <c r="AG20" s="39"/>
      <c r="AH20" s="78"/>
      <c r="AI20" s="33"/>
      <c r="AJ20" s="39"/>
      <c r="AK20" s="39"/>
      <c r="AL20" s="39"/>
      <c r="AM20" s="76"/>
      <c r="AN20" s="39"/>
      <c r="AO20" s="39"/>
      <c r="AP20" s="33"/>
      <c r="AQ20" s="77"/>
      <c r="AR20" s="39"/>
      <c r="AS20" s="39"/>
      <c r="AT20" s="76"/>
      <c r="AU20" s="39"/>
      <c r="AV20" s="78"/>
      <c r="AW20" s="33"/>
      <c r="AX20" s="77"/>
      <c r="AY20" s="39"/>
      <c r="AZ20" s="39"/>
      <c r="BA20" s="76"/>
      <c r="BB20" s="39"/>
      <c r="BC20" s="78"/>
      <c r="BD20" s="33"/>
      <c r="BE20" s="77"/>
      <c r="BF20" s="39"/>
      <c r="BG20" s="39"/>
      <c r="BH20" s="76"/>
      <c r="BI20" s="39"/>
      <c r="BJ20" s="78"/>
      <c r="BK20" s="33"/>
    </row>
    <row r="21" spans="1:63" ht="45" x14ac:dyDescent="0.35">
      <c r="A21" s="77"/>
      <c r="B21" s="39"/>
      <c r="C21" s="39"/>
      <c r="D21" s="39"/>
      <c r="E21" s="39"/>
      <c r="F21" s="73"/>
      <c r="G21" s="95">
        <f>Table14874532333435363313[[#This Row],[Hours Worked]]*Table14874532333435363313[[#This Row],[Rate]]</f>
        <v>0</v>
      </c>
      <c r="H21" s="116"/>
      <c r="I21" s="118">
        <f>IF(Table14874532333435363313[[#This Row],[Equipment Used (Dropdown)]] &lt;&gt; "", RIGHT(Table14874532333435363313[[#This Row],[Equipment Used (Dropdown)]],6),0)</f>
        <v>0</v>
      </c>
      <c r="J21" s="94"/>
      <c r="K21" s="95">
        <f>Table14874532333435363313[[#This Row],[Rate (Auto selects)]]*Table14874532333435363313[[#This Row],[Hours Used]]</f>
        <v>0</v>
      </c>
      <c r="M21" s="94" t="s">
        <v>117</v>
      </c>
      <c r="N21" s="94" t="s">
        <v>69</v>
      </c>
      <c r="O21" s="107">
        <v>17.75</v>
      </c>
      <c r="P21" s="32"/>
      <c r="S21" s="33"/>
      <c r="T21" s="39"/>
      <c r="U21" s="39"/>
      <c r="V21" s="39"/>
      <c r="W21" s="39"/>
      <c r="X21" s="39"/>
      <c r="Y21" s="112">
        <f>IF(X21 &lt;&gt; "", RIGHT(Table157753112838485868818[[#This Row],[Class (Dropdown)]],6),0)</f>
        <v>0</v>
      </c>
      <c r="Z21" s="108"/>
      <c r="AA21" s="107"/>
      <c r="AB21" s="111">
        <f>Table157753112838485868818[[#This Row],[Rate (Auto fill)]]*Table157753112838485868818[[#This Row],[Hours Groomed]]</f>
        <v>0</v>
      </c>
      <c r="AC21" s="32"/>
      <c r="AD21" s="39"/>
      <c r="AE21" s="39"/>
      <c r="AF21" s="39"/>
      <c r="AG21" s="39"/>
      <c r="AH21" s="78"/>
      <c r="AI21" s="33"/>
      <c r="AJ21" s="39"/>
      <c r="AK21" s="39"/>
      <c r="AL21" s="39"/>
      <c r="AM21" s="76"/>
      <c r="AN21" s="39"/>
      <c r="AO21" s="39"/>
      <c r="AP21" s="33"/>
      <c r="AQ21" s="77"/>
      <c r="AR21" s="39"/>
      <c r="AS21" s="39"/>
      <c r="AT21" s="76"/>
      <c r="AU21" s="39"/>
      <c r="AV21" s="78"/>
      <c r="AW21" s="33"/>
      <c r="AX21" s="77"/>
      <c r="AY21" s="39"/>
      <c r="AZ21" s="39"/>
      <c r="BA21" s="76"/>
      <c r="BB21" s="39"/>
      <c r="BC21" s="78"/>
      <c r="BD21" s="33"/>
      <c r="BE21" s="77"/>
      <c r="BF21" s="39"/>
      <c r="BG21" s="39"/>
      <c r="BH21" s="76"/>
      <c r="BI21" s="39"/>
      <c r="BJ21" s="78"/>
      <c r="BK21" s="33"/>
    </row>
    <row r="22" spans="1:63" ht="45" x14ac:dyDescent="0.35">
      <c r="A22" s="77"/>
      <c r="B22" s="39"/>
      <c r="C22" s="39"/>
      <c r="D22" s="39"/>
      <c r="E22" s="39"/>
      <c r="F22" s="73"/>
      <c r="G22" s="95">
        <f>Table14874532333435363313[[#This Row],[Hours Worked]]*Table14874532333435363313[[#This Row],[Rate]]</f>
        <v>0</v>
      </c>
      <c r="H22" s="116"/>
      <c r="I22" s="118">
        <f>IF(Table14874532333435363313[[#This Row],[Equipment Used (Dropdown)]] &lt;&gt; "", RIGHT(Table14874532333435363313[[#This Row],[Equipment Used (Dropdown)]],6),0)</f>
        <v>0</v>
      </c>
      <c r="J22" s="94"/>
      <c r="K22" s="95">
        <f>Table14874532333435363313[[#This Row],[Rate (Auto selects)]]*Table14874532333435363313[[#This Row],[Hours Used]]</f>
        <v>0</v>
      </c>
      <c r="M22" s="94" t="s">
        <v>118</v>
      </c>
      <c r="N22" s="94" t="s">
        <v>56</v>
      </c>
      <c r="O22" s="107">
        <v>40.659999999999997</v>
      </c>
      <c r="P22" s="32"/>
      <c r="S22" s="33"/>
      <c r="T22" s="39"/>
      <c r="U22" s="39"/>
      <c r="V22" s="39"/>
      <c r="W22" s="39"/>
      <c r="X22" s="39"/>
      <c r="Y22" s="112">
        <f>IF(X22 &lt;&gt; "", RIGHT(Table157753112838485868818[[#This Row],[Class (Dropdown)]],6),0)</f>
        <v>0</v>
      </c>
      <c r="Z22" s="108"/>
      <c r="AA22" s="107"/>
      <c r="AB22" s="111">
        <f>Table157753112838485868818[[#This Row],[Rate (Auto fill)]]*Table157753112838485868818[[#This Row],[Hours Groomed]]</f>
        <v>0</v>
      </c>
      <c r="AC22" s="32"/>
      <c r="AD22" s="39"/>
      <c r="AE22" s="39"/>
      <c r="AF22" s="39"/>
      <c r="AG22" s="39"/>
      <c r="AH22" s="78"/>
      <c r="AI22" s="33"/>
      <c r="AJ22" s="39"/>
      <c r="AK22" s="39"/>
      <c r="AL22" s="39"/>
      <c r="AM22" s="76"/>
      <c r="AN22" s="39"/>
      <c r="AO22" s="39"/>
      <c r="AP22" s="33"/>
      <c r="AQ22" s="77"/>
      <c r="AR22" s="39"/>
      <c r="AS22" s="39"/>
      <c r="AT22" s="76"/>
      <c r="AU22" s="39"/>
      <c r="AV22" s="78"/>
      <c r="AW22" s="33"/>
      <c r="AX22" s="77"/>
      <c r="AY22" s="39"/>
      <c r="AZ22" s="39"/>
      <c r="BA22" s="76"/>
      <c r="BB22" s="39"/>
      <c r="BC22" s="78"/>
      <c r="BD22" s="33"/>
      <c r="BE22" s="77"/>
      <c r="BF22" s="39"/>
      <c r="BG22" s="39"/>
      <c r="BH22" s="76"/>
      <c r="BI22" s="39"/>
      <c r="BJ22" s="78"/>
      <c r="BK22" s="33"/>
    </row>
    <row r="23" spans="1:63" ht="45" x14ac:dyDescent="0.35">
      <c r="A23" s="77"/>
      <c r="B23" s="39"/>
      <c r="C23" s="39"/>
      <c r="D23" s="39"/>
      <c r="E23" s="39"/>
      <c r="F23" s="73"/>
      <c r="G23" s="95">
        <f>Table14874532333435363313[[#This Row],[Hours Worked]]*Table14874532333435363313[[#This Row],[Rate]]</f>
        <v>0</v>
      </c>
      <c r="H23" s="116"/>
      <c r="I23" s="118">
        <f>IF(Table14874532333435363313[[#This Row],[Equipment Used (Dropdown)]] &lt;&gt; "", RIGHT(Table14874532333435363313[[#This Row],[Equipment Used (Dropdown)]],6),0)</f>
        <v>0</v>
      </c>
      <c r="J23" s="94"/>
      <c r="K23" s="95">
        <f>Table14874532333435363313[[#This Row],[Rate (Auto selects)]]*Table14874532333435363313[[#This Row],[Hours Used]]</f>
        <v>0</v>
      </c>
      <c r="M23" s="94" t="s">
        <v>119</v>
      </c>
      <c r="N23" s="94" t="s">
        <v>70</v>
      </c>
      <c r="O23" s="107">
        <v>69.61</v>
      </c>
      <c r="S23" s="33"/>
      <c r="T23" s="39"/>
      <c r="U23" s="39"/>
      <c r="V23" s="39"/>
      <c r="W23" s="39"/>
      <c r="X23" s="39"/>
      <c r="Y23" s="112">
        <f>IF(X23 &lt;&gt; "", RIGHT(Table157753112838485868818[[#This Row],[Class (Dropdown)]],6),0)</f>
        <v>0</v>
      </c>
      <c r="Z23" s="108"/>
      <c r="AA23" s="107"/>
      <c r="AB23" s="111">
        <f>Table157753112838485868818[[#This Row],[Rate (Auto fill)]]*Table157753112838485868818[[#This Row],[Hours Groomed]]</f>
        <v>0</v>
      </c>
      <c r="AC23" s="32"/>
      <c r="AD23" s="39"/>
      <c r="AE23" s="39"/>
      <c r="AF23" s="39"/>
      <c r="AG23" s="39"/>
      <c r="AH23" s="78"/>
      <c r="AI23" s="33"/>
      <c r="AJ23" s="39"/>
      <c r="AK23" s="39"/>
      <c r="AL23" s="39"/>
      <c r="AM23" s="76"/>
      <c r="AN23" s="39"/>
      <c r="AO23" s="39"/>
      <c r="AP23" s="33"/>
      <c r="AQ23" s="77"/>
      <c r="AR23" s="39"/>
      <c r="AS23" s="39"/>
      <c r="AT23" s="76"/>
      <c r="AU23" s="39"/>
      <c r="AV23" s="78"/>
      <c r="AW23" s="33"/>
      <c r="AX23" s="77"/>
      <c r="AY23" s="39"/>
      <c r="AZ23" s="39"/>
      <c r="BA23" s="76"/>
      <c r="BB23" s="39"/>
      <c r="BC23" s="78"/>
      <c r="BD23" s="33"/>
      <c r="BE23" s="77"/>
      <c r="BF23" s="39"/>
      <c r="BG23" s="39"/>
      <c r="BH23" s="76"/>
      <c r="BI23" s="39"/>
      <c r="BJ23" s="78"/>
      <c r="BK23" s="33"/>
    </row>
    <row r="24" spans="1:63" ht="30" x14ac:dyDescent="0.35">
      <c r="A24" s="77"/>
      <c r="B24" s="39"/>
      <c r="C24" s="39"/>
      <c r="D24" s="39"/>
      <c r="E24" s="39"/>
      <c r="F24" s="73"/>
      <c r="G24" s="95">
        <f>Table14874532333435363313[[#This Row],[Hours Worked]]*Table14874532333435363313[[#This Row],[Rate]]</f>
        <v>0</v>
      </c>
      <c r="H24" s="116"/>
      <c r="I24" s="118">
        <f>IF(Table14874532333435363313[[#This Row],[Equipment Used (Dropdown)]] &lt;&gt; "", RIGHT(Table14874532333435363313[[#This Row],[Equipment Used (Dropdown)]],6),0)</f>
        <v>0</v>
      </c>
      <c r="J24" s="94"/>
      <c r="K24" s="95">
        <f>Table14874532333435363313[[#This Row],[Rate (Auto selects)]]*Table14874532333435363313[[#This Row],[Hours Used]]</f>
        <v>0</v>
      </c>
      <c r="M24" s="94" t="s">
        <v>120</v>
      </c>
      <c r="N24" s="94" t="s">
        <v>57</v>
      </c>
      <c r="O24" s="107">
        <v>48.88</v>
      </c>
      <c r="S24" s="33"/>
      <c r="T24" s="39"/>
      <c r="U24" s="39"/>
      <c r="V24" s="39"/>
      <c r="W24" s="39"/>
      <c r="X24" s="39"/>
      <c r="Y24" s="112">
        <f>IF(X24 &lt;&gt; "", RIGHT(Table157753112838485868818[[#This Row],[Class (Dropdown)]],6),0)</f>
        <v>0</v>
      </c>
      <c r="Z24" s="108"/>
      <c r="AA24" s="107"/>
      <c r="AB24" s="111">
        <f>Table157753112838485868818[[#This Row],[Rate (Auto fill)]]*Table157753112838485868818[[#This Row],[Hours Groomed]]</f>
        <v>0</v>
      </c>
      <c r="AC24" s="32"/>
      <c r="AD24" s="39"/>
      <c r="AE24" s="39"/>
      <c r="AF24" s="39"/>
      <c r="AG24" s="39"/>
      <c r="AH24" s="78"/>
      <c r="AI24" s="33"/>
      <c r="AJ24" s="39"/>
      <c r="AK24" s="39"/>
      <c r="AL24" s="39"/>
      <c r="AM24" s="76"/>
      <c r="AN24" s="39"/>
      <c r="AO24" s="39"/>
      <c r="AP24" s="33"/>
      <c r="AQ24" s="77"/>
      <c r="AR24" s="39"/>
      <c r="AS24" s="39"/>
      <c r="AT24" s="76"/>
      <c r="AU24" s="39"/>
      <c r="AV24" s="78"/>
      <c r="AW24" s="33"/>
      <c r="AX24" s="77"/>
      <c r="AY24" s="39"/>
      <c r="AZ24" s="39"/>
      <c r="BA24" s="76"/>
      <c r="BB24" s="39"/>
      <c r="BC24" s="78"/>
      <c r="BD24" s="33"/>
      <c r="BE24" s="77"/>
      <c r="BF24" s="39"/>
      <c r="BG24" s="39"/>
      <c r="BH24" s="76"/>
      <c r="BI24" s="39"/>
      <c r="BJ24" s="78"/>
      <c r="BK24" s="33"/>
    </row>
    <row r="25" spans="1:63" ht="30" x14ac:dyDescent="0.35">
      <c r="A25" s="77"/>
      <c r="B25" s="39"/>
      <c r="C25" s="39"/>
      <c r="D25" s="39"/>
      <c r="E25" s="39"/>
      <c r="F25" s="73"/>
      <c r="G25" s="95">
        <f>Table14874532333435363313[[#This Row],[Hours Worked]]*Table14874532333435363313[[#This Row],[Rate]]</f>
        <v>0</v>
      </c>
      <c r="H25" s="116"/>
      <c r="I25" s="118">
        <f>IF(Table14874532333435363313[[#This Row],[Equipment Used (Dropdown)]] &lt;&gt; "", RIGHT(Table14874532333435363313[[#This Row],[Equipment Used (Dropdown)]],6),0)</f>
        <v>0</v>
      </c>
      <c r="J25" s="94"/>
      <c r="K25" s="95">
        <f>Table14874532333435363313[[#This Row],[Rate (Auto selects)]]*Table14874532333435363313[[#This Row],[Hours Used]]</f>
        <v>0</v>
      </c>
      <c r="M25" s="94" t="s">
        <v>109</v>
      </c>
      <c r="N25" s="94" t="s">
        <v>71</v>
      </c>
      <c r="O25" s="107">
        <v>44.14</v>
      </c>
      <c r="S25" s="33"/>
      <c r="T25" s="39"/>
      <c r="U25" s="39"/>
      <c r="V25" s="39"/>
      <c r="W25" s="39"/>
      <c r="X25" s="39"/>
      <c r="Y25" s="112">
        <f>IF(X25 &lt;&gt; "", RIGHT(Table157753112838485868818[[#This Row],[Class (Dropdown)]],6),0)</f>
        <v>0</v>
      </c>
      <c r="Z25" s="108"/>
      <c r="AA25" s="107"/>
      <c r="AB25" s="111">
        <f>Table157753112838485868818[[#This Row],[Rate (Auto fill)]]*Table157753112838485868818[[#This Row],[Hours Groomed]]</f>
        <v>0</v>
      </c>
      <c r="AC25" s="32"/>
      <c r="AD25" s="39"/>
      <c r="AE25" s="39"/>
      <c r="AF25" s="39"/>
      <c r="AG25" s="39"/>
      <c r="AH25" s="78"/>
      <c r="AI25" s="33"/>
      <c r="AJ25" s="39"/>
      <c r="AK25" s="39"/>
      <c r="AL25" s="39"/>
      <c r="AM25" s="76"/>
      <c r="AN25" s="39"/>
      <c r="AO25" s="39"/>
      <c r="AP25" s="33"/>
      <c r="AQ25" s="77"/>
      <c r="AR25" s="39"/>
      <c r="AS25" s="39"/>
      <c r="AT25" s="76"/>
      <c r="AU25" s="39"/>
      <c r="AV25" s="78"/>
      <c r="AW25" s="33"/>
      <c r="AX25" s="77"/>
      <c r="AY25" s="39"/>
      <c r="AZ25" s="39"/>
      <c r="BA25" s="76"/>
      <c r="BB25" s="39"/>
      <c r="BC25" s="78"/>
      <c r="BD25" s="33"/>
      <c r="BE25" s="77"/>
      <c r="BF25" s="39"/>
      <c r="BG25" s="39"/>
      <c r="BH25" s="76"/>
      <c r="BI25" s="39"/>
      <c r="BJ25" s="78"/>
      <c r="BK25" s="33"/>
    </row>
    <row r="26" spans="1:63" ht="30" x14ac:dyDescent="0.35">
      <c r="A26" s="77"/>
      <c r="B26" s="39"/>
      <c r="C26" s="39"/>
      <c r="D26" s="39"/>
      <c r="E26" s="39"/>
      <c r="F26" s="73"/>
      <c r="G26" s="95">
        <f>Table14874532333435363313[[#This Row],[Hours Worked]]*Table14874532333435363313[[#This Row],[Rate]]</f>
        <v>0</v>
      </c>
      <c r="H26" s="116"/>
      <c r="I26" s="118">
        <f>IF(Table14874532333435363313[[#This Row],[Equipment Used (Dropdown)]] &lt;&gt; "", RIGHT(Table14874532333435363313[[#This Row],[Equipment Used (Dropdown)]],6),0)</f>
        <v>0</v>
      </c>
      <c r="J26" s="94"/>
      <c r="K26" s="95">
        <f>Table14874532333435363313[[#This Row],[Rate (Auto selects)]]*Table14874532333435363313[[#This Row],[Hours Used]]</f>
        <v>0</v>
      </c>
      <c r="M26" s="94" t="s">
        <v>110</v>
      </c>
      <c r="N26" s="94" t="s">
        <v>72</v>
      </c>
      <c r="O26" s="107">
        <v>43.75</v>
      </c>
      <c r="S26" s="33"/>
      <c r="T26" s="39"/>
      <c r="U26" s="39"/>
      <c r="V26" s="39"/>
      <c r="W26" s="39"/>
      <c r="X26" s="39"/>
      <c r="Y26" s="112">
        <f>IF(X26 &lt;&gt; "", RIGHT(Table157753112838485868818[[#This Row],[Class (Dropdown)]],6),0)</f>
        <v>0</v>
      </c>
      <c r="Z26" s="108"/>
      <c r="AA26" s="107"/>
      <c r="AB26" s="111">
        <f>Table157753112838485868818[[#This Row],[Rate (Auto fill)]]*Table157753112838485868818[[#This Row],[Hours Groomed]]</f>
        <v>0</v>
      </c>
      <c r="AC26" s="32"/>
      <c r="AD26" s="39"/>
      <c r="AE26" s="39"/>
      <c r="AF26" s="39"/>
      <c r="AG26" s="39"/>
      <c r="AH26" s="78"/>
      <c r="AI26" s="33"/>
      <c r="AJ26" s="39"/>
      <c r="AK26" s="39"/>
      <c r="AL26" s="39"/>
      <c r="AM26" s="76"/>
      <c r="AN26" s="39"/>
      <c r="AO26" s="39"/>
      <c r="AP26" s="33"/>
      <c r="AQ26" s="77"/>
      <c r="AR26" s="39"/>
      <c r="AS26" s="39"/>
      <c r="AT26" s="76"/>
      <c r="AU26" s="39"/>
      <c r="AV26" s="78"/>
      <c r="AW26" s="33"/>
      <c r="AX26" s="77"/>
      <c r="AY26" s="39"/>
      <c r="AZ26" s="39"/>
      <c r="BA26" s="76"/>
      <c r="BB26" s="39"/>
      <c r="BC26" s="78"/>
      <c r="BD26" s="33"/>
      <c r="BE26" s="77"/>
      <c r="BF26" s="39"/>
      <c r="BG26" s="39"/>
      <c r="BH26" s="76"/>
      <c r="BI26" s="39"/>
      <c r="BJ26" s="78"/>
      <c r="BK26" s="33"/>
    </row>
    <row r="27" spans="1:63" ht="45" x14ac:dyDescent="0.35">
      <c r="A27" s="77"/>
      <c r="B27" s="39"/>
      <c r="C27" s="39"/>
      <c r="D27" s="39"/>
      <c r="E27" s="39"/>
      <c r="F27" s="73"/>
      <c r="G27" s="95">
        <f>Table14874532333435363313[[#This Row],[Hours Worked]]*Table14874532333435363313[[#This Row],[Rate]]</f>
        <v>0</v>
      </c>
      <c r="H27" s="116"/>
      <c r="I27" s="118">
        <f>IF(Table14874532333435363313[[#This Row],[Equipment Used (Dropdown)]] &lt;&gt; "", RIGHT(Table14874532333435363313[[#This Row],[Equipment Used (Dropdown)]],6),0)</f>
        <v>0</v>
      </c>
      <c r="J27" s="94"/>
      <c r="K27" s="95">
        <f>Table14874532333435363313[[#This Row],[Rate (Auto selects)]]*Table14874532333435363313[[#This Row],[Hours Used]]</f>
        <v>0</v>
      </c>
      <c r="M27" s="94" t="s">
        <v>111</v>
      </c>
      <c r="N27" s="94" t="s">
        <v>73</v>
      </c>
      <c r="O27" s="107">
        <v>18.78</v>
      </c>
      <c r="S27" s="33"/>
      <c r="T27" s="39"/>
      <c r="U27" s="39"/>
      <c r="V27" s="39"/>
      <c r="W27" s="39"/>
      <c r="X27" s="39"/>
      <c r="Y27" s="112">
        <f>IF(X27 &lt;&gt; "", RIGHT(Table157753112838485868818[[#This Row],[Class (Dropdown)]],6),0)</f>
        <v>0</v>
      </c>
      <c r="Z27" s="108"/>
      <c r="AA27" s="107"/>
      <c r="AB27" s="111">
        <f>Table157753112838485868818[[#This Row],[Rate (Auto fill)]]*Table157753112838485868818[[#This Row],[Hours Groomed]]</f>
        <v>0</v>
      </c>
      <c r="AC27" s="32"/>
      <c r="AD27" s="39"/>
      <c r="AE27" s="39"/>
      <c r="AF27" s="39"/>
      <c r="AG27" s="39"/>
      <c r="AH27" s="78"/>
      <c r="AI27" s="33"/>
      <c r="AJ27" s="39"/>
      <c r="AK27" s="39"/>
      <c r="AL27" s="39"/>
      <c r="AM27" s="76"/>
      <c r="AN27" s="39"/>
      <c r="AO27" s="39"/>
      <c r="AP27" s="33"/>
      <c r="AQ27" s="77"/>
      <c r="AR27" s="39"/>
      <c r="AS27" s="39"/>
      <c r="AT27" s="76"/>
      <c r="AU27" s="39"/>
      <c r="AV27" s="78"/>
      <c r="AW27" s="33"/>
      <c r="AX27" s="77"/>
      <c r="AY27" s="39"/>
      <c r="AZ27" s="39"/>
      <c r="BA27" s="76"/>
      <c r="BB27" s="39"/>
      <c r="BC27" s="78"/>
      <c r="BD27" s="33"/>
      <c r="BE27" s="77"/>
      <c r="BF27" s="39"/>
      <c r="BG27" s="39"/>
      <c r="BH27" s="76"/>
      <c r="BI27" s="39"/>
      <c r="BJ27" s="78"/>
      <c r="BK27" s="33"/>
    </row>
    <row r="28" spans="1:63" ht="45" x14ac:dyDescent="0.35">
      <c r="A28" s="77"/>
      <c r="B28" s="39"/>
      <c r="C28" s="39"/>
      <c r="D28" s="39"/>
      <c r="E28" s="39"/>
      <c r="F28" s="73"/>
      <c r="G28" s="95">
        <f>Table14874532333435363313[[#This Row],[Hours Worked]]*Table14874532333435363313[[#This Row],[Rate]]</f>
        <v>0</v>
      </c>
      <c r="H28" s="116"/>
      <c r="I28" s="118">
        <f>IF(Table14874532333435363313[[#This Row],[Equipment Used (Dropdown)]] &lt;&gt; "", RIGHT(Table14874532333435363313[[#This Row],[Equipment Used (Dropdown)]],6),0)</f>
        <v>0</v>
      </c>
      <c r="J28" s="94"/>
      <c r="K28" s="95">
        <f>Table14874532333435363313[[#This Row],[Rate (Auto selects)]]*Table14874532333435363313[[#This Row],[Hours Used]]</f>
        <v>0</v>
      </c>
      <c r="M28" s="94" t="s">
        <v>112</v>
      </c>
      <c r="N28" s="94" t="s">
        <v>74</v>
      </c>
      <c r="O28" s="107">
        <v>28.53</v>
      </c>
      <c r="S28" s="33"/>
      <c r="T28" s="39"/>
      <c r="U28" s="39"/>
      <c r="V28" s="39"/>
      <c r="W28" s="39"/>
      <c r="X28" s="39"/>
      <c r="Y28" s="112">
        <f>IF(X28 &lt;&gt; "", RIGHT(Table157753112838485868818[[#This Row],[Class (Dropdown)]],6),0)</f>
        <v>0</v>
      </c>
      <c r="Z28" s="108"/>
      <c r="AA28" s="107"/>
      <c r="AB28" s="111">
        <f>Table157753112838485868818[[#This Row],[Rate (Auto fill)]]*Table157753112838485868818[[#This Row],[Hours Groomed]]</f>
        <v>0</v>
      </c>
      <c r="AC28" s="32"/>
      <c r="AD28" s="39"/>
      <c r="AE28" s="39"/>
      <c r="AF28" s="39"/>
      <c r="AG28" s="39"/>
      <c r="AH28" s="78"/>
      <c r="AI28" s="33"/>
      <c r="AJ28" s="39"/>
      <c r="AK28" s="39"/>
      <c r="AL28" s="39"/>
      <c r="AM28" s="76"/>
      <c r="AN28" s="39"/>
      <c r="AO28" s="39"/>
      <c r="AP28" s="33"/>
      <c r="AQ28" s="77"/>
      <c r="AR28" s="39"/>
      <c r="AS28" s="39"/>
      <c r="AT28" s="76"/>
      <c r="AU28" s="39"/>
      <c r="AV28" s="78"/>
      <c r="AW28" s="33"/>
      <c r="AX28" s="77"/>
      <c r="AY28" s="39"/>
      <c r="AZ28" s="39"/>
      <c r="BA28" s="76"/>
      <c r="BB28" s="39"/>
      <c r="BC28" s="78"/>
      <c r="BD28" s="33"/>
      <c r="BE28" s="77"/>
      <c r="BF28" s="39"/>
      <c r="BG28" s="39"/>
      <c r="BH28" s="76"/>
      <c r="BI28" s="39"/>
      <c r="BJ28" s="78"/>
      <c r="BK28" s="33"/>
    </row>
    <row r="29" spans="1:63" ht="30" x14ac:dyDescent="0.35">
      <c r="A29" s="77"/>
      <c r="B29" s="39"/>
      <c r="C29" s="39"/>
      <c r="D29" s="39"/>
      <c r="E29" s="39"/>
      <c r="F29" s="73"/>
      <c r="G29" s="95">
        <f>Table14874532333435363313[[#This Row],[Hours Worked]]*Table14874532333435363313[[#This Row],[Rate]]</f>
        <v>0</v>
      </c>
      <c r="H29" s="116"/>
      <c r="I29" s="118">
        <f>IF(Table14874532333435363313[[#This Row],[Equipment Used (Dropdown)]] &lt;&gt; "", RIGHT(Table14874532333435363313[[#This Row],[Equipment Used (Dropdown)]],6),0)</f>
        <v>0</v>
      </c>
      <c r="J29" s="94"/>
      <c r="K29" s="95">
        <f>Table14874532333435363313[[#This Row],[Rate (Auto selects)]]*Table14874532333435363313[[#This Row],[Hours Used]]</f>
        <v>0</v>
      </c>
      <c r="M29" s="94" t="s">
        <v>113</v>
      </c>
      <c r="N29" s="94" t="s">
        <v>75</v>
      </c>
      <c r="O29" s="107">
        <v>33.35</v>
      </c>
      <c r="S29" s="33"/>
      <c r="T29" s="39"/>
      <c r="U29" s="39"/>
      <c r="V29" s="39"/>
      <c r="W29" s="39"/>
      <c r="X29" s="39"/>
      <c r="Y29" s="112">
        <f>IF(X29 &lt;&gt; "", RIGHT(Table157753112838485868818[[#This Row],[Class (Dropdown)]],6),0)</f>
        <v>0</v>
      </c>
      <c r="Z29" s="108"/>
      <c r="AA29" s="107"/>
      <c r="AB29" s="111">
        <f>Table157753112838485868818[[#This Row],[Rate (Auto fill)]]*Table157753112838485868818[[#This Row],[Hours Groomed]]</f>
        <v>0</v>
      </c>
      <c r="AC29" s="32"/>
      <c r="AD29" s="39"/>
      <c r="AE29" s="39"/>
      <c r="AF29" s="39"/>
      <c r="AG29" s="39"/>
      <c r="AH29" s="78"/>
      <c r="AI29" s="33"/>
      <c r="AJ29" s="39"/>
      <c r="AK29" s="39"/>
      <c r="AL29" s="39"/>
      <c r="AM29" s="76"/>
      <c r="AN29" s="39"/>
      <c r="AO29" s="39"/>
      <c r="AP29" s="33"/>
      <c r="AQ29" s="77"/>
      <c r="AR29" s="39"/>
      <c r="AS29" s="39"/>
      <c r="AT29" s="76"/>
      <c r="AU29" s="39"/>
      <c r="AV29" s="78"/>
      <c r="AW29" s="33"/>
      <c r="AX29" s="77"/>
      <c r="AY29" s="39"/>
      <c r="AZ29" s="39"/>
      <c r="BA29" s="76"/>
      <c r="BB29" s="39"/>
      <c r="BC29" s="78"/>
      <c r="BD29" s="33"/>
      <c r="BE29" s="77"/>
      <c r="BF29" s="39"/>
      <c r="BG29" s="39"/>
      <c r="BH29" s="76"/>
      <c r="BI29" s="39"/>
      <c r="BJ29" s="78"/>
      <c r="BK29" s="33"/>
    </row>
    <row r="30" spans="1:63" ht="30" x14ac:dyDescent="0.35">
      <c r="A30" s="77"/>
      <c r="B30" s="39"/>
      <c r="C30" s="39"/>
      <c r="D30" s="39"/>
      <c r="E30" s="39"/>
      <c r="F30" s="73"/>
      <c r="G30" s="95">
        <f>Table14874532333435363313[[#This Row],[Hours Worked]]*Table14874532333435363313[[#This Row],[Rate]]</f>
        <v>0</v>
      </c>
      <c r="H30" s="116"/>
      <c r="I30" s="118">
        <f>IF(Table14874532333435363313[[#This Row],[Equipment Used (Dropdown)]] &lt;&gt; "", RIGHT(Table14874532333435363313[[#This Row],[Equipment Used (Dropdown)]],6),0)</f>
        <v>0</v>
      </c>
      <c r="J30" s="94"/>
      <c r="K30" s="95">
        <f>Table14874532333435363313[[#This Row],[Rate (Auto selects)]]*Table14874532333435363313[[#This Row],[Hours Used]]</f>
        <v>0</v>
      </c>
      <c r="M30" s="94" t="s">
        <v>114</v>
      </c>
      <c r="N30" s="94" t="s">
        <v>76</v>
      </c>
      <c r="O30" s="107">
        <v>19</v>
      </c>
      <c r="S30" s="33"/>
      <c r="T30" s="39"/>
      <c r="U30" s="39"/>
      <c r="V30" s="39"/>
      <c r="W30" s="39"/>
      <c r="X30" s="39"/>
      <c r="Y30" s="112">
        <f>IF(X30 &lt;&gt; "", RIGHT(Table157753112838485868818[[#This Row],[Class (Dropdown)]],6),0)</f>
        <v>0</v>
      </c>
      <c r="Z30" s="108"/>
      <c r="AA30" s="107"/>
      <c r="AB30" s="111">
        <f>Table157753112838485868818[[#This Row],[Rate (Auto fill)]]*Table157753112838485868818[[#This Row],[Hours Groomed]]</f>
        <v>0</v>
      </c>
      <c r="AC30" s="32"/>
      <c r="AD30" s="39"/>
      <c r="AE30" s="39"/>
      <c r="AF30" s="39"/>
      <c r="AG30" s="39"/>
      <c r="AH30" s="78"/>
      <c r="AI30" s="33"/>
      <c r="AJ30" s="39"/>
      <c r="AK30" s="39"/>
      <c r="AL30" s="39"/>
      <c r="AM30" s="76"/>
      <c r="AN30" s="39"/>
      <c r="AO30" s="39"/>
      <c r="AP30" s="33"/>
      <c r="AQ30" s="77"/>
      <c r="AR30" s="39"/>
      <c r="AS30" s="39"/>
      <c r="AT30" s="76"/>
      <c r="AU30" s="39"/>
      <c r="AV30" s="78"/>
      <c r="AW30" s="33"/>
      <c r="AX30" s="77"/>
      <c r="AY30" s="39"/>
      <c r="AZ30" s="39"/>
      <c r="BA30" s="76"/>
      <c r="BB30" s="39"/>
      <c r="BC30" s="78"/>
      <c r="BD30" s="33"/>
      <c r="BE30" s="77"/>
      <c r="BF30" s="39"/>
      <c r="BG30" s="39"/>
      <c r="BH30" s="76"/>
      <c r="BI30" s="39"/>
      <c r="BJ30" s="78"/>
      <c r="BK30" s="33"/>
    </row>
    <row r="31" spans="1:63" x14ac:dyDescent="0.35">
      <c r="A31" s="77"/>
      <c r="B31" s="39"/>
      <c r="C31" s="39"/>
      <c r="D31" s="39"/>
      <c r="E31" s="39"/>
      <c r="F31" s="73"/>
      <c r="G31" s="95">
        <f>Table14874532333435363313[[#This Row],[Hours Worked]]*Table14874532333435363313[[#This Row],[Rate]]</f>
        <v>0</v>
      </c>
      <c r="H31" s="116"/>
      <c r="I31" s="118">
        <f>IF(Table14874532333435363313[[#This Row],[Equipment Used (Dropdown)]] &lt;&gt; "", RIGHT(Table14874532333435363313[[#This Row],[Equipment Used (Dropdown)]],6),0)</f>
        <v>0</v>
      </c>
      <c r="J31" s="94"/>
      <c r="K31" s="95">
        <f>Table14874532333435363313[[#This Row],[Rate (Auto selects)]]*Table14874532333435363313[[#This Row],[Hours Used]]</f>
        <v>0</v>
      </c>
      <c r="M31" s="94" t="s">
        <v>115</v>
      </c>
      <c r="N31" s="94" t="s">
        <v>77</v>
      </c>
      <c r="O31" s="107">
        <v>9.3800000000000008</v>
      </c>
      <c r="S31" s="33"/>
      <c r="T31" s="39"/>
      <c r="U31" s="39"/>
      <c r="V31" s="39"/>
      <c r="W31" s="39"/>
      <c r="X31" s="39"/>
      <c r="Y31" s="112">
        <f>IF(X31 &lt;&gt; "", RIGHT(Table157753112838485868818[[#This Row],[Class (Dropdown)]],6),0)</f>
        <v>0</v>
      </c>
      <c r="Z31" s="108"/>
      <c r="AA31" s="107"/>
      <c r="AB31" s="111">
        <f>Table157753112838485868818[[#This Row],[Rate (Auto fill)]]*Table157753112838485868818[[#This Row],[Hours Groomed]]</f>
        <v>0</v>
      </c>
      <c r="AC31" s="32"/>
      <c r="AD31" s="39"/>
      <c r="AE31" s="39"/>
      <c r="AF31" s="39"/>
      <c r="AG31" s="39"/>
      <c r="AH31" s="78"/>
      <c r="AI31" s="33"/>
      <c r="AJ31" s="39"/>
      <c r="AK31" s="39"/>
      <c r="AL31" s="39"/>
      <c r="AM31" s="76"/>
      <c r="AN31" s="39"/>
      <c r="AO31" s="39"/>
      <c r="AP31" s="33"/>
      <c r="AQ31" s="77"/>
      <c r="AR31" s="39"/>
      <c r="AS31" s="39"/>
      <c r="AT31" s="76"/>
      <c r="AU31" s="39"/>
      <c r="AV31" s="78"/>
      <c r="AW31" s="33"/>
      <c r="AX31" s="77"/>
      <c r="AY31" s="39"/>
      <c r="AZ31" s="39"/>
      <c r="BA31" s="76"/>
      <c r="BB31" s="39"/>
      <c r="BC31" s="78"/>
      <c r="BD31" s="33"/>
      <c r="BE31" s="77"/>
      <c r="BF31" s="39"/>
      <c r="BG31" s="39"/>
      <c r="BH31" s="76"/>
      <c r="BI31" s="39"/>
      <c r="BJ31" s="78"/>
      <c r="BK31" s="33"/>
    </row>
    <row r="32" spans="1:63" ht="30" x14ac:dyDescent="0.35">
      <c r="A32" s="77"/>
      <c r="B32" s="39"/>
      <c r="C32" s="39"/>
      <c r="D32" s="39"/>
      <c r="E32" s="39"/>
      <c r="F32" s="73"/>
      <c r="G32" s="95">
        <f>Table14874532333435363313[[#This Row],[Hours Worked]]*Table14874532333435363313[[#This Row],[Rate]]</f>
        <v>0</v>
      </c>
      <c r="H32" s="116"/>
      <c r="I32" s="118">
        <f>IF(Table14874532333435363313[[#This Row],[Equipment Used (Dropdown)]] &lt;&gt; "", RIGHT(Table14874532333435363313[[#This Row],[Equipment Used (Dropdown)]],6),0)</f>
        <v>0</v>
      </c>
      <c r="J32" s="94"/>
      <c r="K32" s="95">
        <f>Table14874532333435363313[[#This Row],[Rate (Auto selects)]]*Table14874532333435363313[[#This Row],[Hours Used]]</f>
        <v>0</v>
      </c>
      <c r="M32" s="94" t="s">
        <v>98</v>
      </c>
      <c r="N32" s="94" t="s">
        <v>78</v>
      </c>
      <c r="O32" s="107">
        <v>57</v>
      </c>
      <c r="S32" s="33"/>
      <c r="T32" s="39"/>
      <c r="U32" s="39"/>
      <c r="V32" s="39"/>
      <c r="W32" s="39"/>
      <c r="X32" s="39"/>
      <c r="Y32" s="112">
        <f>IF(X32 &lt;&gt; "", RIGHT(Table157753112838485868818[[#This Row],[Class (Dropdown)]],6),0)</f>
        <v>0</v>
      </c>
      <c r="Z32" s="108"/>
      <c r="AA32" s="107"/>
      <c r="AB32" s="111">
        <f>Table157753112838485868818[[#This Row],[Rate (Auto fill)]]*Table157753112838485868818[[#This Row],[Hours Groomed]]</f>
        <v>0</v>
      </c>
      <c r="AC32" s="32"/>
      <c r="AD32" s="39"/>
      <c r="AE32" s="39"/>
      <c r="AF32" s="39"/>
      <c r="AG32" s="39"/>
      <c r="AH32" s="78"/>
      <c r="AI32" s="33"/>
      <c r="AJ32" s="39"/>
      <c r="AK32" s="39"/>
      <c r="AL32" s="39"/>
      <c r="AM32" s="76"/>
      <c r="AN32" s="39"/>
      <c r="AO32" s="39"/>
      <c r="AP32" s="33"/>
      <c r="AQ32" s="77"/>
      <c r="AR32" s="39"/>
      <c r="AS32" s="39"/>
      <c r="AT32" s="76"/>
      <c r="AU32" s="39"/>
      <c r="AV32" s="78"/>
      <c r="AW32" s="33"/>
      <c r="AX32" s="77"/>
      <c r="AY32" s="39"/>
      <c r="AZ32" s="39"/>
      <c r="BA32" s="76"/>
      <c r="BB32" s="39"/>
      <c r="BC32" s="78"/>
      <c r="BD32" s="33"/>
      <c r="BE32" s="77"/>
      <c r="BF32" s="39"/>
      <c r="BG32" s="39"/>
      <c r="BH32" s="76"/>
      <c r="BI32" s="39"/>
      <c r="BJ32" s="78"/>
      <c r="BK32" s="33"/>
    </row>
    <row r="33" spans="1:63" ht="30" x14ac:dyDescent="0.35">
      <c r="A33" s="77"/>
      <c r="B33" s="39"/>
      <c r="C33" s="39"/>
      <c r="D33" s="39"/>
      <c r="E33" s="39"/>
      <c r="F33" s="73"/>
      <c r="G33" s="95">
        <f>Table14874532333435363313[[#This Row],[Hours Worked]]*Table14874532333435363313[[#This Row],[Rate]]</f>
        <v>0</v>
      </c>
      <c r="H33" s="116"/>
      <c r="I33" s="118">
        <f>IF(Table14874532333435363313[[#This Row],[Equipment Used (Dropdown)]] &lt;&gt; "", RIGHT(Table14874532333435363313[[#This Row],[Equipment Used (Dropdown)]],6),0)</f>
        <v>0</v>
      </c>
      <c r="J33" s="94"/>
      <c r="K33" s="95">
        <f>Table14874532333435363313[[#This Row],[Rate (Auto selects)]]*Table14874532333435363313[[#This Row],[Hours Used]]</f>
        <v>0</v>
      </c>
      <c r="M33" s="94" t="s">
        <v>99</v>
      </c>
      <c r="N33" s="94" t="s">
        <v>79</v>
      </c>
      <c r="O33" s="107">
        <v>112.35</v>
      </c>
      <c r="S33" s="33"/>
      <c r="T33" s="39"/>
      <c r="U33" s="39"/>
      <c r="V33" s="39"/>
      <c r="W33" s="39"/>
      <c r="X33" s="39"/>
      <c r="Y33" s="112">
        <f>IF(X33 &lt;&gt; "", RIGHT(Table157753112838485868818[[#This Row],[Class (Dropdown)]],6),0)</f>
        <v>0</v>
      </c>
      <c r="Z33" s="108"/>
      <c r="AA33" s="107"/>
      <c r="AB33" s="111">
        <f>Table157753112838485868818[[#This Row],[Rate (Auto fill)]]*Table157753112838485868818[[#This Row],[Hours Groomed]]</f>
        <v>0</v>
      </c>
      <c r="AC33" s="32"/>
      <c r="AD33" s="39"/>
      <c r="AE33" s="39"/>
      <c r="AF33" s="39"/>
      <c r="AG33" s="39"/>
      <c r="AH33" s="78"/>
      <c r="AI33" s="33"/>
      <c r="AJ33" s="39"/>
      <c r="AK33" s="39"/>
      <c r="AL33" s="39"/>
      <c r="AM33" s="76"/>
      <c r="AN33" s="39"/>
      <c r="AO33" s="39"/>
      <c r="AP33" s="33"/>
      <c r="AQ33" s="77"/>
      <c r="AR33" s="39"/>
      <c r="AS33" s="39"/>
      <c r="AT33" s="76"/>
      <c r="AU33" s="39"/>
      <c r="AV33" s="78"/>
      <c r="AW33" s="33"/>
      <c r="AX33" s="77"/>
      <c r="AY33" s="39"/>
      <c r="AZ33" s="39"/>
      <c r="BA33" s="76"/>
      <c r="BB33" s="39"/>
      <c r="BC33" s="78"/>
      <c r="BD33" s="33"/>
      <c r="BE33" s="77"/>
      <c r="BF33" s="39"/>
      <c r="BG33" s="39"/>
      <c r="BH33" s="76"/>
      <c r="BI33" s="39"/>
      <c r="BJ33" s="78"/>
      <c r="BK33" s="33"/>
    </row>
    <row r="34" spans="1:63" ht="30" x14ac:dyDescent="0.35">
      <c r="A34" s="77"/>
      <c r="B34" s="39"/>
      <c r="C34" s="39"/>
      <c r="D34" s="39"/>
      <c r="E34" s="39"/>
      <c r="F34" s="73"/>
      <c r="G34" s="95">
        <f>Table14874532333435363313[[#This Row],[Hours Worked]]*Table14874532333435363313[[#This Row],[Rate]]</f>
        <v>0</v>
      </c>
      <c r="H34" s="116"/>
      <c r="I34" s="118">
        <f>IF(Table14874532333435363313[[#This Row],[Equipment Used (Dropdown)]] &lt;&gt; "", RIGHT(Table14874532333435363313[[#This Row],[Equipment Used (Dropdown)]],6),0)</f>
        <v>0</v>
      </c>
      <c r="J34" s="94"/>
      <c r="K34" s="95">
        <f>Table14874532333435363313[[#This Row],[Rate (Auto selects)]]*Table14874532333435363313[[#This Row],[Hours Used]]</f>
        <v>0</v>
      </c>
      <c r="M34" s="94" t="s">
        <v>100</v>
      </c>
      <c r="N34" s="94" t="s">
        <v>80</v>
      </c>
      <c r="O34" s="107">
        <v>46.38</v>
      </c>
      <c r="S34" s="33"/>
      <c r="T34" s="39"/>
      <c r="U34" s="39"/>
      <c r="V34" s="39"/>
      <c r="W34" s="39"/>
      <c r="X34" s="39"/>
      <c r="Y34" s="112">
        <f>IF(X34 &lt;&gt; "", RIGHT(Table157753112838485868818[[#This Row],[Class (Dropdown)]],6),0)</f>
        <v>0</v>
      </c>
      <c r="Z34" s="108"/>
      <c r="AA34" s="107"/>
      <c r="AB34" s="111">
        <f>Table157753112838485868818[[#This Row],[Rate (Auto fill)]]*Table157753112838485868818[[#This Row],[Hours Groomed]]</f>
        <v>0</v>
      </c>
      <c r="AC34" s="32"/>
      <c r="AD34" s="39"/>
      <c r="AE34" s="39"/>
      <c r="AF34" s="39"/>
      <c r="AG34" s="39"/>
      <c r="AH34" s="78"/>
      <c r="AI34" s="33"/>
      <c r="AJ34" s="39"/>
      <c r="AK34" s="39"/>
      <c r="AL34" s="39"/>
      <c r="AM34" s="76"/>
      <c r="AN34" s="39"/>
      <c r="AO34" s="39"/>
      <c r="AP34" s="33"/>
      <c r="AQ34" s="77"/>
      <c r="AR34" s="39"/>
      <c r="AS34" s="39"/>
      <c r="AT34" s="76"/>
      <c r="AU34" s="39"/>
      <c r="AV34" s="78"/>
      <c r="AW34" s="33"/>
      <c r="AX34" s="77"/>
      <c r="AY34" s="39"/>
      <c r="AZ34" s="39"/>
      <c r="BA34" s="76"/>
      <c r="BB34" s="39"/>
      <c r="BC34" s="78"/>
      <c r="BD34" s="33"/>
      <c r="BE34" s="77"/>
      <c r="BF34" s="39"/>
      <c r="BG34" s="39"/>
      <c r="BH34" s="76"/>
      <c r="BI34" s="39"/>
      <c r="BJ34" s="78"/>
      <c r="BK34" s="33"/>
    </row>
    <row r="35" spans="1:63" ht="30" x14ac:dyDescent="0.35">
      <c r="A35" s="77"/>
      <c r="B35" s="39"/>
      <c r="C35" s="39"/>
      <c r="D35" s="39"/>
      <c r="E35" s="39"/>
      <c r="F35" s="73"/>
      <c r="G35" s="95">
        <f>Table14874532333435363313[[#This Row],[Hours Worked]]*Table14874532333435363313[[#This Row],[Rate]]</f>
        <v>0</v>
      </c>
      <c r="H35" s="116"/>
      <c r="I35" s="118">
        <f>IF(Table14874532333435363313[[#This Row],[Equipment Used (Dropdown)]] &lt;&gt; "", RIGHT(Table14874532333435363313[[#This Row],[Equipment Used (Dropdown)]],6),0)</f>
        <v>0</v>
      </c>
      <c r="J35" s="94"/>
      <c r="K35" s="95">
        <f>Table14874532333435363313[[#This Row],[Rate (Auto selects)]]*Table14874532333435363313[[#This Row],[Hours Used]]</f>
        <v>0</v>
      </c>
      <c r="M35" s="94" t="s">
        <v>101</v>
      </c>
      <c r="N35" s="94" t="s">
        <v>81</v>
      </c>
      <c r="O35" s="107">
        <v>111.43</v>
      </c>
      <c r="S35" s="33"/>
      <c r="T35" s="39"/>
      <c r="U35" s="39"/>
      <c r="V35" s="39"/>
      <c r="W35" s="39"/>
      <c r="X35" s="39"/>
      <c r="Y35" s="112">
        <f>IF(X35 &lt;&gt; "", RIGHT(Table157753112838485868818[[#This Row],[Class (Dropdown)]],6),0)</f>
        <v>0</v>
      </c>
      <c r="Z35" s="108"/>
      <c r="AA35" s="107"/>
      <c r="AB35" s="111">
        <f>Table157753112838485868818[[#This Row],[Rate (Auto fill)]]*Table157753112838485868818[[#This Row],[Hours Groomed]]</f>
        <v>0</v>
      </c>
      <c r="AC35" s="32"/>
      <c r="AD35" s="39"/>
      <c r="AE35" s="39"/>
      <c r="AF35" s="39"/>
      <c r="AG35" s="39"/>
      <c r="AH35" s="78"/>
      <c r="AI35" s="33"/>
      <c r="AJ35" s="39"/>
      <c r="AK35" s="39"/>
      <c r="AL35" s="39"/>
      <c r="AM35" s="76"/>
      <c r="AN35" s="39"/>
      <c r="AO35" s="39"/>
      <c r="AP35" s="33"/>
      <c r="AQ35" s="77"/>
      <c r="AR35" s="39"/>
      <c r="AS35" s="39"/>
      <c r="AT35" s="76"/>
      <c r="AU35" s="39"/>
      <c r="AV35" s="78"/>
      <c r="AW35" s="33"/>
      <c r="AX35" s="77"/>
      <c r="AY35" s="39"/>
      <c r="AZ35" s="39"/>
      <c r="BA35" s="76"/>
      <c r="BB35" s="39"/>
      <c r="BC35" s="78"/>
      <c r="BD35" s="33"/>
      <c r="BE35" s="77"/>
      <c r="BF35" s="39"/>
      <c r="BG35" s="39"/>
      <c r="BH35" s="76"/>
      <c r="BI35" s="39"/>
      <c r="BJ35" s="78"/>
      <c r="BK35" s="33"/>
    </row>
    <row r="36" spans="1:63" ht="30" x14ac:dyDescent="0.35">
      <c r="A36" s="77"/>
      <c r="B36" s="39"/>
      <c r="C36" s="39"/>
      <c r="D36" s="39"/>
      <c r="E36" s="39"/>
      <c r="F36" s="73"/>
      <c r="G36" s="95">
        <f>Table14874532333435363313[[#This Row],[Hours Worked]]*Table14874532333435363313[[#This Row],[Rate]]</f>
        <v>0</v>
      </c>
      <c r="H36" s="116"/>
      <c r="I36" s="118">
        <f>IF(Table14874532333435363313[[#This Row],[Equipment Used (Dropdown)]] &lt;&gt; "", RIGHT(Table14874532333435363313[[#This Row],[Equipment Used (Dropdown)]],6),0)</f>
        <v>0</v>
      </c>
      <c r="J36" s="94"/>
      <c r="K36" s="95">
        <f>Table14874532333435363313[[#This Row],[Rate (Auto selects)]]*Table14874532333435363313[[#This Row],[Hours Used]]</f>
        <v>0</v>
      </c>
      <c r="M36" s="94" t="s">
        <v>102</v>
      </c>
      <c r="N36" s="94" t="s">
        <v>82</v>
      </c>
      <c r="O36" s="107">
        <v>55.85</v>
      </c>
      <c r="S36" s="33"/>
      <c r="T36" s="39"/>
      <c r="U36" s="39"/>
      <c r="V36" s="39"/>
      <c r="W36" s="39"/>
      <c r="X36" s="39"/>
      <c r="Y36" s="112">
        <f>IF(X36 &lt;&gt; "", RIGHT(Table157753112838485868818[[#This Row],[Class (Dropdown)]],6),0)</f>
        <v>0</v>
      </c>
      <c r="Z36" s="108"/>
      <c r="AA36" s="107"/>
      <c r="AB36" s="111">
        <f>Table157753112838485868818[[#This Row],[Rate (Auto fill)]]*Table157753112838485868818[[#This Row],[Hours Groomed]]</f>
        <v>0</v>
      </c>
      <c r="AC36" s="32"/>
      <c r="AD36" s="39"/>
      <c r="AE36" s="39"/>
      <c r="AF36" s="39"/>
      <c r="AG36" s="39"/>
      <c r="AH36" s="78"/>
      <c r="AI36" s="33"/>
      <c r="AJ36" s="39"/>
      <c r="AK36" s="39"/>
      <c r="AL36" s="39"/>
      <c r="AM36" s="76"/>
      <c r="AN36" s="39"/>
      <c r="AO36" s="39"/>
      <c r="AP36" s="33"/>
      <c r="AQ36" s="77"/>
      <c r="AR36" s="39"/>
      <c r="AS36" s="39"/>
      <c r="AT36" s="76"/>
      <c r="AU36" s="39"/>
      <c r="AV36" s="78"/>
      <c r="AW36" s="33"/>
      <c r="AX36" s="77"/>
      <c r="AY36" s="39"/>
      <c r="AZ36" s="39"/>
      <c r="BA36" s="76"/>
      <c r="BB36" s="39"/>
      <c r="BC36" s="78"/>
      <c r="BD36" s="33"/>
      <c r="BE36" s="77"/>
      <c r="BF36" s="39"/>
      <c r="BG36" s="39"/>
      <c r="BH36" s="76"/>
      <c r="BI36" s="39"/>
      <c r="BJ36" s="78"/>
      <c r="BK36" s="33"/>
    </row>
    <row r="37" spans="1:63" ht="30" x14ac:dyDescent="0.35">
      <c r="A37" s="77"/>
      <c r="B37" s="39"/>
      <c r="C37" s="39"/>
      <c r="D37" s="39"/>
      <c r="E37" s="39"/>
      <c r="F37" s="73"/>
      <c r="G37" s="95">
        <f>Table14874532333435363313[[#This Row],[Hours Worked]]*Table14874532333435363313[[#This Row],[Rate]]</f>
        <v>0</v>
      </c>
      <c r="H37" s="116"/>
      <c r="I37" s="118">
        <f>IF(Table14874532333435363313[[#This Row],[Equipment Used (Dropdown)]] &lt;&gt; "", RIGHT(Table14874532333435363313[[#This Row],[Equipment Used (Dropdown)]],6),0)</f>
        <v>0</v>
      </c>
      <c r="J37" s="94"/>
      <c r="K37" s="95">
        <f>Table14874532333435363313[[#This Row],[Rate (Auto selects)]]*Table14874532333435363313[[#This Row],[Hours Used]]</f>
        <v>0</v>
      </c>
      <c r="M37" s="94" t="s">
        <v>103</v>
      </c>
      <c r="N37" s="94" t="s">
        <v>83</v>
      </c>
      <c r="O37" s="107">
        <v>68.040000000000006</v>
      </c>
      <c r="S37" s="33"/>
      <c r="T37" s="39"/>
      <c r="U37" s="39"/>
      <c r="V37" s="39"/>
      <c r="W37" s="39"/>
      <c r="X37" s="39"/>
      <c r="Y37" s="112">
        <f>IF(X37 &lt;&gt; "", RIGHT(Table157753112838485868818[[#This Row],[Class (Dropdown)]],6),0)</f>
        <v>0</v>
      </c>
      <c r="Z37" s="108"/>
      <c r="AA37" s="107"/>
      <c r="AB37" s="111">
        <f>Table157753112838485868818[[#This Row],[Rate (Auto fill)]]*Table157753112838485868818[[#This Row],[Hours Groomed]]</f>
        <v>0</v>
      </c>
      <c r="AC37" s="32"/>
      <c r="AD37" s="39"/>
      <c r="AE37" s="39"/>
      <c r="AF37" s="39"/>
      <c r="AG37" s="39"/>
      <c r="AH37" s="78"/>
      <c r="AI37" s="33"/>
      <c r="AJ37" s="39"/>
      <c r="AK37" s="39"/>
      <c r="AL37" s="39"/>
      <c r="AM37" s="76"/>
      <c r="AN37" s="39"/>
      <c r="AO37" s="39"/>
      <c r="AP37" s="33"/>
      <c r="AQ37" s="77"/>
      <c r="AR37" s="39"/>
      <c r="AS37" s="39"/>
      <c r="AT37" s="76"/>
      <c r="AU37" s="39"/>
      <c r="AV37" s="78"/>
      <c r="AW37" s="33"/>
      <c r="AX37" s="77"/>
      <c r="AY37" s="39"/>
      <c r="AZ37" s="39"/>
      <c r="BA37" s="76"/>
      <c r="BB37" s="39"/>
      <c r="BC37" s="78"/>
      <c r="BD37" s="33"/>
      <c r="BE37" s="77"/>
      <c r="BF37" s="39"/>
      <c r="BG37" s="39"/>
      <c r="BH37" s="76"/>
      <c r="BI37" s="39"/>
      <c r="BJ37" s="78"/>
      <c r="BK37" s="33"/>
    </row>
    <row r="38" spans="1:63" x14ac:dyDescent="0.35">
      <c r="A38" s="77"/>
      <c r="B38" s="39"/>
      <c r="C38" s="39"/>
      <c r="D38" s="39"/>
      <c r="E38" s="39"/>
      <c r="F38" s="73"/>
      <c r="G38" s="95">
        <f>Table14874532333435363313[[#This Row],[Hours Worked]]*Table14874532333435363313[[#This Row],[Rate]]</f>
        <v>0</v>
      </c>
      <c r="H38" s="116"/>
      <c r="I38" s="118">
        <f>IF(Table14874532333435363313[[#This Row],[Equipment Used (Dropdown)]] &lt;&gt; "", RIGHT(Table14874532333435363313[[#This Row],[Equipment Used (Dropdown)]],6),0)</f>
        <v>0</v>
      </c>
      <c r="J38" s="94"/>
      <c r="K38" s="95">
        <f>Table14874532333435363313[[#This Row],[Rate (Auto selects)]]*Table14874532333435363313[[#This Row],[Hours Used]]</f>
        <v>0</v>
      </c>
      <c r="S38" s="33"/>
      <c r="T38" s="39"/>
      <c r="U38" s="39"/>
      <c r="V38" s="39"/>
      <c r="W38" s="39"/>
      <c r="X38" s="39"/>
      <c r="Y38" s="112">
        <f>IF(X38 &lt;&gt; "", RIGHT(Table157753112838485868818[[#This Row],[Class (Dropdown)]],6),0)</f>
        <v>0</v>
      </c>
      <c r="Z38" s="108"/>
      <c r="AA38" s="107"/>
      <c r="AB38" s="111">
        <f>Table157753112838485868818[[#This Row],[Rate (Auto fill)]]*Table157753112838485868818[[#This Row],[Hours Groomed]]</f>
        <v>0</v>
      </c>
      <c r="AC38" s="32"/>
      <c r="AD38" s="39"/>
      <c r="AE38" s="39"/>
      <c r="AF38" s="39"/>
      <c r="AG38" s="39"/>
      <c r="AH38" s="78"/>
      <c r="AI38" s="33"/>
      <c r="AJ38" s="39"/>
      <c r="AK38" s="39"/>
      <c r="AL38" s="39"/>
      <c r="AM38" s="76"/>
      <c r="AN38" s="39"/>
      <c r="AO38" s="39"/>
      <c r="AP38" s="33"/>
      <c r="AQ38" s="77"/>
      <c r="AR38" s="39"/>
      <c r="AS38" s="39"/>
      <c r="AT38" s="76"/>
      <c r="AU38" s="39"/>
      <c r="AV38" s="78"/>
      <c r="AW38" s="33"/>
      <c r="AX38" s="77"/>
      <c r="AY38" s="39"/>
      <c r="AZ38" s="39"/>
      <c r="BA38" s="76"/>
      <c r="BB38" s="39"/>
      <c r="BC38" s="78"/>
      <c r="BD38" s="33"/>
      <c r="BE38" s="77"/>
      <c r="BF38" s="39"/>
      <c r="BG38" s="39"/>
      <c r="BH38" s="76"/>
      <c r="BI38" s="39"/>
      <c r="BJ38" s="78"/>
      <c r="BK38" s="33"/>
    </row>
    <row r="39" spans="1:63" x14ac:dyDescent="0.35">
      <c r="A39" s="77"/>
      <c r="B39" s="39"/>
      <c r="C39" s="39"/>
      <c r="D39" s="39"/>
      <c r="E39" s="39"/>
      <c r="F39" s="73"/>
      <c r="G39" s="95">
        <f>Table14874532333435363313[[#This Row],[Hours Worked]]*Table14874532333435363313[[#This Row],[Rate]]</f>
        <v>0</v>
      </c>
      <c r="H39" s="116"/>
      <c r="I39" s="118">
        <f>IF(Table14874532333435363313[[#This Row],[Equipment Used (Dropdown)]] &lt;&gt; "", RIGHT(Table14874532333435363313[[#This Row],[Equipment Used (Dropdown)]],6),0)</f>
        <v>0</v>
      </c>
      <c r="J39" s="94"/>
      <c r="K39" s="95">
        <f>Table14874532333435363313[[#This Row],[Rate (Auto selects)]]*Table14874532333435363313[[#This Row],[Hours Used]]</f>
        <v>0</v>
      </c>
      <c r="S39" s="33"/>
      <c r="T39" s="39"/>
      <c r="U39" s="39"/>
      <c r="V39" s="39"/>
      <c r="W39" s="39"/>
      <c r="X39" s="39"/>
      <c r="Y39" s="112">
        <f>IF(X39 &lt;&gt; "", RIGHT(Table157753112838485868818[[#This Row],[Class (Dropdown)]],6),0)</f>
        <v>0</v>
      </c>
      <c r="Z39" s="108"/>
      <c r="AA39" s="107"/>
      <c r="AB39" s="111">
        <f>Table157753112838485868818[[#This Row],[Rate (Auto fill)]]*Table157753112838485868818[[#This Row],[Hours Groomed]]</f>
        <v>0</v>
      </c>
      <c r="AC39" s="32"/>
      <c r="AD39" s="39"/>
      <c r="AE39" s="39"/>
      <c r="AF39" s="39"/>
      <c r="AG39" s="39"/>
      <c r="AH39" s="78"/>
      <c r="AI39" s="33"/>
      <c r="AJ39" s="39"/>
      <c r="AK39" s="39"/>
      <c r="AL39" s="39"/>
      <c r="AM39" s="76"/>
      <c r="AN39" s="39"/>
      <c r="AO39" s="39"/>
      <c r="AP39" s="33"/>
      <c r="AQ39" s="77"/>
      <c r="AR39" s="39"/>
      <c r="AS39" s="39"/>
      <c r="AT39" s="76"/>
      <c r="AU39" s="39"/>
      <c r="AV39" s="78"/>
      <c r="AW39" s="33"/>
      <c r="AX39" s="77"/>
      <c r="AY39" s="39"/>
      <c r="AZ39" s="39"/>
      <c r="BA39" s="76"/>
      <c r="BB39" s="39"/>
      <c r="BC39" s="78"/>
      <c r="BD39" s="33"/>
      <c r="BE39" s="77"/>
      <c r="BF39" s="39"/>
      <c r="BG39" s="39"/>
      <c r="BH39" s="76"/>
      <c r="BI39" s="39"/>
      <c r="BJ39" s="78"/>
      <c r="BK39" s="33"/>
    </row>
    <row r="40" spans="1:63" x14ac:dyDescent="0.35">
      <c r="A40" s="77"/>
      <c r="B40" s="39"/>
      <c r="C40" s="39"/>
      <c r="D40" s="39"/>
      <c r="E40" s="39"/>
      <c r="F40" s="73"/>
      <c r="G40" s="95">
        <f>Table14874532333435363313[[#This Row],[Hours Worked]]*Table14874532333435363313[[#This Row],[Rate]]</f>
        <v>0</v>
      </c>
      <c r="H40" s="116"/>
      <c r="I40" s="118">
        <f>IF(Table14874532333435363313[[#This Row],[Equipment Used (Dropdown)]] &lt;&gt; "", RIGHT(Table14874532333435363313[[#This Row],[Equipment Used (Dropdown)]],6),0)</f>
        <v>0</v>
      </c>
      <c r="J40" s="94"/>
      <c r="K40" s="95">
        <f>Table14874532333435363313[[#This Row],[Rate (Auto selects)]]*Table14874532333435363313[[#This Row],[Hours Used]]</f>
        <v>0</v>
      </c>
      <c r="S40" s="33"/>
      <c r="T40" s="39"/>
      <c r="U40" s="39"/>
      <c r="V40" s="39"/>
      <c r="W40" s="39"/>
      <c r="X40" s="39"/>
      <c r="Y40" s="112">
        <f>IF(X40 &lt;&gt; "", RIGHT(Table157753112838485868818[[#This Row],[Class (Dropdown)]],6),0)</f>
        <v>0</v>
      </c>
      <c r="Z40" s="108"/>
      <c r="AA40" s="107"/>
      <c r="AB40" s="111">
        <f>Table157753112838485868818[[#This Row],[Rate (Auto fill)]]*Table157753112838485868818[[#This Row],[Hours Groomed]]</f>
        <v>0</v>
      </c>
      <c r="AC40" s="32"/>
      <c r="AD40" s="39"/>
      <c r="AE40" s="39"/>
      <c r="AF40" s="39"/>
      <c r="AG40" s="39"/>
      <c r="AH40" s="78"/>
      <c r="AI40" s="33"/>
      <c r="AJ40" s="39"/>
      <c r="AK40" s="39"/>
      <c r="AL40" s="39"/>
      <c r="AM40" s="76"/>
      <c r="AN40" s="39"/>
      <c r="AO40" s="39"/>
      <c r="AP40" s="33"/>
      <c r="AQ40" s="77"/>
      <c r="AR40" s="39"/>
      <c r="AS40" s="39"/>
      <c r="AT40" s="76"/>
      <c r="AU40" s="39"/>
      <c r="AV40" s="78"/>
      <c r="AW40" s="33"/>
      <c r="AX40" s="77"/>
      <c r="AY40" s="39"/>
      <c r="AZ40" s="39"/>
      <c r="BA40" s="76"/>
      <c r="BB40" s="39"/>
      <c r="BC40" s="78"/>
      <c r="BD40" s="33"/>
      <c r="BE40" s="77"/>
      <c r="BF40" s="39"/>
      <c r="BG40" s="39"/>
      <c r="BH40" s="76"/>
      <c r="BI40" s="39"/>
      <c r="BJ40" s="78"/>
      <c r="BK40" s="33"/>
    </row>
    <row r="41" spans="1:63" x14ac:dyDescent="0.35">
      <c r="A41" s="77"/>
      <c r="B41" s="39"/>
      <c r="C41" s="39"/>
      <c r="D41" s="39"/>
      <c r="E41" s="39"/>
      <c r="F41" s="73"/>
      <c r="G41" s="95">
        <f>Table14874532333435363313[[#This Row],[Hours Worked]]*Table14874532333435363313[[#This Row],[Rate]]</f>
        <v>0</v>
      </c>
      <c r="H41" s="116"/>
      <c r="I41" s="118">
        <f>IF(Table14874532333435363313[[#This Row],[Equipment Used (Dropdown)]] &lt;&gt; "", RIGHT(Table14874532333435363313[[#This Row],[Equipment Used (Dropdown)]],6),0)</f>
        <v>0</v>
      </c>
      <c r="J41" s="94"/>
      <c r="K41" s="95">
        <f>Table14874532333435363313[[#This Row],[Rate (Auto selects)]]*Table14874532333435363313[[#This Row],[Hours Used]]</f>
        <v>0</v>
      </c>
      <c r="S41" s="33"/>
      <c r="T41" s="39"/>
      <c r="U41" s="39"/>
      <c r="V41" s="39"/>
      <c r="W41" s="39"/>
      <c r="X41" s="39"/>
      <c r="Y41" s="112">
        <f>IF(X41 &lt;&gt; "", RIGHT(Table157753112838485868818[[#This Row],[Class (Dropdown)]],6),0)</f>
        <v>0</v>
      </c>
      <c r="Z41" s="108"/>
      <c r="AA41" s="107"/>
      <c r="AB41" s="111">
        <f>Table157753112838485868818[[#This Row],[Rate (Auto fill)]]*Table157753112838485868818[[#This Row],[Hours Groomed]]</f>
        <v>0</v>
      </c>
      <c r="AC41" s="32"/>
      <c r="AD41" s="39"/>
      <c r="AE41" s="39"/>
      <c r="AF41" s="39"/>
      <c r="AG41" s="39"/>
      <c r="AH41" s="78"/>
      <c r="AI41" s="33"/>
      <c r="AJ41" s="39"/>
      <c r="AK41" s="39"/>
      <c r="AL41" s="39"/>
      <c r="AM41" s="76"/>
      <c r="AN41" s="39"/>
      <c r="AO41" s="39"/>
      <c r="AP41" s="33"/>
      <c r="AQ41" s="77"/>
      <c r="AR41" s="39"/>
      <c r="AS41" s="39"/>
      <c r="AT41" s="76"/>
      <c r="AU41" s="39"/>
      <c r="AV41" s="78"/>
      <c r="AW41" s="33"/>
      <c r="AX41" s="77"/>
      <c r="AY41" s="39"/>
      <c r="AZ41" s="39"/>
      <c r="BA41" s="76"/>
      <c r="BB41" s="39"/>
      <c r="BC41" s="78"/>
      <c r="BD41" s="33"/>
      <c r="BE41" s="77"/>
      <c r="BF41" s="39"/>
      <c r="BG41" s="39"/>
      <c r="BH41" s="76"/>
      <c r="BI41" s="39"/>
      <c r="BJ41" s="78"/>
      <c r="BK41" s="33"/>
    </row>
    <row r="42" spans="1:63" ht="15.6" thickBot="1" x14ac:dyDescent="0.4">
      <c r="A42" s="77"/>
      <c r="B42" s="39"/>
      <c r="C42" s="39"/>
      <c r="D42" s="39"/>
      <c r="E42" s="39"/>
      <c r="F42" s="73"/>
      <c r="G42" s="95">
        <f>Table14874532333435363313[[#This Row],[Hours Worked]]*Table14874532333435363313[[#This Row],[Rate]]</f>
        <v>0</v>
      </c>
      <c r="H42" s="116"/>
      <c r="I42" s="118">
        <f>IF(Table14874532333435363313[[#This Row],[Equipment Used (Dropdown)]] &lt;&gt; "", RIGHT(Table14874532333435363313[[#This Row],[Equipment Used (Dropdown)]],6),0)</f>
        <v>0</v>
      </c>
      <c r="J42" s="94"/>
      <c r="K42" s="95">
        <f>Table14874532333435363313[[#This Row],[Rate (Auto selects)]]*Table14874532333435363313[[#This Row],[Hours Used]]</f>
        <v>0</v>
      </c>
      <c r="S42" s="33"/>
      <c r="T42" s="39"/>
      <c r="U42" s="39"/>
      <c r="V42" s="39"/>
      <c r="W42" s="39"/>
      <c r="X42" s="39"/>
      <c r="Y42" s="112">
        <f>IF(X42 &lt;&gt; "", RIGHT(Table157753112838485868818[[#This Row],[Class (Dropdown)]],6),0)</f>
        <v>0</v>
      </c>
      <c r="Z42" s="108"/>
      <c r="AA42" s="107"/>
      <c r="AB42" s="111">
        <f>Table157753112838485868818[[#This Row],[Rate (Auto fill)]]*Table157753112838485868818[[#This Row],[Hours Groomed]]</f>
        <v>0</v>
      </c>
      <c r="AC42" s="32"/>
      <c r="AD42" s="39"/>
      <c r="AE42" s="82"/>
      <c r="AF42" s="82"/>
      <c r="AG42" s="82"/>
      <c r="AH42" s="83"/>
      <c r="AI42" s="33"/>
      <c r="AJ42" s="39"/>
      <c r="AK42" s="39"/>
      <c r="AL42" s="39"/>
      <c r="AM42" s="76"/>
      <c r="AN42" s="39"/>
      <c r="AO42" s="39"/>
      <c r="AP42" s="33"/>
      <c r="AQ42" s="77"/>
      <c r="AR42" s="39"/>
      <c r="AS42" s="39"/>
      <c r="AT42" s="76"/>
      <c r="AU42" s="39"/>
      <c r="AV42" s="78"/>
      <c r="AW42" s="33"/>
      <c r="AX42" s="77"/>
      <c r="AY42" s="39"/>
      <c r="AZ42" s="39"/>
      <c r="BA42" s="76"/>
      <c r="BB42" s="39"/>
      <c r="BC42" s="78"/>
      <c r="BD42" s="33"/>
      <c r="BE42" s="77"/>
      <c r="BF42" s="39"/>
      <c r="BG42" s="39"/>
      <c r="BH42" s="76"/>
      <c r="BI42" s="39"/>
      <c r="BJ42" s="78"/>
      <c r="BK42" s="33"/>
    </row>
    <row r="43" spans="1:63" x14ac:dyDescent="0.35">
      <c r="A43" s="77"/>
      <c r="B43" s="39"/>
      <c r="C43" s="39"/>
      <c r="D43" s="39"/>
      <c r="E43" s="39"/>
      <c r="F43" s="73"/>
      <c r="G43" s="95">
        <f>Table14874532333435363313[[#This Row],[Hours Worked]]*Table14874532333435363313[[#This Row],[Rate]]</f>
        <v>0</v>
      </c>
      <c r="H43" s="116"/>
      <c r="I43" s="118">
        <f>IF(Table14874532333435363313[[#This Row],[Equipment Used (Dropdown)]] &lt;&gt; "", RIGHT(Table14874532333435363313[[#This Row],[Equipment Used (Dropdown)]],6),0)</f>
        <v>0</v>
      </c>
      <c r="J43" s="94"/>
      <c r="K43" s="95">
        <f>Table14874532333435363313[[#This Row],[Rate (Auto selects)]]*Table14874532333435363313[[#This Row],[Hours Used]]</f>
        <v>0</v>
      </c>
      <c r="S43" s="33"/>
      <c r="T43" s="39"/>
      <c r="U43" s="39"/>
      <c r="V43" s="39"/>
      <c r="W43" s="39"/>
      <c r="X43" s="39"/>
      <c r="Y43" s="112">
        <f>IF(X43 &lt;&gt; "", RIGHT(Table157753112838485868818[[#This Row],[Class (Dropdown)]],6),0)</f>
        <v>0</v>
      </c>
      <c r="Z43" s="108"/>
      <c r="AA43" s="107"/>
      <c r="AB43" s="111">
        <f>Table157753112838485868818[[#This Row],[Rate (Auto fill)]]*Table157753112838485868818[[#This Row],[Hours Groomed]]</f>
        <v>0</v>
      </c>
      <c r="AC43" s="32"/>
      <c r="AD43" s="84"/>
      <c r="AE43" s="85"/>
      <c r="AF43" s="85"/>
      <c r="AI43" s="33"/>
      <c r="AJ43" s="39"/>
      <c r="AK43" s="39"/>
      <c r="AL43" s="39"/>
      <c r="AM43" s="76"/>
      <c r="AN43" s="39"/>
      <c r="AO43" s="39"/>
      <c r="AP43" s="33"/>
      <c r="AQ43" s="77"/>
      <c r="AR43" s="39"/>
      <c r="AS43" s="39"/>
      <c r="AT43" s="76"/>
      <c r="AU43" s="39"/>
      <c r="AV43" s="78"/>
      <c r="AW43" s="33"/>
      <c r="AX43" s="77"/>
      <c r="AY43" s="39"/>
      <c r="AZ43" s="39"/>
      <c r="BA43" s="76"/>
      <c r="BB43" s="39"/>
      <c r="BC43" s="78"/>
      <c r="BD43" s="33"/>
      <c r="BE43" s="77"/>
      <c r="BF43" s="39"/>
      <c r="BG43" s="39"/>
      <c r="BH43" s="76"/>
      <c r="BI43" s="39"/>
      <c r="BJ43" s="78"/>
      <c r="BK43" s="33"/>
    </row>
    <row r="44" spans="1:63" x14ac:dyDescent="0.35">
      <c r="A44" s="77"/>
      <c r="B44" s="39"/>
      <c r="C44" s="39"/>
      <c r="D44" s="39"/>
      <c r="E44" s="39"/>
      <c r="F44" s="73"/>
      <c r="G44" s="95">
        <f>Table14874532333435363313[[#This Row],[Hours Worked]]*Table14874532333435363313[[#This Row],[Rate]]</f>
        <v>0</v>
      </c>
      <c r="H44" s="116"/>
      <c r="I44" s="118">
        <f>IF(Table14874532333435363313[[#This Row],[Equipment Used (Dropdown)]] &lt;&gt; "", RIGHT(Table14874532333435363313[[#This Row],[Equipment Used (Dropdown)]],6),0)</f>
        <v>0</v>
      </c>
      <c r="J44" s="94"/>
      <c r="K44" s="95">
        <f>Table14874532333435363313[[#This Row],[Rate (Auto selects)]]*Table14874532333435363313[[#This Row],[Hours Used]]</f>
        <v>0</v>
      </c>
      <c r="S44" s="33"/>
      <c r="T44" s="39"/>
      <c r="U44" s="39"/>
      <c r="V44" s="39"/>
      <c r="W44" s="39"/>
      <c r="X44" s="39"/>
      <c r="Y44" s="112">
        <f>IF(X44 &lt;&gt; "", RIGHT(Table157753112838485868818[[#This Row],[Class (Dropdown)]],6),0)</f>
        <v>0</v>
      </c>
      <c r="Z44" s="108"/>
      <c r="AA44" s="107"/>
      <c r="AB44" s="111">
        <f>Table157753112838485868818[[#This Row],[Rate (Auto fill)]]*Table157753112838485868818[[#This Row],[Hours Groomed]]</f>
        <v>0</v>
      </c>
      <c r="AC44" s="32"/>
      <c r="AD44" s="84"/>
      <c r="AE44" s="85"/>
      <c r="AF44" s="85"/>
      <c r="AI44" s="33"/>
      <c r="AJ44" s="39"/>
      <c r="AK44" s="39"/>
      <c r="AL44" s="39"/>
      <c r="AM44" s="76"/>
      <c r="AN44" s="39"/>
      <c r="AO44" s="39"/>
      <c r="AP44" s="33"/>
      <c r="AQ44" s="77"/>
      <c r="AR44" s="39"/>
      <c r="AS44" s="39"/>
      <c r="AT44" s="76"/>
      <c r="AU44" s="39"/>
      <c r="AV44" s="78"/>
      <c r="AW44" s="33"/>
      <c r="AX44" s="77"/>
      <c r="AY44" s="39"/>
      <c r="AZ44" s="39"/>
      <c r="BA44" s="76"/>
      <c r="BB44" s="39"/>
      <c r="BC44" s="78"/>
      <c r="BD44" s="33"/>
      <c r="BE44" s="77"/>
      <c r="BF44" s="39"/>
      <c r="BG44" s="39"/>
      <c r="BH44" s="76"/>
      <c r="BI44" s="39"/>
      <c r="BJ44" s="78"/>
      <c r="BK44" s="33"/>
    </row>
    <row r="45" spans="1:63" x14ac:dyDescent="0.35">
      <c r="A45" s="77"/>
      <c r="B45" s="39"/>
      <c r="C45" s="39"/>
      <c r="D45" s="39"/>
      <c r="E45" s="39"/>
      <c r="F45" s="73"/>
      <c r="G45" s="95">
        <f>Table14874532333435363313[[#This Row],[Hours Worked]]*Table14874532333435363313[[#This Row],[Rate]]</f>
        <v>0</v>
      </c>
      <c r="H45" s="116"/>
      <c r="I45" s="118">
        <f>IF(Table14874532333435363313[[#This Row],[Equipment Used (Dropdown)]] &lt;&gt; "", RIGHT(Table14874532333435363313[[#This Row],[Equipment Used (Dropdown)]],6),0)</f>
        <v>0</v>
      </c>
      <c r="J45" s="94"/>
      <c r="K45" s="95">
        <f>Table14874532333435363313[[#This Row],[Rate (Auto selects)]]*Table14874532333435363313[[#This Row],[Hours Used]]</f>
        <v>0</v>
      </c>
      <c r="S45" s="33"/>
      <c r="T45" s="39"/>
      <c r="U45" s="39"/>
      <c r="V45" s="39"/>
      <c r="W45" s="39"/>
      <c r="X45" s="39"/>
      <c r="Y45" s="112">
        <f>IF(X45 &lt;&gt; "", RIGHT(Table157753112838485868818[[#This Row],[Class (Dropdown)]],6),0)</f>
        <v>0</v>
      </c>
      <c r="Z45" s="108"/>
      <c r="AA45" s="107"/>
      <c r="AB45" s="111">
        <f>Table157753112838485868818[[#This Row],[Rate (Auto fill)]]*Table157753112838485868818[[#This Row],[Hours Groomed]]</f>
        <v>0</v>
      </c>
      <c r="AC45" s="32"/>
      <c r="AD45" s="84"/>
      <c r="AE45" s="85"/>
      <c r="AF45" s="85"/>
      <c r="AI45" s="33"/>
      <c r="AJ45" s="39"/>
      <c r="AK45" s="39"/>
      <c r="AL45" s="39"/>
      <c r="AM45" s="76"/>
      <c r="AN45" s="39"/>
      <c r="AO45" s="39"/>
      <c r="AP45" s="33"/>
      <c r="AQ45" s="77"/>
      <c r="AR45" s="39"/>
      <c r="AS45" s="39"/>
      <c r="AT45" s="76"/>
      <c r="AU45" s="39"/>
      <c r="AV45" s="78"/>
      <c r="AW45" s="33"/>
      <c r="AX45" s="77"/>
      <c r="AY45" s="39"/>
      <c r="AZ45" s="39"/>
      <c r="BA45" s="76"/>
      <c r="BB45" s="39"/>
      <c r="BC45" s="78"/>
      <c r="BD45" s="33"/>
      <c r="BE45" s="77"/>
      <c r="BF45" s="39"/>
      <c r="BG45" s="39"/>
      <c r="BH45" s="76"/>
      <c r="BI45" s="39"/>
      <c r="BJ45" s="78"/>
      <c r="BK45" s="33"/>
    </row>
    <row r="46" spans="1:63" x14ac:dyDescent="0.35">
      <c r="A46" s="77"/>
      <c r="B46" s="39"/>
      <c r="C46" s="39"/>
      <c r="D46" s="39"/>
      <c r="E46" s="39"/>
      <c r="F46" s="73"/>
      <c r="G46" s="95">
        <f>Table14874532333435363313[[#This Row],[Hours Worked]]*Table14874532333435363313[[#This Row],[Rate]]</f>
        <v>0</v>
      </c>
      <c r="H46" s="116"/>
      <c r="I46" s="118">
        <f>IF(Table14874532333435363313[[#This Row],[Equipment Used (Dropdown)]] &lt;&gt; "", RIGHT(Table14874532333435363313[[#This Row],[Equipment Used (Dropdown)]],6),0)</f>
        <v>0</v>
      </c>
      <c r="J46" s="94"/>
      <c r="K46" s="95">
        <f>Table14874532333435363313[[#This Row],[Rate (Auto selects)]]*Table14874532333435363313[[#This Row],[Hours Used]]</f>
        <v>0</v>
      </c>
      <c r="S46" s="33"/>
      <c r="T46" s="39"/>
      <c r="U46" s="39"/>
      <c r="V46" s="39"/>
      <c r="W46" s="39"/>
      <c r="X46" s="39"/>
      <c r="Y46" s="112">
        <f>IF(X46 &lt;&gt; "", RIGHT(Table157753112838485868818[[#This Row],[Class (Dropdown)]],6),0)</f>
        <v>0</v>
      </c>
      <c r="Z46" s="108"/>
      <c r="AA46" s="107"/>
      <c r="AB46" s="111">
        <f>Table157753112838485868818[[#This Row],[Rate (Auto fill)]]*Table157753112838485868818[[#This Row],[Hours Groomed]]</f>
        <v>0</v>
      </c>
      <c r="AC46" s="32"/>
      <c r="AD46" s="84"/>
      <c r="AE46" s="85"/>
      <c r="AF46" s="85"/>
      <c r="AI46" s="33"/>
      <c r="AJ46" s="39"/>
      <c r="AK46" s="39"/>
      <c r="AL46" s="39"/>
      <c r="AM46" s="76"/>
      <c r="AN46" s="39"/>
      <c r="AO46" s="39"/>
      <c r="AP46" s="33"/>
      <c r="AQ46" s="77"/>
      <c r="AR46" s="39"/>
      <c r="AS46" s="39"/>
      <c r="AT46" s="76"/>
      <c r="AU46" s="39"/>
      <c r="AV46" s="78"/>
      <c r="AW46" s="33"/>
      <c r="AX46" s="77"/>
      <c r="AY46" s="39"/>
      <c r="AZ46" s="39"/>
      <c r="BA46" s="76"/>
      <c r="BB46" s="39"/>
      <c r="BC46" s="78"/>
      <c r="BD46" s="33"/>
      <c r="BE46" s="77"/>
      <c r="BF46" s="39"/>
      <c r="BG46" s="39"/>
      <c r="BH46" s="76"/>
      <c r="BI46" s="39"/>
      <c r="BJ46" s="78"/>
      <c r="BK46" s="33"/>
    </row>
    <row r="47" spans="1:63" x14ac:dyDescent="0.35">
      <c r="A47" s="77"/>
      <c r="B47" s="39"/>
      <c r="C47" s="39"/>
      <c r="D47" s="39"/>
      <c r="E47" s="39"/>
      <c r="F47" s="73"/>
      <c r="G47" s="95">
        <f>Table14874532333435363313[[#This Row],[Hours Worked]]*Table14874532333435363313[[#This Row],[Rate]]</f>
        <v>0</v>
      </c>
      <c r="H47" s="116"/>
      <c r="I47" s="118">
        <f>IF(Table14874532333435363313[[#This Row],[Equipment Used (Dropdown)]] &lt;&gt; "", RIGHT(Table14874532333435363313[[#This Row],[Equipment Used (Dropdown)]],6),0)</f>
        <v>0</v>
      </c>
      <c r="J47" s="94"/>
      <c r="K47" s="95">
        <f>Table14874532333435363313[[#This Row],[Rate (Auto selects)]]*Table14874532333435363313[[#This Row],[Hours Used]]</f>
        <v>0</v>
      </c>
      <c r="S47" s="33"/>
      <c r="T47" s="39"/>
      <c r="U47" s="39"/>
      <c r="V47" s="39"/>
      <c r="W47" s="39"/>
      <c r="X47" s="39"/>
      <c r="Y47" s="112">
        <f>IF(X47 &lt;&gt; "", RIGHT(Table157753112838485868818[[#This Row],[Class (Dropdown)]],6),0)</f>
        <v>0</v>
      </c>
      <c r="Z47" s="108"/>
      <c r="AA47" s="107"/>
      <c r="AB47" s="111">
        <f>Table157753112838485868818[[#This Row],[Rate (Auto fill)]]*Table157753112838485868818[[#This Row],[Hours Groomed]]</f>
        <v>0</v>
      </c>
      <c r="AC47" s="32"/>
      <c r="AD47" s="84"/>
      <c r="AE47" s="85"/>
      <c r="AF47" s="85"/>
      <c r="AI47" s="33"/>
      <c r="AJ47" s="39"/>
      <c r="AK47" s="39"/>
      <c r="AL47" s="39"/>
      <c r="AM47" s="76"/>
      <c r="AN47" s="39"/>
      <c r="AO47" s="39"/>
      <c r="AP47" s="33"/>
      <c r="AQ47" s="77"/>
      <c r="AR47" s="39"/>
      <c r="AS47" s="39"/>
      <c r="AT47" s="76"/>
      <c r="AU47" s="39"/>
      <c r="AV47" s="78"/>
      <c r="AW47" s="33"/>
      <c r="AX47" s="77"/>
      <c r="AY47" s="39"/>
      <c r="AZ47" s="39"/>
      <c r="BA47" s="76"/>
      <c r="BB47" s="39"/>
      <c r="BC47" s="78"/>
      <c r="BD47" s="33"/>
      <c r="BE47" s="77"/>
      <c r="BF47" s="39"/>
      <c r="BG47" s="39"/>
      <c r="BH47" s="76"/>
      <c r="BI47" s="39"/>
      <c r="BJ47" s="78"/>
      <c r="BK47" s="33"/>
    </row>
    <row r="48" spans="1:63" x14ac:dyDescent="0.35">
      <c r="A48" s="77"/>
      <c r="B48" s="39"/>
      <c r="C48" s="39"/>
      <c r="D48" s="39"/>
      <c r="E48" s="39"/>
      <c r="F48" s="73"/>
      <c r="G48" s="95">
        <f>Table14874532333435363313[[#This Row],[Hours Worked]]*Table14874532333435363313[[#This Row],[Rate]]</f>
        <v>0</v>
      </c>
      <c r="H48" s="116"/>
      <c r="I48" s="118">
        <f>IF(Table14874532333435363313[[#This Row],[Equipment Used (Dropdown)]] &lt;&gt; "", RIGHT(Table14874532333435363313[[#This Row],[Equipment Used (Dropdown)]],6),0)</f>
        <v>0</v>
      </c>
      <c r="J48" s="94"/>
      <c r="K48" s="95">
        <f>Table14874532333435363313[[#This Row],[Rate (Auto selects)]]*Table14874532333435363313[[#This Row],[Hours Used]]</f>
        <v>0</v>
      </c>
      <c r="S48" s="33"/>
      <c r="T48" s="39"/>
      <c r="U48" s="39"/>
      <c r="V48" s="39"/>
      <c r="W48" s="39"/>
      <c r="X48" s="39"/>
      <c r="Y48" s="112">
        <f>IF(X48 &lt;&gt; "", RIGHT(Table157753112838485868818[[#This Row],[Class (Dropdown)]],6),0)</f>
        <v>0</v>
      </c>
      <c r="Z48" s="108"/>
      <c r="AA48" s="107"/>
      <c r="AB48" s="111">
        <f>Table157753112838485868818[[#This Row],[Rate (Auto fill)]]*Table157753112838485868818[[#This Row],[Hours Groomed]]</f>
        <v>0</v>
      </c>
      <c r="AC48" s="32"/>
      <c r="AD48" s="84"/>
      <c r="AE48" s="85"/>
      <c r="AF48" s="85"/>
      <c r="AI48" s="33"/>
      <c r="AJ48" s="39"/>
      <c r="AK48" s="39"/>
      <c r="AL48" s="39"/>
      <c r="AM48" s="76"/>
      <c r="AN48" s="39"/>
      <c r="AO48" s="39"/>
      <c r="AP48" s="33"/>
      <c r="AQ48" s="77"/>
      <c r="AR48" s="39"/>
      <c r="AS48" s="39"/>
      <c r="AT48" s="76"/>
      <c r="AU48" s="39"/>
      <c r="AV48" s="78"/>
      <c r="AW48" s="33"/>
      <c r="AX48" s="77"/>
      <c r="AY48" s="39"/>
      <c r="AZ48" s="39"/>
      <c r="BA48" s="76"/>
      <c r="BB48" s="39"/>
      <c r="BC48" s="78"/>
      <c r="BD48" s="33"/>
      <c r="BE48" s="77"/>
      <c r="BF48" s="39"/>
      <c r="BG48" s="39"/>
      <c r="BH48" s="76"/>
      <c r="BI48" s="39"/>
      <c r="BJ48" s="78"/>
      <c r="BK48" s="33"/>
    </row>
    <row r="49" spans="1:63" x14ac:dyDescent="0.35">
      <c r="A49" s="77"/>
      <c r="B49" s="39"/>
      <c r="C49" s="39"/>
      <c r="D49" s="39"/>
      <c r="E49" s="39"/>
      <c r="F49" s="73"/>
      <c r="G49" s="95">
        <f>Table14874532333435363313[[#This Row],[Hours Worked]]*Table14874532333435363313[[#This Row],[Rate]]</f>
        <v>0</v>
      </c>
      <c r="H49" s="116"/>
      <c r="I49" s="118">
        <f>IF(Table14874532333435363313[[#This Row],[Equipment Used (Dropdown)]] &lt;&gt; "", RIGHT(Table14874532333435363313[[#This Row],[Equipment Used (Dropdown)]],6),0)</f>
        <v>0</v>
      </c>
      <c r="J49" s="94"/>
      <c r="K49" s="95">
        <f>Table14874532333435363313[[#This Row],[Rate (Auto selects)]]*Table14874532333435363313[[#This Row],[Hours Used]]</f>
        <v>0</v>
      </c>
      <c r="S49" s="33"/>
      <c r="T49" s="39"/>
      <c r="U49" s="39"/>
      <c r="V49" s="39"/>
      <c r="W49" s="39"/>
      <c r="X49" s="39"/>
      <c r="Y49" s="112">
        <f>IF(X49 &lt;&gt; "", RIGHT(Table157753112838485868818[[#This Row],[Class (Dropdown)]],6),0)</f>
        <v>0</v>
      </c>
      <c r="Z49" s="108"/>
      <c r="AA49" s="107"/>
      <c r="AB49" s="111">
        <f>Table157753112838485868818[[#This Row],[Rate (Auto fill)]]*Table157753112838485868818[[#This Row],[Hours Groomed]]</f>
        <v>0</v>
      </c>
      <c r="AC49" s="32"/>
      <c r="AD49" s="84"/>
      <c r="AE49" s="85"/>
      <c r="AF49" s="85"/>
      <c r="AI49" s="33"/>
      <c r="AJ49" s="39"/>
      <c r="AK49" s="39"/>
      <c r="AL49" s="39"/>
      <c r="AM49" s="76"/>
      <c r="AN49" s="39"/>
      <c r="AO49" s="39"/>
      <c r="AP49" s="33"/>
      <c r="AQ49" s="77"/>
      <c r="AR49" s="39"/>
      <c r="AS49" s="39"/>
      <c r="AT49" s="76"/>
      <c r="AU49" s="39"/>
      <c r="AV49" s="78"/>
      <c r="AW49" s="33"/>
      <c r="AX49" s="77"/>
      <c r="AY49" s="39"/>
      <c r="AZ49" s="39"/>
      <c r="BA49" s="76"/>
      <c r="BB49" s="39"/>
      <c r="BC49" s="78"/>
      <c r="BD49" s="33"/>
      <c r="BE49" s="77"/>
      <c r="BF49" s="39"/>
      <c r="BG49" s="39"/>
      <c r="BH49" s="76"/>
      <c r="BI49" s="39"/>
      <c r="BJ49" s="78"/>
      <c r="BK49" s="33"/>
    </row>
    <row r="50" spans="1:63" x14ac:dyDescent="0.35">
      <c r="A50" s="77"/>
      <c r="B50" s="39"/>
      <c r="C50" s="39"/>
      <c r="D50" s="39"/>
      <c r="E50" s="39"/>
      <c r="F50" s="73"/>
      <c r="G50" s="95">
        <f>Table14874532333435363313[[#This Row],[Hours Worked]]*Table14874532333435363313[[#This Row],[Rate]]</f>
        <v>0</v>
      </c>
      <c r="H50" s="116"/>
      <c r="I50" s="118">
        <f>IF(Table14874532333435363313[[#This Row],[Equipment Used (Dropdown)]] &lt;&gt; "", RIGHT(Table14874532333435363313[[#This Row],[Equipment Used (Dropdown)]],6),0)</f>
        <v>0</v>
      </c>
      <c r="J50" s="94"/>
      <c r="K50" s="95">
        <f>Table14874532333435363313[[#This Row],[Rate (Auto selects)]]*Table14874532333435363313[[#This Row],[Hours Used]]</f>
        <v>0</v>
      </c>
      <c r="S50" s="33"/>
      <c r="T50" s="39"/>
      <c r="U50" s="39"/>
      <c r="V50" s="39"/>
      <c r="W50" s="39"/>
      <c r="X50" s="39"/>
      <c r="Y50" s="112">
        <f>IF(X50 &lt;&gt; "", RIGHT(Table157753112838485868818[[#This Row],[Class (Dropdown)]],6),0)</f>
        <v>0</v>
      </c>
      <c r="Z50" s="108"/>
      <c r="AA50" s="107"/>
      <c r="AB50" s="111">
        <f>Table157753112838485868818[[#This Row],[Rate (Auto fill)]]*Table157753112838485868818[[#This Row],[Hours Groomed]]</f>
        <v>0</v>
      </c>
      <c r="AC50" s="32"/>
      <c r="AD50" s="84"/>
      <c r="AE50" s="85"/>
      <c r="AF50" s="85"/>
      <c r="AI50" s="33"/>
      <c r="AJ50" s="39"/>
      <c r="AK50" s="39"/>
      <c r="AL50" s="39"/>
      <c r="AM50" s="76"/>
      <c r="AN50" s="39"/>
      <c r="AO50" s="39"/>
      <c r="AP50" s="33"/>
      <c r="AQ50" s="77"/>
      <c r="AR50" s="39"/>
      <c r="AS50" s="39"/>
      <c r="AT50" s="76"/>
      <c r="AU50" s="39"/>
      <c r="AV50" s="78"/>
      <c r="AW50" s="33"/>
      <c r="AX50" s="77"/>
      <c r="AY50" s="39"/>
      <c r="AZ50" s="39"/>
      <c r="BA50" s="76"/>
      <c r="BB50" s="39"/>
      <c r="BC50" s="78"/>
      <c r="BD50" s="33"/>
      <c r="BE50" s="77"/>
      <c r="BF50" s="39"/>
      <c r="BG50" s="39"/>
      <c r="BH50" s="76"/>
      <c r="BI50" s="39"/>
      <c r="BJ50" s="78"/>
      <c r="BK50" s="33"/>
    </row>
    <row r="51" spans="1:63" x14ac:dyDescent="0.35">
      <c r="A51" s="77"/>
      <c r="B51" s="39"/>
      <c r="C51" s="39"/>
      <c r="D51" s="39"/>
      <c r="E51" s="39"/>
      <c r="F51" s="73"/>
      <c r="G51" s="95">
        <f>Table14874532333435363313[[#This Row],[Hours Worked]]*Table14874532333435363313[[#This Row],[Rate]]</f>
        <v>0</v>
      </c>
      <c r="H51" s="116"/>
      <c r="I51" s="118">
        <f>IF(Table14874532333435363313[[#This Row],[Equipment Used (Dropdown)]] &lt;&gt; "", RIGHT(Table14874532333435363313[[#This Row],[Equipment Used (Dropdown)]],6),0)</f>
        <v>0</v>
      </c>
      <c r="J51" s="94"/>
      <c r="K51" s="95">
        <f>Table14874532333435363313[[#This Row],[Rate (Auto selects)]]*Table14874532333435363313[[#This Row],[Hours Used]]</f>
        <v>0</v>
      </c>
      <c r="S51" s="33"/>
      <c r="T51" s="39"/>
      <c r="U51" s="39"/>
      <c r="V51" s="39"/>
      <c r="W51" s="39"/>
      <c r="X51" s="39"/>
      <c r="Y51" s="112">
        <f>IF(X51 &lt;&gt; "", RIGHT(Table157753112838485868818[[#This Row],[Class (Dropdown)]],6),0)</f>
        <v>0</v>
      </c>
      <c r="Z51" s="108"/>
      <c r="AA51" s="107"/>
      <c r="AB51" s="111">
        <f>Table157753112838485868818[[#This Row],[Rate (Auto fill)]]*Table157753112838485868818[[#This Row],[Hours Groomed]]</f>
        <v>0</v>
      </c>
      <c r="AC51" s="32"/>
      <c r="AD51" s="84"/>
      <c r="AE51" s="85"/>
      <c r="AF51" s="85"/>
      <c r="AI51" s="33"/>
      <c r="AJ51" s="39"/>
      <c r="AK51" s="39"/>
      <c r="AL51" s="39"/>
      <c r="AM51" s="76"/>
      <c r="AN51" s="39"/>
      <c r="AO51" s="39"/>
      <c r="AP51" s="33"/>
      <c r="AQ51" s="77"/>
      <c r="AR51" s="39"/>
      <c r="AS51" s="39"/>
      <c r="AT51" s="76"/>
      <c r="AU51" s="39"/>
      <c r="AV51" s="78"/>
      <c r="AW51" s="33"/>
      <c r="AX51" s="77"/>
      <c r="AY51" s="39"/>
      <c r="AZ51" s="39"/>
      <c r="BA51" s="76"/>
      <c r="BB51" s="39"/>
      <c r="BC51" s="78"/>
      <c r="BD51" s="33"/>
      <c r="BE51" s="77"/>
      <c r="BF51" s="39"/>
      <c r="BG51" s="39"/>
      <c r="BH51" s="76"/>
      <c r="BI51" s="39"/>
      <c r="BJ51" s="78"/>
      <c r="BK51" s="33"/>
    </row>
    <row r="52" spans="1:63" x14ac:dyDescent="0.35">
      <c r="A52" s="77"/>
      <c r="B52" s="39"/>
      <c r="C52" s="39"/>
      <c r="D52" s="39"/>
      <c r="E52" s="39"/>
      <c r="F52" s="73"/>
      <c r="G52" s="95">
        <f>Table14874532333435363313[[#This Row],[Hours Worked]]*Table14874532333435363313[[#This Row],[Rate]]</f>
        <v>0</v>
      </c>
      <c r="H52" s="116"/>
      <c r="I52" s="118">
        <f>IF(Table14874532333435363313[[#This Row],[Equipment Used (Dropdown)]] &lt;&gt; "", RIGHT(Table14874532333435363313[[#This Row],[Equipment Used (Dropdown)]],6),0)</f>
        <v>0</v>
      </c>
      <c r="J52" s="94"/>
      <c r="K52" s="95">
        <f>Table14874532333435363313[[#This Row],[Rate (Auto selects)]]*Table14874532333435363313[[#This Row],[Hours Used]]</f>
        <v>0</v>
      </c>
      <c r="S52" s="33"/>
      <c r="T52" s="39"/>
      <c r="U52" s="39"/>
      <c r="V52" s="39"/>
      <c r="W52" s="39"/>
      <c r="X52" s="39"/>
      <c r="Y52" s="112">
        <f>IF(X52 &lt;&gt; "", RIGHT(Table157753112838485868818[[#This Row],[Class (Dropdown)]],6),0)</f>
        <v>0</v>
      </c>
      <c r="Z52" s="108"/>
      <c r="AA52" s="107"/>
      <c r="AB52" s="111">
        <f>Table157753112838485868818[[#This Row],[Rate (Auto fill)]]*Table157753112838485868818[[#This Row],[Hours Groomed]]</f>
        <v>0</v>
      </c>
      <c r="AC52" s="32"/>
      <c r="AD52" s="84"/>
      <c r="AE52" s="85"/>
      <c r="AF52" s="85"/>
      <c r="AI52" s="33"/>
      <c r="AJ52" s="39"/>
      <c r="AK52" s="39"/>
      <c r="AL52" s="39"/>
      <c r="AM52" s="76"/>
      <c r="AN52" s="39"/>
      <c r="AO52" s="39"/>
      <c r="AP52" s="33"/>
      <c r="AQ52" s="77"/>
      <c r="AR52" s="39"/>
      <c r="AS52" s="39"/>
      <c r="AT52" s="76"/>
      <c r="AU52" s="39"/>
      <c r="AV52" s="78"/>
      <c r="AW52" s="33"/>
      <c r="AX52" s="77"/>
      <c r="AY52" s="39"/>
      <c r="AZ52" s="39"/>
      <c r="BA52" s="76"/>
      <c r="BB52" s="39"/>
      <c r="BC52" s="78"/>
      <c r="BD52" s="33"/>
      <c r="BE52" s="77"/>
      <c r="BF52" s="39"/>
      <c r="BG52" s="39"/>
      <c r="BH52" s="76"/>
      <c r="BI52" s="39"/>
      <c r="BJ52" s="78"/>
      <c r="BK52" s="33"/>
    </row>
    <row r="53" spans="1:63" x14ac:dyDescent="0.35">
      <c r="A53" s="77"/>
      <c r="B53" s="39"/>
      <c r="C53" s="39"/>
      <c r="D53" s="39"/>
      <c r="E53" s="39"/>
      <c r="F53" s="73"/>
      <c r="G53" s="95">
        <f>Table14874532333435363313[[#This Row],[Hours Worked]]*Table14874532333435363313[[#This Row],[Rate]]</f>
        <v>0</v>
      </c>
      <c r="H53" s="116"/>
      <c r="I53" s="118">
        <f>IF(Table14874532333435363313[[#This Row],[Equipment Used (Dropdown)]] &lt;&gt; "", RIGHT(Table14874532333435363313[[#This Row],[Equipment Used (Dropdown)]],6),0)</f>
        <v>0</v>
      </c>
      <c r="J53" s="94"/>
      <c r="K53" s="95">
        <f>Table14874532333435363313[[#This Row],[Rate (Auto selects)]]*Table14874532333435363313[[#This Row],[Hours Used]]</f>
        <v>0</v>
      </c>
      <c r="S53" s="33"/>
      <c r="T53" s="39"/>
      <c r="U53" s="39"/>
      <c r="V53" s="39"/>
      <c r="W53" s="39"/>
      <c r="X53" s="39"/>
      <c r="Y53" s="112">
        <f>IF(X53 &lt;&gt; "", RIGHT(Table157753112838485868818[[#This Row],[Class (Dropdown)]],6),0)</f>
        <v>0</v>
      </c>
      <c r="Z53" s="108"/>
      <c r="AA53" s="107"/>
      <c r="AB53" s="111">
        <f>Table157753112838485868818[[#This Row],[Rate (Auto fill)]]*Table157753112838485868818[[#This Row],[Hours Groomed]]</f>
        <v>0</v>
      </c>
      <c r="AC53" s="32"/>
      <c r="AD53" s="84"/>
      <c r="AE53" s="85"/>
      <c r="AF53" s="85"/>
      <c r="AI53" s="33"/>
      <c r="AJ53" s="39"/>
      <c r="AK53" s="39"/>
      <c r="AL53" s="39"/>
      <c r="AM53" s="76"/>
      <c r="AN53" s="39"/>
      <c r="AO53" s="39"/>
      <c r="AP53" s="33"/>
      <c r="AQ53" s="77"/>
      <c r="AR53" s="39"/>
      <c r="AS53" s="39"/>
      <c r="AT53" s="76"/>
      <c r="AU53" s="39"/>
      <c r="AV53" s="78"/>
      <c r="AW53" s="33"/>
      <c r="AX53" s="77"/>
      <c r="AY53" s="39"/>
      <c r="AZ53" s="39"/>
      <c r="BA53" s="76"/>
      <c r="BB53" s="39"/>
      <c r="BC53" s="78"/>
      <c r="BD53" s="33"/>
      <c r="BE53" s="77"/>
      <c r="BF53" s="39"/>
      <c r="BG53" s="39"/>
      <c r="BH53" s="76"/>
      <c r="BI53" s="39"/>
      <c r="BJ53" s="78"/>
      <c r="BK53" s="33"/>
    </row>
    <row r="54" spans="1:63" x14ac:dyDescent="0.35">
      <c r="A54" s="77"/>
      <c r="B54" s="39"/>
      <c r="C54" s="39"/>
      <c r="D54" s="39"/>
      <c r="E54" s="39"/>
      <c r="F54" s="73"/>
      <c r="G54" s="95">
        <f>Table14874532333435363313[[#This Row],[Hours Worked]]*Table14874532333435363313[[#This Row],[Rate]]</f>
        <v>0</v>
      </c>
      <c r="H54" s="116"/>
      <c r="I54" s="118">
        <f>IF(Table14874532333435363313[[#This Row],[Equipment Used (Dropdown)]] &lt;&gt; "", RIGHT(Table14874532333435363313[[#This Row],[Equipment Used (Dropdown)]],6),0)</f>
        <v>0</v>
      </c>
      <c r="J54" s="94"/>
      <c r="K54" s="95">
        <f>Table14874532333435363313[[#This Row],[Rate (Auto selects)]]*Table14874532333435363313[[#This Row],[Hours Used]]</f>
        <v>0</v>
      </c>
      <c r="S54" s="33"/>
      <c r="T54" s="39"/>
      <c r="U54" s="39"/>
      <c r="V54" s="39"/>
      <c r="W54" s="39"/>
      <c r="X54" s="39"/>
      <c r="Y54" s="112">
        <f>IF(X54 &lt;&gt; "", RIGHT(Table157753112838485868818[[#This Row],[Class (Dropdown)]],6),0)</f>
        <v>0</v>
      </c>
      <c r="Z54" s="108"/>
      <c r="AA54" s="107"/>
      <c r="AB54" s="111">
        <f>Table157753112838485868818[[#This Row],[Rate (Auto fill)]]*Table157753112838485868818[[#This Row],[Hours Groomed]]</f>
        <v>0</v>
      </c>
      <c r="AC54" s="32"/>
      <c r="AD54" s="84"/>
      <c r="AE54" s="85"/>
      <c r="AF54" s="85"/>
      <c r="AI54" s="33"/>
      <c r="AJ54" s="39"/>
      <c r="AK54" s="39"/>
      <c r="AL54" s="39"/>
      <c r="AM54" s="76"/>
      <c r="AN54" s="39"/>
      <c r="AO54" s="39"/>
      <c r="AP54" s="33"/>
      <c r="AQ54" s="77"/>
      <c r="AR54" s="39"/>
      <c r="AS54" s="39"/>
      <c r="AT54" s="76"/>
      <c r="AU54" s="39"/>
      <c r="AV54" s="78"/>
      <c r="AW54" s="33"/>
      <c r="AX54" s="77"/>
      <c r="AY54" s="39"/>
      <c r="AZ54" s="39"/>
      <c r="BA54" s="76"/>
      <c r="BB54" s="39"/>
      <c r="BC54" s="78"/>
      <c r="BD54" s="33"/>
      <c r="BE54" s="77"/>
      <c r="BF54" s="39"/>
      <c r="BG54" s="39"/>
      <c r="BH54" s="76"/>
      <c r="BI54" s="39"/>
      <c r="BJ54" s="78"/>
      <c r="BK54" s="33"/>
    </row>
    <row r="55" spans="1:63" x14ac:dyDescent="0.35">
      <c r="A55" s="77"/>
      <c r="B55" s="39"/>
      <c r="C55" s="39"/>
      <c r="D55" s="39"/>
      <c r="E55" s="39"/>
      <c r="F55" s="73"/>
      <c r="G55" s="95">
        <f>Table14874532333435363313[[#This Row],[Hours Worked]]*Table14874532333435363313[[#This Row],[Rate]]</f>
        <v>0</v>
      </c>
      <c r="H55" s="116"/>
      <c r="I55" s="118">
        <f>IF(Table14874532333435363313[[#This Row],[Equipment Used (Dropdown)]] &lt;&gt; "", RIGHT(Table14874532333435363313[[#This Row],[Equipment Used (Dropdown)]],6),0)</f>
        <v>0</v>
      </c>
      <c r="J55" s="94"/>
      <c r="K55" s="95">
        <f>Table14874532333435363313[[#This Row],[Rate (Auto selects)]]*Table14874532333435363313[[#This Row],[Hours Used]]</f>
        <v>0</v>
      </c>
      <c r="S55" s="33"/>
      <c r="T55" s="39"/>
      <c r="U55" s="39"/>
      <c r="V55" s="39"/>
      <c r="W55" s="39"/>
      <c r="X55" s="39"/>
      <c r="Y55" s="112">
        <f>IF(X55 &lt;&gt; "", RIGHT(Table157753112838485868818[[#This Row],[Class (Dropdown)]],6),0)</f>
        <v>0</v>
      </c>
      <c r="Z55" s="108"/>
      <c r="AA55" s="107"/>
      <c r="AB55" s="111">
        <f>Table157753112838485868818[[#This Row],[Rate (Auto fill)]]*Table157753112838485868818[[#This Row],[Hours Groomed]]</f>
        <v>0</v>
      </c>
      <c r="AC55" s="32"/>
      <c r="AD55" s="84"/>
      <c r="AE55" s="85"/>
      <c r="AF55" s="85"/>
      <c r="AI55" s="33"/>
      <c r="AJ55" s="39"/>
      <c r="AK55" s="39"/>
      <c r="AL55" s="39"/>
      <c r="AM55" s="76"/>
      <c r="AN55" s="39"/>
      <c r="AO55" s="39"/>
      <c r="AP55" s="33"/>
      <c r="AQ55" s="77"/>
      <c r="AR55" s="39"/>
      <c r="AS55" s="39"/>
      <c r="AT55" s="76"/>
      <c r="AU55" s="39"/>
      <c r="AV55" s="78"/>
      <c r="AW55" s="33"/>
      <c r="AX55" s="77"/>
      <c r="AY55" s="39"/>
      <c r="AZ55" s="39"/>
      <c r="BA55" s="76"/>
      <c r="BB55" s="39"/>
      <c r="BC55" s="78"/>
      <c r="BD55" s="33"/>
      <c r="BE55" s="77"/>
      <c r="BF55" s="39"/>
      <c r="BG55" s="39"/>
      <c r="BH55" s="76"/>
      <c r="BI55" s="39"/>
      <c r="BJ55" s="78"/>
      <c r="BK55" s="33"/>
    </row>
    <row r="56" spans="1:63" x14ac:dyDescent="0.35">
      <c r="A56" s="77"/>
      <c r="B56" s="39"/>
      <c r="C56" s="39"/>
      <c r="D56" s="39"/>
      <c r="E56" s="39"/>
      <c r="F56" s="73"/>
      <c r="G56" s="95">
        <f>Table14874532333435363313[[#This Row],[Hours Worked]]*Table14874532333435363313[[#This Row],[Rate]]</f>
        <v>0</v>
      </c>
      <c r="H56" s="116"/>
      <c r="I56" s="118">
        <f>IF(Table14874532333435363313[[#This Row],[Equipment Used (Dropdown)]] &lt;&gt; "", RIGHT(Table14874532333435363313[[#This Row],[Equipment Used (Dropdown)]],6),0)</f>
        <v>0</v>
      </c>
      <c r="J56" s="94"/>
      <c r="K56" s="95">
        <f>Table14874532333435363313[[#This Row],[Rate (Auto selects)]]*Table14874532333435363313[[#This Row],[Hours Used]]</f>
        <v>0</v>
      </c>
      <c r="S56" s="33"/>
      <c r="T56" s="39"/>
      <c r="U56" s="39"/>
      <c r="V56" s="39"/>
      <c r="W56" s="39"/>
      <c r="X56" s="39"/>
      <c r="Y56" s="112">
        <f>IF(X56 &lt;&gt; "", RIGHT(Table157753112838485868818[[#This Row],[Class (Dropdown)]],6),0)</f>
        <v>0</v>
      </c>
      <c r="Z56" s="108"/>
      <c r="AA56" s="107"/>
      <c r="AB56" s="111">
        <f>Table157753112838485868818[[#This Row],[Rate (Auto fill)]]*Table157753112838485868818[[#This Row],[Hours Groomed]]</f>
        <v>0</v>
      </c>
      <c r="AC56" s="32"/>
      <c r="AD56" s="84"/>
      <c r="AE56" s="85"/>
      <c r="AF56" s="85"/>
      <c r="AI56" s="33"/>
      <c r="AJ56" s="39"/>
      <c r="AK56" s="39"/>
      <c r="AL56" s="39"/>
      <c r="AM56" s="76"/>
      <c r="AN56" s="39"/>
      <c r="AO56" s="39"/>
      <c r="AP56" s="33"/>
      <c r="AQ56" s="77"/>
      <c r="AR56" s="39"/>
      <c r="AS56" s="39"/>
      <c r="AT56" s="76"/>
      <c r="AU56" s="39"/>
      <c r="AV56" s="78"/>
      <c r="AW56" s="33"/>
      <c r="AX56" s="77"/>
      <c r="AY56" s="39"/>
      <c r="AZ56" s="39"/>
      <c r="BA56" s="76"/>
      <c r="BB56" s="39"/>
      <c r="BC56" s="78"/>
      <c r="BD56" s="33"/>
      <c r="BE56" s="77"/>
      <c r="BF56" s="39"/>
      <c r="BG56" s="39"/>
      <c r="BH56" s="76"/>
      <c r="BI56" s="39"/>
      <c r="BJ56" s="78"/>
      <c r="BK56" s="33"/>
    </row>
    <row r="57" spans="1:63" x14ac:dyDescent="0.35">
      <c r="A57" s="77"/>
      <c r="B57" s="39"/>
      <c r="C57" s="39"/>
      <c r="D57" s="39"/>
      <c r="E57" s="39"/>
      <c r="F57" s="73"/>
      <c r="G57" s="95">
        <f>Table14874532333435363313[[#This Row],[Hours Worked]]*Table14874532333435363313[[#This Row],[Rate]]</f>
        <v>0</v>
      </c>
      <c r="H57" s="116"/>
      <c r="I57" s="118">
        <f>IF(Table14874532333435363313[[#This Row],[Equipment Used (Dropdown)]] &lt;&gt; "", RIGHT(Table14874532333435363313[[#This Row],[Equipment Used (Dropdown)]],6),0)</f>
        <v>0</v>
      </c>
      <c r="J57" s="94"/>
      <c r="K57" s="95">
        <f>Table14874532333435363313[[#This Row],[Rate (Auto selects)]]*Table14874532333435363313[[#This Row],[Hours Used]]</f>
        <v>0</v>
      </c>
      <c r="S57" s="33"/>
      <c r="T57" s="39"/>
      <c r="U57" s="39"/>
      <c r="V57" s="39"/>
      <c r="W57" s="39"/>
      <c r="X57" s="39"/>
      <c r="Y57" s="112">
        <f>IF(X57 &lt;&gt; "", RIGHT(Table157753112838485868818[[#This Row],[Class (Dropdown)]],6),0)</f>
        <v>0</v>
      </c>
      <c r="Z57" s="108"/>
      <c r="AA57" s="107"/>
      <c r="AB57" s="111">
        <f>Table157753112838485868818[[#This Row],[Rate (Auto fill)]]*Table157753112838485868818[[#This Row],[Hours Groomed]]</f>
        <v>0</v>
      </c>
      <c r="AC57" s="32"/>
      <c r="AD57" s="84"/>
      <c r="AE57" s="85"/>
      <c r="AF57" s="85"/>
      <c r="AI57" s="33"/>
      <c r="AJ57" s="39"/>
      <c r="AK57" s="39"/>
      <c r="AL57" s="39"/>
      <c r="AM57" s="76"/>
      <c r="AN57" s="39"/>
      <c r="AO57" s="39"/>
      <c r="AP57" s="33"/>
      <c r="AQ57" s="77"/>
      <c r="AR57" s="39"/>
      <c r="AS57" s="39"/>
      <c r="AT57" s="76"/>
      <c r="AU57" s="39"/>
      <c r="AV57" s="78"/>
      <c r="AW57" s="33"/>
      <c r="AX57" s="77"/>
      <c r="AY57" s="39"/>
      <c r="AZ57" s="39"/>
      <c r="BA57" s="76"/>
      <c r="BB57" s="39"/>
      <c r="BC57" s="78"/>
      <c r="BD57" s="33"/>
      <c r="BE57" s="77"/>
      <c r="BF57" s="39"/>
      <c r="BG57" s="39"/>
      <c r="BH57" s="76"/>
      <c r="BI57" s="39"/>
      <c r="BJ57" s="78"/>
      <c r="BK57" s="33"/>
    </row>
    <row r="58" spans="1:63" x14ac:dyDescent="0.35">
      <c r="A58" s="77"/>
      <c r="B58" s="39"/>
      <c r="C58" s="39"/>
      <c r="D58" s="39"/>
      <c r="E58" s="39"/>
      <c r="F58" s="73"/>
      <c r="G58" s="95">
        <f>Table14874532333435363313[[#This Row],[Hours Worked]]*Table14874532333435363313[[#This Row],[Rate]]</f>
        <v>0</v>
      </c>
      <c r="H58" s="116"/>
      <c r="I58" s="118">
        <f>IF(Table14874532333435363313[[#This Row],[Equipment Used (Dropdown)]] &lt;&gt; "", RIGHT(Table14874532333435363313[[#This Row],[Equipment Used (Dropdown)]],6),0)</f>
        <v>0</v>
      </c>
      <c r="J58" s="94"/>
      <c r="K58" s="95">
        <f>Table14874532333435363313[[#This Row],[Rate (Auto selects)]]*Table14874532333435363313[[#This Row],[Hours Used]]</f>
        <v>0</v>
      </c>
      <c r="S58" s="33"/>
      <c r="T58" s="39"/>
      <c r="U58" s="39"/>
      <c r="V58" s="39"/>
      <c r="W58" s="39"/>
      <c r="X58" s="39"/>
      <c r="Y58" s="112">
        <f>IF(X58 &lt;&gt; "", RIGHT(Table157753112838485868818[[#This Row],[Class (Dropdown)]],6),0)</f>
        <v>0</v>
      </c>
      <c r="Z58" s="108"/>
      <c r="AA58" s="107"/>
      <c r="AB58" s="111">
        <f>Table157753112838485868818[[#This Row],[Rate (Auto fill)]]*Table157753112838485868818[[#This Row],[Hours Groomed]]</f>
        <v>0</v>
      </c>
      <c r="AC58" s="32"/>
      <c r="AD58" s="84"/>
      <c r="AE58" s="85"/>
      <c r="AF58" s="85"/>
      <c r="AI58" s="33"/>
      <c r="AJ58" s="39"/>
      <c r="AK58" s="39"/>
      <c r="AL58" s="39"/>
      <c r="AM58" s="76"/>
      <c r="AN58" s="39"/>
      <c r="AO58" s="39"/>
      <c r="AP58" s="33"/>
      <c r="AQ58" s="77"/>
      <c r="AR58" s="39"/>
      <c r="AS58" s="39"/>
      <c r="AT58" s="76"/>
      <c r="AU58" s="39"/>
      <c r="AV58" s="78"/>
      <c r="AW58" s="33"/>
      <c r="AX58" s="77"/>
      <c r="AY58" s="39"/>
      <c r="AZ58" s="39"/>
      <c r="BA58" s="76"/>
      <c r="BB58" s="39"/>
      <c r="BC58" s="78"/>
      <c r="BD58" s="33"/>
      <c r="BE58" s="77"/>
      <c r="BF58" s="39"/>
      <c r="BG58" s="39"/>
      <c r="BH58" s="76"/>
      <c r="BI58" s="39"/>
      <c r="BJ58" s="78"/>
      <c r="BK58" s="33"/>
    </row>
    <row r="59" spans="1:63" x14ac:dyDescent="0.35">
      <c r="A59" s="77"/>
      <c r="B59" s="39"/>
      <c r="C59" s="39"/>
      <c r="D59" s="39"/>
      <c r="E59" s="39"/>
      <c r="F59" s="73"/>
      <c r="G59" s="95">
        <f>Table14874532333435363313[[#This Row],[Hours Worked]]*Table14874532333435363313[[#This Row],[Rate]]</f>
        <v>0</v>
      </c>
      <c r="H59" s="116"/>
      <c r="I59" s="118">
        <f>IF(Table14874532333435363313[[#This Row],[Equipment Used (Dropdown)]] &lt;&gt; "", RIGHT(Table14874532333435363313[[#This Row],[Equipment Used (Dropdown)]],6),0)</f>
        <v>0</v>
      </c>
      <c r="J59" s="94"/>
      <c r="K59" s="95">
        <f>Table14874532333435363313[[#This Row],[Rate (Auto selects)]]*Table14874532333435363313[[#This Row],[Hours Used]]</f>
        <v>0</v>
      </c>
      <c r="S59" s="33"/>
      <c r="T59" s="39"/>
      <c r="U59" s="39"/>
      <c r="V59" s="39"/>
      <c r="W59" s="39"/>
      <c r="X59" s="39"/>
      <c r="Y59" s="112">
        <f>IF(X59 &lt;&gt; "", RIGHT(Table157753112838485868818[[#This Row],[Class (Dropdown)]],6),0)</f>
        <v>0</v>
      </c>
      <c r="Z59" s="108"/>
      <c r="AA59" s="107"/>
      <c r="AB59" s="111">
        <f>Table157753112838485868818[[#This Row],[Rate (Auto fill)]]*Table157753112838485868818[[#This Row],[Hours Groomed]]</f>
        <v>0</v>
      </c>
      <c r="AC59" s="32"/>
      <c r="AD59" s="84"/>
      <c r="AE59" s="85"/>
      <c r="AF59" s="85"/>
      <c r="AI59" s="33"/>
      <c r="AJ59" s="39"/>
      <c r="AK59" s="39"/>
      <c r="AL59" s="39"/>
      <c r="AM59" s="76"/>
      <c r="AN59" s="39"/>
      <c r="AO59" s="39"/>
      <c r="AP59" s="33"/>
      <c r="AQ59" s="77"/>
      <c r="AR59" s="39"/>
      <c r="AS59" s="39"/>
      <c r="AT59" s="76"/>
      <c r="AU59" s="39"/>
      <c r="AV59" s="78"/>
      <c r="AW59" s="33"/>
      <c r="AX59" s="77"/>
      <c r="AY59" s="39"/>
      <c r="AZ59" s="39"/>
      <c r="BA59" s="76"/>
      <c r="BB59" s="39"/>
      <c r="BC59" s="78"/>
      <c r="BD59" s="33"/>
      <c r="BE59" s="77"/>
      <c r="BF59" s="39"/>
      <c r="BG59" s="39"/>
      <c r="BH59" s="76"/>
      <c r="BI59" s="39"/>
      <c r="BJ59" s="78"/>
      <c r="BK59" s="33"/>
    </row>
    <row r="60" spans="1:63" x14ac:dyDescent="0.35">
      <c r="A60" s="77"/>
      <c r="B60" s="39"/>
      <c r="C60" s="39"/>
      <c r="D60" s="39"/>
      <c r="E60" s="39"/>
      <c r="F60" s="73"/>
      <c r="G60" s="95">
        <f>Table14874532333435363313[[#This Row],[Hours Worked]]*Table14874532333435363313[[#This Row],[Rate]]</f>
        <v>0</v>
      </c>
      <c r="H60" s="116"/>
      <c r="I60" s="118">
        <f>IF(Table14874532333435363313[[#This Row],[Equipment Used (Dropdown)]] &lt;&gt; "", RIGHT(Table14874532333435363313[[#This Row],[Equipment Used (Dropdown)]],6),0)</f>
        <v>0</v>
      </c>
      <c r="J60" s="94"/>
      <c r="K60" s="95">
        <f>Table14874532333435363313[[#This Row],[Rate (Auto selects)]]*Table14874532333435363313[[#This Row],[Hours Used]]</f>
        <v>0</v>
      </c>
      <c r="S60" s="33"/>
      <c r="T60" s="39"/>
      <c r="U60" s="39"/>
      <c r="V60" s="39"/>
      <c r="W60" s="39"/>
      <c r="X60" s="39"/>
      <c r="Y60" s="112">
        <f>IF(X60 &lt;&gt; "", RIGHT(Table157753112838485868818[[#This Row],[Class (Dropdown)]],6),0)</f>
        <v>0</v>
      </c>
      <c r="Z60" s="108"/>
      <c r="AA60" s="107"/>
      <c r="AB60" s="111">
        <f>Table157753112838485868818[[#This Row],[Rate (Auto fill)]]*Table157753112838485868818[[#This Row],[Hours Groomed]]</f>
        <v>0</v>
      </c>
      <c r="AC60" s="32"/>
      <c r="AD60" s="84"/>
      <c r="AE60" s="85"/>
      <c r="AF60" s="85"/>
      <c r="AI60" s="33"/>
      <c r="AJ60" s="39"/>
      <c r="AK60" s="39"/>
      <c r="AL60" s="39"/>
      <c r="AM60" s="76"/>
      <c r="AN60" s="39"/>
      <c r="AO60" s="39"/>
      <c r="AP60" s="33"/>
      <c r="AQ60" s="77"/>
      <c r="AR60" s="39"/>
      <c r="AS60" s="39"/>
      <c r="AT60" s="76"/>
      <c r="AU60" s="39"/>
      <c r="AV60" s="78"/>
      <c r="AW60" s="33"/>
      <c r="AX60" s="77"/>
      <c r="AY60" s="39"/>
      <c r="AZ60" s="39"/>
      <c r="BA60" s="76"/>
      <c r="BB60" s="39"/>
      <c r="BC60" s="78"/>
      <c r="BD60" s="33"/>
      <c r="BE60" s="77"/>
      <c r="BF60" s="39"/>
      <c r="BG60" s="39"/>
      <c r="BH60" s="76"/>
      <c r="BI60" s="39"/>
      <c r="BJ60" s="78"/>
      <c r="BK60" s="33"/>
    </row>
    <row r="61" spans="1:63" x14ac:dyDescent="0.35">
      <c r="A61" s="77"/>
      <c r="B61" s="39"/>
      <c r="C61" s="39"/>
      <c r="D61" s="39"/>
      <c r="E61" s="39"/>
      <c r="F61" s="73"/>
      <c r="G61" s="95">
        <f>Table14874532333435363313[[#This Row],[Hours Worked]]*Table14874532333435363313[[#This Row],[Rate]]</f>
        <v>0</v>
      </c>
      <c r="H61" s="116"/>
      <c r="I61" s="118">
        <f>IF(Table14874532333435363313[[#This Row],[Equipment Used (Dropdown)]] &lt;&gt; "", RIGHT(Table14874532333435363313[[#This Row],[Equipment Used (Dropdown)]],6),0)</f>
        <v>0</v>
      </c>
      <c r="J61" s="94"/>
      <c r="K61" s="95">
        <f>Table14874532333435363313[[#This Row],[Rate (Auto selects)]]*Table14874532333435363313[[#This Row],[Hours Used]]</f>
        <v>0</v>
      </c>
      <c r="S61" s="33"/>
      <c r="T61" s="39"/>
      <c r="U61" s="39"/>
      <c r="V61" s="39"/>
      <c r="W61" s="39"/>
      <c r="X61" s="39"/>
      <c r="Y61" s="112">
        <f>IF(X61 &lt;&gt; "", RIGHT(Table157753112838485868818[[#This Row],[Class (Dropdown)]],6),0)</f>
        <v>0</v>
      </c>
      <c r="Z61" s="108"/>
      <c r="AA61" s="107"/>
      <c r="AB61" s="111">
        <f>Table157753112838485868818[[#This Row],[Rate (Auto fill)]]*Table157753112838485868818[[#This Row],[Hours Groomed]]</f>
        <v>0</v>
      </c>
      <c r="AC61" s="32"/>
      <c r="AD61" s="84"/>
      <c r="AE61" s="85"/>
      <c r="AF61" s="85"/>
      <c r="AI61" s="33"/>
      <c r="AJ61" s="39"/>
      <c r="AK61" s="39"/>
      <c r="AL61" s="39"/>
      <c r="AM61" s="76"/>
      <c r="AN61" s="39"/>
      <c r="AO61" s="39"/>
      <c r="AP61" s="33"/>
      <c r="AQ61" s="77"/>
      <c r="AR61" s="39"/>
      <c r="AS61" s="39"/>
      <c r="AT61" s="76"/>
      <c r="AU61" s="39"/>
      <c r="AV61" s="78"/>
      <c r="AW61" s="33"/>
      <c r="AX61" s="77"/>
      <c r="AY61" s="39"/>
      <c r="AZ61" s="39"/>
      <c r="BA61" s="76"/>
      <c r="BB61" s="39"/>
      <c r="BC61" s="78"/>
      <c r="BD61" s="33"/>
      <c r="BE61" s="77"/>
      <c r="BF61" s="39"/>
      <c r="BG61" s="39"/>
      <c r="BH61" s="76"/>
      <c r="BI61" s="39"/>
      <c r="BJ61" s="78"/>
      <c r="BK61" s="33"/>
    </row>
    <row r="62" spans="1:63" x14ac:dyDescent="0.35">
      <c r="A62" s="77"/>
      <c r="B62" s="39"/>
      <c r="C62" s="39"/>
      <c r="D62" s="39"/>
      <c r="E62" s="39"/>
      <c r="F62" s="73"/>
      <c r="G62" s="95">
        <f>Table14874532333435363313[[#This Row],[Hours Worked]]*Table14874532333435363313[[#This Row],[Rate]]</f>
        <v>0</v>
      </c>
      <c r="H62" s="116"/>
      <c r="I62" s="118">
        <f>IF(Table14874532333435363313[[#This Row],[Equipment Used (Dropdown)]] &lt;&gt; "", RIGHT(Table14874532333435363313[[#This Row],[Equipment Used (Dropdown)]],6),0)</f>
        <v>0</v>
      </c>
      <c r="J62" s="94"/>
      <c r="K62" s="95">
        <f>Table14874532333435363313[[#This Row],[Rate (Auto selects)]]*Table14874532333435363313[[#This Row],[Hours Used]]</f>
        <v>0</v>
      </c>
      <c r="S62" s="33"/>
      <c r="T62" s="39"/>
      <c r="U62" s="39"/>
      <c r="V62" s="39"/>
      <c r="W62" s="39"/>
      <c r="X62" s="39"/>
      <c r="Y62" s="112">
        <f>IF(X62 &lt;&gt; "", RIGHT(Table157753112838485868818[[#This Row],[Class (Dropdown)]],6),0)</f>
        <v>0</v>
      </c>
      <c r="Z62" s="108"/>
      <c r="AA62" s="107"/>
      <c r="AB62" s="111">
        <f>Table157753112838485868818[[#This Row],[Rate (Auto fill)]]*Table157753112838485868818[[#This Row],[Hours Groomed]]</f>
        <v>0</v>
      </c>
      <c r="AC62" s="32"/>
      <c r="AD62" s="84"/>
      <c r="AE62" s="85"/>
      <c r="AF62" s="85"/>
      <c r="AI62" s="33"/>
      <c r="AJ62" s="39"/>
      <c r="AK62" s="39"/>
      <c r="AL62" s="39"/>
      <c r="AM62" s="76"/>
      <c r="AN62" s="39"/>
      <c r="AO62" s="39"/>
      <c r="AP62" s="33"/>
      <c r="AQ62" s="77"/>
      <c r="AR62" s="39"/>
      <c r="AS62" s="39"/>
      <c r="AT62" s="76"/>
      <c r="AU62" s="39"/>
      <c r="AV62" s="78"/>
      <c r="AW62" s="33"/>
      <c r="AX62" s="77"/>
      <c r="AY62" s="39"/>
      <c r="AZ62" s="39"/>
      <c r="BA62" s="76"/>
      <c r="BB62" s="39"/>
      <c r="BC62" s="78"/>
      <c r="BD62" s="33"/>
      <c r="BE62" s="77"/>
      <c r="BF62" s="39"/>
      <c r="BG62" s="39"/>
      <c r="BH62" s="76"/>
      <c r="BI62" s="39"/>
      <c r="BJ62" s="78"/>
      <c r="BK62" s="33"/>
    </row>
    <row r="63" spans="1:63" x14ac:dyDescent="0.35">
      <c r="A63" s="77"/>
      <c r="B63" s="39"/>
      <c r="C63" s="39"/>
      <c r="D63" s="39"/>
      <c r="E63" s="39"/>
      <c r="F63" s="73"/>
      <c r="G63" s="95">
        <f>Table14874532333435363313[[#This Row],[Hours Worked]]*Table14874532333435363313[[#This Row],[Rate]]</f>
        <v>0</v>
      </c>
      <c r="H63" s="116"/>
      <c r="I63" s="118">
        <f>IF(Table14874532333435363313[[#This Row],[Equipment Used (Dropdown)]] &lt;&gt; "", RIGHT(Table14874532333435363313[[#This Row],[Equipment Used (Dropdown)]],6),0)</f>
        <v>0</v>
      </c>
      <c r="J63" s="94"/>
      <c r="K63" s="95">
        <f>Table14874532333435363313[[#This Row],[Rate (Auto selects)]]*Table14874532333435363313[[#This Row],[Hours Used]]</f>
        <v>0</v>
      </c>
      <c r="S63" s="33"/>
      <c r="T63" s="39"/>
      <c r="U63" s="39"/>
      <c r="V63" s="39"/>
      <c r="W63" s="39"/>
      <c r="X63" s="39"/>
      <c r="Y63" s="112">
        <f>IF(X63 &lt;&gt; "", RIGHT(Table157753112838485868818[[#This Row],[Class (Dropdown)]],6),0)</f>
        <v>0</v>
      </c>
      <c r="Z63" s="108"/>
      <c r="AA63" s="107"/>
      <c r="AB63" s="111">
        <f>Table157753112838485868818[[#This Row],[Rate (Auto fill)]]*Table157753112838485868818[[#This Row],[Hours Groomed]]</f>
        <v>0</v>
      </c>
      <c r="AC63" s="32"/>
      <c r="AD63" s="84"/>
      <c r="AE63" s="85"/>
      <c r="AF63" s="85"/>
      <c r="AI63" s="33"/>
      <c r="AJ63" s="39"/>
      <c r="AK63" s="39"/>
      <c r="AL63" s="39"/>
      <c r="AM63" s="76"/>
      <c r="AN63" s="39"/>
      <c r="AO63" s="39"/>
      <c r="AP63" s="33"/>
      <c r="AQ63" s="77"/>
      <c r="AR63" s="39"/>
      <c r="AS63" s="39"/>
      <c r="AT63" s="76"/>
      <c r="AU63" s="39"/>
      <c r="AV63" s="78"/>
      <c r="AW63" s="33"/>
      <c r="AX63" s="77"/>
      <c r="AY63" s="39"/>
      <c r="AZ63" s="39"/>
      <c r="BA63" s="76"/>
      <c r="BB63" s="39"/>
      <c r="BC63" s="78"/>
      <c r="BD63" s="33"/>
      <c r="BE63" s="77"/>
      <c r="BF63" s="39"/>
      <c r="BG63" s="39"/>
      <c r="BH63" s="76"/>
      <c r="BI63" s="39"/>
      <c r="BJ63" s="78"/>
      <c r="BK63" s="33"/>
    </row>
    <row r="64" spans="1:63" x14ac:dyDescent="0.35">
      <c r="A64" s="77"/>
      <c r="B64" s="39"/>
      <c r="C64" s="39"/>
      <c r="D64" s="39"/>
      <c r="E64" s="39"/>
      <c r="F64" s="73"/>
      <c r="G64" s="95">
        <f>Table14874532333435363313[[#This Row],[Hours Worked]]*Table14874532333435363313[[#This Row],[Rate]]</f>
        <v>0</v>
      </c>
      <c r="H64" s="116"/>
      <c r="I64" s="118">
        <f>IF(Table14874532333435363313[[#This Row],[Equipment Used (Dropdown)]] &lt;&gt; "", RIGHT(Table14874532333435363313[[#This Row],[Equipment Used (Dropdown)]],6),0)</f>
        <v>0</v>
      </c>
      <c r="J64" s="94"/>
      <c r="K64" s="95">
        <f>Table14874532333435363313[[#This Row],[Rate (Auto selects)]]*Table14874532333435363313[[#This Row],[Hours Used]]</f>
        <v>0</v>
      </c>
      <c r="S64" s="33"/>
      <c r="T64" s="39"/>
      <c r="U64" s="39"/>
      <c r="V64" s="39"/>
      <c r="W64" s="39"/>
      <c r="X64" s="39"/>
      <c r="Y64" s="112">
        <f>IF(X64 &lt;&gt; "", RIGHT(Table157753112838485868818[[#This Row],[Class (Dropdown)]],6),0)</f>
        <v>0</v>
      </c>
      <c r="Z64" s="108"/>
      <c r="AA64" s="107"/>
      <c r="AB64" s="111">
        <f>Table157753112838485868818[[#This Row],[Rate (Auto fill)]]*Table157753112838485868818[[#This Row],[Hours Groomed]]</f>
        <v>0</v>
      </c>
      <c r="AC64" s="32"/>
      <c r="AD64" s="84"/>
      <c r="AE64" s="85"/>
      <c r="AF64" s="85"/>
      <c r="AI64" s="33"/>
      <c r="AJ64" s="39"/>
      <c r="AK64" s="39"/>
      <c r="AL64" s="39"/>
      <c r="AM64" s="76"/>
      <c r="AN64" s="39"/>
      <c r="AO64" s="39"/>
      <c r="AP64" s="33"/>
      <c r="AQ64" s="77"/>
      <c r="AR64" s="39"/>
      <c r="AS64" s="39"/>
      <c r="AT64" s="76"/>
      <c r="AU64" s="39"/>
      <c r="AV64" s="78"/>
      <c r="AW64" s="33"/>
      <c r="AX64" s="77"/>
      <c r="AY64" s="39"/>
      <c r="AZ64" s="39"/>
      <c r="BA64" s="76"/>
      <c r="BB64" s="39"/>
      <c r="BC64" s="78"/>
      <c r="BD64" s="33"/>
      <c r="BE64" s="77"/>
      <c r="BF64" s="39"/>
      <c r="BG64" s="39"/>
      <c r="BH64" s="76"/>
      <c r="BI64" s="39"/>
      <c r="BJ64" s="78"/>
      <c r="BK64" s="33"/>
    </row>
    <row r="65" spans="1:63" x14ac:dyDescent="0.35">
      <c r="A65" s="77"/>
      <c r="B65" s="39"/>
      <c r="C65" s="39"/>
      <c r="D65" s="39"/>
      <c r="E65" s="39"/>
      <c r="F65" s="73"/>
      <c r="G65" s="95">
        <f>Table14874532333435363313[[#This Row],[Hours Worked]]*Table14874532333435363313[[#This Row],[Rate]]</f>
        <v>0</v>
      </c>
      <c r="H65" s="116"/>
      <c r="I65" s="118">
        <f>IF(Table14874532333435363313[[#This Row],[Equipment Used (Dropdown)]] &lt;&gt; "", RIGHT(Table14874532333435363313[[#This Row],[Equipment Used (Dropdown)]],6),0)</f>
        <v>0</v>
      </c>
      <c r="J65" s="94"/>
      <c r="K65" s="95">
        <f>Table14874532333435363313[[#This Row],[Rate (Auto selects)]]*Table14874532333435363313[[#This Row],[Hours Used]]</f>
        <v>0</v>
      </c>
      <c r="S65" s="33"/>
      <c r="T65" s="39"/>
      <c r="U65" s="39"/>
      <c r="V65" s="39"/>
      <c r="W65" s="39"/>
      <c r="X65" s="39"/>
      <c r="Y65" s="112">
        <f>IF(X65 &lt;&gt; "", RIGHT(Table157753112838485868818[[#This Row],[Class (Dropdown)]],6),0)</f>
        <v>0</v>
      </c>
      <c r="Z65" s="108"/>
      <c r="AA65" s="107"/>
      <c r="AB65" s="111">
        <f>Table157753112838485868818[[#This Row],[Rate (Auto fill)]]*Table157753112838485868818[[#This Row],[Hours Groomed]]</f>
        <v>0</v>
      </c>
      <c r="AC65" s="32"/>
      <c r="AD65" s="84"/>
      <c r="AE65" s="85"/>
      <c r="AF65" s="85"/>
      <c r="AI65" s="33"/>
      <c r="AJ65" s="39"/>
      <c r="AK65" s="39"/>
      <c r="AL65" s="39"/>
      <c r="AM65" s="76"/>
      <c r="AN65" s="39"/>
      <c r="AO65" s="39"/>
      <c r="AP65" s="33"/>
      <c r="AQ65" s="77"/>
      <c r="AR65" s="39"/>
      <c r="AS65" s="39"/>
      <c r="AT65" s="76"/>
      <c r="AU65" s="39"/>
      <c r="AV65" s="78"/>
      <c r="AW65" s="33"/>
      <c r="AX65" s="77"/>
      <c r="AY65" s="39"/>
      <c r="AZ65" s="39"/>
      <c r="BA65" s="76"/>
      <c r="BB65" s="39"/>
      <c r="BC65" s="78"/>
      <c r="BD65" s="33"/>
      <c r="BE65" s="77"/>
      <c r="BF65" s="39"/>
      <c r="BG65" s="39"/>
      <c r="BH65" s="76"/>
      <c r="BI65" s="39"/>
      <c r="BJ65" s="78"/>
      <c r="BK65" s="33"/>
    </row>
    <row r="66" spans="1:63" x14ac:dyDescent="0.35">
      <c r="A66" s="77"/>
      <c r="B66" s="39"/>
      <c r="C66" s="39"/>
      <c r="D66" s="39"/>
      <c r="E66" s="39"/>
      <c r="F66" s="73"/>
      <c r="G66" s="95">
        <f>Table14874532333435363313[[#This Row],[Hours Worked]]*Table14874532333435363313[[#This Row],[Rate]]</f>
        <v>0</v>
      </c>
      <c r="H66" s="116"/>
      <c r="I66" s="118">
        <f>IF(Table14874532333435363313[[#This Row],[Equipment Used (Dropdown)]] &lt;&gt; "", RIGHT(Table14874532333435363313[[#This Row],[Equipment Used (Dropdown)]],6),0)</f>
        <v>0</v>
      </c>
      <c r="J66" s="94"/>
      <c r="K66" s="95">
        <f>Table14874532333435363313[[#This Row],[Rate (Auto selects)]]*Table14874532333435363313[[#This Row],[Hours Used]]</f>
        <v>0</v>
      </c>
      <c r="S66" s="33"/>
      <c r="T66" s="39"/>
      <c r="U66" s="39"/>
      <c r="V66" s="39"/>
      <c r="W66" s="39"/>
      <c r="X66" s="39"/>
      <c r="Y66" s="112">
        <f>IF(X66 &lt;&gt; "", RIGHT(Table157753112838485868818[[#This Row],[Class (Dropdown)]],6),0)</f>
        <v>0</v>
      </c>
      <c r="Z66" s="108"/>
      <c r="AA66" s="107"/>
      <c r="AB66" s="111">
        <f>Table157753112838485868818[[#This Row],[Rate (Auto fill)]]*Table157753112838485868818[[#This Row],[Hours Groomed]]</f>
        <v>0</v>
      </c>
      <c r="AC66" s="32"/>
      <c r="AD66" s="84"/>
      <c r="AE66" s="85"/>
      <c r="AF66" s="85"/>
      <c r="AI66" s="33"/>
      <c r="AJ66" s="39"/>
      <c r="AK66" s="39"/>
      <c r="AL66" s="39"/>
      <c r="AM66" s="76"/>
      <c r="AN66" s="39"/>
      <c r="AO66" s="39"/>
      <c r="AP66" s="33"/>
      <c r="AQ66" s="77"/>
      <c r="AR66" s="39"/>
      <c r="AS66" s="39"/>
      <c r="AT66" s="76"/>
      <c r="AU66" s="39"/>
      <c r="AV66" s="78"/>
      <c r="AW66" s="33"/>
      <c r="AX66" s="77"/>
      <c r="AY66" s="39"/>
      <c r="AZ66" s="39"/>
      <c r="BA66" s="76"/>
      <c r="BB66" s="39"/>
      <c r="BC66" s="78"/>
      <c r="BD66" s="33"/>
      <c r="BE66" s="77"/>
      <c r="BF66" s="39"/>
      <c r="BG66" s="39"/>
      <c r="BH66" s="76"/>
      <c r="BI66" s="39"/>
      <c r="BJ66" s="78"/>
      <c r="BK66" s="33"/>
    </row>
    <row r="67" spans="1:63" x14ac:dyDescent="0.35">
      <c r="A67" s="77"/>
      <c r="B67" s="39"/>
      <c r="C67" s="39"/>
      <c r="D67" s="39"/>
      <c r="E67" s="39"/>
      <c r="F67" s="73"/>
      <c r="G67" s="95">
        <f>Table14874532333435363313[[#This Row],[Hours Worked]]*Table14874532333435363313[[#This Row],[Rate]]</f>
        <v>0</v>
      </c>
      <c r="H67" s="116"/>
      <c r="I67" s="118">
        <f>IF(Table14874532333435363313[[#This Row],[Equipment Used (Dropdown)]] &lt;&gt; "", RIGHT(Table14874532333435363313[[#This Row],[Equipment Used (Dropdown)]],6),0)</f>
        <v>0</v>
      </c>
      <c r="J67" s="94"/>
      <c r="K67" s="95">
        <f>Table14874532333435363313[[#This Row],[Rate (Auto selects)]]*Table14874532333435363313[[#This Row],[Hours Used]]</f>
        <v>0</v>
      </c>
      <c r="S67" s="33"/>
      <c r="T67" s="39"/>
      <c r="U67" s="39"/>
      <c r="V67" s="39"/>
      <c r="W67" s="39"/>
      <c r="X67" s="39"/>
      <c r="Y67" s="112">
        <f>IF(X67 &lt;&gt; "", RIGHT(Table157753112838485868818[[#This Row],[Class (Dropdown)]],6),0)</f>
        <v>0</v>
      </c>
      <c r="Z67" s="108"/>
      <c r="AA67" s="107"/>
      <c r="AB67" s="111">
        <f>Table157753112838485868818[[#This Row],[Rate (Auto fill)]]*Table157753112838485868818[[#This Row],[Hours Groomed]]</f>
        <v>0</v>
      </c>
      <c r="AC67" s="32"/>
      <c r="AD67" s="84"/>
      <c r="AE67" s="85"/>
      <c r="AF67" s="85"/>
      <c r="AI67" s="33"/>
      <c r="AJ67" s="39"/>
      <c r="AK67" s="39"/>
      <c r="AL67" s="39"/>
      <c r="AM67" s="76"/>
      <c r="AN67" s="39"/>
      <c r="AO67" s="39"/>
      <c r="AP67" s="33"/>
      <c r="AQ67" s="77"/>
      <c r="AR67" s="39"/>
      <c r="AS67" s="39"/>
      <c r="AT67" s="76"/>
      <c r="AU67" s="39"/>
      <c r="AV67" s="78"/>
      <c r="AW67" s="33"/>
      <c r="AX67" s="77"/>
      <c r="AY67" s="39"/>
      <c r="AZ67" s="39"/>
      <c r="BA67" s="76"/>
      <c r="BB67" s="39"/>
      <c r="BC67" s="78"/>
      <c r="BD67" s="33"/>
      <c r="BE67" s="77"/>
      <c r="BF67" s="39"/>
      <c r="BG67" s="39"/>
      <c r="BH67" s="76"/>
      <c r="BI67" s="39"/>
      <c r="BJ67" s="78"/>
      <c r="BK67" s="33"/>
    </row>
    <row r="68" spans="1:63" x14ac:dyDescent="0.35">
      <c r="A68" s="77"/>
      <c r="B68" s="39"/>
      <c r="C68" s="39"/>
      <c r="D68" s="39"/>
      <c r="E68" s="39"/>
      <c r="F68" s="73"/>
      <c r="G68" s="95">
        <f>Table14874532333435363313[[#This Row],[Hours Worked]]*Table14874532333435363313[[#This Row],[Rate]]</f>
        <v>0</v>
      </c>
      <c r="H68" s="116"/>
      <c r="I68" s="118">
        <f>IF(Table14874532333435363313[[#This Row],[Equipment Used (Dropdown)]] &lt;&gt; "", RIGHT(Table14874532333435363313[[#This Row],[Equipment Used (Dropdown)]],6),0)</f>
        <v>0</v>
      </c>
      <c r="J68" s="94"/>
      <c r="K68" s="95">
        <f>Table14874532333435363313[[#This Row],[Rate (Auto selects)]]*Table14874532333435363313[[#This Row],[Hours Used]]</f>
        <v>0</v>
      </c>
      <c r="S68" s="33"/>
      <c r="T68" s="39"/>
      <c r="U68" s="39"/>
      <c r="V68" s="39"/>
      <c r="W68" s="39"/>
      <c r="X68" s="39"/>
      <c r="Y68" s="112">
        <f>IF(X68 &lt;&gt; "", RIGHT(Table157753112838485868818[[#This Row],[Class (Dropdown)]],6),0)</f>
        <v>0</v>
      </c>
      <c r="Z68" s="108"/>
      <c r="AA68" s="107"/>
      <c r="AB68" s="111">
        <f>Table157753112838485868818[[#This Row],[Rate (Auto fill)]]*Table157753112838485868818[[#This Row],[Hours Groomed]]</f>
        <v>0</v>
      </c>
      <c r="AC68" s="32"/>
      <c r="AD68" s="84"/>
      <c r="AE68" s="85"/>
      <c r="AF68" s="85"/>
      <c r="AI68" s="33"/>
      <c r="AJ68" s="39"/>
      <c r="AK68" s="39"/>
      <c r="AL68" s="39"/>
      <c r="AM68" s="76"/>
      <c r="AN68" s="39"/>
      <c r="AO68" s="39"/>
      <c r="AP68" s="33"/>
      <c r="AQ68" s="77"/>
      <c r="AR68" s="39"/>
      <c r="AS68" s="39"/>
      <c r="AT68" s="76"/>
      <c r="AU68" s="39"/>
      <c r="AV68" s="78"/>
      <c r="AW68" s="33"/>
      <c r="AX68" s="77"/>
      <c r="AY68" s="39"/>
      <c r="AZ68" s="39"/>
      <c r="BA68" s="76"/>
      <c r="BB68" s="39"/>
      <c r="BC68" s="78"/>
      <c r="BD68" s="33"/>
      <c r="BE68" s="77"/>
      <c r="BF68" s="39"/>
      <c r="BG68" s="39"/>
      <c r="BH68" s="76"/>
      <c r="BI68" s="39"/>
      <c r="BJ68" s="78"/>
      <c r="BK68" s="33"/>
    </row>
    <row r="69" spans="1:63" x14ac:dyDescent="0.35">
      <c r="A69" s="77"/>
      <c r="B69" s="39"/>
      <c r="C69" s="39"/>
      <c r="D69" s="39"/>
      <c r="E69" s="39"/>
      <c r="F69" s="73"/>
      <c r="G69" s="95">
        <f>Table14874532333435363313[[#This Row],[Hours Worked]]*Table14874532333435363313[[#This Row],[Rate]]</f>
        <v>0</v>
      </c>
      <c r="H69" s="116"/>
      <c r="I69" s="118">
        <f>IF(Table14874532333435363313[[#This Row],[Equipment Used (Dropdown)]] &lt;&gt; "", RIGHT(Table14874532333435363313[[#This Row],[Equipment Used (Dropdown)]],6),0)</f>
        <v>0</v>
      </c>
      <c r="J69" s="94"/>
      <c r="K69" s="95">
        <f>Table14874532333435363313[[#This Row],[Rate (Auto selects)]]*Table14874532333435363313[[#This Row],[Hours Used]]</f>
        <v>0</v>
      </c>
      <c r="S69" s="33"/>
      <c r="T69" s="39"/>
      <c r="U69" s="39"/>
      <c r="V69" s="39"/>
      <c r="W69" s="39"/>
      <c r="X69" s="39"/>
      <c r="Y69" s="112">
        <f>IF(X69 &lt;&gt; "", RIGHT(Table157753112838485868818[[#This Row],[Class (Dropdown)]],6),0)</f>
        <v>0</v>
      </c>
      <c r="Z69" s="108"/>
      <c r="AA69" s="107"/>
      <c r="AB69" s="111">
        <f>Table157753112838485868818[[#This Row],[Rate (Auto fill)]]*Table157753112838485868818[[#This Row],[Hours Groomed]]</f>
        <v>0</v>
      </c>
      <c r="AC69" s="32"/>
      <c r="AD69" s="84"/>
      <c r="AE69" s="85"/>
      <c r="AF69" s="85"/>
      <c r="AI69" s="33"/>
      <c r="AJ69" s="39"/>
      <c r="AK69" s="39"/>
      <c r="AL69" s="39"/>
      <c r="AM69" s="76"/>
      <c r="AN69" s="39"/>
      <c r="AO69" s="39"/>
      <c r="AP69" s="33"/>
      <c r="AQ69" s="77"/>
      <c r="AR69" s="39"/>
      <c r="AS69" s="39"/>
      <c r="AT69" s="76"/>
      <c r="AU69" s="39"/>
      <c r="AV69" s="78"/>
      <c r="AW69" s="33"/>
      <c r="AX69" s="77"/>
      <c r="AY69" s="39"/>
      <c r="AZ69" s="39"/>
      <c r="BA69" s="76"/>
      <c r="BB69" s="39"/>
      <c r="BC69" s="78"/>
      <c r="BD69" s="33"/>
      <c r="BE69" s="77"/>
      <c r="BF69" s="39"/>
      <c r="BG69" s="39"/>
      <c r="BH69" s="76"/>
      <c r="BI69" s="39"/>
      <c r="BJ69" s="78"/>
      <c r="BK69" s="33"/>
    </row>
    <row r="70" spans="1:63" x14ac:dyDescent="0.35">
      <c r="A70" s="77"/>
      <c r="B70" s="39"/>
      <c r="C70" s="39"/>
      <c r="D70" s="39"/>
      <c r="E70" s="39"/>
      <c r="F70" s="73"/>
      <c r="G70" s="95">
        <f>Table14874532333435363313[[#This Row],[Hours Worked]]*Table14874532333435363313[[#This Row],[Rate]]</f>
        <v>0</v>
      </c>
      <c r="H70" s="116"/>
      <c r="I70" s="118">
        <f>IF(Table14874532333435363313[[#This Row],[Equipment Used (Dropdown)]] &lt;&gt; "", RIGHT(Table14874532333435363313[[#This Row],[Equipment Used (Dropdown)]],6),0)</f>
        <v>0</v>
      </c>
      <c r="J70" s="94"/>
      <c r="K70" s="95">
        <f>Table14874532333435363313[[#This Row],[Rate (Auto selects)]]*Table14874532333435363313[[#This Row],[Hours Used]]</f>
        <v>0</v>
      </c>
      <c r="S70" s="33"/>
      <c r="T70" s="39"/>
      <c r="U70" s="39"/>
      <c r="V70" s="39"/>
      <c r="W70" s="39"/>
      <c r="X70" s="39"/>
      <c r="Y70" s="112">
        <f>IF(X70 &lt;&gt; "", RIGHT(Table157753112838485868818[[#This Row],[Class (Dropdown)]],6),0)</f>
        <v>0</v>
      </c>
      <c r="Z70" s="108"/>
      <c r="AA70" s="107"/>
      <c r="AB70" s="111">
        <f>Table157753112838485868818[[#This Row],[Rate (Auto fill)]]*Table157753112838485868818[[#This Row],[Hours Groomed]]</f>
        <v>0</v>
      </c>
      <c r="AC70" s="32"/>
      <c r="AD70" s="84"/>
      <c r="AE70" s="85"/>
      <c r="AF70" s="85"/>
      <c r="AI70" s="33"/>
      <c r="AJ70" s="39"/>
      <c r="AK70" s="39"/>
      <c r="AL70" s="39"/>
      <c r="AM70" s="76"/>
      <c r="AN70" s="39"/>
      <c r="AO70" s="39"/>
      <c r="AP70" s="33"/>
      <c r="AQ70" s="77"/>
      <c r="AR70" s="39"/>
      <c r="AS70" s="39"/>
      <c r="AT70" s="76"/>
      <c r="AU70" s="39"/>
      <c r="AV70" s="78"/>
      <c r="AW70" s="33"/>
      <c r="AX70" s="77"/>
      <c r="AY70" s="39"/>
      <c r="AZ70" s="39"/>
      <c r="BA70" s="76"/>
      <c r="BB70" s="39"/>
      <c r="BC70" s="78"/>
      <c r="BD70" s="33"/>
      <c r="BE70" s="77"/>
      <c r="BF70" s="39"/>
      <c r="BG70" s="39"/>
      <c r="BH70" s="76"/>
      <c r="BI70" s="39"/>
      <c r="BJ70" s="78"/>
      <c r="BK70" s="33"/>
    </row>
    <row r="71" spans="1:63" x14ac:dyDescent="0.35">
      <c r="A71" s="77"/>
      <c r="B71" s="39"/>
      <c r="C71" s="39"/>
      <c r="D71" s="39"/>
      <c r="E71" s="39"/>
      <c r="F71" s="73"/>
      <c r="G71" s="95">
        <f>Table14874532333435363313[[#This Row],[Hours Worked]]*Table14874532333435363313[[#This Row],[Rate]]</f>
        <v>0</v>
      </c>
      <c r="H71" s="116"/>
      <c r="I71" s="118">
        <f>IF(Table14874532333435363313[[#This Row],[Equipment Used (Dropdown)]] &lt;&gt; "", RIGHT(Table14874532333435363313[[#This Row],[Equipment Used (Dropdown)]],6),0)</f>
        <v>0</v>
      </c>
      <c r="J71" s="94"/>
      <c r="K71" s="95">
        <f>Table14874532333435363313[[#This Row],[Rate (Auto selects)]]*Table14874532333435363313[[#This Row],[Hours Used]]</f>
        <v>0</v>
      </c>
      <c r="S71" s="33"/>
      <c r="T71" s="39"/>
      <c r="U71" s="39"/>
      <c r="V71" s="39"/>
      <c r="W71" s="39"/>
      <c r="X71" s="39"/>
      <c r="Y71" s="112">
        <f>IF(X71 &lt;&gt; "", RIGHT(Table157753112838485868818[[#This Row],[Class (Dropdown)]],6),0)</f>
        <v>0</v>
      </c>
      <c r="Z71" s="108"/>
      <c r="AA71" s="107"/>
      <c r="AB71" s="111">
        <f>Table157753112838485868818[[#This Row],[Rate (Auto fill)]]*Table157753112838485868818[[#This Row],[Hours Groomed]]</f>
        <v>0</v>
      </c>
      <c r="AC71" s="32"/>
      <c r="AD71" s="84"/>
      <c r="AE71" s="85"/>
      <c r="AF71" s="85"/>
      <c r="AI71" s="33"/>
      <c r="AJ71" s="39"/>
      <c r="AK71" s="39"/>
      <c r="AL71" s="39"/>
      <c r="AM71" s="76"/>
      <c r="AN71" s="39"/>
      <c r="AO71" s="39"/>
      <c r="AP71" s="33"/>
      <c r="AQ71" s="77"/>
      <c r="AR71" s="39"/>
      <c r="AS71" s="39"/>
      <c r="AT71" s="76"/>
      <c r="AU71" s="39"/>
      <c r="AV71" s="78"/>
      <c r="AW71" s="33"/>
      <c r="AX71" s="77"/>
      <c r="AY71" s="39"/>
      <c r="AZ71" s="39"/>
      <c r="BA71" s="76"/>
      <c r="BB71" s="39"/>
      <c r="BC71" s="78"/>
      <c r="BD71" s="33"/>
      <c r="BE71" s="77"/>
      <c r="BF71" s="39"/>
      <c r="BG71" s="39"/>
      <c r="BH71" s="76"/>
      <c r="BI71" s="39"/>
      <c r="BJ71" s="78"/>
      <c r="BK71" s="33"/>
    </row>
    <row r="72" spans="1:63" x14ac:dyDescent="0.35">
      <c r="A72" s="77"/>
      <c r="B72" s="39"/>
      <c r="C72" s="39"/>
      <c r="D72" s="39"/>
      <c r="E72" s="39"/>
      <c r="F72" s="73"/>
      <c r="G72" s="95">
        <f>Table14874532333435363313[[#This Row],[Hours Worked]]*Table14874532333435363313[[#This Row],[Rate]]</f>
        <v>0</v>
      </c>
      <c r="H72" s="116"/>
      <c r="I72" s="118">
        <f>IF(Table14874532333435363313[[#This Row],[Equipment Used (Dropdown)]] &lt;&gt; "", RIGHT(Table14874532333435363313[[#This Row],[Equipment Used (Dropdown)]],6),0)</f>
        <v>0</v>
      </c>
      <c r="J72" s="94"/>
      <c r="K72" s="95">
        <f>Table14874532333435363313[[#This Row],[Rate (Auto selects)]]*Table14874532333435363313[[#This Row],[Hours Used]]</f>
        <v>0</v>
      </c>
      <c r="S72" s="33"/>
      <c r="T72" s="39"/>
      <c r="U72" s="39"/>
      <c r="V72" s="39"/>
      <c r="W72" s="39"/>
      <c r="X72" s="39"/>
      <c r="Y72" s="112">
        <f>IF(X72 &lt;&gt; "", RIGHT(Table157753112838485868818[[#This Row],[Class (Dropdown)]],6),0)</f>
        <v>0</v>
      </c>
      <c r="Z72" s="108"/>
      <c r="AA72" s="107"/>
      <c r="AB72" s="111">
        <f>Table157753112838485868818[[#This Row],[Rate (Auto fill)]]*Table157753112838485868818[[#This Row],[Hours Groomed]]</f>
        <v>0</v>
      </c>
      <c r="AC72" s="32"/>
      <c r="AD72" s="84"/>
      <c r="AE72" s="85"/>
      <c r="AF72" s="85"/>
      <c r="AI72" s="33"/>
      <c r="AJ72" s="39"/>
      <c r="AK72" s="39"/>
      <c r="AL72" s="39"/>
      <c r="AM72" s="76"/>
      <c r="AN72" s="39"/>
      <c r="AO72" s="39"/>
      <c r="AP72" s="33"/>
      <c r="AQ72" s="77"/>
      <c r="AR72" s="39"/>
      <c r="AS72" s="39"/>
      <c r="AT72" s="76"/>
      <c r="AU72" s="39"/>
      <c r="AV72" s="78"/>
      <c r="AW72" s="33"/>
      <c r="AX72" s="77"/>
      <c r="AY72" s="39"/>
      <c r="AZ72" s="39"/>
      <c r="BA72" s="76"/>
      <c r="BB72" s="39"/>
      <c r="BC72" s="78"/>
      <c r="BD72" s="33"/>
      <c r="BE72" s="77"/>
      <c r="BF72" s="39"/>
      <c r="BG72" s="39"/>
      <c r="BH72" s="76"/>
      <c r="BI72" s="39"/>
      <c r="BJ72" s="78"/>
      <c r="BK72" s="33"/>
    </row>
    <row r="73" spans="1:63" x14ac:dyDescent="0.35">
      <c r="A73" s="77"/>
      <c r="B73" s="39"/>
      <c r="C73" s="39"/>
      <c r="D73" s="39"/>
      <c r="E73" s="39"/>
      <c r="F73" s="73"/>
      <c r="G73" s="95">
        <f>Table14874532333435363313[[#This Row],[Hours Worked]]*Table14874532333435363313[[#This Row],[Rate]]</f>
        <v>0</v>
      </c>
      <c r="H73" s="116"/>
      <c r="I73" s="118">
        <f>IF(Table14874532333435363313[[#This Row],[Equipment Used (Dropdown)]] &lt;&gt; "", RIGHT(Table14874532333435363313[[#This Row],[Equipment Used (Dropdown)]],6),0)</f>
        <v>0</v>
      </c>
      <c r="J73" s="94"/>
      <c r="K73" s="95">
        <f>Table14874532333435363313[[#This Row],[Rate (Auto selects)]]*Table14874532333435363313[[#This Row],[Hours Used]]</f>
        <v>0</v>
      </c>
      <c r="S73" s="33"/>
      <c r="T73" s="39"/>
      <c r="U73" s="39"/>
      <c r="V73" s="39"/>
      <c r="W73" s="39"/>
      <c r="X73" s="39"/>
      <c r="Y73" s="112">
        <f>IF(X73 &lt;&gt; "", RIGHT(Table157753112838485868818[[#This Row],[Class (Dropdown)]],6),0)</f>
        <v>0</v>
      </c>
      <c r="Z73" s="108"/>
      <c r="AA73" s="107"/>
      <c r="AB73" s="111">
        <f>Table157753112838485868818[[#This Row],[Rate (Auto fill)]]*Table157753112838485868818[[#This Row],[Hours Groomed]]</f>
        <v>0</v>
      </c>
      <c r="AC73" s="32"/>
      <c r="AD73" s="84"/>
      <c r="AE73" s="85"/>
      <c r="AF73" s="85"/>
      <c r="AI73" s="33"/>
      <c r="AJ73" s="39"/>
      <c r="AK73" s="39"/>
      <c r="AL73" s="39"/>
      <c r="AM73" s="76"/>
      <c r="AN73" s="39"/>
      <c r="AO73" s="39"/>
      <c r="AP73" s="33"/>
      <c r="AQ73" s="77"/>
      <c r="AR73" s="39"/>
      <c r="AS73" s="39"/>
      <c r="AT73" s="76"/>
      <c r="AU73" s="39"/>
      <c r="AV73" s="78"/>
      <c r="AW73" s="33"/>
      <c r="AX73" s="77"/>
      <c r="AY73" s="39"/>
      <c r="AZ73" s="39"/>
      <c r="BA73" s="76"/>
      <c r="BB73" s="39"/>
      <c r="BC73" s="78"/>
      <c r="BD73" s="33"/>
      <c r="BE73" s="77"/>
      <c r="BF73" s="39"/>
      <c r="BG73" s="39"/>
      <c r="BH73" s="76"/>
      <c r="BI73" s="39"/>
      <c r="BJ73" s="78"/>
      <c r="BK73" s="33"/>
    </row>
    <row r="74" spans="1:63" x14ac:dyDescent="0.35">
      <c r="A74" s="77"/>
      <c r="B74" s="39"/>
      <c r="C74" s="39"/>
      <c r="D74" s="39"/>
      <c r="E74" s="39"/>
      <c r="F74" s="73"/>
      <c r="G74" s="95">
        <f>Table14874532333435363313[[#This Row],[Hours Worked]]*Table14874532333435363313[[#This Row],[Rate]]</f>
        <v>0</v>
      </c>
      <c r="H74" s="116"/>
      <c r="I74" s="118">
        <f>IF(Table14874532333435363313[[#This Row],[Equipment Used (Dropdown)]] &lt;&gt; "", RIGHT(Table14874532333435363313[[#This Row],[Equipment Used (Dropdown)]],6),0)</f>
        <v>0</v>
      </c>
      <c r="J74" s="94"/>
      <c r="K74" s="95">
        <f>Table14874532333435363313[[#This Row],[Rate (Auto selects)]]*Table14874532333435363313[[#This Row],[Hours Used]]</f>
        <v>0</v>
      </c>
      <c r="S74" s="33"/>
      <c r="T74" s="39"/>
      <c r="U74" s="39"/>
      <c r="V74" s="39"/>
      <c r="W74" s="39"/>
      <c r="X74" s="39"/>
      <c r="Y74" s="112">
        <f>IF(X74 &lt;&gt; "", RIGHT(Table157753112838485868818[[#This Row],[Class (Dropdown)]],6),0)</f>
        <v>0</v>
      </c>
      <c r="Z74" s="108"/>
      <c r="AA74" s="107"/>
      <c r="AB74" s="111">
        <f>Table157753112838485868818[[#This Row],[Rate (Auto fill)]]*Table157753112838485868818[[#This Row],[Hours Groomed]]</f>
        <v>0</v>
      </c>
      <c r="AC74" s="32"/>
      <c r="AD74" s="84"/>
      <c r="AE74" s="85"/>
      <c r="AF74" s="85"/>
      <c r="AI74" s="33"/>
      <c r="AJ74" s="39"/>
      <c r="AK74" s="39"/>
      <c r="AL74" s="39"/>
      <c r="AM74" s="76"/>
      <c r="AN74" s="39"/>
      <c r="AO74" s="39"/>
      <c r="AP74" s="33"/>
      <c r="AQ74" s="77"/>
      <c r="AR74" s="39"/>
      <c r="AS74" s="39"/>
      <c r="AT74" s="76"/>
      <c r="AU74" s="39"/>
      <c r="AV74" s="78"/>
      <c r="AW74" s="33"/>
      <c r="AX74" s="77"/>
      <c r="AY74" s="39"/>
      <c r="AZ74" s="39"/>
      <c r="BA74" s="76"/>
      <c r="BB74" s="39"/>
      <c r="BC74" s="78"/>
      <c r="BD74" s="33"/>
      <c r="BE74" s="77"/>
      <c r="BF74" s="39"/>
      <c r="BG74" s="39"/>
      <c r="BH74" s="76"/>
      <c r="BI74" s="39"/>
      <c r="BJ74" s="78"/>
      <c r="BK74" s="33"/>
    </row>
    <row r="75" spans="1:63" x14ac:dyDescent="0.35">
      <c r="A75" s="77"/>
      <c r="B75" s="39"/>
      <c r="C75" s="39"/>
      <c r="D75" s="39"/>
      <c r="E75" s="39"/>
      <c r="F75" s="73"/>
      <c r="G75" s="95">
        <f>Table14874532333435363313[[#This Row],[Hours Worked]]*Table14874532333435363313[[#This Row],[Rate]]</f>
        <v>0</v>
      </c>
      <c r="H75" s="116"/>
      <c r="I75" s="118">
        <f>IF(Table14874532333435363313[[#This Row],[Equipment Used (Dropdown)]] &lt;&gt; "", RIGHT(Table14874532333435363313[[#This Row],[Equipment Used (Dropdown)]],6),0)</f>
        <v>0</v>
      </c>
      <c r="J75" s="94"/>
      <c r="K75" s="95">
        <f>Table14874532333435363313[[#This Row],[Rate (Auto selects)]]*Table14874532333435363313[[#This Row],[Hours Used]]</f>
        <v>0</v>
      </c>
      <c r="S75" s="33"/>
      <c r="T75" s="39"/>
      <c r="U75" s="39"/>
      <c r="V75" s="39"/>
      <c r="W75" s="39"/>
      <c r="X75" s="39"/>
      <c r="Y75" s="112">
        <f>IF(X75 &lt;&gt; "", RIGHT(Table157753112838485868818[[#This Row],[Class (Dropdown)]],6),0)</f>
        <v>0</v>
      </c>
      <c r="Z75" s="108"/>
      <c r="AA75" s="107"/>
      <c r="AB75" s="111">
        <f>Table157753112838485868818[[#This Row],[Rate (Auto fill)]]*Table157753112838485868818[[#This Row],[Hours Groomed]]</f>
        <v>0</v>
      </c>
      <c r="AC75" s="32"/>
      <c r="AD75" s="84"/>
      <c r="AE75" s="85"/>
      <c r="AF75" s="85"/>
      <c r="AI75" s="33"/>
      <c r="AJ75" s="39"/>
      <c r="AK75" s="39"/>
      <c r="AL75" s="39"/>
      <c r="AM75" s="76"/>
      <c r="AN75" s="39"/>
      <c r="AO75" s="39"/>
      <c r="AP75" s="33"/>
      <c r="AQ75" s="77"/>
      <c r="AR75" s="39"/>
      <c r="AS75" s="39"/>
      <c r="AT75" s="76"/>
      <c r="AU75" s="39"/>
      <c r="AV75" s="78"/>
      <c r="AW75" s="33"/>
      <c r="AX75" s="77"/>
      <c r="AY75" s="39"/>
      <c r="AZ75" s="39"/>
      <c r="BA75" s="76"/>
      <c r="BB75" s="39"/>
      <c r="BC75" s="78"/>
      <c r="BD75" s="33"/>
      <c r="BE75" s="77"/>
      <c r="BF75" s="39"/>
      <c r="BG75" s="39"/>
      <c r="BH75" s="76"/>
      <c r="BI75" s="39"/>
      <c r="BJ75" s="78"/>
      <c r="BK75" s="33"/>
    </row>
    <row r="76" spans="1:63" x14ac:dyDescent="0.35">
      <c r="A76" s="77"/>
      <c r="B76" s="39"/>
      <c r="C76" s="39"/>
      <c r="D76" s="39"/>
      <c r="E76" s="39"/>
      <c r="F76" s="73"/>
      <c r="G76" s="95">
        <f>Table14874532333435363313[[#This Row],[Hours Worked]]*Table14874532333435363313[[#This Row],[Rate]]</f>
        <v>0</v>
      </c>
      <c r="H76" s="116"/>
      <c r="I76" s="118">
        <f>IF(Table14874532333435363313[[#This Row],[Equipment Used (Dropdown)]] &lt;&gt; "", RIGHT(Table14874532333435363313[[#This Row],[Equipment Used (Dropdown)]],6),0)</f>
        <v>0</v>
      </c>
      <c r="J76" s="94"/>
      <c r="K76" s="95">
        <f>Table14874532333435363313[[#This Row],[Rate (Auto selects)]]*Table14874532333435363313[[#This Row],[Hours Used]]</f>
        <v>0</v>
      </c>
      <c r="S76" s="33"/>
      <c r="T76" s="39"/>
      <c r="U76" s="39"/>
      <c r="V76" s="39"/>
      <c r="W76" s="39"/>
      <c r="X76" s="39"/>
      <c r="Y76" s="112">
        <f>IF(X76 &lt;&gt; "", RIGHT(Table157753112838485868818[[#This Row],[Class (Dropdown)]],6),0)</f>
        <v>0</v>
      </c>
      <c r="Z76" s="108"/>
      <c r="AA76" s="107"/>
      <c r="AB76" s="111">
        <f>Table157753112838485868818[[#This Row],[Rate (Auto fill)]]*Table157753112838485868818[[#This Row],[Hours Groomed]]</f>
        <v>0</v>
      </c>
      <c r="AC76" s="32"/>
      <c r="AD76" s="84"/>
      <c r="AE76" s="85"/>
      <c r="AF76" s="85"/>
      <c r="AI76" s="33"/>
      <c r="AJ76" s="39"/>
      <c r="AK76" s="39"/>
      <c r="AL76" s="39"/>
      <c r="AM76" s="76"/>
      <c r="AN76" s="39"/>
      <c r="AO76" s="39"/>
      <c r="AP76" s="33"/>
      <c r="AQ76" s="77"/>
      <c r="AR76" s="39"/>
      <c r="AS76" s="39"/>
      <c r="AT76" s="76"/>
      <c r="AU76" s="39"/>
      <c r="AV76" s="78"/>
      <c r="AW76" s="33"/>
      <c r="AX76" s="77"/>
      <c r="AY76" s="39"/>
      <c r="AZ76" s="39"/>
      <c r="BA76" s="76"/>
      <c r="BB76" s="39"/>
      <c r="BC76" s="78"/>
      <c r="BD76" s="33"/>
      <c r="BE76" s="77"/>
      <c r="BF76" s="39"/>
      <c r="BG76" s="39"/>
      <c r="BH76" s="76"/>
      <c r="BI76" s="39"/>
      <c r="BJ76" s="78"/>
      <c r="BK76" s="33"/>
    </row>
    <row r="77" spans="1:63" x14ac:dyDescent="0.35">
      <c r="A77" s="77"/>
      <c r="B77" s="39"/>
      <c r="C77" s="39"/>
      <c r="D77" s="39"/>
      <c r="E77" s="39"/>
      <c r="F77" s="73"/>
      <c r="G77" s="95">
        <f>Table14874532333435363313[[#This Row],[Hours Worked]]*Table14874532333435363313[[#This Row],[Rate]]</f>
        <v>0</v>
      </c>
      <c r="H77" s="116"/>
      <c r="I77" s="118">
        <f>IF(Table14874532333435363313[[#This Row],[Equipment Used (Dropdown)]] &lt;&gt; "", RIGHT(Table14874532333435363313[[#This Row],[Equipment Used (Dropdown)]],6),0)</f>
        <v>0</v>
      </c>
      <c r="J77" s="94"/>
      <c r="K77" s="95">
        <f>Table14874532333435363313[[#This Row],[Rate (Auto selects)]]*Table14874532333435363313[[#This Row],[Hours Used]]</f>
        <v>0</v>
      </c>
      <c r="S77" s="33"/>
      <c r="T77" s="39"/>
      <c r="U77" s="39"/>
      <c r="V77" s="39"/>
      <c r="W77" s="39"/>
      <c r="X77" s="39"/>
      <c r="Y77" s="112">
        <f>IF(X77 &lt;&gt; "", RIGHT(Table157753112838485868818[[#This Row],[Class (Dropdown)]],6),0)</f>
        <v>0</v>
      </c>
      <c r="Z77" s="108"/>
      <c r="AA77" s="107"/>
      <c r="AB77" s="111">
        <f>Table157753112838485868818[[#This Row],[Rate (Auto fill)]]*Table157753112838485868818[[#This Row],[Hours Groomed]]</f>
        <v>0</v>
      </c>
      <c r="AC77" s="32"/>
      <c r="AD77" s="84"/>
      <c r="AE77" s="85"/>
      <c r="AF77" s="85"/>
      <c r="AI77" s="33"/>
      <c r="AJ77" s="39"/>
      <c r="AK77" s="39"/>
      <c r="AL77" s="39"/>
      <c r="AM77" s="76"/>
      <c r="AN77" s="39"/>
      <c r="AO77" s="39"/>
      <c r="AP77" s="33"/>
      <c r="AQ77" s="77"/>
      <c r="AR77" s="39"/>
      <c r="AS77" s="39"/>
      <c r="AT77" s="76"/>
      <c r="AU77" s="39"/>
      <c r="AV77" s="78"/>
      <c r="AW77" s="33"/>
      <c r="AX77" s="77"/>
      <c r="AY77" s="39"/>
      <c r="AZ77" s="39"/>
      <c r="BA77" s="76"/>
      <c r="BB77" s="39"/>
      <c r="BC77" s="78"/>
      <c r="BD77" s="33"/>
      <c r="BE77" s="77"/>
      <c r="BF77" s="39"/>
      <c r="BG77" s="39"/>
      <c r="BH77" s="76"/>
      <c r="BI77" s="39"/>
      <c r="BJ77" s="78"/>
      <c r="BK77" s="33"/>
    </row>
    <row r="78" spans="1:63" x14ac:dyDescent="0.35">
      <c r="A78" s="77"/>
      <c r="B78" s="39"/>
      <c r="C78" s="39"/>
      <c r="D78" s="39"/>
      <c r="E78" s="39"/>
      <c r="F78" s="73"/>
      <c r="G78" s="95">
        <f>Table14874532333435363313[[#This Row],[Hours Worked]]*Table14874532333435363313[[#This Row],[Rate]]</f>
        <v>0</v>
      </c>
      <c r="H78" s="116"/>
      <c r="I78" s="118">
        <f>IF(Table14874532333435363313[[#This Row],[Equipment Used (Dropdown)]] &lt;&gt; "", RIGHT(Table14874532333435363313[[#This Row],[Equipment Used (Dropdown)]],6),0)</f>
        <v>0</v>
      </c>
      <c r="J78" s="94"/>
      <c r="K78" s="95">
        <f>Table14874532333435363313[[#This Row],[Rate (Auto selects)]]*Table14874532333435363313[[#This Row],[Hours Used]]</f>
        <v>0</v>
      </c>
      <c r="S78" s="33"/>
      <c r="T78" s="39"/>
      <c r="U78" s="39"/>
      <c r="V78" s="39"/>
      <c r="W78" s="39"/>
      <c r="X78" s="39"/>
      <c r="Y78" s="112">
        <f>IF(X78 &lt;&gt; "", RIGHT(Table157753112838485868818[[#This Row],[Class (Dropdown)]],6),0)</f>
        <v>0</v>
      </c>
      <c r="Z78" s="108"/>
      <c r="AA78" s="107"/>
      <c r="AB78" s="111">
        <f>Table157753112838485868818[[#This Row],[Rate (Auto fill)]]*Table157753112838485868818[[#This Row],[Hours Groomed]]</f>
        <v>0</v>
      </c>
      <c r="AC78" s="32"/>
      <c r="AD78" s="84"/>
      <c r="AE78" s="85"/>
      <c r="AF78" s="85"/>
      <c r="AI78" s="33"/>
      <c r="AJ78" s="39"/>
      <c r="AK78" s="39"/>
      <c r="AL78" s="39"/>
      <c r="AM78" s="76"/>
      <c r="AN78" s="39"/>
      <c r="AO78" s="39"/>
      <c r="AP78" s="33"/>
      <c r="AQ78" s="77"/>
      <c r="AR78" s="39"/>
      <c r="AS78" s="39"/>
      <c r="AT78" s="76"/>
      <c r="AU78" s="39"/>
      <c r="AV78" s="78"/>
      <c r="AW78" s="33"/>
      <c r="AX78" s="77"/>
      <c r="AY78" s="39"/>
      <c r="AZ78" s="39"/>
      <c r="BA78" s="76"/>
      <c r="BB78" s="39"/>
      <c r="BC78" s="78"/>
      <c r="BD78" s="33"/>
      <c r="BE78" s="77"/>
      <c r="BF78" s="39"/>
      <c r="BG78" s="39"/>
      <c r="BH78" s="76"/>
      <c r="BI78" s="39"/>
      <c r="BJ78" s="78"/>
      <c r="BK78" s="33"/>
    </row>
    <row r="79" spans="1:63" x14ac:dyDescent="0.35">
      <c r="A79" s="77"/>
      <c r="B79" s="39"/>
      <c r="C79" s="39"/>
      <c r="D79" s="39"/>
      <c r="E79" s="39"/>
      <c r="F79" s="73"/>
      <c r="G79" s="95">
        <f>Table14874532333435363313[[#This Row],[Hours Worked]]*Table14874532333435363313[[#This Row],[Rate]]</f>
        <v>0</v>
      </c>
      <c r="H79" s="116"/>
      <c r="I79" s="118">
        <f>IF(Table14874532333435363313[[#This Row],[Equipment Used (Dropdown)]] &lt;&gt; "", RIGHT(Table14874532333435363313[[#This Row],[Equipment Used (Dropdown)]],6),0)</f>
        <v>0</v>
      </c>
      <c r="J79" s="94"/>
      <c r="K79" s="95">
        <f>Table14874532333435363313[[#This Row],[Rate (Auto selects)]]*Table14874532333435363313[[#This Row],[Hours Used]]</f>
        <v>0</v>
      </c>
      <c r="S79" s="33"/>
      <c r="T79" s="39"/>
      <c r="U79" s="39"/>
      <c r="V79" s="39"/>
      <c r="W79" s="39"/>
      <c r="X79" s="39"/>
      <c r="Y79" s="112">
        <f>IF(X79 &lt;&gt; "", RIGHT(Table157753112838485868818[[#This Row],[Class (Dropdown)]],6),0)</f>
        <v>0</v>
      </c>
      <c r="Z79" s="108"/>
      <c r="AA79" s="107"/>
      <c r="AB79" s="111">
        <f>Table157753112838485868818[[#This Row],[Rate (Auto fill)]]*Table157753112838485868818[[#This Row],[Hours Groomed]]</f>
        <v>0</v>
      </c>
      <c r="AC79" s="32"/>
      <c r="AD79" s="84"/>
      <c r="AE79" s="85"/>
      <c r="AF79" s="85"/>
      <c r="AI79" s="33"/>
      <c r="AJ79" s="39"/>
      <c r="AK79" s="39"/>
      <c r="AL79" s="39"/>
      <c r="AM79" s="76"/>
      <c r="AN79" s="39"/>
      <c r="AO79" s="39"/>
      <c r="AP79" s="33"/>
      <c r="AQ79" s="77"/>
      <c r="AR79" s="39"/>
      <c r="AS79" s="39"/>
      <c r="AT79" s="76"/>
      <c r="AU79" s="39"/>
      <c r="AV79" s="78"/>
      <c r="AW79" s="33"/>
      <c r="AX79" s="77"/>
      <c r="AY79" s="39"/>
      <c r="AZ79" s="39"/>
      <c r="BA79" s="76"/>
      <c r="BB79" s="39"/>
      <c r="BC79" s="78"/>
      <c r="BD79" s="33"/>
      <c r="BE79" s="77"/>
      <c r="BF79" s="39"/>
      <c r="BG79" s="39"/>
      <c r="BH79" s="76"/>
      <c r="BI79" s="39"/>
      <c r="BJ79" s="78"/>
      <c r="BK79" s="33"/>
    </row>
    <row r="80" spans="1:63" x14ac:dyDescent="0.35">
      <c r="A80" s="77"/>
      <c r="B80" s="39"/>
      <c r="C80" s="39"/>
      <c r="D80" s="39"/>
      <c r="E80" s="39"/>
      <c r="F80" s="73"/>
      <c r="G80" s="95">
        <f>Table14874532333435363313[[#This Row],[Hours Worked]]*Table14874532333435363313[[#This Row],[Rate]]</f>
        <v>0</v>
      </c>
      <c r="H80" s="116"/>
      <c r="I80" s="118">
        <f>IF(Table14874532333435363313[[#This Row],[Equipment Used (Dropdown)]] &lt;&gt; "", RIGHT(Table14874532333435363313[[#This Row],[Equipment Used (Dropdown)]],6),0)</f>
        <v>0</v>
      </c>
      <c r="J80" s="94"/>
      <c r="K80" s="95">
        <f>Table14874532333435363313[[#This Row],[Rate (Auto selects)]]*Table14874532333435363313[[#This Row],[Hours Used]]</f>
        <v>0</v>
      </c>
      <c r="S80" s="33"/>
      <c r="T80" s="39"/>
      <c r="U80" s="39"/>
      <c r="V80" s="39"/>
      <c r="W80" s="39"/>
      <c r="X80" s="39"/>
      <c r="Y80" s="112">
        <f>IF(X80 &lt;&gt; "", RIGHT(Table157753112838485868818[[#This Row],[Class (Dropdown)]],6),0)</f>
        <v>0</v>
      </c>
      <c r="Z80" s="108"/>
      <c r="AA80" s="107"/>
      <c r="AB80" s="111">
        <f>Table157753112838485868818[[#This Row],[Rate (Auto fill)]]*Table157753112838485868818[[#This Row],[Hours Groomed]]</f>
        <v>0</v>
      </c>
      <c r="AC80" s="32"/>
      <c r="AD80" s="84"/>
      <c r="AE80" s="85"/>
      <c r="AF80" s="85"/>
      <c r="AI80" s="33"/>
      <c r="AJ80" s="39"/>
      <c r="AK80" s="39"/>
      <c r="AL80" s="39"/>
      <c r="AM80" s="76"/>
      <c r="AN80" s="39"/>
      <c r="AO80" s="39"/>
      <c r="AP80" s="33"/>
      <c r="AQ80" s="77"/>
      <c r="AR80" s="39"/>
      <c r="AS80" s="39"/>
      <c r="AT80" s="76"/>
      <c r="AU80" s="39"/>
      <c r="AV80" s="78"/>
      <c r="AW80" s="33"/>
      <c r="AX80" s="77"/>
      <c r="AY80" s="39"/>
      <c r="AZ80" s="39"/>
      <c r="BA80" s="76"/>
      <c r="BB80" s="39"/>
      <c r="BC80" s="78"/>
      <c r="BD80" s="33"/>
      <c r="BE80" s="77"/>
      <c r="BF80" s="39"/>
      <c r="BG80" s="39"/>
      <c r="BH80" s="76"/>
      <c r="BI80" s="39"/>
      <c r="BJ80" s="78"/>
      <c r="BK80" s="33"/>
    </row>
    <row r="81" spans="1:63" x14ac:dyDescent="0.35">
      <c r="A81" s="77"/>
      <c r="B81" s="39"/>
      <c r="C81" s="39"/>
      <c r="D81" s="39"/>
      <c r="E81" s="39"/>
      <c r="F81" s="73"/>
      <c r="G81" s="95">
        <f>Table14874532333435363313[[#This Row],[Hours Worked]]*Table14874532333435363313[[#This Row],[Rate]]</f>
        <v>0</v>
      </c>
      <c r="H81" s="116"/>
      <c r="I81" s="118">
        <f>IF(Table14874532333435363313[[#This Row],[Equipment Used (Dropdown)]] &lt;&gt; "", RIGHT(Table14874532333435363313[[#This Row],[Equipment Used (Dropdown)]],6),0)</f>
        <v>0</v>
      </c>
      <c r="J81" s="94"/>
      <c r="K81" s="95">
        <f>Table14874532333435363313[[#This Row],[Rate (Auto selects)]]*Table14874532333435363313[[#This Row],[Hours Used]]</f>
        <v>0</v>
      </c>
      <c r="S81" s="33"/>
      <c r="T81" s="39"/>
      <c r="U81" s="39"/>
      <c r="V81" s="39"/>
      <c r="W81" s="39"/>
      <c r="X81" s="39"/>
      <c r="Y81" s="112">
        <f>IF(X81 &lt;&gt; "", RIGHT(Table157753112838485868818[[#This Row],[Class (Dropdown)]],6),0)</f>
        <v>0</v>
      </c>
      <c r="Z81" s="108"/>
      <c r="AA81" s="107"/>
      <c r="AB81" s="111">
        <f>Table157753112838485868818[[#This Row],[Rate (Auto fill)]]*Table157753112838485868818[[#This Row],[Hours Groomed]]</f>
        <v>0</v>
      </c>
      <c r="AC81" s="32"/>
      <c r="AD81" s="84"/>
      <c r="AE81" s="85"/>
      <c r="AF81" s="85"/>
      <c r="AI81" s="33"/>
      <c r="AJ81" s="39"/>
      <c r="AK81" s="39"/>
      <c r="AL81" s="39"/>
      <c r="AM81" s="76"/>
      <c r="AN81" s="39"/>
      <c r="AO81" s="39"/>
      <c r="AP81" s="33"/>
      <c r="AQ81" s="77"/>
      <c r="AR81" s="39"/>
      <c r="AS81" s="39"/>
      <c r="AT81" s="76"/>
      <c r="AU81" s="39"/>
      <c r="AV81" s="78"/>
      <c r="AW81" s="33"/>
      <c r="AX81" s="77"/>
      <c r="AY81" s="39"/>
      <c r="AZ81" s="39"/>
      <c r="BA81" s="76"/>
      <c r="BB81" s="39"/>
      <c r="BC81" s="78"/>
      <c r="BD81" s="33"/>
      <c r="BE81" s="77"/>
      <c r="BF81" s="39"/>
      <c r="BG81" s="39"/>
      <c r="BH81" s="76"/>
      <c r="BI81" s="39"/>
      <c r="BJ81" s="78"/>
      <c r="BK81" s="33"/>
    </row>
    <row r="82" spans="1:63" x14ac:dyDescent="0.35">
      <c r="A82" s="77"/>
      <c r="B82" s="39"/>
      <c r="C82" s="39"/>
      <c r="D82" s="39"/>
      <c r="E82" s="39"/>
      <c r="F82" s="73"/>
      <c r="G82" s="95">
        <f>Table14874532333435363313[[#This Row],[Hours Worked]]*Table14874532333435363313[[#This Row],[Rate]]</f>
        <v>0</v>
      </c>
      <c r="H82" s="116"/>
      <c r="I82" s="118">
        <f>IF(Table14874532333435363313[[#This Row],[Equipment Used (Dropdown)]] &lt;&gt; "", RIGHT(Table14874532333435363313[[#This Row],[Equipment Used (Dropdown)]],6),0)</f>
        <v>0</v>
      </c>
      <c r="J82" s="94"/>
      <c r="K82" s="95">
        <f>Table14874532333435363313[[#This Row],[Rate (Auto selects)]]*Table14874532333435363313[[#This Row],[Hours Used]]</f>
        <v>0</v>
      </c>
      <c r="S82" s="33"/>
      <c r="T82" s="39"/>
      <c r="U82" s="39"/>
      <c r="V82" s="39"/>
      <c r="W82" s="39"/>
      <c r="X82" s="39"/>
      <c r="Y82" s="112">
        <f>IF(X82 &lt;&gt; "", RIGHT(Table157753112838485868818[[#This Row],[Class (Dropdown)]],6),0)</f>
        <v>0</v>
      </c>
      <c r="Z82" s="108"/>
      <c r="AA82" s="107"/>
      <c r="AB82" s="111">
        <f>Table157753112838485868818[[#This Row],[Rate (Auto fill)]]*Table157753112838485868818[[#This Row],[Hours Groomed]]</f>
        <v>0</v>
      </c>
      <c r="AC82" s="32"/>
      <c r="AD82" s="84"/>
      <c r="AE82" s="85"/>
      <c r="AF82" s="85"/>
      <c r="AI82" s="33"/>
      <c r="AJ82" s="39"/>
      <c r="AK82" s="39"/>
      <c r="AL82" s="39"/>
      <c r="AM82" s="76"/>
      <c r="AN82" s="39"/>
      <c r="AO82" s="39"/>
      <c r="AP82" s="33"/>
      <c r="AQ82" s="77"/>
      <c r="AR82" s="39"/>
      <c r="AS82" s="39"/>
      <c r="AT82" s="76"/>
      <c r="AU82" s="39"/>
      <c r="AV82" s="78"/>
      <c r="AW82" s="33"/>
      <c r="AX82" s="77"/>
      <c r="AY82" s="39"/>
      <c r="AZ82" s="39"/>
      <c r="BA82" s="76"/>
      <c r="BB82" s="39"/>
      <c r="BC82" s="78"/>
      <c r="BD82" s="33"/>
      <c r="BE82" s="77"/>
      <c r="BF82" s="39"/>
      <c r="BG82" s="39"/>
      <c r="BH82" s="76"/>
      <c r="BI82" s="39"/>
      <c r="BJ82" s="78"/>
      <c r="BK82" s="33"/>
    </row>
    <row r="83" spans="1:63" x14ac:dyDescent="0.35">
      <c r="A83" s="77"/>
      <c r="B83" s="39"/>
      <c r="C83" s="39"/>
      <c r="D83" s="39"/>
      <c r="E83" s="39"/>
      <c r="F83" s="73"/>
      <c r="G83" s="95">
        <f>Table14874532333435363313[[#This Row],[Hours Worked]]*Table14874532333435363313[[#This Row],[Rate]]</f>
        <v>0</v>
      </c>
      <c r="H83" s="116"/>
      <c r="I83" s="118">
        <f>IF(Table14874532333435363313[[#This Row],[Equipment Used (Dropdown)]] &lt;&gt; "", RIGHT(Table14874532333435363313[[#This Row],[Equipment Used (Dropdown)]],6),0)</f>
        <v>0</v>
      </c>
      <c r="J83" s="94"/>
      <c r="K83" s="95">
        <f>Table14874532333435363313[[#This Row],[Rate (Auto selects)]]*Table14874532333435363313[[#This Row],[Hours Used]]</f>
        <v>0</v>
      </c>
      <c r="S83" s="33"/>
      <c r="T83" s="39"/>
      <c r="U83" s="39"/>
      <c r="V83" s="39"/>
      <c r="W83" s="39"/>
      <c r="X83" s="39"/>
      <c r="Y83" s="112">
        <f>IF(X83 &lt;&gt; "", RIGHT(Table157753112838485868818[[#This Row],[Class (Dropdown)]],6),0)</f>
        <v>0</v>
      </c>
      <c r="Z83" s="108"/>
      <c r="AA83" s="107"/>
      <c r="AB83" s="111">
        <f>Table157753112838485868818[[#This Row],[Rate (Auto fill)]]*Table157753112838485868818[[#This Row],[Hours Groomed]]</f>
        <v>0</v>
      </c>
      <c r="AC83" s="32"/>
      <c r="AD83" s="84"/>
      <c r="AE83" s="85"/>
      <c r="AF83" s="85"/>
      <c r="AI83" s="33"/>
      <c r="AJ83" s="39"/>
      <c r="AK83" s="39"/>
      <c r="AL83" s="39"/>
      <c r="AM83" s="76"/>
      <c r="AN83" s="39"/>
      <c r="AO83" s="39"/>
      <c r="AP83" s="33"/>
      <c r="AQ83" s="77"/>
      <c r="AR83" s="39"/>
      <c r="AS83" s="39"/>
      <c r="AT83" s="76"/>
      <c r="AU83" s="39"/>
      <c r="AV83" s="78"/>
      <c r="AW83" s="33"/>
      <c r="AX83" s="77"/>
      <c r="AY83" s="39"/>
      <c r="AZ83" s="39"/>
      <c r="BA83" s="76"/>
      <c r="BB83" s="39"/>
      <c r="BC83" s="78"/>
      <c r="BD83" s="33"/>
      <c r="BE83" s="77"/>
      <c r="BF83" s="39"/>
      <c r="BG83" s="39"/>
      <c r="BH83" s="76"/>
      <c r="BI83" s="39"/>
      <c r="BJ83" s="78"/>
      <c r="BK83" s="33"/>
    </row>
    <row r="84" spans="1:63" x14ac:dyDescent="0.35">
      <c r="A84" s="77"/>
      <c r="B84" s="39"/>
      <c r="C84" s="39"/>
      <c r="D84" s="39"/>
      <c r="E84" s="39"/>
      <c r="F84" s="73"/>
      <c r="G84" s="95">
        <f>Table14874532333435363313[[#This Row],[Hours Worked]]*Table14874532333435363313[[#This Row],[Rate]]</f>
        <v>0</v>
      </c>
      <c r="H84" s="116"/>
      <c r="I84" s="118">
        <f>IF(Table14874532333435363313[[#This Row],[Equipment Used (Dropdown)]] &lt;&gt; "", RIGHT(Table14874532333435363313[[#This Row],[Equipment Used (Dropdown)]],6),0)</f>
        <v>0</v>
      </c>
      <c r="J84" s="94"/>
      <c r="K84" s="95">
        <f>Table14874532333435363313[[#This Row],[Rate (Auto selects)]]*Table14874532333435363313[[#This Row],[Hours Used]]</f>
        <v>0</v>
      </c>
      <c r="S84" s="33"/>
      <c r="T84" s="39"/>
      <c r="U84" s="39"/>
      <c r="V84" s="39"/>
      <c r="W84" s="39"/>
      <c r="X84" s="39"/>
      <c r="Y84" s="112">
        <f>IF(X84 &lt;&gt; "", RIGHT(Table157753112838485868818[[#This Row],[Class (Dropdown)]],6),0)</f>
        <v>0</v>
      </c>
      <c r="Z84" s="108"/>
      <c r="AA84" s="107"/>
      <c r="AB84" s="111">
        <f>Table157753112838485868818[[#This Row],[Rate (Auto fill)]]*Table157753112838485868818[[#This Row],[Hours Groomed]]</f>
        <v>0</v>
      </c>
      <c r="AC84" s="32"/>
      <c r="AD84" s="84"/>
      <c r="AE84" s="85"/>
      <c r="AF84" s="85"/>
      <c r="AI84" s="33"/>
      <c r="AJ84" s="39"/>
      <c r="AK84" s="39"/>
      <c r="AL84" s="39"/>
      <c r="AM84" s="76"/>
      <c r="AN84" s="39"/>
      <c r="AO84" s="39"/>
      <c r="AP84" s="33"/>
      <c r="AQ84" s="77"/>
      <c r="AR84" s="39"/>
      <c r="AS84" s="39"/>
      <c r="AT84" s="76"/>
      <c r="AU84" s="39"/>
      <c r="AV84" s="78"/>
      <c r="AW84" s="33"/>
      <c r="AX84" s="77"/>
      <c r="AY84" s="39"/>
      <c r="AZ84" s="39"/>
      <c r="BA84" s="76"/>
      <c r="BB84" s="39"/>
      <c r="BC84" s="78"/>
      <c r="BD84" s="33"/>
      <c r="BE84" s="77"/>
      <c r="BF84" s="39"/>
      <c r="BG84" s="39"/>
      <c r="BH84" s="76"/>
      <c r="BI84" s="39"/>
      <c r="BJ84" s="78"/>
      <c r="BK84" s="33"/>
    </row>
    <row r="85" spans="1:63" x14ac:dyDescent="0.35">
      <c r="A85" s="77"/>
      <c r="B85" s="39"/>
      <c r="C85" s="39"/>
      <c r="D85" s="39"/>
      <c r="E85" s="39"/>
      <c r="F85" s="73"/>
      <c r="G85" s="95">
        <f>Table14874532333435363313[[#This Row],[Hours Worked]]*Table14874532333435363313[[#This Row],[Rate]]</f>
        <v>0</v>
      </c>
      <c r="H85" s="116"/>
      <c r="I85" s="118">
        <f>IF(Table14874532333435363313[[#This Row],[Equipment Used (Dropdown)]] &lt;&gt; "", RIGHT(Table14874532333435363313[[#This Row],[Equipment Used (Dropdown)]],6),0)</f>
        <v>0</v>
      </c>
      <c r="J85" s="94"/>
      <c r="K85" s="95">
        <f>Table14874532333435363313[[#This Row],[Rate (Auto selects)]]*Table14874532333435363313[[#This Row],[Hours Used]]</f>
        <v>0</v>
      </c>
      <c r="S85" s="33"/>
      <c r="T85" s="39"/>
      <c r="U85" s="39"/>
      <c r="V85" s="39"/>
      <c r="W85" s="39"/>
      <c r="X85" s="39"/>
      <c r="Y85" s="112">
        <f>IF(X85 &lt;&gt; "", RIGHT(Table157753112838485868818[[#This Row],[Class (Dropdown)]],6),0)</f>
        <v>0</v>
      </c>
      <c r="Z85" s="108"/>
      <c r="AA85" s="107"/>
      <c r="AB85" s="111">
        <f>Table157753112838485868818[[#This Row],[Rate (Auto fill)]]*Table157753112838485868818[[#This Row],[Hours Groomed]]</f>
        <v>0</v>
      </c>
      <c r="AC85" s="32"/>
      <c r="AD85" s="84"/>
      <c r="AE85" s="85"/>
      <c r="AF85" s="85"/>
      <c r="AI85" s="33"/>
      <c r="AJ85" s="39"/>
      <c r="AK85" s="39"/>
      <c r="AL85" s="39"/>
      <c r="AM85" s="76"/>
      <c r="AN85" s="39"/>
      <c r="AO85" s="39"/>
      <c r="AP85" s="33"/>
      <c r="AQ85" s="77"/>
      <c r="AR85" s="39"/>
      <c r="AS85" s="39"/>
      <c r="AT85" s="76"/>
      <c r="AU85" s="39"/>
      <c r="AV85" s="78"/>
      <c r="AW85" s="33"/>
      <c r="AX85" s="77"/>
      <c r="AY85" s="39"/>
      <c r="AZ85" s="39"/>
      <c r="BA85" s="76"/>
      <c r="BB85" s="39"/>
      <c r="BC85" s="78"/>
      <c r="BD85" s="33"/>
      <c r="BE85" s="77"/>
      <c r="BF85" s="39"/>
      <c r="BG85" s="39"/>
      <c r="BH85" s="76"/>
      <c r="BI85" s="39"/>
      <c r="BJ85" s="78"/>
      <c r="BK85" s="33"/>
    </row>
    <row r="86" spans="1:63" x14ac:dyDescent="0.35">
      <c r="A86" s="77"/>
      <c r="B86" s="39"/>
      <c r="C86" s="39"/>
      <c r="D86" s="39"/>
      <c r="E86" s="39"/>
      <c r="F86" s="73"/>
      <c r="G86" s="95">
        <f>Table14874532333435363313[[#This Row],[Hours Worked]]*Table14874532333435363313[[#This Row],[Rate]]</f>
        <v>0</v>
      </c>
      <c r="H86" s="116"/>
      <c r="I86" s="118">
        <f>IF(Table14874532333435363313[[#This Row],[Equipment Used (Dropdown)]] &lt;&gt; "", RIGHT(Table14874532333435363313[[#This Row],[Equipment Used (Dropdown)]],6),0)</f>
        <v>0</v>
      </c>
      <c r="J86" s="94"/>
      <c r="K86" s="95">
        <f>Table14874532333435363313[[#This Row],[Rate (Auto selects)]]*Table14874532333435363313[[#This Row],[Hours Used]]</f>
        <v>0</v>
      </c>
      <c r="S86" s="33"/>
      <c r="T86" s="39"/>
      <c r="U86" s="39"/>
      <c r="V86" s="39"/>
      <c r="W86" s="39"/>
      <c r="X86" s="39"/>
      <c r="Y86" s="112">
        <f>IF(X86 &lt;&gt; "", RIGHT(Table157753112838485868818[[#This Row],[Class (Dropdown)]],6),0)</f>
        <v>0</v>
      </c>
      <c r="Z86" s="108"/>
      <c r="AA86" s="107"/>
      <c r="AB86" s="111">
        <f>Table157753112838485868818[[#This Row],[Rate (Auto fill)]]*Table157753112838485868818[[#This Row],[Hours Groomed]]</f>
        <v>0</v>
      </c>
      <c r="AC86" s="32"/>
      <c r="AD86" s="84"/>
      <c r="AE86" s="85"/>
      <c r="AF86" s="85"/>
      <c r="AI86" s="33"/>
      <c r="AJ86" s="39"/>
      <c r="AK86" s="39"/>
      <c r="AL86" s="39"/>
      <c r="AM86" s="76"/>
      <c r="AN86" s="39"/>
      <c r="AO86" s="39"/>
      <c r="AP86" s="33"/>
      <c r="AQ86" s="77"/>
      <c r="AR86" s="39"/>
      <c r="AS86" s="39"/>
      <c r="AT86" s="76"/>
      <c r="AU86" s="39"/>
      <c r="AV86" s="78"/>
      <c r="AW86" s="33"/>
      <c r="AX86" s="77"/>
      <c r="AY86" s="39"/>
      <c r="AZ86" s="39"/>
      <c r="BA86" s="76"/>
      <c r="BB86" s="39"/>
      <c r="BC86" s="78"/>
      <c r="BD86" s="33"/>
      <c r="BE86" s="77"/>
      <c r="BF86" s="39"/>
      <c r="BG86" s="39"/>
      <c r="BH86" s="76"/>
      <c r="BI86" s="39"/>
      <c r="BJ86" s="78"/>
      <c r="BK86" s="33"/>
    </row>
    <row r="87" spans="1:63" x14ac:dyDescent="0.35">
      <c r="A87" s="77"/>
      <c r="B87" s="39"/>
      <c r="C87" s="39"/>
      <c r="D87" s="39"/>
      <c r="E87" s="39"/>
      <c r="F87" s="73"/>
      <c r="G87" s="95">
        <f>Table14874532333435363313[[#This Row],[Hours Worked]]*Table14874532333435363313[[#This Row],[Rate]]</f>
        <v>0</v>
      </c>
      <c r="H87" s="116"/>
      <c r="I87" s="118">
        <f>IF(Table14874532333435363313[[#This Row],[Equipment Used (Dropdown)]] &lt;&gt; "", RIGHT(Table14874532333435363313[[#This Row],[Equipment Used (Dropdown)]],6),0)</f>
        <v>0</v>
      </c>
      <c r="J87" s="94"/>
      <c r="K87" s="95">
        <f>Table14874532333435363313[[#This Row],[Rate (Auto selects)]]*Table14874532333435363313[[#This Row],[Hours Used]]</f>
        <v>0</v>
      </c>
      <c r="S87" s="33"/>
      <c r="T87" s="39"/>
      <c r="U87" s="39"/>
      <c r="V87" s="39"/>
      <c r="W87" s="39"/>
      <c r="X87" s="39"/>
      <c r="Y87" s="112">
        <f>IF(X87 &lt;&gt; "", RIGHT(Table157753112838485868818[[#This Row],[Class (Dropdown)]],6),0)</f>
        <v>0</v>
      </c>
      <c r="Z87" s="108"/>
      <c r="AA87" s="107"/>
      <c r="AB87" s="111">
        <f>Table157753112838485868818[[#This Row],[Rate (Auto fill)]]*Table157753112838485868818[[#This Row],[Hours Groomed]]</f>
        <v>0</v>
      </c>
      <c r="AC87" s="32"/>
      <c r="AD87" s="84"/>
      <c r="AE87" s="85"/>
      <c r="AF87" s="85"/>
      <c r="AI87" s="33"/>
      <c r="AJ87" s="39"/>
      <c r="AK87" s="39"/>
      <c r="AL87" s="39"/>
      <c r="AM87" s="76"/>
      <c r="AN87" s="39"/>
      <c r="AO87" s="39"/>
      <c r="AP87" s="33"/>
      <c r="AQ87" s="77"/>
      <c r="AR87" s="39"/>
      <c r="AS87" s="39"/>
      <c r="AT87" s="76"/>
      <c r="AU87" s="39"/>
      <c r="AV87" s="78"/>
      <c r="AW87" s="33"/>
      <c r="AX87" s="77"/>
      <c r="AY87" s="39"/>
      <c r="AZ87" s="39"/>
      <c r="BA87" s="76"/>
      <c r="BB87" s="39"/>
      <c r="BC87" s="78"/>
      <c r="BD87" s="33"/>
      <c r="BE87" s="77"/>
      <c r="BF87" s="39"/>
      <c r="BG87" s="39"/>
      <c r="BH87" s="76"/>
      <c r="BI87" s="39"/>
      <c r="BJ87" s="78"/>
      <c r="BK87" s="33"/>
    </row>
    <row r="88" spans="1:63" x14ac:dyDescent="0.35">
      <c r="A88" s="77"/>
      <c r="B88" s="39"/>
      <c r="C88" s="39"/>
      <c r="D88" s="39"/>
      <c r="E88" s="39"/>
      <c r="F88" s="73"/>
      <c r="G88" s="95">
        <f>Table14874532333435363313[[#This Row],[Hours Worked]]*Table14874532333435363313[[#This Row],[Rate]]</f>
        <v>0</v>
      </c>
      <c r="H88" s="116"/>
      <c r="I88" s="118">
        <f>IF(Table14874532333435363313[[#This Row],[Equipment Used (Dropdown)]] &lt;&gt; "", RIGHT(Table14874532333435363313[[#This Row],[Equipment Used (Dropdown)]],6),0)</f>
        <v>0</v>
      </c>
      <c r="J88" s="94"/>
      <c r="K88" s="95">
        <f>Table14874532333435363313[[#This Row],[Rate (Auto selects)]]*Table14874532333435363313[[#This Row],[Hours Used]]</f>
        <v>0</v>
      </c>
      <c r="S88" s="33"/>
      <c r="T88" s="39"/>
      <c r="U88" s="39"/>
      <c r="V88" s="39"/>
      <c r="W88" s="39"/>
      <c r="X88" s="39"/>
      <c r="Y88" s="112">
        <f>IF(X88 &lt;&gt; "", RIGHT(Table157753112838485868818[[#This Row],[Class (Dropdown)]],6),0)</f>
        <v>0</v>
      </c>
      <c r="Z88" s="108"/>
      <c r="AA88" s="107"/>
      <c r="AB88" s="111">
        <f>Table157753112838485868818[[#This Row],[Rate (Auto fill)]]*Table157753112838485868818[[#This Row],[Hours Groomed]]</f>
        <v>0</v>
      </c>
      <c r="AC88" s="32"/>
      <c r="AD88" s="84"/>
      <c r="AE88" s="85"/>
      <c r="AF88" s="85"/>
      <c r="AI88" s="33"/>
      <c r="AJ88" s="39"/>
      <c r="AK88" s="39"/>
      <c r="AL88" s="39"/>
      <c r="AM88" s="76"/>
      <c r="AN88" s="39"/>
      <c r="AO88" s="39"/>
      <c r="AP88" s="33"/>
      <c r="AQ88" s="77"/>
      <c r="AR88" s="39"/>
      <c r="AS88" s="39"/>
      <c r="AT88" s="76"/>
      <c r="AU88" s="39"/>
      <c r="AV88" s="78"/>
      <c r="AW88" s="33"/>
      <c r="AX88" s="77"/>
      <c r="AY88" s="39"/>
      <c r="AZ88" s="39"/>
      <c r="BA88" s="76"/>
      <c r="BB88" s="39"/>
      <c r="BC88" s="78"/>
      <c r="BD88" s="33"/>
      <c r="BE88" s="77"/>
      <c r="BF88" s="39"/>
      <c r="BG88" s="39"/>
      <c r="BH88" s="76"/>
      <c r="BI88" s="39"/>
      <c r="BJ88" s="78"/>
      <c r="BK88" s="33"/>
    </row>
    <row r="89" spans="1:63" x14ac:dyDescent="0.35">
      <c r="A89" s="77"/>
      <c r="B89" s="39"/>
      <c r="C89" s="39"/>
      <c r="D89" s="39"/>
      <c r="E89" s="39"/>
      <c r="F89" s="73"/>
      <c r="G89" s="95">
        <f>Table14874532333435363313[[#This Row],[Hours Worked]]*Table14874532333435363313[[#This Row],[Rate]]</f>
        <v>0</v>
      </c>
      <c r="H89" s="116"/>
      <c r="I89" s="118">
        <f>IF(Table14874532333435363313[[#This Row],[Equipment Used (Dropdown)]] &lt;&gt; "", RIGHT(Table14874532333435363313[[#This Row],[Equipment Used (Dropdown)]],6),0)</f>
        <v>0</v>
      </c>
      <c r="J89" s="94"/>
      <c r="K89" s="95">
        <f>Table14874532333435363313[[#This Row],[Rate (Auto selects)]]*Table14874532333435363313[[#This Row],[Hours Used]]</f>
        <v>0</v>
      </c>
      <c r="S89" s="33"/>
      <c r="T89" s="39"/>
      <c r="U89" s="39"/>
      <c r="V89" s="39"/>
      <c r="W89" s="39"/>
      <c r="X89" s="39"/>
      <c r="Y89" s="112">
        <f>IF(X89 &lt;&gt; "", RIGHT(Table157753112838485868818[[#This Row],[Class (Dropdown)]],6),0)</f>
        <v>0</v>
      </c>
      <c r="Z89" s="108"/>
      <c r="AA89" s="107"/>
      <c r="AB89" s="111">
        <f>Table157753112838485868818[[#This Row],[Rate (Auto fill)]]*Table157753112838485868818[[#This Row],[Hours Groomed]]</f>
        <v>0</v>
      </c>
      <c r="AC89" s="32"/>
      <c r="AD89" s="84"/>
      <c r="AE89" s="85"/>
      <c r="AF89" s="85"/>
      <c r="AI89" s="33"/>
      <c r="AJ89" s="39"/>
      <c r="AK89" s="39"/>
      <c r="AL89" s="39"/>
      <c r="AM89" s="76"/>
      <c r="AN89" s="39"/>
      <c r="AO89" s="39"/>
      <c r="AP89" s="33"/>
      <c r="AQ89" s="77"/>
      <c r="AR89" s="39"/>
      <c r="AS89" s="39"/>
      <c r="AT89" s="76"/>
      <c r="AU89" s="39"/>
      <c r="AV89" s="78"/>
      <c r="AW89" s="33"/>
      <c r="AX89" s="77"/>
      <c r="AY89" s="39"/>
      <c r="AZ89" s="39"/>
      <c r="BA89" s="76"/>
      <c r="BB89" s="39"/>
      <c r="BC89" s="78"/>
      <c r="BD89" s="33"/>
      <c r="BE89" s="77"/>
      <c r="BF89" s="39"/>
      <c r="BG89" s="39"/>
      <c r="BH89" s="76"/>
      <c r="BI89" s="39"/>
      <c r="BJ89" s="78"/>
      <c r="BK89" s="33"/>
    </row>
    <row r="90" spans="1:63" x14ac:dyDescent="0.35">
      <c r="A90" s="77"/>
      <c r="B90" s="39"/>
      <c r="C90" s="39"/>
      <c r="D90" s="39"/>
      <c r="E90" s="39"/>
      <c r="F90" s="73"/>
      <c r="G90" s="95">
        <f>Table14874532333435363313[[#This Row],[Hours Worked]]*Table14874532333435363313[[#This Row],[Rate]]</f>
        <v>0</v>
      </c>
      <c r="H90" s="116"/>
      <c r="I90" s="118">
        <f>IF(Table14874532333435363313[[#This Row],[Equipment Used (Dropdown)]] &lt;&gt; "", RIGHT(Table14874532333435363313[[#This Row],[Equipment Used (Dropdown)]],6),0)</f>
        <v>0</v>
      </c>
      <c r="J90" s="94"/>
      <c r="K90" s="95">
        <f>Table14874532333435363313[[#This Row],[Rate (Auto selects)]]*Table14874532333435363313[[#This Row],[Hours Used]]</f>
        <v>0</v>
      </c>
      <c r="S90" s="33"/>
      <c r="T90" s="39"/>
      <c r="U90" s="39"/>
      <c r="V90" s="39"/>
      <c r="W90" s="39"/>
      <c r="X90" s="39"/>
      <c r="Y90" s="112">
        <f>IF(X90 &lt;&gt; "", RIGHT(Table157753112838485868818[[#This Row],[Class (Dropdown)]],6),0)</f>
        <v>0</v>
      </c>
      <c r="Z90" s="108"/>
      <c r="AA90" s="107"/>
      <c r="AB90" s="111">
        <f>Table157753112838485868818[[#This Row],[Rate (Auto fill)]]*Table157753112838485868818[[#This Row],[Hours Groomed]]</f>
        <v>0</v>
      </c>
      <c r="AC90" s="32"/>
      <c r="AD90" s="84"/>
      <c r="AE90" s="85"/>
      <c r="AF90" s="85"/>
      <c r="AI90" s="33"/>
      <c r="AJ90" s="39"/>
      <c r="AK90" s="39"/>
      <c r="AL90" s="39"/>
      <c r="AM90" s="76"/>
      <c r="AN90" s="39"/>
      <c r="AO90" s="39"/>
      <c r="AP90" s="33"/>
      <c r="AQ90" s="77"/>
      <c r="AR90" s="39"/>
      <c r="AS90" s="39"/>
      <c r="AT90" s="76"/>
      <c r="AU90" s="39"/>
      <c r="AV90" s="78"/>
      <c r="AW90" s="33"/>
      <c r="AX90" s="77"/>
      <c r="AY90" s="39"/>
      <c r="AZ90" s="39"/>
      <c r="BA90" s="76"/>
      <c r="BB90" s="39"/>
      <c r="BC90" s="78"/>
      <c r="BD90" s="33"/>
      <c r="BE90" s="77"/>
      <c r="BF90" s="39"/>
      <c r="BG90" s="39"/>
      <c r="BH90" s="76"/>
      <c r="BI90" s="39"/>
      <c r="BJ90" s="78"/>
      <c r="BK90" s="33"/>
    </row>
    <row r="91" spans="1:63" x14ac:dyDescent="0.35">
      <c r="A91" s="77"/>
      <c r="B91" s="39"/>
      <c r="C91" s="39"/>
      <c r="D91" s="39"/>
      <c r="E91" s="39"/>
      <c r="F91" s="73"/>
      <c r="G91" s="95">
        <f>Table14874532333435363313[[#This Row],[Hours Worked]]*Table14874532333435363313[[#This Row],[Rate]]</f>
        <v>0</v>
      </c>
      <c r="H91" s="116"/>
      <c r="I91" s="118">
        <f>IF(Table14874532333435363313[[#This Row],[Equipment Used (Dropdown)]] &lt;&gt; "", RIGHT(Table14874532333435363313[[#This Row],[Equipment Used (Dropdown)]],6),0)</f>
        <v>0</v>
      </c>
      <c r="J91" s="94"/>
      <c r="K91" s="95">
        <f>Table14874532333435363313[[#This Row],[Rate (Auto selects)]]*Table14874532333435363313[[#This Row],[Hours Used]]</f>
        <v>0</v>
      </c>
      <c r="S91" s="33"/>
      <c r="T91" s="39"/>
      <c r="U91" s="39"/>
      <c r="V91" s="39"/>
      <c r="W91" s="39"/>
      <c r="X91" s="39"/>
      <c r="Y91" s="112">
        <f>IF(X91 &lt;&gt; "", RIGHT(Table157753112838485868818[[#This Row],[Class (Dropdown)]],6),0)</f>
        <v>0</v>
      </c>
      <c r="Z91" s="108"/>
      <c r="AA91" s="107"/>
      <c r="AB91" s="111">
        <f>Table157753112838485868818[[#This Row],[Rate (Auto fill)]]*Table157753112838485868818[[#This Row],[Hours Groomed]]</f>
        <v>0</v>
      </c>
      <c r="AC91" s="32"/>
      <c r="AD91" s="84"/>
      <c r="AE91" s="85"/>
      <c r="AF91" s="85"/>
      <c r="AI91" s="33"/>
      <c r="AJ91" s="39"/>
      <c r="AK91" s="39"/>
      <c r="AL91" s="39"/>
      <c r="AM91" s="76"/>
      <c r="AN91" s="39"/>
      <c r="AO91" s="39"/>
      <c r="AP91" s="33"/>
      <c r="AQ91" s="77"/>
      <c r="AR91" s="39"/>
      <c r="AS91" s="39"/>
      <c r="AT91" s="76"/>
      <c r="AU91" s="39"/>
      <c r="AV91" s="78"/>
      <c r="AW91" s="33"/>
      <c r="AX91" s="77"/>
      <c r="AY91" s="39"/>
      <c r="AZ91" s="39"/>
      <c r="BA91" s="76"/>
      <c r="BB91" s="39"/>
      <c r="BC91" s="78"/>
      <c r="BD91" s="33"/>
      <c r="BE91" s="77"/>
      <c r="BF91" s="39"/>
      <c r="BG91" s="39"/>
      <c r="BH91" s="76"/>
      <c r="BI91" s="39"/>
      <c r="BJ91" s="78"/>
      <c r="BK91" s="33"/>
    </row>
    <row r="92" spans="1:63" x14ac:dyDescent="0.35">
      <c r="A92" s="77"/>
      <c r="B92" s="39"/>
      <c r="C92" s="39"/>
      <c r="D92" s="39"/>
      <c r="E92" s="39"/>
      <c r="F92" s="73"/>
      <c r="G92" s="95">
        <f>Table14874532333435363313[[#This Row],[Hours Worked]]*Table14874532333435363313[[#This Row],[Rate]]</f>
        <v>0</v>
      </c>
      <c r="H92" s="116"/>
      <c r="I92" s="118">
        <f>IF(Table14874532333435363313[[#This Row],[Equipment Used (Dropdown)]] &lt;&gt; "", RIGHT(Table14874532333435363313[[#This Row],[Equipment Used (Dropdown)]],6),0)</f>
        <v>0</v>
      </c>
      <c r="J92" s="94"/>
      <c r="K92" s="95">
        <f>Table14874532333435363313[[#This Row],[Rate (Auto selects)]]*Table14874532333435363313[[#This Row],[Hours Used]]</f>
        <v>0</v>
      </c>
      <c r="S92" s="33"/>
      <c r="T92" s="39"/>
      <c r="U92" s="39"/>
      <c r="V92" s="39"/>
      <c r="W92" s="39"/>
      <c r="X92" s="39"/>
      <c r="Y92" s="112">
        <f>IF(X92 &lt;&gt; "", RIGHT(Table157753112838485868818[[#This Row],[Class (Dropdown)]],6),0)</f>
        <v>0</v>
      </c>
      <c r="Z92" s="108"/>
      <c r="AA92" s="107"/>
      <c r="AB92" s="111">
        <f>Table157753112838485868818[[#This Row],[Rate (Auto fill)]]*Table157753112838485868818[[#This Row],[Hours Groomed]]</f>
        <v>0</v>
      </c>
      <c r="AC92" s="32"/>
      <c r="AD92" s="84"/>
      <c r="AE92" s="85"/>
      <c r="AF92" s="85"/>
      <c r="AI92" s="33"/>
      <c r="AJ92" s="39"/>
      <c r="AK92" s="39"/>
      <c r="AL92" s="39"/>
      <c r="AM92" s="76"/>
      <c r="AN92" s="39"/>
      <c r="AO92" s="39"/>
      <c r="AP92" s="33"/>
      <c r="AQ92" s="77"/>
      <c r="AR92" s="39"/>
      <c r="AS92" s="39"/>
      <c r="AT92" s="76"/>
      <c r="AU92" s="39"/>
      <c r="AV92" s="78"/>
      <c r="AW92" s="33"/>
      <c r="AX92" s="77"/>
      <c r="AY92" s="39"/>
      <c r="AZ92" s="39"/>
      <c r="BA92" s="76"/>
      <c r="BB92" s="39"/>
      <c r="BC92" s="78"/>
      <c r="BD92" s="33"/>
      <c r="BE92" s="77"/>
      <c r="BF92" s="39"/>
      <c r="BG92" s="39"/>
      <c r="BH92" s="76"/>
      <c r="BI92" s="39"/>
      <c r="BJ92" s="78"/>
      <c r="BK92" s="33"/>
    </row>
    <row r="93" spans="1:63" x14ac:dyDescent="0.35">
      <c r="A93" s="77"/>
      <c r="B93" s="39"/>
      <c r="C93" s="39"/>
      <c r="D93" s="39"/>
      <c r="E93" s="39"/>
      <c r="F93" s="73"/>
      <c r="G93" s="95">
        <f>Table14874532333435363313[[#This Row],[Hours Worked]]*Table14874532333435363313[[#This Row],[Rate]]</f>
        <v>0</v>
      </c>
      <c r="H93" s="116"/>
      <c r="I93" s="118">
        <f>IF(Table14874532333435363313[[#This Row],[Equipment Used (Dropdown)]] &lt;&gt; "", RIGHT(Table14874532333435363313[[#This Row],[Equipment Used (Dropdown)]],6),0)</f>
        <v>0</v>
      </c>
      <c r="J93" s="94"/>
      <c r="K93" s="95">
        <f>Table14874532333435363313[[#This Row],[Rate (Auto selects)]]*Table14874532333435363313[[#This Row],[Hours Used]]</f>
        <v>0</v>
      </c>
      <c r="S93" s="33"/>
      <c r="T93" s="39"/>
      <c r="U93" s="39"/>
      <c r="V93" s="39"/>
      <c r="W93" s="39"/>
      <c r="X93" s="39"/>
      <c r="Y93" s="112">
        <f>IF(X93 &lt;&gt; "", RIGHT(Table157753112838485868818[[#This Row],[Class (Dropdown)]],6),0)</f>
        <v>0</v>
      </c>
      <c r="Z93" s="108"/>
      <c r="AA93" s="107"/>
      <c r="AB93" s="111">
        <f>Table157753112838485868818[[#This Row],[Rate (Auto fill)]]*Table157753112838485868818[[#This Row],[Hours Groomed]]</f>
        <v>0</v>
      </c>
      <c r="AC93" s="32"/>
      <c r="AD93" s="84"/>
      <c r="AE93" s="85"/>
      <c r="AF93" s="85"/>
      <c r="AI93" s="33"/>
      <c r="AJ93" s="39"/>
      <c r="AK93" s="39"/>
      <c r="AL93" s="39"/>
      <c r="AM93" s="76"/>
      <c r="AN93" s="39"/>
      <c r="AO93" s="39"/>
      <c r="AP93" s="33"/>
      <c r="AQ93" s="77"/>
      <c r="AR93" s="39"/>
      <c r="AS93" s="39"/>
      <c r="AT93" s="76"/>
      <c r="AU93" s="39"/>
      <c r="AV93" s="78"/>
      <c r="AW93" s="33"/>
      <c r="AX93" s="77"/>
      <c r="AY93" s="39"/>
      <c r="AZ93" s="39"/>
      <c r="BA93" s="76"/>
      <c r="BB93" s="39"/>
      <c r="BC93" s="78"/>
      <c r="BD93" s="33"/>
      <c r="BE93" s="77"/>
      <c r="BF93" s="39"/>
      <c r="BG93" s="39"/>
      <c r="BH93" s="76"/>
      <c r="BI93" s="39"/>
      <c r="BJ93" s="78"/>
      <c r="BK93" s="33"/>
    </row>
    <row r="94" spans="1:63" x14ac:dyDescent="0.35">
      <c r="A94" s="77"/>
      <c r="B94" s="39"/>
      <c r="C94" s="39"/>
      <c r="D94" s="39"/>
      <c r="E94" s="39"/>
      <c r="F94" s="73"/>
      <c r="G94" s="95">
        <f>Table14874532333435363313[[#This Row],[Hours Worked]]*Table14874532333435363313[[#This Row],[Rate]]</f>
        <v>0</v>
      </c>
      <c r="H94" s="116"/>
      <c r="I94" s="118">
        <f>IF(Table14874532333435363313[[#This Row],[Equipment Used (Dropdown)]] &lt;&gt; "", RIGHT(Table14874532333435363313[[#This Row],[Equipment Used (Dropdown)]],6),0)</f>
        <v>0</v>
      </c>
      <c r="J94" s="94"/>
      <c r="K94" s="95">
        <f>Table14874532333435363313[[#This Row],[Rate (Auto selects)]]*Table14874532333435363313[[#This Row],[Hours Used]]</f>
        <v>0</v>
      </c>
      <c r="S94" s="33"/>
      <c r="T94" s="39"/>
      <c r="U94" s="39"/>
      <c r="V94" s="39"/>
      <c r="W94" s="39"/>
      <c r="X94" s="39"/>
      <c r="Y94" s="112">
        <f>IF(X94 &lt;&gt; "", RIGHT(Table157753112838485868818[[#This Row],[Class (Dropdown)]],6),0)</f>
        <v>0</v>
      </c>
      <c r="Z94" s="108"/>
      <c r="AA94" s="107"/>
      <c r="AB94" s="111">
        <f>Table157753112838485868818[[#This Row],[Rate (Auto fill)]]*Table157753112838485868818[[#This Row],[Hours Groomed]]</f>
        <v>0</v>
      </c>
      <c r="AC94" s="32"/>
      <c r="AD94" s="84"/>
      <c r="AE94" s="85"/>
      <c r="AF94" s="85"/>
      <c r="AI94" s="33"/>
      <c r="AJ94" s="39"/>
      <c r="AK94" s="39"/>
      <c r="AL94" s="39"/>
      <c r="AM94" s="76"/>
      <c r="AN94" s="39"/>
      <c r="AO94" s="39"/>
      <c r="AP94" s="33"/>
      <c r="AQ94" s="77"/>
      <c r="AR94" s="39"/>
      <c r="AS94" s="39"/>
      <c r="AT94" s="76"/>
      <c r="AU94" s="39"/>
      <c r="AV94" s="78"/>
      <c r="AW94" s="33"/>
      <c r="AX94" s="77"/>
      <c r="AY94" s="39"/>
      <c r="AZ94" s="39"/>
      <c r="BA94" s="76"/>
      <c r="BB94" s="39"/>
      <c r="BC94" s="78"/>
      <c r="BD94" s="33"/>
      <c r="BE94" s="77"/>
      <c r="BF94" s="39"/>
      <c r="BG94" s="39"/>
      <c r="BH94" s="76"/>
      <c r="BI94" s="39"/>
      <c r="BJ94" s="78"/>
      <c r="BK94" s="33"/>
    </row>
    <row r="95" spans="1:63" x14ac:dyDescent="0.35">
      <c r="A95" s="77"/>
      <c r="B95" s="39"/>
      <c r="C95" s="39"/>
      <c r="D95" s="39"/>
      <c r="E95" s="39"/>
      <c r="F95" s="73"/>
      <c r="G95" s="95">
        <f>Table14874532333435363313[[#This Row],[Hours Worked]]*Table14874532333435363313[[#This Row],[Rate]]</f>
        <v>0</v>
      </c>
      <c r="H95" s="116"/>
      <c r="I95" s="118">
        <f>IF(Table14874532333435363313[[#This Row],[Equipment Used (Dropdown)]] &lt;&gt; "", RIGHT(Table14874532333435363313[[#This Row],[Equipment Used (Dropdown)]],6),0)</f>
        <v>0</v>
      </c>
      <c r="J95" s="94"/>
      <c r="K95" s="95">
        <f>Table14874532333435363313[[#This Row],[Rate (Auto selects)]]*Table14874532333435363313[[#This Row],[Hours Used]]</f>
        <v>0</v>
      </c>
      <c r="S95" s="33"/>
      <c r="T95" s="39"/>
      <c r="U95" s="39"/>
      <c r="V95" s="39"/>
      <c r="W95" s="39"/>
      <c r="X95" s="39"/>
      <c r="Y95" s="112">
        <f>IF(X95 &lt;&gt; "", RIGHT(Table157753112838485868818[[#This Row],[Class (Dropdown)]],6),0)</f>
        <v>0</v>
      </c>
      <c r="Z95" s="108"/>
      <c r="AA95" s="107"/>
      <c r="AB95" s="111">
        <f>Table157753112838485868818[[#This Row],[Rate (Auto fill)]]*Table157753112838485868818[[#This Row],[Hours Groomed]]</f>
        <v>0</v>
      </c>
      <c r="AC95" s="32"/>
      <c r="AD95" s="84"/>
      <c r="AE95" s="85"/>
      <c r="AF95" s="85"/>
      <c r="AI95" s="33"/>
      <c r="AJ95" s="39"/>
      <c r="AK95" s="39"/>
      <c r="AL95" s="39"/>
      <c r="AM95" s="76"/>
      <c r="AN95" s="39"/>
      <c r="AO95" s="39"/>
      <c r="AP95" s="33"/>
      <c r="AQ95" s="77"/>
      <c r="AR95" s="39"/>
      <c r="AS95" s="39"/>
      <c r="AT95" s="76"/>
      <c r="AU95" s="39"/>
      <c r="AV95" s="78"/>
      <c r="AW95" s="33"/>
      <c r="AX95" s="77"/>
      <c r="AY95" s="39"/>
      <c r="AZ95" s="39"/>
      <c r="BA95" s="76"/>
      <c r="BB95" s="39"/>
      <c r="BC95" s="78"/>
      <c r="BD95" s="33"/>
      <c r="BE95" s="77"/>
      <c r="BF95" s="39"/>
      <c r="BG95" s="39"/>
      <c r="BH95" s="76"/>
      <c r="BI95" s="39"/>
      <c r="BJ95" s="78"/>
      <c r="BK95" s="33"/>
    </row>
    <row r="96" spans="1:63" x14ac:dyDescent="0.35">
      <c r="A96" s="77"/>
      <c r="B96" s="39"/>
      <c r="C96" s="39"/>
      <c r="D96" s="39"/>
      <c r="E96" s="39"/>
      <c r="F96" s="73"/>
      <c r="G96" s="95">
        <f>Table14874532333435363313[[#This Row],[Hours Worked]]*Table14874532333435363313[[#This Row],[Rate]]</f>
        <v>0</v>
      </c>
      <c r="H96" s="116"/>
      <c r="I96" s="118">
        <f>IF(Table14874532333435363313[[#This Row],[Equipment Used (Dropdown)]] &lt;&gt; "", RIGHT(Table14874532333435363313[[#This Row],[Equipment Used (Dropdown)]],6),0)</f>
        <v>0</v>
      </c>
      <c r="J96" s="94"/>
      <c r="K96" s="95">
        <f>Table14874532333435363313[[#This Row],[Rate (Auto selects)]]*Table14874532333435363313[[#This Row],[Hours Used]]</f>
        <v>0</v>
      </c>
      <c r="S96" s="33"/>
      <c r="T96" s="39"/>
      <c r="U96" s="39"/>
      <c r="V96" s="39"/>
      <c r="W96" s="39"/>
      <c r="X96" s="39"/>
      <c r="Y96" s="112">
        <f>IF(X96 &lt;&gt; "", RIGHT(Table157753112838485868818[[#This Row],[Class (Dropdown)]],6),0)</f>
        <v>0</v>
      </c>
      <c r="Z96" s="108"/>
      <c r="AA96" s="107"/>
      <c r="AB96" s="111">
        <f>Table157753112838485868818[[#This Row],[Rate (Auto fill)]]*Table157753112838485868818[[#This Row],[Hours Groomed]]</f>
        <v>0</v>
      </c>
      <c r="AC96" s="32"/>
      <c r="AD96" s="84"/>
      <c r="AE96" s="85"/>
      <c r="AF96" s="85"/>
      <c r="AI96" s="33"/>
      <c r="AJ96" s="39"/>
      <c r="AK96" s="39"/>
      <c r="AL96" s="39"/>
      <c r="AM96" s="76"/>
      <c r="AN96" s="39"/>
      <c r="AO96" s="39"/>
      <c r="AP96" s="33"/>
      <c r="AQ96" s="77"/>
      <c r="AR96" s="39"/>
      <c r="AS96" s="39"/>
      <c r="AT96" s="76"/>
      <c r="AU96" s="39"/>
      <c r="AV96" s="78"/>
      <c r="AW96" s="33"/>
      <c r="AX96" s="77"/>
      <c r="AY96" s="39"/>
      <c r="AZ96" s="39"/>
      <c r="BA96" s="76"/>
      <c r="BB96" s="39"/>
      <c r="BC96" s="78"/>
      <c r="BD96" s="33"/>
      <c r="BE96" s="77"/>
      <c r="BF96" s="39"/>
      <c r="BG96" s="39"/>
      <c r="BH96" s="76"/>
      <c r="BI96" s="39"/>
      <c r="BJ96" s="78"/>
      <c r="BK96" s="33"/>
    </row>
    <row r="97" spans="1:63" x14ac:dyDescent="0.35">
      <c r="A97" s="77"/>
      <c r="B97" s="39"/>
      <c r="C97" s="39"/>
      <c r="D97" s="39"/>
      <c r="E97" s="39"/>
      <c r="F97" s="73"/>
      <c r="G97" s="95">
        <f>Table14874532333435363313[[#This Row],[Hours Worked]]*Table14874532333435363313[[#This Row],[Rate]]</f>
        <v>0</v>
      </c>
      <c r="H97" s="116"/>
      <c r="I97" s="118">
        <f>IF(Table14874532333435363313[[#This Row],[Equipment Used (Dropdown)]] &lt;&gt; "", RIGHT(Table14874532333435363313[[#This Row],[Equipment Used (Dropdown)]],6),0)</f>
        <v>0</v>
      </c>
      <c r="J97" s="94"/>
      <c r="K97" s="95">
        <f>Table14874532333435363313[[#This Row],[Rate (Auto selects)]]*Table14874532333435363313[[#This Row],[Hours Used]]</f>
        <v>0</v>
      </c>
      <c r="S97" s="33"/>
      <c r="T97" s="39"/>
      <c r="U97" s="39"/>
      <c r="V97" s="39"/>
      <c r="W97" s="39"/>
      <c r="X97" s="39"/>
      <c r="Y97" s="112">
        <f>IF(X97 &lt;&gt; "", RIGHT(Table157753112838485868818[[#This Row],[Class (Dropdown)]],6),0)</f>
        <v>0</v>
      </c>
      <c r="Z97" s="108"/>
      <c r="AA97" s="107"/>
      <c r="AB97" s="111">
        <f>Table157753112838485868818[[#This Row],[Rate (Auto fill)]]*Table157753112838485868818[[#This Row],[Hours Groomed]]</f>
        <v>0</v>
      </c>
      <c r="AC97" s="32"/>
      <c r="AD97" s="84"/>
      <c r="AE97" s="85"/>
      <c r="AF97" s="85"/>
      <c r="AI97" s="33"/>
      <c r="AJ97" s="39"/>
      <c r="AK97" s="39"/>
      <c r="AL97" s="39"/>
      <c r="AM97" s="76"/>
      <c r="AN97" s="39"/>
      <c r="AO97" s="39"/>
      <c r="AP97" s="33"/>
      <c r="AQ97" s="77"/>
      <c r="AR97" s="39"/>
      <c r="AS97" s="39"/>
      <c r="AT97" s="76"/>
      <c r="AU97" s="39"/>
      <c r="AV97" s="78"/>
      <c r="AW97" s="33"/>
      <c r="AX97" s="77"/>
      <c r="AY97" s="39"/>
      <c r="AZ97" s="39"/>
      <c r="BA97" s="76"/>
      <c r="BB97" s="39"/>
      <c r="BC97" s="78"/>
      <c r="BD97" s="33"/>
      <c r="BE97" s="77"/>
      <c r="BF97" s="39"/>
      <c r="BG97" s="39"/>
      <c r="BH97" s="76"/>
      <c r="BI97" s="39"/>
      <c r="BJ97" s="78"/>
      <c r="BK97" s="33"/>
    </row>
    <row r="98" spans="1:63" x14ac:dyDescent="0.35">
      <c r="A98" s="77"/>
      <c r="B98" s="39"/>
      <c r="C98" s="39"/>
      <c r="D98" s="39"/>
      <c r="E98" s="39"/>
      <c r="F98" s="73"/>
      <c r="G98" s="95">
        <f>Table14874532333435363313[[#This Row],[Hours Worked]]*Table14874532333435363313[[#This Row],[Rate]]</f>
        <v>0</v>
      </c>
      <c r="H98" s="116"/>
      <c r="I98" s="118">
        <f>IF(Table14874532333435363313[[#This Row],[Equipment Used (Dropdown)]] &lt;&gt; "", RIGHT(Table14874532333435363313[[#This Row],[Equipment Used (Dropdown)]],6),0)</f>
        <v>0</v>
      </c>
      <c r="J98" s="94"/>
      <c r="K98" s="95">
        <f>Table14874532333435363313[[#This Row],[Rate (Auto selects)]]*Table14874532333435363313[[#This Row],[Hours Used]]</f>
        <v>0</v>
      </c>
      <c r="S98" s="33"/>
      <c r="T98" s="39"/>
      <c r="U98" s="39"/>
      <c r="V98" s="39"/>
      <c r="W98" s="39"/>
      <c r="X98" s="39"/>
      <c r="Y98" s="112">
        <f>IF(X98 &lt;&gt; "", RIGHT(Table157753112838485868818[[#This Row],[Class (Dropdown)]],6),0)</f>
        <v>0</v>
      </c>
      <c r="Z98" s="108"/>
      <c r="AA98" s="107"/>
      <c r="AB98" s="111">
        <f>Table157753112838485868818[[#This Row],[Rate (Auto fill)]]*Table157753112838485868818[[#This Row],[Hours Groomed]]</f>
        <v>0</v>
      </c>
      <c r="AC98" s="32"/>
      <c r="AD98" s="84"/>
      <c r="AE98" s="85"/>
      <c r="AF98" s="85"/>
      <c r="AI98" s="33"/>
      <c r="AJ98" s="39"/>
      <c r="AK98" s="39"/>
      <c r="AL98" s="39"/>
      <c r="AM98" s="76"/>
      <c r="AN98" s="39"/>
      <c r="AO98" s="39"/>
      <c r="AP98" s="33"/>
      <c r="AQ98" s="77"/>
      <c r="AR98" s="39"/>
      <c r="AS98" s="39"/>
      <c r="AT98" s="76"/>
      <c r="AU98" s="39"/>
      <c r="AV98" s="78"/>
      <c r="AW98" s="33"/>
      <c r="AX98" s="77"/>
      <c r="AY98" s="39"/>
      <c r="AZ98" s="39"/>
      <c r="BA98" s="76"/>
      <c r="BB98" s="39"/>
      <c r="BC98" s="78"/>
      <c r="BD98" s="33"/>
      <c r="BE98" s="77"/>
      <c r="BF98" s="39"/>
      <c r="BG98" s="39"/>
      <c r="BH98" s="76"/>
      <c r="BI98" s="39"/>
      <c r="BJ98" s="78"/>
      <c r="BK98" s="33"/>
    </row>
    <row r="99" spans="1:63" x14ac:dyDescent="0.35">
      <c r="A99" s="77"/>
      <c r="B99" s="39"/>
      <c r="C99" s="39"/>
      <c r="D99" s="39"/>
      <c r="E99" s="39"/>
      <c r="F99" s="73"/>
      <c r="G99" s="95">
        <f>Table14874532333435363313[[#This Row],[Hours Worked]]*Table14874532333435363313[[#This Row],[Rate]]</f>
        <v>0</v>
      </c>
      <c r="H99" s="116"/>
      <c r="I99" s="118">
        <f>IF(Table14874532333435363313[[#This Row],[Equipment Used (Dropdown)]] &lt;&gt; "", RIGHT(Table14874532333435363313[[#This Row],[Equipment Used (Dropdown)]],6),0)</f>
        <v>0</v>
      </c>
      <c r="J99" s="94"/>
      <c r="K99" s="95">
        <f>Table14874532333435363313[[#This Row],[Rate (Auto selects)]]*Table14874532333435363313[[#This Row],[Hours Used]]</f>
        <v>0</v>
      </c>
      <c r="S99" s="33"/>
      <c r="T99" s="39"/>
      <c r="U99" s="39"/>
      <c r="V99" s="39"/>
      <c r="W99" s="39"/>
      <c r="X99" s="39"/>
      <c r="Y99" s="112">
        <f>IF(X99 &lt;&gt; "", RIGHT(Table157753112838485868818[[#This Row],[Class (Dropdown)]],6),0)</f>
        <v>0</v>
      </c>
      <c r="Z99" s="108"/>
      <c r="AA99" s="107"/>
      <c r="AB99" s="111">
        <f>Table157753112838485868818[[#This Row],[Rate (Auto fill)]]*Table157753112838485868818[[#This Row],[Hours Groomed]]</f>
        <v>0</v>
      </c>
      <c r="AC99" s="32"/>
      <c r="AD99" s="84"/>
      <c r="AE99" s="85"/>
      <c r="AF99" s="85"/>
      <c r="AI99" s="33"/>
      <c r="AJ99" s="39"/>
      <c r="AK99" s="39"/>
      <c r="AL99" s="39"/>
      <c r="AM99" s="76"/>
      <c r="AN99" s="39"/>
      <c r="AO99" s="39"/>
      <c r="AP99" s="33"/>
      <c r="AQ99" s="77"/>
      <c r="AR99" s="39"/>
      <c r="AS99" s="39"/>
      <c r="AT99" s="76"/>
      <c r="AU99" s="39"/>
      <c r="AV99" s="78"/>
      <c r="AW99" s="33"/>
      <c r="AX99" s="77"/>
      <c r="AY99" s="39"/>
      <c r="AZ99" s="39"/>
      <c r="BA99" s="76"/>
      <c r="BB99" s="39"/>
      <c r="BC99" s="78"/>
      <c r="BD99" s="33"/>
      <c r="BE99" s="77"/>
      <c r="BF99" s="39"/>
      <c r="BG99" s="39"/>
      <c r="BH99" s="76"/>
      <c r="BI99" s="39"/>
      <c r="BJ99" s="78"/>
      <c r="BK99" s="33"/>
    </row>
    <row r="100" spans="1:63" x14ac:dyDescent="0.35">
      <c r="A100" s="77"/>
      <c r="B100" s="39"/>
      <c r="C100" s="39"/>
      <c r="D100" s="39"/>
      <c r="E100" s="39"/>
      <c r="F100" s="73"/>
      <c r="G100" s="95">
        <f>Table14874532333435363313[[#This Row],[Hours Worked]]*Table14874532333435363313[[#This Row],[Rate]]</f>
        <v>0</v>
      </c>
      <c r="H100" s="116"/>
      <c r="I100" s="118">
        <f>IF(Table14874532333435363313[[#This Row],[Equipment Used (Dropdown)]] &lt;&gt; "", RIGHT(Table14874532333435363313[[#This Row],[Equipment Used (Dropdown)]],6),0)</f>
        <v>0</v>
      </c>
      <c r="J100" s="94"/>
      <c r="K100" s="95">
        <f>Table14874532333435363313[[#This Row],[Rate (Auto selects)]]*Table14874532333435363313[[#This Row],[Hours Used]]</f>
        <v>0</v>
      </c>
      <c r="S100" s="33"/>
      <c r="T100" s="39"/>
      <c r="U100" s="39"/>
      <c r="V100" s="39"/>
      <c r="W100" s="39"/>
      <c r="X100" s="39"/>
      <c r="Y100" s="112">
        <f>IF(X100 &lt;&gt; "", RIGHT(Table157753112838485868818[[#This Row],[Class (Dropdown)]],6),0)</f>
        <v>0</v>
      </c>
      <c r="Z100" s="108"/>
      <c r="AA100" s="107"/>
      <c r="AB100" s="111">
        <f>Table157753112838485868818[[#This Row],[Rate (Auto fill)]]*Table157753112838485868818[[#This Row],[Hours Groomed]]</f>
        <v>0</v>
      </c>
      <c r="AC100" s="32"/>
      <c r="AD100" s="84"/>
      <c r="AE100" s="85"/>
      <c r="AF100" s="85"/>
      <c r="AI100" s="33"/>
      <c r="AJ100" s="39"/>
      <c r="AK100" s="39"/>
      <c r="AL100" s="39"/>
      <c r="AM100" s="76"/>
      <c r="AN100" s="39"/>
      <c r="AO100" s="39"/>
      <c r="AP100" s="33"/>
      <c r="AQ100" s="77"/>
      <c r="AR100" s="39"/>
      <c r="AS100" s="39"/>
      <c r="AT100" s="76"/>
      <c r="AU100" s="39"/>
      <c r="AV100" s="78"/>
      <c r="AW100" s="33"/>
      <c r="AX100" s="77"/>
      <c r="AY100" s="39"/>
      <c r="AZ100" s="39"/>
      <c r="BA100" s="76"/>
      <c r="BB100" s="39"/>
      <c r="BC100" s="78"/>
      <c r="BD100" s="33"/>
      <c r="BE100" s="77"/>
      <c r="BF100" s="39"/>
      <c r="BG100" s="39"/>
      <c r="BH100" s="76"/>
      <c r="BI100" s="39"/>
      <c r="BJ100" s="78"/>
      <c r="BK100" s="33"/>
    </row>
    <row r="101" spans="1:63" x14ac:dyDescent="0.35">
      <c r="A101" s="77"/>
      <c r="B101" s="39"/>
      <c r="C101" s="39"/>
      <c r="D101" s="39"/>
      <c r="E101" s="39"/>
      <c r="F101" s="73"/>
      <c r="G101" s="95">
        <f>Table14874532333435363313[[#This Row],[Hours Worked]]*Table14874532333435363313[[#This Row],[Rate]]</f>
        <v>0</v>
      </c>
      <c r="H101" s="116"/>
      <c r="I101" s="118">
        <f>IF(Table14874532333435363313[[#This Row],[Equipment Used (Dropdown)]] &lt;&gt; "", RIGHT(Table14874532333435363313[[#This Row],[Equipment Used (Dropdown)]],6),0)</f>
        <v>0</v>
      </c>
      <c r="J101" s="94"/>
      <c r="K101" s="95">
        <f>Table14874532333435363313[[#This Row],[Rate (Auto selects)]]*Table14874532333435363313[[#This Row],[Hours Used]]</f>
        <v>0</v>
      </c>
      <c r="S101" s="33"/>
      <c r="T101" s="39"/>
      <c r="U101" s="39"/>
      <c r="V101" s="39"/>
      <c r="W101" s="39"/>
      <c r="X101" s="39"/>
      <c r="Y101" s="112">
        <f>IF(X101 &lt;&gt; "", RIGHT(Table157753112838485868818[[#This Row],[Class (Dropdown)]],6),0)</f>
        <v>0</v>
      </c>
      <c r="Z101" s="108"/>
      <c r="AA101" s="107"/>
      <c r="AB101" s="111">
        <f>Table157753112838485868818[[#This Row],[Rate (Auto fill)]]*Table157753112838485868818[[#This Row],[Hours Groomed]]</f>
        <v>0</v>
      </c>
      <c r="AC101" s="32"/>
      <c r="AD101" s="84"/>
      <c r="AE101" s="85"/>
      <c r="AF101" s="85"/>
      <c r="AI101" s="33"/>
      <c r="AJ101" s="39"/>
      <c r="AK101" s="39"/>
      <c r="AL101" s="39"/>
      <c r="AM101" s="76"/>
      <c r="AN101" s="39"/>
      <c r="AO101" s="39"/>
      <c r="AP101" s="33"/>
      <c r="AQ101" s="77"/>
      <c r="AR101" s="39"/>
      <c r="AS101" s="39"/>
      <c r="AT101" s="76"/>
      <c r="AU101" s="39"/>
      <c r="AV101" s="78"/>
      <c r="AW101" s="33"/>
      <c r="AX101" s="77"/>
      <c r="AY101" s="39"/>
      <c r="AZ101" s="39"/>
      <c r="BA101" s="76"/>
      <c r="BB101" s="39"/>
      <c r="BC101" s="78"/>
      <c r="BD101" s="33"/>
      <c r="BE101" s="77"/>
      <c r="BF101" s="39"/>
      <c r="BG101" s="39"/>
      <c r="BH101" s="76"/>
      <c r="BI101" s="39"/>
      <c r="BJ101" s="78"/>
      <c r="BK101" s="33"/>
    </row>
    <row r="102" spans="1:63" x14ac:dyDescent="0.35">
      <c r="A102" s="77"/>
      <c r="B102" s="39"/>
      <c r="C102" s="39"/>
      <c r="D102" s="39"/>
      <c r="E102" s="39"/>
      <c r="F102" s="73"/>
      <c r="G102" s="95">
        <f>Table14874532333435363313[[#This Row],[Hours Worked]]*Table14874532333435363313[[#This Row],[Rate]]</f>
        <v>0</v>
      </c>
      <c r="H102" s="116"/>
      <c r="I102" s="118">
        <f>IF(Table14874532333435363313[[#This Row],[Equipment Used (Dropdown)]] &lt;&gt; "", RIGHT(Table14874532333435363313[[#This Row],[Equipment Used (Dropdown)]],6),0)</f>
        <v>0</v>
      </c>
      <c r="J102" s="94"/>
      <c r="K102" s="95">
        <f>Table14874532333435363313[[#This Row],[Rate (Auto selects)]]*Table14874532333435363313[[#This Row],[Hours Used]]</f>
        <v>0</v>
      </c>
      <c r="S102" s="33"/>
      <c r="T102" s="39"/>
      <c r="U102" s="39"/>
      <c r="V102" s="39"/>
      <c r="W102" s="39"/>
      <c r="X102" s="39"/>
      <c r="Y102" s="112">
        <f>IF(X102 &lt;&gt; "", RIGHT(Table157753112838485868818[[#This Row],[Class (Dropdown)]],6),0)</f>
        <v>0</v>
      </c>
      <c r="Z102" s="108"/>
      <c r="AA102" s="107"/>
      <c r="AB102" s="111">
        <f>Table157753112838485868818[[#This Row],[Rate (Auto fill)]]*Table157753112838485868818[[#This Row],[Hours Groomed]]</f>
        <v>0</v>
      </c>
      <c r="AC102" s="32"/>
      <c r="AD102" s="84"/>
      <c r="AE102" s="85"/>
      <c r="AF102" s="85"/>
      <c r="AI102" s="33"/>
      <c r="AJ102" s="39"/>
      <c r="AK102" s="39"/>
      <c r="AL102" s="39"/>
      <c r="AM102" s="76"/>
      <c r="AN102" s="39"/>
      <c r="AO102" s="39"/>
      <c r="AP102" s="33"/>
      <c r="AQ102" s="77"/>
      <c r="AR102" s="39"/>
      <c r="AS102" s="39"/>
      <c r="AT102" s="76"/>
      <c r="AU102" s="39"/>
      <c r="AV102" s="78"/>
      <c r="AW102" s="33"/>
      <c r="AX102" s="77"/>
      <c r="AY102" s="39"/>
      <c r="AZ102" s="39"/>
      <c r="BA102" s="76"/>
      <c r="BB102" s="39"/>
      <c r="BC102" s="78"/>
      <c r="BD102" s="33"/>
      <c r="BE102" s="77"/>
      <c r="BF102" s="39"/>
      <c r="BG102" s="39"/>
      <c r="BH102" s="76"/>
      <c r="BI102" s="39"/>
      <c r="BJ102" s="78"/>
      <c r="BK102" s="33"/>
    </row>
    <row r="103" spans="1:63" x14ac:dyDescent="0.35">
      <c r="A103" s="77"/>
      <c r="B103" s="39"/>
      <c r="C103" s="39"/>
      <c r="D103" s="39"/>
      <c r="E103" s="39"/>
      <c r="F103" s="73"/>
      <c r="G103" s="95">
        <f>Table14874532333435363313[[#This Row],[Hours Worked]]*Table14874532333435363313[[#This Row],[Rate]]</f>
        <v>0</v>
      </c>
      <c r="H103" s="116"/>
      <c r="I103" s="118">
        <f>IF(Table14874532333435363313[[#This Row],[Equipment Used (Dropdown)]] &lt;&gt; "", RIGHT(Table14874532333435363313[[#This Row],[Equipment Used (Dropdown)]],6),0)</f>
        <v>0</v>
      </c>
      <c r="J103" s="94"/>
      <c r="K103" s="95">
        <f>Table14874532333435363313[[#This Row],[Rate (Auto selects)]]*Table14874532333435363313[[#This Row],[Hours Used]]</f>
        <v>0</v>
      </c>
      <c r="S103" s="33"/>
      <c r="T103" s="39"/>
      <c r="U103" s="39"/>
      <c r="V103" s="39"/>
      <c r="W103" s="39"/>
      <c r="X103" s="39"/>
      <c r="Y103" s="112">
        <f>IF(X103 &lt;&gt; "", RIGHT(Table157753112838485868818[[#This Row],[Class (Dropdown)]],6),0)</f>
        <v>0</v>
      </c>
      <c r="Z103" s="108"/>
      <c r="AA103" s="107"/>
      <c r="AB103" s="111">
        <f>Table157753112838485868818[[#This Row],[Rate (Auto fill)]]*Table157753112838485868818[[#This Row],[Hours Groomed]]</f>
        <v>0</v>
      </c>
      <c r="AC103" s="32"/>
      <c r="AD103" s="84"/>
      <c r="AE103" s="85"/>
      <c r="AF103" s="85"/>
      <c r="AI103" s="33"/>
      <c r="AJ103" s="39"/>
      <c r="AK103" s="39"/>
      <c r="AL103" s="39"/>
      <c r="AM103" s="76"/>
      <c r="AN103" s="39"/>
      <c r="AO103" s="39"/>
      <c r="AP103" s="33"/>
      <c r="AQ103" s="77"/>
      <c r="AR103" s="39"/>
      <c r="AS103" s="39"/>
      <c r="AT103" s="76"/>
      <c r="AU103" s="39"/>
      <c r="AV103" s="78"/>
      <c r="AW103" s="33"/>
      <c r="AX103" s="77"/>
      <c r="AY103" s="39"/>
      <c r="AZ103" s="39"/>
      <c r="BA103" s="76"/>
      <c r="BB103" s="39"/>
      <c r="BC103" s="78"/>
      <c r="BD103" s="33"/>
      <c r="BE103" s="77"/>
      <c r="BF103" s="39"/>
      <c r="BG103" s="39"/>
      <c r="BH103" s="76"/>
      <c r="BI103" s="39"/>
      <c r="BJ103" s="78"/>
      <c r="BK103" s="33"/>
    </row>
    <row r="104" spans="1:63" x14ac:dyDescent="0.35">
      <c r="A104" s="77"/>
      <c r="B104" s="39"/>
      <c r="C104" s="39"/>
      <c r="D104" s="39"/>
      <c r="E104" s="39"/>
      <c r="F104" s="73"/>
      <c r="G104" s="95">
        <f>Table14874532333435363313[[#This Row],[Hours Worked]]*Table14874532333435363313[[#This Row],[Rate]]</f>
        <v>0</v>
      </c>
      <c r="H104" s="116"/>
      <c r="I104" s="118">
        <f>IF(Table14874532333435363313[[#This Row],[Equipment Used (Dropdown)]] &lt;&gt; "", RIGHT(Table14874532333435363313[[#This Row],[Equipment Used (Dropdown)]],6),0)</f>
        <v>0</v>
      </c>
      <c r="J104" s="94"/>
      <c r="K104" s="95">
        <f>Table14874532333435363313[[#This Row],[Rate (Auto selects)]]*Table14874532333435363313[[#This Row],[Hours Used]]</f>
        <v>0</v>
      </c>
      <c r="S104" s="33"/>
      <c r="T104" s="39"/>
      <c r="U104" s="39"/>
      <c r="V104" s="39"/>
      <c r="W104" s="39"/>
      <c r="X104" s="39"/>
      <c r="Y104" s="112">
        <f>IF(X104 &lt;&gt; "", RIGHT(Table157753112838485868818[[#This Row],[Class (Dropdown)]],6),0)</f>
        <v>0</v>
      </c>
      <c r="Z104" s="108"/>
      <c r="AA104" s="107"/>
      <c r="AB104" s="111">
        <f>Table157753112838485868818[[#This Row],[Rate (Auto fill)]]*Table157753112838485868818[[#This Row],[Hours Groomed]]</f>
        <v>0</v>
      </c>
      <c r="AC104" s="32"/>
      <c r="AE104" s="85"/>
      <c r="AF104" s="85"/>
      <c r="AI104" s="33"/>
      <c r="AJ104" s="39"/>
      <c r="AK104" s="39"/>
      <c r="AL104" s="39"/>
      <c r="AM104" s="76"/>
      <c r="AN104" s="39"/>
      <c r="AO104" s="39"/>
      <c r="AP104" s="33"/>
      <c r="AQ104" s="77"/>
      <c r="AR104" s="39"/>
      <c r="AS104" s="39"/>
      <c r="AT104" s="76"/>
      <c r="AU104" s="39"/>
      <c r="AV104" s="78"/>
      <c r="AW104" s="33"/>
      <c r="AX104" s="77"/>
      <c r="AY104" s="39"/>
      <c r="AZ104" s="39"/>
      <c r="BA104" s="76"/>
      <c r="BB104" s="39"/>
      <c r="BC104" s="78"/>
      <c r="BD104" s="33"/>
      <c r="BE104" s="77"/>
      <c r="BF104" s="39"/>
      <c r="BG104" s="39"/>
      <c r="BH104" s="76"/>
      <c r="BI104" s="39"/>
      <c r="BJ104" s="78"/>
      <c r="BK104" s="33"/>
    </row>
    <row r="105" spans="1:63" x14ac:dyDescent="0.35">
      <c r="A105" s="77"/>
      <c r="B105" s="39"/>
      <c r="C105" s="39"/>
      <c r="D105" s="39"/>
      <c r="E105" s="39"/>
      <c r="F105" s="73"/>
      <c r="G105" s="95">
        <f>Table14874532333435363313[[#This Row],[Hours Worked]]*Table14874532333435363313[[#This Row],[Rate]]</f>
        <v>0</v>
      </c>
      <c r="H105" s="116"/>
      <c r="I105" s="118">
        <f>IF(Table14874532333435363313[[#This Row],[Equipment Used (Dropdown)]] &lt;&gt; "", RIGHT(Table14874532333435363313[[#This Row],[Equipment Used (Dropdown)]],6),0)</f>
        <v>0</v>
      </c>
      <c r="J105" s="94"/>
      <c r="K105" s="95">
        <f>Table14874532333435363313[[#This Row],[Rate (Auto selects)]]*Table14874532333435363313[[#This Row],[Hours Used]]</f>
        <v>0</v>
      </c>
      <c r="S105" s="33"/>
      <c r="T105" s="39"/>
      <c r="U105" s="39"/>
      <c r="V105" s="39"/>
      <c r="W105" s="39"/>
      <c r="X105" s="39"/>
      <c r="Y105" s="112">
        <f>IF(X105 &lt;&gt; "", RIGHT(Table157753112838485868818[[#This Row],[Class (Dropdown)]],6),0)</f>
        <v>0</v>
      </c>
      <c r="Z105" s="108"/>
      <c r="AA105" s="107"/>
      <c r="AB105" s="111">
        <f>Table157753112838485868818[[#This Row],[Rate (Auto fill)]]*Table157753112838485868818[[#This Row],[Hours Groomed]]</f>
        <v>0</v>
      </c>
      <c r="AC105" s="32"/>
      <c r="AE105" s="85"/>
      <c r="AF105" s="85"/>
      <c r="AI105" s="33"/>
      <c r="AJ105" s="39"/>
      <c r="AK105" s="39"/>
      <c r="AL105" s="39"/>
      <c r="AM105" s="76"/>
      <c r="AN105" s="39"/>
      <c r="AO105" s="39"/>
      <c r="AP105" s="33"/>
      <c r="AQ105" s="77"/>
      <c r="AR105" s="39"/>
      <c r="AS105" s="39"/>
      <c r="AT105" s="76"/>
      <c r="AU105" s="39"/>
      <c r="AV105" s="78"/>
      <c r="AW105" s="33"/>
      <c r="AX105" s="77"/>
      <c r="AY105" s="39"/>
      <c r="AZ105" s="39"/>
      <c r="BA105" s="76"/>
      <c r="BB105" s="39"/>
      <c r="BC105" s="78"/>
      <c r="BD105" s="33"/>
      <c r="BE105" s="77"/>
      <c r="BF105" s="39"/>
      <c r="BG105" s="39"/>
      <c r="BH105" s="76"/>
      <c r="BI105" s="39"/>
      <c r="BJ105" s="78"/>
      <c r="BK105" s="33"/>
    </row>
    <row r="106" spans="1:63" x14ac:dyDescent="0.35">
      <c r="A106" s="77"/>
      <c r="B106" s="39"/>
      <c r="C106" s="39"/>
      <c r="D106" s="39"/>
      <c r="E106" s="39"/>
      <c r="F106" s="73"/>
      <c r="G106" s="95">
        <f>Table14874532333435363313[[#This Row],[Hours Worked]]*Table14874532333435363313[[#This Row],[Rate]]</f>
        <v>0</v>
      </c>
      <c r="H106" s="116"/>
      <c r="I106" s="118">
        <f>IF(Table14874532333435363313[[#This Row],[Equipment Used (Dropdown)]] &lt;&gt; "", RIGHT(Table14874532333435363313[[#This Row],[Equipment Used (Dropdown)]],6),0)</f>
        <v>0</v>
      </c>
      <c r="J106" s="94"/>
      <c r="K106" s="95">
        <f>Table14874532333435363313[[#This Row],[Rate (Auto selects)]]*Table14874532333435363313[[#This Row],[Hours Used]]</f>
        <v>0</v>
      </c>
      <c r="S106" s="33"/>
      <c r="T106" s="39"/>
      <c r="U106" s="39"/>
      <c r="V106" s="39"/>
      <c r="W106" s="39"/>
      <c r="X106" s="39"/>
      <c r="Y106" s="112">
        <f>IF(X106 &lt;&gt; "", RIGHT(Table157753112838485868818[[#This Row],[Class (Dropdown)]],6),0)</f>
        <v>0</v>
      </c>
      <c r="Z106" s="108"/>
      <c r="AA106" s="107"/>
      <c r="AB106" s="111">
        <f>Table157753112838485868818[[#This Row],[Rate (Auto fill)]]*Table157753112838485868818[[#This Row],[Hours Groomed]]</f>
        <v>0</v>
      </c>
      <c r="AC106" s="32"/>
      <c r="AE106" s="85"/>
      <c r="AF106" s="85"/>
      <c r="AI106" s="33"/>
      <c r="AJ106" s="39"/>
      <c r="AK106" s="39"/>
      <c r="AL106" s="39"/>
      <c r="AM106" s="76"/>
      <c r="AN106" s="39"/>
      <c r="AO106" s="39"/>
      <c r="AP106" s="33"/>
      <c r="AQ106" s="77"/>
      <c r="AR106" s="39"/>
      <c r="AS106" s="39"/>
      <c r="AT106" s="76"/>
      <c r="AU106" s="39"/>
      <c r="AV106" s="78"/>
      <c r="AW106" s="33"/>
      <c r="AX106" s="77"/>
      <c r="AY106" s="39"/>
      <c r="AZ106" s="39"/>
      <c r="BA106" s="76"/>
      <c r="BB106" s="39"/>
      <c r="BC106" s="78"/>
      <c r="BD106" s="33"/>
      <c r="BE106" s="77"/>
      <c r="BF106" s="39"/>
      <c r="BG106" s="39"/>
      <c r="BH106" s="76"/>
      <c r="BI106" s="39"/>
      <c r="BJ106" s="78"/>
      <c r="BK106" s="33"/>
    </row>
    <row r="107" spans="1:63" x14ac:dyDescent="0.35">
      <c r="A107" s="77"/>
      <c r="B107" s="39"/>
      <c r="C107" s="39"/>
      <c r="D107" s="39"/>
      <c r="E107" s="39"/>
      <c r="F107" s="73"/>
      <c r="G107" s="95">
        <f>Table14874532333435363313[[#This Row],[Hours Worked]]*Table14874532333435363313[[#This Row],[Rate]]</f>
        <v>0</v>
      </c>
      <c r="H107" s="116"/>
      <c r="I107" s="118">
        <f>IF(Table14874532333435363313[[#This Row],[Equipment Used (Dropdown)]] &lt;&gt; "", RIGHT(Table14874532333435363313[[#This Row],[Equipment Used (Dropdown)]],6),0)</f>
        <v>0</v>
      </c>
      <c r="J107" s="94"/>
      <c r="K107" s="95">
        <f>Table14874532333435363313[[#This Row],[Rate (Auto selects)]]*Table14874532333435363313[[#This Row],[Hours Used]]</f>
        <v>0</v>
      </c>
      <c r="S107" s="33"/>
      <c r="T107" s="39"/>
      <c r="U107" s="39"/>
      <c r="V107" s="39"/>
      <c r="W107" s="39"/>
      <c r="X107" s="39"/>
      <c r="Y107" s="112">
        <f>IF(X107 &lt;&gt; "", RIGHT(Table157753112838485868818[[#This Row],[Class (Dropdown)]],6),0)</f>
        <v>0</v>
      </c>
      <c r="Z107" s="108"/>
      <c r="AA107" s="107"/>
      <c r="AB107" s="111">
        <f>Table157753112838485868818[[#This Row],[Rate (Auto fill)]]*Table157753112838485868818[[#This Row],[Hours Groomed]]</f>
        <v>0</v>
      </c>
      <c r="AC107" s="32"/>
      <c r="AE107" s="85"/>
      <c r="AF107" s="85"/>
      <c r="AI107" s="33"/>
      <c r="AJ107" s="39"/>
      <c r="AK107" s="39"/>
      <c r="AL107" s="39"/>
      <c r="AM107" s="76"/>
      <c r="AN107" s="39"/>
      <c r="AO107" s="39"/>
      <c r="AP107" s="33"/>
      <c r="AQ107" s="77"/>
      <c r="AR107" s="39"/>
      <c r="AS107" s="39"/>
      <c r="AT107" s="76"/>
      <c r="AU107" s="39"/>
      <c r="AV107" s="78"/>
      <c r="AW107" s="33"/>
      <c r="AX107" s="77"/>
      <c r="AY107" s="39"/>
      <c r="AZ107" s="39"/>
      <c r="BA107" s="76"/>
      <c r="BB107" s="39"/>
      <c r="BC107" s="78"/>
      <c r="BD107" s="33"/>
      <c r="BE107" s="77"/>
      <c r="BF107" s="39"/>
      <c r="BG107" s="39"/>
      <c r="BH107" s="76"/>
      <c r="BI107" s="39"/>
      <c r="BJ107" s="78"/>
      <c r="BK107" s="33"/>
    </row>
    <row r="108" spans="1:63" x14ac:dyDescent="0.35">
      <c r="A108" s="77"/>
      <c r="B108" s="39"/>
      <c r="C108" s="39"/>
      <c r="D108" s="39"/>
      <c r="E108" s="39"/>
      <c r="F108" s="73"/>
      <c r="G108" s="95">
        <f>Table14874532333435363313[[#This Row],[Hours Worked]]*Table14874532333435363313[[#This Row],[Rate]]</f>
        <v>0</v>
      </c>
      <c r="H108" s="116"/>
      <c r="I108" s="118">
        <f>IF(Table14874532333435363313[[#This Row],[Equipment Used (Dropdown)]] &lt;&gt; "", RIGHT(Table14874532333435363313[[#This Row],[Equipment Used (Dropdown)]],6),0)</f>
        <v>0</v>
      </c>
      <c r="J108" s="94"/>
      <c r="K108" s="95">
        <f>Table14874532333435363313[[#This Row],[Rate (Auto selects)]]*Table14874532333435363313[[#This Row],[Hours Used]]</f>
        <v>0</v>
      </c>
      <c r="S108" s="33"/>
      <c r="T108" s="39"/>
      <c r="U108" s="39"/>
      <c r="V108" s="39"/>
      <c r="W108" s="39"/>
      <c r="X108" s="39"/>
      <c r="Y108" s="112">
        <f>IF(X108 &lt;&gt; "", RIGHT(Table157753112838485868818[[#This Row],[Class (Dropdown)]],6),0)</f>
        <v>0</v>
      </c>
      <c r="Z108" s="108"/>
      <c r="AA108" s="107"/>
      <c r="AB108" s="111">
        <f>Table157753112838485868818[[#This Row],[Rate (Auto fill)]]*Table157753112838485868818[[#This Row],[Hours Groomed]]</f>
        <v>0</v>
      </c>
      <c r="AC108" s="32"/>
      <c r="AE108" s="85"/>
      <c r="AF108" s="85"/>
      <c r="AI108" s="33"/>
      <c r="AJ108" s="39"/>
      <c r="AK108" s="39"/>
      <c r="AL108" s="39"/>
      <c r="AM108" s="76"/>
      <c r="AN108" s="39"/>
      <c r="AO108" s="39"/>
      <c r="AP108" s="33"/>
      <c r="AQ108" s="77"/>
      <c r="AR108" s="39"/>
      <c r="AS108" s="39"/>
      <c r="AT108" s="76"/>
      <c r="AU108" s="39"/>
      <c r="AV108" s="78"/>
      <c r="AW108" s="33"/>
      <c r="AX108" s="77"/>
      <c r="AY108" s="39"/>
      <c r="AZ108" s="39"/>
      <c r="BA108" s="76"/>
      <c r="BB108" s="39"/>
      <c r="BC108" s="78"/>
      <c r="BD108" s="33"/>
      <c r="BE108" s="77"/>
      <c r="BF108" s="39"/>
      <c r="BG108" s="39"/>
      <c r="BH108" s="76"/>
      <c r="BI108" s="39"/>
      <c r="BJ108" s="78"/>
      <c r="BK108" s="33"/>
    </row>
    <row r="109" spans="1:63" x14ac:dyDescent="0.35">
      <c r="A109" s="77"/>
      <c r="B109" s="39"/>
      <c r="C109" s="39"/>
      <c r="D109" s="39"/>
      <c r="E109" s="39"/>
      <c r="F109" s="73"/>
      <c r="G109" s="95">
        <f>Table14874532333435363313[[#This Row],[Hours Worked]]*Table14874532333435363313[[#This Row],[Rate]]</f>
        <v>0</v>
      </c>
      <c r="H109" s="116"/>
      <c r="I109" s="118">
        <f>IF(Table14874532333435363313[[#This Row],[Equipment Used (Dropdown)]] &lt;&gt; "", RIGHT(Table14874532333435363313[[#This Row],[Equipment Used (Dropdown)]],6),0)</f>
        <v>0</v>
      </c>
      <c r="J109" s="94"/>
      <c r="K109" s="95">
        <f>Table14874532333435363313[[#This Row],[Rate (Auto selects)]]*Table14874532333435363313[[#This Row],[Hours Used]]</f>
        <v>0</v>
      </c>
      <c r="S109" s="33"/>
      <c r="T109" s="39"/>
      <c r="U109" s="39"/>
      <c r="V109" s="39"/>
      <c r="W109" s="39"/>
      <c r="X109" s="39"/>
      <c r="Y109" s="112">
        <f>IF(X109 &lt;&gt; "", RIGHT(Table157753112838485868818[[#This Row],[Class (Dropdown)]],6),0)</f>
        <v>0</v>
      </c>
      <c r="Z109" s="108"/>
      <c r="AA109" s="107"/>
      <c r="AB109" s="111">
        <f>Table157753112838485868818[[#This Row],[Rate (Auto fill)]]*Table157753112838485868818[[#This Row],[Hours Groomed]]</f>
        <v>0</v>
      </c>
      <c r="AC109" s="32"/>
      <c r="AE109" s="85"/>
      <c r="AF109" s="85"/>
      <c r="AI109" s="33"/>
      <c r="AJ109" s="39"/>
      <c r="AK109" s="39"/>
      <c r="AL109" s="39"/>
      <c r="AM109" s="76"/>
      <c r="AN109" s="39"/>
      <c r="AO109" s="39"/>
      <c r="AP109" s="33"/>
      <c r="AQ109" s="77"/>
      <c r="AR109" s="39"/>
      <c r="AS109" s="39"/>
      <c r="AT109" s="76"/>
      <c r="AU109" s="39"/>
      <c r="AV109" s="78"/>
      <c r="AW109" s="33"/>
      <c r="AX109" s="77"/>
      <c r="AY109" s="39"/>
      <c r="AZ109" s="39"/>
      <c r="BA109" s="76"/>
      <c r="BB109" s="39"/>
      <c r="BC109" s="78"/>
      <c r="BD109" s="33"/>
      <c r="BE109" s="77"/>
      <c r="BF109" s="39"/>
      <c r="BG109" s="39"/>
      <c r="BH109" s="76"/>
      <c r="BI109" s="39"/>
      <c r="BJ109" s="78"/>
      <c r="BK109" s="33"/>
    </row>
    <row r="110" spans="1:63" x14ac:dyDescent="0.35">
      <c r="A110" s="77"/>
      <c r="B110" s="39"/>
      <c r="C110" s="39"/>
      <c r="D110" s="39"/>
      <c r="E110" s="39"/>
      <c r="F110" s="73"/>
      <c r="G110" s="95">
        <f>Table14874532333435363313[[#This Row],[Hours Worked]]*Table14874532333435363313[[#This Row],[Rate]]</f>
        <v>0</v>
      </c>
      <c r="H110" s="116"/>
      <c r="I110" s="118">
        <f>IF(Table14874532333435363313[[#This Row],[Equipment Used (Dropdown)]] &lt;&gt; "", RIGHT(Table14874532333435363313[[#This Row],[Equipment Used (Dropdown)]],6),0)</f>
        <v>0</v>
      </c>
      <c r="J110" s="94"/>
      <c r="K110" s="95">
        <f>Table14874532333435363313[[#This Row],[Rate (Auto selects)]]*Table14874532333435363313[[#This Row],[Hours Used]]</f>
        <v>0</v>
      </c>
      <c r="S110" s="33"/>
      <c r="T110" s="39"/>
      <c r="U110" s="39"/>
      <c r="V110" s="39"/>
      <c r="W110" s="39"/>
      <c r="X110" s="39"/>
      <c r="Y110" s="112">
        <f>IF(X110 &lt;&gt; "", RIGHT(Table157753112838485868818[[#This Row],[Class (Dropdown)]],6),0)</f>
        <v>0</v>
      </c>
      <c r="Z110" s="108"/>
      <c r="AA110" s="107"/>
      <c r="AB110" s="111">
        <f>Table157753112838485868818[[#This Row],[Rate (Auto fill)]]*Table157753112838485868818[[#This Row],[Hours Groomed]]</f>
        <v>0</v>
      </c>
      <c r="AC110" s="32"/>
      <c r="AE110" s="85"/>
      <c r="AF110" s="85"/>
      <c r="AI110" s="33"/>
      <c r="AJ110" s="39"/>
      <c r="AK110" s="39"/>
      <c r="AL110" s="39"/>
      <c r="AM110" s="76"/>
      <c r="AN110" s="39"/>
      <c r="AO110" s="39"/>
      <c r="AP110" s="33"/>
      <c r="AQ110" s="77"/>
      <c r="AR110" s="39"/>
      <c r="AS110" s="39"/>
      <c r="AT110" s="76"/>
      <c r="AU110" s="39"/>
      <c r="AV110" s="78"/>
      <c r="AW110" s="33"/>
      <c r="AX110" s="77"/>
      <c r="AY110" s="39"/>
      <c r="AZ110" s="39"/>
      <c r="BA110" s="76"/>
      <c r="BB110" s="39"/>
      <c r="BC110" s="78"/>
      <c r="BD110" s="33"/>
      <c r="BE110" s="77"/>
      <c r="BF110" s="39"/>
      <c r="BG110" s="39"/>
      <c r="BH110" s="76"/>
      <c r="BI110" s="39"/>
      <c r="BJ110" s="78"/>
      <c r="BK110" s="33"/>
    </row>
    <row r="111" spans="1:63" x14ac:dyDescent="0.35">
      <c r="A111" s="77"/>
      <c r="B111" s="39"/>
      <c r="C111" s="39"/>
      <c r="D111" s="39"/>
      <c r="E111" s="39"/>
      <c r="F111" s="73"/>
      <c r="G111" s="95">
        <f>Table14874532333435363313[[#This Row],[Hours Worked]]*Table14874532333435363313[[#This Row],[Rate]]</f>
        <v>0</v>
      </c>
      <c r="H111" s="116"/>
      <c r="I111" s="118">
        <f>IF(Table14874532333435363313[[#This Row],[Equipment Used (Dropdown)]] &lt;&gt; "", RIGHT(Table14874532333435363313[[#This Row],[Equipment Used (Dropdown)]],6),0)</f>
        <v>0</v>
      </c>
      <c r="J111" s="94"/>
      <c r="K111" s="95">
        <f>Table14874532333435363313[[#This Row],[Rate (Auto selects)]]*Table14874532333435363313[[#This Row],[Hours Used]]</f>
        <v>0</v>
      </c>
      <c r="S111" s="33"/>
      <c r="T111" s="39"/>
      <c r="U111" s="39"/>
      <c r="V111" s="39"/>
      <c r="W111" s="39"/>
      <c r="X111" s="39"/>
      <c r="Y111" s="112">
        <f>IF(X111 &lt;&gt; "", RIGHT(Table157753112838485868818[[#This Row],[Class (Dropdown)]],6),0)</f>
        <v>0</v>
      </c>
      <c r="Z111" s="108"/>
      <c r="AA111" s="107"/>
      <c r="AB111" s="111">
        <f>Table157753112838485868818[[#This Row],[Rate (Auto fill)]]*Table157753112838485868818[[#This Row],[Hours Groomed]]</f>
        <v>0</v>
      </c>
      <c r="AC111" s="32"/>
      <c r="AE111" s="85"/>
      <c r="AF111" s="85"/>
      <c r="AI111" s="33"/>
      <c r="AJ111" s="39"/>
      <c r="AK111" s="39"/>
      <c r="AL111" s="39"/>
      <c r="AM111" s="76"/>
      <c r="AN111" s="39"/>
      <c r="AO111" s="39"/>
      <c r="AP111" s="33"/>
      <c r="AQ111" s="77"/>
      <c r="AR111" s="39"/>
      <c r="AS111" s="39"/>
      <c r="AT111" s="76"/>
      <c r="AU111" s="39"/>
      <c r="AV111" s="78"/>
      <c r="AW111" s="33"/>
      <c r="AX111" s="77"/>
      <c r="AY111" s="39"/>
      <c r="AZ111" s="39"/>
      <c r="BA111" s="76"/>
      <c r="BB111" s="39"/>
      <c r="BC111" s="78"/>
      <c r="BD111" s="33"/>
      <c r="BE111" s="77"/>
      <c r="BF111" s="39"/>
      <c r="BG111" s="39"/>
      <c r="BH111" s="76"/>
      <c r="BI111" s="39"/>
      <c r="BJ111" s="78"/>
      <c r="BK111" s="33"/>
    </row>
    <row r="112" spans="1:63" x14ac:dyDescent="0.35">
      <c r="A112" s="77"/>
      <c r="B112" s="39"/>
      <c r="C112" s="39"/>
      <c r="D112" s="39"/>
      <c r="E112" s="39"/>
      <c r="F112" s="73"/>
      <c r="G112" s="95">
        <f>Table14874532333435363313[[#This Row],[Hours Worked]]*Table14874532333435363313[[#This Row],[Rate]]</f>
        <v>0</v>
      </c>
      <c r="H112" s="116"/>
      <c r="I112" s="118">
        <f>IF(Table14874532333435363313[[#This Row],[Equipment Used (Dropdown)]] &lt;&gt; "", RIGHT(Table14874532333435363313[[#This Row],[Equipment Used (Dropdown)]],6),0)</f>
        <v>0</v>
      </c>
      <c r="J112" s="94"/>
      <c r="K112" s="95">
        <f>Table14874532333435363313[[#This Row],[Rate (Auto selects)]]*Table14874532333435363313[[#This Row],[Hours Used]]</f>
        <v>0</v>
      </c>
      <c r="S112" s="33"/>
      <c r="T112" s="39"/>
      <c r="U112" s="39"/>
      <c r="V112" s="39"/>
      <c r="W112" s="39"/>
      <c r="X112" s="39"/>
      <c r="Y112" s="112">
        <f>IF(X112 &lt;&gt; "", RIGHT(Table157753112838485868818[[#This Row],[Class (Dropdown)]],6),0)</f>
        <v>0</v>
      </c>
      <c r="Z112" s="108"/>
      <c r="AA112" s="107"/>
      <c r="AB112" s="111">
        <f>Table157753112838485868818[[#This Row],[Rate (Auto fill)]]*Table157753112838485868818[[#This Row],[Hours Groomed]]</f>
        <v>0</v>
      </c>
      <c r="AC112" s="32"/>
      <c r="AE112" s="85"/>
      <c r="AF112" s="85"/>
      <c r="AI112" s="33"/>
      <c r="AJ112" s="39"/>
      <c r="AK112" s="39"/>
      <c r="AL112" s="39"/>
      <c r="AM112" s="76"/>
      <c r="AN112" s="39"/>
      <c r="AO112" s="39"/>
      <c r="AP112" s="33"/>
      <c r="AQ112" s="77"/>
      <c r="AR112" s="39"/>
      <c r="AS112" s="39"/>
      <c r="AT112" s="76"/>
      <c r="AU112" s="39"/>
      <c r="AV112" s="78"/>
      <c r="AW112" s="33"/>
      <c r="AX112" s="77"/>
      <c r="AY112" s="39"/>
      <c r="AZ112" s="39"/>
      <c r="BA112" s="76"/>
      <c r="BB112" s="39"/>
      <c r="BC112" s="78"/>
      <c r="BD112" s="33"/>
      <c r="BE112" s="77"/>
      <c r="BF112" s="39"/>
      <c r="BG112" s="39"/>
      <c r="BH112" s="76"/>
      <c r="BI112" s="39"/>
      <c r="BJ112" s="78"/>
      <c r="BK112" s="33"/>
    </row>
    <row r="113" spans="1:63" x14ac:dyDescent="0.35">
      <c r="A113" s="77"/>
      <c r="B113" s="39"/>
      <c r="C113" s="39"/>
      <c r="D113" s="39"/>
      <c r="E113" s="39"/>
      <c r="F113" s="73"/>
      <c r="G113" s="95">
        <f>Table14874532333435363313[[#This Row],[Hours Worked]]*Table14874532333435363313[[#This Row],[Rate]]</f>
        <v>0</v>
      </c>
      <c r="H113" s="116"/>
      <c r="I113" s="118">
        <f>IF(Table14874532333435363313[[#This Row],[Equipment Used (Dropdown)]] &lt;&gt; "", RIGHT(Table14874532333435363313[[#This Row],[Equipment Used (Dropdown)]],6),0)</f>
        <v>0</v>
      </c>
      <c r="J113" s="94"/>
      <c r="K113" s="95">
        <f>Table14874532333435363313[[#This Row],[Rate (Auto selects)]]*Table14874532333435363313[[#This Row],[Hours Used]]</f>
        <v>0</v>
      </c>
      <c r="S113" s="33"/>
      <c r="T113" s="39"/>
      <c r="U113" s="39"/>
      <c r="V113" s="39"/>
      <c r="W113" s="39"/>
      <c r="X113" s="39"/>
      <c r="Y113" s="112">
        <f>IF(X113 &lt;&gt; "", RIGHT(Table157753112838485868818[[#This Row],[Class (Dropdown)]],6),0)</f>
        <v>0</v>
      </c>
      <c r="Z113" s="108"/>
      <c r="AA113" s="107"/>
      <c r="AB113" s="111">
        <f>Table157753112838485868818[[#This Row],[Rate (Auto fill)]]*Table157753112838485868818[[#This Row],[Hours Groomed]]</f>
        <v>0</v>
      </c>
      <c r="AC113" s="32"/>
      <c r="AE113" s="85"/>
      <c r="AF113" s="85"/>
      <c r="AI113" s="33"/>
      <c r="AJ113" s="39"/>
      <c r="AK113" s="39"/>
      <c r="AL113" s="39"/>
      <c r="AM113" s="76"/>
      <c r="AN113" s="39"/>
      <c r="AO113" s="39"/>
      <c r="AP113" s="33"/>
      <c r="AQ113" s="77"/>
      <c r="AR113" s="39"/>
      <c r="AS113" s="39"/>
      <c r="AT113" s="76"/>
      <c r="AU113" s="39"/>
      <c r="AV113" s="78"/>
      <c r="AW113" s="33"/>
      <c r="AX113" s="77"/>
      <c r="AY113" s="39"/>
      <c r="AZ113" s="39"/>
      <c r="BA113" s="76"/>
      <c r="BB113" s="39"/>
      <c r="BC113" s="78"/>
      <c r="BD113" s="33"/>
      <c r="BE113" s="77"/>
      <c r="BF113" s="39"/>
      <c r="BG113" s="39"/>
      <c r="BH113" s="76"/>
      <c r="BI113" s="39"/>
      <c r="BJ113" s="78"/>
      <c r="BK113" s="33"/>
    </row>
    <row r="114" spans="1:63" x14ac:dyDescent="0.35">
      <c r="A114" s="77"/>
      <c r="B114" s="39"/>
      <c r="C114" s="39"/>
      <c r="D114" s="39"/>
      <c r="E114" s="39"/>
      <c r="F114" s="73"/>
      <c r="G114" s="95">
        <f>Table14874532333435363313[[#This Row],[Hours Worked]]*Table14874532333435363313[[#This Row],[Rate]]</f>
        <v>0</v>
      </c>
      <c r="H114" s="116"/>
      <c r="I114" s="118">
        <f>IF(Table14874532333435363313[[#This Row],[Equipment Used (Dropdown)]] &lt;&gt; "", RIGHT(Table14874532333435363313[[#This Row],[Equipment Used (Dropdown)]],6),0)</f>
        <v>0</v>
      </c>
      <c r="J114" s="94"/>
      <c r="K114" s="95">
        <f>Table14874532333435363313[[#This Row],[Rate (Auto selects)]]*Table14874532333435363313[[#This Row],[Hours Used]]</f>
        <v>0</v>
      </c>
      <c r="S114" s="33"/>
      <c r="T114" s="39"/>
      <c r="U114" s="39"/>
      <c r="V114" s="39"/>
      <c r="W114" s="39"/>
      <c r="X114" s="39"/>
      <c r="Y114" s="112">
        <f>IF(X114 &lt;&gt; "", RIGHT(Table157753112838485868818[[#This Row],[Class (Dropdown)]],6),0)</f>
        <v>0</v>
      </c>
      <c r="Z114" s="108"/>
      <c r="AA114" s="107"/>
      <c r="AB114" s="111">
        <f>Table157753112838485868818[[#This Row],[Rate (Auto fill)]]*Table157753112838485868818[[#This Row],[Hours Groomed]]</f>
        <v>0</v>
      </c>
      <c r="AC114" s="32"/>
      <c r="AE114" s="85"/>
      <c r="AF114" s="85"/>
      <c r="AI114" s="33"/>
      <c r="AJ114" s="39"/>
      <c r="AK114" s="39"/>
      <c r="AL114" s="39"/>
      <c r="AM114" s="76"/>
      <c r="AN114" s="39"/>
      <c r="AO114" s="39"/>
      <c r="AP114" s="33"/>
      <c r="AQ114" s="77"/>
      <c r="AR114" s="39"/>
      <c r="AS114" s="39"/>
      <c r="AT114" s="76"/>
      <c r="AU114" s="39"/>
      <c r="AV114" s="78"/>
      <c r="AW114" s="33"/>
      <c r="AX114" s="77"/>
      <c r="AY114" s="39"/>
      <c r="AZ114" s="39"/>
      <c r="BA114" s="76"/>
      <c r="BB114" s="39"/>
      <c r="BC114" s="78"/>
      <c r="BD114" s="33"/>
      <c r="BE114" s="77"/>
      <c r="BF114" s="39"/>
      <c r="BG114" s="39"/>
      <c r="BH114" s="76"/>
      <c r="BI114" s="39"/>
      <c r="BJ114" s="78"/>
      <c r="BK114" s="33"/>
    </row>
    <row r="115" spans="1:63" x14ac:dyDescent="0.35">
      <c r="A115" s="77"/>
      <c r="B115" s="39"/>
      <c r="C115" s="39"/>
      <c r="D115" s="39"/>
      <c r="E115" s="39"/>
      <c r="F115" s="73"/>
      <c r="G115" s="95">
        <f>Table14874532333435363313[[#This Row],[Hours Worked]]*Table14874532333435363313[[#This Row],[Rate]]</f>
        <v>0</v>
      </c>
      <c r="H115" s="116"/>
      <c r="I115" s="118">
        <f>IF(Table14874532333435363313[[#This Row],[Equipment Used (Dropdown)]] &lt;&gt; "", RIGHT(Table14874532333435363313[[#This Row],[Equipment Used (Dropdown)]],6),0)</f>
        <v>0</v>
      </c>
      <c r="J115" s="94"/>
      <c r="K115" s="95">
        <f>Table14874532333435363313[[#This Row],[Rate (Auto selects)]]*Table14874532333435363313[[#This Row],[Hours Used]]</f>
        <v>0</v>
      </c>
      <c r="S115" s="33"/>
      <c r="T115" s="39"/>
      <c r="U115" s="39"/>
      <c r="V115" s="39"/>
      <c r="W115" s="39"/>
      <c r="X115" s="39"/>
      <c r="Y115" s="112">
        <f>IF(X115 &lt;&gt; "", RIGHT(Table157753112838485868818[[#This Row],[Class (Dropdown)]],6),0)</f>
        <v>0</v>
      </c>
      <c r="Z115" s="108"/>
      <c r="AA115" s="107"/>
      <c r="AB115" s="111">
        <f>Table157753112838485868818[[#This Row],[Rate (Auto fill)]]*Table157753112838485868818[[#This Row],[Hours Groomed]]</f>
        <v>0</v>
      </c>
      <c r="AC115" s="32"/>
      <c r="AE115" s="85"/>
      <c r="AF115" s="85"/>
      <c r="AI115" s="33"/>
      <c r="AJ115" s="39"/>
      <c r="AK115" s="39"/>
      <c r="AL115" s="39"/>
      <c r="AM115" s="76"/>
      <c r="AN115" s="39"/>
      <c r="AO115" s="39"/>
      <c r="AP115" s="33"/>
      <c r="AQ115" s="77"/>
      <c r="AR115" s="39"/>
      <c r="AS115" s="39"/>
      <c r="AT115" s="76"/>
      <c r="AU115" s="39"/>
      <c r="AV115" s="78"/>
      <c r="AW115" s="33"/>
      <c r="AX115" s="77"/>
      <c r="AY115" s="39"/>
      <c r="AZ115" s="39"/>
      <c r="BA115" s="76"/>
      <c r="BB115" s="39"/>
      <c r="BC115" s="78"/>
      <c r="BD115" s="33"/>
      <c r="BE115" s="77"/>
      <c r="BF115" s="39"/>
      <c r="BG115" s="39"/>
      <c r="BH115" s="76"/>
      <c r="BI115" s="39"/>
      <c r="BJ115" s="78"/>
      <c r="BK115" s="33"/>
    </row>
    <row r="116" spans="1:63" x14ac:dyDescent="0.35">
      <c r="A116" s="77"/>
      <c r="B116" s="39"/>
      <c r="C116" s="39"/>
      <c r="D116" s="39"/>
      <c r="E116" s="39"/>
      <c r="F116" s="73"/>
      <c r="G116" s="95">
        <f>Table14874532333435363313[[#This Row],[Hours Worked]]*Table14874532333435363313[[#This Row],[Rate]]</f>
        <v>0</v>
      </c>
      <c r="H116" s="116"/>
      <c r="I116" s="118">
        <f>IF(Table14874532333435363313[[#This Row],[Equipment Used (Dropdown)]] &lt;&gt; "", RIGHT(Table14874532333435363313[[#This Row],[Equipment Used (Dropdown)]],6),0)</f>
        <v>0</v>
      </c>
      <c r="J116" s="94"/>
      <c r="K116" s="95">
        <f>Table14874532333435363313[[#This Row],[Rate (Auto selects)]]*Table14874532333435363313[[#This Row],[Hours Used]]</f>
        <v>0</v>
      </c>
      <c r="S116" s="33"/>
      <c r="T116" s="39"/>
      <c r="U116" s="39"/>
      <c r="V116" s="39"/>
      <c r="W116" s="39"/>
      <c r="X116" s="39"/>
      <c r="Y116" s="112">
        <f>IF(X116 &lt;&gt; "", RIGHT(Table157753112838485868818[[#This Row],[Class (Dropdown)]],6),0)</f>
        <v>0</v>
      </c>
      <c r="Z116" s="108"/>
      <c r="AA116" s="107"/>
      <c r="AB116" s="111">
        <f>Table157753112838485868818[[#This Row],[Rate (Auto fill)]]*Table157753112838485868818[[#This Row],[Hours Groomed]]</f>
        <v>0</v>
      </c>
      <c r="AC116" s="32"/>
      <c r="AE116" s="85"/>
      <c r="AF116" s="85"/>
      <c r="AI116" s="33"/>
      <c r="AJ116" s="39"/>
      <c r="AK116" s="39"/>
      <c r="AL116" s="39"/>
      <c r="AM116" s="76"/>
      <c r="AN116" s="39"/>
      <c r="AO116" s="39"/>
      <c r="AP116" s="33"/>
      <c r="AQ116" s="77"/>
      <c r="AR116" s="39"/>
      <c r="AS116" s="39"/>
      <c r="AT116" s="76"/>
      <c r="AU116" s="39"/>
      <c r="AV116" s="78"/>
      <c r="AW116" s="33"/>
      <c r="AX116" s="77"/>
      <c r="AY116" s="39"/>
      <c r="AZ116" s="39"/>
      <c r="BA116" s="76"/>
      <c r="BB116" s="39"/>
      <c r="BC116" s="78"/>
      <c r="BD116" s="33"/>
      <c r="BE116" s="77"/>
      <c r="BF116" s="39"/>
      <c r="BG116" s="39"/>
      <c r="BH116" s="76"/>
      <c r="BI116" s="39"/>
      <c r="BJ116" s="78"/>
      <c r="BK116" s="33"/>
    </row>
    <row r="117" spans="1:63" x14ac:dyDescent="0.35">
      <c r="A117" s="77"/>
      <c r="B117" s="39"/>
      <c r="C117" s="39"/>
      <c r="D117" s="39"/>
      <c r="E117" s="39"/>
      <c r="F117" s="73"/>
      <c r="G117" s="95">
        <f>Table14874532333435363313[[#This Row],[Hours Worked]]*Table14874532333435363313[[#This Row],[Rate]]</f>
        <v>0</v>
      </c>
      <c r="H117" s="116"/>
      <c r="I117" s="118">
        <f>IF(Table14874532333435363313[[#This Row],[Equipment Used (Dropdown)]] &lt;&gt; "", RIGHT(Table14874532333435363313[[#This Row],[Equipment Used (Dropdown)]],6),0)</f>
        <v>0</v>
      </c>
      <c r="J117" s="94"/>
      <c r="K117" s="95">
        <f>Table14874532333435363313[[#This Row],[Rate (Auto selects)]]*Table14874532333435363313[[#This Row],[Hours Used]]</f>
        <v>0</v>
      </c>
      <c r="S117" s="33"/>
      <c r="T117" s="39"/>
      <c r="U117" s="39"/>
      <c r="V117" s="39"/>
      <c r="W117" s="39"/>
      <c r="X117" s="39"/>
      <c r="Y117" s="112">
        <f>IF(X117 &lt;&gt; "", RIGHT(Table157753112838485868818[[#This Row],[Class (Dropdown)]],6),0)</f>
        <v>0</v>
      </c>
      <c r="Z117" s="108"/>
      <c r="AA117" s="107"/>
      <c r="AB117" s="111">
        <f>Table157753112838485868818[[#This Row],[Rate (Auto fill)]]*Table157753112838485868818[[#This Row],[Hours Groomed]]</f>
        <v>0</v>
      </c>
      <c r="AC117" s="32"/>
      <c r="AE117" s="85"/>
      <c r="AF117" s="85"/>
      <c r="AI117" s="33"/>
      <c r="AJ117" s="39"/>
      <c r="AK117" s="39"/>
      <c r="AL117" s="39"/>
      <c r="AM117" s="76"/>
      <c r="AN117" s="39"/>
      <c r="AO117" s="39"/>
      <c r="AP117" s="33"/>
      <c r="AQ117" s="77"/>
      <c r="AR117" s="39"/>
      <c r="AS117" s="39"/>
      <c r="AT117" s="76"/>
      <c r="AU117" s="39"/>
      <c r="AV117" s="78"/>
      <c r="AW117" s="33"/>
      <c r="AX117" s="77"/>
      <c r="AY117" s="39"/>
      <c r="AZ117" s="39"/>
      <c r="BA117" s="76"/>
      <c r="BB117" s="39"/>
      <c r="BC117" s="78"/>
      <c r="BD117" s="33"/>
      <c r="BE117" s="77"/>
      <c r="BF117" s="39"/>
      <c r="BG117" s="39"/>
      <c r="BH117" s="76"/>
      <c r="BI117" s="39"/>
      <c r="BJ117" s="78"/>
      <c r="BK117" s="33"/>
    </row>
    <row r="118" spans="1:63" x14ac:dyDescent="0.35">
      <c r="A118" s="77"/>
      <c r="B118" s="39"/>
      <c r="C118" s="39"/>
      <c r="D118" s="39"/>
      <c r="E118" s="39"/>
      <c r="F118" s="73"/>
      <c r="G118" s="95">
        <f>Table14874532333435363313[[#This Row],[Hours Worked]]*Table14874532333435363313[[#This Row],[Rate]]</f>
        <v>0</v>
      </c>
      <c r="H118" s="116"/>
      <c r="I118" s="118">
        <f>IF(Table14874532333435363313[[#This Row],[Equipment Used (Dropdown)]] &lt;&gt; "", RIGHT(Table14874532333435363313[[#This Row],[Equipment Used (Dropdown)]],6),0)</f>
        <v>0</v>
      </c>
      <c r="J118" s="94"/>
      <c r="K118" s="95">
        <f>Table14874532333435363313[[#This Row],[Rate (Auto selects)]]*Table14874532333435363313[[#This Row],[Hours Used]]</f>
        <v>0</v>
      </c>
      <c r="S118" s="33"/>
      <c r="T118" s="39"/>
      <c r="U118" s="39"/>
      <c r="V118" s="39"/>
      <c r="W118" s="39"/>
      <c r="X118" s="39"/>
      <c r="Y118" s="112">
        <f>IF(X118 &lt;&gt; "", RIGHT(Table157753112838485868818[[#This Row],[Class (Dropdown)]],6),0)</f>
        <v>0</v>
      </c>
      <c r="Z118" s="108"/>
      <c r="AA118" s="107"/>
      <c r="AB118" s="111">
        <f>Table157753112838485868818[[#This Row],[Rate (Auto fill)]]*Table157753112838485868818[[#This Row],[Hours Groomed]]</f>
        <v>0</v>
      </c>
      <c r="AC118" s="32"/>
      <c r="AE118" s="85"/>
      <c r="AF118" s="85"/>
      <c r="AI118" s="33"/>
      <c r="AJ118" s="39"/>
      <c r="AK118" s="39"/>
      <c r="AL118" s="39"/>
      <c r="AM118" s="76"/>
      <c r="AN118" s="39"/>
      <c r="AO118" s="39"/>
      <c r="AP118" s="33"/>
      <c r="AQ118" s="77"/>
      <c r="AR118" s="39"/>
      <c r="AS118" s="39"/>
      <c r="AT118" s="76"/>
      <c r="AU118" s="39"/>
      <c r="AV118" s="78"/>
      <c r="AW118" s="33"/>
      <c r="AX118" s="77"/>
      <c r="AY118" s="39"/>
      <c r="AZ118" s="39"/>
      <c r="BA118" s="76"/>
      <c r="BB118" s="39"/>
      <c r="BC118" s="78"/>
      <c r="BD118" s="33"/>
      <c r="BE118" s="77"/>
      <c r="BF118" s="39"/>
      <c r="BG118" s="39"/>
      <c r="BH118" s="76"/>
      <c r="BI118" s="39"/>
      <c r="BJ118" s="78"/>
      <c r="BK118" s="33"/>
    </row>
    <row r="119" spans="1:63" x14ac:dyDescent="0.35">
      <c r="A119" s="77"/>
      <c r="B119" s="39"/>
      <c r="C119" s="39"/>
      <c r="D119" s="39"/>
      <c r="E119" s="39"/>
      <c r="F119" s="73"/>
      <c r="G119" s="95">
        <f>Table14874532333435363313[[#This Row],[Hours Worked]]*Table14874532333435363313[[#This Row],[Rate]]</f>
        <v>0</v>
      </c>
      <c r="H119" s="116"/>
      <c r="I119" s="118">
        <f>IF(Table14874532333435363313[[#This Row],[Equipment Used (Dropdown)]] &lt;&gt; "", RIGHT(Table14874532333435363313[[#This Row],[Equipment Used (Dropdown)]],6),0)</f>
        <v>0</v>
      </c>
      <c r="J119" s="94"/>
      <c r="K119" s="95">
        <f>Table14874532333435363313[[#This Row],[Rate (Auto selects)]]*Table14874532333435363313[[#This Row],[Hours Used]]</f>
        <v>0</v>
      </c>
      <c r="S119" s="33"/>
      <c r="T119" s="39"/>
      <c r="U119" s="39"/>
      <c r="V119" s="39"/>
      <c r="W119" s="39"/>
      <c r="X119" s="39"/>
      <c r="Y119" s="112">
        <f>IF(X119 &lt;&gt; "", RIGHT(Table157753112838485868818[[#This Row],[Class (Dropdown)]],6),0)</f>
        <v>0</v>
      </c>
      <c r="Z119" s="108"/>
      <c r="AA119" s="107"/>
      <c r="AB119" s="111">
        <f>Table157753112838485868818[[#This Row],[Rate (Auto fill)]]*Table157753112838485868818[[#This Row],[Hours Groomed]]</f>
        <v>0</v>
      </c>
      <c r="AC119" s="32"/>
      <c r="AE119" s="85"/>
      <c r="AF119" s="85"/>
      <c r="AI119" s="33"/>
      <c r="AJ119" s="39"/>
      <c r="AK119" s="39"/>
      <c r="AL119" s="39"/>
      <c r="AM119" s="76"/>
      <c r="AN119" s="39"/>
      <c r="AO119" s="39"/>
      <c r="AP119" s="33"/>
      <c r="AQ119" s="77"/>
      <c r="AR119" s="39"/>
      <c r="AS119" s="39"/>
      <c r="AT119" s="76"/>
      <c r="AU119" s="39"/>
      <c r="AV119" s="78"/>
      <c r="AW119" s="33"/>
      <c r="AX119" s="77"/>
      <c r="AY119" s="39"/>
      <c r="AZ119" s="39"/>
      <c r="BA119" s="76"/>
      <c r="BB119" s="39"/>
      <c r="BC119" s="78"/>
      <c r="BD119" s="33"/>
      <c r="BE119" s="77"/>
      <c r="BF119" s="39"/>
      <c r="BG119" s="39"/>
      <c r="BH119" s="76"/>
      <c r="BI119" s="39"/>
      <c r="BJ119" s="78"/>
      <c r="BK119" s="33"/>
    </row>
    <row r="120" spans="1:63" x14ac:dyDescent="0.35">
      <c r="A120" s="77"/>
      <c r="B120" s="39"/>
      <c r="C120" s="39"/>
      <c r="D120" s="39"/>
      <c r="E120" s="39"/>
      <c r="F120" s="73"/>
      <c r="G120" s="95">
        <f>Table14874532333435363313[[#This Row],[Hours Worked]]*Table14874532333435363313[[#This Row],[Rate]]</f>
        <v>0</v>
      </c>
      <c r="H120" s="116"/>
      <c r="I120" s="118">
        <f>IF(Table14874532333435363313[[#This Row],[Equipment Used (Dropdown)]] &lt;&gt; "", RIGHT(Table14874532333435363313[[#This Row],[Equipment Used (Dropdown)]],6),0)</f>
        <v>0</v>
      </c>
      <c r="J120" s="94"/>
      <c r="K120" s="95">
        <f>Table14874532333435363313[[#This Row],[Rate (Auto selects)]]*Table14874532333435363313[[#This Row],[Hours Used]]</f>
        <v>0</v>
      </c>
      <c r="S120" s="33"/>
      <c r="T120" s="39"/>
      <c r="U120" s="39"/>
      <c r="V120" s="39"/>
      <c r="W120" s="39"/>
      <c r="X120" s="39"/>
      <c r="Y120" s="112">
        <f>IF(X120 &lt;&gt; "", RIGHT(Table157753112838485868818[[#This Row],[Class (Dropdown)]],6),0)</f>
        <v>0</v>
      </c>
      <c r="Z120" s="108"/>
      <c r="AA120" s="107"/>
      <c r="AB120" s="111">
        <f>Table157753112838485868818[[#This Row],[Rate (Auto fill)]]*Table157753112838485868818[[#This Row],[Hours Groomed]]</f>
        <v>0</v>
      </c>
      <c r="AC120" s="32"/>
      <c r="AE120" s="85"/>
      <c r="AF120" s="85"/>
      <c r="AI120" s="33"/>
      <c r="AJ120" s="39"/>
      <c r="AK120" s="39"/>
      <c r="AL120" s="39"/>
      <c r="AM120" s="76"/>
      <c r="AN120" s="39"/>
      <c r="AO120" s="39"/>
      <c r="AP120" s="33"/>
      <c r="AQ120" s="77"/>
      <c r="AR120" s="39"/>
      <c r="AS120" s="39"/>
      <c r="AT120" s="76"/>
      <c r="AU120" s="39"/>
      <c r="AV120" s="78"/>
      <c r="AW120" s="33"/>
      <c r="AX120" s="77"/>
      <c r="AY120" s="39"/>
      <c r="AZ120" s="39"/>
      <c r="BA120" s="76"/>
      <c r="BB120" s="39"/>
      <c r="BC120" s="78"/>
      <c r="BD120" s="33"/>
      <c r="BE120" s="77"/>
      <c r="BF120" s="39"/>
      <c r="BG120" s="39"/>
      <c r="BH120" s="76"/>
      <c r="BI120" s="39"/>
      <c r="BJ120" s="78"/>
      <c r="BK120" s="33"/>
    </row>
    <row r="121" spans="1:63" x14ac:dyDescent="0.35">
      <c r="A121" s="77"/>
      <c r="B121" s="39"/>
      <c r="C121" s="39"/>
      <c r="D121" s="39"/>
      <c r="E121" s="39"/>
      <c r="F121" s="73"/>
      <c r="G121" s="95">
        <f>Table14874532333435363313[[#This Row],[Hours Worked]]*Table14874532333435363313[[#This Row],[Rate]]</f>
        <v>0</v>
      </c>
      <c r="H121" s="116"/>
      <c r="I121" s="118">
        <f>IF(Table14874532333435363313[[#This Row],[Equipment Used (Dropdown)]] &lt;&gt; "", RIGHT(Table14874532333435363313[[#This Row],[Equipment Used (Dropdown)]],6),0)</f>
        <v>0</v>
      </c>
      <c r="J121" s="94"/>
      <c r="K121" s="95">
        <f>Table14874532333435363313[[#This Row],[Rate (Auto selects)]]*Table14874532333435363313[[#This Row],[Hours Used]]</f>
        <v>0</v>
      </c>
      <c r="S121" s="33"/>
      <c r="T121" s="39"/>
      <c r="U121" s="39"/>
      <c r="V121" s="39"/>
      <c r="W121" s="39"/>
      <c r="X121" s="39"/>
      <c r="Y121" s="112">
        <f>IF(X121 &lt;&gt; "", RIGHT(Table157753112838485868818[[#This Row],[Class (Dropdown)]],6),0)</f>
        <v>0</v>
      </c>
      <c r="Z121" s="108"/>
      <c r="AA121" s="107"/>
      <c r="AB121" s="111">
        <f>Table157753112838485868818[[#This Row],[Rate (Auto fill)]]*Table157753112838485868818[[#This Row],[Hours Groomed]]</f>
        <v>0</v>
      </c>
      <c r="AC121" s="32"/>
      <c r="AE121" s="85"/>
      <c r="AF121" s="85"/>
      <c r="AI121" s="33"/>
      <c r="AJ121" s="39"/>
      <c r="AK121" s="39"/>
      <c r="AL121" s="39"/>
      <c r="AM121" s="76"/>
      <c r="AN121" s="39"/>
      <c r="AO121" s="39"/>
      <c r="AP121" s="33"/>
      <c r="AQ121" s="77"/>
      <c r="AR121" s="39"/>
      <c r="AS121" s="39"/>
      <c r="AT121" s="76"/>
      <c r="AU121" s="39"/>
      <c r="AV121" s="78"/>
      <c r="AW121" s="33"/>
      <c r="AX121" s="77"/>
      <c r="AY121" s="39"/>
      <c r="AZ121" s="39"/>
      <c r="BA121" s="76"/>
      <c r="BB121" s="39"/>
      <c r="BC121" s="78"/>
      <c r="BD121" s="33"/>
      <c r="BE121" s="77"/>
      <c r="BF121" s="39"/>
      <c r="BG121" s="39"/>
      <c r="BH121" s="76"/>
      <c r="BI121" s="39"/>
      <c r="BJ121" s="78"/>
      <c r="BK121" s="33"/>
    </row>
    <row r="122" spans="1:63" x14ac:dyDescent="0.35">
      <c r="A122" s="77"/>
      <c r="B122" s="39"/>
      <c r="C122" s="39"/>
      <c r="D122" s="39"/>
      <c r="E122" s="39"/>
      <c r="F122" s="73"/>
      <c r="G122" s="95">
        <f>Table14874532333435363313[[#This Row],[Hours Worked]]*Table14874532333435363313[[#This Row],[Rate]]</f>
        <v>0</v>
      </c>
      <c r="H122" s="116"/>
      <c r="I122" s="118">
        <f>IF(Table14874532333435363313[[#This Row],[Equipment Used (Dropdown)]] &lt;&gt; "", RIGHT(Table14874532333435363313[[#This Row],[Equipment Used (Dropdown)]],6),0)</f>
        <v>0</v>
      </c>
      <c r="J122" s="94"/>
      <c r="K122" s="95">
        <f>Table14874532333435363313[[#This Row],[Rate (Auto selects)]]*Table14874532333435363313[[#This Row],[Hours Used]]</f>
        <v>0</v>
      </c>
      <c r="S122" s="33"/>
      <c r="T122" s="39"/>
      <c r="U122" s="39"/>
      <c r="V122" s="39"/>
      <c r="W122" s="39"/>
      <c r="X122" s="39"/>
      <c r="Y122" s="112">
        <f>IF(X122 &lt;&gt; "", RIGHT(Table157753112838485868818[[#This Row],[Class (Dropdown)]],6),0)</f>
        <v>0</v>
      </c>
      <c r="Z122" s="108"/>
      <c r="AA122" s="107"/>
      <c r="AB122" s="111">
        <f>Table157753112838485868818[[#This Row],[Rate (Auto fill)]]*Table157753112838485868818[[#This Row],[Hours Groomed]]</f>
        <v>0</v>
      </c>
      <c r="AC122" s="32"/>
      <c r="AE122" s="85"/>
      <c r="AF122" s="85"/>
      <c r="AI122" s="33"/>
      <c r="AJ122" s="39"/>
      <c r="AK122" s="39"/>
      <c r="AL122" s="39"/>
      <c r="AM122" s="76"/>
      <c r="AN122" s="39"/>
      <c r="AO122" s="39"/>
      <c r="AP122" s="33"/>
      <c r="AQ122" s="77"/>
      <c r="AR122" s="39"/>
      <c r="AS122" s="39"/>
      <c r="AT122" s="76"/>
      <c r="AU122" s="39"/>
      <c r="AV122" s="78"/>
      <c r="AW122" s="33"/>
      <c r="AX122" s="77"/>
      <c r="AY122" s="39"/>
      <c r="AZ122" s="39"/>
      <c r="BA122" s="76"/>
      <c r="BB122" s="39"/>
      <c r="BC122" s="78"/>
      <c r="BD122" s="33"/>
      <c r="BE122" s="77"/>
      <c r="BF122" s="39"/>
      <c r="BG122" s="39"/>
      <c r="BH122" s="76"/>
      <c r="BI122" s="39"/>
      <c r="BJ122" s="78"/>
      <c r="BK122" s="33"/>
    </row>
    <row r="123" spans="1:63" x14ac:dyDescent="0.35">
      <c r="A123" s="77"/>
      <c r="B123" s="39"/>
      <c r="C123" s="39"/>
      <c r="D123" s="39"/>
      <c r="E123" s="39"/>
      <c r="F123" s="73"/>
      <c r="G123" s="95">
        <f>Table14874532333435363313[[#This Row],[Hours Worked]]*Table14874532333435363313[[#This Row],[Rate]]</f>
        <v>0</v>
      </c>
      <c r="H123" s="116"/>
      <c r="I123" s="118">
        <f>IF(Table14874532333435363313[[#This Row],[Equipment Used (Dropdown)]] &lt;&gt; "", RIGHT(Table14874532333435363313[[#This Row],[Equipment Used (Dropdown)]],6),0)</f>
        <v>0</v>
      </c>
      <c r="J123" s="94"/>
      <c r="K123" s="95">
        <f>Table14874532333435363313[[#This Row],[Rate (Auto selects)]]*Table14874532333435363313[[#This Row],[Hours Used]]</f>
        <v>0</v>
      </c>
      <c r="S123" s="33"/>
      <c r="T123" s="39"/>
      <c r="U123" s="39"/>
      <c r="V123" s="39"/>
      <c r="W123" s="39"/>
      <c r="X123" s="39"/>
      <c r="Y123" s="112">
        <f>IF(X123 &lt;&gt; "", RIGHT(Table157753112838485868818[[#This Row],[Class (Dropdown)]],6),0)</f>
        <v>0</v>
      </c>
      <c r="Z123" s="108"/>
      <c r="AA123" s="107"/>
      <c r="AB123" s="111">
        <f>Table157753112838485868818[[#This Row],[Rate (Auto fill)]]*Table157753112838485868818[[#This Row],[Hours Groomed]]</f>
        <v>0</v>
      </c>
      <c r="AC123" s="32"/>
      <c r="AE123" s="85"/>
      <c r="AF123" s="85"/>
      <c r="AI123" s="33"/>
      <c r="AJ123" s="39"/>
      <c r="AK123" s="39"/>
      <c r="AL123" s="39"/>
      <c r="AM123" s="76"/>
      <c r="AN123" s="39"/>
      <c r="AO123" s="39"/>
      <c r="AP123" s="33"/>
      <c r="AQ123" s="77"/>
      <c r="AR123" s="39"/>
      <c r="AS123" s="39"/>
      <c r="AT123" s="76"/>
      <c r="AU123" s="39"/>
      <c r="AV123" s="78"/>
      <c r="AW123" s="33"/>
      <c r="AX123" s="77"/>
      <c r="AY123" s="39"/>
      <c r="AZ123" s="39"/>
      <c r="BA123" s="76"/>
      <c r="BB123" s="39"/>
      <c r="BC123" s="78"/>
      <c r="BD123" s="33"/>
      <c r="BE123" s="77"/>
      <c r="BF123" s="39"/>
      <c r="BG123" s="39"/>
      <c r="BH123" s="76"/>
      <c r="BI123" s="39"/>
      <c r="BJ123" s="78"/>
      <c r="BK123" s="33"/>
    </row>
    <row r="124" spans="1:63" x14ac:dyDescent="0.35">
      <c r="A124" s="77"/>
      <c r="B124" s="39"/>
      <c r="C124" s="39"/>
      <c r="D124" s="39"/>
      <c r="E124" s="39"/>
      <c r="F124" s="73"/>
      <c r="G124" s="95">
        <f>Table14874532333435363313[[#This Row],[Hours Worked]]*Table14874532333435363313[[#This Row],[Rate]]</f>
        <v>0</v>
      </c>
      <c r="H124" s="116"/>
      <c r="I124" s="118">
        <f>IF(Table14874532333435363313[[#This Row],[Equipment Used (Dropdown)]] &lt;&gt; "", RIGHT(Table14874532333435363313[[#This Row],[Equipment Used (Dropdown)]],6),0)</f>
        <v>0</v>
      </c>
      <c r="J124" s="94"/>
      <c r="K124" s="95">
        <f>Table14874532333435363313[[#This Row],[Rate (Auto selects)]]*Table14874532333435363313[[#This Row],[Hours Used]]</f>
        <v>0</v>
      </c>
      <c r="S124" s="33"/>
      <c r="T124" s="39"/>
      <c r="U124" s="39"/>
      <c r="V124" s="39"/>
      <c r="W124" s="39"/>
      <c r="X124" s="39"/>
      <c r="Y124" s="112">
        <f>IF(X124 &lt;&gt; "", RIGHT(Table157753112838485868818[[#This Row],[Class (Dropdown)]],6),0)</f>
        <v>0</v>
      </c>
      <c r="Z124" s="108"/>
      <c r="AA124" s="107"/>
      <c r="AB124" s="111">
        <f>Table157753112838485868818[[#This Row],[Rate (Auto fill)]]*Table157753112838485868818[[#This Row],[Hours Groomed]]</f>
        <v>0</v>
      </c>
      <c r="AC124" s="32"/>
      <c r="AE124" s="85"/>
      <c r="AF124" s="85"/>
      <c r="AI124" s="33"/>
      <c r="AJ124" s="39"/>
      <c r="AK124" s="39"/>
      <c r="AL124" s="39"/>
      <c r="AM124" s="76"/>
      <c r="AN124" s="39"/>
      <c r="AO124" s="39"/>
      <c r="AP124" s="33"/>
      <c r="AQ124" s="77"/>
      <c r="AR124" s="39"/>
      <c r="AS124" s="39"/>
      <c r="AT124" s="76"/>
      <c r="AU124" s="39"/>
      <c r="AV124" s="78"/>
      <c r="AW124" s="33"/>
      <c r="AX124" s="77"/>
      <c r="AY124" s="39"/>
      <c r="AZ124" s="39"/>
      <c r="BA124" s="76"/>
      <c r="BB124" s="39"/>
      <c r="BC124" s="78"/>
      <c r="BD124" s="33"/>
      <c r="BE124" s="77"/>
      <c r="BF124" s="39"/>
      <c r="BG124" s="39"/>
      <c r="BH124" s="76"/>
      <c r="BI124" s="39"/>
      <c r="BJ124" s="78"/>
      <c r="BK124" s="33"/>
    </row>
    <row r="125" spans="1:63" x14ac:dyDescent="0.35">
      <c r="A125" s="77"/>
      <c r="B125" s="39"/>
      <c r="C125" s="39"/>
      <c r="D125" s="39"/>
      <c r="E125" s="39"/>
      <c r="F125" s="73"/>
      <c r="G125" s="95">
        <f>Table14874532333435363313[[#This Row],[Hours Worked]]*Table14874532333435363313[[#This Row],[Rate]]</f>
        <v>0</v>
      </c>
      <c r="H125" s="116"/>
      <c r="I125" s="118">
        <f>IF(Table14874532333435363313[[#This Row],[Equipment Used (Dropdown)]] &lt;&gt; "", RIGHT(Table14874532333435363313[[#This Row],[Equipment Used (Dropdown)]],6),0)</f>
        <v>0</v>
      </c>
      <c r="J125" s="94"/>
      <c r="K125" s="95">
        <f>Table14874532333435363313[[#This Row],[Rate (Auto selects)]]*Table14874532333435363313[[#This Row],[Hours Used]]</f>
        <v>0</v>
      </c>
      <c r="S125" s="33"/>
      <c r="T125" s="39"/>
      <c r="U125" s="39"/>
      <c r="V125" s="39"/>
      <c r="W125" s="39"/>
      <c r="X125" s="39"/>
      <c r="Y125" s="112">
        <f>IF(X125 &lt;&gt; "", RIGHT(Table157753112838485868818[[#This Row],[Class (Dropdown)]],6),0)</f>
        <v>0</v>
      </c>
      <c r="Z125" s="108"/>
      <c r="AA125" s="107"/>
      <c r="AB125" s="111">
        <f>Table157753112838485868818[[#This Row],[Rate (Auto fill)]]*Table157753112838485868818[[#This Row],[Hours Groomed]]</f>
        <v>0</v>
      </c>
      <c r="AC125" s="32"/>
      <c r="AE125" s="85"/>
      <c r="AF125" s="85"/>
      <c r="AI125" s="33"/>
      <c r="AJ125" s="39"/>
      <c r="AK125" s="39"/>
      <c r="AL125" s="39"/>
      <c r="AM125" s="76"/>
      <c r="AN125" s="39"/>
      <c r="AO125" s="39"/>
      <c r="AP125" s="33"/>
      <c r="AQ125" s="77"/>
      <c r="AR125" s="39"/>
      <c r="AS125" s="39"/>
      <c r="AT125" s="76"/>
      <c r="AU125" s="39"/>
      <c r="AV125" s="78"/>
      <c r="AW125" s="33"/>
      <c r="AX125" s="77"/>
      <c r="AY125" s="39"/>
      <c r="AZ125" s="39"/>
      <c r="BA125" s="76"/>
      <c r="BB125" s="39"/>
      <c r="BC125" s="78"/>
      <c r="BD125" s="33"/>
      <c r="BE125" s="77"/>
      <c r="BF125" s="39"/>
      <c r="BG125" s="39"/>
      <c r="BH125" s="76"/>
      <c r="BI125" s="39"/>
      <c r="BJ125" s="78"/>
      <c r="BK125" s="33"/>
    </row>
    <row r="126" spans="1:63" x14ac:dyDescent="0.35">
      <c r="A126" s="77"/>
      <c r="B126" s="39"/>
      <c r="C126" s="39"/>
      <c r="D126" s="39"/>
      <c r="E126" s="39"/>
      <c r="F126" s="73"/>
      <c r="G126" s="95">
        <f>Table14874532333435363313[[#This Row],[Hours Worked]]*Table14874532333435363313[[#This Row],[Rate]]</f>
        <v>0</v>
      </c>
      <c r="H126" s="116"/>
      <c r="I126" s="118">
        <f>IF(Table14874532333435363313[[#This Row],[Equipment Used (Dropdown)]] &lt;&gt; "", RIGHT(Table14874532333435363313[[#This Row],[Equipment Used (Dropdown)]],6),0)</f>
        <v>0</v>
      </c>
      <c r="J126" s="94"/>
      <c r="K126" s="95">
        <f>Table14874532333435363313[[#This Row],[Rate (Auto selects)]]*Table14874532333435363313[[#This Row],[Hours Used]]</f>
        <v>0</v>
      </c>
      <c r="S126" s="33"/>
      <c r="T126" s="39"/>
      <c r="U126" s="39"/>
      <c r="V126" s="39"/>
      <c r="W126" s="39"/>
      <c r="X126" s="39"/>
      <c r="Y126" s="112">
        <f>IF(X126 &lt;&gt; "", RIGHT(Table157753112838485868818[[#This Row],[Class (Dropdown)]],6),0)</f>
        <v>0</v>
      </c>
      <c r="Z126" s="108"/>
      <c r="AA126" s="107"/>
      <c r="AB126" s="111">
        <f>Table157753112838485868818[[#This Row],[Rate (Auto fill)]]*Table157753112838485868818[[#This Row],[Hours Groomed]]</f>
        <v>0</v>
      </c>
      <c r="AC126" s="32"/>
      <c r="AE126" s="85"/>
      <c r="AF126" s="85"/>
      <c r="AI126" s="33"/>
      <c r="AJ126" s="39"/>
      <c r="AK126" s="39"/>
      <c r="AL126" s="39"/>
      <c r="AM126" s="76"/>
      <c r="AN126" s="39"/>
      <c r="AO126" s="39"/>
      <c r="AP126" s="33"/>
      <c r="AQ126" s="77"/>
      <c r="AR126" s="39"/>
      <c r="AS126" s="39"/>
      <c r="AT126" s="76"/>
      <c r="AU126" s="39"/>
      <c r="AV126" s="78"/>
      <c r="AW126" s="33"/>
      <c r="AX126" s="77"/>
      <c r="AY126" s="39"/>
      <c r="AZ126" s="39"/>
      <c r="BA126" s="76"/>
      <c r="BB126" s="39"/>
      <c r="BC126" s="78"/>
      <c r="BD126" s="33"/>
      <c r="BE126" s="77"/>
      <c r="BF126" s="39"/>
      <c r="BG126" s="39"/>
      <c r="BH126" s="76"/>
      <c r="BI126" s="39"/>
      <c r="BJ126" s="78"/>
      <c r="BK126" s="33"/>
    </row>
    <row r="127" spans="1:63" x14ac:dyDescent="0.35">
      <c r="A127" s="77"/>
      <c r="B127" s="39"/>
      <c r="C127" s="39"/>
      <c r="D127" s="39"/>
      <c r="E127" s="39"/>
      <c r="F127" s="73"/>
      <c r="G127" s="95">
        <f>Table14874532333435363313[[#This Row],[Hours Worked]]*Table14874532333435363313[[#This Row],[Rate]]</f>
        <v>0</v>
      </c>
      <c r="H127" s="116"/>
      <c r="I127" s="118">
        <f>IF(Table14874532333435363313[[#This Row],[Equipment Used (Dropdown)]] &lt;&gt; "", RIGHT(Table14874532333435363313[[#This Row],[Equipment Used (Dropdown)]],6),0)</f>
        <v>0</v>
      </c>
      <c r="J127" s="94"/>
      <c r="K127" s="95">
        <f>Table14874532333435363313[[#This Row],[Rate (Auto selects)]]*Table14874532333435363313[[#This Row],[Hours Used]]</f>
        <v>0</v>
      </c>
      <c r="S127" s="33"/>
      <c r="T127" s="39"/>
      <c r="U127" s="39"/>
      <c r="V127" s="39"/>
      <c r="W127" s="39"/>
      <c r="X127" s="39"/>
      <c r="Y127" s="112">
        <f>IF(X127 &lt;&gt; "", RIGHT(Table157753112838485868818[[#This Row],[Class (Dropdown)]],6),0)</f>
        <v>0</v>
      </c>
      <c r="Z127" s="108"/>
      <c r="AA127" s="107"/>
      <c r="AB127" s="111">
        <f>Table157753112838485868818[[#This Row],[Rate (Auto fill)]]*Table157753112838485868818[[#This Row],[Hours Groomed]]</f>
        <v>0</v>
      </c>
      <c r="AC127" s="32"/>
      <c r="AE127" s="85"/>
      <c r="AF127" s="85"/>
      <c r="AI127" s="33"/>
      <c r="AJ127" s="39"/>
      <c r="AK127" s="39"/>
      <c r="AL127" s="39"/>
      <c r="AM127" s="76"/>
      <c r="AN127" s="39"/>
      <c r="AO127" s="39"/>
      <c r="AP127" s="33"/>
      <c r="AQ127" s="77"/>
      <c r="AR127" s="39"/>
      <c r="AS127" s="39"/>
      <c r="AT127" s="76"/>
      <c r="AU127" s="39"/>
      <c r="AV127" s="78"/>
      <c r="AW127" s="33"/>
      <c r="AX127" s="77"/>
      <c r="AY127" s="39"/>
      <c r="AZ127" s="39"/>
      <c r="BA127" s="76"/>
      <c r="BB127" s="39"/>
      <c r="BC127" s="78"/>
      <c r="BD127" s="33"/>
      <c r="BE127" s="77"/>
      <c r="BF127" s="39"/>
      <c r="BG127" s="39"/>
      <c r="BH127" s="76"/>
      <c r="BI127" s="39"/>
      <c r="BJ127" s="78"/>
      <c r="BK127" s="33"/>
    </row>
    <row r="128" spans="1:63" x14ac:dyDescent="0.35">
      <c r="A128" s="77"/>
      <c r="B128" s="39"/>
      <c r="C128" s="39"/>
      <c r="D128" s="39"/>
      <c r="E128" s="39"/>
      <c r="F128" s="73"/>
      <c r="G128" s="95">
        <f>Table14874532333435363313[[#This Row],[Hours Worked]]*Table14874532333435363313[[#This Row],[Rate]]</f>
        <v>0</v>
      </c>
      <c r="H128" s="116"/>
      <c r="I128" s="118">
        <f>IF(Table14874532333435363313[[#This Row],[Equipment Used (Dropdown)]] &lt;&gt; "", RIGHT(Table14874532333435363313[[#This Row],[Equipment Used (Dropdown)]],6),0)</f>
        <v>0</v>
      </c>
      <c r="J128" s="94"/>
      <c r="K128" s="95">
        <f>Table14874532333435363313[[#This Row],[Rate (Auto selects)]]*Table14874532333435363313[[#This Row],[Hours Used]]</f>
        <v>0</v>
      </c>
      <c r="S128" s="33"/>
      <c r="T128" s="39"/>
      <c r="U128" s="39"/>
      <c r="V128" s="39"/>
      <c r="W128" s="39"/>
      <c r="X128" s="39"/>
      <c r="Y128" s="112">
        <f>IF(X128 &lt;&gt; "", RIGHT(Table157753112838485868818[[#This Row],[Class (Dropdown)]],6),0)</f>
        <v>0</v>
      </c>
      <c r="Z128" s="108"/>
      <c r="AA128" s="107"/>
      <c r="AB128" s="111">
        <f>Table157753112838485868818[[#This Row],[Rate (Auto fill)]]*Table157753112838485868818[[#This Row],[Hours Groomed]]</f>
        <v>0</v>
      </c>
      <c r="AC128" s="32"/>
      <c r="AE128" s="85"/>
      <c r="AF128" s="85"/>
      <c r="AI128" s="33"/>
      <c r="AJ128" s="39"/>
      <c r="AK128" s="39"/>
      <c r="AL128" s="39"/>
      <c r="AM128" s="76"/>
      <c r="AN128" s="39"/>
      <c r="AO128" s="39"/>
      <c r="AP128" s="33"/>
      <c r="AQ128" s="77"/>
      <c r="AR128" s="39"/>
      <c r="AS128" s="39"/>
      <c r="AT128" s="76"/>
      <c r="AU128" s="39"/>
      <c r="AV128" s="78"/>
      <c r="AW128" s="33"/>
      <c r="AX128" s="77"/>
      <c r="AY128" s="39"/>
      <c r="AZ128" s="39"/>
      <c r="BA128" s="76"/>
      <c r="BB128" s="39"/>
      <c r="BC128" s="78"/>
      <c r="BD128" s="33"/>
      <c r="BE128" s="77"/>
      <c r="BF128" s="39"/>
      <c r="BG128" s="39"/>
      <c r="BH128" s="76"/>
      <c r="BI128" s="39"/>
      <c r="BJ128" s="78"/>
      <c r="BK128" s="33"/>
    </row>
    <row r="129" spans="1:63" x14ac:dyDescent="0.35">
      <c r="A129" s="77"/>
      <c r="B129" s="39"/>
      <c r="C129" s="39"/>
      <c r="D129" s="39"/>
      <c r="E129" s="39"/>
      <c r="F129" s="73"/>
      <c r="G129" s="95">
        <f>Table14874532333435363313[[#This Row],[Hours Worked]]*Table14874532333435363313[[#This Row],[Rate]]</f>
        <v>0</v>
      </c>
      <c r="H129" s="116"/>
      <c r="I129" s="118">
        <f>IF(Table14874532333435363313[[#This Row],[Equipment Used (Dropdown)]] &lt;&gt; "", RIGHT(Table14874532333435363313[[#This Row],[Equipment Used (Dropdown)]],6),0)</f>
        <v>0</v>
      </c>
      <c r="J129" s="94"/>
      <c r="K129" s="95">
        <f>Table14874532333435363313[[#This Row],[Rate (Auto selects)]]*Table14874532333435363313[[#This Row],[Hours Used]]</f>
        <v>0</v>
      </c>
      <c r="S129" s="33"/>
      <c r="T129" s="39"/>
      <c r="U129" s="39"/>
      <c r="V129" s="39"/>
      <c r="W129" s="39"/>
      <c r="X129" s="39"/>
      <c r="Y129" s="112">
        <f>IF(X129 &lt;&gt; "", RIGHT(Table157753112838485868818[[#This Row],[Class (Dropdown)]],6),0)</f>
        <v>0</v>
      </c>
      <c r="Z129" s="108"/>
      <c r="AA129" s="107"/>
      <c r="AB129" s="111">
        <f>Table157753112838485868818[[#This Row],[Rate (Auto fill)]]*Table157753112838485868818[[#This Row],[Hours Groomed]]</f>
        <v>0</v>
      </c>
      <c r="AC129" s="32"/>
      <c r="AE129" s="85"/>
      <c r="AF129" s="85"/>
      <c r="AI129" s="33"/>
      <c r="AJ129" s="39"/>
      <c r="AK129" s="39"/>
      <c r="AL129" s="39"/>
      <c r="AM129" s="76"/>
      <c r="AN129" s="39"/>
      <c r="AO129" s="39"/>
      <c r="AP129" s="33"/>
      <c r="AQ129" s="77"/>
      <c r="AR129" s="39"/>
      <c r="AS129" s="39"/>
      <c r="AT129" s="76"/>
      <c r="AU129" s="39"/>
      <c r="AV129" s="78"/>
      <c r="AW129" s="33"/>
      <c r="AX129" s="77"/>
      <c r="AY129" s="39"/>
      <c r="AZ129" s="39"/>
      <c r="BA129" s="76"/>
      <c r="BB129" s="39"/>
      <c r="BC129" s="78"/>
      <c r="BD129" s="33"/>
      <c r="BE129" s="77"/>
      <c r="BF129" s="39"/>
      <c r="BG129" s="39"/>
      <c r="BH129" s="76"/>
      <c r="BI129" s="39"/>
      <c r="BJ129" s="78"/>
      <c r="BK129" s="33"/>
    </row>
    <row r="130" spans="1:63" x14ac:dyDescent="0.35">
      <c r="A130" s="77"/>
      <c r="B130" s="39"/>
      <c r="C130" s="39"/>
      <c r="D130" s="39"/>
      <c r="E130" s="39"/>
      <c r="F130" s="73"/>
      <c r="G130" s="95">
        <f>Table14874532333435363313[[#This Row],[Hours Worked]]*Table14874532333435363313[[#This Row],[Rate]]</f>
        <v>0</v>
      </c>
      <c r="H130" s="116"/>
      <c r="I130" s="118">
        <f>IF(Table14874532333435363313[[#This Row],[Equipment Used (Dropdown)]] &lt;&gt; "", RIGHT(Table14874532333435363313[[#This Row],[Equipment Used (Dropdown)]],6),0)</f>
        <v>0</v>
      </c>
      <c r="J130" s="94"/>
      <c r="K130" s="95">
        <f>Table14874532333435363313[[#This Row],[Rate (Auto selects)]]*Table14874532333435363313[[#This Row],[Hours Used]]</f>
        <v>0</v>
      </c>
      <c r="S130" s="33"/>
      <c r="T130" s="39"/>
      <c r="U130" s="39"/>
      <c r="V130" s="39"/>
      <c r="W130" s="39"/>
      <c r="X130" s="39"/>
      <c r="Y130" s="112">
        <f>IF(X130 &lt;&gt; "", RIGHT(Table157753112838485868818[[#This Row],[Class (Dropdown)]],6),0)</f>
        <v>0</v>
      </c>
      <c r="Z130" s="108"/>
      <c r="AA130" s="107"/>
      <c r="AB130" s="111">
        <f>Table157753112838485868818[[#This Row],[Rate (Auto fill)]]*Table157753112838485868818[[#This Row],[Hours Groomed]]</f>
        <v>0</v>
      </c>
      <c r="AC130" s="32"/>
      <c r="AE130" s="85"/>
      <c r="AF130" s="85"/>
      <c r="AI130" s="33"/>
      <c r="AJ130" s="39"/>
      <c r="AK130" s="39"/>
      <c r="AL130" s="39"/>
      <c r="AM130" s="76"/>
      <c r="AN130" s="39"/>
      <c r="AO130" s="39"/>
      <c r="AP130" s="33"/>
      <c r="AQ130" s="77"/>
      <c r="AR130" s="39"/>
      <c r="AS130" s="39"/>
      <c r="AT130" s="76"/>
      <c r="AU130" s="39"/>
      <c r="AV130" s="78"/>
      <c r="AW130" s="33"/>
      <c r="AX130" s="77"/>
      <c r="AY130" s="39"/>
      <c r="AZ130" s="39"/>
      <c r="BA130" s="76"/>
      <c r="BB130" s="39"/>
      <c r="BC130" s="78"/>
      <c r="BD130" s="33"/>
      <c r="BE130" s="77"/>
      <c r="BF130" s="39"/>
      <c r="BG130" s="39"/>
      <c r="BH130" s="76"/>
      <c r="BI130" s="39"/>
      <c r="BJ130" s="78"/>
      <c r="BK130" s="33"/>
    </row>
    <row r="131" spans="1:63" x14ac:dyDescent="0.35">
      <c r="A131" s="77"/>
      <c r="B131" s="39"/>
      <c r="C131" s="39"/>
      <c r="D131" s="39"/>
      <c r="E131" s="39"/>
      <c r="F131" s="73"/>
      <c r="G131" s="95">
        <f>Table14874532333435363313[[#This Row],[Hours Worked]]*Table14874532333435363313[[#This Row],[Rate]]</f>
        <v>0</v>
      </c>
      <c r="H131" s="116"/>
      <c r="I131" s="118">
        <f>IF(Table14874532333435363313[[#This Row],[Equipment Used (Dropdown)]] &lt;&gt; "", RIGHT(Table14874532333435363313[[#This Row],[Equipment Used (Dropdown)]],6),0)</f>
        <v>0</v>
      </c>
      <c r="J131" s="94"/>
      <c r="K131" s="95">
        <f>Table14874532333435363313[[#This Row],[Rate (Auto selects)]]*Table14874532333435363313[[#This Row],[Hours Used]]</f>
        <v>0</v>
      </c>
      <c r="S131" s="33"/>
      <c r="T131" s="39"/>
      <c r="U131" s="39"/>
      <c r="V131" s="39"/>
      <c r="W131" s="39"/>
      <c r="X131" s="39"/>
      <c r="Y131" s="112">
        <f>IF(X131 &lt;&gt; "", RIGHT(Table157753112838485868818[[#This Row],[Class (Dropdown)]],6),0)</f>
        <v>0</v>
      </c>
      <c r="Z131" s="108"/>
      <c r="AA131" s="107"/>
      <c r="AB131" s="111">
        <f>Table157753112838485868818[[#This Row],[Rate (Auto fill)]]*Table157753112838485868818[[#This Row],[Hours Groomed]]</f>
        <v>0</v>
      </c>
      <c r="AC131" s="32"/>
      <c r="AE131" s="85"/>
      <c r="AF131" s="85"/>
      <c r="AI131" s="33"/>
      <c r="AJ131" s="39"/>
      <c r="AK131" s="39"/>
      <c r="AL131" s="39"/>
      <c r="AM131" s="76"/>
      <c r="AN131" s="39"/>
      <c r="AO131" s="39"/>
      <c r="AP131" s="33"/>
      <c r="AQ131" s="77"/>
      <c r="AR131" s="39"/>
      <c r="AS131" s="39"/>
      <c r="AT131" s="76"/>
      <c r="AU131" s="39"/>
      <c r="AV131" s="78"/>
      <c r="AW131" s="33"/>
      <c r="AX131" s="77"/>
      <c r="AY131" s="39"/>
      <c r="AZ131" s="39"/>
      <c r="BA131" s="76"/>
      <c r="BB131" s="39"/>
      <c r="BC131" s="78"/>
      <c r="BD131" s="33"/>
      <c r="BE131" s="77"/>
      <c r="BF131" s="39"/>
      <c r="BG131" s="39"/>
      <c r="BH131" s="76"/>
      <c r="BI131" s="39"/>
      <c r="BJ131" s="78"/>
      <c r="BK131" s="33"/>
    </row>
    <row r="132" spans="1:63" x14ac:dyDescent="0.35">
      <c r="A132" s="77"/>
      <c r="B132" s="39"/>
      <c r="C132" s="39"/>
      <c r="D132" s="39"/>
      <c r="E132" s="39"/>
      <c r="F132" s="73"/>
      <c r="G132" s="95">
        <f>Table14874532333435363313[[#This Row],[Hours Worked]]*Table14874532333435363313[[#This Row],[Rate]]</f>
        <v>0</v>
      </c>
      <c r="H132" s="116"/>
      <c r="I132" s="118">
        <f>IF(Table14874532333435363313[[#This Row],[Equipment Used (Dropdown)]] &lt;&gt; "", RIGHT(Table14874532333435363313[[#This Row],[Equipment Used (Dropdown)]],6),0)</f>
        <v>0</v>
      </c>
      <c r="J132" s="94"/>
      <c r="K132" s="95">
        <f>Table14874532333435363313[[#This Row],[Rate (Auto selects)]]*Table14874532333435363313[[#This Row],[Hours Used]]</f>
        <v>0</v>
      </c>
      <c r="S132" s="33"/>
      <c r="T132" s="39"/>
      <c r="U132" s="39"/>
      <c r="V132" s="39"/>
      <c r="W132" s="39"/>
      <c r="X132" s="39"/>
      <c r="Y132" s="112">
        <f>IF(X132 &lt;&gt; "", RIGHT(Table157753112838485868818[[#This Row],[Class (Dropdown)]],6),0)</f>
        <v>0</v>
      </c>
      <c r="Z132" s="108"/>
      <c r="AA132" s="107"/>
      <c r="AB132" s="111">
        <f>Table157753112838485868818[[#This Row],[Rate (Auto fill)]]*Table157753112838485868818[[#This Row],[Hours Groomed]]</f>
        <v>0</v>
      </c>
      <c r="AC132" s="32"/>
      <c r="AE132" s="85"/>
      <c r="AF132" s="85"/>
      <c r="AI132" s="33"/>
      <c r="AJ132" s="39"/>
      <c r="AK132" s="39"/>
      <c r="AL132" s="39"/>
      <c r="AM132" s="76"/>
      <c r="AN132" s="39"/>
      <c r="AO132" s="39"/>
      <c r="AP132" s="33"/>
      <c r="AQ132" s="77"/>
      <c r="AR132" s="39"/>
      <c r="AS132" s="39"/>
      <c r="AT132" s="76"/>
      <c r="AU132" s="39"/>
      <c r="AV132" s="78"/>
      <c r="AW132" s="33"/>
      <c r="AX132" s="77"/>
      <c r="AY132" s="39"/>
      <c r="AZ132" s="39"/>
      <c r="BA132" s="76"/>
      <c r="BB132" s="39"/>
      <c r="BC132" s="78"/>
      <c r="BD132" s="33"/>
      <c r="BE132" s="77"/>
      <c r="BF132" s="39"/>
      <c r="BG132" s="39"/>
      <c r="BH132" s="76"/>
      <c r="BI132" s="39"/>
      <c r="BJ132" s="78"/>
      <c r="BK132" s="33"/>
    </row>
    <row r="133" spans="1:63" x14ac:dyDescent="0.35">
      <c r="A133" s="77"/>
      <c r="B133" s="39"/>
      <c r="C133" s="39"/>
      <c r="D133" s="39"/>
      <c r="E133" s="39"/>
      <c r="F133" s="73"/>
      <c r="G133" s="95">
        <f>Table14874532333435363313[[#This Row],[Hours Worked]]*Table14874532333435363313[[#This Row],[Rate]]</f>
        <v>0</v>
      </c>
      <c r="H133" s="116"/>
      <c r="I133" s="118">
        <f>IF(Table14874532333435363313[[#This Row],[Equipment Used (Dropdown)]] &lt;&gt; "", RIGHT(Table14874532333435363313[[#This Row],[Equipment Used (Dropdown)]],6),0)</f>
        <v>0</v>
      </c>
      <c r="J133" s="94"/>
      <c r="K133" s="95">
        <f>Table14874532333435363313[[#This Row],[Rate (Auto selects)]]*Table14874532333435363313[[#This Row],[Hours Used]]</f>
        <v>0</v>
      </c>
      <c r="S133" s="33"/>
      <c r="T133" s="39"/>
      <c r="U133" s="39"/>
      <c r="V133" s="39"/>
      <c r="W133" s="39"/>
      <c r="X133" s="39"/>
      <c r="Y133" s="112">
        <f>IF(X133 &lt;&gt; "", RIGHT(Table157753112838485868818[[#This Row],[Class (Dropdown)]],6),0)</f>
        <v>0</v>
      </c>
      <c r="Z133" s="108"/>
      <c r="AA133" s="107"/>
      <c r="AB133" s="111">
        <f>Table157753112838485868818[[#This Row],[Rate (Auto fill)]]*Table157753112838485868818[[#This Row],[Hours Groomed]]</f>
        <v>0</v>
      </c>
      <c r="AC133" s="32"/>
      <c r="AE133" s="85"/>
      <c r="AF133" s="85"/>
      <c r="AI133" s="33"/>
      <c r="AJ133" s="39"/>
      <c r="AK133" s="39"/>
      <c r="AL133" s="39"/>
      <c r="AM133" s="76"/>
      <c r="AN133" s="39"/>
      <c r="AO133" s="39"/>
      <c r="AP133" s="33"/>
      <c r="AQ133" s="77"/>
      <c r="AR133" s="39"/>
      <c r="AS133" s="39"/>
      <c r="AT133" s="76"/>
      <c r="AU133" s="39"/>
      <c r="AV133" s="78"/>
      <c r="AW133" s="33"/>
      <c r="AX133" s="77"/>
      <c r="AY133" s="39"/>
      <c r="AZ133" s="39"/>
      <c r="BA133" s="76"/>
      <c r="BB133" s="39"/>
      <c r="BC133" s="78"/>
      <c r="BD133" s="33"/>
      <c r="BE133" s="77"/>
      <c r="BF133" s="39"/>
      <c r="BG133" s="39"/>
      <c r="BH133" s="76"/>
      <c r="BI133" s="39"/>
      <c r="BJ133" s="78"/>
      <c r="BK133" s="33"/>
    </row>
    <row r="134" spans="1:63" x14ac:dyDescent="0.35">
      <c r="A134" s="77"/>
      <c r="B134" s="39"/>
      <c r="C134" s="39"/>
      <c r="D134" s="39"/>
      <c r="E134" s="39"/>
      <c r="F134" s="73"/>
      <c r="G134" s="95">
        <f>Table14874532333435363313[[#This Row],[Hours Worked]]*Table14874532333435363313[[#This Row],[Rate]]</f>
        <v>0</v>
      </c>
      <c r="H134" s="116"/>
      <c r="I134" s="118">
        <f>IF(Table14874532333435363313[[#This Row],[Equipment Used (Dropdown)]] &lt;&gt; "", RIGHT(Table14874532333435363313[[#This Row],[Equipment Used (Dropdown)]],6),0)</f>
        <v>0</v>
      </c>
      <c r="J134" s="94"/>
      <c r="K134" s="95">
        <f>Table14874532333435363313[[#This Row],[Rate (Auto selects)]]*Table14874532333435363313[[#This Row],[Hours Used]]</f>
        <v>0</v>
      </c>
      <c r="S134" s="33"/>
      <c r="T134" s="39"/>
      <c r="U134" s="39"/>
      <c r="V134" s="39"/>
      <c r="W134" s="39"/>
      <c r="X134" s="39"/>
      <c r="Y134" s="112">
        <f>IF(X134 &lt;&gt; "", RIGHT(Table157753112838485868818[[#This Row],[Class (Dropdown)]],6),0)</f>
        <v>0</v>
      </c>
      <c r="Z134" s="108"/>
      <c r="AA134" s="107"/>
      <c r="AB134" s="111">
        <f>Table157753112838485868818[[#This Row],[Rate (Auto fill)]]*Table157753112838485868818[[#This Row],[Hours Groomed]]</f>
        <v>0</v>
      </c>
      <c r="AC134" s="32"/>
      <c r="AE134" s="85"/>
      <c r="AF134" s="85"/>
      <c r="AI134" s="33"/>
      <c r="AJ134" s="39"/>
      <c r="AK134" s="39"/>
      <c r="AL134" s="39"/>
      <c r="AM134" s="76"/>
      <c r="AN134" s="39"/>
      <c r="AO134" s="39"/>
      <c r="AP134" s="33"/>
      <c r="AQ134" s="77"/>
      <c r="AR134" s="39"/>
      <c r="AS134" s="39"/>
      <c r="AT134" s="76"/>
      <c r="AU134" s="39"/>
      <c r="AV134" s="78"/>
      <c r="AW134" s="33"/>
      <c r="AX134" s="77"/>
      <c r="AY134" s="39"/>
      <c r="AZ134" s="39"/>
      <c r="BA134" s="76"/>
      <c r="BB134" s="39"/>
      <c r="BC134" s="78"/>
      <c r="BD134" s="33"/>
      <c r="BE134" s="77"/>
      <c r="BF134" s="39"/>
      <c r="BG134" s="39"/>
      <c r="BH134" s="76"/>
      <c r="BI134" s="39"/>
      <c r="BJ134" s="78"/>
      <c r="BK134" s="33"/>
    </row>
    <row r="135" spans="1:63" x14ac:dyDescent="0.35">
      <c r="A135" s="77"/>
      <c r="B135" s="39"/>
      <c r="C135" s="39"/>
      <c r="D135" s="39"/>
      <c r="E135" s="39"/>
      <c r="F135" s="73"/>
      <c r="G135" s="95">
        <f>Table14874532333435363313[[#This Row],[Hours Worked]]*Table14874532333435363313[[#This Row],[Rate]]</f>
        <v>0</v>
      </c>
      <c r="H135" s="116"/>
      <c r="I135" s="118">
        <f>IF(Table14874532333435363313[[#This Row],[Equipment Used (Dropdown)]] &lt;&gt; "", RIGHT(Table14874532333435363313[[#This Row],[Equipment Used (Dropdown)]],6),0)</f>
        <v>0</v>
      </c>
      <c r="J135" s="94"/>
      <c r="K135" s="95">
        <f>Table14874532333435363313[[#This Row],[Rate (Auto selects)]]*Table14874532333435363313[[#This Row],[Hours Used]]</f>
        <v>0</v>
      </c>
      <c r="S135" s="33"/>
      <c r="T135" s="39"/>
      <c r="U135" s="39"/>
      <c r="V135" s="39"/>
      <c r="W135" s="39"/>
      <c r="X135" s="39"/>
      <c r="Y135" s="112">
        <f>IF(X135 &lt;&gt; "", RIGHT(Table157753112838485868818[[#This Row],[Class (Dropdown)]],6),0)</f>
        <v>0</v>
      </c>
      <c r="Z135" s="108"/>
      <c r="AA135" s="107"/>
      <c r="AB135" s="111">
        <f>Table157753112838485868818[[#This Row],[Rate (Auto fill)]]*Table157753112838485868818[[#This Row],[Hours Groomed]]</f>
        <v>0</v>
      </c>
      <c r="AC135" s="32"/>
      <c r="AE135" s="85"/>
      <c r="AF135" s="85"/>
      <c r="AI135" s="33"/>
      <c r="AJ135" s="39"/>
      <c r="AK135" s="39"/>
      <c r="AL135" s="39"/>
      <c r="AM135" s="76"/>
      <c r="AN135" s="39"/>
      <c r="AO135" s="39"/>
      <c r="AP135" s="33"/>
      <c r="AQ135" s="77"/>
      <c r="AR135" s="39"/>
      <c r="AS135" s="39"/>
      <c r="AT135" s="76"/>
      <c r="AU135" s="39"/>
      <c r="AV135" s="78"/>
      <c r="AW135" s="33"/>
      <c r="AX135" s="77"/>
      <c r="AY135" s="39"/>
      <c r="AZ135" s="39"/>
      <c r="BA135" s="76"/>
      <c r="BB135" s="39"/>
      <c r="BC135" s="78"/>
      <c r="BD135" s="33"/>
      <c r="BE135" s="77"/>
      <c r="BF135" s="39"/>
      <c r="BG135" s="39"/>
      <c r="BH135" s="76"/>
      <c r="BI135" s="39"/>
      <c r="BJ135" s="78"/>
      <c r="BK135" s="33"/>
    </row>
    <row r="136" spans="1:63" x14ac:dyDescent="0.35">
      <c r="A136" s="77"/>
      <c r="B136" s="39"/>
      <c r="C136" s="39"/>
      <c r="D136" s="39"/>
      <c r="E136" s="39"/>
      <c r="F136" s="73"/>
      <c r="G136" s="95">
        <f>Table14874532333435363313[[#This Row],[Hours Worked]]*Table14874532333435363313[[#This Row],[Rate]]</f>
        <v>0</v>
      </c>
      <c r="H136" s="116"/>
      <c r="I136" s="118">
        <f>IF(Table14874532333435363313[[#This Row],[Equipment Used (Dropdown)]] &lt;&gt; "", RIGHT(Table14874532333435363313[[#This Row],[Equipment Used (Dropdown)]],6),0)</f>
        <v>0</v>
      </c>
      <c r="J136" s="94"/>
      <c r="K136" s="95">
        <f>Table14874532333435363313[[#This Row],[Rate (Auto selects)]]*Table14874532333435363313[[#This Row],[Hours Used]]</f>
        <v>0</v>
      </c>
      <c r="S136" s="33"/>
      <c r="T136" s="39"/>
      <c r="U136" s="39"/>
      <c r="V136" s="39"/>
      <c r="W136" s="39"/>
      <c r="X136" s="39"/>
      <c r="Y136" s="112">
        <f>IF(X136 &lt;&gt; "", RIGHT(Table157753112838485868818[[#This Row],[Class (Dropdown)]],6),0)</f>
        <v>0</v>
      </c>
      <c r="Z136" s="108"/>
      <c r="AA136" s="107"/>
      <c r="AB136" s="111">
        <f>Table157753112838485868818[[#This Row],[Rate (Auto fill)]]*Table157753112838485868818[[#This Row],[Hours Groomed]]</f>
        <v>0</v>
      </c>
      <c r="AC136" s="32"/>
      <c r="AE136" s="85"/>
      <c r="AF136" s="85"/>
      <c r="AI136" s="33"/>
      <c r="AJ136" s="39"/>
      <c r="AK136" s="39"/>
      <c r="AL136" s="39"/>
      <c r="AM136" s="76"/>
      <c r="AN136" s="39"/>
      <c r="AO136" s="39"/>
      <c r="AP136" s="33"/>
      <c r="AQ136" s="77"/>
      <c r="AR136" s="39"/>
      <c r="AS136" s="39"/>
      <c r="AT136" s="76"/>
      <c r="AU136" s="39"/>
      <c r="AV136" s="78"/>
      <c r="AW136" s="33"/>
      <c r="AX136" s="77"/>
      <c r="AY136" s="39"/>
      <c r="AZ136" s="39"/>
      <c r="BA136" s="76"/>
      <c r="BB136" s="39"/>
      <c r="BC136" s="78"/>
      <c r="BD136" s="33"/>
      <c r="BE136" s="77"/>
      <c r="BF136" s="39"/>
      <c r="BG136" s="39"/>
      <c r="BH136" s="76"/>
      <c r="BI136" s="39"/>
      <c r="BJ136" s="78"/>
      <c r="BK136" s="33"/>
    </row>
    <row r="137" spans="1:63" x14ac:dyDescent="0.35">
      <c r="A137" s="77"/>
      <c r="B137" s="39"/>
      <c r="C137" s="39"/>
      <c r="D137" s="39"/>
      <c r="E137" s="39"/>
      <c r="F137" s="73"/>
      <c r="G137" s="95">
        <f>Table14874532333435363313[[#This Row],[Hours Worked]]*Table14874532333435363313[[#This Row],[Rate]]</f>
        <v>0</v>
      </c>
      <c r="H137" s="116"/>
      <c r="I137" s="118">
        <f>IF(Table14874532333435363313[[#This Row],[Equipment Used (Dropdown)]] &lt;&gt; "", RIGHT(Table14874532333435363313[[#This Row],[Equipment Used (Dropdown)]],6),0)</f>
        <v>0</v>
      </c>
      <c r="J137" s="94"/>
      <c r="K137" s="95">
        <f>Table14874532333435363313[[#This Row],[Rate (Auto selects)]]*Table14874532333435363313[[#This Row],[Hours Used]]</f>
        <v>0</v>
      </c>
      <c r="S137" s="33"/>
      <c r="T137" s="39"/>
      <c r="U137" s="39"/>
      <c r="V137" s="39"/>
      <c r="W137" s="39"/>
      <c r="X137" s="39"/>
      <c r="Y137" s="112">
        <f>IF(X137 &lt;&gt; "", RIGHT(Table157753112838485868818[[#This Row],[Class (Dropdown)]],6),0)</f>
        <v>0</v>
      </c>
      <c r="Z137" s="108"/>
      <c r="AA137" s="107"/>
      <c r="AB137" s="111">
        <f>Table157753112838485868818[[#This Row],[Rate (Auto fill)]]*Table157753112838485868818[[#This Row],[Hours Groomed]]</f>
        <v>0</v>
      </c>
      <c r="AC137" s="32"/>
      <c r="AE137" s="85"/>
      <c r="AF137" s="85"/>
      <c r="AI137" s="33"/>
      <c r="AJ137" s="39"/>
      <c r="AK137" s="39"/>
      <c r="AL137" s="39"/>
      <c r="AM137" s="76"/>
      <c r="AN137" s="39"/>
      <c r="AO137" s="39"/>
      <c r="AP137" s="33"/>
      <c r="AQ137" s="77"/>
      <c r="AR137" s="39"/>
      <c r="AS137" s="39"/>
      <c r="AT137" s="76"/>
      <c r="AU137" s="39"/>
      <c r="AV137" s="78"/>
      <c r="AW137" s="33"/>
      <c r="AX137" s="77"/>
      <c r="AY137" s="39"/>
      <c r="AZ137" s="39"/>
      <c r="BA137" s="76"/>
      <c r="BB137" s="39"/>
      <c r="BC137" s="78"/>
      <c r="BD137" s="33"/>
      <c r="BE137" s="77"/>
      <c r="BF137" s="39"/>
      <c r="BG137" s="39"/>
      <c r="BH137" s="76"/>
      <c r="BI137" s="39"/>
      <c r="BJ137" s="78"/>
      <c r="BK137" s="33"/>
    </row>
    <row r="138" spans="1:63" x14ac:dyDescent="0.35">
      <c r="A138" s="77"/>
      <c r="B138" s="39"/>
      <c r="C138" s="39"/>
      <c r="D138" s="39"/>
      <c r="E138" s="39"/>
      <c r="F138" s="73"/>
      <c r="G138" s="95">
        <f>Table14874532333435363313[[#This Row],[Hours Worked]]*Table14874532333435363313[[#This Row],[Rate]]</f>
        <v>0</v>
      </c>
      <c r="H138" s="116"/>
      <c r="I138" s="118">
        <f>IF(Table14874532333435363313[[#This Row],[Equipment Used (Dropdown)]] &lt;&gt; "", RIGHT(Table14874532333435363313[[#This Row],[Equipment Used (Dropdown)]],6),0)</f>
        <v>0</v>
      </c>
      <c r="J138" s="94"/>
      <c r="K138" s="95">
        <f>Table14874532333435363313[[#This Row],[Rate (Auto selects)]]*Table14874532333435363313[[#This Row],[Hours Used]]</f>
        <v>0</v>
      </c>
      <c r="S138" s="33"/>
      <c r="T138" s="39"/>
      <c r="U138" s="39"/>
      <c r="V138" s="39"/>
      <c r="W138" s="39"/>
      <c r="X138" s="39"/>
      <c r="Y138" s="112">
        <f>IF(X138 &lt;&gt; "", RIGHT(Table157753112838485868818[[#This Row],[Class (Dropdown)]],6),0)</f>
        <v>0</v>
      </c>
      <c r="Z138" s="108"/>
      <c r="AA138" s="107"/>
      <c r="AB138" s="111">
        <f>Table157753112838485868818[[#This Row],[Rate (Auto fill)]]*Table157753112838485868818[[#This Row],[Hours Groomed]]</f>
        <v>0</v>
      </c>
      <c r="AC138" s="32"/>
      <c r="AE138" s="85"/>
      <c r="AF138" s="85"/>
      <c r="AI138" s="33"/>
      <c r="AJ138" s="39"/>
      <c r="AK138" s="39"/>
      <c r="AL138" s="39"/>
      <c r="AM138" s="76"/>
      <c r="AN138" s="39"/>
      <c r="AO138" s="39"/>
      <c r="AP138" s="33"/>
      <c r="AQ138" s="77"/>
      <c r="AR138" s="39"/>
      <c r="AS138" s="39"/>
      <c r="AT138" s="76"/>
      <c r="AU138" s="39"/>
      <c r="AV138" s="78"/>
      <c r="AW138" s="33"/>
      <c r="AX138" s="77"/>
      <c r="AY138" s="39"/>
      <c r="AZ138" s="39"/>
      <c r="BA138" s="76"/>
      <c r="BB138" s="39"/>
      <c r="BC138" s="78"/>
      <c r="BD138" s="33"/>
      <c r="BE138" s="77"/>
      <c r="BF138" s="39"/>
      <c r="BG138" s="39"/>
      <c r="BH138" s="76"/>
      <c r="BI138" s="39"/>
      <c r="BJ138" s="78"/>
      <c r="BK138" s="33"/>
    </row>
    <row r="139" spans="1:63" x14ac:dyDescent="0.35">
      <c r="A139" s="77"/>
      <c r="B139" s="39"/>
      <c r="C139" s="39"/>
      <c r="D139" s="39"/>
      <c r="E139" s="39"/>
      <c r="F139" s="73"/>
      <c r="G139" s="95">
        <f>Table14874532333435363313[[#This Row],[Hours Worked]]*Table14874532333435363313[[#This Row],[Rate]]</f>
        <v>0</v>
      </c>
      <c r="H139" s="116"/>
      <c r="I139" s="118">
        <f>IF(Table14874532333435363313[[#This Row],[Equipment Used (Dropdown)]] &lt;&gt; "", RIGHT(Table14874532333435363313[[#This Row],[Equipment Used (Dropdown)]],6),0)</f>
        <v>0</v>
      </c>
      <c r="J139" s="94"/>
      <c r="K139" s="95">
        <f>Table14874532333435363313[[#This Row],[Rate (Auto selects)]]*Table14874532333435363313[[#This Row],[Hours Used]]</f>
        <v>0</v>
      </c>
      <c r="S139" s="33"/>
      <c r="T139" s="39"/>
      <c r="U139" s="39"/>
      <c r="V139" s="39"/>
      <c r="W139" s="39"/>
      <c r="X139" s="39"/>
      <c r="Y139" s="112">
        <f>IF(X139 &lt;&gt; "", RIGHT(Table157753112838485868818[[#This Row],[Class (Dropdown)]],6),0)</f>
        <v>0</v>
      </c>
      <c r="Z139" s="108"/>
      <c r="AA139" s="107"/>
      <c r="AB139" s="111">
        <f>Table157753112838485868818[[#This Row],[Rate (Auto fill)]]*Table157753112838485868818[[#This Row],[Hours Groomed]]</f>
        <v>0</v>
      </c>
      <c r="AC139" s="32"/>
      <c r="AE139" s="85"/>
      <c r="AF139" s="85"/>
      <c r="AI139" s="33"/>
      <c r="AJ139" s="39"/>
      <c r="AK139" s="39"/>
      <c r="AL139" s="39"/>
      <c r="AM139" s="76"/>
      <c r="AN139" s="39"/>
      <c r="AO139" s="39"/>
      <c r="AP139" s="33"/>
      <c r="AQ139" s="77"/>
      <c r="AR139" s="39"/>
      <c r="AS139" s="39"/>
      <c r="AT139" s="76"/>
      <c r="AU139" s="39"/>
      <c r="AV139" s="78"/>
      <c r="AW139" s="33"/>
      <c r="AX139" s="77"/>
      <c r="AY139" s="39"/>
      <c r="AZ139" s="39"/>
      <c r="BA139" s="76"/>
      <c r="BB139" s="39"/>
      <c r="BC139" s="78"/>
      <c r="BD139" s="33"/>
      <c r="BE139" s="77"/>
      <c r="BF139" s="39"/>
      <c r="BG139" s="39"/>
      <c r="BH139" s="76"/>
      <c r="BI139" s="39"/>
      <c r="BJ139" s="78"/>
      <c r="BK139" s="33"/>
    </row>
    <row r="140" spans="1:63" x14ac:dyDescent="0.35">
      <c r="A140" s="77"/>
      <c r="B140" s="39"/>
      <c r="C140" s="39"/>
      <c r="D140" s="39"/>
      <c r="E140" s="39"/>
      <c r="F140" s="73"/>
      <c r="G140" s="95">
        <f>Table14874532333435363313[[#This Row],[Hours Worked]]*Table14874532333435363313[[#This Row],[Rate]]</f>
        <v>0</v>
      </c>
      <c r="H140" s="116"/>
      <c r="I140" s="118">
        <f>IF(Table14874532333435363313[[#This Row],[Equipment Used (Dropdown)]] &lt;&gt; "", RIGHT(Table14874532333435363313[[#This Row],[Equipment Used (Dropdown)]],6),0)</f>
        <v>0</v>
      </c>
      <c r="J140" s="94"/>
      <c r="K140" s="95">
        <f>Table14874532333435363313[[#This Row],[Rate (Auto selects)]]*Table14874532333435363313[[#This Row],[Hours Used]]</f>
        <v>0</v>
      </c>
      <c r="S140" s="33"/>
      <c r="T140" s="39"/>
      <c r="U140" s="39"/>
      <c r="V140" s="39"/>
      <c r="W140" s="39"/>
      <c r="X140" s="39"/>
      <c r="Y140" s="112">
        <f>IF(X140 &lt;&gt; "", RIGHT(Table157753112838485868818[[#This Row],[Class (Dropdown)]],6),0)</f>
        <v>0</v>
      </c>
      <c r="Z140" s="108"/>
      <c r="AA140" s="107"/>
      <c r="AB140" s="111">
        <f>Table157753112838485868818[[#This Row],[Rate (Auto fill)]]*Table157753112838485868818[[#This Row],[Hours Groomed]]</f>
        <v>0</v>
      </c>
      <c r="AC140" s="32"/>
      <c r="AE140" s="85"/>
      <c r="AF140" s="85"/>
      <c r="AI140" s="33"/>
      <c r="AJ140" s="39"/>
      <c r="AK140" s="39"/>
      <c r="AL140" s="39"/>
      <c r="AM140" s="76"/>
      <c r="AN140" s="39"/>
      <c r="AO140" s="39"/>
      <c r="AP140" s="33"/>
      <c r="AQ140" s="77"/>
      <c r="AR140" s="39"/>
      <c r="AS140" s="39"/>
      <c r="AT140" s="76"/>
      <c r="AU140" s="39"/>
      <c r="AV140" s="78"/>
      <c r="AW140" s="33"/>
      <c r="AX140" s="77"/>
      <c r="AY140" s="39"/>
      <c r="AZ140" s="39"/>
      <c r="BA140" s="76"/>
      <c r="BB140" s="39"/>
      <c r="BC140" s="78"/>
      <c r="BD140" s="33"/>
      <c r="BE140" s="77"/>
      <c r="BF140" s="39"/>
      <c r="BG140" s="39"/>
      <c r="BH140" s="76"/>
      <c r="BI140" s="39"/>
      <c r="BJ140" s="78"/>
      <c r="BK140" s="33"/>
    </row>
    <row r="141" spans="1:63" x14ac:dyDescent="0.35">
      <c r="A141" s="77"/>
      <c r="B141" s="39"/>
      <c r="C141" s="39"/>
      <c r="D141" s="39"/>
      <c r="E141" s="39"/>
      <c r="F141" s="73"/>
      <c r="G141" s="95">
        <f>Table14874532333435363313[[#This Row],[Hours Worked]]*Table14874532333435363313[[#This Row],[Rate]]</f>
        <v>0</v>
      </c>
      <c r="H141" s="116"/>
      <c r="I141" s="118">
        <f>IF(Table14874532333435363313[[#This Row],[Equipment Used (Dropdown)]] &lt;&gt; "", RIGHT(Table14874532333435363313[[#This Row],[Equipment Used (Dropdown)]],6),0)</f>
        <v>0</v>
      </c>
      <c r="J141" s="94"/>
      <c r="K141" s="95">
        <f>Table14874532333435363313[[#This Row],[Rate (Auto selects)]]*Table14874532333435363313[[#This Row],[Hours Used]]</f>
        <v>0</v>
      </c>
      <c r="S141" s="33"/>
      <c r="T141" s="39"/>
      <c r="U141" s="39"/>
      <c r="V141" s="39"/>
      <c r="W141" s="39"/>
      <c r="X141" s="39"/>
      <c r="Y141" s="112">
        <f>IF(X141 &lt;&gt; "", RIGHT(Table157753112838485868818[[#This Row],[Class (Dropdown)]],6),0)</f>
        <v>0</v>
      </c>
      <c r="Z141" s="108"/>
      <c r="AA141" s="107"/>
      <c r="AB141" s="111">
        <f>Table157753112838485868818[[#This Row],[Rate (Auto fill)]]*Table157753112838485868818[[#This Row],[Hours Groomed]]</f>
        <v>0</v>
      </c>
      <c r="AC141" s="32"/>
      <c r="AE141" s="85"/>
      <c r="AF141" s="85"/>
      <c r="AI141" s="33"/>
      <c r="AJ141" s="39"/>
      <c r="AK141" s="39"/>
      <c r="AL141" s="39"/>
      <c r="AM141" s="76"/>
      <c r="AN141" s="39"/>
      <c r="AO141" s="39"/>
      <c r="AP141" s="33"/>
      <c r="AQ141" s="77"/>
      <c r="AR141" s="39"/>
      <c r="AS141" s="39"/>
      <c r="AT141" s="76"/>
      <c r="AU141" s="39"/>
      <c r="AV141" s="78"/>
      <c r="AW141" s="33"/>
      <c r="AX141" s="77"/>
      <c r="AY141" s="39"/>
      <c r="AZ141" s="39"/>
      <c r="BA141" s="76"/>
      <c r="BB141" s="39"/>
      <c r="BC141" s="78"/>
      <c r="BD141" s="33"/>
      <c r="BE141" s="77"/>
      <c r="BF141" s="39"/>
      <c r="BG141" s="39"/>
      <c r="BH141" s="76"/>
      <c r="BI141" s="39"/>
      <c r="BJ141" s="78"/>
      <c r="BK141" s="33"/>
    </row>
    <row r="142" spans="1:63" x14ac:dyDescent="0.35">
      <c r="A142" s="77"/>
      <c r="B142" s="39"/>
      <c r="C142" s="39"/>
      <c r="D142" s="39"/>
      <c r="E142" s="39"/>
      <c r="F142" s="73"/>
      <c r="G142" s="95">
        <f>Table14874532333435363313[[#This Row],[Hours Worked]]*Table14874532333435363313[[#This Row],[Rate]]</f>
        <v>0</v>
      </c>
      <c r="H142" s="116"/>
      <c r="I142" s="118">
        <f>IF(Table14874532333435363313[[#This Row],[Equipment Used (Dropdown)]] &lt;&gt; "", RIGHT(Table14874532333435363313[[#This Row],[Equipment Used (Dropdown)]],6),0)</f>
        <v>0</v>
      </c>
      <c r="J142" s="94"/>
      <c r="K142" s="95">
        <f>Table14874532333435363313[[#This Row],[Rate (Auto selects)]]*Table14874532333435363313[[#This Row],[Hours Used]]</f>
        <v>0</v>
      </c>
      <c r="S142" s="33"/>
      <c r="T142" s="39"/>
      <c r="U142" s="39"/>
      <c r="V142" s="39"/>
      <c r="W142" s="39"/>
      <c r="X142" s="39"/>
      <c r="Y142" s="112">
        <f>IF(X142 &lt;&gt; "", RIGHT(Table157753112838485868818[[#This Row],[Class (Dropdown)]],6),0)</f>
        <v>0</v>
      </c>
      <c r="Z142" s="108"/>
      <c r="AA142" s="107"/>
      <c r="AB142" s="111">
        <f>Table157753112838485868818[[#This Row],[Rate (Auto fill)]]*Table157753112838485868818[[#This Row],[Hours Groomed]]</f>
        <v>0</v>
      </c>
      <c r="AC142" s="32"/>
      <c r="AE142" s="85"/>
      <c r="AF142" s="85"/>
      <c r="AI142" s="33"/>
      <c r="AJ142" s="39"/>
      <c r="AK142" s="39"/>
      <c r="AL142" s="39"/>
      <c r="AM142" s="76"/>
      <c r="AN142" s="39"/>
      <c r="AO142" s="39"/>
      <c r="AP142" s="33"/>
      <c r="AQ142" s="77"/>
      <c r="AR142" s="39"/>
      <c r="AS142" s="39"/>
      <c r="AT142" s="76"/>
      <c r="AU142" s="39"/>
      <c r="AV142" s="78"/>
      <c r="AW142" s="33"/>
      <c r="AX142" s="77"/>
      <c r="AY142" s="39"/>
      <c r="AZ142" s="39"/>
      <c r="BA142" s="76"/>
      <c r="BB142" s="39"/>
      <c r="BC142" s="78"/>
      <c r="BD142" s="33"/>
      <c r="BE142" s="77"/>
      <c r="BF142" s="39"/>
      <c r="BG142" s="39"/>
      <c r="BH142" s="76"/>
      <c r="BI142" s="39"/>
      <c r="BJ142" s="78"/>
      <c r="BK142" s="33"/>
    </row>
    <row r="143" spans="1:63" x14ac:dyDescent="0.35">
      <c r="A143" s="77"/>
      <c r="B143" s="39"/>
      <c r="C143" s="39"/>
      <c r="D143" s="39"/>
      <c r="E143" s="39"/>
      <c r="F143" s="73"/>
      <c r="G143" s="95">
        <f>Table14874532333435363313[[#This Row],[Hours Worked]]*Table14874532333435363313[[#This Row],[Rate]]</f>
        <v>0</v>
      </c>
      <c r="H143" s="116"/>
      <c r="I143" s="118">
        <f>IF(Table14874532333435363313[[#This Row],[Equipment Used (Dropdown)]] &lt;&gt; "", RIGHT(Table14874532333435363313[[#This Row],[Equipment Used (Dropdown)]],6),0)</f>
        <v>0</v>
      </c>
      <c r="J143" s="94"/>
      <c r="K143" s="95">
        <f>Table14874532333435363313[[#This Row],[Rate (Auto selects)]]*Table14874532333435363313[[#This Row],[Hours Used]]</f>
        <v>0</v>
      </c>
      <c r="S143" s="33"/>
      <c r="T143" s="39"/>
      <c r="U143" s="39"/>
      <c r="V143" s="39"/>
      <c r="W143" s="39"/>
      <c r="X143" s="39"/>
      <c r="Y143" s="112">
        <f>IF(X143 &lt;&gt; "", RIGHT(Table157753112838485868818[[#This Row],[Class (Dropdown)]],6),0)</f>
        <v>0</v>
      </c>
      <c r="Z143" s="108"/>
      <c r="AA143" s="107"/>
      <c r="AB143" s="111">
        <f>Table157753112838485868818[[#This Row],[Rate (Auto fill)]]*Table157753112838485868818[[#This Row],[Hours Groomed]]</f>
        <v>0</v>
      </c>
      <c r="AC143" s="32"/>
      <c r="AE143" s="85"/>
      <c r="AF143" s="85"/>
      <c r="AI143" s="33"/>
      <c r="AJ143" s="39"/>
      <c r="AK143" s="39"/>
      <c r="AL143" s="39"/>
      <c r="AM143" s="76"/>
      <c r="AN143" s="39"/>
      <c r="AO143" s="39"/>
      <c r="AP143" s="33"/>
      <c r="AQ143" s="77"/>
      <c r="AR143" s="39"/>
      <c r="AS143" s="39"/>
      <c r="AT143" s="76"/>
      <c r="AU143" s="39"/>
      <c r="AV143" s="78"/>
      <c r="AW143" s="33"/>
      <c r="AX143" s="77"/>
      <c r="AY143" s="39"/>
      <c r="AZ143" s="39"/>
      <c r="BA143" s="76"/>
      <c r="BB143" s="39"/>
      <c r="BC143" s="78"/>
      <c r="BD143" s="33"/>
      <c r="BE143" s="77"/>
      <c r="BF143" s="39"/>
      <c r="BG143" s="39"/>
      <c r="BH143" s="76"/>
      <c r="BI143" s="39"/>
      <c r="BJ143" s="78"/>
      <c r="BK143" s="33"/>
    </row>
    <row r="144" spans="1:63" x14ac:dyDescent="0.35">
      <c r="A144" s="77"/>
      <c r="B144" s="39"/>
      <c r="C144" s="39"/>
      <c r="D144" s="39"/>
      <c r="E144" s="39"/>
      <c r="F144" s="73"/>
      <c r="G144" s="95">
        <f>Table14874532333435363313[[#This Row],[Hours Worked]]*Table14874532333435363313[[#This Row],[Rate]]</f>
        <v>0</v>
      </c>
      <c r="H144" s="116"/>
      <c r="I144" s="118">
        <f>IF(Table14874532333435363313[[#This Row],[Equipment Used (Dropdown)]] &lt;&gt; "", RIGHT(Table14874532333435363313[[#This Row],[Equipment Used (Dropdown)]],6),0)</f>
        <v>0</v>
      </c>
      <c r="J144" s="94"/>
      <c r="K144" s="95">
        <f>Table14874532333435363313[[#This Row],[Rate (Auto selects)]]*Table14874532333435363313[[#This Row],[Hours Used]]</f>
        <v>0</v>
      </c>
      <c r="S144" s="33"/>
      <c r="T144" s="39"/>
      <c r="U144" s="39"/>
      <c r="V144" s="39"/>
      <c r="W144" s="39"/>
      <c r="X144" s="39"/>
      <c r="Y144" s="112">
        <f>IF(X144 &lt;&gt; "", RIGHT(Table157753112838485868818[[#This Row],[Class (Dropdown)]],6),0)</f>
        <v>0</v>
      </c>
      <c r="Z144" s="108"/>
      <c r="AA144" s="107"/>
      <c r="AB144" s="111">
        <f>Table157753112838485868818[[#This Row],[Rate (Auto fill)]]*Table157753112838485868818[[#This Row],[Hours Groomed]]</f>
        <v>0</v>
      </c>
      <c r="AC144" s="32"/>
      <c r="AE144" s="85"/>
      <c r="AF144" s="85"/>
      <c r="AI144" s="33"/>
      <c r="AJ144" s="39"/>
      <c r="AK144" s="39"/>
      <c r="AL144" s="39"/>
      <c r="AM144" s="76"/>
      <c r="AN144" s="39"/>
      <c r="AO144" s="39"/>
      <c r="AP144" s="33"/>
      <c r="AQ144" s="77"/>
      <c r="AR144" s="39"/>
      <c r="AS144" s="39"/>
      <c r="AT144" s="76"/>
      <c r="AU144" s="39"/>
      <c r="AV144" s="78"/>
      <c r="AW144" s="33"/>
      <c r="AX144" s="77"/>
      <c r="AY144" s="39"/>
      <c r="AZ144" s="39"/>
      <c r="BA144" s="76"/>
      <c r="BB144" s="39"/>
      <c r="BC144" s="78"/>
      <c r="BD144" s="33"/>
      <c r="BE144" s="77"/>
      <c r="BF144" s="39"/>
      <c r="BG144" s="39"/>
      <c r="BH144" s="76"/>
      <c r="BI144" s="39"/>
      <c r="BJ144" s="78"/>
      <c r="BK144" s="33"/>
    </row>
    <row r="145" spans="1:63" x14ac:dyDescent="0.35">
      <c r="A145" s="77"/>
      <c r="B145" s="39"/>
      <c r="C145" s="39"/>
      <c r="D145" s="39"/>
      <c r="E145" s="39"/>
      <c r="F145" s="73"/>
      <c r="G145" s="95">
        <f>Table14874532333435363313[[#This Row],[Hours Worked]]*Table14874532333435363313[[#This Row],[Rate]]</f>
        <v>0</v>
      </c>
      <c r="H145" s="116"/>
      <c r="I145" s="118">
        <f>IF(Table14874532333435363313[[#This Row],[Equipment Used (Dropdown)]] &lt;&gt; "", RIGHT(Table14874532333435363313[[#This Row],[Equipment Used (Dropdown)]],6),0)</f>
        <v>0</v>
      </c>
      <c r="J145" s="94"/>
      <c r="K145" s="95">
        <f>Table14874532333435363313[[#This Row],[Rate (Auto selects)]]*Table14874532333435363313[[#This Row],[Hours Used]]</f>
        <v>0</v>
      </c>
      <c r="S145" s="33"/>
      <c r="T145" s="39"/>
      <c r="U145" s="39"/>
      <c r="V145" s="39"/>
      <c r="W145" s="39"/>
      <c r="X145" s="39"/>
      <c r="Y145" s="112">
        <f>IF(X145 &lt;&gt; "", RIGHT(Table157753112838485868818[[#This Row],[Class (Dropdown)]],6),0)</f>
        <v>0</v>
      </c>
      <c r="Z145" s="108"/>
      <c r="AA145" s="107"/>
      <c r="AB145" s="111">
        <f>Table157753112838485868818[[#This Row],[Rate (Auto fill)]]*Table157753112838485868818[[#This Row],[Hours Groomed]]</f>
        <v>0</v>
      </c>
      <c r="AC145" s="32"/>
      <c r="AE145" s="85"/>
      <c r="AF145" s="85"/>
      <c r="AI145" s="33"/>
      <c r="AJ145" s="39"/>
      <c r="AK145" s="39"/>
      <c r="AL145" s="39"/>
      <c r="AM145" s="76"/>
      <c r="AN145" s="39"/>
      <c r="AO145" s="39"/>
      <c r="AP145" s="33"/>
      <c r="AQ145" s="77"/>
      <c r="AR145" s="39"/>
      <c r="AS145" s="39"/>
      <c r="AT145" s="76"/>
      <c r="AU145" s="39"/>
      <c r="AV145" s="78"/>
      <c r="AW145" s="33"/>
      <c r="AX145" s="77"/>
      <c r="AY145" s="39"/>
      <c r="AZ145" s="39"/>
      <c r="BA145" s="76"/>
      <c r="BB145" s="39"/>
      <c r="BC145" s="78"/>
      <c r="BD145" s="33"/>
      <c r="BE145" s="77"/>
      <c r="BF145" s="39"/>
      <c r="BG145" s="39"/>
      <c r="BH145" s="76"/>
      <c r="BI145" s="39"/>
      <c r="BJ145" s="78"/>
      <c r="BK145" s="33"/>
    </row>
    <row r="146" spans="1:63" x14ac:dyDescent="0.35">
      <c r="A146" s="77"/>
      <c r="B146" s="39"/>
      <c r="C146" s="39"/>
      <c r="D146" s="39"/>
      <c r="E146" s="39"/>
      <c r="F146" s="73"/>
      <c r="G146" s="95">
        <f>Table14874532333435363313[[#This Row],[Hours Worked]]*Table14874532333435363313[[#This Row],[Rate]]</f>
        <v>0</v>
      </c>
      <c r="H146" s="116"/>
      <c r="I146" s="118">
        <f>IF(Table14874532333435363313[[#This Row],[Equipment Used (Dropdown)]] &lt;&gt; "", RIGHT(Table14874532333435363313[[#This Row],[Equipment Used (Dropdown)]],6),0)</f>
        <v>0</v>
      </c>
      <c r="J146" s="94"/>
      <c r="K146" s="95">
        <f>Table14874532333435363313[[#This Row],[Rate (Auto selects)]]*Table14874532333435363313[[#This Row],[Hours Used]]</f>
        <v>0</v>
      </c>
      <c r="S146" s="33"/>
      <c r="T146" s="39"/>
      <c r="U146" s="39"/>
      <c r="V146" s="39"/>
      <c r="W146" s="39"/>
      <c r="X146" s="39"/>
      <c r="Y146" s="112">
        <f>IF(X146 &lt;&gt; "", RIGHT(Table157753112838485868818[[#This Row],[Class (Dropdown)]],6),0)</f>
        <v>0</v>
      </c>
      <c r="Z146" s="108"/>
      <c r="AA146" s="107"/>
      <c r="AB146" s="111">
        <f>Table157753112838485868818[[#This Row],[Rate (Auto fill)]]*Table157753112838485868818[[#This Row],[Hours Groomed]]</f>
        <v>0</v>
      </c>
      <c r="AC146" s="32"/>
      <c r="AE146" s="85"/>
      <c r="AF146" s="85"/>
      <c r="AI146" s="33"/>
      <c r="AJ146" s="39"/>
      <c r="AK146" s="39"/>
      <c r="AL146" s="39"/>
      <c r="AM146" s="76"/>
      <c r="AN146" s="39"/>
      <c r="AO146" s="39"/>
      <c r="AP146" s="33"/>
      <c r="AQ146" s="77"/>
      <c r="AR146" s="39"/>
      <c r="AS146" s="39"/>
      <c r="AT146" s="76"/>
      <c r="AU146" s="39"/>
      <c r="AV146" s="78"/>
      <c r="AW146" s="33"/>
      <c r="AX146" s="77"/>
      <c r="AY146" s="39"/>
      <c r="AZ146" s="39"/>
      <c r="BA146" s="76"/>
      <c r="BB146" s="39"/>
      <c r="BC146" s="78"/>
      <c r="BD146" s="33"/>
      <c r="BE146" s="77"/>
      <c r="BF146" s="39"/>
      <c r="BG146" s="39"/>
      <c r="BH146" s="76"/>
      <c r="BI146" s="39"/>
      <c r="BJ146" s="78"/>
      <c r="BK146" s="33"/>
    </row>
    <row r="147" spans="1:63" x14ac:dyDescent="0.35">
      <c r="A147" s="77"/>
      <c r="B147" s="39"/>
      <c r="C147" s="39"/>
      <c r="D147" s="39"/>
      <c r="E147" s="39"/>
      <c r="F147" s="73"/>
      <c r="G147" s="95">
        <f>Table14874532333435363313[[#This Row],[Hours Worked]]*Table14874532333435363313[[#This Row],[Rate]]</f>
        <v>0</v>
      </c>
      <c r="H147" s="116"/>
      <c r="I147" s="118">
        <f>IF(Table14874532333435363313[[#This Row],[Equipment Used (Dropdown)]] &lt;&gt; "", RIGHT(Table14874532333435363313[[#This Row],[Equipment Used (Dropdown)]],6),0)</f>
        <v>0</v>
      </c>
      <c r="J147" s="94"/>
      <c r="K147" s="95">
        <f>Table14874532333435363313[[#This Row],[Rate (Auto selects)]]*Table14874532333435363313[[#This Row],[Hours Used]]</f>
        <v>0</v>
      </c>
      <c r="S147" s="33"/>
      <c r="T147" s="39"/>
      <c r="U147" s="39"/>
      <c r="V147" s="39"/>
      <c r="W147" s="39"/>
      <c r="X147" s="39"/>
      <c r="Y147" s="112">
        <f>IF(X147 &lt;&gt; "", RIGHT(Table157753112838485868818[[#This Row],[Class (Dropdown)]],6),0)</f>
        <v>0</v>
      </c>
      <c r="Z147" s="108"/>
      <c r="AA147" s="107"/>
      <c r="AB147" s="111">
        <f>Table157753112838485868818[[#This Row],[Rate (Auto fill)]]*Table157753112838485868818[[#This Row],[Hours Groomed]]</f>
        <v>0</v>
      </c>
      <c r="AC147" s="32"/>
      <c r="AE147" s="85"/>
      <c r="AF147" s="85"/>
      <c r="AI147" s="33"/>
      <c r="AJ147" s="39"/>
      <c r="AK147" s="39"/>
      <c r="AL147" s="39"/>
      <c r="AM147" s="76"/>
      <c r="AN147" s="39"/>
      <c r="AO147" s="39"/>
      <c r="AP147" s="33"/>
      <c r="AQ147" s="77"/>
      <c r="AR147" s="39"/>
      <c r="AS147" s="39"/>
      <c r="AT147" s="76"/>
      <c r="AU147" s="39"/>
      <c r="AV147" s="78"/>
      <c r="AW147" s="33"/>
      <c r="AX147" s="77"/>
      <c r="AY147" s="39"/>
      <c r="AZ147" s="39"/>
      <c r="BA147" s="76"/>
      <c r="BB147" s="39"/>
      <c r="BC147" s="78"/>
      <c r="BD147" s="33"/>
      <c r="BE147" s="77"/>
      <c r="BF147" s="39"/>
      <c r="BG147" s="39"/>
      <c r="BH147" s="76"/>
      <c r="BI147" s="39"/>
      <c r="BJ147" s="78"/>
      <c r="BK147" s="33"/>
    </row>
    <row r="148" spans="1:63" x14ac:dyDescent="0.35">
      <c r="A148" s="77"/>
      <c r="B148" s="39"/>
      <c r="C148" s="39"/>
      <c r="D148" s="39"/>
      <c r="E148" s="39"/>
      <c r="F148" s="73"/>
      <c r="G148" s="95">
        <f>Table14874532333435363313[[#This Row],[Hours Worked]]*Table14874532333435363313[[#This Row],[Rate]]</f>
        <v>0</v>
      </c>
      <c r="H148" s="116"/>
      <c r="I148" s="118">
        <f>IF(Table14874532333435363313[[#This Row],[Equipment Used (Dropdown)]] &lt;&gt; "", RIGHT(Table14874532333435363313[[#This Row],[Equipment Used (Dropdown)]],6),0)</f>
        <v>0</v>
      </c>
      <c r="J148" s="94"/>
      <c r="K148" s="95">
        <f>Table14874532333435363313[[#This Row],[Rate (Auto selects)]]*Table14874532333435363313[[#This Row],[Hours Used]]</f>
        <v>0</v>
      </c>
      <c r="S148" s="33"/>
      <c r="T148" s="39"/>
      <c r="U148" s="39"/>
      <c r="V148" s="39"/>
      <c r="W148" s="39"/>
      <c r="X148" s="39"/>
      <c r="Y148" s="112">
        <f>IF(X148 &lt;&gt; "", RIGHT(Table157753112838485868818[[#This Row],[Class (Dropdown)]],6),0)</f>
        <v>0</v>
      </c>
      <c r="Z148" s="108"/>
      <c r="AA148" s="107"/>
      <c r="AB148" s="111">
        <f>Table157753112838485868818[[#This Row],[Rate (Auto fill)]]*Table157753112838485868818[[#This Row],[Hours Groomed]]</f>
        <v>0</v>
      </c>
      <c r="AC148" s="32"/>
      <c r="AE148" s="85"/>
      <c r="AF148" s="85"/>
      <c r="AI148" s="33"/>
      <c r="AJ148" s="39"/>
      <c r="AK148" s="39"/>
      <c r="AL148" s="39"/>
      <c r="AM148" s="76"/>
      <c r="AN148" s="39"/>
      <c r="AO148" s="39"/>
      <c r="AP148" s="33"/>
      <c r="AQ148" s="77"/>
      <c r="AR148" s="39"/>
      <c r="AS148" s="39"/>
      <c r="AT148" s="76"/>
      <c r="AU148" s="39"/>
      <c r="AV148" s="78"/>
      <c r="AW148" s="33"/>
      <c r="AX148" s="77"/>
      <c r="AY148" s="39"/>
      <c r="AZ148" s="39"/>
      <c r="BA148" s="76"/>
      <c r="BB148" s="39"/>
      <c r="BC148" s="78"/>
      <c r="BD148" s="33"/>
      <c r="BE148" s="77"/>
      <c r="BF148" s="39"/>
      <c r="BG148" s="39"/>
      <c r="BH148" s="76"/>
      <c r="BI148" s="39"/>
      <c r="BJ148" s="78"/>
      <c r="BK148" s="33"/>
    </row>
    <row r="149" spans="1:63" x14ac:dyDescent="0.35">
      <c r="A149" s="77"/>
      <c r="B149" s="39"/>
      <c r="C149" s="39"/>
      <c r="D149" s="39"/>
      <c r="E149" s="39"/>
      <c r="F149" s="73"/>
      <c r="G149" s="95">
        <f>Table14874532333435363313[[#This Row],[Hours Worked]]*Table14874532333435363313[[#This Row],[Rate]]</f>
        <v>0</v>
      </c>
      <c r="H149" s="116"/>
      <c r="I149" s="118">
        <f>IF(Table14874532333435363313[[#This Row],[Equipment Used (Dropdown)]] &lt;&gt; "", RIGHT(Table14874532333435363313[[#This Row],[Equipment Used (Dropdown)]],6),0)</f>
        <v>0</v>
      </c>
      <c r="J149" s="94"/>
      <c r="K149" s="95">
        <f>Table14874532333435363313[[#This Row],[Rate (Auto selects)]]*Table14874532333435363313[[#This Row],[Hours Used]]</f>
        <v>0</v>
      </c>
      <c r="S149" s="33"/>
      <c r="T149" s="39"/>
      <c r="U149" s="39"/>
      <c r="V149" s="39"/>
      <c r="W149" s="39"/>
      <c r="X149" s="39"/>
      <c r="Y149" s="112">
        <f>IF(X149 &lt;&gt; "", RIGHT(Table157753112838485868818[[#This Row],[Class (Dropdown)]],6),0)</f>
        <v>0</v>
      </c>
      <c r="Z149" s="108"/>
      <c r="AA149" s="107"/>
      <c r="AB149" s="111">
        <f>Table157753112838485868818[[#This Row],[Rate (Auto fill)]]*Table157753112838485868818[[#This Row],[Hours Groomed]]</f>
        <v>0</v>
      </c>
      <c r="AC149" s="32"/>
      <c r="AE149" s="85"/>
      <c r="AF149" s="85"/>
      <c r="AI149" s="33"/>
      <c r="AJ149" s="39"/>
      <c r="AK149" s="39"/>
      <c r="AL149" s="39"/>
      <c r="AM149" s="76"/>
      <c r="AN149" s="39"/>
      <c r="AO149" s="39"/>
      <c r="AP149" s="33"/>
      <c r="AQ149" s="77"/>
      <c r="AR149" s="39"/>
      <c r="AS149" s="39"/>
      <c r="AT149" s="76"/>
      <c r="AU149" s="39"/>
      <c r="AV149" s="78"/>
      <c r="AW149" s="33"/>
      <c r="AX149" s="77"/>
      <c r="AY149" s="39"/>
      <c r="AZ149" s="39"/>
      <c r="BA149" s="76"/>
      <c r="BB149" s="39"/>
      <c r="BC149" s="78"/>
      <c r="BD149" s="33"/>
      <c r="BE149" s="77"/>
      <c r="BF149" s="39"/>
      <c r="BG149" s="39"/>
      <c r="BH149" s="76"/>
      <c r="BI149" s="39"/>
      <c r="BJ149" s="78"/>
      <c r="BK149" s="33"/>
    </row>
    <row r="150" spans="1:63" x14ac:dyDescent="0.35">
      <c r="A150" s="77"/>
      <c r="B150" s="39"/>
      <c r="C150" s="39"/>
      <c r="D150" s="39"/>
      <c r="E150" s="39"/>
      <c r="F150" s="73"/>
      <c r="G150" s="95">
        <f>Table14874532333435363313[[#This Row],[Hours Worked]]*Table14874532333435363313[[#This Row],[Rate]]</f>
        <v>0</v>
      </c>
      <c r="H150" s="116"/>
      <c r="I150" s="118">
        <f>IF(Table14874532333435363313[[#This Row],[Equipment Used (Dropdown)]] &lt;&gt; "", RIGHT(Table14874532333435363313[[#This Row],[Equipment Used (Dropdown)]],6),0)</f>
        <v>0</v>
      </c>
      <c r="J150" s="94"/>
      <c r="K150" s="95">
        <f>Table14874532333435363313[[#This Row],[Rate (Auto selects)]]*Table14874532333435363313[[#This Row],[Hours Used]]</f>
        <v>0</v>
      </c>
      <c r="S150" s="33"/>
      <c r="T150" s="39"/>
      <c r="U150" s="39"/>
      <c r="V150" s="39"/>
      <c r="W150" s="39"/>
      <c r="X150" s="39"/>
      <c r="Y150" s="112">
        <f>IF(X150 &lt;&gt; "", RIGHT(Table157753112838485868818[[#This Row],[Class (Dropdown)]],6),0)</f>
        <v>0</v>
      </c>
      <c r="Z150" s="108"/>
      <c r="AA150" s="107"/>
      <c r="AB150" s="111">
        <f>Table157753112838485868818[[#This Row],[Rate (Auto fill)]]*Table157753112838485868818[[#This Row],[Hours Groomed]]</f>
        <v>0</v>
      </c>
      <c r="AC150" s="32"/>
      <c r="AE150" s="85"/>
      <c r="AF150" s="85"/>
      <c r="AI150" s="33"/>
      <c r="AJ150" s="39"/>
      <c r="AK150" s="39"/>
      <c r="AL150" s="39"/>
      <c r="AM150" s="76"/>
      <c r="AN150" s="39"/>
      <c r="AO150" s="39"/>
      <c r="AP150" s="33"/>
      <c r="AQ150" s="77"/>
      <c r="AR150" s="39"/>
      <c r="AS150" s="39"/>
      <c r="AT150" s="76"/>
      <c r="AU150" s="39"/>
      <c r="AV150" s="78"/>
      <c r="AW150" s="33"/>
      <c r="AX150" s="77"/>
      <c r="AY150" s="39"/>
      <c r="AZ150" s="39"/>
      <c r="BA150" s="76"/>
      <c r="BB150" s="39"/>
      <c r="BC150" s="78"/>
      <c r="BD150" s="33"/>
      <c r="BE150" s="77"/>
      <c r="BF150" s="39"/>
      <c r="BG150" s="39"/>
      <c r="BH150" s="76"/>
      <c r="BI150" s="39"/>
      <c r="BJ150" s="78"/>
      <c r="BK150" s="33"/>
    </row>
    <row r="151" spans="1:63" x14ac:dyDescent="0.35">
      <c r="A151" s="77"/>
      <c r="B151" s="39"/>
      <c r="C151" s="39"/>
      <c r="D151" s="39"/>
      <c r="E151" s="39"/>
      <c r="F151" s="73"/>
      <c r="G151" s="95">
        <f>Table14874532333435363313[[#This Row],[Hours Worked]]*Table14874532333435363313[[#This Row],[Rate]]</f>
        <v>0</v>
      </c>
      <c r="H151" s="116"/>
      <c r="I151" s="118">
        <f>IF(Table14874532333435363313[[#This Row],[Equipment Used (Dropdown)]] &lt;&gt; "", RIGHT(Table14874532333435363313[[#This Row],[Equipment Used (Dropdown)]],6),0)</f>
        <v>0</v>
      </c>
      <c r="J151" s="94"/>
      <c r="K151" s="95">
        <f>Table14874532333435363313[[#This Row],[Rate (Auto selects)]]*Table14874532333435363313[[#This Row],[Hours Used]]</f>
        <v>0</v>
      </c>
      <c r="S151" s="33"/>
      <c r="T151" s="39"/>
      <c r="U151" s="39"/>
      <c r="V151" s="39"/>
      <c r="W151" s="39"/>
      <c r="X151" s="39"/>
      <c r="Y151" s="112">
        <f>IF(X151 &lt;&gt; "", RIGHT(Table157753112838485868818[[#This Row],[Class (Dropdown)]],6),0)</f>
        <v>0</v>
      </c>
      <c r="Z151" s="108"/>
      <c r="AA151" s="107"/>
      <c r="AB151" s="111">
        <f>Table157753112838485868818[[#This Row],[Rate (Auto fill)]]*Table157753112838485868818[[#This Row],[Hours Groomed]]</f>
        <v>0</v>
      </c>
      <c r="AC151" s="32"/>
      <c r="AE151" s="85"/>
      <c r="AF151" s="85"/>
      <c r="AI151" s="33"/>
      <c r="AJ151" s="39"/>
      <c r="AK151" s="39"/>
      <c r="AL151" s="39"/>
      <c r="AM151" s="76"/>
      <c r="AN151" s="39"/>
      <c r="AO151" s="39"/>
      <c r="AP151" s="33"/>
      <c r="AQ151" s="77"/>
      <c r="AR151" s="39"/>
      <c r="AS151" s="39"/>
      <c r="AT151" s="76"/>
      <c r="AU151" s="39"/>
      <c r="AV151" s="78"/>
      <c r="AW151" s="33"/>
      <c r="AX151" s="77"/>
      <c r="AY151" s="39"/>
      <c r="AZ151" s="39"/>
      <c r="BA151" s="76"/>
      <c r="BB151" s="39"/>
      <c r="BC151" s="78"/>
      <c r="BD151" s="33"/>
      <c r="BE151" s="77"/>
      <c r="BF151" s="39"/>
      <c r="BG151" s="39"/>
      <c r="BH151" s="76"/>
      <c r="BI151" s="39"/>
      <c r="BJ151" s="78"/>
      <c r="BK151" s="33"/>
    </row>
    <row r="152" spans="1:63" x14ac:dyDescent="0.35">
      <c r="A152" s="77"/>
      <c r="B152" s="39"/>
      <c r="C152" s="39"/>
      <c r="D152" s="39"/>
      <c r="E152" s="39"/>
      <c r="F152" s="73"/>
      <c r="G152" s="95">
        <f>Table14874532333435363313[[#This Row],[Hours Worked]]*Table14874532333435363313[[#This Row],[Rate]]</f>
        <v>0</v>
      </c>
      <c r="H152" s="116"/>
      <c r="I152" s="118">
        <f>IF(Table14874532333435363313[[#This Row],[Equipment Used (Dropdown)]] &lt;&gt; "", RIGHT(Table14874532333435363313[[#This Row],[Equipment Used (Dropdown)]],6),0)</f>
        <v>0</v>
      </c>
      <c r="J152" s="94"/>
      <c r="K152" s="95">
        <f>Table14874532333435363313[[#This Row],[Rate (Auto selects)]]*Table14874532333435363313[[#This Row],[Hours Used]]</f>
        <v>0</v>
      </c>
      <c r="S152" s="33"/>
      <c r="T152" s="39"/>
      <c r="U152" s="39"/>
      <c r="V152" s="39"/>
      <c r="W152" s="39"/>
      <c r="X152" s="39"/>
      <c r="Y152" s="112">
        <f>IF(X152 &lt;&gt; "", RIGHT(Table157753112838485868818[[#This Row],[Class (Dropdown)]],6),0)</f>
        <v>0</v>
      </c>
      <c r="Z152" s="108"/>
      <c r="AA152" s="107"/>
      <c r="AB152" s="111">
        <f>Table157753112838485868818[[#This Row],[Rate (Auto fill)]]*Table157753112838485868818[[#This Row],[Hours Groomed]]</f>
        <v>0</v>
      </c>
      <c r="AC152" s="32"/>
      <c r="AE152" s="85"/>
      <c r="AF152" s="85"/>
      <c r="AI152" s="33"/>
      <c r="AJ152" s="39"/>
      <c r="AK152" s="39"/>
      <c r="AL152" s="39"/>
      <c r="AM152" s="76"/>
      <c r="AN152" s="39"/>
      <c r="AO152" s="39"/>
      <c r="AP152" s="33"/>
      <c r="AQ152" s="77"/>
      <c r="AR152" s="39"/>
      <c r="AS152" s="39"/>
      <c r="AT152" s="76"/>
      <c r="AU152" s="39"/>
      <c r="AV152" s="78"/>
      <c r="AW152" s="33"/>
      <c r="AX152" s="77"/>
      <c r="AY152" s="39"/>
      <c r="AZ152" s="39"/>
      <c r="BA152" s="76"/>
      <c r="BB152" s="39"/>
      <c r="BC152" s="78"/>
      <c r="BD152" s="33"/>
      <c r="BE152" s="77"/>
      <c r="BF152" s="39"/>
      <c r="BG152" s="39"/>
      <c r="BH152" s="76"/>
      <c r="BI152" s="39"/>
      <c r="BJ152" s="78"/>
      <c r="BK152" s="33"/>
    </row>
    <row r="153" spans="1:63" x14ac:dyDescent="0.35">
      <c r="A153" s="77"/>
      <c r="B153" s="39"/>
      <c r="C153" s="39"/>
      <c r="D153" s="39"/>
      <c r="E153" s="39"/>
      <c r="F153" s="73"/>
      <c r="G153" s="95">
        <f>Table14874532333435363313[[#This Row],[Hours Worked]]*Table14874532333435363313[[#This Row],[Rate]]</f>
        <v>0</v>
      </c>
      <c r="H153" s="116"/>
      <c r="I153" s="118">
        <f>IF(Table14874532333435363313[[#This Row],[Equipment Used (Dropdown)]] &lt;&gt; "", RIGHT(Table14874532333435363313[[#This Row],[Equipment Used (Dropdown)]],6),0)</f>
        <v>0</v>
      </c>
      <c r="J153" s="94"/>
      <c r="K153" s="95">
        <f>Table14874532333435363313[[#This Row],[Rate (Auto selects)]]*Table14874532333435363313[[#This Row],[Hours Used]]</f>
        <v>0</v>
      </c>
      <c r="S153" s="33"/>
      <c r="T153" s="39"/>
      <c r="U153" s="39"/>
      <c r="V153" s="39"/>
      <c r="W153" s="39"/>
      <c r="X153" s="39"/>
      <c r="Y153" s="112">
        <f>IF(X153 &lt;&gt; "", RIGHT(Table157753112838485868818[[#This Row],[Class (Dropdown)]],6),0)</f>
        <v>0</v>
      </c>
      <c r="Z153" s="108"/>
      <c r="AA153" s="107"/>
      <c r="AB153" s="111">
        <f>Table157753112838485868818[[#This Row],[Rate (Auto fill)]]*Table157753112838485868818[[#This Row],[Hours Groomed]]</f>
        <v>0</v>
      </c>
      <c r="AC153" s="32"/>
      <c r="AE153" s="85"/>
      <c r="AF153" s="85"/>
      <c r="AI153" s="33"/>
      <c r="AJ153" s="39"/>
      <c r="AK153" s="39"/>
      <c r="AL153" s="39"/>
      <c r="AM153" s="76"/>
      <c r="AN153" s="39"/>
      <c r="AO153" s="39"/>
      <c r="AP153" s="33"/>
      <c r="AQ153" s="77"/>
      <c r="AR153" s="39"/>
      <c r="AS153" s="39"/>
      <c r="AT153" s="76"/>
      <c r="AU153" s="39"/>
      <c r="AV153" s="78"/>
      <c r="AW153" s="33"/>
      <c r="AX153" s="77"/>
      <c r="AY153" s="39"/>
      <c r="AZ153" s="39"/>
      <c r="BA153" s="76"/>
      <c r="BB153" s="39"/>
      <c r="BC153" s="78"/>
      <c r="BD153" s="33"/>
      <c r="BE153" s="77"/>
      <c r="BF153" s="39"/>
      <c r="BG153" s="39"/>
      <c r="BH153" s="76"/>
      <c r="BI153" s="39"/>
      <c r="BJ153" s="78"/>
      <c r="BK153" s="33"/>
    </row>
    <row r="154" spans="1:63" x14ac:dyDescent="0.35">
      <c r="A154" s="77"/>
      <c r="B154" s="39"/>
      <c r="C154" s="39"/>
      <c r="D154" s="39"/>
      <c r="E154" s="39"/>
      <c r="F154" s="73"/>
      <c r="G154" s="95">
        <f>Table14874532333435363313[[#This Row],[Hours Worked]]*Table14874532333435363313[[#This Row],[Rate]]</f>
        <v>0</v>
      </c>
      <c r="H154" s="116"/>
      <c r="I154" s="118">
        <f>IF(Table14874532333435363313[[#This Row],[Equipment Used (Dropdown)]] &lt;&gt; "", RIGHT(Table14874532333435363313[[#This Row],[Equipment Used (Dropdown)]],6),0)</f>
        <v>0</v>
      </c>
      <c r="J154" s="94"/>
      <c r="K154" s="95">
        <f>Table14874532333435363313[[#This Row],[Rate (Auto selects)]]*Table14874532333435363313[[#This Row],[Hours Used]]</f>
        <v>0</v>
      </c>
      <c r="S154" s="33"/>
      <c r="T154" s="39"/>
      <c r="U154" s="39"/>
      <c r="V154" s="39"/>
      <c r="W154" s="39"/>
      <c r="X154" s="39"/>
      <c r="Y154" s="112">
        <f>IF(X154 &lt;&gt; "", RIGHT(Table157753112838485868818[[#This Row],[Class (Dropdown)]],6),0)</f>
        <v>0</v>
      </c>
      <c r="Z154" s="108"/>
      <c r="AA154" s="107"/>
      <c r="AB154" s="111">
        <f>Table157753112838485868818[[#This Row],[Rate (Auto fill)]]*Table157753112838485868818[[#This Row],[Hours Groomed]]</f>
        <v>0</v>
      </c>
      <c r="AC154" s="32"/>
      <c r="AE154" s="85"/>
      <c r="AF154" s="85"/>
      <c r="AI154" s="33"/>
      <c r="AJ154" s="39"/>
      <c r="AK154" s="39"/>
      <c r="AL154" s="39"/>
      <c r="AM154" s="76"/>
      <c r="AN154" s="39"/>
      <c r="AO154" s="39"/>
      <c r="AP154" s="33"/>
      <c r="AQ154" s="77"/>
      <c r="AR154" s="39"/>
      <c r="AS154" s="39"/>
      <c r="AT154" s="76"/>
      <c r="AU154" s="39"/>
      <c r="AV154" s="78"/>
      <c r="AW154" s="33"/>
      <c r="AX154" s="77"/>
      <c r="AY154" s="39"/>
      <c r="AZ154" s="39"/>
      <c r="BA154" s="76"/>
      <c r="BB154" s="39"/>
      <c r="BC154" s="78"/>
      <c r="BD154" s="33"/>
      <c r="BE154" s="77"/>
      <c r="BF154" s="39"/>
      <c r="BG154" s="39"/>
      <c r="BH154" s="76"/>
      <c r="BI154" s="39"/>
      <c r="BJ154" s="78"/>
      <c r="BK154" s="33"/>
    </row>
    <row r="155" spans="1:63" x14ac:dyDescent="0.35">
      <c r="A155" s="77"/>
      <c r="B155" s="39"/>
      <c r="C155" s="39"/>
      <c r="D155" s="39"/>
      <c r="E155" s="39"/>
      <c r="F155" s="73"/>
      <c r="G155" s="95">
        <f>Table14874532333435363313[[#This Row],[Hours Worked]]*Table14874532333435363313[[#This Row],[Rate]]</f>
        <v>0</v>
      </c>
      <c r="H155" s="116"/>
      <c r="I155" s="118">
        <f>IF(Table14874532333435363313[[#This Row],[Equipment Used (Dropdown)]] &lt;&gt; "", RIGHT(Table14874532333435363313[[#This Row],[Equipment Used (Dropdown)]],6),0)</f>
        <v>0</v>
      </c>
      <c r="J155" s="94"/>
      <c r="K155" s="95">
        <f>Table14874532333435363313[[#This Row],[Rate (Auto selects)]]*Table14874532333435363313[[#This Row],[Hours Used]]</f>
        <v>0</v>
      </c>
      <c r="S155" s="33"/>
      <c r="T155" s="39"/>
      <c r="U155" s="39"/>
      <c r="V155" s="39"/>
      <c r="W155" s="39"/>
      <c r="X155" s="39"/>
      <c r="Y155" s="112">
        <f>IF(X155 &lt;&gt; "", RIGHT(Table157753112838485868818[[#This Row],[Class (Dropdown)]],6),0)</f>
        <v>0</v>
      </c>
      <c r="Z155" s="108"/>
      <c r="AA155" s="107"/>
      <c r="AB155" s="111">
        <f>Table157753112838485868818[[#This Row],[Rate (Auto fill)]]*Table157753112838485868818[[#This Row],[Hours Groomed]]</f>
        <v>0</v>
      </c>
      <c r="AC155" s="32"/>
      <c r="AE155" s="85"/>
      <c r="AF155" s="85"/>
      <c r="AI155" s="33"/>
      <c r="AJ155" s="39"/>
      <c r="AK155" s="39"/>
      <c r="AL155" s="39"/>
      <c r="AM155" s="76"/>
      <c r="AN155" s="39"/>
      <c r="AO155" s="39"/>
      <c r="AP155" s="33"/>
      <c r="AQ155" s="77"/>
      <c r="AR155" s="39"/>
      <c r="AS155" s="39"/>
      <c r="AT155" s="76"/>
      <c r="AU155" s="39"/>
      <c r="AV155" s="78"/>
      <c r="AW155" s="33"/>
      <c r="AX155" s="77"/>
      <c r="AY155" s="39"/>
      <c r="AZ155" s="39"/>
      <c r="BA155" s="76"/>
      <c r="BB155" s="39"/>
      <c r="BC155" s="78"/>
      <c r="BD155" s="33"/>
      <c r="BE155" s="77"/>
      <c r="BF155" s="39"/>
      <c r="BG155" s="39"/>
      <c r="BH155" s="76"/>
      <c r="BI155" s="39"/>
      <c r="BJ155" s="78"/>
      <c r="BK155" s="33"/>
    </row>
    <row r="156" spans="1:63" x14ac:dyDescent="0.35">
      <c r="A156" s="77"/>
      <c r="B156" s="39"/>
      <c r="C156" s="39"/>
      <c r="D156" s="39"/>
      <c r="E156" s="39"/>
      <c r="F156" s="73"/>
      <c r="G156" s="95">
        <f>Table14874532333435363313[[#This Row],[Hours Worked]]*Table14874532333435363313[[#This Row],[Rate]]</f>
        <v>0</v>
      </c>
      <c r="H156" s="116"/>
      <c r="I156" s="118">
        <f>IF(Table14874532333435363313[[#This Row],[Equipment Used (Dropdown)]] &lt;&gt; "", RIGHT(Table14874532333435363313[[#This Row],[Equipment Used (Dropdown)]],6),0)</f>
        <v>0</v>
      </c>
      <c r="J156" s="94"/>
      <c r="K156" s="95">
        <f>Table14874532333435363313[[#This Row],[Rate (Auto selects)]]*Table14874532333435363313[[#This Row],[Hours Used]]</f>
        <v>0</v>
      </c>
      <c r="S156" s="33"/>
      <c r="T156" s="39"/>
      <c r="U156" s="39"/>
      <c r="V156" s="39"/>
      <c r="W156" s="39"/>
      <c r="X156" s="39"/>
      <c r="Y156" s="112">
        <f>IF(X156 &lt;&gt; "", RIGHT(Table157753112838485868818[[#This Row],[Class (Dropdown)]],6),0)</f>
        <v>0</v>
      </c>
      <c r="Z156" s="108"/>
      <c r="AA156" s="107"/>
      <c r="AB156" s="111">
        <f>Table157753112838485868818[[#This Row],[Rate (Auto fill)]]*Table157753112838485868818[[#This Row],[Hours Groomed]]</f>
        <v>0</v>
      </c>
      <c r="AC156" s="32"/>
      <c r="AE156" s="85"/>
      <c r="AF156" s="85"/>
      <c r="AI156" s="33"/>
      <c r="AJ156" s="39"/>
      <c r="AK156" s="39"/>
      <c r="AL156" s="39"/>
      <c r="AM156" s="76"/>
      <c r="AN156" s="39"/>
      <c r="AO156" s="39"/>
      <c r="AP156" s="33"/>
      <c r="AQ156" s="77"/>
      <c r="AR156" s="39"/>
      <c r="AS156" s="39"/>
      <c r="AT156" s="76"/>
      <c r="AU156" s="39"/>
      <c r="AV156" s="78"/>
      <c r="AW156" s="33"/>
      <c r="AX156" s="77"/>
      <c r="AY156" s="39"/>
      <c r="AZ156" s="39"/>
      <c r="BA156" s="76"/>
      <c r="BB156" s="39"/>
      <c r="BC156" s="78"/>
      <c r="BD156" s="33"/>
      <c r="BE156" s="77"/>
      <c r="BF156" s="39"/>
      <c r="BG156" s="39"/>
      <c r="BH156" s="76"/>
      <c r="BI156" s="39"/>
      <c r="BJ156" s="78"/>
      <c r="BK156" s="33"/>
    </row>
    <row r="157" spans="1:63" x14ac:dyDescent="0.35">
      <c r="A157" s="77"/>
      <c r="B157" s="39"/>
      <c r="C157" s="39"/>
      <c r="D157" s="39"/>
      <c r="E157" s="39"/>
      <c r="F157" s="73"/>
      <c r="G157" s="95">
        <f>Table14874532333435363313[[#This Row],[Hours Worked]]*Table14874532333435363313[[#This Row],[Rate]]</f>
        <v>0</v>
      </c>
      <c r="H157" s="116"/>
      <c r="I157" s="118">
        <f>IF(Table14874532333435363313[[#This Row],[Equipment Used (Dropdown)]] &lt;&gt; "", RIGHT(Table14874532333435363313[[#This Row],[Equipment Used (Dropdown)]],6),0)</f>
        <v>0</v>
      </c>
      <c r="J157" s="94"/>
      <c r="K157" s="95">
        <f>Table14874532333435363313[[#This Row],[Rate (Auto selects)]]*Table14874532333435363313[[#This Row],[Hours Used]]</f>
        <v>0</v>
      </c>
      <c r="S157" s="33"/>
      <c r="T157" s="39"/>
      <c r="U157" s="39"/>
      <c r="V157" s="39"/>
      <c r="W157" s="39"/>
      <c r="X157" s="39"/>
      <c r="Y157" s="112">
        <f>IF(X157 &lt;&gt; "", RIGHT(Table157753112838485868818[[#This Row],[Class (Dropdown)]],6),0)</f>
        <v>0</v>
      </c>
      <c r="Z157" s="108"/>
      <c r="AA157" s="107"/>
      <c r="AB157" s="111">
        <f>Table157753112838485868818[[#This Row],[Rate (Auto fill)]]*Table157753112838485868818[[#This Row],[Hours Groomed]]</f>
        <v>0</v>
      </c>
      <c r="AC157" s="32"/>
      <c r="AE157" s="85"/>
      <c r="AF157" s="85"/>
      <c r="AI157" s="33"/>
      <c r="AJ157" s="39"/>
      <c r="AK157" s="39"/>
      <c r="AL157" s="39"/>
      <c r="AM157" s="76"/>
      <c r="AN157" s="39"/>
      <c r="AO157" s="39"/>
      <c r="AP157" s="33"/>
      <c r="AQ157" s="77"/>
      <c r="AR157" s="39"/>
      <c r="AS157" s="39"/>
      <c r="AT157" s="76"/>
      <c r="AU157" s="39"/>
      <c r="AV157" s="78"/>
      <c r="AW157" s="33"/>
      <c r="AX157" s="77"/>
      <c r="AY157" s="39"/>
      <c r="AZ157" s="39"/>
      <c r="BA157" s="76"/>
      <c r="BB157" s="39"/>
      <c r="BC157" s="78"/>
      <c r="BD157" s="33"/>
      <c r="BE157" s="77"/>
      <c r="BF157" s="39"/>
      <c r="BG157" s="39"/>
      <c r="BH157" s="76"/>
      <c r="BI157" s="39"/>
      <c r="BJ157" s="78"/>
      <c r="BK157" s="33"/>
    </row>
    <row r="158" spans="1:63" x14ac:dyDescent="0.35">
      <c r="A158" s="77"/>
      <c r="B158" s="39"/>
      <c r="C158" s="39"/>
      <c r="D158" s="39"/>
      <c r="E158" s="39"/>
      <c r="F158" s="73"/>
      <c r="G158" s="95">
        <f>Table14874532333435363313[[#This Row],[Hours Worked]]*Table14874532333435363313[[#This Row],[Rate]]</f>
        <v>0</v>
      </c>
      <c r="H158" s="116"/>
      <c r="I158" s="118">
        <f>IF(Table14874532333435363313[[#This Row],[Equipment Used (Dropdown)]] &lt;&gt; "", RIGHT(Table14874532333435363313[[#This Row],[Equipment Used (Dropdown)]],6),0)</f>
        <v>0</v>
      </c>
      <c r="J158" s="94"/>
      <c r="K158" s="95">
        <f>Table14874532333435363313[[#This Row],[Rate (Auto selects)]]*Table14874532333435363313[[#This Row],[Hours Used]]</f>
        <v>0</v>
      </c>
      <c r="S158" s="33"/>
      <c r="T158" s="39"/>
      <c r="U158" s="39"/>
      <c r="V158" s="39"/>
      <c r="W158" s="39"/>
      <c r="X158" s="39"/>
      <c r="Y158" s="112">
        <f>IF(X158 &lt;&gt; "", RIGHT(Table157753112838485868818[[#This Row],[Class (Dropdown)]],6),0)</f>
        <v>0</v>
      </c>
      <c r="Z158" s="108"/>
      <c r="AA158" s="107"/>
      <c r="AB158" s="111">
        <f>Table157753112838485868818[[#This Row],[Rate (Auto fill)]]*Table157753112838485868818[[#This Row],[Hours Groomed]]</f>
        <v>0</v>
      </c>
      <c r="AC158" s="32"/>
      <c r="AE158" s="85"/>
      <c r="AF158" s="85"/>
      <c r="AI158" s="33"/>
      <c r="AJ158" s="39"/>
      <c r="AK158" s="39"/>
      <c r="AL158" s="39"/>
      <c r="AM158" s="76"/>
      <c r="AN158" s="39"/>
      <c r="AO158" s="39"/>
      <c r="AP158" s="33"/>
      <c r="AQ158" s="77"/>
      <c r="AR158" s="39"/>
      <c r="AS158" s="39"/>
      <c r="AT158" s="76"/>
      <c r="AU158" s="39"/>
      <c r="AV158" s="78"/>
      <c r="AW158" s="33"/>
      <c r="AX158" s="77"/>
      <c r="AY158" s="39"/>
      <c r="AZ158" s="39"/>
      <c r="BA158" s="76"/>
      <c r="BB158" s="39"/>
      <c r="BC158" s="78"/>
      <c r="BD158" s="33"/>
      <c r="BE158" s="77"/>
      <c r="BF158" s="39"/>
      <c r="BG158" s="39"/>
      <c r="BH158" s="76"/>
      <c r="BI158" s="39"/>
      <c r="BJ158" s="78"/>
      <c r="BK158" s="33"/>
    </row>
    <row r="159" spans="1:63" x14ac:dyDescent="0.35">
      <c r="A159" s="77"/>
      <c r="B159" s="39"/>
      <c r="C159" s="39"/>
      <c r="D159" s="39"/>
      <c r="E159" s="39"/>
      <c r="F159" s="73"/>
      <c r="G159" s="95">
        <f>Table14874532333435363313[[#This Row],[Hours Worked]]*Table14874532333435363313[[#This Row],[Rate]]</f>
        <v>0</v>
      </c>
      <c r="H159" s="116"/>
      <c r="I159" s="118">
        <f>IF(Table14874532333435363313[[#This Row],[Equipment Used (Dropdown)]] &lt;&gt; "", RIGHT(Table14874532333435363313[[#This Row],[Equipment Used (Dropdown)]],6),0)</f>
        <v>0</v>
      </c>
      <c r="J159" s="94"/>
      <c r="K159" s="95">
        <f>Table14874532333435363313[[#This Row],[Rate (Auto selects)]]*Table14874532333435363313[[#This Row],[Hours Used]]</f>
        <v>0</v>
      </c>
      <c r="S159" s="33"/>
      <c r="T159" s="39"/>
      <c r="U159" s="39"/>
      <c r="V159" s="39"/>
      <c r="W159" s="39"/>
      <c r="X159" s="39"/>
      <c r="Y159" s="112">
        <f>IF(X159 &lt;&gt; "", RIGHT(Table157753112838485868818[[#This Row],[Class (Dropdown)]],6),0)</f>
        <v>0</v>
      </c>
      <c r="Z159" s="108"/>
      <c r="AA159" s="107"/>
      <c r="AB159" s="111">
        <f>Table157753112838485868818[[#This Row],[Rate (Auto fill)]]*Table157753112838485868818[[#This Row],[Hours Groomed]]</f>
        <v>0</v>
      </c>
      <c r="AC159" s="32"/>
      <c r="AE159" s="85"/>
      <c r="AF159" s="85"/>
      <c r="AI159" s="33"/>
      <c r="AJ159" s="39"/>
      <c r="AK159" s="39"/>
      <c r="AL159" s="39"/>
      <c r="AM159" s="76"/>
      <c r="AN159" s="39"/>
      <c r="AO159" s="39"/>
      <c r="AP159" s="33"/>
      <c r="AQ159" s="77"/>
      <c r="AR159" s="39"/>
      <c r="AS159" s="39"/>
      <c r="AT159" s="76"/>
      <c r="AU159" s="39"/>
      <c r="AV159" s="78"/>
      <c r="AW159" s="33"/>
      <c r="AX159" s="77"/>
      <c r="AY159" s="39"/>
      <c r="AZ159" s="39"/>
      <c r="BA159" s="76"/>
      <c r="BB159" s="39"/>
      <c r="BC159" s="78"/>
      <c r="BD159" s="33"/>
      <c r="BE159" s="77"/>
      <c r="BF159" s="39"/>
      <c r="BG159" s="39"/>
      <c r="BH159" s="76"/>
      <c r="BI159" s="39"/>
      <c r="BJ159" s="78"/>
      <c r="BK159" s="33"/>
    </row>
    <row r="160" spans="1:63" x14ac:dyDescent="0.35">
      <c r="A160" s="77"/>
      <c r="B160" s="39"/>
      <c r="C160" s="39"/>
      <c r="D160" s="39"/>
      <c r="E160" s="39"/>
      <c r="F160" s="73"/>
      <c r="G160" s="95">
        <f>Table14874532333435363313[[#This Row],[Hours Worked]]*Table14874532333435363313[[#This Row],[Rate]]</f>
        <v>0</v>
      </c>
      <c r="H160" s="116"/>
      <c r="I160" s="118">
        <f>IF(Table14874532333435363313[[#This Row],[Equipment Used (Dropdown)]] &lt;&gt; "", RIGHT(Table14874532333435363313[[#This Row],[Equipment Used (Dropdown)]],6),0)</f>
        <v>0</v>
      </c>
      <c r="J160" s="94"/>
      <c r="K160" s="95">
        <f>Table14874532333435363313[[#This Row],[Rate (Auto selects)]]*Table14874532333435363313[[#This Row],[Hours Used]]</f>
        <v>0</v>
      </c>
      <c r="S160" s="33"/>
      <c r="T160" s="39"/>
      <c r="U160" s="39"/>
      <c r="V160" s="39"/>
      <c r="W160" s="39"/>
      <c r="X160" s="39"/>
      <c r="Y160" s="112">
        <f>IF(X160 &lt;&gt; "", RIGHT(Table157753112838485868818[[#This Row],[Class (Dropdown)]],6),0)</f>
        <v>0</v>
      </c>
      <c r="Z160" s="108"/>
      <c r="AA160" s="107"/>
      <c r="AB160" s="111">
        <f>Table157753112838485868818[[#This Row],[Rate (Auto fill)]]*Table157753112838485868818[[#This Row],[Hours Groomed]]</f>
        <v>0</v>
      </c>
      <c r="AC160" s="32"/>
      <c r="AE160" s="85"/>
      <c r="AF160" s="85"/>
      <c r="AI160" s="33"/>
      <c r="AJ160" s="39"/>
      <c r="AK160" s="39"/>
      <c r="AL160" s="39"/>
      <c r="AM160" s="76"/>
      <c r="AN160" s="39"/>
      <c r="AO160" s="39"/>
      <c r="AP160" s="33"/>
      <c r="AQ160" s="77"/>
      <c r="AR160" s="39"/>
      <c r="AS160" s="39"/>
      <c r="AT160" s="76"/>
      <c r="AU160" s="39"/>
      <c r="AV160" s="78"/>
      <c r="AW160" s="33"/>
      <c r="AX160" s="77"/>
      <c r="AY160" s="39"/>
      <c r="AZ160" s="39"/>
      <c r="BA160" s="76"/>
      <c r="BB160" s="39"/>
      <c r="BC160" s="78"/>
      <c r="BD160" s="33"/>
      <c r="BE160" s="77"/>
      <c r="BF160" s="39"/>
      <c r="BG160" s="39"/>
      <c r="BH160" s="76"/>
      <c r="BI160" s="39"/>
      <c r="BJ160" s="78"/>
      <c r="BK160" s="33"/>
    </row>
    <row r="161" spans="1:63" x14ac:dyDescent="0.35">
      <c r="A161" s="77"/>
      <c r="B161" s="39"/>
      <c r="C161" s="39"/>
      <c r="D161" s="39"/>
      <c r="E161" s="39"/>
      <c r="F161" s="73"/>
      <c r="G161" s="95">
        <f>Table14874532333435363313[[#This Row],[Hours Worked]]*Table14874532333435363313[[#This Row],[Rate]]</f>
        <v>0</v>
      </c>
      <c r="H161" s="116"/>
      <c r="I161" s="118">
        <f>IF(Table14874532333435363313[[#This Row],[Equipment Used (Dropdown)]] &lt;&gt; "", RIGHT(Table14874532333435363313[[#This Row],[Equipment Used (Dropdown)]],6),0)</f>
        <v>0</v>
      </c>
      <c r="J161" s="94"/>
      <c r="K161" s="95">
        <f>Table14874532333435363313[[#This Row],[Rate (Auto selects)]]*Table14874532333435363313[[#This Row],[Hours Used]]</f>
        <v>0</v>
      </c>
      <c r="S161" s="33"/>
      <c r="T161" s="39"/>
      <c r="U161" s="39"/>
      <c r="V161" s="39"/>
      <c r="W161" s="39"/>
      <c r="X161" s="39"/>
      <c r="Y161" s="112">
        <f>IF(X161 &lt;&gt; "", RIGHT(Table157753112838485868818[[#This Row],[Class (Dropdown)]],6),0)</f>
        <v>0</v>
      </c>
      <c r="Z161" s="108"/>
      <c r="AA161" s="107"/>
      <c r="AB161" s="111">
        <f>Table157753112838485868818[[#This Row],[Rate (Auto fill)]]*Table157753112838485868818[[#This Row],[Hours Groomed]]</f>
        <v>0</v>
      </c>
      <c r="AC161" s="32"/>
      <c r="AE161" s="85"/>
      <c r="AF161" s="85"/>
      <c r="AI161" s="33"/>
      <c r="AJ161" s="39"/>
      <c r="AK161" s="39"/>
      <c r="AL161" s="39"/>
      <c r="AM161" s="76"/>
      <c r="AN161" s="39"/>
      <c r="AO161" s="39"/>
      <c r="AP161" s="33"/>
      <c r="AQ161" s="77"/>
      <c r="AR161" s="39"/>
      <c r="AS161" s="39"/>
      <c r="AT161" s="76"/>
      <c r="AU161" s="39"/>
      <c r="AV161" s="78"/>
      <c r="AW161" s="33"/>
      <c r="AX161" s="77"/>
      <c r="AY161" s="39"/>
      <c r="AZ161" s="39"/>
      <c r="BA161" s="76"/>
      <c r="BB161" s="39"/>
      <c r="BC161" s="78"/>
      <c r="BD161" s="33"/>
      <c r="BE161" s="77"/>
      <c r="BF161" s="39"/>
      <c r="BG161" s="39"/>
      <c r="BH161" s="76"/>
      <c r="BI161" s="39"/>
      <c r="BJ161" s="78"/>
      <c r="BK161" s="33"/>
    </row>
    <row r="162" spans="1:63" x14ac:dyDescent="0.35">
      <c r="A162" s="77"/>
      <c r="B162" s="39"/>
      <c r="C162" s="39"/>
      <c r="D162" s="39"/>
      <c r="E162" s="39"/>
      <c r="F162" s="73"/>
      <c r="G162" s="95">
        <f>Table14874532333435363313[[#This Row],[Hours Worked]]*Table14874532333435363313[[#This Row],[Rate]]</f>
        <v>0</v>
      </c>
      <c r="H162" s="116"/>
      <c r="I162" s="118">
        <f>IF(Table14874532333435363313[[#This Row],[Equipment Used (Dropdown)]] &lt;&gt; "", RIGHT(Table14874532333435363313[[#This Row],[Equipment Used (Dropdown)]],6),0)</f>
        <v>0</v>
      </c>
      <c r="J162" s="94"/>
      <c r="K162" s="95">
        <f>Table14874532333435363313[[#This Row],[Rate (Auto selects)]]*Table14874532333435363313[[#This Row],[Hours Used]]</f>
        <v>0</v>
      </c>
      <c r="S162" s="33"/>
      <c r="T162" s="39"/>
      <c r="U162" s="39"/>
      <c r="V162" s="39"/>
      <c r="W162" s="39"/>
      <c r="X162" s="39"/>
      <c r="Y162" s="112">
        <f>IF(X162 &lt;&gt; "", RIGHT(Table157753112838485868818[[#This Row],[Class (Dropdown)]],6),0)</f>
        <v>0</v>
      </c>
      <c r="Z162" s="108"/>
      <c r="AA162" s="107"/>
      <c r="AB162" s="111">
        <f>Table157753112838485868818[[#This Row],[Rate (Auto fill)]]*Table157753112838485868818[[#This Row],[Hours Groomed]]</f>
        <v>0</v>
      </c>
      <c r="AC162" s="32"/>
      <c r="AE162" s="85"/>
      <c r="AF162" s="85"/>
      <c r="AI162" s="33"/>
      <c r="AJ162" s="39"/>
      <c r="AK162" s="39"/>
      <c r="AL162" s="39"/>
      <c r="AM162" s="76"/>
      <c r="AN162" s="39"/>
      <c r="AO162" s="39"/>
      <c r="AP162" s="33"/>
      <c r="AQ162" s="77"/>
      <c r="AR162" s="39"/>
      <c r="AS162" s="39"/>
      <c r="AT162" s="76"/>
      <c r="AU162" s="39"/>
      <c r="AV162" s="78"/>
      <c r="AW162" s="33"/>
      <c r="AX162" s="77"/>
      <c r="AY162" s="39"/>
      <c r="AZ162" s="39"/>
      <c r="BA162" s="76"/>
      <c r="BB162" s="39"/>
      <c r="BC162" s="78"/>
      <c r="BD162" s="33"/>
      <c r="BE162" s="77"/>
      <c r="BF162" s="39"/>
      <c r="BG162" s="39"/>
      <c r="BH162" s="76"/>
      <c r="BI162" s="39"/>
      <c r="BJ162" s="78"/>
      <c r="BK162" s="33"/>
    </row>
    <row r="163" spans="1:63" x14ac:dyDescent="0.35">
      <c r="A163" s="77"/>
      <c r="B163" s="39"/>
      <c r="C163" s="39"/>
      <c r="D163" s="39"/>
      <c r="E163" s="39"/>
      <c r="F163" s="73"/>
      <c r="G163" s="95">
        <f>Table14874532333435363313[[#This Row],[Hours Worked]]*Table14874532333435363313[[#This Row],[Rate]]</f>
        <v>0</v>
      </c>
      <c r="H163" s="116"/>
      <c r="I163" s="118">
        <f>IF(Table14874532333435363313[[#This Row],[Equipment Used (Dropdown)]] &lt;&gt; "", RIGHT(Table14874532333435363313[[#This Row],[Equipment Used (Dropdown)]],6),0)</f>
        <v>0</v>
      </c>
      <c r="J163" s="94"/>
      <c r="K163" s="95">
        <f>Table14874532333435363313[[#This Row],[Rate (Auto selects)]]*Table14874532333435363313[[#This Row],[Hours Used]]</f>
        <v>0</v>
      </c>
      <c r="S163" s="33"/>
      <c r="T163" s="39"/>
      <c r="U163" s="39"/>
      <c r="V163" s="39"/>
      <c r="W163" s="39"/>
      <c r="X163" s="39"/>
      <c r="Y163" s="112">
        <f>IF(X163 &lt;&gt; "", RIGHT(Table157753112838485868818[[#This Row],[Class (Dropdown)]],6),0)</f>
        <v>0</v>
      </c>
      <c r="Z163" s="108"/>
      <c r="AA163" s="107"/>
      <c r="AB163" s="111">
        <f>Table157753112838485868818[[#This Row],[Rate (Auto fill)]]*Table157753112838485868818[[#This Row],[Hours Groomed]]</f>
        <v>0</v>
      </c>
      <c r="AC163" s="32"/>
      <c r="AE163" s="85"/>
      <c r="AF163" s="85"/>
      <c r="AI163" s="33"/>
      <c r="AJ163" s="39"/>
      <c r="AK163" s="39"/>
      <c r="AL163" s="39"/>
      <c r="AM163" s="76"/>
      <c r="AN163" s="39"/>
      <c r="AO163" s="39"/>
      <c r="AP163" s="33"/>
      <c r="AQ163" s="77"/>
      <c r="AR163" s="39"/>
      <c r="AS163" s="39"/>
      <c r="AT163" s="76"/>
      <c r="AU163" s="39"/>
      <c r="AV163" s="78"/>
      <c r="AW163" s="33"/>
      <c r="AX163" s="77"/>
      <c r="AY163" s="39"/>
      <c r="AZ163" s="39"/>
      <c r="BA163" s="76"/>
      <c r="BB163" s="39"/>
      <c r="BC163" s="78"/>
      <c r="BD163" s="33"/>
      <c r="BE163" s="77"/>
      <c r="BF163" s="39"/>
      <c r="BG163" s="39"/>
      <c r="BH163" s="76"/>
      <c r="BI163" s="39"/>
      <c r="BJ163" s="78"/>
      <c r="BK163" s="33"/>
    </row>
    <row r="164" spans="1:63" x14ac:dyDescent="0.35">
      <c r="A164" s="77"/>
      <c r="B164" s="39"/>
      <c r="C164" s="39"/>
      <c r="D164" s="39"/>
      <c r="E164" s="39"/>
      <c r="F164" s="73"/>
      <c r="G164" s="95">
        <f>Table14874532333435363313[[#This Row],[Hours Worked]]*Table14874532333435363313[[#This Row],[Rate]]</f>
        <v>0</v>
      </c>
      <c r="H164" s="116"/>
      <c r="I164" s="118">
        <f>IF(Table14874532333435363313[[#This Row],[Equipment Used (Dropdown)]] &lt;&gt; "", RIGHT(Table14874532333435363313[[#This Row],[Equipment Used (Dropdown)]],6),0)</f>
        <v>0</v>
      </c>
      <c r="J164" s="94"/>
      <c r="K164" s="95">
        <f>Table14874532333435363313[[#This Row],[Rate (Auto selects)]]*Table14874532333435363313[[#This Row],[Hours Used]]</f>
        <v>0</v>
      </c>
      <c r="S164" s="33"/>
      <c r="T164" s="39"/>
      <c r="U164" s="39"/>
      <c r="V164" s="39"/>
      <c r="W164" s="39"/>
      <c r="X164" s="39"/>
      <c r="Y164" s="112">
        <f>IF(X164 &lt;&gt; "", RIGHT(Table157753112838485868818[[#This Row],[Class (Dropdown)]],6),0)</f>
        <v>0</v>
      </c>
      <c r="Z164" s="108"/>
      <c r="AA164" s="107"/>
      <c r="AB164" s="111">
        <f>Table157753112838485868818[[#This Row],[Rate (Auto fill)]]*Table157753112838485868818[[#This Row],[Hours Groomed]]</f>
        <v>0</v>
      </c>
      <c r="AC164" s="32"/>
      <c r="AE164" s="85"/>
      <c r="AF164" s="85"/>
      <c r="AI164" s="33"/>
      <c r="AJ164" s="39"/>
      <c r="AK164" s="39"/>
      <c r="AL164" s="39"/>
      <c r="AM164" s="76"/>
      <c r="AN164" s="39"/>
      <c r="AO164" s="39"/>
      <c r="AP164" s="33"/>
      <c r="AQ164" s="77"/>
      <c r="AR164" s="39"/>
      <c r="AS164" s="39"/>
      <c r="AT164" s="76"/>
      <c r="AU164" s="39"/>
      <c r="AV164" s="78"/>
      <c r="AW164" s="33"/>
      <c r="AX164" s="77"/>
      <c r="AY164" s="39"/>
      <c r="AZ164" s="39"/>
      <c r="BA164" s="76"/>
      <c r="BB164" s="39"/>
      <c r="BC164" s="78"/>
      <c r="BD164" s="33"/>
      <c r="BE164" s="77"/>
      <c r="BF164" s="39"/>
      <c r="BG164" s="39"/>
      <c r="BH164" s="76"/>
      <c r="BI164" s="39"/>
      <c r="BJ164" s="78"/>
      <c r="BK164" s="33"/>
    </row>
    <row r="165" spans="1:63" x14ac:dyDescent="0.35">
      <c r="A165" s="77"/>
      <c r="B165" s="39"/>
      <c r="C165" s="39"/>
      <c r="D165" s="39"/>
      <c r="E165" s="39"/>
      <c r="F165" s="73"/>
      <c r="G165" s="95">
        <f>Table14874532333435363313[[#This Row],[Hours Worked]]*Table14874532333435363313[[#This Row],[Rate]]</f>
        <v>0</v>
      </c>
      <c r="H165" s="116"/>
      <c r="I165" s="118">
        <f>IF(Table14874532333435363313[[#This Row],[Equipment Used (Dropdown)]] &lt;&gt; "", RIGHT(Table14874532333435363313[[#This Row],[Equipment Used (Dropdown)]],6),0)</f>
        <v>0</v>
      </c>
      <c r="J165" s="94"/>
      <c r="K165" s="95">
        <f>Table14874532333435363313[[#This Row],[Rate (Auto selects)]]*Table14874532333435363313[[#This Row],[Hours Used]]</f>
        <v>0</v>
      </c>
      <c r="S165" s="33"/>
      <c r="T165" s="39"/>
      <c r="U165" s="39"/>
      <c r="V165" s="39"/>
      <c r="W165" s="39"/>
      <c r="X165" s="39"/>
      <c r="Y165" s="112">
        <f>IF(X165 &lt;&gt; "", RIGHT(Table157753112838485868818[[#This Row],[Class (Dropdown)]],6),0)</f>
        <v>0</v>
      </c>
      <c r="Z165" s="108"/>
      <c r="AA165" s="107"/>
      <c r="AB165" s="111">
        <f>Table157753112838485868818[[#This Row],[Rate (Auto fill)]]*Table157753112838485868818[[#This Row],[Hours Groomed]]</f>
        <v>0</v>
      </c>
      <c r="AC165" s="32"/>
      <c r="AE165" s="85"/>
      <c r="AF165" s="85"/>
      <c r="AI165" s="33"/>
      <c r="AJ165" s="39"/>
      <c r="AK165" s="39"/>
      <c r="AL165" s="39"/>
      <c r="AM165" s="76"/>
      <c r="AN165" s="39"/>
      <c r="AO165" s="39"/>
      <c r="AP165" s="33"/>
      <c r="AQ165" s="77"/>
      <c r="AR165" s="39"/>
      <c r="AS165" s="39"/>
      <c r="AT165" s="76"/>
      <c r="AU165" s="39"/>
      <c r="AV165" s="78"/>
      <c r="AW165" s="33"/>
      <c r="AX165" s="77"/>
      <c r="AY165" s="39"/>
      <c r="AZ165" s="39"/>
      <c r="BA165" s="76"/>
      <c r="BB165" s="39"/>
      <c r="BC165" s="78"/>
      <c r="BD165" s="33"/>
      <c r="BE165" s="77"/>
      <c r="BF165" s="39"/>
      <c r="BG165" s="39"/>
      <c r="BH165" s="76"/>
      <c r="BI165" s="39"/>
      <c r="BJ165" s="78"/>
      <c r="BK165" s="33"/>
    </row>
    <row r="166" spans="1:63" x14ac:dyDescent="0.35">
      <c r="A166" s="77"/>
      <c r="B166" s="39"/>
      <c r="C166" s="39"/>
      <c r="D166" s="39"/>
      <c r="E166" s="39"/>
      <c r="F166" s="73"/>
      <c r="G166" s="95">
        <f>Table14874532333435363313[[#This Row],[Hours Worked]]*Table14874532333435363313[[#This Row],[Rate]]</f>
        <v>0</v>
      </c>
      <c r="H166" s="116"/>
      <c r="I166" s="118">
        <f>IF(Table14874532333435363313[[#This Row],[Equipment Used (Dropdown)]] &lt;&gt; "", RIGHT(Table14874532333435363313[[#This Row],[Equipment Used (Dropdown)]],6),0)</f>
        <v>0</v>
      </c>
      <c r="J166" s="94"/>
      <c r="K166" s="95">
        <f>Table14874532333435363313[[#This Row],[Rate (Auto selects)]]*Table14874532333435363313[[#This Row],[Hours Used]]</f>
        <v>0</v>
      </c>
      <c r="S166" s="33"/>
      <c r="T166" s="39"/>
      <c r="U166" s="39"/>
      <c r="V166" s="39"/>
      <c r="W166" s="39"/>
      <c r="X166" s="39"/>
      <c r="Y166" s="112">
        <f>IF(X166 &lt;&gt; "", RIGHT(Table157753112838485868818[[#This Row],[Class (Dropdown)]],6),0)</f>
        <v>0</v>
      </c>
      <c r="Z166" s="108"/>
      <c r="AA166" s="107"/>
      <c r="AB166" s="111">
        <f>Table157753112838485868818[[#This Row],[Rate (Auto fill)]]*Table157753112838485868818[[#This Row],[Hours Groomed]]</f>
        <v>0</v>
      </c>
      <c r="AC166" s="32"/>
      <c r="AE166" s="85"/>
      <c r="AF166" s="85"/>
      <c r="AI166" s="33"/>
      <c r="AJ166" s="39"/>
      <c r="AK166" s="39"/>
      <c r="AL166" s="39"/>
      <c r="AM166" s="76"/>
      <c r="AN166" s="39"/>
      <c r="AO166" s="39"/>
      <c r="AP166" s="33"/>
      <c r="AQ166" s="77"/>
      <c r="AR166" s="39"/>
      <c r="AS166" s="39"/>
      <c r="AT166" s="76"/>
      <c r="AU166" s="39"/>
      <c r="AV166" s="78"/>
      <c r="AW166" s="33"/>
      <c r="AX166" s="77"/>
      <c r="AY166" s="39"/>
      <c r="AZ166" s="39"/>
      <c r="BA166" s="76"/>
      <c r="BB166" s="39"/>
      <c r="BC166" s="78"/>
      <c r="BD166" s="33"/>
      <c r="BE166" s="77"/>
      <c r="BF166" s="39"/>
      <c r="BG166" s="39"/>
      <c r="BH166" s="76"/>
      <c r="BI166" s="39"/>
      <c r="BJ166" s="78"/>
      <c r="BK166" s="33"/>
    </row>
    <row r="167" spans="1:63" x14ac:dyDescent="0.35">
      <c r="A167" s="77"/>
      <c r="B167" s="39"/>
      <c r="C167" s="39"/>
      <c r="D167" s="39"/>
      <c r="E167" s="39"/>
      <c r="F167" s="73"/>
      <c r="G167" s="95">
        <f>Table14874532333435363313[[#This Row],[Hours Worked]]*Table14874532333435363313[[#This Row],[Rate]]</f>
        <v>0</v>
      </c>
      <c r="H167" s="116"/>
      <c r="I167" s="118">
        <f>IF(Table14874532333435363313[[#This Row],[Equipment Used (Dropdown)]] &lt;&gt; "", RIGHT(Table14874532333435363313[[#This Row],[Equipment Used (Dropdown)]],6),0)</f>
        <v>0</v>
      </c>
      <c r="J167" s="94"/>
      <c r="K167" s="95">
        <f>Table14874532333435363313[[#This Row],[Rate (Auto selects)]]*Table14874532333435363313[[#This Row],[Hours Used]]</f>
        <v>0</v>
      </c>
      <c r="S167" s="33"/>
      <c r="T167" s="39"/>
      <c r="U167" s="39"/>
      <c r="V167" s="39"/>
      <c r="W167" s="39"/>
      <c r="X167" s="39"/>
      <c r="Y167" s="112">
        <f>IF(X167 &lt;&gt; "", RIGHT(Table157753112838485868818[[#This Row],[Class (Dropdown)]],6),0)</f>
        <v>0</v>
      </c>
      <c r="Z167" s="108"/>
      <c r="AA167" s="107"/>
      <c r="AB167" s="111">
        <f>Table157753112838485868818[[#This Row],[Rate (Auto fill)]]*Table157753112838485868818[[#This Row],[Hours Groomed]]</f>
        <v>0</v>
      </c>
      <c r="AC167" s="32"/>
      <c r="AE167" s="85"/>
      <c r="AF167" s="85"/>
      <c r="AI167" s="33"/>
      <c r="AJ167" s="39"/>
      <c r="AK167" s="39"/>
      <c r="AL167" s="39"/>
      <c r="AM167" s="76"/>
      <c r="AN167" s="39"/>
      <c r="AO167" s="39"/>
      <c r="AP167" s="33"/>
      <c r="AQ167" s="77"/>
      <c r="AR167" s="39"/>
      <c r="AS167" s="39"/>
      <c r="AT167" s="76"/>
      <c r="AU167" s="39"/>
      <c r="AV167" s="78"/>
      <c r="AW167" s="33"/>
      <c r="AX167" s="77"/>
      <c r="AY167" s="39"/>
      <c r="AZ167" s="39"/>
      <c r="BA167" s="76"/>
      <c r="BB167" s="39"/>
      <c r="BC167" s="78"/>
      <c r="BD167" s="33"/>
      <c r="BE167" s="77"/>
      <c r="BF167" s="39"/>
      <c r="BG167" s="39"/>
      <c r="BH167" s="76"/>
      <c r="BI167" s="39"/>
      <c r="BJ167" s="78"/>
      <c r="BK167" s="33"/>
    </row>
    <row r="168" spans="1:63" x14ac:dyDescent="0.35">
      <c r="A168" s="77"/>
      <c r="B168" s="39"/>
      <c r="C168" s="39"/>
      <c r="D168" s="39"/>
      <c r="E168" s="39"/>
      <c r="F168" s="73"/>
      <c r="G168" s="95">
        <f>Table14874532333435363313[[#This Row],[Hours Worked]]*Table14874532333435363313[[#This Row],[Rate]]</f>
        <v>0</v>
      </c>
      <c r="H168" s="116"/>
      <c r="I168" s="118">
        <f>IF(Table14874532333435363313[[#This Row],[Equipment Used (Dropdown)]] &lt;&gt; "", RIGHT(Table14874532333435363313[[#This Row],[Equipment Used (Dropdown)]],6),0)</f>
        <v>0</v>
      </c>
      <c r="J168" s="94"/>
      <c r="K168" s="95">
        <f>Table14874532333435363313[[#This Row],[Rate (Auto selects)]]*Table14874532333435363313[[#This Row],[Hours Used]]</f>
        <v>0</v>
      </c>
      <c r="S168" s="33"/>
      <c r="T168" s="39"/>
      <c r="U168" s="39"/>
      <c r="V168" s="39"/>
      <c r="W168" s="39"/>
      <c r="X168" s="39"/>
      <c r="Y168" s="112">
        <f>IF(X168 &lt;&gt; "", RIGHT(Table157753112838485868818[[#This Row],[Class (Dropdown)]],6),0)</f>
        <v>0</v>
      </c>
      <c r="Z168" s="108"/>
      <c r="AA168" s="107"/>
      <c r="AB168" s="111">
        <f>Table157753112838485868818[[#This Row],[Rate (Auto fill)]]*Table157753112838485868818[[#This Row],[Hours Groomed]]</f>
        <v>0</v>
      </c>
      <c r="AC168" s="32"/>
      <c r="AE168" s="85"/>
      <c r="AF168" s="85"/>
      <c r="AI168" s="33"/>
      <c r="AJ168" s="39"/>
      <c r="AK168" s="39"/>
      <c r="AL168" s="39"/>
      <c r="AM168" s="76"/>
      <c r="AN168" s="39"/>
      <c r="AO168" s="39"/>
      <c r="AP168" s="33"/>
      <c r="AQ168" s="77"/>
      <c r="AR168" s="39"/>
      <c r="AS168" s="39"/>
      <c r="AT168" s="76"/>
      <c r="AU168" s="39"/>
      <c r="AV168" s="78"/>
      <c r="AW168" s="33"/>
      <c r="AX168" s="77"/>
      <c r="AY168" s="39"/>
      <c r="AZ168" s="39"/>
      <c r="BA168" s="76"/>
      <c r="BB168" s="39"/>
      <c r="BC168" s="78"/>
      <c r="BD168" s="33"/>
      <c r="BE168" s="77"/>
      <c r="BF168" s="39"/>
      <c r="BG168" s="39"/>
      <c r="BH168" s="76"/>
      <c r="BI168" s="39"/>
      <c r="BJ168" s="78"/>
      <c r="BK168" s="33"/>
    </row>
    <row r="169" spans="1:63" x14ac:dyDescent="0.35">
      <c r="A169" s="77"/>
      <c r="B169" s="39"/>
      <c r="C169" s="39"/>
      <c r="D169" s="39"/>
      <c r="E169" s="39"/>
      <c r="F169" s="73"/>
      <c r="G169" s="95">
        <f>Table14874532333435363313[[#This Row],[Hours Worked]]*Table14874532333435363313[[#This Row],[Rate]]</f>
        <v>0</v>
      </c>
      <c r="H169" s="116"/>
      <c r="I169" s="118">
        <f>IF(Table14874532333435363313[[#This Row],[Equipment Used (Dropdown)]] &lt;&gt; "", RIGHT(Table14874532333435363313[[#This Row],[Equipment Used (Dropdown)]],6),0)</f>
        <v>0</v>
      </c>
      <c r="J169" s="94"/>
      <c r="K169" s="95">
        <f>Table14874532333435363313[[#This Row],[Rate (Auto selects)]]*Table14874532333435363313[[#This Row],[Hours Used]]</f>
        <v>0</v>
      </c>
      <c r="S169" s="33"/>
      <c r="T169" s="39"/>
      <c r="U169" s="39"/>
      <c r="V169" s="39"/>
      <c r="W169" s="39"/>
      <c r="X169" s="39"/>
      <c r="Y169" s="112">
        <f>IF(X169 &lt;&gt; "", RIGHT(Table157753112838485868818[[#This Row],[Class (Dropdown)]],6),0)</f>
        <v>0</v>
      </c>
      <c r="Z169" s="108"/>
      <c r="AA169" s="107"/>
      <c r="AB169" s="111">
        <f>Table157753112838485868818[[#This Row],[Rate (Auto fill)]]*Table157753112838485868818[[#This Row],[Hours Groomed]]</f>
        <v>0</v>
      </c>
      <c r="AC169" s="32"/>
      <c r="AE169" s="85"/>
      <c r="AF169" s="85"/>
      <c r="AI169" s="33"/>
      <c r="AJ169" s="39"/>
      <c r="AK169" s="39"/>
      <c r="AL169" s="39"/>
      <c r="AM169" s="76"/>
      <c r="AN169" s="39"/>
      <c r="AO169" s="39"/>
      <c r="AP169" s="33"/>
      <c r="AQ169" s="77"/>
      <c r="AR169" s="39"/>
      <c r="AS169" s="39"/>
      <c r="AT169" s="76"/>
      <c r="AU169" s="39"/>
      <c r="AV169" s="78"/>
      <c r="AW169" s="33"/>
      <c r="AX169" s="77"/>
      <c r="AY169" s="39"/>
      <c r="AZ169" s="39"/>
      <c r="BA169" s="76"/>
      <c r="BB169" s="39"/>
      <c r="BC169" s="78"/>
      <c r="BD169" s="33"/>
      <c r="BE169" s="77"/>
      <c r="BF169" s="39"/>
      <c r="BG169" s="39"/>
      <c r="BH169" s="76"/>
      <c r="BI169" s="39"/>
      <c r="BJ169" s="78"/>
      <c r="BK169" s="33"/>
    </row>
    <row r="170" spans="1:63" x14ac:dyDescent="0.35">
      <c r="A170" s="77"/>
      <c r="B170" s="39"/>
      <c r="C170" s="39"/>
      <c r="D170" s="39"/>
      <c r="E170" s="39"/>
      <c r="F170" s="73"/>
      <c r="G170" s="95">
        <f>Table14874532333435363313[[#This Row],[Hours Worked]]*Table14874532333435363313[[#This Row],[Rate]]</f>
        <v>0</v>
      </c>
      <c r="H170" s="116"/>
      <c r="I170" s="118">
        <f>IF(Table14874532333435363313[[#This Row],[Equipment Used (Dropdown)]] &lt;&gt; "", RIGHT(Table14874532333435363313[[#This Row],[Equipment Used (Dropdown)]],6),0)</f>
        <v>0</v>
      </c>
      <c r="J170" s="94"/>
      <c r="K170" s="95">
        <f>Table14874532333435363313[[#This Row],[Rate (Auto selects)]]*Table14874532333435363313[[#This Row],[Hours Used]]</f>
        <v>0</v>
      </c>
      <c r="S170" s="33"/>
      <c r="T170" s="39"/>
      <c r="U170" s="39"/>
      <c r="V170" s="39"/>
      <c r="W170" s="39"/>
      <c r="X170" s="39"/>
      <c r="Y170" s="112">
        <f>IF(X170 &lt;&gt; "", RIGHT(Table157753112838485868818[[#This Row],[Class (Dropdown)]],6),0)</f>
        <v>0</v>
      </c>
      <c r="Z170" s="108"/>
      <c r="AA170" s="107"/>
      <c r="AB170" s="111">
        <f>Table157753112838485868818[[#This Row],[Rate (Auto fill)]]*Table157753112838485868818[[#This Row],[Hours Groomed]]</f>
        <v>0</v>
      </c>
      <c r="AC170" s="32"/>
      <c r="AE170" s="85"/>
      <c r="AF170" s="85"/>
      <c r="AI170" s="33"/>
      <c r="AJ170" s="39"/>
      <c r="AK170" s="39"/>
      <c r="AL170" s="39"/>
      <c r="AM170" s="76"/>
      <c r="AN170" s="39"/>
      <c r="AO170" s="39"/>
      <c r="AP170" s="33"/>
      <c r="AQ170" s="77"/>
      <c r="AR170" s="39"/>
      <c r="AS170" s="39"/>
      <c r="AT170" s="76"/>
      <c r="AU170" s="39"/>
      <c r="AV170" s="78"/>
      <c r="AW170" s="33"/>
      <c r="AX170" s="77"/>
      <c r="AY170" s="39"/>
      <c r="AZ170" s="39"/>
      <c r="BA170" s="76"/>
      <c r="BB170" s="39"/>
      <c r="BC170" s="78"/>
      <c r="BD170" s="33"/>
      <c r="BE170" s="77"/>
      <c r="BF170" s="39"/>
      <c r="BG170" s="39"/>
      <c r="BH170" s="76"/>
      <c r="BI170" s="39"/>
      <c r="BJ170" s="78"/>
      <c r="BK170" s="33"/>
    </row>
    <row r="171" spans="1:63" x14ac:dyDescent="0.35">
      <c r="A171" s="77"/>
      <c r="B171" s="39"/>
      <c r="C171" s="39"/>
      <c r="D171" s="39"/>
      <c r="E171" s="39"/>
      <c r="F171" s="73"/>
      <c r="G171" s="95">
        <f>Table14874532333435363313[[#This Row],[Hours Worked]]*Table14874532333435363313[[#This Row],[Rate]]</f>
        <v>0</v>
      </c>
      <c r="H171" s="116"/>
      <c r="I171" s="118">
        <f>IF(Table14874532333435363313[[#This Row],[Equipment Used (Dropdown)]] &lt;&gt; "", RIGHT(Table14874532333435363313[[#This Row],[Equipment Used (Dropdown)]],6),0)</f>
        <v>0</v>
      </c>
      <c r="J171" s="94"/>
      <c r="K171" s="95">
        <f>Table14874532333435363313[[#This Row],[Rate (Auto selects)]]*Table14874532333435363313[[#This Row],[Hours Used]]</f>
        <v>0</v>
      </c>
      <c r="S171" s="33"/>
      <c r="T171" s="39"/>
      <c r="U171" s="39"/>
      <c r="V171" s="39"/>
      <c r="W171" s="39"/>
      <c r="X171" s="39"/>
      <c r="Y171" s="112">
        <f>IF(X171 &lt;&gt; "", RIGHT(Table157753112838485868818[[#This Row],[Class (Dropdown)]],6),0)</f>
        <v>0</v>
      </c>
      <c r="Z171" s="108"/>
      <c r="AA171" s="107"/>
      <c r="AB171" s="111">
        <f>Table157753112838485868818[[#This Row],[Rate (Auto fill)]]*Table157753112838485868818[[#This Row],[Hours Groomed]]</f>
        <v>0</v>
      </c>
      <c r="AC171" s="32"/>
      <c r="AE171" s="85"/>
      <c r="AF171" s="85"/>
      <c r="AI171" s="33"/>
      <c r="AJ171" s="39"/>
      <c r="AK171" s="39"/>
      <c r="AL171" s="39"/>
      <c r="AM171" s="76"/>
      <c r="AN171" s="39"/>
      <c r="AO171" s="39"/>
      <c r="AP171" s="33"/>
      <c r="AQ171" s="77"/>
      <c r="AR171" s="39"/>
      <c r="AS171" s="39"/>
      <c r="AT171" s="76"/>
      <c r="AU171" s="39"/>
      <c r="AV171" s="78"/>
      <c r="AW171" s="33"/>
      <c r="AX171" s="77"/>
      <c r="AY171" s="39"/>
      <c r="AZ171" s="39"/>
      <c r="BA171" s="76"/>
      <c r="BB171" s="39"/>
      <c r="BC171" s="78"/>
      <c r="BD171" s="33"/>
      <c r="BE171" s="77"/>
      <c r="BF171" s="39"/>
      <c r="BG171" s="39"/>
      <c r="BH171" s="76"/>
      <c r="BI171" s="39"/>
      <c r="BJ171" s="78"/>
      <c r="BK171" s="33"/>
    </row>
    <row r="172" spans="1:63" x14ac:dyDescent="0.35">
      <c r="A172" s="77"/>
      <c r="B172" s="39"/>
      <c r="C172" s="39"/>
      <c r="D172" s="39"/>
      <c r="E172" s="39"/>
      <c r="F172" s="73"/>
      <c r="G172" s="95">
        <f>Table14874532333435363313[[#This Row],[Hours Worked]]*Table14874532333435363313[[#This Row],[Rate]]</f>
        <v>0</v>
      </c>
      <c r="H172" s="116"/>
      <c r="I172" s="118">
        <f>IF(Table14874532333435363313[[#This Row],[Equipment Used (Dropdown)]] &lt;&gt; "", RIGHT(Table14874532333435363313[[#This Row],[Equipment Used (Dropdown)]],6),0)</f>
        <v>0</v>
      </c>
      <c r="J172" s="94"/>
      <c r="K172" s="95">
        <f>Table14874532333435363313[[#This Row],[Rate (Auto selects)]]*Table14874532333435363313[[#This Row],[Hours Used]]</f>
        <v>0</v>
      </c>
      <c r="S172" s="33"/>
      <c r="T172" s="39"/>
      <c r="U172" s="39"/>
      <c r="V172" s="39"/>
      <c r="W172" s="39"/>
      <c r="X172" s="39"/>
      <c r="Y172" s="112">
        <f>IF(X172 &lt;&gt; "", RIGHT(Table157753112838485868818[[#This Row],[Class (Dropdown)]],6),0)</f>
        <v>0</v>
      </c>
      <c r="Z172" s="108"/>
      <c r="AA172" s="107"/>
      <c r="AB172" s="111">
        <f>Table157753112838485868818[[#This Row],[Rate (Auto fill)]]*Table157753112838485868818[[#This Row],[Hours Groomed]]</f>
        <v>0</v>
      </c>
      <c r="AC172" s="32"/>
      <c r="AE172" s="85"/>
      <c r="AF172" s="85"/>
      <c r="AI172" s="33"/>
      <c r="AJ172" s="39"/>
      <c r="AK172" s="39"/>
      <c r="AL172" s="39"/>
      <c r="AM172" s="76"/>
      <c r="AN172" s="39"/>
      <c r="AO172" s="39"/>
      <c r="AP172" s="33"/>
      <c r="AQ172" s="77"/>
      <c r="AR172" s="39"/>
      <c r="AS172" s="39"/>
      <c r="AT172" s="76"/>
      <c r="AU172" s="39"/>
      <c r="AV172" s="78"/>
      <c r="AW172" s="33"/>
      <c r="AX172" s="77"/>
      <c r="AY172" s="39"/>
      <c r="AZ172" s="39"/>
      <c r="BA172" s="76"/>
      <c r="BB172" s="39"/>
      <c r="BC172" s="78"/>
      <c r="BD172" s="33"/>
      <c r="BE172" s="77"/>
      <c r="BF172" s="39"/>
      <c r="BG172" s="39"/>
      <c r="BH172" s="76"/>
      <c r="BI172" s="39"/>
      <c r="BJ172" s="78"/>
      <c r="BK172" s="33"/>
    </row>
    <row r="173" spans="1:63" x14ac:dyDescent="0.35">
      <c r="A173" s="77"/>
      <c r="B173" s="39"/>
      <c r="C173" s="39"/>
      <c r="D173" s="39"/>
      <c r="E173" s="39"/>
      <c r="F173" s="73"/>
      <c r="G173" s="95">
        <f>Table14874532333435363313[[#This Row],[Hours Worked]]*Table14874532333435363313[[#This Row],[Rate]]</f>
        <v>0</v>
      </c>
      <c r="H173" s="116"/>
      <c r="I173" s="118">
        <f>IF(Table14874532333435363313[[#This Row],[Equipment Used (Dropdown)]] &lt;&gt; "", RIGHT(Table14874532333435363313[[#This Row],[Equipment Used (Dropdown)]],6),0)</f>
        <v>0</v>
      </c>
      <c r="J173" s="94"/>
      <c r="K173" s="95">
        <f>Table14874532333435363313[[#This Row],[Rate (Auto selects)]]*Table14874532333435363313[[#This Row],[Hours Used]]</f>
        <v>0</v>
      </c>
      <c r="S173" s="33"/>
      <c r="T173" s="39"/>
      <c r="U173" s="39"/>
      <c r="V173" s="39"/>
      <c r="W173" s="39"/>
      <c r="X173" s="39"/>
      <c r="Y173" s="112">
        <f>IF(X173 &lt;&gt; "", RIGHT(Table157753112838485868818[[#This Row],[Class (Dropdown)]],6),0)</f>
        <v>0</v>
      </c>
      <c r="Z173" s="108"/>
      <c r="AA173" s="107"/>
      <c r="AB173" s="111">
        <f>Table157753112838485868818[[#This Row],[Rate (Auto fill)]]*Table157753112838485868818[[#This Row],[Hours Groomed]]</f>
        <v>0</v>
      </c>
      <c r="AC173" s="32"/>
      <c r="AE173" s="85"/>
      <c r="AF173" s="85"/>
      <c r="AI173" s="33"/>
      <c r="AJ173" s="39"/>
      <c r="AK173" s="39"/>
      <c r="AL173" s="39"/>
      <c r="AM173" s="76"/>
      <c r="AN173" s="39"/>
      <c r="AO173" s="39"/>
      <c r="AP173" s="33"/>
      <c r="AQ173" s="77"/>
      <c r="AR173" s="39"/>
      <c r="AS173" s="39"/>
      <c r="AT173" s="76"/>
      <c r="AU173" s="39"/>
      <c r="AV173" s="78"/>
      <c r="AW173" s="33"/>
      <c r="AX173" s="77"/>
      <c r="AY173" s="39"/>
      <c r="AZ173" s="39"/>
      <c r="BA173" s="76"/>
      <c r="BB173" s="39"/>
      <c r="BC173" s="78"/>
      <c r="BD173" s="33"/>
      <c r="BE173" s="77"/>
      <c r="BF173" s="39"/>
      <c r="BG173" s="39"/>
      <c r="BH173" s="76"/>
      <c r="BI173" s="39"/>
      <c r="BJ173" s="78"/>
      <c r="BK173" s="33"/>
    </row>
    <row r="174" spans="1:63" x14ac:dyDescent="0.35">
      <c r="A174" s="77"/>
      <c r="B174" s="39"/>
      <c r="C174" s="39"/>
      <c r="D174" s="39"/>
      <c r="E174" s="39"/>
      <c r="F174" s="73"/>
      <c r="G174" s="95">
        <f>Table14874532333435363313[[#This Row],[Hours Worked]]*Table14874532333435363313[[#This Row],[Rate]]</f>
        <v>0</v>
      </c>
      <c r="H174" s="116"/>
      <c r="I174" s="118">
        <f>IF(Table14874532333435363313[[#This Row],[Equipment Used (Dropdown)]] &lt;&gt; "", RIGHT(Table14874532333435363313[[#This Row],[Equipment Used (Dropdown)]],6),0)</f>
        <v>0</v>
      </c>
      <c r="J174" s="94"/>
      <c r="K174" s="95">
        <f>Table14874532333435363313[[#This Row],[Rate (Auto selects)]]*Table14874532333435363313[[#This Row],[Hours Used]]</f>
        <v>0</v>
      </c>
      <c r="S174" s="33"/>
      <c r="T174" s="39"/>
      <c r="U174" s="39"/>
      <c r="V174" s="39"/>
      <c r="W174" s="39"/>
      <c r="X174" s="39"/>
      <c r="Y174" s="112">
        <f>IF(X174 &lt;&gt; "", RIGHT(Table157753112838485868818[[#This Row],[Class (Dropdown)]],6),0)</f>
        <v>0</v>
      </c>
      <c r="Z174" s="108"/>
      <c r="AA174" s="107"/>
      <c r="AB174" s="111">
        <f>Table157753112838485868818[[#This Row],[Rate (Auto fill)]]*Table157753112838485868818[[#This Row],[Hours Groomed]]</f>
        <v>0</v>
      </c>
      <c r="AC174" s="32"/>
      <c r="AE174" s="85"/>
      <c r="AF174" s="85"/>
      <c r="AI174" s="33"/>
      <c r="AJ174" s="39"/>
      <c r="AK174" s="39"/>
      <c r="AL174" s="39"/>
      <c r="AM174" s="76"/>
      <c r="AN174" s="39"/>
      <c r="AO174" s="39"/>
      <c r="AP174" s="33"/>
      <c r="AQ174" s="77"/>
      <c r="AR174" s="39"/>
      <c r="AS174" s="39"/>
      <c r="AT174" s="76"/>
      <c r="AU174" s="39"/>
      <c r="AV174" s="78"/>
      <c r="AW174" s="33"/>
      <c r="AX174" s="77"/>
      <c r="AY174" s="39"/>
      <c r="AZ174" s="39"/>
      <c r="BA174" s="76"/>
      <c r="BB174" s="39"/>
      <c r="BC174" s="78"/>
      <c r="BD174" s="33"/>
      <c r="BE174" s="77"/>
      <c r="BF174" s="39"/>
      <c r="BG174" s="39"/>
      <c r="BH174" s="76"/>
      <c r="BI174" s="39"/>
      <c r="BJ174" s="78"/>
      <c r="BK174" s="33"/>
    </row>
    <row r="175" spans="1:63" x14ac:dyDescent="0.35">
      <c r="A175" s="77"/>
      <c r="B175" s="39"/>
      <c r="C175" s="39"/>
      <c r="D175" s="39"/>
      <c r="E175" s="39"/>
      <c r="F175" s="73"/>
      <c r="G175" s="95">
        <f>Table14874532333435363313[[#This Row],[Hours Worked]]*Table14874532333435363313[[#This Row],[Rate]]</f>
        <v>0</v>
      </c>
      <c r="H175" s="116"/>
      <c r="I175" s="118">
        <f>IF(Table14874532333435363313[[#This Row],[Equipment Used (Dropdown)]] &lt;&gt; "", RIGHT(Table14874532333435363313[[#This Row],[Equipment Used (Dropdown)]],6),0)</f>
        <v>0</v>
      </c>
      <c r="J175" s="94"/>
      <c r="K175" s="95">
        <f>Table14874532333435363313[[#This Row],[Rate (Auto selects)]]*Table14874532333435363313[[#This Row],[Hours Used]]</f>
        <v>0</v>
      </c>
      <c r="S175" s="33"/>
      <c r="T175" s="39"/>
      <c r="U175" s="39"/>
      <c r="V175" s="39"/>
      <c r="W175" s="39"/>
      <c r="X175" s="39"/>
      <c r="Y175" s="112">
        <f>IF(X175 &lt;&gt; "", RIGHT(Table157753112838485868818[[#This Row],[Class (Dropdown)]],6),0)</f>
        <v>0</v>
      </c>
      <c r="Z175" s="108"/>
      <c r="AA175" s="107"/>
      <c r="AB175" s="111">
        <f>Table157753112838485868818[[#This Row],[Rate (Auto fill)]]*Table157753112838485868818[[#This Row],[Hours Groomed]]</f>
        <v>0</v>
      </c>
      <c r="AC175" s="32"/>
      <c r="AE175" s="85"/>
      <c r="AF175" s="85"/>
      <c r="AI175" s="33"/>
      <c r="AJ175" s="39"/>
      <c r="AK175" s="39"/>
      <c r="AL175" s="39"/>
      <c r="AM175" s="76"/>
      <c r="AN175" s="39"/>
      <c r="AO175" s="39"/>
      <c r="AP175" s="33"/>
      <c r="AQ175" s="77"/>
      <c r="AR175" s="39"/>
      <c r="AS175" s="39"/>
      <c r="AT175" s="76"/>
      <c r="AU175" s="39"/>
      <c r="AV175" s="78"/>
      <c r="AW175" s="33"/>
      <c r="AX175" s="77"/>
      <c r="AY175" s="39"/>
      <c r="AZ175" s="39"/>
      <c r="BA175" s="76"/>
      <c r="BB175" s="39"/>
      <c r="BC175" s="78"/>
      <c r="BD175" s="33"/>
      <c r="BE175" s="77"/>
      <c r="BF175" s="39"/>
      <c r="BG175" s="39"/>
      <c r="BH175" s="76"/>
      <c r="BI175" s="39"/>
      <c r="BJ175" s="78"/>
      <c r="BK175" s="33"/>
    </row>
    <row r="176" spans="1:63" x14ac:dyDescent="0.35">
      <c r="A176" s="77"/>
      <c r="B176" s="39"/>
      <c r="C176" s="39"/>
      <c r="D176" s="39"/>
      <c r="E176" s="39"/>
      <c r="F176" s="73"/>
      <c r="G176" s="95">
        <f>Table14874532333435363313[[#This Row],[Hours Worked]]*Table14874532333435363313[[#This Row],[Rate]]</f>
        <v>0</v>
      </c>
      <c r="H176" s="116"/>
      <c r="I176" s="118">
        <f>IF(Table14874532333435363313[[#This Row],[Equipment Used (Dropdown)]] &lt;&gt; "", RIGHT(Table14874532333435363313[[#This Row],[Equipment Used (Dropdown)]],6),0)</f>
        <v>0</v>
      </c>
      <c r="J176" s="94"/>
      <c r="K176" s="95">
        <f>Table14874532333435363313[[#This Row],[Rate (Auto selects)]]*Table14874532333435363313[[#This Row],[Hours Used]]</f>
        <v>0</v>
      </c>
      <c r="S176" s="33"/>
      <c r="T176" s="39"/>
      <c r="U176" s="39"/>
      <c r="V176" s="39"/>
      <c r="W176" s="39"/>
      <c r="X176" s="39"/>
      <c r="Y176" s="112">
        <f>IF(X176 &lt;&gt; "", RIGHT(Table157753112838485868818[[#This Row],[Class (Dropdown)]],6),0)</f>
        <v>0</v>
      </c>
      <c r="Z176" s="108"/>
      <c r="AA176" s="107"/>
      <c r="AB176" s="111">
        <f>Table157753112838485868818[[#This Row],[Rate (Auto fill)]]*Table157753112838485868818[[#This Row],[Hours Groomed]]</f>
        <v>0</v>
      </c>
      <c r="AC176" s="32"/>
      <c r="AE176" s="85"/>
      <c r="AF176" s="85"/>
      <c r="AI176" s="33"/>
      <c r="AJ176" s="39"/>
      <c r="AK176" s="39"/>
      <c r="AL176" s="39"/>
      <c r="AM176" s="76"/>
      <c r="AN176" s="39"/>
      <c r="AO176" s="39"/>
      <c r="AP176" s="33"/>
      <c r="AQ176" s="77"/>
      <c r="AR176" s="39"/>
      <c r="AS176" s="39"/>
      <c r="AT176" s="76"/>
      <c r="AU176" s="39"/>
      <c r="AV176" s="78"/>
      <c r="AW176" s="33"/>
      <c r="AX176" s="77"/>
      <c r="AY176" s="39"/>
      <c r="AZ176" s="39"/>
      <c r="BA176" s="76"/>
      <c r="BB176" s="39"/>
      <c r="BC176" s="78"/>
      <c r="BD176" s="33"/>
      <c r="BE176" s="77"/>
      <c r="BF176" s="39"/>
      <c r="BG176" s="39"/>
      <c r="BH176" s="76"/>
      <c r="BI176" s="39"/>
      <c r="BJ176" s="78"/>
      <c r="BK176" s="33"/>
    </row>
    <row r="177" spans="1:63" x14ac:dyDescent="0.35">
      <c r="A177" s="77"/>
      <c r="B177" s="39"/>
      <c r="C177" s="39"/>
      <c r="D177" s="39"/>
      <c r="E177" s="39"/>
      <c r="F177" s="73"/>
      <c r="G177" s="95">
        <f>Table14874532333435363313[[#This Row],[Hours Worked]]*Table14874532333435363313[[#This Row],[Rate]]</f>
        <v>0</v>
      </c>
      <c r="H177" s="116"/>
      <c r="I177" s="118">
        <f>IF(Table14874532333435363313[[#This Row],[Equipment Used (Dropdown)]] &lt;&gt; "", RIGHT(Table14874532333435363313[[#This Row],[Equipment Used (Dropdown)]],6),0)</f>
        <v>0</v>
      </c>
      <c r="J177" s="94"/>
      <c r="K177" s="95">
        <f>Table14874532333435363313[[#This Row],[Rate (Auto selects)]]*Table14874532333435363313[[#This Row],[Hours Used]]</f>
        <v>0</v>
      </c>
      <c r="S177" s="33"/>
      <c r="T177" s="39"/>
      <c r="U177" s="39"/>
      <c r="V177" s="39"/>
      <c r="W177" s="39"/>
      <c r="X177" s="39"/>
      <c r="Y177" s="112">
        <f>IF(X177 &lt;&gt; "", RIGHT(Table157753112838485868818[[#This Row],[Class (Dropdown)]],6),0)</f>
        <v>0</v>
      </c>
      <c r="Z177" s="108"/>
      <c r="AA177" s="107"/>
      <c r="AB177" s="111">
        <f>Table157753112838485868818[[#This Row],[Rate (Auto fill)]]*Table157753112838485868818[[#This Row],[Hours Groomed]]</f>
        <v>0</v>
      </c>
      <c r="AC177" s="32"/>
      <c r="AE177" s="85"/>
      <c r="AF177" s="85"/>
      <c r="AI177" s="33"/>
      <c r="AJ177" s="39"/>
      <c r="AK177" s="39"/>
      <c r="AL177" s="39"/>
      <c r="AM177" s="76"/>
      <c r="AN177" s="39"/>
      <c r="AO177" s="39"/>
      <c r="AP177" s="33"/>
      <c r="AQ177" s="77"/>
      <c r="AR177" s="39"/>
      <c r="AS177" s="39"/>
      <c r="AT177" s="76"/>
      <c r="AU177" s="39"/>
      <c r="AV177" s="78"/>
      <c r="AW177" s="33"/>
      <c r="AX177" s="77"/>
      <c r="AY177" s="39"/>
      <c r="AZ177" s="39"/>
      <c r="BA177" s="76"/>
      <c r="BB177" s="39"/>
      <c r="BC177" s="78"/>
      <c r="BD177" s="33"/>
      <c r="BE177" s="77"/>
      <c r="BF177" s="39"/>
      <c r="BG177" s="39"/>
      <c r="BH177" s="76"/>
      <c r="BI177" s="39"/>
      <c r="BJ177" s="78"/>
      <c r="BK177" s="33"/>
    </row>
    <row r="178" spans="1:63" x14ac:dyDescent="0.35">
      <c r="A178" s="77"/>
      <c r="B178" s="39"/>
      <c r="C178" s="39"/>
      <c r="D178" s="39"/>
      <c r="E178" s="39"/>
      <c r="F178" s="73"/>
      <c r="G178" s="95">
        <f>Table14874532333435363313[[#This Row],[Hours Worked]]*Table14874532333435363313[[#This Row],[Rate]]</f>
        <v>0</v>
      </c>
      <c r="H178" s="116"/>
      <c r="I178" s="118">
        <f>IF(Table14874532333435363313[[#This Row],[Equipment Used (Dropdown)]] &lt;&gt; "", RIGHT(Table14874532333435363313[[#This Row],[Equipment Used (Dropdown)]],6),0)</f>
        <v>0</v>
      </c>
      <c r="J178" s="94"/>
      <c r="K178" s="95">
        <f>Table14874532333435363313[[#This Row],[Rate (Auto selects)]]*Table14874532333435363313[[#This Row],[Hours Used]]</f>
        <v>0</v>
      </c>
      <c r="S178" s="33"/>
      <c r="T178" s="39"/>
      <c r="U178" s="39"/>
      <c r="V178" s="39"/>
      <c r="W178" s="39"/>
      <c r="X178" s="39"/>
      <c r="Y178" s="112">
        <f>IF(X178 &lt;&gt; "", RIGHT(Table157753112838485868818[[#This Row],[Class (Dropdown)]],6),0)</f>
        <v>0</v>
      </c>
      <c r="Z178" s="108"/>
      <c r="AA178" s="107"/>
      <c r="AB178" s="111">
        <f>Table157753112838485868818[[#This Row],[Rate (Auto fill)]]*Table157753112838485868818[[#This Row],[Hours Groomed]]</f>
        <v>0</v>
      </c>
      <c r="AC178" s="32"/>
      <c r="AE178" s="85"/>
      <c r="AF178" s="85"/>
      <c r="AI178" s="33"/>
      <c r="AJ178" s="39"/>
      <c r="AK178" s="39"/>
      <c r="AL178" s="39"/>
      <c r="AM178" s="76"/>
      <c r="AN178" s="39"/>
      <c r="AO178" s="39"/>
      <c r="AP178" s="33"/>
      <c r="AQ178" s="77"/>
      <c r="AR178" s="39"/>
      <c r="AS178" s="39"/>
      <c r="AT178" s="76"/>
      <c r="AU178" s="39"/>
      <c r="AV178" s="78"/>
      <c r="AW178" s="33"/>
      <c r="AX178" s="77"/>
      <c r="AY178" s="39"/>
      <c r="AZ178" s="39"/>
      <c r="BA178" s="76"/>
      <c r="BB178" s="39"/>
      <c r="BC178" s="78"/>
      <c r="BD178" s="33"/>
      <c r="BE178" s="77"/>
      <c r="BF178" s="39"/>
      <c r="BG178" s="39"/>
      <c r="BH178" s="76"/>
      <c r="BI178" s="39"/>
      <c r="BJ178" s="78"/>
      <c r="BK178" s="33"/>
    </row>
    <row r="179" spans="1:63" x14ac:dyDescent="0.35">
      <c r="A179" s="77"/>
      <c r="B179" s="39"/>
      <c r="C179" s="39"/>
      <c r="D179" s="39"/>
      <c r="E179" s="39"/>
      <c r="F179" s="73"/>
      <c r="G179" s="95">
        <f>Table14874532333435363313[[#This Row],[Hours Worked]]*Table14874532333435363313[[#This Row],[Rate]]</f>
        <v>0</v>
      </c>
      <c r="H179" s="116"/>
      <c r="I179" s="118">
        <f>IF(Table14874532333435363313[[#This Row],[Equipment Used (Dropdown)]] &lt;&gt; "", RIGHT(Table14874532333435363313[[#This Row],[Equipment Used (Dropdown)]],6),0)</f>
        <v>0</v>
      </c>
      <c r="J179" s="94"/>
      <c r="K179" s="95">
        <f>Table14874532333435363313[[#This Row],[Rate (Auto selects)]]*Table14874532333435363313[[#This Row],[Hours Used]]</f>
        <v>0</v>
      </c>
      <c r="S179" s="33"/>
      <c r="T179" s="39"/>
      <c r="U179" s="39"/>
      <c r="V179" s="39"/>
      <c r="W179" s="39"/>
      <c r="X179" s="39"/>
      <c r="Y179" s="112">
        <f>IF(X179 &lt;&gt; "", RIGHT(Table157753112838485868818[[#This Row],[Class (Dropdown)]],6),0)</f>
        <v>0</v>
      </c>
      <c r="Z179" s="108"/>
      <c r="AA179" s="107"/>
      <c r="AB179" s="111">
        <f>Table157753112838485868818[[#This Row],[Rate (Auto fill)]]*Table157753112838485868818[[#This Row],[Hours Groomed]]</f>
        <v>0</v>
      </c>
      <c r="AC179" s="32"/>
      <c r="AE179" s="85"/>
      <c r="AF179" s="85"/>
      <c r="AI179" s="33"/>
      <c r="AJ179" s="39"/>
      <c r="AK179" s="39"/>
      <c r="AL179" s="39"/>
      <c r="AM179" s="76"/>
      <c r="AN179" s="39"/>
      <c r="AO179" s="39"/>
      <c r="AP179" s="33"/>
      <c r="AQ179" s="77"/>
      <c r="AR179" s="39"/>
      <c r="AS179" s="39"/>
      <c r="AT179" s="76"/>
      <c r="AU179" s="39"/>
      <c r="AV179" s="78"/>
      <c r="AW179" s="33"/>
      <c r="AX179" s="77"/>
      <c r="AY179" s="39"/>
      <c r="AZ179" s="39"/>
      <c r="BA179" s="76"/>
      <c r="BB179" s="39"/>
      <c r="BC179" s="78"/>
      <c r="BD179" s="33"/>
      <c r="BE179" s="77"/>
      <c r="BF179" s="39"/>
      <c r="BG179" s="39"/>
      <c r="BH179" s="76"/>
      <c r="BI179" s="39"/>
      <c r="BJ179" s="78"/>
      <c r="BK179" s="33"/>
    </row>
    <row r="180" spans="1:63" x14ac:dyDescent="0.35">
      <c r="A180" s="77"/>
      <c r="B180" s="39"/>
      <c r="C180" s="39"/>
      <c r="D180" s="39"/>
      <c r="E180" s="39"/>
      <c r="F180" s="73"/>
      <c r="G180" s="95">
        <f>Table14874532333435363313[[#This Row],[Hours Worked]]*Table14874532333435363313[[#This Row],[Rate]]</f>
        <v>0</v>
      </c>
      <c r="H180" s="116"/>
      <c r="I180" s="118">
        <f>IF(Table14874532333435363313[[#This Row],[Equipment Used (Dropdown)]] &lt;&gt; "", RIGHT(Table14874532333435363313[[#This Row],[Equipment Used (Dropdown)]],6),0)</f>
        <v>0</v>
      </c>
      <c r="J180" s="94"/>
      <c r="K180" s="95">
        <f>Table14874532333435363313[[#This Row],[Rate (Auto selects)]]*Table14874532333435363313[[#This Row],[Hours Used]]</f>
        <v>0</v>
      </c>
      <c r="S180" s="33"/>
      <c r="T180" s="39"/>
      <c r="U180" s="39"/>
      <c r="V180" s="39"/>
      <c r="W180" s="39"/>
      <c r="X180" s="39"/>
      <c r="Y180" s="112">
        <f>IF(X180 &lt;&gt; "", RIGHT(Table157753112838485868818[[#This Row],[Class (Dropdown)]],6),0)</f>
        <v>0</v>
      </c>
      <c r="Z180" s="108"/>
      <c r="AA180" s="107"/>
      <c r="AB180" s="111">
        <f>Table157753112838485868818[[#This Row],[Rate (Auto fill)]]*Table157753112838485868818[[#This Row],[Hours Groomed]]</f>
        <v>0</v>
      </c>
      <c r="AC180" s="32"/>
      <c r="AE180" s="85"/>
      <c r="AF180" s="85"/>
      <c r="AI180" s="33"/>
      <c r="AJ180" s="39"/>
      <c r="AK180" s="39"/>
      <c r="AL180" s="39"/>
      <c r="AM180" s="76"/>
      <c r="AN180" s="39"/>
      <c r="AO180" s="39"/>
      <c r="AP180" s="33"/>
      <c r="AQ180" s="77"/>
      <c r="AR180" s="39"/>
      <c r="AS180" s="39"/>
      <c r="AT180" s="76"/>
      <c r="AU180" s="39"/>
      <c r="AV180" s="78"/>
      <c r="AW180" s="33"/>
      <c r="AX180" s="77"/>
      <c r="AY180" s="39"/>
      <c r="AZ180" s="39"/>
      <c r="BA180" s="76"/>
      <c r="BB180" s="39"/>
      <c r="BC180" s="78"/>
      <c r="BD180" s="33"/>
      <c r="BE180" s="77"/>
      <c r="BF180" s="39"/>
      <c r="BG180" s="39"/>
      <c r="BH180" s="76"/>
      <c r="BI180" s="39"/>
      <c r="BJ180" s="78"/>
      <c r="BK180" s="33"/>
    </row>
    <row r="181" spans="1:63" x14ac:dyDescent="0.35">
      <c r="A181" s="77"/>
      <c r="B181" s="39"/>
      <c r="C181" s="39"/>
      <c r="D181" s="39"/>
      <c r="E181" s="39"/>
      <c r="F181" s="73"/>
      <c r="G181" s="95">
        <f>Table14874532333435363313[[#This Row],[Hours Worked]]*Table14874532333435363313[[#This Row],[Rate]]</f>
        <v>0</v>
      </c>
      <c r="H181" s="116"/>
      <c r="I181" s="118">
        <f>IF(Table14874532333435363313[[#This Row],[Equipment Used (Dropdown)]] &lt;&gt; "", RIGHT(Table14874532333435363313[[#This Row],[Equipment Used (Dropdown)]],6),0)</f>
        <v>0</v>
      </c>
      <c r="J181" s="94"/>
      <c r="K181" s="95">
        <f>Table14874532333435363313[[#This Row],[Rate (Auto selects)]]*Table14874532333435363313[[#This Row],[Hours Used]]</f>
        <v>0</v>
      </c>
      <c r="S181" s="33"/>
      <c r="T181" s="39"/>
      <c r="U181" s="39"/>
      <c r="V181" s="39"/>
      <c r="W181" s="39"/>
      <c r="X181" s="39"/>
      <c r="Y181" s="112">
        <f>IF(X181 &lt;&gt; "", RIGHT(Table157753112838485868818[[#This Row],[Class (Dropdown)]],6),0)</f>
        <v>0</v>
      </c>
      <c r="Z181" s="108"/>
      <c r="AA181" s="107"/>
      <c r="AB181" s="111">
        <f>Table157753112838485868818[[#This Row],[Rate (Auto fill)]]*Table157753112838485868818[[#This Row],[Hours Groomed]]</f>
        <v>0</v>
      </c>
      <c r="AC181" s="32"/>
      <c r="AE181" s="85"/>
      <c r="AF181" s="85"/>
      <c r="AI181" s="33"/>
      <c r="AJ181" s="39"/>
      <c r="AK181" s="39"/>
      <c r="AL181" s="39"/>
      <c r="AM181" s="76"/>
      <c r="AN181" s="39"/>
      <c r="AO181" s="39"/>
      <c r="AP181" s="33"/>
      <c r="AQ181" s="77"/>
      <c r="AR181" s="39"/>
      <c r="AS181" s="39"/>
      <c r="AT181" s="76"/>
      <c r="AU181" s="39"/>
      <c r="AV181" s="78"/>
      <c r="AW181" s="33"/>
      <c r="AX181" s="77"/>
      <c r="AY181" s="39"/>
      <c r="AZ181" s="39"/>
      <c r="BA181" s="76"/>
      <c r="BB181" s="39"/>
      <c r="BC181" s="78"/>
      <c r="BD181" s="33"/>
      <c r="BE181" s="77"/>
      <c r="BF181" s="39"/>
      <c r="BG181" s="39"/>
      <c r="BH181" s="76"/>
      <c r="BI181" s="39"/>
      <c r="BJ181" s="78"/>
      <c r="BK181" s="33"/>
    </row>
    <row r="182" spans="1:63" x14ac:dyDescent="0.35">
      <c r="A182" s="77"/>
      <c r="B182" s="39"/>
      <c r="C182" s="39"/>
      <c r="D182" s="39"/>
      <c r="E182" s="39"/>
      <c r="F182" s="73"/>
      <c r="G182" s="95">
        <f>Table14874532333435363313[[#This Row],[Hours Worked]]*Table14874532333435363313[[#This Row],[Rate]]</f>
        <v>0</v>
      </c>
      <c r="H182" s="116"/>
      <c r="I182" s="118">
        <f>IF(Table14874532333435363313[[#This Row],[Equipment Used (Dropdown)]] &lt;&gt; "", RIGHT(Table14874532333435363313[[#This Row],[Equipment Used (Dropdown)]],6),0)</f>
        <v>0</v>
      </c>
      <c r="J182" s="94"/>
      <c r="K182" s="95">
        <f>Table14874532333435363313[[#This Row],[Rate (Auto selects)]]*Table14874532333435363313[[#This Row],[Hours Used]]</f>
        <v>0</v>
      </c>
      <c r="S182" s="33"/>
      <c r="T182" s="39"/>
      <c r="U182" s="39"/>
      <c r="V182" s="39"/>
      <c r="W182" s="39"/>
      <c r="X182" s="39"/>
      <c r="Y182" s="112">
        <f>IF(X182 &lt;&gt; "", RIGHT(Table157753112838485868818[[#This Row],[Class (Dropdown)]],6),0)</f>
        <v>0</v>
      </c>
      <c r="Z182" s="108"/>
      <c r="AA182" s="107"/>
      <c r="AB182" s="111">
        <f>Table157753112838485868818[[#This Row],[Rate (Auto fill)]]*Table157753112838485868818[[#This Row],[Hours Groomed]]</f>
        <v>0</v>
      </c>
      <c r="AC182" s="32"/>
      <c r="AE182" s="85"/>
      <c r="AF182" s="85"/>
      <c r="AI182" s="33"/>
      <c r="AJ182" s="39"/>
      <c r="AK182" s="39"/>
      <c r="AL182" s="39"/>
      <c r="AM182" s="76"/>
      <c r="AN182" s="39"/>
      <c r="AO182" s="39"/>
      <c r="AP182" s="33"/>
      <c r="AQ182" s="77"/>
      <c r="AR182" s="39"/>
      <c r="AS182" s="39"/>
      <c r="AT182" s="76"/>
      <c r="AU182" s="39"/>
      <c r="AV182" s="78"/>
      <c r="AW182" s="33"/>
      <c r="AX182" s="77"/>
      <c r="AY182" s="39"/>
      <c r="AZ182" s="39"/>
      <c r="BA182" s="76"/>
      <c r="BB182" s="39"/>
      <c r="BC182" s="78"/>
      <c r="BD182" s="33"/>
      <c r="BE182" s="77"/>
      <c r="BF182" s="39"/>
      <c r="BG182" s="39"/>
      <c r="BH182" s="76"/>
      <c r="BI182" s="39"/>
      <c r="BJ182" s="78"/>
      <c r="BK182" s="33"/>
    </row>
    <row r="183" spans="1:63" x14ac:dyDescent="0.35">
      <c r="A183" s="77"/>
      <c r="B183" s="39"/>
      <c r="C183" s="39"/>
      <c r="D183" s="39"/>
      <c r="E183" s="39"/>
      <c r="F183" s="73"/>
      <c r="G183" s="95">
        <f>Table14874532333435363313[[#This Row],[Hours Worked]]*Table14874532333435363313[[#This Row],[Rate]]</f>
        <v>0</v>
      </c>
      <c r="H183" s="116"/>
      <c r="I183" s="118">
        <f>IF(Table14874532333435363313[[#This Row],[Equipment Used (Dropdown)]] &lt;&gt; "", RIGHT(Table14874532333435363313[[#This Row],[Equipment Used (Dropdown)]],6),0)</f>
        <v>0</v>
      </c>
      <c r="J183" s="94"/>
      <c r="K183" s="95">
        <f>Table14874532333435363313[[#This Row],[Rate (Auto selects)]]*Table14874532333435363313[[#This Row],[Hours Used]]</f>
        <v>0</v>
      </c>
      <c r="S183" s="33"/>
      <c r="T183" s="39"/>
      <c r="U183" s="39"/>
      <c r="V183" s="39"/>
      <c r="W183" s="39"/>
      <c r="X183" s="39"/>
      <c r="Y183" s="112">
        <f>IF(X183 &lt;&gt; "", RIGHT(Table157753112838485868818[[#This Row],[Class (Dropdown)]],6),0)</f>
        <v>0</v>
      </c>
      <c r="Z183" s="108"/>
      <c r="AA183" s="107"/>
      <c r="AB183" s="111">
        <f>Table157753112838485868818[[#This Row],[Rate (Auto fill)]]*Table157753112838485868818[[#This Row],[Hours Groomed]]</f>
        <v>0</v>
      </c>
      <c r="AC183" s="32"/>
      <c r="AE183" s="85"/>
      <c r="AF183" s="85"/>
      <c r="AI183" s="33"/>
      <c r="AJ183" s="39"/>
      <c r="AK183" s="39"/>
      <c r="AL183" s="39"/>
      <c r="AM183" s="76"/>
      <c r="AN183" s="39"/>
      <c r="AO183" s="39"/>
      <c r="AP183" s="33"/>
      <c r="AQ183" s="77"/>
      <c r="AR183" s="39"/>
      <c r="AS183" s="39"/>
      <c r="AT183" s="76"/>
      <c r="AU183" s="39"/>
      <c r="AV183" s="78"/>
      <c r="AW183" s="33"/>
      <c r="AX183" s="77"/>
      <c r="AY183" s="39"/>
      <c r="AZ183" s="39"/>
      <c r="BA183" s="76"/>
      <c r="BB183" s="39"/>
      <c r="BC183" s="78"/>
      <c r="BD183" s="33"/>
      <c r="BE183" s="77"/>
      <c r="BF183" s="39"/>
      <c r="BG183" s="39"/>
      <c r="BH183" s="76"/>
      <c r="BI183" s="39"/>
      <c r="BJ183" s="78"/>
      <c r="BK183" s="33"/>
    </row>
    <row r="184" spans="1:63" x14ac:dyDescent="0.35">
      <c r="A184" s="77"/>
      <c r="B184" s="39"/>
      <c r="C184" s="39"/>
      <c r="D184" s="39"/>
      <c r="E184" s="39"/>
      <c r="F184" s="73"/>
      <c r="G184" s="95">
        <f>Table14874532333435363313[[#This Row],[Hours Worked]]*Table14874532333435363313[[#This Row],[Rate]]</f>
        <v>0</v>
      </c>
      <c r="H184" s="116"/>
      <c r="I184" s="118">
        <f>IF(Table14874532333435363313[[#This Row],[Equipment Used (Dropdown)]] &lt;&gt; "", RIGHT(Table14874532333435363313[[#This Row],[Equipment Used (Dropdown)]],6),0)</f>
        <v>0</v>
      </c>
      <c r="J184" s="94"/>
      <c r="K184" s="95">
        <f>Table14874532333435363313[[#This Row],[Rate (Auto selects)]]*Table14874532333435363313[[#This Row],[Hours Used]]</f>
        <v>0</v>
      </c>
      <c r="S184" s="33"/>
      <c r="T184" s="39"/>
      <c r="U184" s="39"/>
      <c r="V184" s="39"/>
      <c r="W184" s="39"/>
      <c r="X184" s="39"/>
      <c r="Y184" s="112">
        <f>IF(X184 &lt;&gt; "", RIGHT(Table157753112838485868818[[#This Row],[Class (Dropdown)]],6),0)</f>
        <v>0</v>
      </c>
      <c r="Z184" s="108"/>
      <c r="AA184" s="107"/>
      <c r="AB184" s="111">
        <f>Table157753112838485868818[[#This Row],[Rate (Auto fill)]]*Table157753112838485868818[[#This Row],[Hours Groomed]]</f>
        <v>0</v>
      </c>
      <c r="AC184" s="32"/>
      <c r="AE184" s="85"/>
      <c r="AF184" s="85"/>
      <c r="AI184" s="33"/>
      <c r="AJ184" s="39"/>
      <c r="AK184" s="39"/>
      <c r="AL184" s="39"/>
      <c r="AM184" s="76"/>
      <c r="AN184" s="39"/>
      <c r="AO184" s="39"/>
      <c r="AP184" s="33"/>
      <c r="AQ184" s="77"/>
      <c r="AR184" s="39"/>
      <c r="AS184" s="39"/>
      <c r="AT184" s="76"/>
      <c r="AU184" s="39"/>
      <c r="AV184" s="78"/>
      <c r="AW184" s="33"/>
      <c r="AX184" s="77"/>
      <c r="AY184" s="39"/>
      <c r="AZ184" s="39"/>
      <c r="BA184" s="76"/>
      <c r="BB184" s="39"/>
      <c r="BC184" s="78"/>
      <c r="BD184" s="33"/>
      <c r="BE184" s="77"/>
      <c r="BF184" s="39"/>
      <c r="BG184" s="39"/>
      <c r="BH184" s="76"/>
      <c r="BI184" s="39"/>
      <c r="BJ184" s="78"/>
      <c r="BK184" s="33"/>
    </row>
    <row r="185" spans="1:63" x14ac:dyDescent="0.35">
      <c r="A185" s="77"/>
      <c r="B185" s="39"/>
      <c r="C185" s="39"/>
      <c r="D185" s="39"/>
      <c r="E185" s="39"/>
      <c r="F185" s="73"/>
      <c r="G185" s="95">
        <f>Table14874532333435363313[[#This Row],[Hours Worked]]*Table14874532333435363313[[#This Row],[Rate]]</f>
        <v>0</v>
      </c>
      <c r="H185" s="116"/>
      <c r="I185" s="118">
        <f>IF(Table14874532333435363313[[#This Row],[Equipment Used (Dropdown)]] &lt;&gt; "", RIGHT(Table14874532333435363313[[#This Row],[Equipment Used (Dropdown)]],6),0)</f>
        <v>0</v>
      </c>
      <c r="J185" s="94"/>
      <c r="K185" s="95">
        <f>Table14874532333435363313[[#This Row],[Rate (Auto selects)]]*Table14874532333435363313[[#This Row],[Hours Used]]</f>
        <v>0</v>
      </c>
      <c r="S185" s="33"/>
      <c r="T185" s="39"/>
      <c r="U185" s="39"/>
      <c r="V185" s="39"/>
      <c r="W185" s="39"/>
      <c r="X185" s="39"/>
      <c r="Y185" s="112">
        <f>IF(X185 &lt;&gt; "", RIGHT(Table157753112838485868818[[#This Row],[Class (Dropdown)]],6),0)</f>
        <v>0</v>
      </c>
      <c r="Z185" s="108"/>
      <c r="AA185" s="107"/>
      <c r="AB185" s="111">
        <f>Table157753112838485868818[[#This Row],[Rate (Auto fill)]]*Table157753112838485868818[[#This Row],[Hours Groomed]]</f>
        <v>0</v>
      </c>
      <c r="AC185" s="32"/>
      <c r="AE185" s="85"/>
      <c r="AF185" s="85"/>
      <c r="AI185" s="33"/>
      <c r="AJ185" s="39"/>
      <c r="AK185" s="39"/>
      <c r="AL185" s="39"/>
      <c r="AM185" s="76"/>
      <c r="AN185" s="39"/>
      <c r="AO185" s="39"/>
      <c r="AP185" s="33"/>
      <c r="AQ185" s="77"/>
      <c r="AR185" s="39"/>
      <c r="AS185" s="39"/>
      <c r="AT185" s="76"/>
      <c r="AU185" s="39"/>
      <c r="AV185" s="78"/>
      <c r="AW185" s="33"/>
      <c r="AX185" s="77"/>
      <c r="AY185" s="39"/>
      <c r="AZ185" s="39"/>
      <c r="BA185" s="76"/>
      <c r="BB185" s="39"/>
      <c r="BC185" s="78"/>
      <c r="BD185" s="33"/>
      <c r="BE185" s="77"/>
      <c r="BF185" s="39"/>
      <c r="BG185" s="39"/>
      <c r="BH185" s="76"/>
      <c r="BI185" s="39"/>
      <c r="BJ185" s="78"/>
      <c r="BK185" s="33"/>
    </row>
    <row r="186" spans="1:63" x14ac:dyDescent="0.35">
      <c r="A186" s="77"/>
      <c r="B186" s="39"/>
      <c r="C186" s="39"/>
      <c r="D186" s="39"/>
      <c r="E186" s="39"/>
      <c r="F186" s="73"/>
      <c r="G186" s="95">
        <f>Table14874532333435363313[[#This Row],[Hours Worked]]*Table14874532333435363313[[#This Row],[Rate]]</f>
        <v>0</v>
      </c>
      <c r="H186" s="116"/>
      <c r="I186" s="118">
        <f>IF(Table14874532333435363313[[#This Row],[Equipment Used (Dropdown)]] &lt;&gt; "", RIGHT(Table14874532333435363313[[#This Row],[Equipment Used (Dropdown)]],6),0)</f>
        <v>0</v>
      </c>
      <c r="J186" s="94"/>
      <c r="K186" s="95">
        <f>Table14874532333435363313[[#This Row],[Rate (Auto selects)]]*Table14874532333435363313[[#This Row],[Hours Used]]</f>
        <v>0</v>
      </c>
      <c r="S186" s="33"/>
      <c r="T186" s="39"/>
      <c r="U186" s="39"/>
      <c r="V186" s="39"/>
      <c r="W186" s="39"/>
      <c r="X186" s="39"/>
      <c r="Y186" s="112">
        <f>IF(X186 &lt;&gt; "", RIGHT(Table157753112838485868818[[#This Row],[Class (Dropdown)]],6),0)</f>
        <v>0</v>
      </c>
      <c r="Z186" s="108"/>
      <c r="AA186" s="107"/>
      <c r="AB186" s="111">
        <f>Table157753112838485868818[[#This Row],[Rate (Auto fill)]]*Table157753112838485868818[[#This Row],[Hours Groomed]]</f>
        <v>0</v>
      </c>
      <c r="AC186" s="32"/>
      <c r="AE186" s="85"/>
      <c r="AF186" s="85"/>
      <c r="AI186" s="33"/>
      <c r="AJ186" s="39"/>
      <c r="AK186" s="39"/>
      <c r="AL186" s="39"/>
      <c r="AM186" s="76"/>
      <c r="AN186" s="39"/>
      <c r="AO186" s="39"/>
      <c r="AP186" s="33"/>
      <c r="AQ186" s="77"/>
      <c r="AR186" s="39"/>
      <c r="AS186" s="39"/>
      <c r="AT186" s="76"/>
      <c r="AU186" s="39"/>
      <c r="AV186" s="78"/>
      <c r="AW186" s="33"/>
      <c r="AX186" s="77"/>
      <c r="AY186" s="39"/>
      <c r="AZ186" s="39"/>
      <c r="BA186" s="76"/>
      <c r="BB186" s="39"/>
      <c r="BC186" s="78"/>
      <c r="BD186" s="33"/>
      <c r="BE186" s="77"/>
      <c r="BF186" s="39"/>
      <c r="BG186" s="39"/>
      <c r="BH186" s="76"/>
      <c r="BI186" s="39"/>
      <c r="BJ186" s="78"/>
      <c r="BK186" s="33"/>
    </row>
    <row r="187" spans="1:63" x14ac:dyDescent="0.35">
      <c r="A187" s="77"/>
      <c r="B187" s="39"/>
      <c r="C187" s="39"/>
      <c r="D187" s="39"/>
      <c r="E187" s="39"/>
      <c r="F187" s="73"/>
      <c r="G187" s="95">
        <f>Table14874532333435363313[[#This Row],[Hours Worked]]*Table14874532333435363313[[#This Row],[Rate]]</f>
        <v>0</v>
      </c>
      <c r="H187" s="116"/>
      <c r="I187" s="118">
        <f>IF(Table14874532333435363313[[#This Row],[Equipment Used (Dropdown)]] &lt;&gt; "", RIGHT(Table14874532333435363313[[#This Row],[Equipment Used (Dropdown)]],6),0)</f>
        <v>0</v>
      </c>
      <c r="J187" s="94"/>
      <c r="K187" s="95">
        <f>Table14874532333435363313[[#This Row],[Rate (Auto selects)]]*Table14874532333435363313[[#This Row],[Hours Used]]</f>
        <v>0</v>
      </c>
      <c r="S187" s="33"/>
      <c r="T187" s="39"/>
      <c r="U187" s="39"/>
      <c r="V187" s="39"/>
      <c r="W187" s="39"/>
      <c r="X187" s="39"/>
      <c r="Y187" s="112">
        <f>IF(X187 &lt;&gt; "", RIGHT(Table157753112838485868818[[#This Row],[Class (Dropdown)]],6),0)</f>
        <v>0</v>
      </c>
      <c r="Z187" s="108"/>
      <c r="AA187" s="107"/>
      <c r="AB187" s="111">
        <f>Table157753112838485868818[[#This Row],[Rate (Auto fill)]]*Table157753112838485868818[[#This Row],[Hours Groomed]]</f>
        <v>0</v>
      </c>
      <c r="AC187" s="32"/>
      <c r="AE187" s="85"/>
      <c r="AF187" s="85"/>
      <c r="AI187" s="33"/>
      <c r="AJ187" s="39"/>
      <c r="AK187" s="39"/>
      <c r="AL187" s="39"/>
      <c r="AM187" s="76"/>
      <c r="AN187" s="39"/>
      <c r="AO187" s="39"/>
      <c r="AP187" s="33"/>
      <c r="AQ187" s="77"/>
      <c r="AR187" s="39"/>
      <c r="AS187" s="39"/>
      <c r="AT187" s="76"/>
      <c r="AU187" s="39"/>
      <c r="AV187" s="78"/>
      <c r="AW187" s="33"/>
      <c r="AX187" s="77"/>
      <c r="AY187" s="39"/>
      <c r="AZ187" s="39"/>
      <c r="BA187" s="76"/>
      <c r="BB187" s="39"/>
      <c r="BC187" s="78"/>
      <c r="BD187" s="33"/>
      <c r="BE187" s="77"/>
      <c r="BF187" s="39"/>
      <c r="BG187" s="39"/>
      <c r="BH187" s="76"/>
      <c r="BI187" s="39"/>
      <c r="BJ187" s="78"/>
      <c r="BK187" s="33"/>
    </row>
    <row r="188" spans="1:63" x14ac:dyDescent="0.35">
      <c r="A188" s="77"/>
      <c r="B188" s="39"/>
      <c r="C188" s="39"/>
      <c r="D188" s="39"/>
      <c r="E188" s="39"/>
      <c r="F188" s="73"/>
      <c r="G188" s="95">
        <f>Table14874532333435363313[[#This Row],[Hours Worked]]*Table14874532333435363313[[#This Row],[Rate]]</f>
        <v>0</v>
      </c>
      <c r="H188" s="116"/>
      <c r="I188" s="118">
        <f>IF(Table14874532333435363313[[#This Row],[Equipment Used (Dropdown)]] &lt;&gt; "", RIGHT(Table14874532333435363313[[#This Row],[Equipment Used (Dropdown)]],6),0)</f>
        <v>0</v>
      </c>
      <c r="J188" s="94"/>
      <c r="K188" s="95">
        <f>Table14874532333435363313[[#This Row],[Rate (Auto selects)]]*Table14874532333435363313[[#This Row],[Hours Used]]</f>
        <v>0</v>
      </c>
      <c r="S188" s="33"/>
      <c r="T188" s="39"/>
      <c r="U188" s="39"/>
      <c r="V188" s="39"/>
      <c r="W188" s="39"/>
      <c r="X188" s="39"/>
      <c r="Y188" s="112">
        <f>IF(X188 &lt;&gt; "", RIGHT(Table157753112838485868818[[#This Row],[Class (Dropdown)]],6),0)</f>
        <v>0</v>
      </c>
      <c r="Z188" s="108"/>
      <c r="AA188" s="107"/>
      <c r="AB188" s="111">
        <f>Table157753112838485868818[[#This Row],[Rate (Auto fill)]]*Table157753112838485868818[[#This Row],[Hours Groomed]]</f>
        <v>0</v>
      </c>
      <c r="AC188" s="32"/>
      <c r="AE188" s="85"/>
      <c r="AF188" s="85"/>
      <c r="AI188" s="33"/>
      <c r="AJ188" s="39"/>
      <c r="AK188" s="39"/>
      <c r="AL188" s="39"/>
      <c r="AM188" s="76"/>
      <c r="AN188" s="39"/>
      <c r="AO188" s="39"/>
      <c r="AP188" s="33"/>
      <c r="AQ188" s="77"/>
      <c r="AR188" s="39"/>
      <c r="AS188" s="39"/>
      <c r="AT188" s="76"/>
      <c r="AU188" s="39"/>
      <c r="AV188" s="78"/>
      <c r="AW188" s="33"/>
      <c r="AX188" s="77"/>
      <c r="AY188" s="39"/>
      <c r="AZ188" s="39"/>
      <c r="BA188" s="76"/>
      <c r="BB188" s="39"/>
      <c r="BC188" s="78"/>
      <c r="BD188" s="33"/>
      <c r="BE188" s="77"/>
      <c r="BF188" s="39"/>
      <c r="BG188" s="39"/>
      <c r="BH188" s="76"/>
      <c r="BI188" s="39"/>
      <c r="BJ188" s="78"/>
      <c r="BK188" s="33"/>
    </row>
    <row r="189" spans="1:63" x14ac:dyDescent="0.35">
      <c r="A189" s="77"/>
      <c r="B189" s="39"/>
      <c r="C189" s="39"/>
      <c r="D189" s="39"/>
      <c r="E189" s="39"/>
      <c r="F189" s="73"/>
      <c r="G189" s="95">
        <f>Table14874532333435363313[[#This Row],[Hours Worked]]*Table14874532333435363313[[#This Row],[Rate]]</f>
        <v>0</v>
      </c>
      <c r="H189" s="116"/>
      <c r="I189" s="118">
        <f>IF(Table14874532333435363313[[#This Row],[Equipment Used (Dropdown)]] &lt;&gt; "", RIGHT(Table14874532333435363313[[#This Row],[Equipment Used (Dropdown)]],6),0)</f>
        <v>0</v>
      </c>
      <c r="J189" s="94"/>
      <c r="K189" s="95">
        <f>Table14874532333435363313[[#This Row],[Rate (Auto selects)]]*Table14874532333435363313[[#This Row],[Hours Used]]</f>
        <v>0</v>
      </c>
      <c r="S189" s="33"/>
      <c r="T189" s="39"/>
      <c r="U189" s="39"/>
      <c r="V189" s="39"/>
      <c r="W189" s="39"/>
      <c r="X189" s="39"/>
      <c r="Y189" s="112">
        <f>IF(X189 &lt;&gt; "", RIGHT(Table157753112838485868818[[#This Row],[Class (Dropdown)]],6),0)</f>
        <v>0</v>
      </c>
      <c r="Z189" s="108"/>
      <c r="AA189" s="107"/>
      <c r="AB189" s="111">
        <f>Table157753112838485868818[[#This Row],[Rate (Auto fill)]]*Table157753112838485868818[[#This Row],[Hours Groomed]]</f>
        <v>0</v>
      </c>
      <c r="AC189" s="32"/>
      <c r="AE189" s="85"/>
      <c r="AF189" s="85"/>
      <c r="AI189" s="33"/>
      <c r="AJ189" s="39"/>
      <c r="AK189" s="39"/>
      <c r="AL189" s="39"/>
      <c r="AM189" s="76"/>
      <c r="AN189" s="39"/>
      <c r="AO189" s="39"/>
      <c r="AP189" s="33"/>
      <c r="AQ189" s="77"/>
      <c r="AR189" s="39"/>
      <c r="AS189" s="39"/>
      <c r="AT189" s="76"/>
      <c r="AU189" s="39"/>
      <c r="AV189" s="78"/>
      <c r="AW189" s="33"/>
      <c r="AX189" s="77"/>
      <c r="AY189" s="39"/>
      <c r="AZ189" s="39"/>
      <c r="BA189" s="76"/>
      <c r="BB189" s="39"/>
      <c r="BC189" s="78"/>
      <c r="BD189" s="33"/>
      <c r="BE189" s="77"/>
      <c r="BF189" s="39"/>
      <c r="BG189" s="39"/>
      <c r="BH189" s="76"/>
      <c r="BI189" s="39"/>
      <c r="BJ189" s="78"/>
      <c r="BK189" s="33"/>
    </row>
    <row r="190" spans="1:63" x14ac:dyDescent="0.35">
      <c r="A190" s="77"/>
      <c r="B190" s="39"/>
      <c r="C190" s="39"/>
      <c r="D190" s="39"/>
      <c r="E190" s="39"/>
      <c r="F190" s="73"/>
      <c r="G190" s="95">
        <f>Table14874532333435363313[[#This Row],[Hours Worked]]*Table14874532333435363313[[#This Row],[Rate]]</f>
        <v>0</v>
      </c>
      <c r="H190" s="116"/>
      <c r="I190" s="118">
        <f>IF(Table14874532333435363313[[#This Row],[Equipment Used (Dropdown)]] &lt;&gt; "", RIGHT(Table14874532333435363313[[#This Row],[Equipment Used (Dropdown)]],6),0)</f>
        <v>0</v>
      </c>
      <c r="J190" s="94"/>
      <c r="K190" s="95">
        <f>Table14874532333435363313[[#This Row],[Rate (Auto selects)]]*Table14874532333435363313[[#This Row],[Hours Used]]</f>
        <v>0</v>
      </c>
      <c r="S190" s="33"/>
      <c r="T190" s="39"/>
      <c r="U190" s="39"/>
      <c r="V190" s="39"/>
      <c r="W190" s="39"/>
      <c r="X190" s="39"/>
      <c r="Y190" s="112">
        <f>IF(X190 &lt;&gt; "", RIGHT(Table157753112838485868818[[#This Row],[Class (Dropdown)]],6),0)</f>
        <v>0</v>
      </c>
      <c r="Z190" s="108"/>
      <c r="AA190" s="107"/>
      <c r="AB190" s="111">
        <f>Table157753112838485868818[[#This Row],[Rate (Auto fill)]]*Table157753112838485868818[[#This Row],[Hours Groomed]]</f>
        <v>0</v>
      </c>
      <c r="AC190" s="32"/>
      <c r="AE190" s="85"/>
      <c r="AF190" s="85"/>
      <c r="AI190" s="33"/>
      <c r="AJ190" s="39"/>
      <c r="AK190" s="39"/>
      <c r="AL190" s="39"/>
      <c r="AM190" s="76"/>
      <c r="AN190" s="39"/>
      <c r="AO190" s="39"/>
      <c r="AP190" s="33"/>
      <c r="AQ190" s="77"/>
      <c r="AR190" s="39"/>
      <c r="AS190" s="39"/>
      <c r="AT190" s="76"/>
      <c r="AU190" s="39"/>
      <c r="AV190" s="78"/>
      <c r="AW190" s="33"/>
      <c r="AX190" s="77"/>
      <c r="AY190" s="39"/>
      <c r="AZ190" s="39"/>
      <c r="BA190" s="76"/>
      <c r="BB190" s="39"/>
      <c r="BC190" s="78"/>
      <c r="BD190" s="33"/>
      <c r="BE190" s="77"/>
      <c r="BF190" s="39"/>
      <c r="BG190" s="39"/>
      <c r="BH190" s="76"/>
      <c r="BI190" s="39"/>
      <c r="BJ190" s="78"/>
      <c r="BK190" s="33"/>
    </row>
    <row r="191" spans="1:63" x14ac:dyDescent="0.35">
      <c r="A191" s="77"/>
      <c r="B191" s="39"/>
      <c r="C191" s="39"/>
      <c r="D191" s="39"/>
      <c r="E191" s="39"/>
      <c r="F191" s="73"/>
      <c r="G191" s="95">
        <f>Table14874532333435363313[[#This Row],[Hours Worked]]*Table14874532333435363313[[#This Row],[Rate]]</f>
        <v>0</v>
      </c>
      <c r="H191" s="116"/>
      <c r="I191" s="118">
        <f>IF(Table14874532333435363313[[#This Row],[Equipment Used (Dropdown)]] &lt;&gt; "", RIGHT(Table14874532333435363313[[#This Row],[Equipment Used (Dropdown)]],6),0)</f>
        <v>0</v>
      </c>
      <c r="J191" s="94"/>
      <c r="K191" s="95">
        <f>Table14874532333435363313[[#This Row],[Rate (Auto selects)]]*Table14874532333435363313[[#This Row],[Hours Used]]</f>
        <v>0</v>
      </c>
      <c r="S191" s="33"/>
      <c r="T191" s="39"/>
      <c r="U191" s="39"/>
      <c r="V191" s="39"/>
      <c r="W191" s="39"/>
      <c r="X191" s="39"/>
      <c r="Y191" s="112">
        <f>IF(X191 &lt;&gt; "", RIGHT(Table157753112838485868818[[#This Row],[Class (Dropdown)]],6),0)</f>
        <v>0</v>
      </c>
      <c r="Z191" s="108"/>
      <c r="AA191" s="107"/>
      <c r="AB191" s="111">
        <f>Table157753112838485868818[[#This Row],[Rate (Auto fill)]]*Table157753112838485868818[[#This Row],[Hours Groomed]]</f>
        <v>0</v>
      </c>
      <c r="AC191" s="32"/>
      <c r="AE191" s="85"/>
      <c r="AF191" s="85"/>
      <c r="AI191" s="33"/>
      <c r="AJ191" s="39"/>
      <c r="AK191" s="39"/>
      <c r="AL191" s="39"/>
      <c r="AM191" s="76"/>
      <c r="AN191" s="39"/>
      <c r="AO191" s="39"/>
      <c r="AP191" s="33"/>
      <c r="AQ191" s="77"/>
      <c r="AR191" s="39"/>
      <c r="AS191" s="39"/>
      <c r="AT191" s="76"/>
      <c r="AU191" s="39"/>
      <c r="AV191" s="78"/>
      <c r="AW191" s="33"/>
      <c r="AX191" s="77"/>
      <c r="AY191" s="39"/>
      <c r="AZ191" s="39"/>
      <c r="BA191" s="76"/>
      <c r="BB191" s="39"/>
      <c r="BC191" s="78"/>
      <c r="BD191" s="33"/>
      <c r="BE191" s="77"/>
      <c r="BF191" s="39"/>
      <c r="BG191" s="39"/>
      <c r="BH191" s="76"/>
      <c r="BI191" s="39"/>
      <c r="BJ191" s="78"/>
      <c r="BK191" s="33"/>
    </row>
    <row r="192" spans="1:63" x14ac:dyDescent="0.35">
      <c r="A192" s="77"/>
      <c r="B192" s="39"/>
      <c r="C192" s="39"/>
      <c r="D192" s="39"/>
      <c r="E192" s="39"/>
      <c r="F192" s="73"/>
      <c r="G192" s="95">
        <f>Table14874532333435363313[[#This Row],[Hours Worked]]*Table14874532333435363313[[#This Row],[Rate]]</f>
        <v>0</v>
      </c>
      <c r="H192" s="116"/>
      <c r="I192" s="118">
        <f>IF(Table14874532333435363313[[#This Row],[Equipment Used (Dropdown)]] &lt;&gt; "", RIGHT(Table14874532333435363313[[#This Row],[Equipment Used (Dropdown)]],6),0)</f>
        <v>0</v>
      </c>
      <c r="J192" s="94"/>
      <c r="K192" s="95">
        <f>Table14874532333435363313[[#This Row],[Rate (Auto selects)]]*Table14874532333435363313[[#This Row],[Hours Used]]</f>
        <v>0</v>
      </c>
      <c r="S192" s="33"/>
      <c r="T192" s="39"/>
      <c r="U192" s="39"/>
      <c r="V192" s="39"/>
      <c r="W192" s="39"/>
      <c r="X192" s="39"/>
      <c r="Y192" s="112">
        <f>IF(X192 &lt;&gt; "", RIGHT(Table157753112838485868818[[#This Row],[Class (Dropdown)]],6),0)</f>
        <v>0</v>
      </c>
      <c r="Z192" s="108"/>
      <c r="AA192" s="107"/>
      <c r="AB192" s="111">
        <f>Table157753112838485868818[[#This Row],[Rate (Auto fill)]]*Table157753112838485868818[[#This Row],[Hours Groomed]]</f>
        <v>0</v>
      </c>
      <c r="AC192" s="32"/>
      <c r="AE192" s="85"/>
      <c r="AF192" s="85"/>
      <c r="AI192" s="33"/>
      <c r="AJ192" s="39"/>
      <c r="AK192" s="39"/>
      <c r="AL192" s="39"/>
      <c r="AM192" s="76"/>
      <c r="AN192" s="39"/>
      <c r="AO192" s="39"/>
      <c r="AP192" s="33"/>
      <c r="AQ192" s="77"/>
      <c r="AR192" s="39"/>
      <c r="AS192" s="39"/>
      <c r="AT192" s="76"/>
      <c r="AU192" s="39"/>
      <c r="AV192" s="78"/>
      <c r="AW192" s="33"/>
      <c r="AX192" s="77"/>
      <c r="AY192" s="39"/>
      <c r="AZ192" s="39"/>
      <c r="BA192" s="76"/>
      <c r="BB192" s="39"/>
      <c r="BC192" s="78"/>
      <c r="BD192" s="33"/>
      <c r="BE192" s="77"/>
      <c r="BF192" s="39"/>
      <c r="BG192" s="39"/>
      <c r="BH192" s="76"/>
      <c r="BI192" s="39"/>
      <c r="BJ192" s="78"/>
      <c r="BK192" s="33"/>
    </row>
    <row r="193" spans="1:63" x14ac:dyDescent="0.35">
      <c r="A193" s="77"/>
      <c r="B193" s="39"/>
      <c r="C193" s="39"/>
      <c r="D193" s="39"/>
      <c r="E193" s="39"/>
      <c r="F193" s="73"/>
      <c r="G193" s="95">
        <f>Table14874532333435363313[[#This Row],[Hours Worked]]*Table14874532333435363313[[#This Row],[Rate]]</f>
        <v>0</v>
      </c>
      <c r="H193" s="116"/>
      <c r="I193" s="118">
        <f>IF(Table14874532333435363313[[#This Row],[Equipment Used (Dropdown)]] &lt;&gt; "", RIGHT(Table14874532333435363313[[#This Row],[Equipment Used (Dropdown)]],6),0)</f>
        <v>0</v>
      </c>
      <c r="J193" s="94"/>
      <c r="K193" s="95">
        <f>Table14874532333435363313[[#This Row],[Rate (Auto selects)]]*Table14874532333435363313[[#This Row],[Hours Used]]</f>
        <v>0</v>
      </c>
      <c r="S193" s="33"/>
      <c r="T193" s="39"/>
      <c r="U193" s="39"/>
      <c r="V193" s="39"/>
      <c r="W193" s="39"/>
      <c r="X193" s="39"/>
      <c r="Y193" s="112">
        <f>IF(X193 &lt;&gt; "", RIGHT(Table157753112838485868818[[#This Row],[Class (Dropdown)]],6),0)</f>
        <v>0</v>
      </c>
      <c r="Z193" s="108"/>
      <c r="AA193" s="107"/>
      <c r="AB193" s="111">
        <f>Table157753112838485868818[[#This Row],[Rate (Auto fill)]]*Table157753112838485868818[[#This Row],[Hours Groomed]]</f>
        <v>0</v>
      </c>
      <c r="AC193" s="32"/>
      <c r="AE193" s="85"/>
      <c r="AF193" s="85"/>
      <c r="AI193" s="33"/>
      <c r="AJ193" s="39"/>
      <c r="AK193" s="39"/>
      <c r="AL193" s="39"/>
      <c r="AM193" s="76"/>
      <c r="AN193" s="39"/>
      <c r="AO193" s="39"/>
      <c r="AP193" s="33"/>
      <c r="AQ193" s="77"/>
      <c r="AR193" s="39"/>
      <c r="AS193" s="39"/>
      <c r="AT193" s="76"/>
      <c r="AU193" s="39"/>
      <c r="AV193" s="78"/>
      <c r="AW193" s="33"/>
      <c r="AX193" s="77"/>
      <c r="AY193" s="39"/>
      <c r="AZ193" s="39"/>
      <c r="BA193" s="76"/>
      <c r="BB193" s="39"/>
      <c r="BC193" s="78"/>
      <c r="BD193" s="33"/>
      <c r="BE193" s="77"/>
      <c r="BF193" s="39"/>
      <c r="BG193" s="39"/>
      <c r="BH193" s="76"/>
      <c r="BI193" s="39"/>
      <c r="BJ193" s="78"/>
      <c r="BK193" s="33"/>
    </row>
    <row r="194" spans="1:63" x14ac:dyDescent="0.35">
      <c r="A194" s="77"/>
      <c r="B194" s="39"/>
      <c r="C194" s="39"/>
      <c r="D194" s="39"/>
      <c r="E194" s="39"/>
      <c r="F194" s="73"/>
      <c r="G194" s="95">
        <f>Table14874532333435363313[[#This Row],[Hours Worked]]*Table14874532333435363313[[#This Row],[Rate]]</f>
        <v>0</v>
      </c>
      <c r="H194" s="116"/>
      <c r="I194" s="118">
        <f>IF(Table14874532333435363313[[#This Row],[Equipment Used (Dropdown)]] &lt;&gt; "", RIGHT(Table14874532333435363313[[#This Row],[Equipment Used (Dropdown)]],6),0)</f>
        <v>0</v>
      </c>
      <c r="J194" s="94"/>
      <c r="K194" s="95">
        <f>Table14874532333435363313[[#This Row],[Rate (Auto selects)]]*Table14874532333435363313[[#This Row],[Hours Used]]</f>
        <v>0</v>
      </c>
      <c r="S194" s="33"/>
      <c r="T194" s="39"/>
      <c r="U194" s="39"/>
      <c r="V194" s="39"/>
      <c r="W194" s="39"/>
      <c r="X194" s="39"/>
      <c r="Y194" s="112">
        <f>IF(X194 &lt;&gt; "", RIGHT(Table157753112838485868818[[#This Row],[Class (Dropdown)]],6),0)</f>
        <v>0</v>
      </c>
      <c r="Z194" s="108"/>
      <c r="AA194" s="107"/>
      <c r="AB194" s="111">
        <f>Table157753112838485868818[[#This Row],[Rate (Auto fill)]]*Table157753112838485868818[[#This Row],[Hours Groomed]]</f>
        <v>0</v>
      </c>
      <c r="AC194" s="32"/>
      <c r="AE194" s="85"/>
      <c r="AF194" s="85"/>
      <c r="AI194" s="33"/>
      <c r="AJ194" s="39"/>
      <c r="AK194" s="39"/>
      <c r="AL194" s="39"/>
      <c r="AM194" s="76"/>
      <c r="AN194" s="39"/>
      <c r="AO194" s="39"/>
      <c r="AP194" s="33"/>
      <c r="AQ194" s="77"/>
      <c r="AR194" s="39"/>
      <c r="AS194" s="39"/>
      <c r="AT194" s="76"/>
      <c r="AU194" s="39"/>
      <c r="AV194" s="78"/>
      <c r="AW194" s="33"/>
      <c r="AX194" s="77"/>
      <c r="AY194" s="39"/>
      <c r="AZ194" s="39"/>
      <c r="BA194" s="76"/>
      <c r="BB194" s="39"/>
      <c r="BC194" s="78"/>
      <c r="BD194" s="33"/>
      <c r="BE194" s="77"/>
      <c r="BF194" s="39"/>
      <c r="BG194" s="39"/>
      <c r="BH194" s="76"/>
      <c r="BI194" s="39"/>
      <c r="BJ194" s="78"/>
      <c r="BK194" s="33"/>
    </row>
    <row r="195" spans="1:63" x14ac:dyDescent="0.35">
      <c r="A195" s="77"/>
      <c r="B195" s="39"/>
      <c r="C195" s="39"/>
      <c r="D195" s="39"/>
      <c r="E195" s="39"/>
      <c r="F195" s="73"/>
      <c r="G195" s="95">
        <f>Table14874532333435363313[[#This Row],[Hours Worked]]*Table14874532333435363313[[#This Row],[Rate]]</f>
        <v>0</v>
      </c>
      <c r="H195" s="116"/>
      <c r="I195" s="118">
        <f>IF(Table14874532333435363313[[#This Row],[Equipment Used (Dropdown)]] &lt;&gt; "", RIGHT(Table14874532333435363313[[#This Row],[Equipment Used (Dropdown)]],6),0)</f>
        <v>0</v>
      </c>
      <c r="J195" s="94"/>
      <c r="K195" s="95">
        <f>Table14874532333435363313[[#This Row],[Rate (Auto selects)]]*Table14874532333435363313[[#This Row],[Hours Used]]</f>
        <v>0</v>
      </c>
      <c r="S195" s="33"/>
      <c r="T195" s="39"/>
      <c r="U195" s="39"/>
      <c r="V195" s="39"/>
      <c r="W195" s="39"/>
      <c r="X195" s="39"/>
      <c r="Y195" s="112">
        <f>IF(X195 &lt;&gt; "", RIGHT(Table157753112838485868818[[#This Row],[Class (Dropdown)]],6),0)</f>
        <v>0</v>
      </c>
      <c r="Z195" s="108"/>
      <c r="AA195" s="107"/>
      <c r="AB195" s="111">
        <f>Table157753112838485868818[[#This Row],[Rate (Auto fill)]]*Table157753112838485868818[[#This Row],[Hours Groomed]]</f>
        <v>0</v>
      </c>
      <c r="AC195" s="32"/>
      <c r="AE195" s="85"/>
      <c r="AF195" s="85"/>
      <c r="AI195" s="33"/>
      <c r="AJ195" s="39"/>
      <c r="AK195" s="39"/>
      <c r="AL195" s="39"/>
      <c r="AM195" s="76"/>
      <c r="AN195" s="39"/>
      <c r="AO195" s="39"/>
      <c r="AP195" s="33"/>
      <c r="AQ195" s="77"/>
      <c r="AR195" s="39"/>
      <c r="AS195" s="39"/>
      <c r="AT195" s="76"/>
      <c r="AU195" s="39"/>
      <c r="AV195" s="78"/>
      <c r="AW195" s="33"/>
      <c r="AX195" s="77"/>
      <c r="AY195" s="39"/>
      <c r="AZ195" s="39"/>
      <c r="BA195" s="76"/>
      <c r="BB195" s="39"/>
      <c r="BC195" s="78"/>
      <c r="BD195" s="33"/>
      <c r="BE195" s="77"/>
      <c r="BF195" s="39"/>
      <c r="BG195" s="39"/>
      <c r="BH195" s="76"/>
      <c r="BI195" s="39"/>
      <c r="BJ195" s="78"/>
      <c r="BK195" s="33"/>
    </row>
    <row r="196" spans="1:63" x14ac:dyDescent="0.35">
      <c r="A196" s="77"/>
      <c r="B196" s="39"/>
      <c r="C196" s="39"/>
      <c r="D196" s="39"/>
      <c r="E196" s="39"/>
      <c r="F196" s="73"/>
      <c r="G196" s="95">
        <f>Table14874532333435363313[[#This Row],[Hours Worked]]*Table14874532333435363313[[#This Row],[Rate]]</f>
        <v>0</v>
      </c>
      <c r="H196" s="116"/>
      <c r="I196" s="118">
        <f>IF(Table14874532333435363313[[#This Row],[Equipment Used (Dropdown)]] &lt;&gt; "", RIGHT(Table14874532333435363313[[#This Row],[Equipment Used (Dropdown)]],6),0)</f>
        <v>0</v>
      </c>
      <c r="J196" s="94"/>
      <c r="K196" s="95">
        <f>Table14874532333435363313[[#This Row],[Rate (Auto selects)]]*Table14874532333435363313[[#This Row],[Hours Used]]</f>
        <v>0</v>
      </c>
      <c r="S196" s="33"/>
      <c r="T196" s="39"/>
      <c r="U196" s="39"/>
      <c r="V196" s="39"/>
      <c r="W196" s="39"/>
      <c r="X196" s="39"/>
      <c r="Y196" s="112">
        <f>IF(X196 &lt;&gt; "", RIGHT(Table157753112838485868818[[#This Row],[Class (Dropdown)]],6),0)</f>
        <v>0</v>
      </c>
      <c r="Z196" s="108"/>
      <c r="AA196" s="107"/>
      <c r="AB196" s="111">
        <f>Table157753112838485868818[[#This Row],[Rate (Auto fill)]]*Table157753112838485868818[[#This Row],[Hours Groomed]]</f>
        <v>0</v>
      </c>
      <c r="AC196" s="32"/>
      <c r="AE196" s="85"/>
      <c r="AF196" s="85"/>
      <c r="AI196" s="33"/>
      <c r="AJ196" s="39"/>
      <c r="AK196" s="39"/>
      <c r="AL196" s="39"/>
      <c r="AM196" s="76"/>
      <c r="AN196" s="39"/>
      <c r="AO196" s="39"/>
      <c r="AP196" s="33"/>
      <c r="AQ196" s="77"/>
      <c r="AR196" s="39"/>
      <c r="AS196" s="39"/>
      <c r="AT196" s="76"/>
      <c r="AU196" s="39"/>
      <c r="AV196" s="78"/>
      <c r="AW196" s="33"/>
      <c r="AX196" s="77"/>
      <c r="AY196" s="39"/>
      <c r="AZ196" s="39"/>
      <c r="BA196" s="76"/>
      <c r="BB196" s="39"/>
      <c r="BC196" s="78"/>
      <c r="BD196" s="33"/>
      <c r="BE196" s="77"/>
      <c r="BF196" s="39"/>
      <c r="BG196" s="39"/>
      <c r="BH196" s="76"/>
      <c r="BI196" s="39"/>
      <c r="BJ196" s="78"/>
      <c r="BK196" s="33"/>
    </row>
    <row r="197" spans="1:63" x14ac:dyDescent="0.35">
      <c r="A197" s="77"/>
      <c r="B197" s="39"/>
      <c r="C197" s="39"/>
      <c r="D197" s="39"/>
      <c r="E197" s="39"/>
      <c r="F197" s="73"/>
      <c r="G197" s="95">
        <f>Table14874532333435363313[[#This Row],[Hours Worked]]*Table14874532333435363313[[#This Row],[Rate]]</f>
        <v>0</v>
      </c>
      <c r="H197" s="116"/>
      <c r="I197" s="118">
        <f>IF(Table14874532333435363313[[#This Row],[Equipment Used (Dropdown)]] &lt;&gt; "", RIGHT(Table14874532333435363313[[#This Row],[Equipment Used (Dropdown)]],6),0)</f>
        <v>0</v>
      </c>
      <c r="J197" s="94"/>
      <c r="K197" s="95">
        <f>Table14874532333435363313[[#This Row],[Rate (Auto selects)]]*Table14874532333435363313[[#This Row],[Hours Used]]</f>
        <v>0</v>
      </c>
      <c r="S197" s="33"/>
      <c r="T197" s="39"/>
      <c r="U197" s="39"/>
      <c r="V197" s="39"/>
      <c r="W197" s="39"/>
      <c r="X197" s="39"/>
      <c r="Y197" s="112">
        <f>IF(X197 &lt;&gt; "", RIGHT(Table157753112838485868818[[#This Row],[Class (Dropdown)]],6),0)</f>
        <v>0</v>
      </c>
      <c r="Z197" s="108"/>
      <c r="AA197" s="107"/>
      <c r="AB197" s="111">
        <f>Table157753112838485868818[[#This Row],[Rate (Auto fill)]]*Table157753112838485868818[[#This Row],[Hours Groomed]]</f>
        <v>0</v>
      </c>
      <c r="AC197" s="32"/>
      <c r="AE197" s="85"/>
      <c r="AF197" s="85"/>
      <c r="AI197" s="33"/>
      <c r="AJ197" s="39"/>
      <c r="AK197" s="39"/>
      <c r="AL197" s="39"/>
      <c r="AM197" s="76"/>
      <c r="AN197" s="39"/>
      <c r="AO197" s="39"/>
      <c r="AP197" s="33"/>
      <c r="AQ197" s="77"/>
      <c r="AR197" s="39"/>
      <c r="AS197" s="39"/>
      <c r="AT197" s="76"/>
      <c r="AU197" s="39"/>
      <c r="AV197" s="78"/>
      <c r="AW197" s="33"/>
      <c r="AX197" s="77"/>
      <c r="AY197" s="39"/>
      <c r="AZ197" s="39"/>
      <c r="BA197" s="76"/>
      <c r="BB197" s="39"/>
      <c r="BC197" s="78"/>
      <c r="BD197" s="33"/>
      <c r="BE197" s="77"/>
      <c r="BF197" s="39"/>
      <c r="BG197" s="39"/>
      <c r="BH197" s="76"/>
      <c r="BI197" s="39"/>
      <c r="BJ197" s="78"/>
      <c r="BK197" s="33"/>
    </row>
    <row r="198" spans="1:63" x14ac:dyDescent="0.35">
      <c r="A198" s="77"/>
      <c r="B198" s="39"/>
      <c r="C198" s="39"/>
      <c r="D198" s="39"/>
      <c r="E198" s="39"/>
      <c r="F198" s="73"/>
      <c r="G198" s="95">
        <f>Table14874532333435363313[[#This Row],[Hours Worked]]*Table14874532333435363313[[#This Row],[Rate]]</f>
        <v>0</v>
      </c>
      <c r="H198" s="116"/>
      <c r="I198" s="118">
        <f>IF(Table14874532333435363313[[#This Row],[Equipment Used (Dropdown)]] &lt;&gt; "", RIGHT(Table14874532333435363313[[#This Row],[Equipment Used (Dropdown)]],6),0)</f>
        <v>0</v>
      </c>
      <c r="J198" s="94"/>
      <c r="K198" s="95">
        <f>Table14874532333435363313[[#This Row],[Rate (Auto selects)]]*Table14874532333435363313[[#This Row],[Hours Used]]</f>
        <v>0</v>
      </c>
      <c r="S198" s="33"/>
      <c r="T198" s="39"/>
      <c r="U198" s="39"/>
      <c r="V198" s="39"/>
      <c r="W198" s="39"/>
      <c r="X198" s="39"/>
      <c r="Y198" s="112">
        <f>IF(X198 &lt;&gt; "", RIGHT(Table157753112838485868818[[#This Row],[Class (Dropdown)]],6),0)</f>
        <v>0</v>
      </c>
      <c r="Z198" s="108"/>
      <c r="AA198" s="107"/>
      <c r="AB198" s="111">
        <f>Table157753112838485868818[[#This Row],[Rate (Auto fill)]]*Table157753112838485868818[[#This Row],[Hours Groomed]]</f>
        <v>0</v>
      </c>
      <c r="AC198" s="32"/>
      <c r="AE198" s="85"/>
      <c r="AF198" s="85"/>
      <c r="AI198" s="33"/>
      <c r="AJ198" s="39"/>
      <c r="AK198" s="39"/>
      <c r="AL198" s="39"/>
      <c r="AM198" s="76"/>
      <c r="AN198" s="39"/>
      <c r="AO198" s="39"/>
      <c r="AP198" s="33"/>
      <c r="AQ198" s="77"/>
      <c r="AR198" s="39"/>
      <c r="AS198" s="39"/>
      <c r="AT198" s="76"/>
      <c r="AU198" s="39"/>
      <c r="AV198" s="78"/>
      <c r="AW198" s="33"/>
      <c r="AX198" s="77"/>
      <c r="AY198" s="39"/>
      <c r="AZ198" s="39"/>
      <c r="BA198" s="76"/>
      <c r="BB198" s="39"/>
      <c r="BC198" s="78"/>
      <c r="BD198" s="33"/>
      <c r="BE198" s="77"/>
      <c r="BF198" s="39"/>
      <c r="BG198" s="39"/>
      <c r="BH198" s="76"/>
      <c r="BI198" s="39"/>
      <c r="BJ198" s="78"/>
      <c r="BK198" s="33"/>
    </row>
    <row r="199" spans="1:63" x14ac:dyDescent="0.35">
      <c r="A199" s="77"/>
      <c r="B199" s="39"/>
      <c r="C199" s="39"/>
      <c r="D199" s="39"/>
      <c r="E199" s="39"/>
      <c r="F199" s="73"/>
      <c r="G199" s="95">
        <f>Table14874532333435363313[[#This Row],[Hours Worked]]*Table14874532333435363313[[#This Row],[Rate]]</f>
        <v>0</v>
      </c>
      <c r="H199" s="116"/>
      <c r="I199" s="118">
        <f>IF(Table14874532333435363313[[#This Row],[Equipment Used (Dropdown)]] &lt;&gt; "", RIGHT(Table14874532333435363313[[#This Row],[Equipment Used (Dropdown)]],6),0)</f>
        <v>0</v>
      </c>
      <c r="J199" s="94"/>
      <c r="K199" s="95">
        <f>Table14874532333435363313[[#This Row],[Rate (Auto selects)]]*Table14874532333435363313[[#This Row],[Hours Used]]</f>
        <v>0</v>
      </c>
      <c r="S199" s="33"/>
      <c r="T199" s="39"/>
      <c r="U199" s="39"/>
      <c r="V199" s="39"/>
      <c r="W199" s="39"/>
      <c r="X199" s="39"/>
      <c r="Y199" s="112">
        <f>IF(X199 &lt;&gt; "", RIGHT(Table157753112838485868818[[#This Row],[Class (Dropdown)]],6),0)</f>
        <v>0</v>
      </c>
      <c r="Z199" s="108"/>
      <c r="AA199" s="107"/>
      <c r="AB199" s="111">
        <f>Table157753112838485868818[[#This Row],[Rate (Auto fill)]]*Table157753112838485868818[[#This Row],[Hours Groomed]]</f>
        <v>0</v>
      </c>
      <c r="AC199" s="32"/>
      <c r="AE199" s="85"/>
      <c r="AF199" s="85"/>
      <c r="AI199" s="33"/>
      <c r="AJ199" s="39"/>
      <c r="AK199" s="39"/>
      <c r="AL199" s="39"/>
      <c r="AM199" s="76"/>
      <c r="AN199" s="39"/>
      <c r="AO199" s="39"/>
      <c r="AP199" s="33"/>
      <c r="AQ199" s="77"/>
      <c r="AR199" s="39"/>
      <c r="AS199" s="39"/>
      <c r="AT199" s="76"/>
      <c r="AU199" s="39"/>
      <c r="AV199" s="78"/>
      <c r="AW199" s="33"/>
      <c r="AX199" s="77"/>
      <c r="AY199" s="39"/>
      <c r="AZ199" s="39"/>
      <c r="BA199" s="76"/>
      <c r="BB199" s="39"/>
      <c r="BC199" s="78"/>
      <c r="BD199" s="33"/>
      <c r="BE199" s="77"/>
      <c r="BF199" s="39"/>
      <c r="BG199" s="39"/>
      <c r="BH199" s="76"/>
      <c r="BI199" s="39"/>
      <c r="BJ199" s="78"/>
      <c r="BK199" s="33"/>
    </row>
    <row r="200" spans="1:63" x14ac:dyDescent="0.35">
      <c r="A200" s="77"/>
      <c r="B200" s="39"/>
      <c r="C200" s="39"/>
      <c r="D200" s="39"/>
      <c r="E200" s="39"/>
      <c r="F200" s="73"/>
      <c r="G200" s="95">
        <f>Table14874532333435363313[[#This Row],[Hours Worked]]*Table14874532333435363313[[#This Row],[Rate]]</f>
        <v>0</v>
      </c>
      <c r="H200" s="116"/>
      <c r="I200" s="118">
        <f>IF(Table14874532333435363313[[#This Row],[Equipment Used (Dropdown)]] &lt;&gt; "", RIGHT(Table14874532333435363313[[#This Row],[Equipment Used (Dropdown)]],6),0)</f>
        <v>0</v>
      </c>
      <c r="J200" s="94"/>
      <c r="K200" s="95">
        <f>Table14874532333435363313[[#This Row],[Rate (Auto selects)]]*Table14874532333435363313[[#This Row],[Hours Used]]</f>
        <v>0</v>
      </c>
      <c r="S200" s="33"/>
      <c r="T200" s="39"/>
      <c r="U200" s="39"/>
      <c r="V200" s="39"/>
      <c r="W200" s="39"/>
      <c r="X200" s="39"/>
      <c r="Y200" s="112">
        <f>IF(X200 &lt;&gt; "", RIGHT(Table157753112838485868818[[#This Row],[Class (Dropdown)]],6),0)</f>
        <v>0</v>
      </c>
      <c r="Z200" s="108"/>
      <c r="AA200" s="107"/>
      <c r="AB200" s="111">
        <f>Table157753112838485868818[[#This Row],[Rate (Auto fill)]]*Table157753112838485868818[[#This Row],[Hours Groomed]]</f>
        <v>0</v>
      </c>
      <c r="AC200" s="32"/>
      <c r="AE200" s="85"/>
      <c r="AF200" s="85"/>
      <c r="AI200" s="33"/>
      <c r="AJ200" s="39"/>
      <c r="AK200" s="39"/>
      <c r="AL200" s="39"/>
      <c r="AM200" s="76"/>
      <c r="AN200" s="39"/>
      <c r="AO200" s="39"/>
      <c r="AP200" s="33"/>
      <c r="AQ200" s="77"/>
      <c r="AR200" s="39"/>
      <c r="AS200" s="39"/>
      <c r="AT200" s="76"/>
      <c r="AU200" s="39"/>
      <c r="AV200" s="78"/>
      <c r="AW200" s="33"/>
      <c r="AX200" s="77"/>
      <c r="AY200" s="39"/>
      <c r="AZ200" s="39"/>
      <c r="BA200" s="76"/>
      <c r="BB200" s="39"/>
      <c r="BC200" s="78"/>
      <c r="BD200" s="33"/>
      <c r="BE200" s="77"/>
      <c r="BF200" s="39"/>
      <c r="BG200" s="39"/>
      <c r="BH200" s="76"/>
      <c r="BI200" s="39"/>
      <c r="BJ200" s="78"/>
      <c r="BK200" s="33"/>
    </row>
    <row r="201" spans="1:63" x14ac:dyDescent="0.35">
      <c r="A201" s="77"/>
      <c r="B201" s="39"/>
      <c r="C201" s="39"/>
      <c r="D201" s="39"/>
      <c r="E201" s="39"/>
      <c r="F201" s="73"/>
      <c r="G201" s="95">
        <f>Table14874532333435363313[[#This Row],[Hours Worked]]*Table14874532333435363313[[#This Row],[Rate]]</f>
        <v>0</v>
      </c>
      <c r="H201" s="116"/>
      <c r="I201" s="118">
        <f>IF(Table14874532333435363313[[#This Row],[Equipment Used (Dropdown)]] &lt;&gt; "", RIGHT(Table14874532333435363313[[#This Row],[Equipment Used (Dropdown)]],6),0)</f>
        <v>0</v>
      </c>
      <c r="J201" s="94"/>
      <c r="K201" s="95">
        <f>Table14874532333435363313[[#This Row],[Rate (Auto selects)]]*Table14874532333435363313[[#This Row],[Hours Used]]</f>
        <v>0</v>
      </c>
      <c r="S201" s="33"/>
      <c r="T201" s="39"/>
      <c r="U201" s="39"/>
      <c r="V201" s="39"/>
      <c r="W201" s="39"/>
      <c r="X201" s="39"/>
      <c r="Y201" s="112">
        <f>IF(X201 &lt;&gt; "", RIGHT(Table157753112838485868818[[#This Row],[Class (Dropdown)]],6),0)</f>
        <v>0</v>
      </c>
      <c r="Z201" s="108"/>
      <c r="AA201" s="107"/>
      <c r="AB201" s="111">
        <f>Table157753112838485868818[[#This Row],[Rate (Auto fill)]]*Table157753112838485868818[[#This Row],[Hours Groomed]]</f>
        <v>0</v>
      </c>
      <c r="AC201" s="32"/>
      <c r="AE201" s="85"/>
      <c r="AF201" s="85"/>
      <c r="AI201" s="33"/>
      <c r="AJ201" s="39"/>
      <c r="AK201" s="39"/>
      <c r="AL201" s="39"/>
      <c r="AM201" s="76"/>
      <c r="AN201" s="39"/>
      <c r="AO201" s="39"/>
      <c r="AP201" s="33"/>
      <c r="AQ201" s="77"/>
      <c r="AR201" s="39"/>
      <c r="AS201" s="39"/>
      <c r="AT201" s="76"/>
      <c r="AU201" s="39"/>
      <c r="AV201" s="78"/>
      <c r="AW201" s="33"/>
      <c r="AX201" s="77"/>
      <c r="AY201" s="39"/>
      <c r="AZ201" s="39"/>
      <c r="BA201" s="76"/>
      <c r="BB201" s="39"/>
      <c r="BC201" s="78"/>
      <c r="BD201" s="33"/>
      <c r="BE201" s="77"/>
      <c r="BF201" s="39"/>
      <c r="BG201" s="39"/>
      <c r="BH201" s="76"/>
      <c r="BI201" s="39"/>
      <c r="BJ201" s="78"/>
      <c r="BK201" s="33"/>
    </row>
    <row r="202" spans="1:63" ht="15.6" thickBot="1" x14ac:dyDescent="0.4">
      <c r="A202" s="81"/>
      <c r="B202" s="82"/>
      <c r="C202" s="82"/>
      <c r="D202" s="82"/>
      <c r="E202" s="82"/>
      <c r="F202" s="86"/>
      <c r="G202" s="95">
        <f>Table14874532333435363313[[#This Row],[Hours Worked]]*Table14874532333435363313[[#This Row],[Rate]]</f>
        <v>0</v>
      </c>
      <c r="H202" s="116"/>
      <c r="I202" s="118">
        <f>IF(Table14874532333435363313[[#This Row],[Equipment Used (Dropdown)]] &lt;&gt; "", RIGHT(Table14874532333435363313[[#This Row],[Equipment Used (Dropdown)]],6),0)</f>
        <v>0</v>
      </c>
      <c r="J202" s="94"/>
      <c r="K202" s="95">
        <f>Table14874532333435363313[[#This Row],[Rate (Auto selects)]]*Table14874532333435363313[[#This Row],[Hours Used]]</f>
        <v>0</v>
      </c>
      <c r="S202" s="33"/>
      <c r="T202" s="39"/>
      <c r="U202" s="39"/>
      <c r="V202" s="39"/>
      <c r="W202" s="39"/>
      <c r="X202" s="39"/>
      <c r="Y202" s="112">
        <f>IF(X202 &lt;&gt; "", RIGHT(Table157753112838485868818[[#This Row],[Class (Dropdown)]],6),0)</f>
        <v>0</v>
      </c>
      <c r="Z202" s="108"/>
      <c r="AA202" s="107"/>
      <c r="AB202" s="111">
        <f>Table157753112838485868818[[#This Row],[Rate (Auto fill)]]*Table157753112838485868818[[#This Row],[Hours Groomed]]</f>
        <v>0</v>
      </c>
      <c r="AC202" s="32"/>
      <c r="AE202" s="85"/>
      <c r="AF202" s="85"/>
      <c r="AI202" s="33"/>
      <c r="AJ202" s="39"/>
      <c r="AK202" s="39"/>
      <c r="AL202" s="39"/>
      <c r="AM202" s="76"/>
      <c r="AN202" s="39"/>
      <c r="AO202" s="39"/>
      <c r="AP202" s="33"/>
      <c r="AQ202" s="81"/>
      <c r="AR202" s="82"/>
      <c r="AS202" s="82"/>
      <c r="AT202" s="87"/>
      <c r="AU202" s="82"/>
      <c r="AV202" s="83"/>
      <c r="AW202" s="33"/>
      <c r="AX202" s="81"/>
      <c r="AY202" s="82"/>
      <c r="AZ202" s="82"/>
      <c r="BA202" s="87"/>
      <c r="BB202" s="82"/>
      <c r="BC202" s="83"/>
      <c r="BD202" s="33"/>
      <c r="BE202" s="81"/>
      <c r="BF202" s="82"/>
      <c r="BG202" s="82"/>
      <c r="BH202" s="87"/>
      <c r="BI202" s="82"/>
      <c r="BJ202" s="83"/>
      <c r="BK202" s="33"/>
    </row>
    <row r="203" spans="1:63" x14ac:dyDescent="0.35">
      <c r="A203" s="88"/>
      <c r="B203" s="88"/>
      <c r="C203" s="88"/>
      <c r="D203" s="88"/>
      <c r="E203" s="89"/>
      <c r="F203" s="90"/>
      <c r="G203" s="90"/>
      <c r="H203" s="113"/>
      <c r="I203" s="90"/>
      <c r="J203" s="90"/>
      <c r="S203" s="88"/>
      <c r="T203" s="88"/>
      <c r="U203" s="88"/>
      <c r="V203" s="88"/>
      <c r="W203" s="90"/>
      <c r="X203" s="88"/>
      <c r="Y203" s="90"/>
      <c r="AG203" s="88"/>
      <c r="AH203" s="88"/>
      <c r="AI203" s="88"/>
      <c r="AJ203" s="88"/>
      <c r="AK203" s="88"/>
      <c r="AL203" s="88"/>
      <c r="AN203" s="88"/>
      <c r="AO203" s="88"/>
      <c r="AP203" s="88"/>
      <c r="AQ203" s="90"/>
      <c r="AR203" s="88"/>
      <c r="AS203" s="88"/>
      <c r="AU203" s="88"/>
      <c r="AV203" s="88"/>
      <c r="AW203" s="88"/>
      <c r="AX203" s="90"/>
      <c r="AY203" s="88"/>
      <c r="AZ203" s="88"/>
      <c r="BB203" s="88"/>
      <c r="BC203" s="88"/>
      <c r="BD203" s="88"/>
      <c r="BE203" s="88"/>
      <c r="BF203" s="88"/>
      <c r="BG203" s="88"/>
    </row>
    <row r="204" spans="1:63" x14ac:dyDescent="0.35">
      <c r="A204" s="88"/>
      <c r="B204" s="88"/>
      <c r="C204" s="88"/>
      <c r="D204" s="88"/>
      <c r="E204" s="89"/>
      <c r="F204" s="90"/>
      <c r="G204" s="90"/>
      <c r="H204" s="113"/>
      <c r="I204" s="90"/>
      <c r="J204" s="90"/>
      <c r="S204" s="88"/>
      <c r="T204" s="88"/>
      <c r="U204" s="88"/>
      <c r="V204" s="88"/>
      <c r="W204" s="90"/>
      <c r="X204" s="88"/>
      <c r="Y204" s="90"/>
      <c r="AG204" s="88"/>
      <c r="AH204" s="88"/>
      <c r="AI204" s="88"/>
      <c r="AJ204" s="88"/>
      <c r="AK204" s="88"/>
      <c r="AL204" s="88"/>
      <c r="AN204" s="88"/>
      <c r="AO204" s="88"/>
      <c r="AP204" s="88"/>
      <c r="AQ204" s="90"/>
      <c r="AR204" s="88"/>
      <c r="AS204" s="88"/>
      <c r="AU204" s="88"/>
      <c r="AV204" s="88"/>
      <c r="AW204" s="88"/>
      <c r="AX204" s="90"/>
      <c r="AY204" s="88"/>
      <c r="AZ204" s="88"/>
      <c r="BB204" s="88"/>
      <c r="BC204" s="88"/>
      <c r="BD204" s="88"/>
      <c r="BE204" s="88"/>
      <c r="BF204" s="88"/>
      <c r="BG204" s="88"/>
    </row>
  </sheetData>
  <mergeCells count="14">
    <mergeCell ref="AX6:BC6"/>
    <mergeCell ref="BE6:BH6"/>
    <mergeCell ref="D1:F1"/>
    <mergeCell ref="G1:H1"/>
    <mergeCell ref="J1:P1"/>
    <mergeCell ref="A3:D3"/>
    <mergeCell ref="A4:D4"/>
    <mergeCell ref="A6:E6"/>
    <mergeCell ref="H6:K6"/>
    <mergeCell ref="M7:O7"/>
    <mergeCell ref="T6:AB6"/>
    <mergeCell ref="AD6:AH6"/>
    <mergeCell ref="AJ6:AO6"/>
    <mergeCell ref="AQ6:AV6"/>
  </mergeCells>
  <dataValidations count="5">
    <dataValidation type="list" allowBlank="1" showInputMessage="1" showErrorMessage="1" sqref="W8:W202" xr:uid="{CDC059C7-9532-433A-AB68-A12B5A55CC2A}">
      <formula1>$AD$8:$AD$42</formula1>
    </dataValidation>
    <dataValidation type="list" allowBlank="1" showInputMessage="1" showErrorMessage="1" sqref="H8:H202" xr:uid="{75F9B37C-7C41-4DAB-B276-FB42ECB410FE}">
      <formula1>$M$9:$M$37</formula1>
    </dataValidation>
    <dataValidation allowBlank="1" showErrorMessage="1" prompt="Enter Meal expenses in this column under this heading" sqref="AX6 BE6" xr:uid="{CAB9A5E0-EB0C-4179-82EF-52DE8B2FF2BB}"/>
    <dataValidation allowBlank="1" showErrorMessage="1" prompt="Enter Transport expenses in this column under this heading" sqref="AQ6" xr:uid="{AF28AAB4-487F-49AA-867C-ECB9CF35C614}"/>
    <dataValidation type="list" allowBlank="1" showInputMessage="1" showErrorMessage="1" sqref="X8:X202" xr:uid="{FC855F54-0CA2-46FC-BBB9-9DB031374FFA}">
      <formula1>$Q$8:$Q$17</formula1>
    </dataValidation>
  </dataValidations>
  <pageMargins left="0.7" right="0.7" top="0.75" bottom="0.75" header="0.3" footer="0.3"/>
  <drawing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97D4B-9457-470D-BEB6-C17145552BBB}">
  <dimension ref="A1:BT204"/>
  <sheetViews>
    <sheetView zoomScale="40" zoomScaleNormal="40" workbookViewId="0">
      <selection activeCell="J4" sqref="J4:P4"/>
    </sheetView>
  </sheetViews>
  <sheetFormatPr defaultColWidth="0" defaultRowHeight="15" x14ac:dyDescent="0.35"/>
  <cols>
    <col min="1" max="1" width="16.6328125" style="85" customWidth="1"/>
    <col min="2" max="2" width="19.6328125" style="85" bestFit="1" customWidth="1"/>
    <col min="3" max="3" width="11.36328125" style="85" customWidth="1"/>
    <col min="4" max="4" width="23.6328125" style="85" bestFit="1" customWidth="1"/>
    <col min="5" max="5" width="24.08984375" style="91" bestFit="1" customWidth="1"/>
    <col min="6" max="6" width="31.1796875" style="92" customWidth="1"/>
    <col min="7" max="7" width="24.08984375" style="92" customWidth="1"/>
    <col min="8" max="8" width="30.81640625" style="114" customWidth="1"/>
    <col min="9" max="9" width="24.08984375" style="92" customWidth="1"/>
    <col min="10" max="10" width="26.453125" style="92" bestFit="1" customWidth="1"/>
    <col min="11" max="11" width="31.1796875" style="33" customWidth="1"/>
    <col min="12" max="12" width="24.81640625" style="33" customWidth="1"/>
    <col min="13" max="13" width="23.1796875" style="33" customWidth="1"/>
    <col min="14" max="14" width="25.90625" style="33" bestFit="1" customWidth="1"/>
    <col min="15" max="15" width="17.453125" style="33" customWidth="1"/>
    <col min="16" max="16" width="18.81640625" style="33" customWidth="1"/>
    <col min="17" max="17" width="12.1796875" style="33" bestFit="1" customWidth="1"/>
    <col min="18" max="18" width="9.1796875" style="33" bestFit="1" customWidth="1"/>
    <col min="19" max="19" width="7.36328125" style="85" customWidth="1"/>
    <col min="20" max="20" width="20" style="85" bestFit="1" customWidth="1"/>
    <col min="21" max="21" width="16.1796875" style="85" customWidth="1"/>
    <col min="22" max="22" width="16.453125" style="85" bestFit="1" customWidth="1"/>
    <col min="23" max="23" width="17.90625" style="92" customWidth="1"/>
    <col min="24" max="24" width="17.08984375" style="85" bestFit="1" customWidth="1"/>
    <col min="25" max="25" width="15.90625" style="92" customWidth="1"/>
    <col min="26" max="26" width="15.90625" style="33" customWidth="1"/>
    <col min="27" max="27" width="13.90625" style="85" bestFit="1" customWidth="1"/>
    <col min="28" max="28" width="13.6328125" style="85" bestFit="1" customWidth="1"/>
    <col min="29" max="30" width="18.81640625" style="85" bestFit="1" customWidth="1"/>
    <col min="31" max="31" width="13.453125" style="33" bestFit="1" customWidth="1"/>
    <col min="32" max="32" width="16.1796875" style="33" bestFit="1" customWidth="1"/>
    <col min="33" max="33" width="17.1796875" style="85" customWidth="1"/>
    <col min="34" max="34" width="11.36328125" style="85" bestFit="1" customWidth="1"/>
    <col min="35" max="35" width="28.1796875" style="85" bestFit="1" customWidth="1"/>
    <col min="36" max="36" width="14.54296875" style="85" bestFit="1" customWidth="1"/>
    <col min="37" max="37" width="30.6328125" style="85" bestFit="1" customWidth="1"/>
    <col min="38" max="38" width="29.90625" style="85" bestFit="1" customWidth="1"/>
    <col min="39" max="39" width="18.90625" style="33" bestFit="1" customWidth="1"/>
    <col min="40" max="41" width="20.08984375" style="85" bestFit="1" customWidth="1"/>
    <col min="42" max="42" width="25.81640625" style="85" customWidth="1"/>
    <col min="43" max="43" width="14.54296875" style="92" bestFit="1" customWidth="1"/>
    <col min="44" max="44" width="28.1796875" style="85" customWidth="1"/>
    <col min="45" max="45" width="27.453125" style="85" customWidth="1"/>
    <col min="46" max="46" width="18.90625" style="33" bestFit="1" customWidth="1"/>
    <col min="47" max="48" width="20.08984375" style="85" bestFit="1" customWidth="1"/>
    <col min="49" max="49" width="22.81640625" style="85" customWidth="1"/>
    <col min="50" max="50" width="13.90625" style="92" bestFit="1" customWidth="1"/>
    <col min="51" max="51" width="28.1796875" style="85" customWidth="1"/>
    <col min="52" max="52" width="27.453125" style="85" customWidth="1"/>
    <col min="53" max="53" width="18.90625" style="33" bestFit="1" customWidth="1"/>
    <col min="54" max="54" width="20.08984375" style="85" bestFit="1" customWidth="1"/>
    <col min="55" max="55" width="20.81640625" style="85" customWidth="1"/>
    <col min="56" max="56" width="24.90625" style="85" customWidth="1"/>
    <col min="57" max="57" width="14.08984375" style="85" bestFit="1" customWidth="1"/>
    <col min="58" max="58" width="28.1796875" style="85" customWidth="1"/>
    <col min="59" max="59" width="27.453125" style="85" customWidth="1"/>
    <col min="60" max="60" width="18.90625" style="33" bestFit="1" customWidth="1"/>
    <col min="61" max="72" width="0" style="57" hidden="1" customWidth="1"/>
    <col min="73" max="16384" width="8.81640625" style="57" hidden="1"/>
  </cols>
  <sheetData>
    <row r="1" spans="1:63" s="33" customFormat="1" ht="86.4" customHeight="1" thickBot="1" x14ac:dyDescent="0.55000000000000004">
      <c r="D1" s="135" t="s">
        <v>46</v>
      </c>
      <c r="E1" s="136"/>
      <c r="F1" s="137"/>
      <c r="G1" s="138" t="s">
        <v>47</v>
      </c>
      <c r="H1" s="139"/>
      <c r="I1" s="58"/>
      <c r="J1" s="140" t="s">
        <v>33</v>
      </c>
      <c r="K1" s="140"/>
      <c r="L1" s="140"/>
      <c r="M1" s="140"/>
      <c r="N1" s="140"/>
      <c r="O1" s="140"/>
      <c r="P1" s="140"/>
    </row>
    <row r="2" spans="1:63" s="33" customFormat="1" ht="8.4" customHeight="1" thickBot="1" x14ac:dyDescent="0.4">
      <c r="F2" s="58"/>
      <c r="G2" s="58"/>
      <c r="H2" s="58"/>
      <c r="I2" s="58"/>
    </row>
    <row r="3" spans="1:63" ht="40.950000000000003" customHeight="1" thickBot="1" x14ac:dyDescent="0.45">
      <c r="A3" s="141" t="s">
        <v>3</v>
      </c>
      <c r="B3" s="142"/>
      <c r="C3" s="142"/>
      <c r="D3" s="143"/>
      <c r="E3" s="33"/>
      <c r="F3" s="58"/>
      <c r="G3" s="58"/>
      <c r="H3" s="58"/>
      <c r="I3" s="58"/>
      <c r="J3" s="25" t="s">
        <v>23</v>
      </c>
      <c r="K3" s="25" t="s">
        <v>24</v>
      </c>
      <c r="L3" s="25" t="s">
        <v>5</v>
      </c>
      <c r="M3" s="25" t="s">
        <v>25</v>
      </c>
      <c r="N3" s="25" t="s">
        <v>26</v>
      </c>
      <c r="O3" s="25" t="s">
        <v>27</v>
      </c>
      <c r="P3" s="25" t="s">
        <v>28</v>
      </c>
      <c r="S3" s="33"/>
      <c r="T3" s="33"/>
      <c r="U3" s="33"/>
      <c r="V3" s="33"/>
      <c r="W3" s="33"/>
      <c r="X3" s="33"/>
      <c r="Y3" s="33"/>
      <c r="AA3" s="33"/>
      <c r="AB3" s="33"/>
      <c r="AC3" s="33"/>
      <c r="AD3" s="33"/>
      <c r="AG3" s="33"/>
      <c r="AH3" s="33"/>
      <c r="AI3" s="33"/>
      <c r="AJ3" s="33"/>
      <c r="AK3" s="33"/>
      <c r="AL3" s="33"/>
      <c r="AN3" s="33"/>
      <c r="AO3" s="33"/>
      <c r="AP3" s="33"/>
      <c r="AQ3" s="33"/>
      <c r="AR3" s="33"/>
      <c r="AS3" s="33"/>
      <c r="AU3" s="33"/>
      <c r="AV3" s="33"/>
      <c r="AW3" s="33"/>
      <c r="AX3" s="33"/>
      <c r="AY3" s="33"/>
      <c r="AZ3" s="33"/>
      <c r="BB3" s="33"/>
      <c r="BC3" s="33"/>
      <c r="BD3" s="33"/>
      <c r="BE3" s="33"/>
      <c r="BF3" s="33"/>
      <c r="BG3" s="33"/>
    </row>
    <row r="4" spans="1:63" ht="35.25" customHeight="1" thickBot="1" x14ac:dyDescent="0.45">
      <c r="A4" s="144" t="s">
        <v>29</v>
      </c>
      <c r="B4" s="145"/>
      <c r="C4" s="145"/>
      <c r="D4" s="146"/>
      <c r="E4" s="59"/>
      <c r="F4" s="60"/>
      <c r="G4" s="60"/>
      <c r="H4" s="60"/>
      <c r="I4" s="60"/>
      <c r="J4" s="61">
        <f>SUM(G8:G5577)</f>
        <v>0</v>
      </c>
      <c r="K4" s="61">
        <f>SUM(Table14874532333435363[Total Equipment Usage ($)])</f>
        <v>0</v>
      </c>
      <c r="L4" s="61">
        <f>SUM(AB8:AB5577)</f>
        <v>0</v>
      </c>
      <c r="M4" s="61">
        <f>SUM(Table15374972535455565[Cost])</f>
        <v>0</v>
      </c>
      <c r="N4" s="61">
        <f>SUM(Table158754122939495969[Cost])</f>
        <v>0</v>
      </c>
      <c r="O4" s="61">
        <f>SUM(Table159755133040506070[Cost])</f>
        <v>0</v>
      </c>
      <c r="P4" s="61">
        <f>SUM(Table160756143141516171[Cost])</f>
        <v>0</v>
      </c>
      <c r="S4" s="33"/>
      <c r="T4" s="33"/>
      <c r="U4" s="33"/>
      <c r="V4" s="33"/>
      <c r="W4" s="33"/>
      <c r="X4" s="33"/>
      <c r="Y4" s="33"/>
      <c r="AA4" s="33"/>
      <c r="AB4" s="104"/>
      <c r="AC4" s="104"/>
      <c r="AD4" s="33"/>
      <c r="AG4" s="33"/>
      <c r="AH4" s="33"/>
      <c r="AI4" s="33"/>
      <c r="AJ4" s="33"/>
      <c r="AK4" s="33"/>
      <c r="AL4" s="33"/>
      <c r="AN4" s="33"/>
      <c r="AO4" s="33"/>
      <c r="AP4" s="33"/>
      <c r="AQ4" s="33"/>
      <c r="AR4" s="33"/>
      <c r="AS4" s="33"/>
      <c r="AU4" s="33"/>
      <c r="AV4" s="33"/>
      <c r="AW4" s="33"/>
      <c r="AX4" s="33"/>
      <c r="AY4" s="33"/>
      <c r="AZ4" s="33"/>
      <c r="BB4" s="33"/>
      <c r="BC4" s="33"/>
      <c r="BD4" s="33"/>
      <c r="BE4" s="33"/>
      <c r="BF4" s="33"/>
      <c r="BG4" s="33"/>
    </row>
    <row r="5" spans="1:63" s="63" customFormat="1" ht="10.199999999999999" customHeight="1" thickBot="1" x14ac:dyDescent="0.4">
      <c r="A5" s="62"/>
      <c r="B5" s="62"/>
      <c r="C5" s="62"/>
      <c r="D5" s="62"/>
      <c r="F5" s="64"/>
      <c r="G5" s="64"/>
      <c r="H5" s="64"/>
      <c r="I5" s="64"/>
      <c r="J5" s="64"/>
      <c r="M5" s="65"/>
      <c r="N5" s="65"/>
      <c r="O5" s="65"/>
      <c r="P5" s="65"/>
    </row>
    <row r="6" spans="1:63" ht="34.5" customHeight="1" thickBot="1" x14ac:dyDescent="0.4">
      <c r="A6" s="131" t="s">
        <v>44</v>
      </c>
      <c r="B6" s="132"/>
      <c r="C6" s="132"/>
      <c r="D6" s="132"/>
      <c r="E6" s="133"/>
      <c r="F6" s="103" t="s">
        <v>61</v>
      </c>
      <c r="H6" s="134" t="s">
        <v>45</v>
      </c>
      <c r="I6" s="126"/>
      <c r="J6" s="126"/>
      <c r="K6" s="126"/>
      <c r="T6" s="130" t="s">
        <v>5</v>
      </c>
      <c r="U6" s="127"/>
      <c r="V6" s="127"/>
      <c r="W6" s="127"/>
      <c r="X6" s="127"/>
      <c r="Y6" s="127"/>
      <c r="Z6" s="127"/>
      <c r="AA6" s="127"/>
      <c r="AB6" s="127"/>
      <c r="AD6" s="127" t="s">
        <v>94</v>
      </c>
      <c r="AE6" s="127"/>
      <c r="AF6" s="127"/>
      <c r="AG6" s="127"/>
      <c r="AH6" s="127"/>
      <c r="AJ6" s="127" t="s">
        <v>25</v>
      </c>
      <c r="AK6" s="127"/>
      <c r="AL6" s="127"/>
      <c r="AM6" s="127"/>
      <c r="AN6" s="127"/>
      <c r="AO6" s="127"/>
      <c r="AQ6" s="126" t="s">
        <v>26</v>
      </c>
      <c r="AR6" s="126"/>
      <c r="AS6" s="126"/>
      <c r="AT6" s="126"/>
      <c r="AU6" s="126"/>
      <c r="AV6" s="126"/>
      <c r="AX6" s="127" t="s">
        <v>87</v>
      </c>
      <c r="AY6" s="127"/>
      <c r="AZ6" s="127"/>
      <c r="BA6" s="127"/>
      <c r="BB6" s="127"/>
      <c r="BC6" s="127"/>
      <c r="BE6" s="127" t="s">
        <v>28</v>
      </c>
      <c r="BF6" s="127"/>
      <c r="BG6" s="127"/>
      <c r="BH6" s="127"/>
    </row>
    <row r="7" spans="1:63" ht="42.75" customHeight="1" x14ac:dyDescent="0.35">
      <c r="A7" s="66" t="s">
        <v>6</v>
      </c>
      <c r="B7" s="26" t="s">
        <v>30</v>
      </c>
      <c r="C7" s="26" t="s">
        <v>31</v>
      </c>
      <c r="D7" s="26" t="s">
        <v>7</v>
      </c>
      <c r="E7" s="26" t="s">
        <v>8</v>
      </c>
      <c r="F7" s="26" t="s">
        <v>9</v>
      </c>
      <c r="G7" s="93" t="s">
        <v>32</v>
      </c>
      <c r="H7" s="93" t="s">
        <v>85</v>
      </c>
      <c r="I7" s="93" t="s">
        <v>86</v>
      </c>
      <c r="J7" s="93" t="s">
        <v>22</v>
      </c>
      <c r="K7" s="93" t="s">
        <v>49</v>
      </c>
      <c r="M7" s="128" t="s">
        <v>34</v>
      </c>
      <c r="N7" s="129"/>
      <c r="O7" s="129"/>
      <c r="Q7" s="26" t="s">
        <v>41</v>
      </c>
      <c r="R7" s="26" t="s">
        <v>9</v>
      </c>
      <c r="S7" s="33"/>
      <c r="T7" s="67" t="s">
        <v>6</v>
      </c>
      <c r="U7" s="27" t="s">
        <v>38</v>
      </c>
      <c r="V7" s="27" t="s">
        <v>39</v>
      </c>
      <c r="W7" s="27" t="s">
        <v>95</v>
      </c>
      <c r="X7" s="27" t="s">
        <v>97</v>
      </c>
      <c r="Y7" s="27" t="s">
        <v>96</v>
      </c>
      <c r="Z7" s="27" t="s">
        <v>89</v>
      </c>
      <c r="AA7" s="27" t="s">
        <v>40</v>
      </c>
      <c r="AB7" s="68" t="s">
        <v>48</v>
      </c>
      <c r="AC7" s="69"/>
      <c r="AD7" s="70" t="s">
        <v>92</v>
      </c>
      <c r="AE7" s="28" t="s">
        <v>93</v>
      </c>
      <c r="AF7" s="28" t="s">
        <v>12</v>
      </c>
      <c r="AG7" s="28" t="s">
        <v>90</v>
      </c>
      <c r="AH7" s="29" t="s">
        <v>91</v>
      </c>
      <c r="AI7" s="71"/>
      <c r="AJ7" s="26" t="s">
        <v>6</v>
      </c>
      <c r="AK7" s="26" t="s">
        <v>10</v>
      </c>
      <c r="AL7" s="26" t="s">
        <v>11</v>
      </c>
      <c r="AM7" s="26" t="s">
        <v>35</v>
      </c>
      <c r="AN7" s="26" t="s">
        <v>36</v>
      </c>
      <c r="AO7" s="26" t="s">
        <v>37</v>
      </c>
      <c r="AP7" s="33"/>
      <c r="AQ7" s="30" t="s">
        <v>6</v>
      </c>
      <c r="AR7" s="27" t="s">
        <v>10</v>
      </c>
      <c r="AS7" s="27" t="s">
        <v>11</v>
      </c>
      <c r="AT7" s="27" t="s">
        <v>35</v>
      </c>
      <c r="AU7" s="27" t="s">
        <v>36</v>
      </c>
      <c r="AV7" s="31" t="s">
        <v>37</v>
      </c>
      <c r="AW7" s="33"/>
      <c r="AX7" s="30" t="s">
        <v>6</v>
      </c>
      <c r="AY7" s="27" t="s">
        <v>10</v>
      </c>
      <c r="AZ7" s="27" t="s">
        <v>53</v>
      </c>
      <c r="BA7" s="27" t="s">
        <v>35</v>
      </c>
      <c r="BB7" s="27" t="s">
        <v>36</v>
      </c>
      <c r="BC7" s="31" t="s">
        <v>37</v>
      </c>
      <c r="BD7" s="33"/>
      <c r="BE7" s="30" t="s">
        <v>6</v>
      </c>
      <c r="BF7" s="27" t="s">
        <v>43</v>
      </c>
      <c r="BG7" s="27" t="s">
        <v>42</v>
      </c>
      <c r="BH7" s="27" t="s">
        <v>35</v>
      </c>
      <c r="BI7" s="27" t="s">
        <v>36</v>
      </c>
      <c r="BJ7" s="31" t="s">
        <v>37</v>
      </c>
      <c r="BK7" s="33"/>
    </row>
    <row r="8" spans="1:63" ht="30" x14ac:dyDescent="0.35">
      <c r="A8" s="72"/>
      <c r="B8" s="39"/>
      <c r="C8" s="39"/>
      <c r="D8" s="39"/>
      <c r="E8" s="39"/>
      <c r="F8" s="73"/>
      <c r="G8" s="95">
        <f>Table1487453233343536331323[[#This Row],[Hours Worked]]*Table1487453233343536331323[[#This Row],[Rate]]</f>
        <v>0</v>
      </c>
      <c r="H8" s="115"/>
      <c r="I8" s="117">
        <f>IF(Table1487453233343536331323[[#This Row],[Equipment Used (Dropdown)]] &lt;&gt; "", RIGHT(Table1487453233343536331323[[#This Row],[Equipment Used (Dropdown)]],6),0)</f>
        <v>0</v>
      </c>
      <c r="J8" s="94"/>
      <c r="K8" s="95">
        <f>Table1487453233343536331323[[#This Row],[Rate (Auto selects)]]*Table1487453233343536331323[[#This Row],[Hours Used]]</f>
        <v>0</v>
      </c>
      <c r="M8" s="74" t="s">
        <v>84</v>
      </c>
      <c r="N8" s="24" t="s">
        <v>21</v>
      </c>
      <c r="O8" s="106" t="s">
        <v>9</v>
      </c>
      <c r="Q8" s="40" t="s">
        <v>136</v>
      </c>
      <c r="R8" s="61">
        <v>173</v>
      </c>
      <c r="S8" s="33"/>
      <c r="T8" s="75"/>
      <c r="U8" s="39"/>
      <c r="V8" s="39"/>
      <c r="W8" s="39"/>
      <c r="X8" s="39"/>
      <c r="Y8" s="112">
        <f>IF(X8 &lt;&gt; "", RIGHT(Table15775311283848586881828[[#This Row],[Class (Dropdown)]],6),0)</f>
        <v>0</v>
      </c>
      <c r="Z8" s="108"/>
      <c r="AA8" s="107"/>
      <c r="AB8" s="111">
        <f>Table15775311283848586881828[[#This Row],[Rate (Auto fill)]]*Table15775311283848586881828[[#This Row],[Hours Groomed]]</f>
        <v>0</v>
      </c>
      <c r="AC8" s="32"/>
      <c r="AD8" s="73"/>
      <c r="AE8" s="39"/>
      <c r="AF8" s="39"/>
      <c r="AG8" s="39"/>
      <c r="AH8" s="78"/>
      <c r="AI8" s="33"/>
      <c r="AJ8" s="75"/>
      <c r="AK8" s="39"/>
      <c r="AL8" s="39"/>
      <c r="AM8" s="76"/>
      <c r="AN8" s="39"/>
      <c r="AO8" s="39"/>
      <c r="AP8" s="33"/>
      <c r="AQ8" s="72"/>
      <c r="AR8" s="39"/>
      <c r="AS8" s="39"/>
      <c r="AT8" s="76"/>
      <c r="AU8" s="39"/>
      <c r="AV8" s="78"/>
      <c r="AW8" s="33"/>
      <c r="AX8" s="72"/>
      <c r="AY8" s="39"/>
      <c r="AZ8" s="39"/>
      <c r="BA8" s="76"/>
      <c r="BB8" s="39"/>
      <c r="BC8" s="78"/>
      <c r="BD8" s="33"/>
      <c r="BE8" s="72"/>
      <c r="BF8" s="39"/>
      <c r="BG8" s="39"/>
      <c r="BH8" s="76"/>
      <c r="BI8" s="39"/>
      <c r="BJ8" s="78"/>
      <c r="BK8" s="33"/>
    </row>
    <row r="9" spans="1:63" ht="45.6" customHeight="1" x14ac:dyDescent="0.35">
      <c r="A9" s="77"/>
      <c r="B9" s="39"/>
      <c r="C9" s="39"/>
      <c r="D9" s="39"/>
      <c r="E9" s="39"/>
      <c r="F9" s="73"/>
      <c r="G9" s="95">
        <f>Table1487453233343536331323[[#This Row],[Hours Worked]]*Table1487453233343536331323[[#This Row],[Rate]]</f>
        <v>0</v>
      </c>
      <c r="H9" s="116"/>
      <c r="I9" s="117">
        <f>IF(Table1487453233343536331323[[#This Row],[Equipment Used (Dropdown)]] &lt;&gt; "", RIGHT(Table1487453233343536331323[[#This Row],[Equipment Used (Dropdown)]],6),0)</f>
        <v>0</v>
      </c>
      <c r="J9" s="94"/>
      <c r="K9" s="95">
        <f>Table1487453233343536331323[[#This Row],[Rate (Auto selects)]]*Table1487453233343536331323[[#This Row],[Hours Used]]</f>
        <v>0</v>
      </c>
      <c r="M9" s="94" t="s">
        <v>121</v>
      </c>
      <c r="N9" s="94" t="s">
        <v>58</v>
      </c>
      <c r="O9" s="107">
        <v>15.58</v>
      </c>
      <c r="Q9" s="40" t="s">
        <v>135</v>
      </c>
      <c r="R9" s="61">
        <v>131</v>
      </c>
      <c r="S9" s="33"/>
      <c r="T9" s="39"/>
      <c r="U9" s="39"/>
      <c r="V9" s="39"/>
      <c r="W9" s="39"/>
      <c r="X9" s="39"/>
      <c r="Y9" s="112">
        <f>IF(X9 &lt;&gt; "", RIGHT(Table15775311283848586881828[[#This Row],[Class (Dropdown)]],6),0)</f>
        <v>0</v>
      </c>
      <c r="Z9" s="108"/>
      <c r="AA9" s="107"/>
      <c r="AB9" s="111">
        <f>Table15775311283848586881828[[#This Row],[Rate (Auto fill)]]*Table15775311283848586881828[[#This Row],[Hours Groomed]]</f>
        <v>0</v>
      </c>
      <c r="AC9" s="32"/>
      <c r="AD9" s="73"/>
      <c r="AE9" s="39"/>
      <c r="AF9" s="39"/>
      <c r="AG9" s="39"/>
      <c r="AH9" s="78"/>
      <c r="AI9" s="33"/>
      <c r="AJ9" s="39"/>
      <c r="AK9" s="39"/>
      <c r="AL9" s="39"/>
      <c r="AM9" s="76"/>
      <c r="AN9" s="39"/>
      <c r="AO9" s="39"/>
      <c r="AP9" s="33"/>
      <c r="AQ9" s="77"/>
      <c r="AR9" s="39"/>
      <c r="AS9" s="39"/>
      <c r="AT9" s="76"/>
      <c r="AU9" s="39"/>
      <c r="AV9" s="78"/>
      <c r="AW9" s="33"/>
      <c r="AX9" s="72"/>
      <c r="AY9" s="39"/>
      <c r="AZ9" s="39"/>
      <c r="BA9" s="76"/>
      <c r="BB9" s="39"/>
      <c r="BC9" s="78"/>
      <c r="BD9" s="33"/>
      <c r="BE9" s="77"/>
      <c r="BF9" s="39"/>
      <c r="BG9" s="39"/>
      <c r="BH9" s="76"/>
      <c r="BI9" s="39"/>
      <c r="BJ9" s="78"/>
      <c r="BK9" s="33"/>
    </row>
    <row r="10" spans="1:63" ht="44.4" customHeight="1" x14ac:dyDescent="0.35">
      <c r="A10" s="72"/>
      <c r="B10" s="39"/>
      <c r="C10" s="39"/>
      <c r="D10" s="39"/>
      <c r="E10" s="39"/>
      <c r="F10" s="73"/>
      <c r="G10" s="95">
        <f>Table1487453233343536331323[[#This Row],[Hours Worked]]*Table1487453233343536331323[[#This Row],[Rate]]</f>
        <v>0</v>
      </c>
      <c r="H10" s="115"/>
      <c r="I10" s="117">
        <f>IF(Table1487453233343536331323[[#This Row],[Equipment Used (Dropdown)]] &lt;&gt; "", RIGHT(Table1487453233343536331323[[#This Row],[Equipment Used (Dropdown)]],6),0)</f>
        <v>0</v>
      </c>
      <c r="J10" s="94"/>
      <c r="K10" s="95">
        <f>Table1487453233343536331323[[#This Row],[Rate (Auto selects)]]*Table1487453233343536331323[[#This Row],[Hours Used]]</f>
        <v>0</v>
      </c>
      <c r="M10" s="94" t="s">
        <v>122</v>
      </c>
      <c r="N10" s="94" t="s">
        <v>59</v>
      </c>
      <c r="O10" s="107">
        <v>11.51</v>
      </c>
      <c r="Q10" s="40" t="s">
        <v>134</v>
      </c>
      <c r="R10" s="61">
        <v>76</v>
      </c>
      <c r="S10" s="33"/>
      <c r="T10" s="39"/>
      <c r="U10" s="39"/>
      <c r="V10" s="39"/>
      <c r="W10" s="39"/>
      <c r="X10" s="39"/>
      <c r="Y10" s="112">
        <f>IF(X10 &lt;&gt; "", RIGHT(Table15775311283848586881828[[#This Row],[Class (Dropdown)]],6),0)</f>
        <v>0</v>
      </c>
      <c r="Z10" s="108"/>
      <c r="AA10" s="107"/>
      <c r="AB10" s="111">
        <f>Table15775311283848586881828[[#This Row],[Rate (Auto fill)]]*Table15775311283848586881828[[#This Row],[Hours Groomed]]</f>
        <v>0</v>
      </c>
      <c r="AC10" s="32"/>
      <c r="AD10" s="39"/>
      <c r="AE10" s="39"/>
      <c r="AF10" s="39"/>
      <c r="AG10" s="39"/>
      <c r="AH10" s="78"/>
      <c r="AI10" s="33"/>
      <c r="AJ10" s="39"/>
      <c r="AK10" s="39"/>
      <c r="AL10" s="39"/>
      <c r="AM10" s="76"/>
      <c r="AN10" s="39"/>
      <c r="AO10" s="39"/>
      <c r="AP10" s="33"/>
      <c r="AQ10" s="77"/>
      <c r="AR10" s="39"/>
      <c r="AS10" s="39"/>
      <c r="AT10" s="76"/>
      <c r="AU10" s="39"/>
      <c r="AV10" s="78"/>
      <c r="AW10" s="33"/>
      <c r="AX10" s="72"/>
      <c r="AY10" s="39"/>
      <c r="AZ10" s="39"/>
      <c r="BA10" s="76"/>
      <c r="BB10" s="39"/>
      <c r="BC10" s="78"/>
      <c r="BD10" s="33"/>
      <c r="BE10" s="77"/>
      <c r="BF10" s="39"/>
      <c r="BG10" s="39"/>
      <c r="BH10" s="76"/>
      <c r="BI10" s="39"/>
      <c r="BJ10" s="78"/>
      <c r="BK10" s="33"/>
    </row>
    <row r="11" spans="1:63" ht="30" x14ac:dyDescent="0.35">
      <c r="A11" s="77"/>
      <c r="B11" s="39"/>
      <c r="C11" s="39"/>
      <c r="D11" s="39"/>
      <c r="E11" s="39"/>
      <c r="F11" s="73"/>
      <c r="G11" s="95">
        <f>Table1487453233343536331323[[#This Row],[Hours Worked]]*Table1487453233343536331323[[#This Row],[Rate]]</f>
        <v>0</v>
      </c>
      <c r="H11" s="116"/>
      <c r="I11" s="117">
        <f>IF(Table1487453233343536331323[[#This Row],[Equipment Used (Dropdown)]] &lt;&gt; "", RIGHT(Table1487453233343536331323[[#This Row],[Equipment Used (Dropdown)]],6),0)</f>
        <v>0</v>
      </c>
      <c r="J11" s="94"/>
      <c r="K11" s="95">
        <f>Table1487453233343536331323[[#This Row],[Rate (Auto selects)]]*Table1487453233343536331323[[#This Row],[Hours Used]]</f>
        <v>0</v>
      </c>
      <c r="M11" s="94" t="s">
        <v>123</v>
      </c>
      <c r="N11" s="94" t="s">
        <v>62</v>
      </c>
      <c r="O11" s="107">
        <v>2.31</v>
      </c>
      <c r="Q11" s="40" t="s">
        <v>133</v>
      </c>
      <c r="R11" s="61">
        <v>56</v>
      </c>
      <c r="S11" s="33"/>
      <c r="T11" s="39"/>
      <c r="U11" s="39"/>
      <c r="V11" s="39"/>
      <c r="W11" s="39"/>
      <c r="X11" s="39"/>
      <c r="Y11" s="112">
        <f>IF(X11 &lt;&gt; "", RIGHT(Table15775311283848586881828[[#This Row],[Class (Dropdown)]],6),0)</f>
        <v>0</v>
      </c>
      <c r="Z11" s="108"/>
      <c r="AA11" s="107"/>
      <c r="AB11" s="111">
        <f>Table15775311283848586881828[[#This Row],[Rate (Auto fill)]]*Table15775311283848586881828[[#This Row],[Hours Groomed]]</f>
        <v>0</v>
      </c>
      <c r="AC11" s="32"/>
      <c r="AD11" s="39"/>
      <c r="AE11" s="39"/>
      <c r="AF11" s="39"/>
      <c r="AG11" s="39"/>
      <c r="AH11" s="78"/>
      <c r="AI11" s="33"/>
      <c r="AJ11" s="39"/>
      <c r="AK11" s="39"/>
      <c r="AL11" s="39"/>
      <c r="AM11" s="76"/>
      <c r="AN11" s="39"/>
      <c r="AO11" s="39"/>
      <c r="AP11" s="33"/>
      <c r="AQ11" s="77"/>
      <c r="AR11" s="39"/>
      <c r="AS11" s="39"/>
      <c r="AT11" s="76"/>
      <c r="AU11" s="39"/>
      <c r="AV11" s="78"/>
      <c r="AW11" s="33"/>
      <c r="AX11" s="77"/>
      <c r="AY11" s="39"/>
      <c r="AZ11" s="39"/>
      <c r="BA11" s="76"/>
      <c r="BB11" s="39"/>
      <c r="BC11" s="78"/>
      <c r="BD11" s="33"/>
      <c r="BE11" s="77"/>
      <c r="BF11" s="39"/>
      <c r="BG11" s="39"/>
      <c r="BH11" s="76"/>
      <c r="BI11" s="39"/>
      <c r="BJ11" s="78"/>
      <c r="BK11" s="33"/>
    </row>
    <row r="12" spans="1:63" ht="30" x14ac:dyDescent="0.35">
      <c r="A12" s="77"/>
      <c r="B12" s="39"/>
      <c r="C12" s="39"/>
      <c r="D12" s="39"/>
      <c r="E12" s="39"/>
      <c r="F12" s="73"/>
      <c r="G12" s="95">
        <f>Table1487453233343536331323[[#This Row],[Hours Worked]]*Table1487453233343536331323[[#This Row],[Rate]]</f>
        <v>0</v>
      </c>
      <c r="H12" s="116"/>
      <c r="I12" s="118">
        <f>IF(Table1487453233343536331323[[#This Row],[Equipment Used (Dropdown)]] &lt;&gt; "", RIGHT(Table1487453233343536331323[[#This Row],[Equipment Used (Dropdown)]],6),0)</f>
        <v>0</v>
      </c>
      <c r="J12" s="94"/>
      <c r="K12" s="95">
        <f>Table1487453233343536331323[[#This Row],[Rate (Auto selects)]]*Table1487453233343536331323[[#This Row],[Hours Used]]</f>
        <v>0</v>
      </c>
      <c r="M12" s="94" t="s">
        <v>124</v>
      </c>
      <c r="N12" s="94" t="s">
        <v>63</v>
      </c>
      <c r="O12" s="107">
        <v>1.44</v>
      </c>
      <c r="Q12" s="40" t="s">
        <v>132</v>
      </c>
      <c r="R12" s="61">
        <v>41</v>
      </c>
      <c r="S12" s="33"/>
      <c r="T12" s="39"/>
      <c r="U12" s="39"/>
      <c r="V12" s="39"/>
      <c r="W12" s="39"/>
      <c r="X12" s="39"/>
      <c r="Y12" s="112">
        <f>IF(X12 &lt;&gt; "", RIGHT(Table15775311283848586881828[[#This Row],[Class (Dropdown)]],6),0)</f>
        <v>0</v>
      </c>
      <c r="Z12" s="108"/>
      <c r="AA12" s="107"/>
      <c r="AB12" s="111">
        <f>Table15775311283848586881828[[#This Row],[Rate (Auto fill)]]*Table15775311283848586881828[[#This Row],[Hours Groomed]]</f>
        <v>0</v>
      </c>
      <c r="AC12" s="32"/>
      <c r="AD12" s="39"/>
      <c r="AE12" s="39"/>
      <c r="AF12" s="39"/>
      <c r="AG12" s="39"/>
      <c r="AH12" s="78"/>
      <c r="AI12" s="33"/>
      <c r="AJ12" s="39"/>
      <c r="AK12" s="39"/>
      <c r="AL12" s="39"/>
      <c r="AM12" s="76"/>
      <c r="AN12" s="39"/>
      <c r="AO12" s="39"/>
      <c r="AP12" s="33"/>
      <c r="AQ12" s="77"/>
      <c r="AR12" s="39"/>
      <c r="AS12" s="39"/>
      <c r="AT12" s="76"/>
      <c r="AU12" s="39"/>
      <c r="AV12" s="78"/>
      <c r="AW12" s="33"/>
      <c r="AX12" s="77"/>
      <c r="AY12" s="39"/>
      <c r="AZ12" s="39"/>
      <c r="BA12" s="76"/>
      <c r="BB12" s="39"/>
      <c r="BC12" s="78"/>
      <c r="BD12" s="33"/>
      <c r="BE12" s="77"/>
      <c r="BF12" s="39"/>
      <c r="BG12" s="39"/>
      <c r="BH12" s="76"/>
      <c r="BI12" s="39"/>
      <c r="BJ12" s="78"/>
      <c r="BK12" s="33"/>
    </row>
    <row r="13" spans="1:63" ht="30" x14ac:dyDescent="0.35">
      <c r="A13" s="77"/>
      <c r="B13" s="39"/>
      <c r="C13" s="39"/>
      <c r="D13" s="39"/>
      <c r="E13" s="39"/>
      <c r="F13" s="73"/>
      <c r="G13" s="95">
        <f>Table1487453233343536331323[[#This Row],[Hours Worked]]*Table1487453233343536331323[[#This Row],[Rate]]</f>
        <v>0</v>
      </c>
      <c r="H13" s="116"/>
      <c r="I13" s="118">
        <f>IF(Table1487453233343536331323[[#This Row],[Equipment Used (Dropdown)]] &lt;&gt; "", RIGHT(Table1487453233343536331323[[#This Row],[Equipment Used (Dropdown)]],6),0)</f>
        <v>0</v>
      </c>
      <c r="J13" s="94"/>
      <c r="K13" s="95">
        <f>Table1487453233343536331323[[#This Row],[Rate (Auto selects)]]*Table1487453233343536331323[[#This Row],[Hours Used]]</f>
        <v>0</v>
      </c>
      <c r="M13" s="94" t="s">
        <v>125</v>
      </c>
      <c r="N13" s="94" t="s">
        <v>60</v>
      </c>
      <c r="O13" s="107">
        <v>1.29</v>
      </c>
      <c r="Q13" s="109" t="s">
        <v>131</v>
      </c>
      <c r="R13" s="110">
        <v>110</v>
      </c>
      <c r="S13" s="33"/>
      <c r="T13" s="39"/>
      <c r="U13" s="39"/>
      <c r="V13" s="39"/>
      <c r="W13" s="39"/>
      <c r="X13" s="39"/>
      <c r="Y13" s="112">
        <f>IF(X13 &lt;&gt; "", RIGHT(Table15775311283848586881828[[#This Row],[Class (Dropdown)]],6),0)</f>
        <v>0</v>
      </c>
      <c r="Z13" s="108"/>
      <c r="AA13" s="107"/>
      <c r="AB13" s="111">
        <f>Table15775311283848586881828[[#This Row],[Rate (Auto fill)]]*Table15775311283848586881828[[#This Row],[Hours Groomed]]</f>
        <v>0</v>
      </c>
      <c r="AC13" s="32"/>
      <c r="AD13" s="39"/>
      <c r="AE13" s="39"/>
      <c r="AF13" s="39"/>
      <c r="AG13" s="39"/>
      <c r="AH13" s="78"/>
      <c r="AI13" s="33"/>
      <c r="AJ13" s="39"/>
      <c r="AK13" s="39"/>
      <c r="AL13" s="39"/>
      <c r="AM13" s="76"/>
      <c r="AN13" s="39"/>
      <c r="AO13" s="39"/>
      <c r="AP13" s="33"/>
      <c r="AQ13" s="77"/>
      <c r="AR13" s="39"/>
      <c r="AS13" s="39"/>
      <c r="AT13" s="76"/>
      <c r="AU13" s="39"/>
      <c r="AV13" s="78"/>
      <c r="AW13" s="33"/>
      <c r="AX13" s="77"/>
      <c r="AY13" s="39"/>
      <c r="AZ13" s="39"/>
      <c r="BA13" s="76"/>
      <c r="BB13" s="39"/>
      <c r="BC13" s="78"/>
      <c r="BD13" s="33"/>
      <c r="BE13" s="77"/>
      <c r="BF13" s="39"/>
      <c r="BG13" s="39"/>
      <c r="BH13" s="76"/>
      <c r="BI13" s="39"/>
      <c r="BJ13" s="78"/>
      <c r="BK13" s="33"/>
    </row>
    <row r="14" spans="1:63" ht="30" x14ac:dyDescent="0.35">
      <c r="A14" s="77"/>
      <c r="B14" s="39"/>
      <c r="C14" s="39"/>
      <c r="D14" s="39"/>
      <c r="E14" s="39"/>
      <c r="F14" s="73"/>
      <c r="G14" s="95">
        <f>Table1487453233343536331323[[#This Row],[Hours Worked]]*Table1487453233343536331323[[#This Row],[Rate]]</f>
        <v>0</v>
      </c>
      <c r="H14" s="116"/>
      <c r="I14" s="118">
        <f>IF(Table1487453233343536331323[[#This Row],[Equipment Used (Dropdown)]] &lt;&gt; "", RIGHT(Table1487453233343536331323[[#This Row],[Equipment Used (Dropdown)]],6),0)</f>
        <v>0</v>
      </c>
      <c r="J14" s="94"/>
      <c r="K14" s="95">
        <f>Table1487453233343536331323[[#This Row],[Rate (Auto selects)]]*Table1487453233343536331323[[#This Row],[Hours Used]]</f>
        <v>0</v>
      </c>
      <c r="M14" s="94" t="s">
        <v>126</v>
      </c>
      <c r="N14" s="94" t="s">
        <v>64</v>
      </c>
      <c r="O14" s="107">
        <v>4.4400000000000004</v>
      </c>
      <c r="Q14" s="109" t="s">
        <v>130</v>
      </c>
      <c r="R14" s="110">
        <v>83</v>
      </c>
      <c r="S14" s="33"/>
      <c r="T14" s="39"/>
      <c r="U14" s="39"/>
      <c r="V14" s="39"/>
      <c r="W14" s="39"/>
      <c r="X14" s="39"/>
      <c r="Y14" s="112">
        <f>IF(X14 &lt;&gt; "", RIGHT(Table15775311283848586881828[[#This Row],[Class (Dropdown)]],6),0)</f>
        <v>0</v>
      </c>
      <c r="Z14" s="108"/>
      <c r="AA14" s="107"/>
      <c r="AB14" s="111">
        <f>Table15775311283848586881828[[#This Row],[Rate (Auto fill)]]*Table15775311283848586881828[[#This Row],[Hours Groomed]]</f>
        <v>0</v>
      </c>
      <c r="AC14" s="32"/>
      <c r="AD14" s="39"/>
      <c r="AE14" s="39"/>
      <c r="AF14" s="39"/>
      <c r="AG14" s="39"/>
      <c r="AH14" s="78"/>
      <c r="AI14" s="33"/>
      <c r="AJ14" s="39"/>
      <c r="AK14" s="39"/>
      <c r="AL14" s="39"/>
      <c r="AM14" s="76"/>
      <c r="AN14" s="39"/>
      <c r="AO14" s="39"/>
      <c r="AP14" s="33"/>
      <c r="AQ14" s="77"/>
      <c r="AR14" s="39"/>
      <c r="AS14" s="39"/>
      <c r="AT14" s="76"/>
      <c r="AU14" s="39"/>
      <c r="AV14" s="78"/>
      <c r="AW14" s="33"/>
      <c r="AX14" s="77"/>
      <c r="AY14" s="39"/>
      <c r="AZ14" s="39"/>
      <c r="BA14" s="76"/>
      <c r="BB14" s="39"/>
      <c r="BC14" s="78"/>
      <c r="BD14" s="33"/>
      <c r="BE14" s="77"/>
      <c r="BF14" s="39"/>
      <c r="BG14" s="39"/>
      <c r="BH14" s="76"/>
      <c r="BI14" s="39"/>
      <c r="BJ14" s="78"/>
      <c r="BK14" s="33"/>
    </row>
    <row r="15" spans="1:63" ht="30" x14ac:dyDescent="0.35">
      <c r="A15" s="77"/>
      <c r="B15" s="39"/>
      <c r="C15" s="39"/>
      <c r="D15" s="39"/>
      <c r="E15" s="39"/>
      <c r="F15" s="73"/>
      <c r="G15" s="95">
        <f>Table1487453233343536331323[[#This Row],[Hours Worked]]*Table1487453233343536331323[[#This Row],[Rate]]</f>
        <v>0</v>
      </c>
      <c r="H15" s="116"/>
      <c r="I15" s="118">
        <f>IF(Table1487453233343536331323[[#This Row],[Equipment Used (Dropdown)]] &lt;&gt; "", RIGHT(Table1487453233343536331323[[#This Row],[Equipment Used (Dropdown)]],6),0)</f>
        <v>0</v>
      </c>
      <c r="J15" s="94"/>
      <c r="K15" s="95">
        <f>Table1487453233343536331323[[#This Row],[Rate (Auto selects)]]*Table1487453233343536331323[[#This Row],[Hours Used]]</f>
        <v>0</v>
      </c>
      <c r="M15" s="94" t="s">
        <v>104</v>
      </c>
      <c r="N15" s="94" t="s">
        <v>65</v>
      </c>
      <c r="O15" s="107">
        <v>4.18</v>
      </c>
      <c r="Q15" s="109" t="s">
        <v>129</v>
      </c>
      <c r="R15" s="110">
        <v>46</v>
      </c>
      <c r="S15" s="33"/>
      <c r="T15" s="39"/>
      <c r="U15" s="39"/>
      <c r="V15" s="39"/>
      <c r="W15" s="39"/>
      <c r="X15" s="39"/>
      <c r="Y15" s="112">
        <f>IF(X15 &lt;&gt; "", RIGHT(Table15775311283848586881828[[#This Row],[Class (Dropdown)]],6),0)</f>
        <v>0</v>
      </c>
      <c r="Z15" s="108"/>
      <c r="AA15" s="107"/>
      <c r="AB15" s="111">
        <f>Table15775311283848586881828[[#This Row],[Rate (Auto fill)]]*Table15775311283848586881828[[#This Row],[Hours Groomed]]</f>
        <v>0</v>
      </c>
      <c r="AC15" s="32"/>
      <c r="AD15" s="39"/>
      <c r="AE15" s="39"/>
      <c r="AF15" s="39"/>
      <c r="AG15" s="39"/>
      <c r="AH15" s="78"/>
      <c r="AI15" s="33"/>
      <c r="AJ15" s="39"/>
      <c r="AK15" s="39"/>
      <c r="AL15" s="39"/>
      <c r="AM15" s="76"/>
      <c r="AN15" s="39"/>
      <c r="AO15" s="39"/>
      <c r="AP15" s="33"/>
      <c r="AQ15" s="77"/>
      <c r="AR15" s="39"/>
      <c r="AS15" s="39"/>
      <c r="AT15" s="76"/>
      <c r="AU15" s="39"/>
      <c r="AV15" s="78"/>
      <c r="AW15" s="33"/>
      <c r="AX15" s="77"/>
      <c r="AY15" s="39"/>
      <c r="AZ15" s="39"/>
      <c r="BA15" s="76"/>
      <c r="BB15" s="39"/>
      <c r="BC15" s="78"/>
      <c r="BD15" s="33"/>
      <c r="BE15" s="77"/>
      <c r="BF15" s="39"/>
      <c r="BG15" s="39"/>
      <c r="BH15" s="76"/>
      <c r="BI15" s="39"/>
      <c r="BJ15" s="78"/>
      <c r="BK15" s="33"/>
    </row>
    <row r="16" spans="1:63" ht="30" x14ac:dyDescent="0.35">
      <c r="A16" s="77"/>
      <c r="B16" s="39"/>
      <c r="C16" s="39"/>
      <c r="D16" s="39"/>
      <c r="E16" s="39"/>
      <c r="F16" s="73"/>
      <c r="G16" s="95">
        <f>Table1487453233343536331323[[#This Row],[Hours Worked]]*Table1487453233343536331323[[#This Row],[Rate]]</f>
        <v>0</v>
      </c>
      <c r="H16" s="116"/>
      <c r="I16" s="118">
        <f>IF(Table1487453233343536331323[[#This Row],[Equipment Used (Dropdown)]] &lt;&gt; "", RIGHT(Table1487453233343536331323[[#This Row],[Equipment Used (Dropdown)]],6),0)</f>
        <v>0</v>
      </c>
      <c r="J16" s="94"/>
      <c r="K16" s="95">
        <f>Table1487453233343536331323[[#This Row],[Rate (Auto selects)]]*Table1487453233343536331323[[#This Row],[Hours Used]]</f>
        <v>0</v>
      </c>
      <c r="M16" s="94" t="s">
        <v>105</v>
      </c>
      <c r="N16" s="94" t="s">
        <v>66</v>
      </c>
      <c r="O16" s="107">
        <v>12.36</v>
      </c>
      <c r="P16" s="79"/>
      <c r="Q16" s="109" t="s">
        <v>128</v>
      </c>
      <c r="R16" s="110">
        <v>33</v>
      </c>
      <c r="S16" s="33"/>
      <c r="T16" s="39"/>
      <c r="U16" s="39"/>
      <c r="V16" s="39"/>
      <c r="W16" s="39"/>
      <c r="X16" s="39"/>
      <c r="Y16" s="112">
        <f>IF(X16 &lt;&gt; "", RIGHT(Table15775311283848586881828[[#This Row],[Class (Dropdown)]],6),0)</f>
        <v>0</v>
      </c>
      <c r="Z16" s="108"/>
      <c r="AA16" s="107"/>
      <c r="AB16" s="111">
        <f>Table15775311283848586881828[[#This Row],[Rate (Auto fill)]]*Table15775311283848586881828[[#This Row],[Hours Groomed]]</f>
        <v>0</v>
      </c>
      <c r="AC16" s="32"/>
      <c r="AD16" s="39"/>
      <c r="AE16" s="39"/>
      <c r="AF16" s="39"/>
      <c r="AG16" s="39"/>
      <c r="AH16" s="78"/>
      <c r="AI16" s="33"/>
      <c r="AJ16" s="39"/>
      <c r="AK16" s="39"/>
      <c r="AL16" s="39"/>
      <c r="AM16" s="76"/>
      <c r="AN16" s="39"/>
      <c r="AO16" s="39"/>
      <c r="AP16" s="33"/>
      <c r="AQ16" s="77"/>
      <c r="AR16" s="39"/>
      <c r="AS16" s="39"/>
      <c r="AT16" s="76"/>
      <c r="AU16" s="39"/>
      <c r="AV16" s="78"/>
      <c r="AW16" s="33"/>
      <c r="AX16" s="77"/>
      <c r="AY16" s="39"/>
      <c r="AZ16" s="39"/>
      <c r="BA16" s="76"/>
      <c r="BB16" s="39"/>
      <c r="BC16" s="78"/>
      <c r="BD16" s="33"/>
      <c r="BE16" s="77"/>
      <c r="BF16" s="39"/>
      <c r="BG16" s="39"/>
      <c r="BH16" s="76"/>
      <c r="BI16" s="39"/>
      <c r="BJ16" s="78"/>
      <c r="BK16" s="33"/>
    </row>
    <row r="17" spans="1:63" ht="30" x14ac:dyDescent="0.35">
      <c r="A17" s="77"/>
      <c r="B17" s="39"/>
      <c r="C17" s="39"/>
      <c r="D17" s="39"/>
      <c r="E17" s="39"/>
      <c r="F17" s="73"/>
      <c r="G17" s="95">
        <f>Table1487453233343536331323[[#This Row],[Hours Worked]]*Table1487453233343536331323[[#This Row],[Rate]]</f>
        <v>0</v>
      </c>
      <c r="H17" s="116"/>
      <c r="I17" s="118">
        <f>IF(Table1487453233343536331323[[#This Row],[Equipment Used (Dropdown)]] &lt;&gt; "", RIGHT(Table1487453233343536331323[[#This Row],[Equipment Used (Dropdown)]],6),0)</f>
        <v>0</v>
      </c>
      <c r="J17" s="94"/>
      <c r="K17" s="95">
        <f>Table1487453233343536331323[[#This Row],[Rate (Auto selects)]]*Table1487453233343536331323[[#This Row],[Hours Used]]</f>
        <v>0</v>
      </c>
      <c r="M17" s="94" t="s">
        <v>106</v>
      </c>
      <c r="N17" s="94" t="s">
        <v>67</v>
      </c>
      <c r="O17" s="107">
        <v>6.91</v>
      </c>
      <c r="P17" s="79"/>
      <c r="Q17" s="109" t="s">
        <v>127</v>
      </c>
      <c r="R17" s="110">
        <v>28</v>
      </c>
      <c r="S17" s="33"/>
      <c r="T17" s="39" t="s">
        <v>50</v>
      </c>
      <c r="U17" s="39"/>
      <c r="V17" s="39"/>
      <c r="W17" s="39"/>
      <c r="X17" s="39"/>
      <c r="Y17" s="112">
        <f>IF(X17 &lt;&gt; "", RIGHT(Table15775311283848586881828[[#This Row],[Class (Dropdown)]],6),0)</f>
        <v>0</v>
      </c>
      <c r="Z17" s="108"/>
      <c r="AA17" s="107"/>
      <c r="AB17" s="111">
        <f>Table15775311283848586881828[[#This Row],[Rate (Auto fill)]]*Table15775311283848586881828[[#This Row],[Hours Groomed]]</f>
        <v>0</v>
      </c>
      <c r="AC17" s="32"/>
      <c r="AD17" s="39"/>
      <c r="AE17" s="39"/>
      <c r="AF17" s="39"/>
      <c r="AG17" s="39"/>
      <c r="AH17" s="78"/>
      <c r="AI17" s="33"/>
      <c r="AJ17" s="39"/>
      <c r="AK17" s="39"/>
      <c r="AL17" s="39"/>
      <c r="AM17" s="76"/>
      <c r="AN17" s="39"/>
      <c r="AO17" s="39"/>
      <c r="AP17" s="33"/>
      <c r="AQ17" s="77"/>
      <c r="AR17" s="39"/>
      <c r="AS17" s="39"/>
      <c r="AT17" s="76"/>
      <c r="AU17" s="39"/>
      <c r="AV17" s="78"/>
      <c r="AW17" s="33"/>
      <c r="AX17" s="77"/>
      <c r="AY17" s="39"/>
      <c r="AZ17" s="39"/>
      <c r="BA17" s="76"/>
      <c r="BB17" s="39"/>
      <c r="BC17" s="78"/>
      <c r="BD17" s="33"/>
      <c r="BE17" s="77"/>
      <c r="BF17" s="39"/>
      <c r="BG17" s="39"/>
      <c r="BH17" s="76"/>
      <c r="BI17" s="39"/>
      <c r="BJ17" s="78"/>
      <c r="BK17" s="33"/>
    </row>
    <row r="18" spans="1:63" ht="30" x14ac:dyDescent="0.35">
      <c r="A18" s="77"/>
      <c r="B18" s="39"/>
      <c r="C18" s="39"/>
      <c r="D18" s="39"/>
      <c r="E18" s="39"/>
      <c r="F18" s="73"/>
      <c r="G18" s="95">
        <f>Table1487453233343536331323[[#This Row],[Hours Worked]]*Table1487453233343536331323[[#This Row],[Rate]]</f>
        <v>0</v>
      </c>
      <c r="H18" s="116"/>
      <c r="I18" s="118">
        <f>IF(Table1487453233343536331323[[#This Row],[Equipment Used (Dropdown)]] &lt;&gt; "", RIGHT(Table1487453233343536331323[[#This Row],[Equipment Used (Dropdown)]],6),0)</f>
        <v>0</v>
      </c>
      <c r="J18" s="94"/>
      <c r="K18" s="95">
        <f>Table1487453233343536331323[[#This Row],[Rate (Auto selects)]]*Table1487453233343536331323[[#This Row],[Hours Used]]</f>
        <v>0</v>
      </c>
      <c r="M18" s="94" t="s">
        <v>107</v>
      </c>
      <c r="N18" s="94" t="s">
        <v>54</v>
      </c>
      <c r="O18" s="107">
        <v>15.14</v>
      </c>
      <c r="P18" s="80"/>
      <c r="S18" s="33"/>
      <c r="T18" s="39"/>
      <c r="U18" s="39"/>
      <c r="V18" s="39"/>
      <c r="W18" s="39"/>
      <c r="X18" s="39"/>
      <c r="Y18" s="112">
        <f>IF(X18 &lt;&gt; "", RIGHT(Table15775311283848586881828[[#This Row],[Class (Dropdown)]],6),0)</f>
        <v>0</v>
      </c>
      <c r="Z18" s="108"/>
      <c r="AA18" s="107"/>
      <c r="AB18" s="111">
        <f>Table15775311283848586881828[[#This Row],[Rate (Auto fill)]]*Table15775311283848586881828[[#This Row],[Hours Groomed]]</f>
        <v>0</v>
      </c>
      <c r="AC18" s="32"/>
      <c r="AD18" s="39"/>
      <c r="AE18" s="39"/>
      <c r="AF18" s="39"/>
      <c r="AG18" s="39"/>
      <c r="AH18" s="78"/>
      <c r="AI18" s="33"/>
      <c r="AJ18" s="39"/>
      <c r="AK18" s="39"/>
      <c r="AL18" s="39"/>
      <c r="AM18" s="76"/>
      <c r="AN18" s="39"/>
      <c r="AO18" s="39"/>
      <c r="AP18" s="33"/>
      <c r="AQ18" s="77"/>
      <c r="AR18" s="39"/>
      <c r="AS18" s="39"/>
      <c r="AT18" s="76"/>
      <c r="AU18" s="39"/>
      <c r="AV18" s="78"/>
      <c r="AW18" s="33"/>
      <c r="AX18" s="77"/>
      <c r="AY18" s="39"/>
      <c r="AZ18" s="39"/>
      <c r="BA18" s="76"/>
      <c r="BB18" s="39"/>
      <c r="BC18" s="78"/>
      <c r="BD18" s="33"/>
      <c r="BE18" s="77"/>
      <c r="BF18" s="39"/>
      <c r="BG18" s="39"/>
      <c r="BH18" s="76"/>
      <c r="BI18" s="39"/>
      <c r="BJ18" s="78"/>
      <c r="BK18" s="33"/>
    </row>
    <row r="19" spans="1:63" ht="33.75" customHeight="1" x14ac:dyDescent="0.35">
      <c r="A19" s="77"/>
      <c r="B19" s="39"/>
      <c r="C19" s="39"/>
      <c r="D19" s="39"/>
      <c r="E19" s="39"/>
      <c r="F19" s="73"/>
      <c r="G19" s="95">
        <f>Table1487453233343536331323[[#This Row],[Hours Worked]]*Table1487453233343536331323[[#This Row],[Rate]]</f>
        <v>0</v>
      </c>
      <c r="H19" s="116"/>
      <c r="I19" s="118">
        <f>IF(Table1487453233343536331323[[#This Row],[Equipment Used (Dropdown)]] &lt;&gt; "", RIGHT(Table1487453233343536331323[[#This Row],[Equipment Used (Dropdown)]],6),0)</f>
        <v>0</v>
      </c>
      <c r="J19" s="94"/>
      <c r="K19" s="95">
        <f>Table1487453233343536331323[[#This Row],[Rate (Auto selects)]]*Table1487453233343536331323[[#This Row],[Hours Used]]</f>
        <v>0</v>
      </c>
      <c r="M19" s="94" t="s">
        <v>108</v>
      </c>
      <c r="N19" s="94" t="s">
        <v>55</v>
      </c>
      <c r="O19" s="107">
        <v>20.61</v>
      </c>
      <c r="P19" s="32"/>
      <c r="S19" s="33"/>
      <c r="T19" s="39"/>
      <c r="U19" s="39"/>
      <c r="V19" s="39"/>
      <c r="W19" s="39"/>
      <c r="X19" s="39"/>
      <c r="Y19" s="112">
        <f>IF(X19 &lt;&gt; "", RIGHT(Table15775311283848586881828[[#This Row],[Class (Dropdown)]],6),0)</f>
        <v>0</v>
      </c>
      <c r="Z19" s="108"/>
      <c r="AA19" s="107"/>
      <c r="AB19" s="111">
        <f>Table15775311283848586881828[[#This Row],[Rate (Auto fill)]]*Table15775311283848586881828[[#This Row],[Hours Groomed]]</f>
        <v>0</v>
      </c>
      <c r="AC19" s="32"/>
      <c r="AD19" s="39"/>
      <c r="AE19" s="39"/>
      <c r="AF19" s="39"/>
      <c r="AG19" s="39"/>
      <c r="AH19" s="78"/>
      <c r="AI19" s="33"/>
      <c r="AJ19" s="39"/>
      <c r="AK19" s="39"/>
      <c r="AL19" s="39"/>
      <c r="AM19" s="76"/>
      <c r="AN19" s="39"/>
      <c r="AO19" s="39"/>
      <c r="AP19" s="33"/>
      <c r="AQ19" s="77"/>
      <c r="AR19" s="39"/>
      <c r="AS19" s="39"/>
      <c r="AT19" s="76"/>
      <c r="AU19" s="39"/>
      <c r="AV19" s="78"/>
      <c r="AW19" s="33"/>
      <c r="AX19" s="77"/>
      <c r="AY19" s="39"/>
      <c r="AZ19" s="39"/>
      <c r="BA19" s="76"/>
      <c r="BB19" s="39"/>
      <c r="BC19" s="78"/>
      <c r="BD19" s="33"/>
      <c r="BE19" s="77"/>
      <c r="BF19" s="39"/>
      <c r="BG19" s="39"/>
      <c r="BH19" s="76"/>
      <c r="BI19" s="39"/>
      <c r="BJ19" s="78"/>
      <c r="BK19" s="33"/>
    </row>
    <row r="20" spans="1:63" ht="30" x14ac:dyDescent="0.35">
      <c r="A20" s="77"/>
      <c r="B20" s="39"/>
      <c r="C20" s="39"/>
      <c r="D20" s="39"/>
      <c r="E20" s="39"/>
      <c r="F20" s="73"/>
      <c r="G20" s="95">
        <f>Table1487453233343536331323[[#This Row],[Hours Worked]]*Table1487453233343536331323[[#This Row],[Rate]]</f>
        <v>0</v>
      </c>
      <c r="H20" s="116"/>
      <c r="I20" s="118">
        <f>IF(Table1487453233343536331323[[#This Row],[Equipment Used (Dropdown)]] &lt;&gt; "", RIGHT(Table1487453233343536331323[[#This Row],[Equipment Used (Dropdown)]],6),0)</f>
        <v>0</v>
      </c>
      <c r="J20" s="94"/>
      <c r="K20" s="95">
        <f>Table1487453233343536331323[[#This Row],[Rate (Auto selects)]]*Table1487453233343536331323[[#This Row],[Hours Used]]</f>
        <v>0</v>
      </c>
      <c r="M20" s="94" t="s">
        <v>116</v>
      </c>
      <c r="N20" s="94" t="s">
        <v>68</v>
      </c>
      <c r="O20" s="107">
        <v>29.99</v>
      </c>
      <c r="P20" s="32"/>
      <c r="S20" s="33"/>
      <c r="T20" s="39"/>
      <c r="U20" s="39"/>
      <c r="V20" s="39"/>
      <c r="W20" s="39"/>
      <c r="X20" s="39"/>
      <c r="Y20" s="112">
        <f>IF(X20 &lt;&gt; "", RIGHT(Table15775311283848586881828[[#This Row],[Class (Dropdown)]],6),0)</f>
        <v>0</v>
      </c>
      <c r="Z20" s="108"/>
      <c r="AA20" s="107"/>
      <c r="AB20" s="111">
        <f>Table15775311283848586881828[[#This Row],[Rate (Auto fill)]]*Table15775311283848586881828[[#This Row],[Hours Groomed]]</f>
        <v>0</v>
      </c>
      <c r="AC20" s="32"/>
      <c r="AD20" s="39"/>
      <c r="AE20" s="39"/>
      <c r="AF20" s="39"/>
      <c r="AG20" s="39"/>
      <c r="AH20" s="78"/>
      <c r="AI20" s="33"/>
      <c r="AJ20" s="39"/>
      <c r="AK20" s="39"/>
      <c r="AL20" s="39"/>
      <c r="AM20" s="76"/>
      <c r="AN20" s="39"/>
      <c r="AO20" s="39"/>
      <c r="AP20" s="33"/>
      <c r="AQ20" s="77"/>
      <c r="AR20" s="39"/>
      <c r="AS20" s="39"/>
      <c r="AT20" s="76"/>
      <c r="AU20" s="39"/>
      <c r="AV20" s="78"/>
      <c r="AW20" s="33"/>
      <c r="AX20" s="77"/>
      <c r="AY20" s="39"/>
      <c r="AZ20" s="39"/>
      <c r="BA20" s="76"/>
      <c r="BB20" s="39"/>
      <c r="BC20" s="78"/>
      <c r="BD20" s="33"/>
      <c r="BE20" s="77"/>
      <c r="BF20" s="39"/>
      <c r="BG20" s="39"/>
      <c r="BH20" s="76"/>
      <c r="BI20" s="39"/>
      <c r="BJ20" s="78"/>
      <c r="BK20" s="33"/>
    </row>
    <row r="21" spans="1:63" ht="45" x14ac:dyDescent="0.35">
      <c r="A21" s="77"/>
      <c r="B21" s="39"/>
      <c r="C21" s="39"/>
      <c r="D21" s="39"/>
      <c r="E21" s="39"/>
      <c r="F21" s="73"/>
      <c r="G21" s="95">
        <f>Table1487453233343536331323[[#This Row],[Hours Worked]]*Table1487453233343536331323[[#This Row],[Rate]]</f>
        <v>0</v>
      </c>
      <c r="H21" s="116"/>
      <c r="I21" s="118">
        <f>IF(Table1487453233343536331323[[#This Row],[Equipment Used (Dropdown)]] &lt;&gt; "", RIGHT(Table1487453233343536331323[[#This Row],[Equipment Used (Dropdown)]],6),0)</f>
        <v>0</v>
      </c>
      <c r="J21" s="94"/>
      <c r="K21" s="95">
        <f>Table1487453233343536331323[[#This Row],[Rate (Auto selects)]]*Table1487453233343536331323[[#This Row],[Hours Used]]</f>
        <v>0</v>
      </c>
      <c r="M21" s="94" t="s">
        <v>117</v>
      </c>
      <c r="N21" s="94" t="s">
        <v>69</v>
      </c>
      <c r="O21" s="107">
        <v>17.75</v>
      </c>
      <c r="P21" s="32"/>
      <c r="S21" s="33"/>
      <c r="T21" s="39"/>
      <c r="U21" s="39"/>
      <c r="V21" s="39"/>
      <c r="W21" s="39"/>
      <c r="X21" s="39"/>
      <c r="Y21" s="112">
        <f>IF(X21 &lt;&gt; "", RIGHT(Table15775311283848586881828[[#This Row],[Class (Dropdown)]],6),0)</f>
        <v>0</v>
      </c>
      <c r="Z21" s="108"/>
      <c r="AA21" s="107"/>
      <c r="AB21" s="111">
        <f>Table15775311283848586881828[[#This Row],[Rate (Auto fill)]]*Table15775311283848586881828[[#This Row],[Hours Groomed]]</f>
        <v>0</v>
      </c>
      <c r="AC21" s="32"/>
      <c r="AD21" s="39"/>
      <c r="AE21" s="39"/>
      <c r="AF21" s="39"/>
      <c r="AG21" s="39"/>
      <c r="AH21" s="78"/>
      <c r="AI21" s="33"/>
      <c r="AJ21" s="39"/>
      <c r="AK21" s="39"/>
      <c r="AL21" s="39"/>
      <c r="AM21" s="76"/>
      <c r="AN21" s="39"/>
      <c r="AO21" s="39"/>
      <c r="AP21" s="33"/>
      <c r="AQ21" s="77"/>
      <c r="AR21" s="39"/>
      <c r="AS21" s="39"/>
      <c r="AT21" s="76"/>
      <c r="AU21" s="39"/>
      <c r="AV21" s="78"/>
      <c r="AW21" s="33"/>
      <c r="AX21" s="77"/>
      <c r="AY21" s="39"/>
      <c r="AZ21" s="39"/>
      <c r="BA21" s="76"/>
      <c r="BB21" s="39"/>
      <c r="BC21" s="78"/>
      <c r="BD21" s="33"/>
      <c r="BE21" s="77"/>
      <c r="BF21" s="39"/>
      <c r="BG21" s="39"/>
      <c r="BH21" s="76"/>
      <c r="BI21" s="39"/>
      <c r="BJ21" s="78"/>
      <c r="BK21" s="33"/>
    </row>
    <row r="22" spans="1:63" ht="45" x14ac:dyDescent="0.35">
      <c r="A22" s="77"/>
      <c r="B22" s="39"/>
      <c r="C22" s="39"/>
      <c r="D22" s="39"/>
      <c r="E22" s="39"/>
      <c r="F22" s="73"/>
      <c r="G22" s="95">
        <f>Table1487453233343536331323[[#This Row],[Hours Worked]]*Table1487453233343536331323[[#This Row],[Rate]]</f>
        <v>0</v>
      </c>
      <c r="H22" s="116"/>
      <c r="I22" s="118">
        <f>IF(Table1487453233343536331323[[#This Row],[Equipment Used (Dropdown)]] &lt;&gt; "", RIGHT(Table1487453233343536331323[[#This Row],[Equipment Used (Dropdown)]],6),0)</f>
        <v>0</v>
      </c>
      <c r="J22" s="94"/>
      <c r="K22" s="95">
        <f>Table1487453233343536331323[[#This Row],[Rate (Auto selects)]]*Table1487453233343536331323[[#This Row],[Hours Used]]</f>
        <v>0</v>
      </c>
      <c r="M22" s="94" t="s">
        <v>118</v>
      </c>
      <c r="N22" s="94" t="s">
        <v>56</v>
      </c>
      <c r="O22" s="107">
        <v>40.659999999999997</v>
      </c>
      <c r="P22" s="32"/>
      <c r="S22" s="33"/>
      <c r="T22" s="39"/>
      <c r="U22" s="39"/>
      <c r="V22" s="39"/>
      <c r="W22" s="39"/>
      <c r="X22" s="39"/>
      <c r="Y22" s="112">
        <f>IF(X22 &lt;&gt; "", RIGHT(Table15775311283848586881828[[#This Row],[Class (Dropdown)]],6),0)</f>
        <v>0</v>
      </c>
      <c r="Z22" s="108"/>
      <c r="AA22" s="107"/>
      <c r="AB22" s="111">
        <f>Table15775311283848586881828[[#This Row],[Rate (Auto fill)]]*Table15775311283848586881828[[#This Row],[Hours Groomed]]</f>
        <v>0</v>
      </c>
      <c r="AC22" s="32"/>
      <c r="AD22" s="39"/>
      <c r="AE22" s="39"/>
      <c r="AF22" s="39"/>
      <c r="AG22" s="39"/>
      <c r="AH22" s="78"/>
      <c r="AI22" s="33"/>
      <c r="AJ22" s="39"/>
      <c r="AK22" s="39"/>
      <c r="AL22" s="39"/>
      <c r="AM22" s="76"/>
      <c r="AN22" s="39"/>
      <c r="AO22" s="39"/>
      <c r="AP22" s="33"/>
      <c r="AQ22" s="77"/>
      <c r="AR22" s="39"/>
      <c r="AS22" s="39"/>
      <c r="AT22" s="76"/>
      <c r="AU22" s="39"/>
      <c r="AV22" s="78"/>
      <c r="AW22" s="33"/>
      <c r="AX22" s="77"/>
      <c r="AY22" s="39"/>
      <c r="AZ22" s="39"/>
      <c r="BA22" s="76"/>
      <c r="BB22" s="39"/>
      <c r="BC22" s="78"/>
      <c r="BD22" s="33"/>
      <c r="BE22" s="77"/>
      <c r="BF22" s="39"/>
      <c r="BG22" s="39"/>
      <c r="BH22" s="76"/>
      <c r="BI22" s="39"/>
      <c r="BJ22" s="78"/>
      <c r="BK22" s="33"/>
    </row>
    <row r="23" spans="1:63" ht="45" x14ac:dyDescent="0.35">
      <c r="A23" s="77"/>
      <c r="B23" s="39"/>
      <c r="C23" s="39"/>
      <c r="D23" s="39"/>
      <c r="E23" s="39"/>
      <c r="F23" s="73"/>
      <c r="G23" s="95">
        <f>Table1487453233343536331323[[#This Row],[Hours Worked]]*Table1487453233343536331323[[#This Row],[Rate]]</f>
        <v>0</v>
      </c>
      <c r="H23" s="116"/>
      <c r="I23" s="118">
        <f>IF(Table1487453233343536331323[[#This Row],[Equipment Used (Dropdown)]] &lt;&gt; "", RIGHT(Table1487453233343536331323[[#This Row],[Equipment Used (Dropdown)]],6),0)</f>
        <v>0</v>
      </c>
      <c r="J23" s="94"/>
      <c r="K23" s="95">
        <f>Table1487453233343536331323[[#This Row],[Rate (Auto selects)]]*Table1487453233343536331323[[#This Row],[Hours Used]]</f>
        <v>0</v>
      </c>
      <c r="M23" s="94" t="s">
        <v>119</v>
      </c>
      <c r="N23" s="94" t="s">
        <v>70</v>
      </c>
      <c r="O23" s="107">
        <v>69.61</v>
      </c>
      <c r="S23" s="33"/>
      <c r="T23" s="39"/>
      <c r="U23" s="39"/>
      <c r="V23" s="39"/>
      <c r="W23" s="39"/>
      <c r="X23" s="39"/>
      <c r="Y23" s="112">
        <f>IF(X23 &lt;&gt; "", RIGHT(Table15775311283848586881828[[#This Row],[Class (Dropdown)]],6),0)</f>
        <v>0</v>
      </c>
      <c r="Z23" s="108"/>
      <c r="AA23" s="107"/>
      <c r="AB23" s="111">
        <f>Table15775311283848586881828[[#This Row],[Rate (Auto fill)]]*Table15775311283848586881828[[#This Row],[Hours Groomed]]</f>
        <v>0</v>
      </c>
      <c r="AC23" s="32"/>
      <c r="AD23" s="39"/>
      <c r="AE23" s="39"/>
      <c r="AF23" s="39"/>
      <c r="AG23" s="39"/>
      <c r="AH23" s="78"/>
      <c r="AI23" s="33"/>
      <c r="AJ23" s="39"/>
      <c r="AK23" s="39"/>
      <c r="AL23" s="39"/>
      <c r="AM23" s="76"/>
      <c r="AN23" s="39"/>
      <c r="AO23" s="39"/>
      <c r="AP23" s="33"/>
      <c r="AQ23" s="77"/>
      <c r="AR23" s="39"/>
      <c r="AS23" s="39"/>
      <c r="AT23" s="76"/>
      <c r="AU23" s="39"/>
      <c r="AV23" s="78"/>
      <c r="AW23" s="33"/>
      <c r="AX23" s="77"/>
      <c r="AY23" s="39"/>
      <c r="AZ23" s="39"/>
      <c r="BA23" s="76"/>
      <c r="BB23" s="39"/>
      <c r="BC23" s="78"/>
      <c r="BD23" s="33"/>
      <c r="BE23" s="77"/>
      <c r="BF23" s="39"/>
      <c r="BG23" s="39"/>
      <c r="BH23" s="76"/>
      <c r="BI23" s="39"/>
      <c r="BJ23" s="78"/>
      <c r="BK23" s="33"/>
    </row>
    <row r="24" spans="1:63" ht="30" x14ac:dyDescent="0.35">
      <c r="A24" s="77"/>
      <c r="B24" s="39"/>
      <c r="C24" s="39"/>
      <c r="D24" s="39"/>
      <c r="E24" s="39"/>
      <c r="F24" s="73"/>
      <c r="G24" s="95">
        <f>Table1487453233343536331323[[#This Row],[Hours Worked]]*Table1487453233343536331323[[#This Row],[Rate]]</f>
        <v>0</v>
      </c>
      <c r="H24" s="116"/>
      <c r="I24" s="118">
        <f>IF(Table1487453233343536331323[[#This Row],[Equipment Used (Dropdown)]] &lt;&gt; "", RIGHT(Table1487453233343536331323[[#This Row],[Equipment Used (Dropdown)]],6),0)</f>
        <v>0</v>
      </c>
      <c r="J24" s="94"/>
      <c r="K24" s="95">
        <f>Table1487453233343536331323[[#This Row],[Rate (Auto selects)]]*Table1487453233343536331323[[#This Row],[Hours Used]]</f>
        <v>0</v>
      </c>
      <c r="M24" s="94" t="s">
        <v>120</v>
      </c>
      <c r="N24" s="94" t="s">
        <v>57</v>
      </c>
      <c r="O24" s="107">
        <v>48.88</v>
      </c>
      <c r="S24" s="33"/>
      <c r="T24" s="39"/>
      <c r="U24" s="39"/>
      <c r="V24" s="39"/>
      <c r="W24" s="39"/>
      <c r="X24" s="39"/>
      <c r="Y24" s="112">
        <f>IF(X24 &lt;&gt; "", RIGHT(Table15775311283848586881828[[#This Row],[Class (Dropdown)]],6),0)</f>
        <v>0</v>
      </c>
      <c r="Z24" s="108"/>
      <c r="AA24" s="107"/>
      <c r="AB24" s="111">
        <f>Table15775311283848586881828[[#This Row],[Rate (Auto fill)]]*Table15775311283848586881828[[#This Row],[Hours Groomed]]</f>
        <v>0</v>
      </c>
      <c r="AC24" s="32"/>
      <c r="AD24" s="39"/>
      <c r="AE24" s="39"/>
      <c r="AF24" s="39"/>
      <c r="AG24" s="39"/>
      <c r="AH24" s="78"/>
      <c r="AI24" s="33"/>
      <c r="AJ24" s="39"/>
      <c r="AK24" s="39"/>
      <c r="AL24" s="39"/>
      <c r="AM24" s="76"/>
      <c r="AN24" s="39"/>
      <c r="AO24" s="39"/>
      <c r="AP24" s="33"/>
      <c r="AQ24" s="77"/>
      <c r="AR24" s="39"/>
      <c r="AS24" s="39"/>
      <c r="AT24" s="76"/>
      <c r="AU24" s="39"/>
      <c r="AV24" s="78"/>
      <c r="AW24" s="33"/>
      <c r="AX24" s="77"/>
      <c r="AY24" s="39"/>
      <c r="AZ24" s="39"/>
      <c r="BA24" s="76"/>
      <c r="BB24" s="39"/>
      <c r="BC24" s="78"/>
      <c r="BD24" s="33"/>
      <c r="BE24" s="77"/>
      <c r="BF24" s="39"/>
      <c r="BG24" s="39"/>
      <c r="BH24" s="76"/>
      <c r="BI24" s="39"/>
      <c r="BJ24" s="78"/>
      <c r="BK24" s="33"/>
    </row>
    <row r="25" spans="1:63" ht="30" x14ac:dyDescent="0.35">
      <c r="A25" s="77"/>
      <c r="B25" s="39"/>
      <c r="C25" s="39"/>
      <c r="D25" s="39"/>
      <c r="E25" s="39"/>
      <c r="F25" s="73"/>
      <c r="G25" s="95">
        <f>Table1487453233343536331323[[#This Row],[Hours Worked]]*Table1487453233343536331323[[#This Row],[Rate]]</f>
        <v>0</v>
      </c>
      <c r="H25" s="116"/>
      <c r="I25" s="118">
        <f>IF(Table1487453233343536331323[[#This Row],[Equipment Used (Dropdown)]] &lt;&gt; "", RIGHT(Table1487453233343536331323[[#This Row],[Equipment Used (Dropdown)]],6),0)</f>
        <v>0</v>
      </c>
      <c r="J25" s="94"/>
      <c r="K25" s="95">
        <f>Table1487453233343536331323[[#This Row],[Rate (Auto selects)]]*Table1487453233343536331323[[#This Row],[Hours Used]]</f>
        <v>0</v>
      </c>
      <c r="M25" s="94" t="s">
        <v>109</v>
      </c>
      <c r="N25" s="94" t="s">
        <v>71</v>
      </c>
      <c r="O25" s="107">
        <v>44.14</v>
      </c>
      <c r="S25" s="33"/>
      <c r="T25" s="39"/>
      <c r="U25" s="39"/>
      <c r="V25" s="39"/>
      <c r="W25" s="39"/>
      <c r="X25" s="39"/>
      <c r="Y25" s="112">
        <f>IF(X25 &lt;&gt; "", RIGHT(Table15775311283848586881828[[#This Row],[Class (Dropdown)]],6),0)</f>
        <v>0</v>
      </c>
      <c r="Z25" s="108"/>
      <c r="AA25" s="107"/>
      <c r="AB25" s="111">
        <f>Table15775311283848586881828[[#This Row],[Rate (Auto fill)]]*Table15775311283848586881828[[#This Row],[Hours Groomed]]</f>
        <v>0</v>
      </c>
      <c r="AC25" s="32"/>
      <c r="AD25" s="39"/>
      <c r="AE25" s="39"/>
      <c r="AF25" s="39"/>
      <c r="AG25" s="39"/>
      <c r="AH25" s="78"/>
      <c r="AI25" s="33"/>
      <c r="AJ25" s="39"/>
      <c r="AK25" s="39"/>
      <c r="AL25" s="39"/>
      <c r="AM25" s="76"/>
      <c r="AN25" s="39"/>
      <c r="AO25" s="39"/>
      <c r="AP25" s="33"/>
      <c r="AQ25" s="77"/>
      <c r="AR25" s="39"/>
      <c r="AS25" s="39"/>
      <c r="AT25" s="76"/>
      <c r="AU25" s="39"/>
      <c r="AV25" s="78"/>
      <c r="AW25" s="33"/>
      <c r="AX25" s="77"/>
      <c r="AY25" s="39"/>
      <c r="AZ25" s="39"/>
      <c r="BA25" s="76"/>
      <c r="BB25" s="39"/>
      <c r="BC25" s="78"/>
      <c r="BD25" s="33"/>
      <c r="BE25" s="77"/>
      <c r="BF25" s="39"/>
      <c r="BG25" s="39"/>
      <c r="BH25" s="76"/>
      <c r="BI25" s="39"/>
      <c r="BJ25" s="78"/>
      <c r="BK25" s="33"/>
    </row>
    <row r="26" spans="1:63" ht="30" x14ac:dyDescent="0.35">
      <c r="A26" s="77"/>
      <c r="B26" s="39"/>
      <c r="C26" s="39"/>
      <c r="D26" s="39"/>
      <c r="E26" s="39"/>
      <c r="F26" s="73"/>
      <c r="G26" s="95">
        <f>Table1487453233343536331323[[#This Row],[Hours Worked]]*Table1487453233343536331323[[#This Row],[Rate]]</f>
        <v>0</v>
      </c>
      <c r="H26" s="116"/>
      <c r="I26" s="118">
        <f>IF(Table1487453233343536331323[[#This Row],[Equipment Used (Dropdown)]] &lt;&gt; "", RIGHT(Table1487453233343536331323[[#This Row],[Equipment Used (Dropdown)]],6),0)</f>
        <v>0</v>
      </c>
      <c r="J26" s="94"/>
      <c r="K26" s="95">
        <f>Table1487453233343536331323[[#This Row],[Rate (Auto selects)]]*Table1487453233343536331323[[#This Row],[Hours Used]]</f>
        <v>0</v>
      </c>
      <c r="M26" s="94" t="s">
        <v>110</v>
      </c>
      <c r="N26" s="94" t="s">
        <v>72</v>
      </c>
      <c r="O26" s="107">
        <v>43.75</v>
      </c>
      <c r="S26" s="33"/>
      <c r="T26" s="39"/>
      <c r="U26" s="39"/>
      <c r="V26" s="39"/>
      <c r="W26" s="39"/>
      <c r="X26" s="39"/>
      <c r="Y26" s="112">
        <f>IF(X26 &lt;&gt; "", RIGHT(Table15775311283848586881828[[#This Row],[Class (Dropdown)]],6),0)</f>
        <v>0</v>
      </c>
      <c r="Z26" s="108"/>
      <c r="AA26" s="107"/>
      <c r="AB26" s="111">
        <f>Table15775311283848586881828[[#This Row],[Rate (Auto fill)]]*Table15775311283848586881828[[#This Row],[Hours Groomed]]</f>
        <v>0</v>
      </c>
      <c r="AC26" s="32"/>
      <c r="AD26" s="39"/>
      <c r="AE26" s="39"/>
      <c r="AF26" s="39"/>
      <c r="AG26" s="39"/>
      <c r="AH26" s="78"/>
      <c r="AI26" s="33"/>
      <c r="AJ26" s="39"/>
      <c r="AK26" s="39"/>
      <c r="AL26" s="39"/>
      <c r="AM26" s="76"/>
      <c r="AN26" s="39"/>
      <c r="AO26" s="39"/>
      <c r="AP26" s="33"/>
      <c r="AQ26" s="77"/>
      <c r="AR26" s="39"/>
      <c r="AS26" s="39"/>
      <c r="AT26" s="76"/>
      <c r="AU26" s="39"/>
      <c r="AV26" s="78"/>
      <c r="AW26" s="33"/>
      <c r="AX26" s="77"/>
      <c r="AY26" s="39"/>
      <c r="AZ26" s="39"/>
      <c r="BA26" s="76"/>
      <c r="BB26" s="39"/>
      <c r="BC26" s="78"/>
      <c r="BD26" s="33"/>
      <c r="BE26" s="77"/>
      <c r="BF26" s="39"/>
      <c r="BG26" s="39"/>
      <c r="BH26" s="76"/>
      <c r="BI26" s="39"/>
      <c r="BJ26" s="78"/>
      <c r="BK26" s="33"/>
    </row>
    <row r="27" spans="1:63" ht="45" x14ac:dyDescent="0.35">
      <c r="A27" s="77"/>
      <c r="B27" s="39"/>
      <c r="C27" s="39"/>
      <c r="D27" s="39"/>
      <c r="E27" s="39"/>
      <c r="F27" s="73"/>
      <c r="G27" s="95">
        <f>Table1487453233343536331323[[#This Row],[Hours Worked]]*Table1487453233343536331323[[#This Row],[Rate]]</f>
        <v>0</v>
      </c>
      <c r="H27" s="116"/>
      <c r="I27" s="118">
        <f>IF(Table1487453233343536331323[[#This Row],[Equipment Used (Dropdown)]] &lt;&gt; "", RIGHT(Table1487453233343536331323[[#This Row],[Equipment Used (Dropdown)]],6),0)</f>
        <v>0</v>
      </c>
      <c r="J27" s="94"/>
      <c r="K27" s="95">
        <f>Table1487453233343536331323[[#This Row],[Rate (Auto selects)]]*Table1487453233343536331323[[#This Row],[Hours Used]]</f>
        <v>0</v>
      </c>
      <c r="M27" s="94" t="s">
        <v>111</v>
      </c>
      <c r="N27" s="94" t="s">
        <v>73</v>
      </c>
      <c r="O27" s="107">
        <v>18.78</v>
      </c>
      <c r="S27" s="33"/>
      <c r="T27" s="39"/>
      <c r="U27" s="39"/>
      <c r="V27" s="39"/>
      <c r="W27" s="39"/>
      <c r="X27" s="39"/>
      <c r="Y27" s="112">
        <f>IF(X27 &lt;&gt; "", RIGHT(Table15775311283848586881828[[#This Row],[Class (Dropdown)]],6),0)</f>
        <v>0</v>
      </c>
      <c r="Z27" s="108"/>
      <c r="AA27" s="107"/>
      <c r="AB27" s="111">
        <f>Table15775311283848586881828[[#This Row],[Rate (Auto fill)]]*Table15775311283848586881828[[#This Row],[Hours Groomed]]</f>
        <v>0</v>
      </c>
      <c r="AC27" s="32"/>
      <c r="AD27" s="39"/>
      <c r="AE27" s="39"/>
      <c r="AF27" s="39"/>
      <c r="AG27" s="39"/>
      <c r="AH27" s="78"/>
      <c r="AI27" s="33"/>
      <c r="AJ27" s="39"/>
      <c r="AK27" s="39"/>
      <c r="AL27" s="39"/>
      <c r="AM27" s="76"/>
      <c r="AN27" s="39"/>
      <c r="AO27" s="39"/>
      <c r="AP27" s="33"/>
      <c r="AQ27" s="77"/>
      <c r="AR27" s="39"/>
      <c r="AS27" s="39"/>
      <c r="AT27" s="76"/>
      <c r="AU27" s="39"/>
      <c r="AV27" s="78"/>
      <c r="AW27" s="33"/>
      <c r="AX27" s="77"/>
      <c r="AY27" s="39"/>
      <c r="AZ27" s="39"/>
      <c r="BA27" s="76"/>
      <c r="BB27" s="39"/>
      <c r="BC27" s="78"/>
      <c r="BD27" s="33"/>
      <c r="BE27" s="77"/>
      <c r="BF27" s="39"/>
      <c r="BG27" s="39"/>
      <c r="BH27" s="76"/>
      <c r="BI27" s="39"/>
      <c r="BJ27" s="78"/>
      <c r="BK27" s="33"/>
    </row>
    <row r="28" spans="1:63" ht="45" x14ac:dyDescent="0.35">
      <c r="A28" s="77"/>
      <c r="B28" s="39"/>
      <c r="C28" s="39"/>
      <c r="D28" s="39"/>
      <c r="E28" s="39"/>
      <c r="F28" s="73"/>
      <c r="G28" s="95">
        <f>Table1487453233343536331323[[#This Row],[Hours Worked]]*Table1487453233343536331323[[#This Row],[Rate]]</f>
        <v>0</v>
      </c>
      <c r="H28" s="116"/>
      <c r="I28" s="118">
        <f>IF(Table1487453233343536331323[[#This Row],[Equipment Used (Dropdown)]] &lt;&gt; "", RIGHT(Table1487453233343536331323[[#This Row],[Equipment Used (Dropdown)]],6),0)</f>
        <v>0</v>
      </c>
      <c r="J28" s="94"/>
      <c r="K28" s="95">
        <f>Table1487453233343536331323[[#This Row],[Rate (Auto selects)]]*Table1487453233343536331323[[#This Row],[Hours Used]]</f>
        <v>0</v>
      </c>
      <c r="M28" s="94" t="s">
        <v>112</v>
      </c>
      <c r="N28" s="94" t="s">
        <v>74</v>
      </c>
      <c r="O28" s="107">
        <v>28.53</v>
      </c>
      <c r="S28" s="33"/>
      <c r="T28" s="39"/>
      <c r="U28" s="39"/>
      <c r="V28" s="39"/>
      <c r="W28" s="39"/>
      <c r="X28" s="39"/>
      <c r="Y28" s="112">
        <f>IF(X28 &lt;&gt; "", RIGHT(Table15775311283848586881828[[#This Row],[Class (Dropdown)]],6),0)</f>
        <v>0</v>
      </c>
      <c r="Z28" s="108"/>
      <c r="AA28" s="107"/>
      <c r="AB28" s="111">
        <f>Table15775311283848586881828[[#This Row],[Rate (Auto fill)]]*Table15775311283848586881828[[#This Row],[Hours Groomed]]</f>
        <v>0</v>
      </c>
      <c r="AC28" s="32"/>
      <c r="AD28" s="39"/>
      <c r="AE28" s="39"/>
      <c r="AF28" s="39"/>
      <c r="AG28" s="39"/>
      <c r="AH28" s="78"/>
      <c r="AI28" s="33"/>
      <c r="AJ28" s="39"/>
      <c r="AK28" s="39"/>
      <c r="AL28" s="39"/>
      <c r="AM28" s="76"/>
      <c r="AN28" s="39"/>
      <c r="AO28" s="39"/>
      <c r="AP28" s="33"/>
      <c r="AQ28" s="77"/>
      <c r="AR28" s="39"/>
      <c r="AS28" s="39"/>
      <c r="AT28" s="76"/>
      <c r="AU28" s="39"/>
      <c r="AV28" s="78"/>
      <c r="AW28" s="33"/>
      <c r="AX28" s="77"/>
      <c r="AY28" s="39"/>
      <c r="AZ28" s="39"/>
      <c r="BA28" s="76"/>
      <c r="BB28" s="39"/>
      <c r="BC28" s="78"/>
      <c r="BD28" s="33"/>
      <c r="BE28" s="77"/>
      <c r="BF28" s="39"/>
      <c r="BG28" s="39"/>
      <c r="BH28" s="76"/>
      <c r="BI28" s="39"/>
      <c r="BJ28" s="78"/>
      <c r="BK28" s="33"/>
    </row>
    <row r="29" spans="1:63" ht="30" x14ac:dyDescent="0.35">
      <c r="A29" s="77"/>
      <c r="B29" s="39"/>
      <c r="C29" s="39"/>
      <c r="D29" s="39"/>
      <c r="E29" s="39"/>
      <c r="F29" s="73"/>
      <c r="G29" s="95">
        <f>Table1487453233343536331323[[#This Row],[Hours Worked]]*Table1487453233343536331323[[#This Row],[Rate]]</f>
        <v>0</v>
      </c>
      <c r="H29" s="116"/>
      <c r="I29" s="118">
        <f>IF(Table1487453233343536331323[[#This Row],[Equipment Used (Dropdown)]] &lt;&gt; "", RIGHT(Table1487453233343536331323[[#This Row],[Equipment Used (Dropdown)]],6),0)</f>
        <v>0</v>
      </c>
      <c r="J29" s="94"/>
      <c r="K29" s="95">
        <f>Table1487453233343536331323[[#This Row],[Rate (Auto selects)]]*Table1487453233343536331323[[#This Row],[Hours Used]]</f>
        <v>0</v>
      </c>
      <c r="M29" s="94" t="s">
        <v>113</v>
      </c>
      <c r="N29" s="94" t="s">
        <v>75</v>
      </c>
      <c r="O29" s="107">
        <v>33.35</v>
      </c>
      <c r="S29" s="33"/>
      <c r="T29" s="39"/>
      <c r="U29" s="39"/>
      <c r="V29" s="39"/>
      <c r="W29" s="39"/>
      <c r="X29" s="39"/>
      <c r="Y29" s="112">
        <f>IF(X29 &lt;&gt; "", RIGHT(Table15775311283848586881828[[#This Row],[Class (Dropdown)]],6),0)</f>
        <v>0</v>
      </c>
      <c r="Z29" s="108"/>
      <c r="AA29" s="107"/>
      <c r="AB29" s="111">
        <f>Table15775311283848586881828[[#This Row],[Rate (Auto fill)]]*Table15775311283848586881828[[#This Row],[Hours Groomed]]</f>
        <v>0</v>
      </c>
      <c r="AC29" s="32"/>
      <c r="AD29" s="39"/>
      <c r="AE29" s="39"/>
      <c r="AF29" s="39"/>
      <c r="AG29" s="39"/>
      <c r="AH29" s="78"/>
      <c r="AI29" s="33"/>
      <c r="AJ29" s="39"/>
      <c r="AK29" s="39"/>
      <c r="AL29" s="39"/>
      <c r="AM29" s="76"/>
      <c r="AN29" s="39"/>
      <c r="AO29" s="39"/>
      <c r="AP29" s="33"/>
      <c r="AQ29" s="77"/>
      <c r="AR29" s="39"/>
      <c r="AS29" s="39"/>
      <c r="AT29" s="76"/>
      <c r="AU29" s="39"/>
      <c r="AV29" s="78"/>
      <c r="AW29" s="33"/>
      <c r="AX29" s="77"/>
      <c r="AY29" s="39"/>
      <c r="AZ29" s="39"/>
      <c r="BA29" s="76"/>
      <c r="BB29" s="39"/>
      <c r="BC29" s="78"/>
      <c r="BD29" s="33"/>
      <c r="BE29" s="77"/>
      <c r="BF29" s="39"/>
      <c r="BG29" s="39"/>
      <c r="BH29" s="76"/>
      <c r="BI29" s="39"/>
      <c r="BJ29" s="78"/>
      <c r="BK29" s="33"/>
    </row>
    <row r="30" spans="1:63" ht="30" x14ac:dyDescent="0.35">
      <c r="A30" s="77"/>
      <c r="B30" s="39"/>
      <c r="C30" s="39"/>
      <c r="D30" s="39"/>
      <c r="E30" s="39"/>
      <c r="F30" s="73"/>
      <c r="G30" s="95">
        <f>Table1487453233343536331323[[#This Row],[Hours Worked]]*Table1487453233343536331323[[#This Row],[Rate]]</f>
        <v>0</v>
      </c>
      <c r="H30" s="116"/>
      <c r="I30" s="118">
        <f>IF(Table1487453233343536331323[[#This Row],[Equipment Used (Dropdown)]] &lt;&gt; "", RIGHT(Table1487453233343536331323[[#This Row],[Equipment Used (Dropdown)]],6),0)</f>
        <v>0</v>
      </c>
      <c r="J30" s="94"/>
      <c r="K30" s="95">
        <f>Table1487453233343536331323[[#This Row],[Rate (Auto selects)]]*Table1487453233343536331323[[#This Row],[Hours Used]]</f>
        <v>0</v>
      </c>
      <c r="M30" s="94" t="s">
        <v>114</v>
      </c>
      <c r="N30" s="94" t="s">
        <v>76</v>
      </c>
      <c r="O30" s="107">
        <v>19</v>
      </c>
      <c r="S30" s="33"/>
      <c r="T30" s="39"/>
      <c r="U30" s="39"/>
      <c r="V30" s="39"/>
      <c r="W30" s="39"/>
      <c r="X30" s="39"/>
      <c r="Y30" s="112">
        <f>IF(X30 &lt;&gt; "", RIGHT(Table15775311283848586881828[[#This Row],[Class (Dropdown)]],6),0)</f>
        <v>0</v>
      </c>
      <c r="Z30" s="108"/>
      <c r="AA30" s="107"/>
      <c r="AB30" s="111">
        <f>Table15775311283848586881828[[#This Row],[Rate (Auto fill)]]*Table15775311283848586881828[[#This Row],[Hours Groomed]]</f>
        <v>0</v>
      </c>
      <c r="AC30" s="32"/>
      <c r="AD30" s="39"/>
      <c r="AE30" s="39"/>
      <c r="AF30" s="39"/>
      <c r="AG30" s="39"/>
      <c r="AH30" s="78"/>
      <c r="AI30" s="33"/>
      <c r="AJ30" s="39"/>
      <c r="AK30" s="39"/>
      <c r="AL30" s="39"/>
      <c r="AM30" s="76"/>
      <c r="AN30" s="39"/>
      <c r="AO30" s="39"/>
      <c r="AP30" s="33"/>
      <c r="AQ30" s="77"/>
      <c r="AR30" s="39"/>
      <c r="AS30" s="39"/>
      <c r="AT30" s="76"/>
      <c r="AU30" s="39"/>
      <c r="AV30" s="78"/>
      <c r="AW30" s="33"/>
      <c r="AX30" s="77"/>
      <c r="AY30" s="39"/>
      <c r="AZ30" s="39"/>
      <c r="BA30" s="76"/>
      <c r="BB30" s="39"/>
      <c r="BC30" s="78"/>
      <c r="BD30" s="33"/>
      <c r="BE30" s="77"/>
      <c r="BF30" s="39"/>
      <c r="BG30" s="39"/>
      <c r="BH30" s="76"/>
      <c r="BI30" s="39"/>
      <c r="BJ30" s="78"/>
      <c r="BK30" s="33"/>
    </row>
    <row r="31" spans="1:63" x14ac:dyDescent="0.35">
      <c r="A31" s="77"/>
      <c r="B31" s="39"/>
      <c r="C31" s="39"/>
      <c r="D31" s="39"/>
      <c r="E31" s="39"/>
      <c r="F31" s="73"/>
      <c r="G31" s="95">
        <f>Table1487453233343536331323[[#This Row],[Hours Worked]]*Table1487453233343536331323[[#This Row],[Rate]]</f>
        <v>0</v>
      </c>
      <c r="H31" s="116"/>
      <c r="I31" s="118">
        <f>IF(Table1487453233343536331323[[#This Row],[Equipment Used (Dropdown)]] &lt;&gt; "", RIGHT(Table1487453233343536331323[[#This Row],[Equipment Used (Dropdown)]],6),0)</f>
        <v>0</v>
      </c>
      <c r="J31" s="94"/>
      <c r="K31" s="95">
        <f>Table1487453233343536331323[[#This Row],[Rate (Auto selects)]]*Table1487453233343536331323[[#This Row],[Hours Used]]</f>
        <v>0</v>
      </c>
      <c r="M31" s="94" t="s">
        <v>115</v>
      </c>
      <c r="N31" s="94" t="s">
        <v>77</v>
      </c>
      <c r="O31" s="107">
        <v>9.3800000000000008</v>
      </c>
      <c r="S31" s="33"/>
      <c r="T31" s="39"/>
      <c r="U31" s="39"/>
      <c r="V31" s="39"/>
      <c r="W31" s="39"/>
      <c r="X31" s="39"/>
      <c r="Y31" s="112">
        <f>IF(X31 &lt;&gt; "", RIGHT(Table15775311283848586881828[[#This Row],[Class (Dropdown)]],6),0)</f>
        <v>0</v>
      </c>
      <c r="Z31" s="108"/>
      <c r="AA31" s="107"/>
      <c r="AB31" s="111">
        <f>Table15775311283848586881828[[#This Row],[Rate (Auto fill)]]*Table15775311283848586881828[[#This Row],[Hours Groomed]]</f>
        <v>0</v>
      </c>
      <c r="AC31" s="32"/>
      <c r="AD31" s="39"/>
      <c r="AE31" s="39"/>
      <c r="AF31" s="39"/>
      <c r="AG31" s="39"/>
      <c r="AH31" s="78"/>
      <c r="AI31" s="33"/>
      <c r="AJ31" s="39"/>
      <c r="AK31" s="39"/>
      <c r="AL31" s="39"/>
      <c r="AM31" s="76"/>
      <c r="AN31" s="39"/>
      <c r="AO31" s="39"/>
      <c r="AP31" s="33"/>
      <c r="AQ31" s="77"/>
      <c r="AR31" s="39"/>
      <c r="AS31" s="39"/>
      <c r="AT31" s="76"/>
      <c r="AU31" s="39"/>
      <c r="AV31" s="78"/>
      <c r="AW31" s="33"/>
      <c r="AX31" s="77"/>
      <c r="AY31" s="39"/>
      <c r="AZ31" s="39"/>
      <c r="BA31" s="76"/>
      <c r="BB31" s="39"/>
      <c r="BC31" s="78"/>
      <c r="BD31" s="33"/>
      <c r="BE31" s="77"/>
      <c r="BF31" s="39"/>
      <c r="BG31" s="39"/>
      <c r="BH31" s="76"/>
      <c r="BI31" s="39"/>
      <c r="BJ31" s="78"/>
      <c r="BK31" s="33"/>
    </row>
    <row r="32" spans="1:63" ht="30" x14ac:dyDescent="0.35">
      <c r="A32" s="77"/>
      <c r="B32" s="39"/>
      <c r="C32" s="39"/>
      <c r="D32" s="39"/>
      <c r="E32" s="39"/>
      <c r="F32" s="73"/>
      <c r="G32" s="95">
        <f>Table1487453233343536331323[[#This Row],[Hours Worked]]*Table1487453233343536331323[[#This Row],[Rate]]</f>
        <v>0</v>
      </c>
      <c r="H32" s="116"/>
      <c r="I32" s="118">
        <f>IF(Table1487453233343536331323[[#This Row],[Equipment Used (Dropdown)]] &lt;&gt; "", RIGHT(Table1487453233343536331323[[#This Row],[Equipment Used (Dropdown)]],6),0)</f>
        <v>0</v>
      </c>
      <c r="J32" s="94"/>
      <c r="K32" s="95">
        <f>Table1487453233343536331323[[#This Row],[Rate (Auto selects)]]*Table1487453233343536331323[[#This Row],[Hours Used]]</f>
        <v>0</v>
      </c>
      <c r="M32" s="94" t="s">
        <v>98</v>
      </c>
      <c r="N32" s="94" t="s">
        <v>78</v>
      </c>
      <c r="O32" s="107">
        <v>57</v>
      </c>
      <c r="S32" s="33"/>
      <c r="T32" s="39"/>
      <c r="U32" s="39"/>
      <c r="V32" s="39"/>
      <c r="W32" s="39"/>
      <c r="X32" s="39"/>
      <c r="Y32" s="112">
        <f>IF(X32 &lt;&gt; "", RIGHT(Table15775311283848586881828[[#This Row],[Class (Dropdown)]],6),0)</f>
        <v>0</v>
      </c>
      <c r="Z32" s="108"/>
      <c r="AA32" s="107"/>
      <c r="AB32" s="111">
        <f>Table15775311283848586881828[[#This Row],[Rate (Auto fill)]]*Table15775311283848586881828[[#This Row],[Hours Groomed]]</f>
        <v>0</v>
      </c>
      <c r="AC32" s="32"/>
      <c r="AD32" s="39"/>
      <c r="AE32" s="39"/>
      <c r="AF32" s="39"/>
      <c r="AG32" s="39"/>
      <c r="AH32" s="78"/>
      <c r="AI32" s="33"/>
      <c r="AJ32" s="39"/>
      <c r="AK32" s="39"/>
      <c r="AL32" s="39"/>
      <c r="AM32" s="76"/>
      <c r="AN32" s="39"/>
      <c r="AO32" s="39"/>
      <c r="AP32" s="33"/>
      <c r="AQ32" s="77"/>
      <c r="AR32" s="39"/>
      <c r="AS32" s="39"/>
      <c r="AT32" s="76"/>
      <c r="AU32" s="39"/>
      <c r="AV32" s="78"/>
      <c r="AW32" s="33"/>
      <c r="AX32" s="77"/>
      <c r="AY32" s="39"/>
      <c r="AZ32" s="39"/>
      <c r="BA32" s="76"/>
      <c r="BB32" s="39"/>
      <c r="BC32" s="78"/>
      <c r="BD32" s="33"/>
      <c r="BE32" s="77"/>
      <c r="BF32" s="39"/>
      <c r="BG32" s="39"/>
      <c r="BH32" s="76"/>
      <c r="BI32" s="39"/>
      <c r="BJ32" s="78"/>
      <c r="BK32" s="33"/>
    </row>
    <row r="33" spans="1:63" ht="30" x14ac:dyDescent="0.35">
      <c r="A33" s="77"/>
      <c r="B33" s="39"/>
      <c r="C33" s="39"/>
      <c r="D33" s="39"/>
      <c r="E33" s="39"/>
      <c r="F33" s="73"/>
      <c r="G33" s="95">
        <f>Table1487453233343536331323[[#This Row],[Hours Worked]]*Table1487453233343536331323[[#This Row],[Rate]]</f>
        <v>0</v>
      </c>
      <c r="H33" s="116"/>
      <c r="I33" s="118">
        <f>IF(Table1487453233343536331323[[#This Row],[Equipment Used (Dropdown)]] &lt;&gt; "", RIGHT(Table1487453233343536331323[[#This Row],[Equipment Used (Dropdown)]],6),0)</f>
        <v>0</v>
      </c>
      <c r="J33" s="94"/>
      <c r="K33" s="95">
        <f>Table1487453233343536331323[[#This Row],[Rate (Auto selects)]]*Table1487453233343536331323[[#This Row],[Hours Used]]</f>
        <v>0</v>
      </c>
      <c r="M33" s="94" t="s">
        <v>99</v>
      </c>
      <c r="N33" s="94" t="s">
        <v>79</v>
      </c>
      <c r="O33" s="107">
        <v>112.35</v>
      </c>
      <c r="S33" s="33"/>
      <c r="T33" s="39"/>
      <c r="U33" s="39"/>
      <c r="V33" s="39"/>
      <c r="W33" s="39"/>
      <c r="X33" s="39"/>
      <c r="Y33" s="112">
        <f>IF(X33 &lt;&gt; "", RIGHT(Table15775311283848586881828[[#This Row],[Class (Dropdown)]],6),0)</f>
        <v>0</v>
      </c>
      <c r="Z33" s="108"/>
      <c r="AA33" s="107"/>
      <c r="AB33" s="111">
        <f>Table15775311283848586881828[[#This Row],[Rate (Auto fill)]]*Table15775311283848586881828[[#This Row],[Hours Groomed]]</f>
        <v>0</v>
      </c>
      <c r="AC33" s="32"/>
      <c r="AD33" s="39"/>
      <c r="AE33" s="39"/>
      <c r="AF33" s="39"/>
      <c r="AG33" s="39"/>
      <c r="AH33" s="78"/>
      <c r="AI33" s="33"/>
      <c r="AJ33" s="39"/>
      <c r="AK33" s="39"/>
      <c r="AL33" s="39"/>
      <c r="AM33" s="76"/>
      <c r="AN33" s="39"/>
      <c r="AO33" s="39"/>
      <c r="AP33" s="33"/>
      <c r="AQ33" s="77"/>
      <c r="AR33" s="39"/>
      <c r="AS33" s="39"/>
      <c r="AT33" s="76"/>
      <c r="AU33" s="39"/>
      <c r="AV33" s="78"/>
      <c r="AW33" s="33"/>
      <c r="AX33" s="77"/>
      <c r="AY33" s="39"/>
      <c r="AZ33" s="39"/>
      <c r="BA33" s="76"/>
      <c r="BB33" s="39"/>
      <c r="BC33" s="78"/>
      <c r="BD33" s="33"/>
      <c r="BE33" s="77"/>
      <c r="BF33" s="39"/>
      <c r="BG33" s="39"/>
      <c r="BH33" s="76"/>
      <c r="BI33" s="39"/>
      <c r="BJ33" s="78"/>
      <c r="BK33" s="33"/>
    </row>
    <row r="34" spans="1:63" ht="30" x14ac:dyDescent="0.35">
      <c r="A34" s="77"/>
      <c r="B34" s="39"/>
      <c r="C34" s="39"/>
      <c r="D34" s="39"/>
      <c r="E34" s="39"/>
      <c r="F34" s="73"/>
      <c r="G34" s="95">
        <f>Table1487453233343536331323[[#This Row],[Hours Worked]]*Table1487453233343536331323[[#This Row],[Rate]]</f>
        <v>0</v>
      </c>
      <c r="H34" s="116"/>
      <c r="I34" s="118">
        <f>IF(Table1487453233343536331323[[#This Row],[Equipment Used (Dropdown)]] &lt;&gt; "", RIGHT(Table1487453233343536331323[[#This Row],[Equipment Used (Dropdown)]],6),0)</f>
        <v>0</v>
      </c>
      <c r="J34" s="94"/>
      <c r="K34" s="95">
        <f>Table1487453233343536331323[[#This Row],[Rate (Auto selects)]]*Table1487453233343536331323[[#This Row],[Hours Used]]</f>
        <v>0</v>
      </c>
      <c r="M34" s="94" t="s">
        <v>100</v>
      </c>
      <c r="N34" s="94" t="s">
        <v>80</v>
      </c>
      <c r="O34" s="107">
        <v>46.38</v>
      </c>
      <c r="S34" s="33"/>
      <c r="T34" s="39"/>
      <c r="U34" s="39"/>
      <c r="V34" s="39"/>
      <c r="W34" s="39"/>
      <c r="X34" s="39"/>
      <c r="Y34" s="112">
        <f>IF(X34 &lt;&gt; "", RIGHT(Table15775311283848586881828[[#This Row],[Class (Dropdown)]],6),0)</f>
        <v>0</v>
      </c>
      <c r="Z34" s="108"/>
      <c r="AA34" s="107"/>
      <c r="AB34" s="111">
        <f>Table15775311283848586881828[[#This Row],[Rate (Auto fill)]]*Table15775311283848586881828[[#This Row],[Hours Groomed]]</f>
        <v>0</v>
      </c>
      <c r="AC34" s="32"/>
      <c r="AD34" s="39"/>
      <c r="AE34" s="39"/>
      <c r="AF34" s="39"/>
      <c r="AG34" s="39"/>
      <c r="AH34" s="78"/>
      <c r="AI34" s="33"/>
      <c r="AJ34" s="39"/>
      <c r="AK34" s="39"/>
      <c r="AL34" s="39"/>
      <c r="AM34" s="76"/>
      <c r="AN34" s="39"/>
      <c r="AO34" s="39"/>
      <c r="AP34" s="33"/>
      <c r="AQ34" s="77"/>
      <c r="AR34" s="39"/>
      <c r="AS34" s="39"/>
      <c r="AT34" s="76"/>
      <c r="AU34" s="39"/>
      <c r="AV34" s="78"/>
      <c r="AW34" s="33"/>
      <c r="AX34" s="77"/>
      <c r="AY34" s="39"/>
      <c r="AZ34" s="39"/>
      <c r="BA34" s="76"/>
      <c r="BB34" s="39"/>
      <c r="BC34" s="78"/>
      <c r="BD34" s="33"/>
      <c r="BE34" s="77"/>
      <c r="BF34" s="39"/>
      <c r="BG34" s="39"/>
      <c r="BH34" s="76"/>
      <c r="BI34" s="39"/>
      <c r="BJ34" s="78"/>
      <c r="BK34" s="33"/>
    </row>
    <row r="35" spans="1:63" ht="30" x14ac:dyDescent="0.35">
      <c r="A35" s="77"/>
      <c r="B35" s="39"/>
      <c r="C35" s="39"/>
      <c r="D35" s="39"/>
      <c r="E35" s="39"/>
      <c r="F35" s="73"/>
      <c r="G35" s="95">
        <f>Table1487453233343536331323[[#This Row],[Hours Worked]]*Table1487453233343536331323[[#This Row],[Rate]]</f>
        <v>0</v>
      </c>
      <c r="H35" s="116"/>
      <c r="I35" s="118">
        <f>IF(Table1487453233343536331323[[#This Row],[Equipment Used (Dropdown)]] &lt;&gt; "", RIGHT(Table1487453233343536331323[[#This Row],[Equipment Used (Dropdown)]],6),0)</f>
        <v>0</v>
      </c>
      <c r="J35" s="94"/>
      <c r="K35" s="95">
        <f>Table1487453233343536331323[[#This Row],[Rate (Auto selects)]]*Table1487453233343536331323[[#This Row],[Hours Used]]</f>
        <v>0</v>
      </c>
      <c r="M35" s="94" t="s">
        <v>101</v>
      </c>
      <c r="N35" s="94" t="s">
        <v>81</v>
      </c>
      <c r="O35" s="107">
        <v>111.43</v>
      </c>
      <c r="S35" s="33"/>
      <c r="T35" s="39"/>
      <c r="U35" s="39"/>
      <c r="V35" s="39"/>
      <c r="W35" s="39"/>
      <c r="X35" s="39"/>
      <c r="Y35" s="112">
        <f>IF(X35 &lt;&gt; "", RIGHT(Table15775311283848586881828[[#This Row],[Class (Dropdown)]],6),0)</f>
        <v>0</v>
      </c>
      <c r="Z35" s="108"/>
      <c r="AA35" s="107"/>
      <c r="AB35" s="111">
        <f>Table15775311283848586881828[[#This Row],[Rate (Auto fill)]]*Table15775311283848586881828[[#This Row],[Hours Groomed]]</f>
        <v>0</v>
      </c>
      <c r="AC35" s="32"/>
      <c r="AD35" s="39"/>
      <c r="AE35" s="39"/>
      <c r="AF35" s="39"/>
      <c r="AG35" s="39"/>
      <c r="AH35" s="78"/>
      <c r="AI35" s="33"/>
      <c r="AJ35" s="39"/>
      <c r="AK35" s="39"/>
      <c r="AL35" s="39"/>
      <c r="AM35" s="76"/>
      <c r="AN35" s="39"/>
      <c r="AO35" s="39"/>
      <c r="AP35" s="33"/>
      <c r="AQ35" s="77"/>
      <c r="AR35" s="39"/>
      <c r="AS35" s="39"/>
      <c r="AT35" s="76"/>
      <c r="AU35" s="39"/>
      <c r="AV35" s="78"/>
      <c r="AW35" s="33"/>
      <c r="AX35" s="77"/>
      <c r="AY35" s="39"/>
      <c r="AZ35" s="39"/>
      <c r="BA35" s="76"/>
      <c r="BB35" s="39"/>
      <c r="BC35" s="78"/>
      <c r="BD35" s="33"/>
      <c r="BE35" s="77"/>
      <c r="BF35" s="39"/>
      <c r="BG35" s="39"/>
      <c r="BH35" s="76"/>
      <c r="BI35" s="39"/>
      <c r="BJ35" s="78"/>
      <c r="BK35" s="33"/>
    </row>
    <row r="36" spans="1:63" ht="30" x14ac:dyDescent="0.35">
      <c r="A36" s="77"/>
      <c r="B36" s="39"/>
      <c r="C36" s="39"/>
      <c r="D36" s="39"/>
      <c r="E36" s="39"/>
      <c r="F36" s="73"/>
      <c r="G36" s="95">
        <f>Table1487453233343536331323[[#This Row],[Hours Worked]]*Table1487453233343536331323[[#This Row],[Rate]]</f>
        <v>0</v>
      </c>
      <c r="H36" s="116"/>
      <c r="I36" s="118">
        <f>IF(Table1487453233343536331323[[#This Row],[Equipment Used (Dropdown)]] &lt;&gt; "", RIGHT(Table1487453233343536331323[[#This Row],[Equipment Used (Dropdown)]],6),0)</f>
        <v>0</v>
      </c>
      <c r="J36" s="94"/>
      <c r="K36" s="95">
        <f>Table1487453233343536331323[[#This Row],[Rate (Auto selects)]]*Table1487453233343536331323[[#This Row],[Hours Used]]</f>
        <v>0</v>
      </c>
      <c r="M36" s="94" t="s">
        <v>102</v>
      </c>
      <c r="N36" s="94" t="s">
        <v>82</v>
      </c>
      <c r="O36" s="107">
        <v>55.85</v>
      </c>
      <c r="S36" s="33"/>
      <c r="T36" s="39"/>
      <c r="U36" s="39"/>
      <c r="V36" s="39"/>
      <c r="W36" s="39"/>
      <c r="X36" s="39"/>
      <c r="Y36" s="112">
        <f>IF(X36 &lt;&gt; "", RIGHT(Table15775311283848586881828[[#This Row],[Class (Dropdown)]],6),0)</f>
        <v>0</v>
      </c>
      <c r="Z36" s="108"/>
      <c r="AA36" s="107"/>
      <c r="AB36" s="111">
        <f>Table15775311283848586881828[[#This Row],[Rate (Auto fill)]]*Table15775311283848586881828[[#This Row],[Hours Groomed]]</f>
        <v>0</v>
      </c>
      <c r="AC36" s="32"/>
      <c r="AD36" s="39"/>
      <c r="AE36" s="39"/>
      <c r="AF36" s="39"/>
      <c r="AG36" s="39"/>
      <c r="AH36" s="78"/>
      <c r="AI36" s="33"/>
      <c r="AJ36" s="39"/>
      <c r="AK36" s="39"/>
      <c r="AL36" s="39"/>
      <c r="AM36" s="76"/>
      <c r="AN36" s="39"/>
      <c r="AO36" s="39"/>
      <c r="AP36" s="33"/>
      <c r="AQ36" s="77"/>
      <c r="AR36" s="39"/>
      <c r="AS36" s="39"/>
      <c r="AT36" s="76"/>
      <c r="AU36" s="39"/>
      <c r="AV36" s="78"/>
      <c r="AW36" s="33"/>
      <c r="AX36" s="77"/>
      <c r="AY36" s="39"/>
      <c r="AZ36" s="39"/>
      <c r="BA36" s="76"/>
      <c r="BB36" s="39"/>
      <c r="BC36" s="78"/>
      <c r="BD36" s="33"/>
      <c r="BE36" s="77"/>
      <c r="BF36" s="39"/>
      <c r="BG36" s="39"/>
      <c r="BH36" s="76"/>
      <c r="BI36" s="39"/>
      <c r="BJ36" s="78"/>
      <c r="BK36" s="33"/>
    </row>
    <row r="37" spans="1:63" ht="30" x14ac:dyDescent="0.35">
      <c r="A37" s="77"/>
      <c r="B37" s="39"/>
      <c r="C37" s="39"/>
      <c r="D37" s="39"/>
      <c r="E37" s="39"/>
      <c r="F37" s="73"/>
      <c r="G37" s="95">
        <f>Table1487453233343536331323[[#This Row],[Hours Worked]]*Table1487453233343536331323[[#This Row],[Rate]]</f>
        <v>0</v>
      </c>
      <c r="H37" s="116"/>
      <c r="I37" s="118">
        <f>IF(Table1487453233343536331323[[#This Row],[Equipment Used (Dropdown)]] &lt;&gt; "", RIGHT(Table1487453233343536331323[[#This Row],[Equipment Used (Dropdown)]],6),0)</f>
        <v>0</v>
      </c>
      <c r="J37" s="94"/>
      <c r="K37" s="95">
        <f>Table1487453233343536331323[[#This Row],[Rate (Auto selects)]]*Table1487453233343536331323[[#This Row],[Hours Used]]</f>
        <v>0</v>
      </c>
      <c r="M37" s="94" t="s">
        <v>103</v>
      </c>
      <c r="N37" s="94" t="s">
        <v>83</v>
      </c>
      <c r="O37" s="107">
        <v>68.040000000000006</v>
      </c>
      <c r="S37" s="33"/>
      <c r="T37" s="39"/>
      <c r="U37" s="39"/>
      <c r="V37" s="39"/>
      <c r="W37" s="39"/>
      <c r="X37" s="39"/>
      <c r="Y37" s="112">
        <f>IF(X37 &lt;&gt; "", RIGHT(Table15775311283848586881828[[#This Row],[Class (Dropdown)]],6),0)</f>
        <v>0</v>
      </c>
      <c r="Z37" s="108"/>
      <c r="AA37" s="107"/>
      <c r="AB37" s="111">
        <f>Table15775311283848586881828[[#This Row],[Rate (Auto fill)]]*Table15775311283848586881828[[#This Row],[Hours Groomed]]</f>
        <v>0</v>
      </c>
      <c r="AC37" s="32"/>
      <c r="AD37" s="39"/>
      <c r="AE37" s="39"/>
      <c r="AF37" s="39"/>
      <c r="AG37" s="39"/>
      <c r="AH37" s="78"/>
      <c r="AI37" s="33"/>
      <c r="AJ37" s="39"/>
      <c r="AK37" s="39"/>
      <c r="AL37" s="39"/>
      <c r="AM37" s="76"/>
      <c r="AN37" s="39"/>
      <c r="AO37" s="39"/>
      <c r="AP37" s="33"/>
      <c r="AQ37" s="77"/>
      <c r="AR37" s="39"/>
      <c r="AS37" s="39"/>
      <c r="AT37" s="76"/>
      <c r="AU37" s="39"/>
      <c r="AV37" s="78"/>
      <c r="AW37" s="33"/>
      <c r="AX37" s="77"/>
      <c r="AY37" s="39"/>
      <c r="AZ37" s="39"/>
      <c r="BA37" s="76"/>
      <c r="BB37" s="39"/>
      <c r="BC37" s="78"/>
      <c r="BD37" s="33"/>
      <c r="BE37" s="77"/>
      <c r="BF37" s="39"/>
      <c r="BG37" s="39"/>
      <c r="BH37" s="76"/>
      <c r="BI37" s="39"/>
      <c r="BJ37" s="78"/>
      <c r="BK37" s="33"/>
    </row>
    <row r="38" spans="1:63" x14ac:dyDescent="0.35">
      <c r="A38" s="77"/>
      <c r="B38" s="39"/>
      <c r="C38" s="39"/>
      <c r="D38" s="39"/>
      <c r="E38" s="39"/>
      <c r="F38" s="73"/>
      <c r="G38" s="95">
        <f>Table1487453233343536331323[[#This Row],[Hours Worked]]*Table1487453233343536331323[[#This Row],[Rate]]</f>
        <v>0</v>
      </c>
      <c r="H38" s="116"/>
      <c r="I38" s="118">
        <f>IF(Table1487453233343536331323[[#This Row],[Equipment Used (Dropdown)]] &lt;&gt; "", RIGHT(Table1487453233343536331323[[#This Row],[Equipment Used (Dropdown)]],6),0)</f>
        <v>0</v>
      </c>
      <c r="J38" s="94"/>
      <c r="K38" s="95">
        <f>Table1487453233343536331323[[#This Row],[Rate (Auto selects)]]*Table1487453233343536331323[[#This Row],[Hours Used]]</f>
        <v>0</v>
      </c>
      <c r="S38" s="33"/>
      <c r="T38" s="39"/>
      <c r="U38" s="39"/>
      <c r="V38" s="39"/>
      <c r="W38" s="39"/>
      <c r="X38" s="39"/>
      <c r="Y38" s="112">
        <f>IF(X38 &lt;&gt; "", RIGHT(Table15775311283848586881828[[#This Row],[Class (Dropdown)]],6),0)</f>
        <v>0</v>
      </c>
      <c r="Z38" s="108"/>
      <c r="AA38" s="107"/>
      <c r="AB38" s="111">
        <f>Table15775311283848586881828[[#This Row],[Rate (Auto fill)]]*Table15775311283848586881828[[#This Row],[Hours Groomed]]</f>
        <v>0</v>
      </c>
      <c r="AC38" s="32"/>
      <c r="AD38" s="39"/>
      <c r="AE38" s="39"/>
      <c r="AF38" s="39"/>
      <c r="AG38" s="39"/>
      <c r="AH38" s="78"/>
      <c r="AI38" s="33"/>
      <c r="AJ38" s="39"/>
      <c r="AK38" s="39"/>
      <c r="AL38" s="39"/>
      <c r="AM38" s="76"/>
      <c r="AN38" s="39"/>
      <c r="AO38" s="39"/>
      <c r="AP38" s="33"/>
      <c r="AQ38" s="77"/>
      <c r="AR38" s="39"/>
      <c r="AS38" s="39"/>
      <c r="AT38" s="76"/>
      <c r="AU38" s="39"/>
      <c r="AV38" s="78"/>
      <c r="AW38" s="33"/>
      <c r="AX38" s="77"/>
      <c r="AY38" s="39"/>
      <c r="AZ38" s="39"/>
      <c r="BA38" s="76"/>
      <c r="BB38" s="39"/>
      <c r="BC38" s="78"/>
      <c r="BD38" s="33"/>
      <c r="BE38" s="77"/>
      <c r="BF38" s="39"/>
      <c r="BG38" s="39"/>
      <c r="BH38" s="76"/>
      <c r="BI38" s="39"/>
      <c r="BJ38" s="78"/>
      <c r="BK38" s="33"/>
    </row>
    <row r="39" spans="1:63" x14ac:dyDescent="0.35">
      <c r="A39" s="77"/>
      <c r="B39" s="39"/>
      <c r="C39" s="39"/>
      <c r="D39" s="39"/>
      <c r="E39" s="39"/>
      <c r="F39" s="73"/>
      <c r="G39" s="95">
        <f>Table1487453233343536331323[[#This Row],[Hours Worked]]*Table1487453233343536331323[[#This Row],[Rate]]</f>
        <v>0</v>
      </c>
      <c r="H39" s="116"/>
      <c r="I39" s="118">
        <f>IF(Table1487453233343536331323[[#This Row],[Equipment Used (Dropdown)]] &lt;&gt; "", RIGHT(Table1487453233343536331323[[#This Row],[Equipment Used (Dropdown)]],6),0)</f>
        <v>0</v>
      </c>
      <c r="J39" s="94"/>
      <c r="K39" s="95">
        <f>Table1487453233343536331323[[#This Row],[Rate (Auto selects)]]*Table1487453233343536331323[[#This Row],[Hours Used]]</f>
        <v>0</v>
      </c>
      <c r="S39" s="33"/>
      <c r="T39" s="39"/>
      <c r="U39" s="39"/>
      <c r="V39" s="39"/>
      <c r="W39" s="39"/>
      <c r="X39" s="39"/>
      <c r="Y39" s="112">
        <f>IF(X39 &lt;&gt; "", RIGHT(Table15775311283848586881828[[#This Row],[Class (Dropdown)]],6),0)</f>
        <v>0</v>
      </c>
      <c r="Z39" s="108"/>
      <c r="AA39" s="107"/>
      <c r="AB39" s="111">
        <f>Table15775311283848586881828[[#This Row],[Rate (Auto fill)]]*Table15775311283848586881828[[#This Row],[Hours Groomed]]</f>
        <v>0</v>
      </c>
      <c r="AC39" s="32"/>
      <c r="AD39" s="39"/>
      <c r="AE39" s="39"/>
      <c r="AF39" s="39"/>
      <c r="AG39" s="39"/>
      <c r="AH39" s="78"/>
      <c r="AI39" s="33"/>
      <c r="AJ39" s="39"/>
      <c r="AK39" s="39"/>
      <c r="AL39" s="39"/>
      <c r="AM39" s="76"/>
      <c r="AN39" s="39"/>
      <c r="AO39" s="39"/>
      <c r="AP39" s="33"/>
      <c r="AQ39" s="77"/>
      <c r="AR39" s="39"/>
      <c r="AS39" s="39"/>
      <c r="AT39" s="76"/>
      <c r="AU39" s="39"/>
      <c r="AV39" s="78"/>
      <c r="AW39" s="33"/>
      <c r="AX39" s="77"/>
      <c r="AY39" s="39"/>
      <c r="AZ39" s="39"/>
      <c r="BA39" s="76"/>
      <c r="BB39" s="39"/>
      <c r="BC39" s="78"/>
      <c r="BD39" s="33"/>
      <c r="BE39" s="77"/>
      <c r="BF39" s="39"/>
      <c r="BG39" s="39"/>
      <c r="BH39" s="76"/>
      <c r="BI39" s="39"/>
      <c r="BJ39" s="78"/>
      <c r="BK39" s="33"/>
    </row>
    <row r="40" spans="1:63" x14ac:dyDescent="0.35">
      <c r="A40" s="77"/>
      <c r="B40" s="39"/>
      <c r="C40" s="39"/>
      <c r="D40" s="39"/>
      <c r="E40" s="39"/>
      <c r="F40" s="73"/>
      <c r="G40" s="95">
        <f>Table1487453233343536331323[[#This Row],[Hours Worked]]*Table1487453233343536331323[[#This Row],[Rate]]</f>
        <v>0</v>
      </c>
      <c r="H40" s="116"/>
      <c r="I40" s="118">
        <f>IF(Table1487453233343536331323[[#This Row],[Equipment Used (Dropdown)]] &lt;&gt; "", RIGHT(Table1487453233343536331323[[#This Row],[Equipment Used (Dropdown)]],6),0)</f>
        <v>0</v>
      </c>
      <c r="J40" s="94"/>
      <c r="K40" s="95">
        <f>Table1487453233343536331323[[#This Row],[Rate (Auto selects)]]*Table1487453233343536331323[[#This Row],[Hours Used]]</f>
        <v>0</v>
      </c>
      <c r="S40" s="33"/>
      <c r="T40" s="39"/>
      <c r="U40" s="39"/>
      <c r="V40" s="39"/>
      <c r="W40" s="39"/>
      <c r="X40" s="39"/>
      <c r="Y40" s="112">
        <f>IF(X40 &lt;&gt; "", RIGHT(Table15775311283848586881828[[#This Row],[Class (Dropdown)]],6),0)</f>
        <v>0</v>
      </c>
      <c r="Z40" s="108"/>
      <c r="AA40" s="107"/>
      <c r="AB40" s="111">
        <f>Table15775311283848586881828[[#This Row],[Rate (Auto fill)]]*Table15775311283848586881828[[#This Row],[Hours Groomed]]</f>
        <v>0</v>
      </c>
      <c r="AC40" s="32"/>
      <c r="AD40" s="39"/>
      <c r="AE40" s="39"/>
      <c r="AF40" s="39"/>
      <c r="AG40" s="39"/>
      <c r="AH40" s="78"/>
      <c r="AI40" s="33"/>
      <c r="AJ40" s="39"/>
      <c r="AK40" s="39"/>
      <c r="AL40" s="39"/>
      <c r="AM40" s="76"/>
      <c r="AN40" s="39"/>
      <c r="AO40" s="39"/>
      <c r="AP40" s="33"/>
      <c r="AQ40" s="77"/>
      <c r="AR40" s="39"/>
      <c r="AS40" s="39"/>
      <c r="AT40" s="76"/>
      <c r="AU40" s="39"/>
      <c r="AV40" s="78"/>
      <c r="AW40" s="33"/>
      <c r="AX40" s="77"/>
      <c r="AY40" s="39"/>
      <c r="AZ40" s="39"/>
      <c r="BA40" s="76"/>
      <c r="BB40" s="39"/>
      <c r="BC40" s="78"/>
      <c r="BD40" s="33"/>
      <c r="BE40" s="77"/>
      <c r="BF40" s="39"/>
      <c r="BG40" s="39"/>
      <c r="BH40" s="76"/>
      <c r="BI40" s="39"/>
      <c r="BJ40" s="78"/>
      <c r="BK40" s="33"/>
    </row>
    <row r="41" spans="1:63" x14ac:dyDescent="0.35">
      <c r="A41" s="77"/>
      <c r="B41" s="39"/>
      <c r="C41" s="39"/>
      <c r="D41" s="39"/>
      <c r="E41" s="39"/>
      <c r="F41" s="73"/>
      <c r="G41" s="95">
        <f>Table1487453233343536331323[[#This Row],[Hours Worked]]*Table1487453233343536331323[[#This Row],[Rate]]</f>
        <v>0</v>
      </c>
      <c r="H41" s="116"/>
      <c r="I41" s="118">
        <f>IF(Table1487453233343536331323[[#This Row],[Equipment Used (Dropdown)]] &lt;&gt; "", RIGHT(Table1487453233343536331323[[#This Row],[Equipment Used (Dropdown)]],6),0)</f>
        <v>0</v>
      </c>
      <c r="J41" s="94"/>
      <c r="K41" s="95">
        <f>Table1487453233343536331323[[#This Row],[Rate (Auto selects)]]*Table1487453233343536331323[[#This Row],[Hours Used]]</f>
        <v>0</v>
      </c>
      <c r="S41" s="33"/>
      <c r="T41" s="39"/>
      <c r="U41" s="39"/>
      <c r="V41" s="39"/>
      <c r="W41" s="39"/>
      <c r="X41" s="39"/>
      <c r="Y41" s="112">
        <f>IF(X41 &lt;&gt; "", RIGHT(Table15775311283848586881828[[#This Row],[Class (Dropdown)]],6),0)</f>
        <v>0</v>
      </c>
      <c r="Z41" s="108"/>
      <c r="AA41" s="107"/>
      <c r="AB41" s="111">
        <f>Table15775311283848586881828[[#This Row],[Rate (Auto fill)]]*Table15775311283848586881828[[#This Row],[Hours Groomed]]</f>
        <v>0</v>
      </c>
      <c r="AC41" s="32"/>
      <c r="AD41" s="39"/>
      <c r="AE41" s="39"/>
      <c r="AF41" s="39"/>
      <c r="AG41" s="39"/>
      <c r="AH41" s="78"/>
      <c r="AI41" s="33"/>
      <c r="AJ41" s="39"/>
      <c r="AK41" s="39"/>
      <c r="AL41" s="39"/>
      <c r="AM41" s="76"/>
      <c r="AN41" s="39"/>
      <c r="AO41" s="39"/>
      <c r="AP41" s="33"/>
      <c r="AQ41" s="77"/>
      <c r="AR41" s="39"/>
      <c r="AS41" s="39"/>
      <c r="AT41" s="76"/>
      <c r="AU41" s="39"/>
      <c r="AV41" s="78"/>
      <c r="AW41" s="33"/>
      <c r="AX41" s="77"/>
      <c r="AY41" s="39"/>
      <c r="AZ41" s="39"/>
      <c r="BA41" s="76"/>
      <c r="BB41" s="39"/>
      <c r="BC41" s="78"/>
      <c r="BD41" s="33"/>
      <c r="BE41" s="77"/>
      <c r="BF41" s="39"/>
      <c r="BG41" s="39"/>
      <c r="BH41" s="76"/>
      <c r="BI41" s="39"/>
      <c r="BJ41" s="78"/>
      <c r="BK41" s="33"/>
    </row>
    <row r="42" spans="1:63" ht="15.6" thickBot="1" x14ac:dyDescent="0.4">
      <c r="A42" s="77"/>
      <c r="B42" s="39"/>
      <c r="C42" s="39"/>
      <c r="D42" s="39"/>
      <c r="E42" s="39"/>
      <c r="F42" s="73"/>
      <c r="G42" s="95">
        <f>Table1487453233343536331323[[#This Row],[Hours Worked]]*Table1487453233343536331323[[#This Row],[Rate]]</f>
        <v>0</v>
      </c>
      <c r="H42" s="116"/>
      <c r="I42" s="118">
        <f>IF(Table1487453233343536331323[[#This Row],[Equipment Used (Dropdown)]] &lt;&gt; "", RIGHT(Table1487453233343536331323[[#This Row],[Equipment Used (Dropdown)]],6),0)</f>
        <v>0</v>
      </c>
      <c r="J42" s="94"/>
      <c r="K42" s="95">
        <f>Table1487453233343536331323[[#This Row],[Rate (Auto selects)]]*Table1487453233343536331323[[#This Row],[Hours Used]]</f>
        <v>0</v>
      </c>
      <c r="S42" s="33"/>
      <c r="T42" s="39"/>
      <c r="U42" s="39"/>
      <c r="V42" s="39"/>
      <c r="W42" s="39"/>
      <c r="X42" s="39"/>
      <c r="Y42" s="112">
        <f>IF(X42 &lt;&gt; "", RIGHT(Table15775311283848586881828[[#This Row],[Class (Dropdown)]],6),0)</f>
        <v>0</v>
      </c>
      <c r="Z42" s="108"/>
      <c r="AA42" s="107"/>
      <c r="AB42" s="111">
        <f>Table15775311283848586881828[[#This Row],[Rate (Auto fill)]]*Table15775311283848586881828[[#This Row],[Hours Groomed]]</f>
        <v>0</v>
      </c>
      <c r="AC42" s="32"/>
      <c r="AD42" s="39"/>
      <c r="AE42" s="82"/>
      <c r="AF42" s="82"/>
      <c r="AG42" s="82"/>
      <c r="AH42" s="83"/>
      <c r="AI42" s="33"/>
      <c r="AJ42" s="39"/>
      <c r="AK42" s="39"/>
      <c r="AL42" s="39"/>
      <c r="AM42" s="76"/>
      <c r="AN42" s="39"/>
      <c r="AO42" s="39"/>
      <c r="AP42" s="33"/>
      <c r="AQ42" s="77"/>
      <c r="AR42" s="39"/>
      <c r="AS42" s="39"/>
      <c r="AT42" s="76"/>
      <c r="AU42" s="39"/>
      <c r="AV42" s="78"/>
      <c r="AW42" s="33"/>
      <c r="AX42" s="77"/>
      <c r="AY42" s="39"/>
      <c r="AZ42" s="39"/>
      <c r="BA42" s="76"/>
      <c r="BB42" s="39"/>
      <c r="BC42" s="78"/>
      <c r="BD42" s="33"/>
      <c r="BE42" s="77"/>
      <c r="BF42" s="39"/>
      <c r="BG42" s="39"/>
      <c r="BH42" s="76"/>
      <c r="BI42" s="39"/>
      <c r="BJ42" s="78"/>
      <c r="BK42" s="33"/>
    </row>
    <row r="43" spans="1:63" x14ac:dyDescent="0.35">
      <c r="A43" s="77"/>
      <c r="B43" s="39"/>
      <c r="C43" s="39"/>
      <c r="D43" s="39"/>
      <c r="E43" s="39"/>
      <c r="F43" s="73"/>
      <c r="G43" s="95">
        <f>Table1487453233343536331323[[#This Row],[Hours Worked]]*Table1487453233343536331323[[#This Row],[Rate]]</f>
        <v>0</v>
      </c>
      <c r="H43" s="116"/>
      <c r="I43" s="118">
        <f>IF(Table1487453233343536331323[[#This Row],[Equipment Used (Dropdown)]] &lt;&gt; "", RIGHT(Table1487453233343536331323[[#This Row],[Equipment Used (Dropdown)]],6),0)</f>
        <v>0</v>
      </c>
      <c r="J43" s="94"/>
      <c r="K43" s="95">
        <f>Table1487453233343536331323[[#This Row],[Rate (Auto selects)]]*Table1487453233343536331323[[#This Row],[Hours Used]]</f>
        <v>0</v>
      </c>
      <c r="S43" s="33"/>
      <c r="T43" s="39"/>
      <c r="U43" s="39"/>
      <c r="V43" s="39"/>
      <c r="W43" s="39"/>
      <c r="X43" s="39"/>
      <c r="Y43" s="112">
        <f>IF(X43 &lt;&gt; "", RIGHT(Table15775311283848586881828[[#This Row],[Class (Dropdown)]],6),0)</f>
        <v>0</v>
      </c>
      <c r="Z43" s="108"/>
      <c r="AA43" s="107"/>
      <c r="AB43" s="111">
        <f>Table15775311283848586881828[[#This Row],[Rate (Auto fill)]]*Table15775311283848586881828[[#This Row],[Hours Groomed]]</f>
        <v>0</v>
      </c>
      <c r="AC43" s="32"/>
      <c r="AD43" s="84"/>
      <c r="AE43" s="85"/>
      <c r="AF43" s="85"/>
      <c r="AI43" s="33"/>
      <c r="AJ43" s="39"/>
      <c r="AK43" s="39"/>
      <c r="AL43" s="39"/>
      <c r="AM43" s="76"/>
      <c r="AN43" s="39"/>
      <c r="AO43" s="39"/>
      <c r="AP43" s="33"/>
      <c r="AQ43" s="77"/>
      <c r="AR43" s="39"/>
      <c r="AS43" s="39"/>
      <c r="AT43" s="76"/>
      <c r="AU43" s="39"/>
      <c r="AV43" s="78"/>
      <c r="AW43" s="33"/>
      <c r="AX43" s="77"/>
      <c r="AY43" s="39"/>
      <c r="AZ43" s="39"/>
      <c r="BA43" s="76"/>
      <c r="BB43" s="39"/>
      <c r="BC43" s="78"/>
      <c r="BD43" s="33"/>
      <c r="BE43" s="77"/>
      <c r="BF43" s="39"/>
      <c r="BG43" s="39"/>
      <c r="BH43" s="76"/>
      <c r="BI43" s="39"/>
      <c r="BJ43" s="78"/>
      <c r="BK43" s="33"/>
    </row>
    <row r="44" spans="1:63" x14ac:dyDescent="0.35">
      <c r="A44" s="77"/>
      <c r="B44" s="39"/>
      <c r="C44" s="39"/>
      <c r="D44" s="39"/>
      <c r="E44" s="39"/>
      <c r="F44" s="73"/>
      <c r="G44" s="95">
        <f>Table1487453233343536331323[[#This Row],[Hours Worked]]*Table1487453233343536331323[[#This Row],[Rate]]</f>
        <v>0</v>
      </c>
      <c r="H44" s="116"/>
      <c r="I44" s="118">
        <f>IF(Table1487453233343536331323[[#This Row],[Equipment Used (Dropdown)]] &lt;&gt; "", RIGHT(Table1487453233343536331323[[#This Row],[Equipment Used (Dropdown)]],6),0)</f>
        <v>0</v>
      </c>
      <c r="J44" s="94"/>
      <c r="K44" s="95">
        <f>Table1487453233343536331323[[#This Row],[Rate (Auto selects)]]*Table1487453233343536331323[[#This Row],[Hours Used]]</f>
        <v>0</v>
      </c>
      <c r="S44" s="33"/>
      <c r="T44" s="39"/>
      <c r="U44" s="39"/>
      <c r="V44" s="39"/>
      <c r="W44" s="39"/>
      <c r="X44" s="39"/>
      <c r="Y44" s="112">
        <f>IF(X44 &lt;&gt; "", RIGHT(Table15775311283848586881828[[#This Row],[Class (Dropdown)]],6),0)</f>
        <v>0</v>
      </c>
      <c r="Z44" s="108"/>
      <c r="AA44" s="107"/>
      <c r="AB44" s="111">
        <f>Table15775311283848586881828[[#This Row],[Rate (Auto fill)]]*Table15775311283848586881828[[#This Row],[Hours Groomed]]</f>
        <v>0</v>
      </c>
      <c r="AC44" s="32"/>
      <c r="AD44" s="84"/>
      <c r="AE44" s="85"/>
      <c r="AF44" s="85"/>
      <c r="AI44" s="33"/>
      <c r="AJ44" s="39"/>
      <c r="AK44" s="39"/>
      <c r="AL44" s="39"/>
      <c r="AM44" s="76"/>
      <c r="AN44" s="39"/>
      <c r="AO44" s="39"/>
      <c r="AP44" s="33"/>
      <c r="AQ44" s="77"/>
      <c r="AR44" s="39"/>
      <c r="AS44" s="39"/>
      <c r="AT44" s="76"/>
      <c r="AU44" s="39"/>
      <c r="AV44" s="78"/>
      <c r="AW44" s="33"/>
      <c r="AX44" s="77"/>
      <c r="AY44" s="39"/>
      <c r="AZ44" s="39"/>
      <c r="BA44" s="76"/>
      <c r="BB44" s="39"/>
      <c r="BC44" s="78"/>
      <c r="BD44" s="33"/>
      <c r="BE44" s="77"/>
      <c r="BF44" s="39"/>
      <c r="BG44" s="39"/>
      <c r="BH44" s="76"/>
      <c r="BI44" s="39"/>
      <c r="BJ44" s="78"/>
      <c r="BK44" s="33"/>
    </row>
    <row r="45" spans="1:63" x14ac:dyDescent="0.35">
      <c r="A45" s="77"/>
      <c r="B45" s="39"/>
      <c r="C45" s="39"/>
      <c r="D45" s="39"/>
      <c r="E45" s="39"/>
      <c r="F45" s="73"/>
      <c r="G45" s="95">
        <f>Table1487453233343536331323[[#This Row],[Hours Worked]]*Table1487453233343536331323[[#This Row],[Rate]]</f>
        <v>0</v>
      </c>
      <c r="H45" s="116"/>
      <c r="I45" s="118">
        <f>IF(Table1487453233343536331323[[#This Row],[Equipment Used (Dropdown)]] &lt;&gt; "", RIGHT(Table1487453233343536331323[[#This Row],[Equipment Used (Dropdown)]],6),0)</f>
        <v>0</v>
      </c>
      <c r="J45" s="94"/>
      <c r="K45" s="95">
        <f>Table1487453233343536331323[[#This Row],[Rate (Auto selects)]]*Table1487453233343536331323[[#This Row],[Hours Used]]</f>
        <v>0</v>
      </c>
      <c r="S45" s="33"/>
      <c r="T45" s="39"/>
      <c r="U45" s="39"/>
      <c r="V45" s="39"/>
      <c r="W45" s="39"/>
      <c r="X45" s="39"/>
      <c r="Y45" s="112">
        <f>IF(X45 &lt;&gt; "", RIGHT(Table15775311283848586881828[[#This Row],[Class (Dropdown)]],6),0)</f>
        <v>0</v>
      </c>
      <c r="Z45" s="108"/>
      <c r="AA45" s="107"/>
      <c r="AB45" s="111">
        <f>Table15775311283848586881828[[#This Row],[Rate (Auto fill)]]*Table15775311283848586881828[[#This Row],[Hours Groomed]]</f>
        <v>0</v>
      </c>
      <c r="AC45" s="32"/>
      <c r="AD45" s="84"/>
      <c r="AE45" s="85"/>
      <c r="AF45" s="85"/>
      <c r="AI45" s="33"/>
      <c r="AJ45" s="39"/>
      <c r="AK45" s="39"/>
      <c r="AL45" s="39"/>
      <c r="AM45" s="76"/>
      <c r="AN45" s="39"/>
      <c r="AO45" s="39"/>
      <c r="AP45" s="33"/>
      <c r="AQ45" s="77"/>
      <c r="AR45" s="39"/>
      <c r="AS45" s="39"/>
      <c r="AT45" s="76"/>
      <c r="AU45" s="39"/>
      <c r="AV45" s="78"/>
      <c r="AW45" s="33"/>
      <c r="AX45" s="77"/>
      <c r="AY45" s="39"/>
      <c r="AZ45" s="39"/>
      <c r="BA45" s="76"/>
      <c r="BB45" s="39"/>
      <c r="BC45" s="78"/>
      <c r="BD45" s="33"/>
      <c r="BE45" s="77"/>
      <c r="BF45" s="39"/>
      <c r="BG45" s="39"/>
      <c r="BH45" s="76"/>
      <c r="BI45" s="39"/>
      <c r="BJ45" s="78"/>
      <c r="BK45" s="33"/>
    </row>
    <row r="46" spans="1:63" x14ac:dyDescent="0.35">
      <c r="A46" s="77"/>
      <c r="B46" s="39"/>
      <c r="C46" s="39"/>
      <c r="D46" s="39"/>
      <c r="E46" s="39"/>
      <c r="F46" s="73"/>
      <c r="G46" s="95">
        <f>Table1487453233343536331323[[#This Row],[Hours Worked]]*Table1487453233343536331323[[#This Row],[Rate]]</f>
        <v>0</v>
      </c>
      <c r="H46" s="116"/>
      <c r="I46" s="118">
        <f>IF(Table1487453233343536331323[[#This Row],[Equipment Used (Dropdown)]] &lt;&gt; "", RIGHT(Table1487453233343536331323[[#This Row],[Equipment Used (Dropdown)]],6),0)</f>
        <v>0</v>
      </c>
      <c r="J46" s="94"/>
      <c r="K46" s="95">
        <f>Table1487453233343536331323[[#This Row],[Rate (Auto selects)]]*Table1487453233343536331323[[#This Row],[Hours Used]]</f>
        <v>0</v>
      </c>
      <c r="S46" s="33"/>
      <c r="T46" s="39"/>
      <c r="U46" s="39"/>
      <c r="V46" s="39"/>
      <c r="W46" s="39"/>
      <c r="X46" s="39"/>
      <c r="Y46" s="112">
        <f>IF(X46 &lt;&gt; "", RIGHT(Table15775311283848586881828[[#This Row],[Class (Dropdown)]],6),0)</f>
        <v>0</v>
      </c>
      <c r="Z46" s="108"/>
      <c r="AA46" s="107"/>
      <c r="AB46" s="111">
        <f>Table15775311283848586881828[[#This Row],[Rate (Auto fill)]]*Table15775311283848586881828[[#This Row],[Hours Groomed]]</f>
        <v>0</v>
      </c>
      <c r="AC46" s="32"/>
      <c r="AD46" s="84"/>
      <c r="AE46" s="85"/>
      <c r="AF46" s="85"/>
      <c r="AI46" s="33"/>
      <c r="AJ46" s="39"/>
      <c r="AK46" s="39"/>
      <c r="AL46" s="39"/>
      <c r="AM46" s="76"/>
      <c r="AN46" s="39"/>
      <c r="AO46" s="39"/>
      <c r="AP46" s="33"/>
      <c r="AQ46" s="77"/>
      <c r="AR46" s="39"/>
      <c r="AS46" s="39"/>
      <c r="AT46" s="76"/>
      <c r="AU46" s="39"/>
      <c r="AV46" s="78"/>
      <c r="AW46" s="33"/>
      <c r="AX46" s="77"/>
      <c r="AY46" s="39"/>
      <c r="AZ46" s="39"/>
      <c r="BA46" s="76"/>
      <c r="BB46" s="39"/>
      <c r="BC46" s="78"/>
      <c r="BD46" s="33"/>
      <c r="BE46" s="77"/>
      <c r="BF46" s="39"/>
      <c r="BG46" s="39"/>
      <c r="BH46" s="76"/>
      <c r="BI46" s="39"/>
      <c r="BJ46" s="78"/>
      <c r="BK46" s="33"/>
    </row>
    <row r="47" spans="1:63" x14ac:dyDescent="0.35">
      <c r="A47" s="77"/>
      <c r="B47" s="39"/>
      <c r="C47" s="39"/>
      <c r="D47" s="39"/>
      <c r="E47" s="39"/>
      <c r="F47" s="73"/>
      <c r="G47" s="95">
        <f>Table1487453233343536331323[[#This Row],[Hours Worked]]*Table1487453233343536331323[[#This Row],[Rate]]</f>
        <v>0</v>
      </c>
      <c r="H47" s="116"/>
      <c r="I47" s="118">
        <f>IF(Table1487453233343536331323[[#This Row],[Equipment Used (Dropdown)]] &lt;&gt; "", RIGHT(Table1487453233343536331323[[#This Row],[Equipment Used (Dropdown)]],6),0)</f>
        <v>0</v>
      </c>
      <c r="J47" s="94"/>
      <c r="K47" s="95">
        <f>Table1487453233343536331323[[#This Row],[Rate (Auto selects)]]*Table1487453233343536331323[[#This Row],[Hours Used]]</f>
        <v>0</v>
      </c>
      <c r="S47" s="33"/>
      <c r="T47" s="39"/>
      <c r="U47" s="39"/>
      <c r="V47" s="39"/>
      <c r="W47" s="39"/>
      <c r="X47" s="39"/>
      <c r="Y47" s="112">
        <f>IF(X47 &lt;&gt; "", RIGHT(Table15775311283848586881828[[#This Row],[Class (Dropdown)]],6),0)</f>
        <v>0</v>
      </c>
      <c r="Z47" s="108"/>
      <c r="AA47" s="107"/>
      <c r="AB47" s="111">
        <f>Table15775311283848586881828[[#This Row],[Rate (Auto fill)]]*Table15775311283848586881828[[#This Row],[Hours Groomed]]</f>
        <v>0</v>
      </c>
      <c r="AC47" s="32"/>
      <c r="AD47" s="84"/>
      <c r="AE47" s="85"/>
      <c r="AF47" s="85"/>
      <c r="AI47" s="33"/>
      <c r="AJ47" s="39"/>
      <c r="AK47" s="39"/>
      <c r="AL47" s="39"/>
      <c r="AM47" s="76"/>
      <c r="AN47" s="39"/>
      <c r="AO47" s="39"/>
      <c r="AP47" s="33"/>
      <c r="AQ47" s="77"/>
      <c r="AR47" s="39"/>
      <c r="AS47" s="39"/>
      <c r="AT47" s="76"/>
      <c r="AU47" s="39"/>
      <c r="AV47" s="78"/>
      <c r="AW47" s="33"/>
      <c r="AX47" s="77"/>
      <c r="AY47" s="39"/>
      <c r="AZ47" s="39"/>
      <c r="BA47" s="76"/>
      <c r="BB47" s="39"/>
      <c r="BC47" s="78"/>
      <c r="BD47" s="33"/>
      <c r="BE47" s="77"/>
      <c r="BF47" s="39"/>
      <c r="BG47" s="39"/>
      <c r="BH47" s="76"/>
      <c r="BI47" s="39"/>
      <c r="BJ47" s="78"/>
      <c r="BK47" s="33"/>
    </row>
    <row r="48" spans="1:63" x14ac:dyDescent="0.35">
      <c r="A48" s="77"/>
      <c r="B48" s="39"/>
      <c r="C48" s="39"/>
      <c r="D48" s="39"/>
      <c r="E48" s="39"/>
      <c r="F48" s="73"/>
      <c r="G48" s="95">
        <f>Table1487453233343536331323[[#This Row],[Hours Worked]]*Table1487453233343536331323[[#This Row],[Rate]]</f>
        <v>0</v>
      </c>
      <c r="H48" s="116"/>
      <c r="I48" s="118">
        <f>IF(Table1487453233343536331323[[#This Row],[Equipment Used (Dropdown)]] &lt;&gt; "", RIGHT(Table1487453233343536331323[[#This Row],[Equipment Used (Dropdown)]],6),0)</f>
        <v>0</v>
      </c>
      <c r="J48" s="94"/>
      <c r="K48" s="95">
        <f>Table1487453233343536331323[[#This Row],[Rate (Auto selects)]]*Table1487453233343536331323[[#This Row],[Hours Used]]</f>
        <v>0</v>
      </c>
      <c r="S48" s="33"/>
      <c r="T48" s="39"/>
      <c r="U48" s="39"/>
      <c r="V48" s="39"/>
      <c r="W48" s="39"/>
      <c r="X48" s="39"/>
      <c r="Y48" s="112">
        <f>IF(X48 &lt;&gt; "", RIGHT(Table15775311283848586881828[[#This Row],[Class (Dropdown)]],6),0)</f>
        <v>0</v>
      </c>
      <c r="Z48" s="108"/>
      <c r="AA48" s="107"/>
      <c r="AB48" s="111">
        <f>Table15775311283848586881828[[#This Row],[Rate (Auto fill)]]*Table15775311283848586881828[[#This Row],[Hours Groomed]]</f>
        <v>0</v>
      </c>
      <c r="AC48" s="32"/>
      <c r="AD48" s="84"/>
      <c r="AE48" s="85"/>
      <c r="AF48" s="85"/>
      <c r="AI48" s="33"/>
      <c r="AJ48" s="39"/>
      <c r="AK48" s="39"/>
      <c r="AL48" s="39"/>
      <c r="AM48" s="76"/>
      <c r="AN48" s="39"/>
      <c r="AO48" s="39"/>
      <c r="AP48" s="33"/>
      <c r="AQ48" s="77"/>
      <c r="AR48" s="39"/>
      <c r="AS48" s="39"/>
      <c r="AT48" s="76"/>
      <c r="AU48" s="39"/>
      <c r="AV48" s="78"/>
      <c r="AW48" s="33"/>
      <c r="AX48" s="77"/>
      <c r="AY48" s="39"/>
      <c r="AZ48" s="39"/>
      <c r="BA48" s="76"/>
      <c r="BB48" s="39"/>
      <c r="BC48" s="78"/>
      <c r="BD48" s="33"/>
      <c r="BE48" s="77"/>
      <c r="BF48" s="39"/>
      <c r="BG48" s="39"/>
      <c r="BH48" s="76"/>
      <c r="BI48" s="39"/>
      <c r="BJ48" s="78"/>
      <c r="BK48" s="33"/>
    </row>
    <row r="49" spans="1:63" x14ac:dyDescent="0.35">
      <c r="A49" s="77"/>
      <c r="B49" s="39"/>
      <c r="C49" s="39"/>
      <c r="D49" s="39"/>
      <c r="E49" s="39"/>
      <c r="F49" s="73"/>
      <c r="G49" s="95">
        <f>Table1487453233343536331323[[#This Row],[Hours Worked]]*Table1487453233343536331323[[#This Row],[Rate]]</f>
        <v>0</v>
      </c>
      <c r="H49" s="116"/>
      <c r="I49" s="118">
        <f>IF(Table1487453233343536331323[[#This Row],[Equipment Used (Dropdown)]] &lt;&gt; "", RIGHT(Table1487453233343536331323[[#This Row],[Equipment Used (Dropdown)]],6),0)</f>
        <v>0</v>
      </c>
      <c r="J49" s="94"/>
      <c r="K49" s="95">
        <f>Table1487453233343536331323[[#This Row],[Rate (Auto selects)]]*Table1487453233343536331323[[#This Row],[Hours Used]]</f>
        <v>0</v>
      </c>
      <c r="S49" s="33"/>
      <c r="T49" s="39"/>
      <c r="U49" s="39"/>
      <c r="V49" s="39"/>
      <c r="W49" s="39"/>
      <c r="X49" s="39"/>
      <c r="Y49" s="112">
        <f>IF(X49 &lt;&gt; "", RIGHT(Table15775311283848586881828[[#This Row],[Class (Dropdown)]],6),0)</f>
        <v>0</v>
      </c>
      <c r="Z49" s="108"/>
      <c r="AA49" s="107"/>
      <c r="AB49" s="111">
        <f>Table15775311283848586881828[[#This Row],[Rate (Auto fill)]]*Table15775311283848586881828[[#This Row],[Hours Groomed]]</f>
        <v>0</v>
      </c>
      <c r="AC49" s="32"/>
      <c r="AD49" s="84"/>
      <c r="AE49" s="85"/>
      <c r="AF49" s="85"/>
      <c r="AI49" s="33"/>
      <c r="AJ49" s="39"/>
      <c r="AK49" s="39"/>
      <c r="AL49" s="39"/>
      <c r="AM49" s="76"/>
      <c r="AN49" s="39"/>
      <c r="AO49" s="39"/>
      <c r="AP49" s="33"/>
      <c r="AQ49" s="77"/>
      <c r="AR49" s="39"/>
      <c r="AS49" s="39"/>
      <c r="AT49" s="76"/>
      <c r="AU49" s="39"/>
      <c r="AV49" s="78"/>
      <c r="AW49" s="33"/>
      <c r="AX49" s="77"/>
      <c r="AY49" s="39"/>
      <c r="AZ49" s="39"/>
      <c r="BA49" s="76"/>
      <c r="BB49" s="39"/>
      <c r="BC49" s="78"/>
      <c r="BD49" s="33"/>
      <c r="BE49" s="77"/>
      <c r="BF49" s="39"/>
      <c r="BG49" s="39"/>
      <c r="BH49" s="76"/>
      <c r="BI49" s="39"/>
      <c r="BJ49" s="78"/>
      <c r="BK49" s="33"/>
    </row>
    <row r="50" spans="1:63" x14ac:dyDescent="0.35">
      <c r="A50" s="77"/>
      <c r="B50" s="39"/>
      <c r="C50" s="39"/>
      <c r="D50" s="39"/>
      <c r="E50" s="39"/>
      <c r="F50" s="73"/>
      <c r="G50" s="95">
        <f>Table1487453233343536331323[[#This Row],[Hours Worked]]*Table1487453233343536331323[[#This Row],[Rate]]</f>
        <v>0</v>
      </c>
      <c r="H50" s="116"/>
      <c r="I50" s="118">
        <f>IF(Table1487453233343536331323[[#This Row],[Equipment Used (Dropdown)]] &lt;&gt; "", RIGHT(Table1487453233343536331323[[#This Row],[Equipment Used (Dropdown)]],6),0)</f>
        <v>0</v>
      </c>
      <c r="J50" s="94"/>
      <c r="K50" s="95">
        <f>Table1487453233343536331323[[#This Row],[Rate (Auto selects)]]*Table1487453233343536331323[[#This Row],[Hours Used]]</f>
        <v>0</v>
      </c>
      <c r="S50" s="33"/>
      <c r="T50" s="39"/>
      <c r="U50" s="39"/>
      <c r="V50" s="39"/>
      <c r="W50" s="39"/>
      <c r="X50" s="39"/>
      <c r="Y50" s="112">
        <f>IF(X50 &lt;&gt; "", RIGHT(Table15775311283848586881828[[#This Row],[Class (Dropdown)]],6),0)</f>
        <v>0</v>
      </c>
      <c r="Z50" s="108"/>
      <c r="AA50" s="107"/>
      <c r="AB50" s="111">
        <f>Table15775311283848586881828[[#This Row],[Rate (Auto fill)]]*Table15775311283848586881828[[#This Row],[Hours Groomed]]</f>
        <v>0</v>
      </c>
      <c r="AC50" s="32"/>
      <c r="AD50" s="84"/>
      <c r="AE50" s="85"/>
      <c r="AF50" s="85"/>
      <c r="AI50" s="33"/>
      <c r="AJ50" s="39"/>
      <c r="AK50" s="39"/>
      <c r="AL50" s="39"/>
      <c r="AM50" s="76"/>
      <c r="AN50" s="39"/>
      <c r="AO50" s="39"/>
      <c r="AP50" s="33"/>
      <c r="AQ50" s="77"/>
      <c r="AR50" s="39"/>
      <c r="AS50" s="39"/>
      <c r="AT50" s="76"/>
      <c r="AU50" s="39"/>
      <c r="AV50" s="78"/>
      <c r="AW50" s="33"/>
      <c r="AX50" s="77"/>
      <c r="AY50" s="39"/>
      <c r="AZ50" s="39"/>
      <c r="BA50" s="76"/>
      <c r="BB50" s="39"/>
      <c r="BC50" s="78"/>
      <c r="BD50" s="33"/>
      <c r="BE50" s="77"/>
      <c r="BF50" s="39"/>
      <c r="BG50" s="39"/>
      <c r="BH50" s="76"/>
      <c r="BI50" s="39"/>
      <c r="BJ50" s="78"/>
      <c r="BK50" s="33"/>
    </row>
    <row r="51" spans="1:63" x14ac:dyDescent="0.35">
      <c r="A51" s="77"/>
      <c r="B51" s="39"/>
      <c r="C51" s="39"/>
      <c r="D51" s="39"/>
      <c r="E51" s="39"/>
      <c r="F51" s="73"/>
      <c r="G51" s="95">
        <f>Table1487453233343536331323[[#This Row],[Hours Worked]]*Table1487453233343536331323[[#This Row],[Rate]]</f>
        <v>0</v>
      </c>
      <c r="H51" s="116"/>
      <c r="I51" s="118">
        <f>IF(Table1487453233343536331323[[#This Row],[Equipment Used (Dropdown)]] &lt;&gt; "", RIGHT(Table1487453233343536331323[[#This Row],[Equipment Used (Dropdown)]],6),0)</f>
        <v>0</v>
      </c>
      <c r="J51" s="94"/>
      <c r="K51" s="95">
        <f>Table1487453233343536331323[[#This Row],[Rate (Auto selects)]]*Table1487453233343536331323[[#This Row],[Hours Used]]</f>
        <v>0</v>
      </c>
      <c r="S51" s="33"/>
      <c r="T51" s="39"/>
      <c r="U51" s="39"/>
      <c r="V51" s="39"/>
      <c r="W51" s="39"/>
      <c r="X51" s="39"/>
      <c r="Y51" s="112">
        <f>IF(X51 &lt;&gt; "", RIGHT(Table15775311283848586881828[[#This Row],[Class (Dropdown)]],6),0)</f>
        <v>0</v>
      </c>
      <c r="Z51" s="108"/>
      <c r="AA51" s="107"/>
      <c r="AB51" s="111">
        <f>Table15775311283848586881828[[#This Row],[Rate (Auto fill)]]*Table15775311283848586881828[[#This Row],[Hours Groomed]]</f>
        <v>0</v>
      </c>
      <c r="AC51" s="32"/>
      <c r="AD51" s="84"/>
      <c r="AE51" s="85"/>
      <c r="AF51" s="85"/>
      <c r="AI51" s="33"/>
      <c r="AJ51" s="39"/>
      <c r="AK51" s="39"/>
      <c r="AL51" s="39"/>
      <c r="AM51" s="76"/>
      <c r="AN51" s="39"/>
      <c r="AO51" s="39"/>
      <c r="AP51" s="33"/>
      <c r="AQ51" s="77"/>
      <c r="AR51" s="39"/>
      <c r="AS51" s="39"/>
      <c r="AT51" s="76"/>
      <c r="AU51" s="39"/>
      <c r="AV51" s="78"/>
      <c r="AW51" s="33"/>
      <c r="AX51" s="77"/>
      <c r="AY51" s="39"/>
      <c r="AZ51" s="39"/>
      <c r="BA51" s="76"/>
      <c r="BB51" s="39"/>
      <c r="BC51" s="78"/>
      <c r="BD51" s="33"/>
      <c r="BE51" s="77"/>
      <c r="BF51" s="39"/>
      <c r="BG51" s="39"/>
      <c r="BH51" s="76"/>
      <c r="BI51" s="39"/>
      <c r="BJ51" s="78"/>
      <c r="BK51" s="33"/>
    </row>
    <row r="52" spans="1:63" x14ac:dyDescent="0.35">
      <c r="A52" s="77"/>
      <c r="B52" s="39"/>
      <c r="C52" s="39"/>
      <c r="D52" s="39"/>
      <c r="E52" s="39"/>
      <c r="F52" s="73"/>
      <c r="G52" s="95">
        <f>Table1487453233343536331323[[#This Row],[Hours Worked]]*Table1487453233343536331323[[#This Row],[Rate]]</f>
        <v>0</v>
      </c>
      <c r="H52" s="116"/>
      <c r="I52" s="118">
        <f>IF(Table1487453233343536331323[[#This Row],[Equipment Used (Dropdown)]] &lt;&gt; "", RIGHT(Table1487453233343536331323[[#This Row],[Equipment Used (Dropdown)]],6),0)</f>
        <v>0</v>
      </c>
      <c r="J52" s="94"/>
      <c r="K52" s="95">
        <f>Table1487453233343536331323[[#This Row],[Rate (Auto selects)]]*Table1487453233343536331323[[#This Row],[Hours Used]]</f>
        <v>0</v>
      </c>
      <c r="S52" s="33"/>
      <c r="T52" s="39"/>
      <c r="U52" s="39"/>
      <c r="V52" s="39"/>
      <c r="W52" s="39"/>
      <c r="X52" s="39"/>
      <c r="Y52" s="112">
        <f>IF(X52 &lt;&gt; "", RIGHT(Table15775311283848586881828[[#This Row],[Class (Dropdown)]],6),0)</f>
        <v>0</v>
      </c>
      <c r="Z52" s="108"/>
      <c r="AA52" s="107"/>
      <c r="AB52" s="111">
        <f>Table15775311283848586881828[[#This Row],[Rate (Auto fill)]]*Table15775311283848586881828[[#This Row],[Hours Groomed]]</f>
        <v>0</v>
      </c>
      <c r="AC52" s="32"/>
      <c r="AD52" s="84"/>
      <c r="AE52" s="85"/>
      <c r="AF52" s="85"/>
      <c r="AI52" s="33"/>
      <c r="AJ52" s="39"/>
      <c r="AK52" s="39"/>
      <c r="AL52" s="39"/>
      <c r="AM52" s="76"/>
      <c r="AN52" s="39"/>
      <c r="AO52" s="39"/>
      <c r="AP52" s="33"/>
      <c r="AQ52" s="77"/>
      <c r="AR52" s="39"/>
      <c r="AS52" s="39"/>
      <c r="AT52" s="76"/>
      <c r="AU52" s="39"/>
      <c r="AV52" s="78"/>
      <c r="AW52" s="33"/>
      <c r="AX52" s="77"/>
      <c r="AY52" s="39"/>
      <c r="AZ52" s="39"/>
      <c r="BA52" s="76"/>
      <c r="BB52" s="39"/>
      <c r="BC52" s="78"/>
      <c r="BD52" s="33"/>
      <c r="BE52" s="77"/>
      <c r="BF52" s="39"/>
      <c r="BG52" s="39"/>
      <c r="BH52" s="76"/>
      <c r="BI52" s="39"/>
      <c r="BJ52" s="78"/>
      <c r="BK52" s="33"/>
    </row>
    <row r="53" spans="1:63" x14ac:dyDescent="0.35">
      <c r="A53" s="77"/>
      <c r="B53" s="39"/>
      <c r="C53" s="39"/>
      <c r="D53" s="39"/>
      <c r="E53" s="39"/>
      <c r="F53" s="73"/>
      <c r="G53" s="95">
        <f>Table1487453233343536331323[[#This Row],[Hours Worked]]*Table1487453233343536331323[[#This Row],[Rate]]</f>
        <v>0</v>
      </c>
      <c r="H53" s="116"/>
      <c r="I53" s="118">
        <f>IF(Table1487453233343536331323[[#This Row],[Equipment Used (Dropdown)]] &lt;&gt; "", RIGHT(Table1487453233343536331323[[#This Row],[Equipment Used (Dropdown)]],6),0)</f>
        <v>0</v>
      </c>
      <c r="J53" s="94"/>
      <c r="K53" s="95">
        <f>Table1487453233343536331323[[#This Row],[Rate (Auto selects)]]*Table1487453233343536331323[[#This Row],[Hours Used]]</f>
        <v>0</v>
      </c>
      <c r="S53" s="33"/>
      <c r="T53" s="39"/>
      <c r="U53" s="39"/>
      <c r="V53" s="39"/>
      <c r="W53" s="39"/>
      <c r="X53" s="39"/>
      <c r="Y53" s="112">
        <f>IF(X53 &lt;&gt; "", RIGHT(Table15775311283848586881828[[#This Row],[Class (Dropdown)]],6),0)</f>
        <v>0</v>
      </c>
      <c r="Z53" s="108"/>
      <c r="AA53" s="107"/>
      <c r="AB53" s="111">
        <f>Table15775311283848586881828[[#This Row],[Rate (Auto fill)]]*Table15775311283848586881828[[#This Row],[Hours Groomed]]</f>
        <v>0</v>
      </c>
      <c r="AC53" s="32"/>
      <c r="AD53" s="84"/>
      <c r="AE53" s="85"/>
      <c r="AF53" s="85"/>
      <c r="AI53" s="33"/>
      <c r="AJ53" s="39"/>
      <c r="AK53" s="39"/>
      <c r="AL53" s="39"/>
      <c r="AM53" s="76"/>
      <c r="AN53" s="39"/>
      <c r="AO53" s="39"/>
      <c r="AP53" s="33"/>
      <c r="AQ53" s="77"/>
      <c r="AR53" s="39"/>
      <c r="AS53" s="39"/>
      <c r="AT53" s="76"/>
      <c r="AU53" s="39"/>
      <c r="AV53" s="78"/>
      <c r="AW53" s="33"/>
      <c r="AX53" s="77"/>
      <c r="AY53" s="39"/>
      <c r="AZ53" s="39"/>
      <c r="BA53" s="76"/>
      <c r="BB53" s="39"/>
      <c r="BC53" s="78"/>
      <c r="BD53" s="33"/>
      <c r="BE53" s="77"/>
      <c r="BF53" s="39"/>
      <c r="BG53" s="39"/>
      <c r="BH53" s="76"/>
      <c r="BI53" s="39"/>
      <c r="BJ53" s="78"/>
      <c r="BK53" s="33"/>
    </row>
    <row r="54" spans="1:63" x14ac:dyDescent="0.35">
      <c r="A54" s="77"/>
      <c r="B54" s="39"/>
      <c r="C54" s="39"/>
      <c r="D54" s="39"/>
      <c r="E54" s="39"/>
      <c r="F54" s="73"/>
      <c r="G54" s="95">
        <f>Table1487453233343536331323[[#This Row],[Hours Worked]]*Table1487453233343536331323[[#This Row],[Rate]]</f>
        <v>0</v>
      </c>
      <c r="H54" s="116"/>
      <c r="I54" s="118">
        <f>IF(Table1487453233343536331323[[#This Row],[Equipment Used (Dropdown)]] &lt;&gt; "", RIGHT(Table1487453233343536331323[[#This Row],[Equipment Used (Dropdown)]],6),0)</f>
        <v>0</v>
      </c>
      <c r="J54" s="94"/>
      <c r="K54" s="95">
        <f>Table1487453233343536331323[[#This Row],[Rate (Auto selects)]]*Table1487453233343536331323[[#This Row],[Hours Used]]</f>
        <v>0</v>
      </c>
      <c r="S54" s="33"/>
      <c r="T54" s="39"/>
      <c r="U54" s="39"/>
      <c r="V54" s="39"/>
      <c r="W54" s="39"/>
      <c r="X54" s="39"/>
      <c r="Y54" s="112">
        <f>IF(X54 &lt;&gt; "", RIGHT(Table15775311283848586881828[[#This Row],[Class (Dropdown)]],6),0)</f>
        <v>0</v>
      </c>
      <c r="Z54" s="108"/>
      <c r="AA54" s="107"/>
      <c r="AB54" s="111">
        <f>Table15775311283848586881828[[#This Row],[Rate (Auto fill)]]*Table15775311283848586881828[[#This Row],[Hours Groomed]]</f>
        <v>0</v>
      </c>
      <c r="AC54" s="32"/>
      <c r="AD54" s="84"/>
      <c r="AE54" s="85"/>
      <c r="AF54" s="85"/>
      <c r="AI54" s="33"/>
      <c r="AJ54" s="39"/>
      <c r="AK54" s="39"/>
      <c r="AL54" s="39"/>
      <c r="AM54" s="76"/>
      <c r="AN54" s="39"/>
      <c r="AO54" s="39"/>
      <c r="AP54" s="33"/>
      <c r="AQ54" s="77"/>
      <c r="AR54" s="39"/>
      <c r="AS54" s="39"/>
      <c r="AT54" s="76"/>
      <c r="AU54" s="39"/>
      <c r="AV54" s="78"/>
      <c r="AW54" s="33"/>
      <c r="AX54" s="77"/>
      <c r="AY54" s="39"/>
      <c r="AZ54" s="39"/>
      <c r="BA54" s="76"/>
      <c r="BB54" s="39"/>
      <c r="BC54" s="78"/>
      <c r="BD54" s="33"/>
      <c r="BE54" s="77"/>
      <c r="BF54" s="39"/>
      <c r="BG54" s="39"/>
      <c r="BH54" s="76"/>
      <c r="BI54" s="39"/>
      <c r="BJ54" s="78"/>
      <c r="BK54" s="33"/>
    </row>
    <row r="55" spans="1:63" x14ac:dyDescent="0.35">
      <c r="A55" s="77"/>
      <c r="B55" s="39"/>
      <c r="C55" s="39"/>
      <c r="D55" s="39"/>
      <c r="E55" s="39"/>
      <c r="F55" s="73"/>
      <c r="G55" s="95">
        <f>Table1487453233343536331323[[#This Row],[Hours Worked]]*Table1487453233343536331323[[#This Row],[Rate]]</f>
        <v>0</v>
      </c>
      <c r="H55" s="116"/>
      <c r="I55" s="118">
        <f>IF(Table1487453233343536331323[[#This Row],[Equipment Used (Dropdown)]] &lt;&gt; "", RIGHT(Table1487453233343536331323[[#This Row],[Equipment Used (Dropdown)]],6),0)</f>
        <v>0</v>
      </c>
      <c r="J55" s="94"/>
      <c r="K55" s="95">
        <f>Table1487453233343536331323[[#This Row],[Rate (Auto selects)]]*Table1487453233343536331323[[#This Row],[Hours Used]]</f>
        <v>0</v>
      </c>
      <c r="S55" s="33"/>
      <c r="T55" s="39"/>
      <c r="U55" s="39"/>
      <c r="V55" s="39"/>
      <c r="W55" s="39"/>
      <c r="X55" s="39"/>
      <c r="Y55" s="112">
        <f>IF(X55 &lt;&gt; "", RIGHT(Table15775311283848586881828[[#This Row],[Class (Dropdown)]],6),0)</f>
        <v>0</v>
      </c>
      <c r="Z55" s="108"/>
      <c r="AA55" s="107"/>
      <c r="AB55" s="111">
        <f>Table15775311283848586881828[[#This Row],[Rate (Auto fill)]]*Table15775311283848586881828[[#This Row],[Hours Groomed]]</f>
        <v>0</v>
      </c>
      <c r="AC55" s="32"/>
      <c r="AD55" s="84"/>
      <c r="AE55" s="85"/>
      <c r="AF55" s="85"/>
      <c r="AI55" s="33"/>
      <c r="AJ55" s="39"/>
      <c r="AK55" s="39"/>
      <c r="AL55" s="39"/>
      <c r="AM55" s="76"/>
      <c r="AN55" s="39"/>
      <c r="AO55" s="39"/>
      <c r="AP55" s="33"/>
      <c r="AQ55" s="77"/>
      <c r="AR55" s="39"/>
      <c r="AS55" s="39"/>
      <c r="AT55" s="76"/>
      <c r="AU55" s="39"/>
      <c r="AV55" s="78"/>
      <c r="AW55" s="33"/>
      <c r="AX55" s="77"/>
      <c r="AY55" s="39"/>
      <c r="AZ55" s="39"/>
      <c r="BA55" s="76"/>
      <c r="BB55" s="39"/>
      <c r="BC55" s="78"/>
      <c r="BD55" s="33"/>
      <c r="BE55" s="77"/>
      <c r="BF55" s="39"/>
      <c r="BG55" s="39"/>
      <c r="BH55" s="76"/>
      <c r="BI55" s="39"/>
      <c r="BJ55" s="78"/>
      <c r="BK55" s="33"/>
    </row>
    <row r="56" spans="1:63" x14ac:dyDescent="0.35">
      <c r="A56" s="77"/>
      <c r="B56" s="39"/>
      <c r="C56" s="39"/>
      <c r="D56" s="39"/>
      <c r="E56" s="39"/>
      <c r="F56" s="73"/>
      <c r="G56" s="95">
        <f>Table1487453233343536331323[[#This Row],[Hours Worked]]*Table1487453233343536331323[[#This Row],[Rate]]</f>
        <v>0</v>
      </c>
      <c r="H56" s="116"/>
      <c r="I56" s="118">
        <f>IF(Table1487453233343536331323[[#This Row],[Equipment Used (Dropdown)]] &lt;&gt; "", RIGHT(Table1487453233343536331323[[#This Row],[Equipment Used (Dropdown)]],6),0)</f>
        <v>0</v>
      </c>
      <c r="J56" s="94"/>
      <c r="K56" s="95">
        <f>Table1487453233343536331323[[#This Row],[Rate (Auto selects)]]*Table1487453233343536331323[[#This Row],[Hours Used]]</f>
        <v>0</v>
      </c>
      <c r="S56" s="33"/>
      <c r="T56" s="39"/>
      <c r="U56" s="39"/>
      <c r="V56" s="39"/>
      <c r="W56" s="39"/>
      <c r="X56" s="39"/>
      <c r="Y56" s="112">
        <f>IF(X56 &lt;&gt; "", RIGHT(Table15775311283848586881828[[#This Row],[Class (Dropdown)]],6),0)</f>
        <v>0</v>
      </c>
      <c r="Z56" s="108"/>
      <c r="AA56" s="107"/>
      <c r="AB56" s="111">
        <f>Table15775311283848586881828[[#This Row],[Rate (Auto fill)]]*Table15775311283848586881828[[#This Row],[Hours Groomed]]</f>
        <v>0</v>
      </c>
      <c r="AC56" s="32"/>
      <c r="AD56" s="84"/>
      <c r="AE56" s="85"/>
      <c r="AF56" s="85"/>
      <c r="AI56" s="33"/>
      <c r="AJ56" s="39"/>
      <c r="AK56" s="39"/>
      <c r="AL56" s="39"/>
      <c r="AM56" s="76"/>
      <c r="AN56" s="39"/>
      <c r="AO56" s="39"/>
      <c r="AP56" s="33"/>
      <c r="AQ56" s="77"/>
      <c r="AR56" s="39"/>
      <c r="AS56" s="39"/>
      <c r="AT56" s="76"/>
      <c r="AU56" s="39"/>
      <c r="AV56" s="78"/>
      <c r="AW56" s="33"/>
      <c r="AX56" s="77"/>
      <c r="AY56" s="39"/>
      <c r="AZ56" s="39"/>
      <c r="BA56" s="76"/>
      <c r="BB56" s="39"/>
      <c r="BC56" s="78"/>
      <c r="BD56" s="33"/>
      <c r="BE56" s="77"/>
      <c r="BF56" s="39"/>
      <c r="BG56" s="39"/>
      <c r="BH56" s="76"/>
      <c r="BI56" s="39"/>
      <c r="BJ56" s="78"/>
      <c r="BK56" s="33"/>
    </row>
    <row r="57" spans="1:63" x14ac:dyDescent="0.35">
      <c r="A57" s="77"/>
      <c r="B57" s="39"/>
      <c r="C57" s="39"/>
      <c r="D57" s="39"/>
      <c r="E57" s="39"/>
      <c r="F57" s="73"/>
      <c r="G57" s="95">
        <f>Table1487453233343536331323[[#This Row],[Hours Worked]]*Table1487453233343536331323[[#This Row],[Rate]]</f>
        <v>0</v>
      </c>
      <c r="H57" s="116"/>
      <c r="I57" s="118">
        <f>IF(Table1487453233343536331323[[#This Row],[Equipment Used (Dropdown)]] &lt;&gt; "", RIGHT(Table1487453233343536331323[[#This Row],[Equipment Used (Dropdown)]],6),0)</f>
        <v>0</v>
      </c>
      <c r="J57" s="94"/>
      <c r="K57" s="95">
        <f>Table1487453233343536331323[[#This Row],[Rate (Auto selects)]]*Table1487453233343536331323[[#This Row],[Hours Used]]</f>
        <v>0</v>
      </c>
      <c r="S57" s="33"/>
      <c r="T57" s="39"/>
      <c r="U57" s="39"/>
      <c r="V57" s="39"/>
      <c r="W57" s="39"/>
      <c r="X57" s="39"/>
      <c r="Y57" s="112">
        <f>IF(X57 &lt;&gt; "", RIGHT(Table15775311283848586881828[[#This Row],[Class (Dropdown)]],6),0)</f>
        <v>0</v>
      </c>
      <c r="Z57" s="108"/>
      <c r="AA57" s="107"/>
      <c r="AB57" s="111">
        <f>Table15775311283848586881828[[#This Row],[Rate (Auto fill)]]*Table15775311283848586881828[[#This Row],[Hours Groomed]]</f>
        <v>0</v>
      </c>
      <c r="AC57" s="32"/>
      <c r="AD57" s="84"/>
      <c r="AE57" s="85"/>
      <c r="AF57" s="85"/>
      <c r="AI57" s="33"/>
      <c r="AJ57" s="39"/>
      <c r="AK57" s="39"/>
      <c r="AL57" s="39"/>
      <c r="AM57" s="76"/>
      <c r="AN57" s="39"/>
      <c r="AO57" s="39"/>
      <c r="AP57" s="33"/>
      <c r="AQ57" s="77"/>
      <c r="AR57" s="39"/>
      <c r="AS57" s="39"/>
      <c r="AT57" s="76"/>
      <c r="AU57" s="39"/>
      <c r="AV57" s="78"/>
      <c r="AW57" s="33"/>
      <c r="AX57" s="77"/>
      <c r="AY57" s="39"/>
      <c r="AZ57" s="39"/>
      <c r="BA57" s="76"/>
      <c r="BB57" s="39"/>
      <c r="BC57" s="78"/>
      <c r="BD57" s="33"/>
      <c r="BE57" s="77"/>
      <c r="BF57" s="39"/>
      <c r="BG57" s="39"/>
      <c r="BH57" s="76"/>
      <c r="BI57" s="39"/>
      <c r="BJ57" s="78"/>
      <c r="BK57" s="33"/>
    </row>
    <row r="58" spans="1:63" x14ac:dyDescent="0.35">
      <c r="A58" s="77"/>
      <c r="B58" s="39"/>
      <c r="C58" s="39"/>
      <c r="D58" s="39"/>
      <c r="E58" s="39"/>
      <c r="F58" s="73"/>
      <c r="G58" s="95">
        <f>Table1487453233343536331323[[#This Row],[Hours Worked]]*Table1487453233343536331323[[#This Row],[Rate]]</f>
        <v>0</v>
      </c>
      <c r="H58" s="116"/>
      <c r="I58" s="118">
        <f>IF(Table1487453233343536331323[[#This Row],[Equipment Used (Dropdown)]] &lt;&gt; "", RIGHT(Table1487453233343536331323[[#This Row],[Equipment Used (Dropdown)]],6),0)</f>
        <v>0</v>
      </c>
      <c r="J58" s="94"/>
      <c r="K58" s="95">
        <f>Table1487453233343536331323[[#This Row],[Rate (Auto selects)]]*Table1487453233343536331323[[#This Row],[Hours Used]]</f>
        <v>0</v>
      </c>
      <c r="S58" s="33"/>
      <c r="T58" s="39"/>
      <c r="U58" s="39"/>
      <c r="V58" s="39"/>
      <c r="W58" s="39"/>
      <c r="X58" s="39"/>
      <c r="Y58" s="112">
        <f>IF(X58 &lt;&gt; "", RIGHT(Table15775311283848586881828[[#This Row],[Class (Dropdown)]],6),0)</f>
        <v>0</v>
      </c>
      <c r="Z58" s="108"/>
      <c r="AA58" s="107"/>
      <c r="AB58" s="111">
        <f>Table15775311283848586881828[[#This Row],[Rate (Auto fill)]]*Table15775311283848586881828[[#This Row],[Hours Groomed]]</f>
        <v>0</v>
      </c>
      <c r="AC58" s="32"/>
      <c r="AD58" s="84"/>
      <c r="AE58" s="85"/>
      <c r="AF58" s="85"/>
      <c r="AI58" s="33"/>
      <c r="AJ58" s="39"/>
      <c r="AK58" s="39"/>
      <c r="AL58" s="39"/>
      <c r="AM58" s="76"/>
      <c r="AN58" s="39"/>
      <c r="AO58" s="39"/>
      <c r="AP58" s="33"/>
      <c r="AQ58" s="77"/>
      <c r="AR58" s="39"/>
      <c r="AS58" s="39"/>
      <c r="AT58" s="76"/>
      <c r="AU58" s="39"/>
      <c r="AV58" s="78"/>
      <c r="AW58" s="33"/>
      <c r="AX58" s="77"/>
      <c r="AY58" s="39"/>
      <c r="AZ58" s="39"/>
      <c r="BA58" s="76"/>
      <c r="BB58" s="39"/>
      <c r="BC58" s="78"/>
      <c r="BD58" s="33"/>
      <c r="BE58" s="77"/>
      <c r="BF58" s="39"/>
      <c r="BG58" s="39"/>
      <c r="BH58" s="76"/>
      <c r="BI58" s="39"/>
      <c r="BJ58" s="78"/>
      <c r="BK58" s="33"/>
    </row>
    <row r="59" spans="1:63" x14ac:dyDescent="0.35">
      <c r="A59" s="77"/>
      <c r="B59" s="39"/>
      <c r="C59" s="39"/>
      <c r="D59" s="39"/>
      <c r="E59" s="39"/>
      <c r="F59" s="73"/>
      <c r="G59" s="95">
        <f>Table1487453233343536331323[[#This Row],[Hours Worked]]*Table1487453233343536331323[[#This Row],[Rate]]</f>
        <v>0</v>
      </c>
      <c r="H59" s="116"/>
      <c r="I59" s="118">
        <f>IF(Table1487453233343536331323[[#This Row],[Equipment Used (Dropdown)]] &lt;&gt; "", RIGHT(Table1487453233343536331323[[#This Row],[Equipment Used (Dropdown)]],6),0)</f>
        <v>0</v>
      </c>
      <c r="J59" s="94"/>
      <c r="K59" s="95">
        <f>Table1487453233343536331323[[#This Row],[Rate (Auto selects)]]*Table1487453233343536331323[[#This Row],[Hours Used]]</f>
        <v>0</v>
      </c>
      <c r="S59" s="33"/>
      <c r="T59" s="39"/>
      <c r="U59" s="39"/>
      <c r="V59" s="39"/>
      <c r="W59" s="39"/>
      <c r="X59" s="39"/>
      <c r="Y59" s="112">
        <f>IF(X59 &lt;&gt; "", RIGHT(Table15775311283848586881828[[#This Row],[Class (Dropdown)]],6),0)</f>
        <v>0</v>
      </c>
      <c r="Z59" s="108"/>
      <c r="AA59" s="107"/>
      <c r="AB59" s="111">
        <f>Table15775311283848586881828[[#This Row],[Rate (Auto fill)]]*Table15775311283848586881828[[#This Row],[Hours Groomed]]</f>
        <v>0</v>
      </c>
      <c r="AC59" s="32"/>
      <c r="AD59" s="84"/>
      <c r="AE59" s="85"/>
      <c r="AF59" s="85"/>
      <c r="AI59" s="33"/>
      <c r="AJ59" s="39"/>
      <c r="AK59" s="39"/>
      <c r="AL59" s="39"/>
      <c r="AM59" s="76"/>
      <c r="AN59" s="39"/>
      <c r="AO59" s="39"/>
      <c r="AP59" s="33"/>
      <c r="AQ59" s="77"/>
      <c r="AR59" s="39"/>
      <c r="AS59" s="39"/>
      <c r="AT59" s="76"/>
      <c r="AU59" s="39"/>
      <c r="AV59" s="78"/>
      <c r="AW59" s="33"/>
      <c r="AX59" s="77"/>
      <c r="AY59" s="39"/>
      <c r="AZ59" s="39"/>
      <c r="BA59" s="76"/>
      <c r="BB59" s="39"/>
      <c r="BC59" s="78"/>
      <c r="BD59" s="33"/>
      <c r="BE59" s="77"/>
      <c r="BF59" s="39"/>
      <c r="BG59" s="39"/>
      <c r="BH59" s="76"/>
      <c r="BI59" s="39"/>
      <c r="BJ59" s="78"/>
      <c r="BK59" s="33"/>
    </row>
    <row r="60" spans="1:63" x14ac:dyDescent="0.35">
      <c r="A60" s="77"/>
      <c r="B60" s="39"/>
      <c r="C60" s="39"/>
      <c r="D60" s="39"/>
      <c r="E60" s="39"/>
      <c r="F60" s="73"/>
      <c r="G60" s="95">
        <f>Table1487453233343536331323[[#This Row],[Hours Worked]]*Table1487453233343536331323[[#This Row],[Rate]]</f>
        <v>0</v>
      </c>
      <c r="H60" s="116"/>
      <c r="I60" s="118">
        <f>IF(Table1487453233343536331323[[#This Row],[Equipment Used (Dropdown)]] &lt;&gt; "", RIGHT(Table1487453233343536331323[[#This Row],[Equipment Used (Dropdown)]],6),0)</f>
        <v>0</v>
      </c>
      <c r="J60" s="94"/>
      <c r="K60" s="95">
        <f>Table1487453233343536331323[[#This Row],[Rate (Auto selects)]]*Table1487453233343536331323[[#This Row],[Hours Used]]</f>
        <v>0</v>
      </c>
      <c r="S60" s="33"/>
      <c r="T60" s="39"/>
      <c r="U60" s="39"/>
      <c r="V60" s="39"/>
      <c r="W60" s="39"/>
      <c r="X60" s="39"/>
      <c r="Y60" s="112">
        <f>IF(X60 &lt;&gt; "", RIGHT(Table15775311283848586881828[[#This Row],[Class (Dropdown)]],6),0)</f>
        <v>0</v>
      </c>
      <c r="Z60" s="108"/>
      <c r="AA60" s="107"/>
      <c r="AB60" s="111">
        <f>Table15775311283848586881828[[#This Row],[Rate (Auto fill)]]*Table15775311283848586881828[[#This Row],[Hours Groomed]]</f>
        <v>0</v>
      </c>
      <c r="AC60" s="32"/>
      <c r="AD60" s="84"/>
      <c r="AE60" s="85"/>
      <c r="AF60" s="85"/>
      <c r="AI60" s="33"/>
      <c r="AJ60" s="39"/>
      <c r="AK60" s="39"/>
      <c r="AL60" s="39"/>
      <c r="AM60" s="76"/>
      <c r="AN60" s="39"/>
      <c r="AO60" s="39"/>
      <c r="AP60" s="33"/>
      <c r="AQ60" s="77"/>
      <c r="AR60" s="39"/>
      <c r="AS60" s="39"/>
      <c r="AT60" s="76"/>
      <c r="AU60" s="39"/>
      <c r="AV60" s="78"/>
      <c r="AW60" s="33"/>
      <c r="AX60" s="77"/>
      <c r="AY60" s="39"/>
      <c r="AZ60" s="39"/>
      <c r="BA60" s="76"/>
      <c r="BB60" s="39"/>
      <c r="BC60" s="78"/>
      <c r="BD60" s="33"/>
      <c r="BE60" s="77"/>
      <c r="BF60" s="39"/>
      <c r="BG60" s="39"/>
      <c r="BH60" s="76"/>
      <c r="BI60" s="39"/>
      <c r="BJ60" s="78"/>
      <c r="BK60" s="33"/>
    </row>
    <row r="61" spans="1:63" x14ac:dyDescent="0.35">
      <c r="A61" s="77"/>
      <c r="B61" s="39"/>
      <c r="C61" s="39"/>
      <c r="D61" s="39"/>
      <c r="E61" s="39"/>
      <c r="F61" s="73"/>
      <c r="G61" s="95">
        <f>Table1487453233343536331323[[#This Row],[Hours Worked]]*Table1487453233343536331323[[#This Row],[Rate]]</f>
        <v>0</v>
      </c>
      <c r="H61" s="116"/>
      <c r="I61" s="118">
        <f>IF(Table1487453233343536331323[[#This Row],[Equipment Used (Dropdown)]] &lt;&gt; "", RIGHT(Table1487453233343536331323[[#This Row],[Equipment Used (Dropdown)]],6),0)</f>
        <v>0</v>
      </c>
      <c r="J61" s="94"/>
      <c r="K61" s="95">
        <f>Table1487453233343536331323[[#This Row],[Rate (Auto selects)]]*Table1487453233343536331323[[#This Row],[Hours Used]]</f>
        <v>0</v>
      </c>
      <c r="S61" s="33"/>
      <c r="T61" s="39"/>
      <c r="U61" s="39"/>
      <c r="V61" s="39"/>
      <c r="W61" s="39"/>
      <c r="X61" s="39"/>
      <c r="Y61" s="112">
        <f>IF(X61 &lt;&gt; "", RIGHT(Table15775311283848586881828[[#This Row],[Class (Dropdown)]],6),0)</f>
        <v>0</v>
      </c>
      <c r="Z61" s="108"/>
      <c r="AA61" s="107"/>
      <c r="AB61" s="111">
        <f>Table15775311283848586881828[[#This Row],[Rate (Auto fill)]]*Table15775311283848586881828[[#This Row],[Hours Groomed]]</f>
        <v>0</v>
      </c>
      <c r="AC61" s="32"/>
      <c r="AD61" s="84"/>
      <c r="AE61" s="85"/>
      <c r="AF61" s="85"/>
      <c r="AI61" s="33"/>
      <c r="AJ61" s="39"/>
      <c r="AK61" s="39"/>
      <c r="AL61" s="39"/>
      <c r="AM61" s="76"/>
      <c r="AN61" s="39"/>
      <c r="AO61" s="39"/>
      <c r="AP61" s="33"/>
      <c r="AQ61" s="77"/>
      <c r="AR61" s="39"/>
      <c r="AS61" s="39"/>
      <c r="AT61" s="76"/>
      <c r="AU61" s="39"/>
      <c r="AV61" s="78"/>
      <c r="AW61" s="33"/>
      <c r="AX61" s="77"/>
      <c r="AY61" s="39"/>
      <c r="AZ61" s="39"/>
      <c r="BA61" s="76"/>
      <c r="BB61" s="39"/>
      <c r="BC61" s="78"/>
      <c r="BD61" s="33"/>
      <c r="BE61" s="77"/>
      <c r="BF61" s="39"/>
      <c r="BG61" s="39"/>
      <c r="BH61" s="76"/>
      <c r="BI61" s="39"/>
      <c r="BJ61" s="78"/>
      <c r="BK61" s="33"/>
    </row>
    <row r="62" spans="1:63" x14ac:dyDescent="0.35">
      <c r="A62" s="77"/>
      <c r="B62" s="39"/>
      <c r="C62" s="39"/>
      <c r="D62" s="39"/>
      <c r="E62" s="39"/>
      <c r="F62" s="73"/>
      <c r="G62" s="95">
        <f>Table1487453233343536331323[[#This Row],[Hours Worked]]*Table1487453233343536331323[[#This Row],[Rate]]</f>
        <v>0</v>
      </c>
      <c r="H62" s="116"/>
      <c r="I62" s="118">
        <f>IF(Table1487453233343536331323[[#This Row],[Equipment Used (Dropdown)]] &lt;&gt; "", RIGHT(Table1487453233343536331323[[#This Row],[Equipment Used (Dropdown)]],6),0)</f>
        <v>0</v>
      </c>
      <c r="J62" s="94"/>
      <c r="K62" s="95">
        <f>Table1487453233343536331323[[#This Row],[Rate (Auto selects)]]*Table1487453233343536331323[[#This Row],[Hours Used]]</f>
        <v>0</v>
      </c>
      <c r="S62" s="33"/>
      <c r="T62" s="39"/>
      <c r="U62" s="39"/>
      <c r="V62" s="39"/>
      <c r="W62" s="39"/>
      <c r="X62" s="39"/>
      <c r="Y62" s="112">
        <f>IF(X62 &lt;&gt; "", RIGHT(Table15775311283848586881828[[#This Row],[Class (Dropdown)]],6),0)</f>
        <v>0</v>
      </c>
      <c r="Z62" s="108"/>
      <c r="AA62" s="107"/>
      <c r="AB62" s="111">
        <f>Table15775311283848586881828[[#This Row],[Rate (Auto fill)]]*Table15775311283848586881828[[#This Row],[Hours Groomed]]</f>
        <v>0</v>
      </c>
      <c r="AC62" s="32"/>
      <c r="AD62" s="84"/>
      <c r="AE62" s="85"/>
      <c r="AF62" s="85"/>
      <c r="AI62" s="33"/>
      <c r="AJ62" s="39"/>
      <c r="AK62" s="39"/>
      <c r="AL62" s="39"/>
      <c r="AM62" s="76"/>
      <c r="AN62" s="39"/>
      <c r="AO62" s="39"/>
      <c r="AP62" s="33"/>
      <c r="AQ62" s="77"/>
      <c r="AR62" s="39"/>
      <c r="AS62" s="39"/>
      <c r="AT62" s="76"/>
      <c r="AU62" s="39"/>
      <c r="AV62" s="78"/>
      <c r="AW62" s="33"/>
      <c r="AX62" s="77"/>
      <c r="AY62" s="39"/>
      <c r="AZ62" s="39"/>
      <c r="BA62" s="76"/>
      <c r="BB62" s="39"/>
      <c r="BC62" s="78"/>
      <c r="BD62" s="33"/>
      <c r="BE62" s="77"/>
      <c r="BF62" s="39"/>
      <c r="BG62" s="39"/>
      <c r="BH62" s="76"/>
      <c r="BI62" s="39"/>
      <c r="BJ62" s="78"/>
      <c r="BK62" s="33"/>
    </row>
    <row r="63" spans="1:63" x14ac:dyDescent="0.35">
      <c r="A63" s="77"/>
      <c r="B63" s="39"/>
      <c r="C63" s="39"/>
      <c r="D63" s="39"/>
      <c r="E63" s="39"/>
      <c r="F63" s="73"/>
      <c r="G63" s="95">
        <f>Table1487453233343536331323[[#This Row],[Hours Worked]]*Table1487453233343536331323[[#This Row],[Rate]]</f>
        <v>0</v>
      </c>
      <c r="H63" s="116"/>
      <c r="I63" s="118">
        <f>IF(Table1487453233343536331323[[#This Row],[Equipment Used (Dropdown)]] &lt;&gt; "", RIGHT(Table1487453233343536331323[[#This Row],[Equipment Used (Dropdown)]],6),0)</f>
        <v>0</v>
      </c>
      <c r="J63" s="94"/>
      <c r="K63" s="95">
        <f>Table1487453233343536331323[[#This Row],[Rate (Auto selects)]]*Table1487453233343536331323[[#This Row],[Hours Used]]</f>
        <v>0</v>
      </c>
      <c r="S63" s="33"/>
      <c r="T63" s="39"/>
      <c r="U63" s="39"/>
      <c r="V63" s="39"/>
      <c r="W63" s="39"/>
      <c r="X63" s="39"/>
      <c r="Y63" s="112">
        <f>IF(X63 &lt;&gt; "", RIGHT(Table15775311283848586881828[[#This Row],[Class (Dropdown)]],6),0)</f>
        <v>0</v>
      </c>
      <c r="Z63" s="108"/>
      <c r="AA63" s="107"/>
      <c r="AB63" s="111">
        <f>Table15775311283848586881828[[#This Row],[Rate (Auto fill)]]*Table15775311283848586881828[[#This Row],[Hours Groomed]]</f>
        <v>0</v>
      </c>
      <c r="AC63" s="32"/>
      <c r="AD63" s="84"/>
      <c r="AE63" s="85"/>
      <c r="AF63" s="85"/>
      <c r="AI63" s="33"/>
      <c r="AJ63" s="39"/>
      <c r="AK63" s="39"/>
      <c r="AL63" s="39"/>
      <c r="AM63" s="76"/>
      <c r="AN63" s="39"/>
      <c r="AO63" s="39"/>
      <c r="AP63" s="33"/>
      <c r="AQ63" s="77"/>
      <c r="AR63" s="39"/>
      <c r="AS63" s="39"/>
      <c r="AT63" s="76"/>
      <c r="AU63" s="39"/>
      <c r="AV63" s="78"/>
      <c r="AW63" s="33"/>
      <c r="AX63" s="77"/>
      <c r="AY63" s="39"/>
      <c r="AZ63" s="39"/>
      <c r="BA63" s="76"/>
      <c r="BB63" s="39"/>
      <c r="BC63" s="78"/>
      <c r="BD63" s="33"/>
      <c r="BE63" s="77"/>
      <c r="BF63" s="39"/>
      <c r="BG63" s="39"/>
      <c r="BH63" s="76"/>
      <c r="BI63" s="39"/>
      <c r="BJ63" s="78"/>
      <c r="BK63" s="33"/>
    </row>
    <row r="64" spans="1:63" x14ac:dyDescent="0.35">
      <c r="A64" s="77"/>
      <c r="B64" s="39"/>
      <c r="C64" s="39"/>
      <c r="D64" s="39"/>
      <c r="E64" s="39"/>
      <c r="F64" s="73"/>
      <c r="G64" s="95">
        <f>Table1487453233343536331323[[#This Row],[Hours Worked]]*Table1487453233343536331323[[#This Row],[Rate]]</f>
        <v>0</v>
      </c>
      <c r="H64" s="116"/>
      <c r="I64" s="118">
        <f>IF(Table1487453233343536331323[[#This Row],[Equipment Used (Dropdown)]] &lt;&gt; "", RIGHT(Table1487453233343536331323[[#This Row],[Equipment Used (Dropdown)]],6),0)</f>
        <v>0</v>
      </c>
      <c r="J64" s="94"/>
      <c r="K64" s="95">
        <f>Table1487453233343536331323[[#This Row],[Rate (Auto selects)]]*Table1487453233343536331323[[#This Row],[Hours Used]]</f>
        <v>0</v>
      </c>
      <c r="S64" s="33"/>
      <c r="T64" s="39"/>
      <c r="U64" s="39"/>
      <c r="V64" s="39"/>
      <c r="W64" s="39"/>
      <c r="X64" s="39"/>
      <c r="Y64" s="112">
        <f>IF(X64 &lt;&gt; "", RIGHT(Table15775311283848586881828[[#This Row],[Class (Dropdown)]],6),0)</f>
        <v>0</v>
      </c>
      <c r="Z64" s="108"/>
      <c r="AA64" s="107"/>
      <c r="AB64" s="111">
        <f>Table15775311283848586881828[[#This Row],[Rate (Auto fill)]]*Table15775311283848586881828[[#This Row],[Hours Groomed]]</f>
        <v>0</v>
      </c>
      <c r="AC64" s="32"/>
      <c r="AD64" s="84"/>
      <c r="AE64" s="85"/>
      <c r="AF64" s="85"/>
      <c r="AI64" s="33"/>
      <c r="AJ64" s="39"/>
      <c r="AK64" s="39"/>
      <c r="AL64" s="39"/>
      <c r="AM64" s="76"/>
      <c r="AN64" s="39"/>
      <c r="AO64" s="39"/>
      <c r="AP64" s="33"/>
      <c r="AQ64" s="77"/>
      <c r="AR64" s="39"/>
      <c r="AS64" s="39"/>
      <c r="AT64" s="76"/>
      <c r="AU64" s="39"/>
      <c r="AV64" s="78"/>
      <c r="AW64" s="33"/>
      <c r="AX64" s="77"/>
      <c r="AY64" s="39"/>
      <c r="AZ64" s="39"/>
      <c r="BA64" s="76"/>
      <c r="BB64" s="39"/>
      <c r="BC64" s="78"/>
      <c r="BD64" s="33"/>
      <c r="BE64" s="77"/>
      <c r="BF64" s="39"/>
      <c r="BG64" s="39"/>
      <c r="BH64" s="76"/>
      <c r="BI64" s="39"/>
      <c r="BJ64" s="78"/>
      <c r="BK64" s="33"/>
    </row>
    <row r="65" spans="1:63" x14ac:dyDescent="0.35">
      <c r="A65" s="77"/>
      <c r="B65" s="39"/>
      <c r="C65" s="39"/>
      <c r="D65" s="39"/>
      <c r="E65" s="39"/>
      <c r="F65" s="73"/>
      <c r="G65" s="95">
        <f>Table1487453233343536331323[[#This Row],[Hours Worked]]*Table1487453233343536331323[[#This Row],[Rate]]</f>
        <v>0</v>
      </c>
      <c r="H65" s="116"/>
      <c r="I65" s="118">
        <f>IF(Table1487453233343536331323[[#This Row],[Equipment Used (Dropdown)]] &lt;&gt; "", RIGHT(Table1487453233343536331323[[#This Row],[Equipment Used (Dropdown)]],6),0)</f>
        <v>0</v>
      </c>
      <c r="J65" s="94"/>
      <c r="K65" s="95">
        <f>Table1487453233343536331323[[#This Row],[Rate (Auto selects)]]*Table1487453233343536331323[[#This Row],[Hours Used]]</f>
        <v>0</v>
      </c>
      <c r="S65" s="33"/>
      <c r="T65" s="39"/>
      <c r="U65" s="39"/>
      <c r="V65" s="39"/>
      <c r="W65" s="39"/>
      <c r="X65" s="39"/>
      <c r="Y65" s="112">
        <f>IF(X65 &lt;&gt; "", RIGHT(Table15775311283848586881828[[#This Row],[Class (Dropdown)]],6),0)</f>
        <v>0</v>
      </c>
      <c r="Z65" s="108"/>
      <c r="AA65" s="107"/>
      <c r="AB65" s="111">
        <f>Table15775311283848586881828[[#This Row],[Rate (Auto fill)]]*Table15775311283848586881828[[#This Row],[Hours Groomed]]</f>
        <v>0</v>
      </c>
      <c r="AC65" s="32"/>
      <c r="AD65" s="84"/>
      <c r="AE65" s="85"/>
      <c r="AF65" s="85"/>
      <c r="AI65" s="33"/>
      <c r="AJ65" s="39"/>
      <c r="AK65" s="39"/>
      <c r="AL65" s="39"/>
      <c r="AM65" s="76"/>
      <c r="AN65" s="39"/>
      <c r="AO65" s="39"/>
      <c r="AP65" s="33"/>
      <c r="AQ65" s="77"/>
      <c r="AR65" s="39"/>
      <c r="AS65" s="39"/>
      <c r="AT65" s="76"/>
      <c r="AU65" s="39"/>
      <c r="AV65" s="78"/>
      <c r="AW65" s="33"/>
      <c r="AX65" s="77"/>
      <c r="AY65" s="39"/>
      <c r="AZ65" s="39"/>
      <c r="BA65" s="76"/>
      <c r="BB65" s="39"/>
      <c r="BC65" s="78"/>
      <c r="BD65" s="33"/>
      <c r="BE65" s="77"/>
      <c r="BF65" s="39"/>
      <c r="BG65" s="39"/>
      <c r="BH65" s="76"/>
      <c r="BI65" s="39"/>
      <c r="BJ65" s="78"/>
      <c r="BK65" s="33"/>
    </row>
    <row r="66" spans="1:63" x14ac:dyDescent="0.35">
      <c r="A66" s="77"/>
      <c r="B66" s="39"/>
      <c r="C66" s="39"/>
      <c r="D66" s="39"/>
      <c r="E66" s="39"/>
      <c r="F66" s="73"/>
      <c r="G66" s="95">
        <f>Table1487453233343536331323[[#This Row],[Hours Worked]]*Table1487453233343536331323[[#This Row],[Rate]]</f>
        <v>0</v>
      </c>
      <c r="H66" s="116"/>
      <c r="I66" s="118">
        <f>IF(Table1487453233343536331323[[#This Row],[Equipment Used (Dropdown)]] &lt;&gt; "", RIGHT(Table1487453233343536331323[[#This Row],[Equipment Used (Dropdown)]],6),0)</f>
        <v>0</v>
      </c>
      <c r="J66" s="94"/>
      <c r="K66" s="95">
        <f>Table1487453233343536331323[[#This Row],[Rate (Auto selects)]]*Table1487453233343536331323[[#This Row],[Hours Used]]</f>
        <v>0</v>
      </c>
      <c r="S66" s="33"/>
      <c r="T66" s="39"/>
      <c r="U66" s="39"/>
      <c r="V66" s="39"/>
      <c r="W66" s="39"/>
      <c r="X66" s="39"/>
      <c r="Y66" s="112">
        <f>IF(X66 &lt;&gt; "", RIGHT(Table15775311283848586881828[[#This Row],[Class (Dropdown)]],6),0)</f>
        <v>0</v>
      </c>
      <c r="Z66" s="108"/>
      <c r="AA66" s="107"/>
      <c r="AB66" s="111">
        <f>Table15775311283848586881828[[#This Row],[Rate (Auto fill)]]*Table15775311283848586881828[[#This Row],[Hours Groomed]]</f>
        <v>0</v>
      </c>
      <c r="AC66" s="32"/>
      <c r="AD66" s="84"/>
      <c r="AE66" s="85"/>
      <c r="AF66" s="85"/>
      <c r="AI66" s="33"/>
      <c r="AJ66" s="39"/>
      <c r="AK66" s="39"/>
      <c r="AL66" s="39"/>
      <c r="AM66" s="76"/>
      <c r="AN66" s="39"/>
      <c r="AO66" s="39"/>
      <c r="AP66" s="33"/>
      <c r="AQ66" s="77"/>
      <c r="AR66" s="39"/>
      <c r="AS66" s="39"/>
      <c r="AT66" s="76"/>
      <c r="AU66" s="39"/>
      <c r="AV66" s="78"/>
      <c r="AW66" s="33"/>
      <c r="AX66" s="77"/>
      <c r="AY66" s="39"/>
      <c r="AZ66" s="39"/>
      <c r="BA66" s="76"/>
      <c r="BB66" s="39"/>
      <c r="BC66" s="78"/>
      <c r="BD66" s="33"/>
      <c r="BE66" s="77"/>
      <c r="BF66" s="39"/>
      <c r="BG66" s="39"/>
      <c r="BH66" s="76"/>
      <c r="BI66" s="39"/>
      <c r="BJ66" s="78"/>
      <c r="BK66" s="33"/>
    </row>
    <row r="67" spans="1:63" x14ac:dyDescent="0.35">
      <c r="A67" s="77"/>
      <c r="B67" s="39"/>
      <c r="C67" s="39"/>
      <c r="D67" s="39"/>
      <c r="E67" s="39"/>
      <c r="F67" s="73"/>
      <c r="G67" s="95">
        <f>Table1487453233343536331323[[#This Row],[Hours Worked]]*Table1487453233343536331323[[#This Row],[Rate]]</f>
        <v>0</v>
      </c>
      <c r="H67" s="116"/>
      <c r="I67" s="118">
        <f>IF(Table1487453233343536331323[[#This Row],[Equipment Used (Dropdown)]] &lt;&gt; "", RIGHT(Table1487453233343536331323[[#This Row],[Equipment Used (Dropdown)]],6),0)</f>
        <v>0</v>
      </c>
      <c r="J67" s="94"/>
      <c r="K67" s="95">
        <f>Table1487453233343536331323[[#This Row],[Rate (Auto selects)]]*Table1487453233343536331323[[#This Row],[Hours Used]]</f>
        <v>0</v>
      </c>
      <c r="S67" s="33"/>
      <c r="T67" s="39"/>
      <c r="U67" s="39"/>
      <c r="V67" s="39"/>
      <c r="W67" s="39"/>
      <c r="X67" s="39"/>
      <c r="Y67" s="112">
        <f>IF(X67 &lt;&gt; "", RIGHT(Table15775311283848586881828[[#This Row],[Class (Dropdown)]],6),0)</f>
        <v>0</v>
      </c>
      <c r="Z67" s="108"/>
      <c r="AA67" s="107"/>
      <c r="AB67" s="111">
        <f>Table15775311283848586881828[[#This Row],[Rate (Auto fill)]]*Table15775311283848586881828[[#This Row],[Hours Groomed]]</f>
        <v>0</v>
      </c>
      <c r="AC67" s="32"/>
      <c r="AD67" s="84"/>
      <c r="AE67" s="85"/>
      <c r="AF67" s="85"/>
      <c r="AI67" s="33"/>
      <c r="AJ67" s="39"/>
      <c r="AK67" s="39"/>
      <c r="AL67" s="39"/>
      <c r="AM67" s="76"/>
      <c r="AN67" s="39"/>
      <c r="AO67" s="39"/>
      <c r="AP67" s="33"/>
      <c r="AQ67" s="77"/>
      <c r="AR67" s="39"/>
      <c r="AS67" s="39"/>
      <c r="AT67" s="76"/>
      <c r="AU67" s="39"/>
      <c r="AV67" s="78"/>
      <c r="AW67" s="33"/>
      <c r="AX67" s="77"/>
      <c r="AY67" s="39"/>
      <c r="AZ67" s="39"/>
      <c r="BA67" s="76"/>
      <c r="BB67" s="39"/>
      <c r="BC67" s="78"/>
      <c r="BD67" s="33"/>
      <c r="BE67" s="77"/>
      <c r="BF67" s="39"/>
      <c r="BG67" s="39"/>
      <c r="BH67" s="76"/>
      <c r="BI67" s="39"/>
      <c r="BJ67" s="78"/>
      <c r="BK67" s="33"/>
    </row>
    <row r="68" spans="1:63" x14ac:dyDescent="0.35">
      <c r="A68" s="77"/>
      <c r="B68" s="39"/>
      <c r="C68" s="39"/>
      <c r="D68" s="39"/>
      <c r="E68" s="39"/>
      <c r="F68" s="73"/>
      <c r="G68" s="95">
        <f>Table1487453233343536331323[[#This Row],[Hours Worked]]*Table1487453233343536331323[[#This Row],[Rate]]</f>
        <v>0</v>
      </c>
      <c r="H68" s="116"/>
      <c r="I68" s="118">
        <f>IF(Table1487453233343536331323[[#This Row],[Equipment Used (Dropdown)]] &lt;&gt; "", RIGHT(Table1487453233343536331323[[#This Row],[Equipment Used (Dropdown)]],6),0)</f>
        <v>0</v>
      </c>
      <c r="J68" s="94"/>
      <c r="K68" s="95">
        <f>Table1487453233343536331323[[#This Row],[Rate (Auto selects)]]*Table1487453233343536331323[[#This Row],[Hours Used]]</f>
        <v>0</v>
      </c>
      <c r="S68" s="33"/>
      <c r="T68" s="39"/>
      <c r="U68" s="39"/>
      <c r="V68" s="39"/>
      <c r="W68" s="39"/>
      <c r="X68" s="39"/>
      <c r="Y68" s="112">
        <f>IF(X68 &lt;&gt; "", RIGHT(Table15775311283848586881828[[#This Row],[Class (Dropdown)]],6),0)</f>
        <v>0</v>
      </c>
      <c r="Z68" s="108"/>
      <c r="AA68" s="107"/>
      <c r="AB68" s="111">
        <f>Table15775311283848586881828[[#This Row],[Rate (Auto fill)]]*Table15775311283848586881828[[#This Row],[Hours Groomed]]</f>
        <v>0</v>
      </c>
      <c r="AC68" s="32"/>
      <c r="AD68" s="84"/>
      <c r="AE68" s="85"/>
      <c r="AF68" s="85"/>
      <c r="AI68" s="33"/>
      <c r="AJ68" s="39"/>
      <c r="AK68" s="39"/>
      <c r="AL68" s="39"/>
      <c r="AM68" s="76"/>
      <c r="AN68" s="39"/>
      <c r="AO68" s="39"/>
      <c r="AP68" s="33"/>
      <c r="AQ68" s="77"/>
      <c r="AR68" s="39"/>
      <c r="AS68" s="39"/>
      <c r="AT68" s="76"/>
      <c r="AU68" s="39"/>
      <c r="AV68" s="78"/>
      <c r="AW68" s="33"/>
      <c r="AX68" s="77"/>
      <c r="AY68" s="39"/>
      <c r="AZ68" s="39"/>
      <c r="BA68" s="76"/>
      <c r="BB68" s="39"/>
      <c r="BC68" s="78"/>
      <c r="BD68" s="33"/>
      <c r="BE68" s="77"/>
      <c r="BF68" s="39"/>
      <c r="BG68" s="39"/>
      <c r="BH68" s="76"/>
      <c r="BI68" s="39"/>
      <c r="BJ68" s="78"/>
      <c r="BK68" s="33"/>
    </row>
    <row r="69" spans="1:63" x14ac:dyDescent="0.35">
      <c r="A69" s="77"/>
      <c r="B69" s="39"/>
      <c r="C69" s="39"/>
      <c r="D69" s="39"/>
      <c r="E69" s="39"/>
      <c r="F69" s="73"/>
      <c r="G69" s="95">
        <f>Table1487453233343536331323[[#This Row],[Hours Worked]]*Table1487453233343536331323[[#This Row],[Rate]]</f>
        <v>0</v>
      </c>
      <c r="H69" s="116"/>
      <c r="I69" s="118">
        <f>IF(Table1487453233343536331323[[#This Row],[Equipment Used (Dropdown)]] &lt;&gt; "", RIGHT(Table1487453233343536331323[[#This Row],[Equipment Used (Dropdown)]],6),0)</f>
        <v>0</v>
      </c>
      <c r="J69" s="94"/>
      <c r="K69" s="95">
        <f>Table1487453233343536331323[[#This Row],[Rate (Auto selects)]]*Table1487453233343536331323[[#This Row],[Hours Used]]</f>
        <v>0</v>
      </c>
      <c r="S69" s="33"/>
      <c r="T69" s="39"/>
      <c r="U69" s="39"/>
      <c r="V69" s="39"/>
      <c r="W69" s="39"/>
      <c r="X69" s="39"/>
      <c r="Y69" s="112">
        <f>IF(X69 &lt;&gt; "", RIGHT(Table15775311283848586881828[[#This Row],[Class (Dropdown)]],6),0)</f>
        <v>0</v>
      </c>
      <c r="Z69" s="108"/>
      <c r="AA69" s="107"/>
      <c r="AB69" s="111">
        <f>Table15775311283848586881828[[#This Row],[Rate (Auto fill)]]*Table15775311283848586881828[[#This Row],[Hours Groomed]]</f>
        <v>0</v>
      </c>
      <c r="AC69" s="32"/>
      <c r="AD69" s="84"/>
      <c r="AE69" s="85"/>
      <c r="AF69" s="85"/>
      <c r="AI69" s="33"/>
      <c r="AJ69" s="39"/>
      <c r="AK69" s="39"/>
      <c r="AL69" s="39"/>
      <c r="AM69" s="76"/>
      <c r="AN69" s="39"/>
      <c r="AO69" s="39"/>
      <c r="AP69" s="33"/>
      <c r="AQ69" s="77"/>
      <c r="AR69" s="39"/>
      <c r="AS69" s="39"/>
      <c r="AT69" s="76"/>
      <c r="AU69" s="39"/>
      <c r="AV69" s="78"/>
      <c r="AW69" s="33"/>
      <c r="AX69" s="77"/>
      <c r="AY69" s="39"/>
      <c r="AZ69" s="39"/>
      <c r="BA69" s="76"/>
      <c r="BB69" s="39"/>
      <c r="BC69" s="78"/>
      <c r="BD69" s="33"/>
      <c r="BE69" s="77"/>
      <c r="BF69" s="39"/>
      <c r="BG69" s="39"/>
      <c r="BH69" s="76"/>
      <c r="BI69" s="39"/>
      <c r="BJ69" s="78"/>
      <c r="BK69" s="33"/>
    </row>
    <row r="70" spans="1:63" x14ac:dyDescent="0.35">
      <c r="A70" s="77"/>
      <c r="B70" s="39"/>
      <c r="C70" s="39"/>
      <c r="D70" s="39"/>
      <c r="E70" s="39"/>
      <c r="F70" s="73"/>
      <c r="G70" s="95">
        <f>Table1487453233343536331323[[#This Row],[Hours Worked]]*Table1487453233343536331323[[#This Row],[Rate]]</f>
        <v>0</v>
      </c>
      <c r="H70" s="116"/>
      <c r="I70" s="118">
        <f>IF(Table1487453233343536331323[[#This Row],[Equipment Used (Dropdown)]] &lt;&gt; "", RIGHT(Table1487453233343536331323[[#This Row],[Equipment Used (Dropdown)]],6),0)</f>
        <v>0</v>
      </c>
      <c r="J70" s="94"/>
      <c r="K70" s="95">
        <f>Table1487453233343536331323[[#This Row],[Rate (Auto selects)]]*Table1487453233343536331323[[#This Row],[Hours Used]]</f>
        <v>0</v>
      </c>
      <c r="S70" s="33"/>
      <c r="T70" s="39"/>
      <c r="U70" s="39"/>
      <c r="V70" s="39"/>
      <c r="W70" s="39"/>
      <c r="X70" s="39"/>
      <c r="Y70" s="112">
        <f>IF(X70 &lt;&gt; "", RIGHT(Table15775311283848586881828[[#This Row],[Class (Dropdown)]],6),0)</f>
        <v>0</v>
      </c>
      <c r="Z70" s="108"/>
      <c r="AA70" s="107"/>
      <c r="AB70" s="111">
        <f>Table15775311283848586881828[[#This Row],[Rate (Auto fill)]]*Table15775311283848586881828[[#This Row],[Hours Groomed]]</f>
        <v>0</v>
      </c>
      <c r="AC70" s="32"/>
      <c r="AD70" s="84"/>
      <c r="AE70" s="85"/>
      <c r="AF70" s="85"/>
      <c r="AI70" s="33"/>
      <c r="AJ70" s="39"/>
      <c r="AK70" s="39"/>
      <c r="AL70" s="39"/>
      <c r="AM70" s="76"/>
      <c r="AN70" s="39"/>
      <c r="AO70" s="39"/>
      <c r="AP70" s="33"/>
      <c r="AQ70" s="77"/>
      <c r="AR70" s="39"/>
      <c r="AS70" s="39"/>
      <c r="AT70" s="76"/>
      <c r="AU70" s="39"/>
      <c r="AV70" s="78"/>
      <c r="AW70" s="33"/>
      <c r="AX70" s="77"/>
      <c r="AY70" s="39"/>
      <c r="AZ70" s="39"/>
      <c r="BA70" s="76"/>
      <c r="BB70" s="39"/>
      <c r="BC70" s="78"/>
      <c r="BD70" s="33"/>
      <c r="BE70" s="77"/>
      <c r="BF70" s="39"/>
      <c r="BG70" s="39"/>
      <c r="BH70" s="76"/>
      <c r="BI70" s="39"/>
      <c r="BJ70" s="78"/>
      <c r="BK70" s="33"/>
    </row>
    <row r="71" spans="1:63" x14ac:dyDescent="0.35">
      <c r="A71" s="77"/>
      <c r="B71" s="39"/>
      <c r="C71" s="39"/>
      <c r="D71" s="39"/>
      <c r="E71" s="39"/>
      <c r="F71" s="73"/>
      <c r="G71" s="95">
        <f>Table1487453233343536331323[[#This Row],[Hours Worked]]*Table1487453233343536331323[[#This Row],[Rate]]</f>
        <v>0</v>
      </c>
      <c r="H71" s="116"/>
      <c r="I71" s="118">
        <f>IF(Table1487453233343536331323[[#This Row],[Equipment Used (Dropdown)]] &lt;&gt; "", RIGHT(Table1487453233343536331323[[#This Row],[Equipment Used (Dropdown)]],6),0)</f>
        <v>0</v>
      </c>
      <c r="J71" s="94"/>
      <c r="K71" s="95">
        <f>Table1487453233343536331323[[#This Row],[Rate (Auto selects)]]*Table1487453233343536331323[[#This Row],[Hours Used]]</f>
        <v>0</v>
      </c>
      <c r="S71" s="33"/>
      <c r="T71" s="39"/>
      <c r="U71" s="39"/>
      <c r="V71" s="39"/>
      <c r="W71" s="39"/>
      <c r="X71" s="39"/>
      <c r="Y71" s="112">
        <f>IF(X71 &lt;&gt; "", RIGHT(Table15775311283848586881828[[#This Row],[Class (Dropdown)]],6),0)</f>
        <v>0</v>
      </c>
      <c r="Z71" s="108"/>
      <c r="AA71" s="107"/>
      <c r="AB71" s="111">
        <f>Table15775311283848586881828[[#This Row],[Rate (Auto fill)]]*Table15775311283848586881828[[#This Row],[Hours Groomed]]</f>
        <v>0</v>
      </c>
      <c r="AC71" s="32"/>
      <c r="AD71" s="84"/>
      <c r="AE71" s="85"/>
      <c r="AF71" s="85"/>
      <c r="AI71" s="33"/>
      <c r="AJ71" s="39"/>
      <c r="AK71" s="39"/>
      <c r="AL71" s="39"/>
      <c r="AM71" s="76"/>
      <c r="AN71" s="39"/>
      <c r="AO71" s="39"/>
      <c r="AP71" s="33"/>
      <c r="AQ71" s="77"/>
      <c r="AR71" s="39"/>
      <c r="AS71" s="39"/>
      <c r="AT71" s="76"/>
      <c r="AU71" s="39"/>
      <c r="AV71" s="78"/>
      <c r="AW71" s="33"/>
      <c r="AX71" s="77"/>
      <c r="AY71" s="39"/>
      <c r="AZ71" s="39"/>
      <c r="BA71" s="76"/>
      <c r="BB71" s="39"/>
      <c r="BC71" s="78"/>
      <c r="BD71" s="33"/>
      <c r="BE71" s="77"/>
      <c r="BF71" s="39"/>
      <c r="BG71" s="39"/>
      <c r="BH71" s="76"/>
      <c r="BI71" s="39"/>
      <c r="BJ71" s="78"/>
      <c r="BK71" s="33"/>
    </row>
    <row r="72" spans="1:63" x14ac:dyDescent="0.35">
      <c r="A72" s="77"/>
      <c r="B72" s="39"/>
      <c r="C72" s="39"/>
      <c r="D72" s="39"/>
      <c r="E72" s="39"/>
      <c r="F72" s="73"/>
      <c r="G72" s="95">
        <f>Table1487453233343536331323[[#This Row],[Hours Worked]]*Table1487453233343536331323[[#This Row],[Rate]]</f>
        <v>0</v>
      </c>
      <c r="H72" s="116"/>
      <c r="I72" s="118">
        <f>IF(Table1487453233343536331323[[#This Row],[Equipment Used (Dropdown)]] &lt;&gt; "", RIGHT(Table1487453233343536331323[[#This Row],[Equipment Used (Dropdown)]],6),0)</f>
        <v>0</v>
      </c>
      <c r="J72" s="94"/>
      <c r="K72" s="95">
        <f>Table1487453233343536331323[[#This Row],[Rate (Auto selects)]]*Table1487453233343536331323[[#This Row],[Hours Used]]</f>
        <v>0</v>
      </c>
      <c r="S72" s="33"/>
      <c r="T72" s="39"/>
      <c r="U72" s="39"/>
      <c r="V72" s="39"/>
      <c r="W72" s="39"/>
      <c r="X72" s="39"/>
      <c r="Y72" s="112">
        <f>IF(X72 &lt;&gt; "", RIGHT(Table15775311283848586881828[[#This Row],[Class (Dropdown)]],6),0)</f>
        <v>0</v>
      </c>
      <c r="Z72" s="108"/>
      <c r="AA72" s="107"/>
      <c r="AB72" s="111">
        <f>Table15775311283848586881828[[#This Row],[Rate (Auto fill)]]*Table15775311283848586881828[[#This Row],[Hours Groomed]]</f>
        <v>0</v>
      </c>
      <c r="AC72" s="32"/>
      <c r="AD72" s="84"/>
      <c r="AE72" s="85"/>
      <c r="AF72" s="85"/>
      <c r="AI72" s="33"/>
      <c r="AJ72" s="39"/>
      <c r="AK72" s="39"/>
      <c r="AL72" s="39"/>
      <c r="AM72" s="76"/>
      <c r="AN72" s="39"/>
      <c r="AO72" s="39"/>
      <c r="AP72" s="33"/>
      <c r="AQ72" s="77"/>
      <c r="AR72" s="39"/>
      <c r="AS72" s="39"/>
      <c r="AT72" s="76"/>
      <c r="AU72" s="39"/>
      <c r="AV72" s="78"/>
      <c r="AW72" s="33"/>
      <c r="AX72" s="77"/>
      <c r="AY72" s="39"/>
      <c r="AZ72" s="39"/>
      <c r="BA72" s="76"/>
      <c r="BB72" s="39"/>
      <c r="BC72" s="78"/>
      <c r="BD72" s="33"/>
      <c r="BE72" s="77"/>
      <c r="BF72" s="39"/>
      <c r="BG72" s="39"/>
      <c r="BH72" s="76"/>
      <c r="BI72" s="39"/>
      <c r="BJ72" s="78"/>
      <c r="BK72" s="33"/>
    </row>
    <row r="73" spans="1:63" x14ac:dyDescent="0.35">
      <c r="A73" s="77"/>
      <c r="B73" s="39"/>
      <c r="C73" s="39"/>
      <c r="D73" s="39"/>
      <c r="E73" s="39"/>
      <c r="F73" s="73"/>
      <c r="G73" s="95">
        <f>Table1487453233343536331323[[#This Row],[Hours Worked]]*Table1487453233343536331323[[#This Row],[Rate]]</f>
        <v>0</v>
      </c>
      <c r="H73" s="116"/>
      <c r="I73" s="118">
        <f>IF(Table1487453233343536331323[[#This Row],[Equipment Used (Dropdown)]] &lt;&gt; "", RIGHT(Table1487453233343536331323[[#This Row],[Equipment Used (Dropdown)]],6),0)</f>
        <v>0</v>
      </c>
      <c r="J73" s="94"/>
      <c r="K73" s="95">
        <f>Table1487453233343536331323[[#This Row],[Rate (Auto selects)]]*Table1487453233343536331323[[#This Row],[Hours Used]]</f>
        <v>0</v>
      </c>
      <c r="S73" s="33"/>
      <c r="T73" s="39"/>
      <c r="U73" s="39"/>
      <c r="V73" s="39"/>
      <c r="W73" s="39"/>
      <c r="X73" s="39"/>
      <c r="Y73" s="112">
        <f>IF(X73 &lt;&gt; "", RIGHT(Table15775311283848586881828[[#This Row],[Class (Dropdown)]],6),0)</f>
        <v>0</v>
      </c>
      <c r="Z73" s="108"/>
      <c r="AA73" s="107"/>
      <c r="AB73" s="111">
        <f>Table15775311283848586881828[[#This Row],[Rate (Auto fill)]]*Table15775311283848586881828[[#This Row],[Hours Groomed]]</f>
        <v>0</v>
      </c>
      <c r="AC73" s="32"/>
      <c r="AD73" s="84"/>
      <c r="AE73" s="85"/>
      <c r="AF73" s="85"/>
      <c r="AI73" s="33"/>
      <c r="AJ73" s="39"/>
      <c r="AK73" s="39"/>
      <c r="AL73" s="39"/>
      <c r="AM73" s="76"/>
      <c r="AN73" s="39"/>
      <c r="AO73" s="39"/>
      <c r="AP73" s="33"/>
      <c r="AQ73" s="77"/>
      <c r="AR73" s="39"/>
      <c r="AS73" s="39"/>
      <c r="AT73" s="76"/>
      <c r="AU73" s="39"/>
      <c r="AV73" s="78"/>
      <c r="AW73" s="33"/>
      <c r="AX73" s="77"/>
      <c r="AY73" s="39"/>
      <c r="AZ73" s="39"/>
      <c r="BA73" s="76"/>
      <c r="BB73" s="39"/>
      <c r="BC73" s="78"/>
      <c r="BD73" s="33"/>
      <c r="BE73" s="77"/>
      <c r="BF73" s="39"/>
      <c r="BG73" s="39"/>
      <c r="BH73" s="76"/>
      <c r="BI73" s="39"/>
      <c r="BJ73" s="78"/>
      <c r="BK73" s="33"/>
    </row>
    <row r="74" spans="1:63" x14ac:dyDescent="0.35">
      <c r="A74" s="77"/>
      <c r="B74" s="39"/>
      <c r="C74" s="39"/>
      <c r="D74" s="39"/>
      <c r="E74" s="39"/>
      <c r="F74" s="73"/>
      <c r="G74" s="95">
        <f>Table1487453233343536331323[[#This Row],[Hours Worked]]*Table1487453233343536331323[[#This Row],[Rate]]</f>
        <v>0</v>
      </c>
      <c r="H74" s="116"/>
      <c r="I74" s="118">
        <f>IF(Table1487453233343536331323[[#This Row],[Equipment Used (Dropdown)]] &lt;&gt; "", RIGHT(Table1487453233343536331323[[#This Row],[Equipment Used (Dropdown)]],6),0)</f>
        <v>0</v>
      </c>
      <c r="J74" s="94"/>
      <c r="K74" s="95">
        <f>Table1487453233343536331323[[#This Row],[Rate (Auto selects)]]*Table1487453233343536331323[[#This Row],[Hours Used]]</f>
        <v>0</v>
      </c>
      <c r="S74" s="33"/>
      <c r="T74" s="39"/>
      <c r="U74" s="39"/>
      <c r="V74" s="39"/>
      <c r="W74" s="39"/>
      <c r="X74" s="39"/>
      <c r="Y74" s="112">
        <f>IF(X74 &lt;&gt; "", RIGHT(Table15775311283848586881828[[#This Row],[Class (Dropdown)]],6),0)</f>
        <v>0</v>
      </c>
      <c r="Z74" s="108"/>
      <c r="AA74" s="107"/>
      <c r="AB74" s="111">
        <f>Table15775311283848586881828[[#This Row],[Rate (Auto fill)]]*Table15775311283848586881828[[#This Row],[Hours Groomed]]</f>
        <v>0</v>
      </c>
      <c r="AC74" s="32"/>
      <c r="AD74" s="84"/>
      <c r="AE74" s="85"/>
      <c r="AF74" s="85"/>
      <c r="AI74" s="33"/>
      <c r="AJ74" s="39"/>
      <c r="AK74" s="39"/>
      <c r="AL74" s="39"/>
      <c r="AM74" s="76"/>
      <c r="AN74" s="39"/>
      <c r="AO74" s="39"/>
      <c r="AP74" s="33"/>
      <c r="AQ74" s="77"/>
      <c r="AR74" s="39"/>
      <c r="AS74" s="39"/>
      <c r="AT74" s="76"/>
      <c r="AU74" s="39"/>
      <c r="AV74" s="78"/>
      <c r="AW74" s="33"/>
      <c r="AX74" s="77"/>
      <c r="AY74" s="39"/>
      <c r="AZ74" s="39"/>
      <c r="BA74" s="76"/>
      <c r="BB74" s="39"/>
      <c r="BC74" s="78"/>
      <c r="BD74" s="33"/>
      <c r="BE74" s="77"/>
      <c r="BF74" s="39"/>
      <c r="BG74" s="39"/>
      <c r="BH74" s="76"/>
      <c r="BI74" s="39"/>
      <c r="BJ74" s="78"/>
      <c r="BK74" s="33"/>
    </row>
    <row r="75" spans="1:63" x14ac:dyDescent="0.35">
      <c r="A75" s="77"/>
      <c r="B75" s="39"/>
      <c r="C75" s="39"/>
      <c r="D75" s="39"/>
      <c r="E75" s="39"/>
      <c r="F75" s="73"/>
      <c r="G75" s="95">
        <f>Table1487453233343536331323[[#This Row],[Hours Worked]]*Table1487453233343536331323[[#This Row],[Rate]]</f>
        <v>0</v>
      </c>
      <c r="H75" s="116"/>
      <c r="I75" s="118">
        <f>IF(Table1487453233343536331323[[#This Row],[Equipment Used (Dropdown)]] &lt;&gt; "", RIGHT(Table1487453233343536331323[[#This Row],[Equipment Used (Dropdown)]],6),0)</f>
        <v>0</v>
      </c>
      <c r="J75" s="94"/>
      <c r="K75" s="95">
        <f>Table1487453233343536331323[[#This Row],[Rate (Auto selects)]]*Table1487453233343536331323[[#This Row],[Hours Used]]</f>
        <v>0</v>
      </c>
      <c r="S75" s="33"/>
      <c r="T75" s="39"/>
      <c r="U75" s="39"/>
      <c r="V75" s="39"/>
      <c r="W75" s="39"/>
      <c r="X75" s="39"/>
      <c r="Y75" s="112">
        <f>IF(X75 &lt;&gt; "", RIGHT(Table15775311283848586881828[[#This Row],[Class (Dropdown)]],6),0)</f>
        <v>0</v>
      </c>
      <c r="Z75" s="108"/>
      <c r="AA75" s="107"/>
      <c r="AB75" s="111">
        <f>Table15775311283848586881828[[#This Row],[Rate (Auto fill)]]*Table15775311283848586881828[[#This Row],[Hours Groomed]]</f>
        <v>0</v>
      </c>
      <c r="AC75" s="32"/>
      <c r="AD75" s="84"/>
      <c r="AE75" s="85"/>
      <c r="AF75" s="85"/>
      <c r="AI75" s="33"/>
      <c r="AJ75" s="39"/>
      <c r="AK75" s="39"/>
      <c r="AL75" s="39"/>
      <c r="AM75" s="76"/>
      <c r="AN75" s="39"/>
      <c r="AO75" s="39"/>
      <c r="AP75" s="33"/>
      <c r="AQ75" s="77"/>
      <c r="AR75" s="39"/>
      <c r="AS75" s="39"/>
      <c r="AT75" s="76"/>
      <c r="AU75" s="39"/>
      <c r="AV75" s="78"/>
      <c r="AW75" s="33"/>
      <c r="AX75" s="77"/>
      <c r="AY75" s="39"/>
      <c r="AZ75" s="39"/>
      <c r="BA75" s="76"/>
      <c r="BB75" s="39"/>
      <c r="BC75" s="78"/>
      <c r="BD75" s="33"/>
      <c r="BE75" s="77"/>
      <c r="BF75" s="39"/>
      <c r="BG75" s="39"/>
      <c r="BH75" s="76"/>
      <c r="BI75" s="39"/>
      <c r="BJ75" s="78"/>
      <c r="BK75" s="33"/>
    </row>
    <row r="76" spans="1:63" x14ac:dyDescent="0.35">
      <c r="A76" s="77"/>
      <c r="B76" s="39"/>
      <c r="C76" s="39"/>
      <c r="D76" s="39"/>
      <c r="E76" s="39"/>
      <c r="F76" s="73"/>
      <c r="G76" s="95">
        <f>Table1487453233343536331323[[#This Row],[Hours Worked]]*Table1487453233343536331323[[#This Row],[Rate]]</f>
        <v>0</v>
      </c>
      <c r="H76" s="116"/>
      <c r="I76" s="118">
        <f>IF(Table1487453233343536331323[[#This Row],[Equipment Used (Dropdown)]] &lt;&gt; "", RIGHT(Table1487453233343536331323[[#This Row],[Equipment Used (Dropdown)]],6),0)</f>
        <v>0</v>
      </c>
      <c r="J76" s="94"/>
      <c r="K76" s="95">
        <f>Table1487453233343536331323[[#This Row],[Rate (Auto selects)]]*Table1487453233343536331323[[#This Row],[Hours Used]]</f>
        <v>0</v>
      </c>
      <c r="S76" s="33"/>
      <c r="T76" s="39"/>
      <c r="U76" s="39"/>
      <c r="V76" s="39"/>
      <c r="W76" s="39"/>
      <c r="X76" s="39"/>
      <c r="Y76" s="112">
        <f>IF(X76 &lt;&gt; "", RIGHT(Table15775311283848586881828[[#This Row],[Class (Dropdown)]],6),0)</f>
        <v>0</v>
      </c>
      <c r="Z76" s="108"/>
      <c r="AA76" s="107"/>
      <c r="AB76" s="111">
        <f>Table15775311283848586881828[[#This Row],[Rate (Auto fill)]]*Table15775311283848586881828[[#This Row],[Hours Groomed]]</f>
        <v>0</v>
      </c>
      <c r="AC76" s="32"/>
      <c r="AD76" s="84"/>
      <c r="AE76" s="85"/>
      <c r="AF76" s="85"/>
      <c r="AI76" s="33"/>
      <c r="AJ76" s="39"/>
      <c r="AK76" s="39"/>
      <c r="AL76" s="39"/>
      <c r="AM76" s="76"/>
      <c r="AN76" s="39"/>
      <c r="AO76" s="39"/>
      <c r="AP76" s="33"/>
      <c r="AQ76" s="77"/>
      <c r="AR76" s="39"/>
      <c r="AS76" s="39"/>
      <c r="AT76" s="76"/>
      <c r="AU76" s="39"/>
      <c r="AV76" s="78"/>
      <c r="AW76" s="33"/>
      <c r="AX76" s="77"/>
      <c r="AY76" s="39"/>
      <c r="AZ76" s="39"/>
      <c r="BA76" s="76"/>
      <c r="BB76" s="39"/>
      <c r="BC76" s="78"/>
      <c r="BD76" s="33"/>
      <c r="BE76" s="77"/>
      <c r="BF76" s="39"/>
      <c r="BG76" s="39"/>
      <c r="BH76" s="76"/>
      <c r="BI76" s="39"/>
      <c r="BJ76" s="78"/>
      <c r="BK76" s="33"/>
    </row>
    <row r="77" spans="1:63" x14ac:dyDescent="0.35">
      <c r="A77" s="77"/>
      <c r="B77" s="39"/>
      <c r="C77" s="39"/>
      <c r="D77" s="39"/>
      <c r="E77" s="39"/>
      <c r="F77" s="73"/>
      <c r="G77" s="95">
        <f>Table1487453233343536331323[[#This Row],[Hours Worked]]*Table1487453233343536331323[[#This Row],[Rate]]</f>
        <v>0</v>
      </c>
      <c r="H77" s="116"/>
      <c r="I77" s="118">
        <f>IF(Table1487453233343536331323[[#This Row],[Equipment Used (Dropdown)]] &lt;&gt; "", RIGHT(Table1487453233343536331323[[#This Row],[Equipment Used (Dropdown)]],6),0)</f>
        <v>0</v>
      </c>
      <c r="J77" s="94"/>
      <c r="K77" s="95">
        <f>Table1487453233343536331323[[#This Row],[Rate (Auto selects)]]*Table1487453233343536331323[[#This Row],[Hours Used]]</f>
        <v>0</v>
      </c>
      <c r="S77" s="33"/>
      <c r="T77" s="39"/>
      <c r="U77" s="39"/>
      <c r="V77" s="39"/>
      <c r="W77" s="39"/>
      <c r="X77" s="39"/>
      <c r="Y77" s="112">
        <f>IF(X77 &lt;&gt; "", RIGHT(Table15775311283848586881828[[#This Row],[Class (Dropdown)]],6),0)</f>
        <v>0</v>
      </c>
      <c r="Z77" s="108"/>
      <c r="AA77" s="107"/>
      <c r="AB77" s="111">
        <f>Table15775311283848586881828[[#This Row],[Rate (Auto fill)]]*Table15775311283848586881828[[#This Row],[Hours Groomed]]</f>
        <v>0</v>
      </c>
      <c r="AC77" s="32"/>
      <c r="AD77" s="84"/>
      <c r="AE77" s="85"/>
      <c r="AF77" s="85"/>
      <c r="AI77" s="33"/>
      <c r="AJ77" s="39"/>
      <c r="AK77" s="39"/>
      <c r="AL77" s="39"/>
      <c r="AM77" s="76"/>
      <c r="AN77" s="39"/>
      <c r="AO77" s="39"/>
      <c r="AP77" s="33"/>
      <c r="AQ77" s="77"/>
      <c r="AR77" s="39"/>
      <c r="AS77" s="39"/>
      <c r="AT77" s="76"/>
      <c r="AU77" s="39"/>
      <c r="AV77" s="78"/>
      <c r="AW77" s="33"/>
      <c r="AX77" s="77"/>
      <c r="AY77" s="39"/>
      <c r="AZ77" s="39"/>
      <c r="BA77" s="76"/>
      <c r="BB77" s="39"/>
      <c r="BC77" s="78"/>
      <c r="BD77" s="33"/>
      <c r="BE77" s="77"/>
      <c r="BF77" s="39"/>
      <c r="BG77" s="39"/>
      <c r="BH77" s="76"/>
      <c r="BI77" s="39"/>
      <c r="BJ77" s="78"/>
      <c r="BK77" s="33"/>
    </row>
    <row r="78" spans="1:63" x14ac:dyDescent="0.35">
      <c r="A78" s="77"/>
      <c r="B78" s="39"/>
      <c r="C78" s="39"/>
      <c r="D78" s="39"/>
      <c r="E78" s="39"/>
      <c r="F78" s="73"/>
      <c r="G78" s="95">
        <f>Table1487453233343536331323[[#This Row],[Hours Worked]]*Table1487453233343536331323[[#This Row],[Rate]]</f>
        <v>0</v>
      </c>
      <c r="H78" s="116"/>
      <c r="I78" s="118">
        <f>IF(Table1487453233343536331323[[#This Row],[Equipment Used (Dropdown)]] &lt;&gt; "", RIGHT(Table1487453233343536331323[[#This Row],[Equipment Used (Dropdown)]],6),0)</f>
        <v>0</v>
      </c>
      <c r="J78" s="94"/>
      <c r="K78" s="95">
        <f>Table1487453233343536331323[[#This Row],[Rate (Auto selects)]]*Table1487453233343536331323[[#This Row],[Hours Used]]</f>
        <v>0</v>
      </c>
      <c r="S78" s="33"/>
      <c r="T78" s="39"/>
      <c r="U78" s="39"/>
      <c r="V78" s="39"/>
      <c r="W78" s="39"/>
      <c r="X78" s="39"/>
      <c r="Y78" s="112">
        <f>IF(X78 &lt;&gt; "", RIGHT(Table15775311283848586881828[[#This Row],[Class (Dropdown)]],6),0)</f>
        <v>0</v>
      </c>
      <c r="Z78" s="108"/>
      <c r="AA78" s="107"/>
      <c r="AB78" s="111">
        <f>Table15775311283848586881828[[#This Row],[Rate (Auto fill)]]*Table15775311283848586881828[[#This Row],[Hours Groomed]]</f>
        <v>0</v>
      </c>
      <c r="AC78" s="32"/>
      <c r="AD78" s="84"/>
      <c r="AE78" s="85"/>
      <c r="AF78" s="85"/>
      <c r="AI78" s="33"/>
      <c r="AJ78" s="39"/>
      <c r="AK78" s="39"/>
      <c r="AL78" s="39"/>
      <c r="AM78" s="76"/>
      <c r="AN78" s="39"/>
      <c r="AO78" s="39"/>
      <c r="AP78" s="33"/>
      <c r="AQ78" s="77"/>
      <c r="AR78" s="39"/>
      <c r="AS78" s="39"/>
      <c r="AT78" s="76"/>
      <c r="AU78" s="39"/>
      <c r="AV78" s="78"/>
      <c r="AW78" s="33"/>
      <c r="AX78" s="77"/>
      <c r="AY78" s="39"/>
      <c r="AZ78" s="39"/>
      <c r="BA78" s="76"/>
      <c r="BB78" s="39"/>
      <c r="BC78" s="78"/>
      <c r="BD78" s="33"/>
      <c r="BE78" s="77"/>
      <c r="BF78" s="39"/>
      <c r="BG78" s="39"/>
      <c r="BH78" s="76"/>
      <c r="BI78" s="39"/>
      <c r="BJ78" s="78"/>
      <c r="BK78" s="33"/>
    </row>
    <row r="79" spans="1:63" x14ac:dyDescent="0.35">
      <c r="A79" s="77"/>
      <c r="B79" s="39"/>
      <c r="C79" s="39"/>
      <c r="D79" s="39"/>
      <c r="E79" s="39"/>
      <c r="F79" s="73"/>
      <c r="G79" s="95">
        <f>Table1487453233343536331323[[#This Row],[Hours Worked]]*Table1487453233343536331323[[#This Row],[Rate]]</f>
        <v>0</v>
      </c>
      <c r="H79" s="116"/>
      <c r="I79" s="118">
        <f>IF(Table1487453233343536331323[[#This Row],[Equipment Used (Dropdown)]] &lt;&gt; "", RIGHT(Table1487453233343536331323[[#This Row],[Equipment Used (Dropdown)]],6),0)</f>
        <v>0</v>
      </c>
      <c r="J79" s="94"/>
      <c r="K79" s="95">
        <f>Table1487453233343536331323[[#This Row],[Rate (Auto selects)]]*Table1487453233343536331323[[#This Row],[Hours Used]]</f>
        <v>0</v>
      </c>
      <c r="S79" s="33"/>
      <c r="T79" s="39"/>
      <c r="U79" s="39"/>
      <c r="V79" s="39"/>
      <c r="W79" s="39"/>
      <c r="X79" s="39"/>
      <c r="Y79" s="112">
        <f>IF(X79 &lt;&gt; "", RIGHT(Table15775311283848586881828[[#This Row],[Class (Dropdown)]],6),0)</f>
        <v>0</v>
      </c>
      <c r="Z79" s="108"/>
      <c r="AA79" s="107"/>
      <c r="AB79" s="111">
        <f>Table15775311283848586881828[[#This Row],[Rate (Auto fill)]]*Table15775311283848586881828[[#This Row],[Hours Groomed]]</f>
        <v>0</v>
      </c>
      <c r="AC79" s="32"/>
      <c r="AD79" s="84"/>
      <c r="AE79" s="85"/>
      <c r="AF79" s="85"/>
      <c r="AI79" s="33"/>
      <c r="AJ79" s="39"/>
      <c r="AK79" s="39"/>
      <c r="AL79" s="39"/>
      <c r="AM79" s="76"/>
      <c r="AN79" s="39"/>
      <c r="AO79" s="39"/>
      <c r="AP79" s="33"/>
      <c r="AQ79" s="77"/>
      <c r="AR79" s="39"/>
      <c r="AS79" s="39"/>
      <c r="AT79" s="76"/>
      <c r="AU79" s="39"/>
      <c r="AV79" s="78"/>
      <c r="AW79" s="33"/>
      <c r="AX79" s="77"/>
      <c r="AY79" s="39"/>
      <c r="AZ79" s="39"/>
      <c r="BA79" s="76"/>
      <c r="BB79" s="39"/>
      <c r="BC79" s="78"/>
      <c r="BD79" s="33"/>
      <c r="BE79" s="77"/>
      <c r="BF79" s="39"/>
      <c r="BG79" s="39"/>
      <c r="BH79" s="76"/>
      <c r="BI79" s="39"/>
      <c r="BJ79" s="78"/>
      <c r="BK79" s="33"/>
    </row>
    <row r="80" spans="1:63" x14ac:dyDescent="0.35">
      <c r="A80" s="77"/>
      <c r="B80" s="39"/>
      <c r="C80" s="39"/>
      <c r="D80" s="39"/>
      <c r="E80" s="39"/>
      <c r="F80" s="73"/>
      <c r="G80" s="95">
        <f>Table1487453233343536331323[[#This Row],[Hours Worked]]*Table1487453233343536331323[[#This Row],[Rate]]</f>
        <v>0</v>
      </c>
      <c r="H80" s="116"/>
      <c r="I80" s="118">
        <f>IF(Table1487453233343536331323[[#This Row],[Equipment Used (Dropdown)]] &lt;&gt; "", RIGHT(Table1487453233343536331323[[#This Row],[Equipment Used (Dropdown)]],6),0)</f>
        <v>0</v>
      </c>
      <c r="J80" s="94"/>
      <c r="K80" s="95">
        <f>Table1487453233343536331323[[#This Row],[Rate (Auto selects)]]*Table1487453233343536331323[[#This Row],[Hours Used]]</f>
        <v>0</v>
      </c>
      <c r="S80" s="33"/>
      <c r="T80" s="39"/>
      <c r="U80" s="39"/>
      <c r="V80" s="39"/>
      <c r="W80" s="39"/>
      <c r="X80" s="39"/>
      <c r="Y80" s="112">
        <f>IF(X80 &lt;&gt; "", RIGHT(Table15775311283848586881828[[#This Row],[Class (Dropdown)]],6),0)</f>
        <v>0</v>
      </c>
      <c r="Z80" s="108"/>
      <c r="AA80" s="107"/>
      <c r="AB80" s="111">
        <f>Table15775311283848586881828[[#This Row],[Rate (Auto fill)]]*Table15775311283848586881828[[#This Row],[Hours Groomed]]</f>
        <v>0</v>
      </c>
      <c r="AC80" s="32"/>
      <c r="AD80" s="84"/>
      <c r="AE80" s="85"/>
      <c r="AF80" s="85"/>
      <c r="AI80" s="33"/>
      <c r="AJ80" s="39"/>
      <c r="AK80" s="39"/>
      <c r="AL80" s="39"/>
      <c r="AM80" s="76"/>
      <c r="AN80" s="39"/>
      <c r="AO80" s="39"/>
      <c r="AP80" s="33"/>
      <c r="AQ80" s="77"/>
      <c r="AR80" s="39"/>
      <c r="AS80" s="39"/>
      <c r="AT80" s="76"/>
      <c r="AU80" s="39"/>
      <c r="AV80" s="78"/>
      <c r="AW80" s="33"/>
      <c r="AX80" s="77"/>
      <c r="AY80" s="39"/>
      <c r="AZ80" s="39"/>
      <c r="BA80" s="76"/>
      <c r="BB80" s="39"/>
      <c r="BC80" s="78"/>
      <c r="BD80" s="33"/>
      <c r="BE80" s="77"/>
      <c r="BF80" s="39"/>
      <c r="BG80" s="39"/>
      <c r="BH80" s="76"/>
      <c r="BI80" s="39"/>
      <c r="BJ80" s="78"/>
      <c r="BK80" s="33"/>
    </row>
    <row r="81" spans="1:63" x14ac:dyDescent="0.35">
      <c r="A81" s="77"/>
      <c r="B81" s="39"/>
      <c r="C81" s="39"/>
      <c r="D81" s="39"/>
      <c r="E81" s="39"/>
      <c r="F81" s="73"/>
      <c r="G81" s="95">
        <f>Table1487453233343536331323[[#This Row],[Hours Worked]]*Table1487453233343536331323[[#This Row],[Rate]]</f>
        <v>0</v>
      </c>
      <c r="H81" s="116"/>
      <c r="I81" s="118">
        <f>IF(Table1487453233343536331323[[#This Row],[Equipment Used (Dropdown)]] &lt;&gt; "", RIGHT(Table1487453233343536331323[[#This Row],[Equipment Used (Dropdown)]],6),0)</f>
        <v>0</v>
      </c>
      <c r="J81" s="94"/>
      <c r="K81" s="95">
        <f>Table1487453233343536331323[[#This Row],[Rate (Auto selects)]]*Table1487453233343536331323[[#This Row],[Hours Used]]</f>
        <v>0</v>
      </c>
      <c r="S81" s="33"/>
      <c r="T81" s="39"/>
      <c r="U81" s="39"/>
      <c r="V81" s="39"/>
      <c r="W81" s="39"/>
      <c r="X81" s="39"/>
      <c r="Y81" s="112">
        <f>IF(X81 &lt;&gt; "", RIGHT(Table15775311283848586881828[[#This Row],[Class (Dropdown)]],6),0)</f>
        <v>0</v>
      </c>
      <c r="Z81" s="108"/>
      <c r="AA81" s="107"/>
      <c r="AB81" s="111">
        <f>Table15775311283848586881828[[#This Row],[Rate (Auto fill)]]*Table15775311283848586881828[[#This Row],[Hours Groomed]]</f>
        <v>0</v>
      </c>
      <c r="AC81" s="32"/>
      <c r="AD81" s="84"/>
      <c r="AE81" s="85"/>
      <c r="AF81" s="85"/>
      <c r="AI81" s="33"/>
      <c r="AJ81" s="39"/>
      <c r="AK81" s="39"/>
      <c r="AL81" s="39"/>
      <c r="AM81" s="76"/>
      <c r="AN81" s="39"/>
      <c r="AO81" s="39"/>
      <c r="AP81" s="33"/>
      <c r="AQ81" s="77"/>
      <c r="AR81" s="39"/>
      <c r="AS81" s="39"/>
      <c r="AT81" s="76"/>
      <c r="AU81" s="39"/>
      <c r="AV81" s="78"/>
      <c r="AW81" s="33"/>
      <c r="AX81" s="77"/>
      <c r="AY81" s="39"/>
      <c r="AZ81" s="39"/>
      <c r="BA81" s="76"/>
      <c r="BB81" s="39"/>
      <c r="BC81" s="78"/>
      <c r="BD81" s="33"/>
      <c r="BE81" s="77"/>
      <c r="BF81" s="39"/>
      <c r="BG81" s="39"/>
      <c r="BH81" s="76"/>
      <c r="BI81" s="39"/>
      <c r="BJ81" s="78"/>
      <c r="BK81" s="33"/>
    </row>
    <row r="82" spans="1:63" x14ac:dyDescent="0.35">
      <c r="A82" s="77"/>
      <c r="B82" s="39"/>
      <c r="C82" s="39"/>
      <c r="D82" s="39"/>
      <c r="E82" s="39"/>
      <c r="F82" s="73"/>
      <c r="G82" s="95">
        <f>Table1487453233343536331323[[#This Row],[Hours Worked]]*Table1487453233343536331323[[#This Row],[Rate]]</f>
        <v>0</v>
      </c>
      <c r="H82" s="116"/>
      <c r="I82" s="118">
        <f>IF(Table1487453233343536331323[[#This Row],[Equipment Used (Dropdown)]] &lt;&gt; "", RIGHT(Table1487453233343536331323[[#This Row],[Equipment Used (Dropdown)]],6),0)</f>
        <v>0</v>
      </c>
      <c r="J82" s="94"/>
      <c r="K82" s="95">
        <f>Table1487453233343536331323[[#This Row],[Rate (Auto selects)]]*Table1487453233343536331323[[#This Row],[Hours Used]]</f>
        <v>0</v>
      </c>
      <c r="S82" s="33"/>
      <c r="T82" s="39"/>
      <c r="U82" s="39"/>
      <c r="V82" s="39"/>
      <c r="W82" s="39"/>
      <c r="X82" s="39"/>
      <c r="Y82" s="112">
        <f>IF(X82 &lt;&gt; "", RIGHT(Table15775311283848586881828[[#This Row],[Class (Dropdown)]],6),0)</f>
        <v>0</v>
      </c>
      <c r="Z82" s="108"/>
      <c r="AA82" s="107"/>
      <c r="AB82" s="111">
        <f>Table15775311283848586881828[[#This Row],[Rate (Auto fill)]]*Table15775311283848586881828[[#This Row],[Hours Groomed]]</f>
        <v>0</v>
      </c>
      <c r="AC82" s="32"/>
      <c r="AD82" s="84"/>
      <c r="AE82" s="85"/>
      <c r="AF82" s="85"/>
      <c r="AI82" s="33"/>
      <c r="AJ82" s="39"/>
      <c r="AK82" s="39"/>
      <c r="AL82" s="39"/>
      <c r="AM82" s="76"/>
      <c r="AN82" s="39"/>
      <c r="AO82" s="39"/>
      <c r="AP82" s="33"/>
      <c r="AQ82" s="77"/>
      <c r="AR82" s="39"/>
      <c r="AS82" s="39"/>
      <c r="AT82" s="76"/>
      <c r="AU82" s="39"/>
      <c r="AV82" s="78"/>
      <c r="AW82" s="33"/>
      <c r="AX82" s="77"/>
      <c r="AY82" s="39"/>
      <c r="AZ82" s="39"/>
      <c r="BA82" s="76"/>
      <c r="BB82" s="39"/>
      <c r="BC82" s="78"/>
      <c r="BD82" s="33"/>
      <c r="BE82" s="77"/>
      <c r="BF82" s="39"/>
      <c r="BG82" s="39"/>
      <c r="BH82" s="76"/>
      <c r="BI82" s="39"/>
      <c r="BJ82" s="78"/>
      <c r="BK82" s="33"/>
    </row>
    <row r="83" spans="1:63" x14ac:dyDescent="0.35">
      <c r="A83" s="77"/>
      <c r="B83" s="39"/>
      <c r="C83" s="39"/>
      <c r="D83" s="39"/>
      <c r="E83" s="39"/>
      <c r="F83" s="73"/>
      <c r="G83" s="95">
        <f>Table1487453233343536331323[[#This Row],[Hours Worked]]*Table1487453233343536331323[[#This Row],[Rate]]</f>
        <v>0</v>
      </c>
      <c r="H83" s="116"/>
      <c r="I83" s="118">
        <f>IF(Table1487453233343536331323[[#This Row],[Equipment Used (Dropdown)]] &lt;&gt; "", RIGHT(Table1487453233343536331323[[#This Row],[Equipment Used (Dropdown)]],6),0)</f>
        <v>0</v>
      </c>
      <c r="J83" s="94"/>
      <c r="K83" s="95">
        <f>Table1487453233343536331323[[#This Row],[Rate (Auto selects)]]*Table1487453233343536331323[[#This Row],[Hours Used]]</f>
        <v>0</v>
      </c>
      <c r="S83" s="33"/>
      <c r="T83" s="39"/>
      <c r="U83" s="39"/>
      <c r="V83" s="39"/>
      <c r="W83" s="39"/>
      <c r="X83" s="39"/>
      <c r="Y83" s="112">
        <f>IF(X83 &lt;&gt; "", RIGHT(Table15775311283848586881828[[#This Row],[Class (Dropdown)]],6),0)</f>
        <v>0</v>
      </c>
      <c r="Z83" s="108"/>
      <c r="AA83" s="107"/>
      <c r="AB83" s="111">
        <f>Table15775311283848586881828[[#This Row],[Rate (Auto fill)]]*Table15775311283848586881828[[#This Row],[Hours Groomed]]</f>
        <v>0</v>
      </c>
      <c r="AC83" s="32"/>
      <c r="AD83" s="84"/>
      <c r="AE83" s="85"/>
      <c r="AF83" s="85"/>
      <c r="AI83" s="33"/>
      <c r="AJ83" s="39"/>
      <c r="AK83" s="39"/>
      <c r="AL83" s="39"/>
      <c r="AM83" s="76"/>
      <c r="AN83" s="39"/>
      <c r="AO83" s="39"/>
      <c r="AP83" s="33"/>
      <c r="AQ83" s="77"/>
      <c r="AR83" s="39"/>
      <c r="AS83" s="39"/>
      <c r="AT83" s="76"/>
      <c r="AU83" s="39"/>
      <c r="AV83" s="78"/>
      <c r="AW83" s="33"/>
      <c r="AX83" s="77"/>
      <c r="AY83" s="39"/>
      <c r="AZ83" s="39"/>
      <c r="BA83" s="76"/>
      <c r="BB83" s="39"/>
      <c r="BC83" s="78"/>
      <c r="BD83" s="33"/>
      <c r="BE83" s="77"/>
      <c r="BF83" s="39"/>
      <c r="BG83" s="39"/>
      <c r="BH83" s="76"/>
      <c r="BI83" s="39"/>
      <c r="BJ83" s="78"/>
      <c r="BK83" s="33"/>
    </row>
    <row r="84" spans="1:63" x14ac:dyDescent="0.35">
      <c r="A84" s="77"/>
      <c r="B84" s="39"/>
      <c r="C84" s="39"/>
      <c r="D84" s="39"/>
      <c r="E84" s="39"/>
      <c r="F84" s="73"/>
      <c r="G84" s="95">
        <f>Table1487453233343536331323[[#This Row],[Hours Worked]]*Table1487453233343536331323[[#This Row],[Rate]]</f>
        <v>0</v>
      </c>
      <c r="H84" s="116"/>
      <c r="I84" s="118">
        <f>IF(Table1487453233343536331323[[#This Row],[Equipment Used (Dropdown)]] &lt;&gt; "", RIGHT(Table1487453233343536331323[[#This Row],[Equipment Used (Dropdown)]],6),0)</f>
        <v>0</v>
      </c>
      <c r="J84" s="94"/>
      <c r="K84" s="95">
        <f>Table1487453233343536331323[[#This Row],[Rate (Auto selects)]]*Table1487453233343536331323[[#This Row],[Hours Used]]</f>
        <v>0</v>
      </c>
      <c r="S84" s="33"/>
      <c r="T84" s="39"/>
      <c r="U84" s="39"/>
      <c r="V84" s="39"/>
      <c r="W84" s="39"/>
      <c r="X84" s="39"/>
      <c r="Y84" s="112">
        <f>IF(X84 &lt;&gt; "", RIGHT(Table15775311283848586881828[[#This Row],[Class (Dropdown)]],6),0)</f>
        <v>0</v>
      </c>
      <c r="Z84" s="108"/>
      <c r="AA84" s="107"/>
      <c r="AB84" s="111">
        <f>Table15775311283848586881828[[#This Row],[Rate (Auto fill)]]*Table15775311283848586881828[[#This Row],[Hours Groomed]]</f>
        <v>0</v>
      </c>
      <c r="AC84" s="32"/>
      <c r="AD84" s="84"/>
      <c r="AE84" s="85"/>
      <c r="AF84" s="85"/>
      <c r="AI84" s="33"/>
      <c r="AJ84" s="39"/>
      <c r="AK84" s="39"/>
      <c r="AL84" s="39"/>
      <c r="AM84" s="76"/>
      <c r="AN84" s="39"/>
      <c r="AO84" s="39"/>
      <c r="AP84" s="33"/>
      <c r="AQ84" s="77"/>
      <c r="AR84" s="39"/>
      <c r="AS84" s="39"/>
      <c r="AT84" s="76"/>
      <c r="AU84" s="39"/>
      <c r="AV84" s="78"/>
      <c r="AW84" s="33"/>
      <c r="AX84" s="77"/>
      <c r="AY84" s="39"/>
      <c r="AZ84" s="39"/>
      <c r="BA84" s="76"/>
      <c r="BB84" s="39"/>
      <c r="BC84" s="78"/>
      <c r="BD84" s="33"/>
      <c r="BE84" s="77"/>
      <c r="BF84" s="39"/>
      <c r="BG84" s="39"/>
      <c r="BH84" s="76"/>
      <c r="BI84" s="39"/>
      <c r="BJ84" s="78"/>
      <c r="BK84" s="33"/>
    </row>
    <row r="85" spans="1:63" x14ac:dyDescent="0.35">
      <c r="A85" s="77"/>
      <c r="B85" s="39"/>
      <c r="C85" s="39"/>
      <c r="D85" s="39"/>
      <c r="E85" s="39"/>
      <c r="F85" s="73"/>
      <c r="G85" s="95">
        <f>Table1487453233343536331323[[#This Row],[Hours Worked]]*Table1487453233343536331323[[#This Row],[Rate]]</f>
        <v>0</v>
      </c>
      <c r="H85" s="116"/>
      <c r="I85" s="118">
        <f>IF(Table1487453233343536331323[[#This Row],[Equipment Used (Dropdown)]] &lt;&gt; "", RIGHT(Table1487453233343536331323[[#This Row],[Equipment Used (Dropdown)]],6),0)</f>
        <v>0</v>
      </c>
      <c r="J85" s="94"/>
      <c r="K85" s="95">
        <f>Table1487453233343536331323[[#This Row],[Rate (Auto selects)]]*Table1487453233343536331323[[#This Row],[Hours Used]]</f>
        <v>0</v>
      </c>
      <c r="S85" s="33"/>
      <c r="T85" s="39"/>
      <c r="U85" s="39"/>
      <c r="V85" s="39"/>
      <c r="W85" s="39"/>
      <c r="X85" s="39"/>
      <c r="Y85" s="112">
        <f>IF(X85 &lt;&gt; "", RIGHT(Table15775311283848586881828[[#This Row],[Class (Dropdown)]],6),0)</f>
        <v>0</v>
      </c>
      <c r="Z85" s="108"/>
      <c r="AA85" s="107"/>
      <c r="AB85" s="111">
        <f>Table15775311283848586881828[[#This Row],[Rate (Auto fill)]]*Table15775311283848586881828[[#This Row],[Hours Groomed]]</f>
        <v>0</v>
      </c>
      <c r="AC85" s="32"/>
      <c r="AD85" s="84"/>
      <c r="AE85" s="85"/>
      <c r="AF85" s="85"/>
      <c r="AI85" s="33"/>
      <c r="AJ85" s="39"/>
      <c r="AK85" s="39"/>
      <c r="AL85" s="39"/>
      <c r="AM85" s="76"/>
      <c r="AN85" s="39"/>
      <c r="AO85" s="39"/>
      <c r="AP85" s="33"/>
      <c r="AQ85" s="77"/>
      <c r="AR85" s="39"/>
      <c r="AS85" s="39"/>
      <c r="AT85" s="76"/>
      <c r="AU85" s="39"/>
      <c r="AV85" s="78"/>
      <c r="AW85" s="33"/>
      <c r="AX85" s="77"/>
      <c r="AY85" s="39"/>
      <c r="AZ85" s="39"/>
      <c r="BA85" s="76"/>
      <c r="BB85" s="39"/>
      <c r="BC85" s="78"/>
      <c r="BD85" s="33"/>
      <c r="BE85" s="77"/>
      <c r="BF85" s="39"/>
      <c r="BG85" s="39"/>
      <c r="BH85" s="76"/>
      <c r="BI85" s="39"/>
      <c r="BJ85" s="78"/>
      <c r="BK85" s="33"/>
    </row>
    <row r="86" spans="1:63" x14ac:dyDescent="0.35">
      <c r="A86" s="77"/>
      <c r="B86" s="39"/>
      <c r="C86" s="39"/>
      <c r="D86" s="39"/>
      <c r="E86" s="39"/>
      <c r="F86" s="73"/>
      <c r="G86" s="95">
        <f>Table1487453233343536331323[[#This Row],[Hours Worked]]*Table1487453233343536331323[[#This Row],[Rate]]</f>
        <v>0</v>
      </c>
      <c r="H86" s="116"/>
      <c r="I86" s="118">
        <f>IF(Table1487453233343536331323[[#This Row],[Equipment Used (Dropdown)]] &lt;&gt; "", RIGHT(Table1487453233343536331323[[#This Row],[Equipment Used (Dropdown)]],6),0)</f>
        <v>0</v>
      </c>
      <c r="J86" s="94"/>
      <c r="K86" s="95">
        <f>Table1487453233343536331323[[#This Row],[Rate (Auto selects)]]*Table1487453233343536331323[[#This Row],[Hours Used]]</f>
        <v>0</v>
      </c>
      <c r="S86" s="33"/>
      <c r="T86" s="39"/>
      <c r="U86" s="39"/>
      <c r="V86" s="39"/>
      <c r="W86" s="39"/>
      <c r="X86" s="39"/>
      <c r="Y86" s="112">
        <f>IF(X86 &lt;&gt; "", RIGHT(Table15775311283848586881828[[#This Row],[Class (Dropdown)]],6),0)</f>
        <v>0</v>
      </c>
      <c r="Z86" s="108"/>
      <c r="AA86" s="107"/>
      <c r="AB86" s="111">
        <f>Table15775311283848586881828[[#This Row],[Rate (Auto fill)]]*Table15775311283848586881828[[#This Row],[Hours Groomed]]</f>
        <v>0</v>
      </c>
      <c r="AC86" s="32"/>
      <c r="AD86" s="84"/>
      <c r="AE86" s="85"/>
      <c r="AF86" s="85"/>
      <c r="AI86" s="33"/>
      <c r="AJ86" s="39"/>
      <c r="AK86" s="39"/>
      <c r="AL86" s="39"/>
      <c r="AM86" s="76"/>
      <c r="AN86" s="39"/>
      <c r="AO86" s="39"/>
      <c r="AP86" s="33"/>
      <c r="AQ86" s="77"/>
      <c r="AR86" s="39"/>
      <c r="AS86" s="39"/>
      <c r="AT86" s="76"/>
      <c r="AU86" s="39"/>
      <c r="AV86" s="78"/>
      <c r="AW86" s="33"/>
      <c r="AX86" s="77"/>
      <c r="AY86" s="39"/>
      <c r="AZ86" s="39"/>
      <c r="BA86" s="76"/>
      <c r="BB86" s="39"/>
      <c r="BC86" s="78"/>
      <c r="BD86" s="33"/>
      <c r="BE86" s="77"/>
      <c r="BF86" s="39"/>
      <c r="BG86" s="39"/>
      <c r="BH86" s="76"/>
      <c r="BI86" s="39"/>
      <c r="BJ86" s="78"/>
      <c r="BK86" s="33"/>
    </row>
    <row r="87" spans="1:63" x14ac:dyDescent="0.35">
      <c r="A87" s="77"/>
      <c r="B87" s="39"/>
      <c r="C87" s="39"/>
      <c r="D87" s="39"/>
      <c r="E87" s="39"/>
      <c r="F87" s="73"/>
      <c r="G87" s="95">
        <f>Table1487453233343536331323[[#This Row],[Hours Worked]]*Table1487453233343536331323[[#This Row],[Rate]]</f>
        <v>0</v>
      </c>
      <c r="H87" s="116"/>
      <c r="I87" s="118">
        <f>IF(Table1487453233343536331323[[#This Row],[Equipment Used (Dropdown)]] &lt;&gt; "", RIGHT(Table1487453233343536331323[[#This Row],[Equipment Used (Dropdown)]],6),0)</f>
        <v>0</v>
      </c>
      <c r="J87" s="94"/>
      <c r="K87" s="95">
        <f>Table1487453233343536331323[[#This Row],[Rate (Auto selects)]]*Table1487453233343536331323[[#This Row],[Hours Used]]</f>
        <v>0</v>
      </c>
      <c r="S87" s="33"/>
      <c r="T87" s="39"/>
      <c r="U87" s="39"/>
      <c r="V87" s="39"/>
      <c r="W87" s="39"/>
      <c r="X87" s="39"/>
      <c r="Y87" s="112">
        <f>IF(X87 &lt;&gt; "", RIGHT(Table15775311283848586881828[[#This Row],[Class (Dropdown)]],6),0)</f>
        <v>0</v>
      </c>
      <c r="Z87" s="108"/>
      <c r="AA87" s="107"/>
      <c r="AB87" s="111">
        <f>Table15775311283848586881828[[#This Row],[Rate (Auto fill)]]*Table15775311283848586881828[[#This Row],[Hours Groomed]]</f>
        <v>0</v>
      </c>
      <c r="AC87" s="32"/>
      <c r="AD87" s="84"/>
      <c r="AE87" s="85"/>
      <c r="AF87" s="85"/>
      <c r="AI87" s="33"/>
      <c r="AJ87" s="39"/>
      <c r="AK87" s="39"/>
      <c r="AL87" s="39"/>
      <c r="AM87" s="76"/>
      <c r="AN87" s="39"/>
      <c r="AO87" s="39"/>
      <c r="AP87" s="33"/>
      <c r="AQ87" s="77"/>
      <c r="AR87" s="39"/>
      <c r="AS87" s="39"/>
      <c r="AT87" s="76"/>
      <c r="AU87" s="39"/>
      <c r="AV87" s="78"/>
      <c r="AW87" s="33"/>
      <c r="AX87" s="77"/>
      <c r="AY87" s="39"/>
      <c r="AZ87" s="39"/>
      <c r="BA87" s="76"/>
      <c r="BB87" s="39"/>
      <c r="BC87" s="78"/>
      <c r="BD87" s="33"/>
      <c r="BE87" s="77"/>
      <c r="BF87" s="39"/>
      <c r="BG87" s="39"/>
      <c r="BH87" s="76"/>
      <c r="BI87" s="39"/>
      <c r="BJ87" s="78"/>
      <c r="BK87" s="33"/>
    </row>
    <row r="88" spans="1:63" x14ac:dyDescent="0.35">
      <c r="A88" s="77"/>
      <c r="B88" s="39"/>
      <c r="C88" s="39"/>
      <c r="D88" s="39"/>
      <c r="E88" s="39"/>
      <c r="F88" s="73"/>
      <c r="G88" s="95">
        <f>Table1487453233343536331323[[#This Row],[Hours Worked]]*Table1487453233343536331323[[#This Row],[Rate]]</f>
        <v>0</v>
      </c>
      <c r="H88" s="116"/>
      <c r="I88" s="118">
        <f>IF(Table1487453233343536331323[[#This Row],[Equipment Used (Dropdown)]] &lt;&gt; "", RIGHT(Table1487453233343536331323[[#This Row],[Equipment Used (Dropdown)]],6),0)</f>
        <v>0</v>
      </c>
      <c r="J88" s="94"/>
      <c r="K88" s="95">
        <f>Table1487453233343536331323[[#This Row],[Rate (Auto selects)]]*Table1487453233343536331323[[#This Row],[Hours Used]]</f>
        <v>0</v>
      </c>
      <c r="S88" s="33"/>
      <c r="T88" s="39"/>
      <c r="U88" s="39"/>
      <c r="V88" s="39"/>
      <c r="W88" s="39"/>
      <c r="X88" s="39"/>
      <c r="Y88" s="112">
        <f>IF(X88 &lt;&gt; "", RIGHT(Table15775311283848586881828[[#This Row],[Class (Dropdown)]],6),0)</f>
        <v>0</v>
      </c>
      <c r="Z88" s="108"/>
      <c r="AA88" s="107"/>
      <c r="AB88" s="111">
        <f>Table15775311283848586881828[[#This Row],[Rate (Auto fill)]]*Table15775311283848586881828[[#This Row],[Hours Groomed]]</f>
        <v>0</v>
      </c>
      <c r="AC88" s="32"/>
      <c r="AD88" s="84"/>
      <c r="AE88" s="85"/>
      <c r="AF88" s="85"/>
      <c r="AI88" s="33"/>
      <c r="AJ88" s="39"/>
      <c r="AK88" s="39"/>
      <c r="AL88" s="39"/>
      <c r="AM88" s="76"/>
      <c r="AN88" s="39"/>
      <c r="AO88" s="39"/>
      <c r="AP88" s="33"/>
      <c r="AQ88" s="77"/>
      <c r="AR88" s="39"/>
      <c r="AS88" s="39"/>
      <c r="AT88" s="76"/>
      <c r="AU88" s="39"/>
      <c r="AV88" s="78"/>
      <c r="AW88" s="33"/>
      <c r="AX88" s="77"/>
      <c r="AY88" s="39"/>
      <c r="AZ88" s="39"/>
      <c r="BA88" s="76"/>
      <c r="BB88" s="39"/>
      <c r="BC88" s="78"/>
      <c r="BD88" s="33"/>
      <c r="BE88" s="77"/>
      <c r="BF88" s="39"/>
      <c r="BG88" s="39"/>
      <c r="BH88" s="76"/>
      <c r="BI88" s="39"/>
      <c r="BJ88" s="78"/>
      <c r="BK88" s="33"/>
    </row>
    <row r="89" spans="1:63" x14ac:dyDescent="0.35">
      <c r="A89" s="77"/>
      <c r="B89" s="39"/>
      <c r="C89" s="39"/>
      <c r="D89" s="39"/>
      <c r="E89" s="39"/>
      <c r="F89" s="73"/>
      <c r="G89" s="95">
        <f>Table1487453233343536331323[[#This Row],[Hours Worked]]*Table1487453233343536331323[[#This Row],[Rate]]</f>
        <v>0</v>
      </c>
      <c r="H89" s="116"/>
      <c r="I89" s="118">
        <f>IF(Table1487453233343536331323[[#This Row],[Equipment Used (Dropdown)]] &lt;&gt; "", RIGHT(Table1487453233343536331323[[#This Row],[Equipment Used (Dropdown)]],6),0)</f>
        <v>0</v>
      </c>
      <c r="J89" s="94"/>
      <c r="K89" s="95">
        <f>Table1487453233343536331323[[#This Row],[Rate (Auto selects)]]*Table1487453233343536331323[[#This Row],[Hours Used]]</f>
        <v>0</v>
      </c>
      <c r="S89" s="33"/>
      <c r="T89" s="39"/>
      <c r="U89" s="39"/>
      <c r="V89" s="39"/>
      <c r="W89" s="39"/>
      <c r="X89" s="39"/>
      <c r="Y89" s="112">
        <f>IF(X89 &lt;&gt; "", RIGHT(Table15775311283848586881828[[#This Row],[Class (Dropdown)]],6),0)</f>
        <v>0</v>
      </c>
      <c r="Z89" s="108"/>
      <c r="AA89" s="107"/>
      <c r="AB89" s="111">
        <f>Table15775311283848586881828[[#This Row],[Rate (Auto fill)]]*Table15775311283848586881828[[#This Row],[Hours Groomed]]</f>
        <v>0</v>
      </c>
      <c r="AC89" s="32"/>
      <c r="AD89" s="84"/>
      <c r="AE89" s="85"/>
      <c r="AF89" s="85"/>
      <c r="AI89" s="33"/>
      <c r="AJ89" s="39"/>
      <c r="AK89" s="39"/>
      <c r="AL89" s="39"/>
      <c r="AM89" s="76"/>
      <c r="AN89" s="39"/>
      <c r="AO89" s="39"/>
      <c r="AP89" s="33"/>
      <c r="AQ89" s="77"/>
      <c r="AR89" s="39"/>
      <c r="AS89" s="39"/>
      <c r="AT89" s="76"/>
      <c r="AU89" s="39"/>
      <c r="AV89" s="78"/>
      <c r="AW89" s="33"/>
      <c r="AX89" s="77"/>
      <c r="AY89" s="39"/>
      <c r="AZ89" s="39"/>
      <c r="BA89" s="76"/>
      <c r="BB89" s="39"/>
      <c r="BC89" s="78"/>
      <c r="BD89" s="33"/>
      <c r="BE89" s="77"/>
      <c r="BF89" s="39"/>
      <c r="BG89" s="39"/>
      <c r="BH89" s="76"/>
      <c r="BI89" s="39"/>
      <c r="BJ89" s="78"/>
      <c r="BK89" s="33"/>
    </row>
    <row r="90" spans="1:63" x14ac:dyDescent="0.35">
      <c r="A90" s="77"/>
      <c r="B90" s="39"/>
      <c r="C90" s="39"/>
      <c r="D90" s="39"/>
      <c r="E90" s="39"/>
      <c r="F90" s="73"/>
      <c r="G90" s="95">
        <f>Table1487453233343536331323[[#This Row],[Hours Worked]]*Table1487453233343536331323[[#This Row],[Rate]]</f>
        <v>0</v>
      </c>
      <c r="H90" s="116"/>
      <c r="I90" s="118">
        <f>IF(Table1487453233343536331323[[#This Row],[Equipment Used (Dropdown)]] &lt;&gt; "", RIGHT(Table1487453233343536331323[[#This Row],[Equipment Used (Dropdown)]],6),0)</f>
        <v>0</v>
      </c>
      <c r="J90" s="94"/>
      <c r="K90" s="95">
        <f>Table1487453233343536331323[[#This Row],[Rate (Auto selects)]]*Table1487453233343536331323[[#This Row],[Hours Used]]</f>
        <v>0</v>
      </c>
      <c r="S90" s="33"/>
      <c r="T90" s="39"/>
      <c r="U90" s="39"/>
      <c r="V90" s="39"/>
      <c r="W90" s="39"/>
      <c r="X90" s="39"/>
      <c r="Y90" s="112">
        <f>IF(X90 &lt;&gt; "", RIGHT(Table15775311283848586881828[[#This Row],[Class (Dropdown)]],6),0)</f>
        <v>0</v>
      </c>
      <c r="Z90" s="108"/>
      <c r="AA90" s="107"/>
      <c r="AB90" s="111">
        <f>Table15775311283848586881828[[#This Row],[Rate (Auto fill)]]*Table15775311283848586881828[[#This Row],[Hours Groomed]]</f>
        <v>0</v>
      </c>
      <c r="AC90" s="32"/>
      <c r="AD90" s="84"/>
      <c r="AE90" s="85"/>
      <c r="AF90" s="85"/>
      <c r="AI90" s="33"/>
      <c r="AJ90" s="39"/>
      <c r="AK90" s="39"/>
      <c r="AL90" s="39"/>
      <c r="AM90" s="76"/>
      <c r="AN90" s="39"/>
      <c r="AO90" s="39"/>
      <c r="AP90" s="33"/>
      <c r="AQ90" s="77"/>
      <c r="AR90" s="39"/>
      <c r="AS90" s="39"/>
      <c r="AT90" s="76"/>
      <c r="AU90" s="39"/>
      <c r="AV90" s="78"/>
      <c r="AW90" s="33"/>
      <c r="AX90" s="77"/>
      <c r="AY90" s="39"/>
      <c r="AZ90" s="39"/>
      <c r="BA90" s="76"/>
      <c r="BB90" s="39"/>
      <c r="BC90" s="78"/>
      <c r="BD90" s="33"/>
      <c r="BE90" s="77"/>
      <c r="BF90" s="39"/>
      <c r="BG90" s="39"/>
      <c r="BH90" s="76"/>
      <c r="BI90" s="39"/>
      <c r="BJ90" s="78"/>
      <c r="BK90" s="33"/>
    </row>
    <row r="91" spans="1:63" x14ac:dyDescent="0.35">
      <c r="A91" s="77"/>
      <c r="B91" s="39"/>
      <c r="C91" s="39"/>
      <c r="D91" s="39"/>
      <c r="E91" s="39"/>
      <c r="F91" s="73"/>
      <c r="G91" s="95">
        <f>Table1487453233343536331323[[#This Row],[Hours Worked]]*Table1487453233343536331323[[#This Row],[Rate]]</f>
        <v>0</v>
      </c>
      <c r="H91" s="116"/>
      <c r="I91" s="118">
        <f>IF(Table1487453233343536331323[[#This Row],[Equipment Used (Dropdown)]] &lt;&gt; "", RIGHT(Table1487453233343536331323[[#This Row],[Equipment Used (Dropdown)]],6),0)</f>
        <v>0</v>
      </c>
      <c r="J91" s="94"/>
      <c r="K91" s="95">
        <f>Table1487453233343536331323[[#This Row],[Rate (Auto selects)]]*Table1487453233343536331323[[#This Row],[Hours Used]]</f>
        <v>0</v>
      </c>
      <c r="S91" s="33"/>
      <c r="T91" s="39"/>
      <c r="U91" s="39"/>
      <c r="V91" s="39"/>
      <c r="W91" s="39"/>
      <c r="X91" s="39"/>
      <c r="Y91" s="112">
        <f>IF(X91 &lt;&gt; "", RIGHT(Table15775311283848586881828[[#This Row],[Class (Dropdown)]],6),0)</f>
        <v>0</v>
      </c>
      <c r="Z91" s="108"/>
      <c r="AA91" s="107"/>
      <c r="AB91" s="111">
        <f>Table15775311283848586881828[[#This Row],[Rate (Auto fill)]]*Table15775311283848586881828[[#This Row],[Hours Groomed]]</f>
        <v>0</v>
      </c>
      <c r="AC91" s="32"/>
      <c r="AD91" s="84"/>
      <c r="AE91" s="85"/>
      <c r="AF91" s="85"/>
      <c r="AI91" s="33"/>
      <c r="AJ91" s="39"/>
      <c r="AK91" s="39"/>
      <c r="AL91" s="39"/>
      <c r="AM91" s="76"/>
      <c r="AN91" s="39"/>
      <c r="AO91" s="39"/>
      <c r="AP91" s="33"/>
      <c r="AQ91" s="77"/>
      <c r="AR91" s="39"/>
      <c r="AS91" s="39"/>
      <c r="AT91" s="76"/>
      <c r="AU91" s="39"/>
      <c r="AV91" s="78"/>
      <c r="AW91" s="33"/>
      <c r="AX91" s="77"/>
      <c r="AY91" s="39"/>
      <c r="AZ91" s="39"/>
      <c r="BA91" s="76"/>
      <c r="BB91" s="39"/>
      <c r="BC91" s="78"/>
      <c r="BD91" s="33"/>
      <c r="BE91" s="77"/>
      <c r="BF91" s="39"/>
      <c r="BG91" s="39"/>
      <c r="BH91" s="76"/>
      <c r="BI91" s="39"/>
      <c r="BJ91" s="78"/>
      <c r="BK91" s="33"/>
    </row>
    <row r="92" spans="1:63" x14ac:dyDescent="0.35">
      <c r="A92" s="77"/>
      <c r="B92" s="39"/>
      <c r="C92" s="39"/>
      <c r="D92" s="39"/>
      <c r="E92" s="39"/>
      <c r="F92" s="73"/>
      <c r="G92" s="95">
        <f>Table1487453233343536331323[[#This Row],[Hours Worked]]*Table1487453233343536331323[[#This Row],[Rate]]</f>
        <v>0</v>
      </c>
      <c r="H92" s="116"/>
      <c r="I92" s="118">
        <f>IF(Table1487453233343536331323[[#This Row],[Equipment Used (Dropdown)]] &lt;&gt; "", RIGHT(Table1487453233343536331323[[#This Row],[Equipment Used (Dropdown)]],6),0)</f>
        <v>0</v>
      </c>
      <c r="J92" s="94"/>
      <c r="K92" s="95">
        <f>Table1487453233343536331323[[#This Row],[Rate (Auto selects)]]*Table1487453233343536331323[[#This Row],[Hours Used]]</f>
        <v>0</v>
      </c>
      <c r="S92" s="33"/>
      <c r="T92" s="39"/>
      <c r="U92" s="39"/>
      <c r="V92" s="39"/>
      <c r="W92" s="39"/>
      <c r="X92" s="39"/>
      <c r="Y92" s="112">
        <f>IF(X92 &lt;&gt; "", RIGHT(Table15775311283848586881828[[#This Row],[Class (Dropdown)]],6),0)</f>
        <v>0</v>
      </c>
      <c r="Z92" s="108"/>
      <c r="AA92" s="107"/>
      <c r="AB92" s="111">
        <f>Table15775311283848586881828[[#This Row],[Rate (Auto fill)]]*Table15775311283848586881828[[#This Row],[Hours Groomed]]</f>
        <v>0</v>
      </c>
      <c r="AC92" s="32"/>
      <c r="AD92" s="84"/>
      <c r="AE92" s="85"/>
      <c r="AF92" s="85"/>
      <c r="AI92" s="33"/>
      <c r="AJ92" s="39"/>
      <c r="AK92" s="39"/>
      <c r="AL92" s="39"/>
      <c r="AM92" s="76"/>
      <c r="AN92" s="39"/>
      <c r="AO92" s="39"/>
      <c r="AP92" s="33"/>
      <c r="AQ92" s="77"/>
      <c r="AR92" s="39"/>
      <c r="AS92" s="39"/>
      <c r="AT92" s="76"/>
      <c r="AU92" s="39"/>
      <c r="AV92" s="78"/>
      <c r="AW92" s="33"/>
      <c r="AX92" s="77"/>
      <c r="AY92" s="39"/>
      <c r="AZ92" s="39"/>
      <c r="BA92" s="76"/>
      <c r="BB92" s="39"/>
      <c r="BC92" s="78"/>
      <c r="BD92" s="33"/>
      <c r="BE92" s="77"/>
      <c r="BF92" s="39"/>
      <c r="BG92" s="39"/>
      <c r="BH92" s="76"/>
      <c r="BI92" s="39"/>
      <c r="BJ92" s="78"/>
      <c r="BK92" s="33"/>
    </row>
    <row r="93" spans="1:63" x14ac:dyDescent="0.35">
      <c r="A93" s="77"/>
      <c r="B93" s="39"/>
      <c r="C93" s="39"/>
      <c r="D93" s="39"/>
      <c r="E93" s="39"/>
      <c r="F93" s="73"/>
      <c r="G93" s="95">
        <f>Table1487453233343536331323[[#This Row],[Hours Worked]]*Table1487453233343536331323[[#This Row],[Rate]]</f>
        <v>0</v>
      </c>
      <c r="H93" s="116"/>
      <c r="I93" s="118">
        <f>IF(Table1487453233343536331323[[#This Row],[Equipment Used (Dropdown)]] &lt;&gt; "", RIGHT(Table1487453233343536331323[[#This Row],[Equipment Used (Dropdown)]],6),0)</f>
        <v>0</v>
      </c>
      <c r="J93" s="94"/>
      <c r="K93" s="95">
        <f>Table1487453233343536331323[[#This Row],[Rate (Auto selects)]]*Table1487453233343536331323[[#This Row],[Hours Used]]</f>
        <v>0</v>
      </c>
      <c r="S93" s="33"/>
      <c r="T93" s="39"/>
      <c r="U93" s="39"/>
      <c r="V93" s="39"/>
      <c r="W93" s="39"/>
      <c r="X93" s="39"/>
      <c r="Y93" s="112">
        <f>IF(X93 &lt;&gt; "", RIGHT(Table15775311283848586881828[[#This Row],[Class (Dropdown)]],6),0)</f>
        <v>0</v>
      </c>
      <c r="Z93" s="108"/>
      <c r="AA93" s="107"/>
      <c r="AB93" s="111">
        <f>Table15775311283848586881828[[#This Row],[Rate (Auto fill)]]*Table15775311283848586881828[[#This Row],[Hours Groomed]]</f>
        <v>0</v>
      </c>
      <c r="AC93" s="32"/>
      <c r="AD93" s="84"/>
      <c r="AE93" s="85"/>
      <c r="AF93" s="85"/>
      <c r="AI93" s="33"/>
      <c r="AJ93" s="39"/>
      <c r="AK93" s="39"/>
      <c r="AL93" s="39"/>
      <c r="AM93" s="76"/>
      <c r="AN93" s="39"/>
      <c r="AO93" s="39"/>
      <c r="AP93" s="33"/>
      <c r="AQ93" s="77"/>
      <c r="AR93" s="39"/>
      <c r="AS93" s="39"/>
      <c r="AT93" s="76"/>
      <c r="AU93" s="39"/>
      <c r="AV93" s="78"/>
      <c r="AW93" s="33"/>
      <c r="AX93" s="77"/>
      <c r="AY93" s="39"/>
      <c r="AZ93" s="39"/>
      <c r="BA93" s="76"/>
      <c r="BB93" s="39"/>
      <c r="BC93" s="78"/>
      <c r="BD93" s="33"/>
      <c r="BE93" s="77"/>
      <c r="BF93" s="39"/>
      <c r="BG93" s="39"/>
      <c r="BH93" s="76"/>
      <c r="BI93" s="39"/>
      <c r="BJ93" s="78"/>
      <c r="BK93" s="33"/>
    </row>
    <row r="94" spans="1:63" x14ac:dyDescent="0.35">
      <c r="A94" s="77"/>
      <c r="B94" s="39"/>
      <c r="C94" s="39"/>
      <c r="D94" s="39"/>
      <c r="E94" s="39"/>
      <c r="F94" s="73"/>
      <c r="G94" s="95">
        <f>Table1487453233343536331323[[#This Row],[Hours Worked]]*Table1487453233343536331323[[#This Row],[Rate]]</f>
        <v>0</v>
      </c>
      <c r="H94" s="116"/>
      <c r="I94" s="118">
        <f>IF(Table1487453233343536331323[[#This Row],[Equipment Used (Dropdown)]] &lt;&gt; "", RIGHT(Table1487453233343536331323[[#This Row],[Equipment Used (Dropdown)]],6),0)</f>
        <v>0</v>
      </c>
      <c r="J94" s="94"/>
      <c r="K94" s="95">
        <f>Table1487453233343536331323[[#This Row],[Rate (Auto selects)]]*Table1487453233343536331323[[#This Row],[Hours Used]]</f>
        <v>0</v>
      </c>
      <c r="S94" s="33"/>
      <c r="T94" s="39"/>
      <c r="U94" s="39"/>
      <c r="V94" s="39"/>
      <c r="W94" s="39"/>
      <c r="X94" s="39"/>
      <c r="Y94" s="112">
        <f>IF(X94 &lt;&gt; "", RIGHT(Table15775311283848586881828[[#This Row],[Class (Dropdown)]],6),0)</f>
        <v>0</v>
      </c>
      <c r="Z94" s="108"/>
      <c r="AA94" s="107"/>
      <c r="AB94" s="111">
        <f>Table15775311283848586881828[[#This Row],[Rate (Auto fill)]]*Table15775311283848586881828[[#This Row],[Hours Groomed]]</f>
        <v>0</v>
      </c>
      <c r="AC94" s="32"/>
      <c r="AD94" s="84"/>
      <c r="AE94" s="85"/>
      <c r="AF94" s="85"/>
      <c r="AI94" s="33"/>
      <c r="AJ94" s="39"/>
      <c r="AK94" s="39"/>
      <c r="AL94" s="39"/>
      <c r="AM94" s="76"/>
      <c r="AN94" s="39"/>
      <c r="AO94" s="39"/>
      <c r="AP94" s="33"/>
      <c r="AQ94" s="77"/>
      <c r="AR94" s="39"/>
      <c r="AS94" s="39"/>
      <c r="AT94" s="76"/>
      <c r="AU94" s="39"/>
      <c r="AV94" s="78"/>
      <c r="AW94" s="33"/>
      <c r="AX94" s="77"/>
      <c r="AY94" s="39"/>
      <c r="AZ94" s="39"/>
      <c r="BA94" s="76"/>
      <c r="BB94" s="39"/>
      <c r="BC94" s="78"/>
      <c r="BD94" s="33"/>
      <c r="BE94" s="77"/>
      <c r="BF94" s="39"/>
      <c r="BG94" s="39"/>
      <c r="BH94" s="76"/>
      <c r="BI94" s="39"/>
      <c r="BJ94" s="78"/>
      <c r="BK94" s="33"/>
    </row>
    <row r="95" spans="1:63" x14ac:dyDescent="0.35">
      <c r="A95" s="77"/>
      <c r="B95" s="39"/>
      <c r="C95" s="39"/>
      <c r="D95" s="39"/>
      <c r="E95" s="39"/>
      <c r="F95" s="73"/>
      <c r="G95" s="95">
        <f>Table1487453233343536331323[[#This Row],[Hours Worked]]*Table1487453233343536331323[[#This Row],[Rate]]</f>
        <v>0</v>
      </c>
      <c r="H95" s="116"/>
      <c r="I95" s="118">
        <f>IF(Table1487453233343536331323[[#This Row],[Equipment Used (Dropdown)]] &lt;&gt; "", RIGHT(Table1487453233343536331323[[#This Row],[Equipment Used (Dropdown)]],6),0)</f>
        <v>0</v>
      </c>
      <c r="J95" s="94"/>
      <c r="K95" s="95">
        <f>Table1487453233343536331323[[#This Row],[Rate (Auto selects)]]*Table1487453233343536331323[[#This Row],[Hours Used]]</f>
        <v>0</v>
      </c>
      <c r="S95" s="33"/>
      <c r="T95" s="39"/>
      <c r="U95" s="39"/>
      <c r="V95" s="39"/>
      <c r="W95" s="39"/>
      <c r="X95" s="39"/>
      <c r="Y95" s="112">
        <f>IF(X95 &lt;&gt; "", RIGHT(Table15775311283848586881828[[#This Row],[Class (Dropdown)]],6),0)</f>
        <v>0</v>
      </c>
      <c r="Z95" s="108"/>
      <c r="AA95" s="107"/>
      <c r="AB95" s="111">
        <f>Table15775311283848586881828[[#This Row],[Rate (Auto fill)]]*Table15775311283848586881828[[#This Row],[Hours Groomed]]</f>
        <v>0</v>
      </c>
      <c r="AC95" s="32"/>
      <c r="AD95" s="84"/>
      <c r="AE95" s="85"/>
      <c r="AF95" s="85"/>
      <c r="AI95" s="33"/>
      <c r="AJ95" s="39"/>
      <c r="AK95" s="39"/>
      <c r="AL95" s="39"/>
      <c r="AM95" s="76"/>
      <c r="AN95" s="39"/>
      <c r="AO95" s="39"/>
      <c r="AP95" s="33"/>
      <c r="AQ95" s="77"/>
      <c r="AR95" s="39"/>
      <c r="AS95" s="39"/>
      <c r="AT95" s="76"/>
      <c r="AU95" s="39"/>
      <c r="AV95" s="78"/>
      <c r="AW95" s="33"/>
      <c r="AX95" s="77"/>
      <c r="AY95" s="39"/>
      <c r="AZ95" s="39"/>
      <c r="BA95" s="76"/>
      <c r="BB95" s="39"/>
      <c r="BC95" s="78"/>
      <c r="BD95" s="33"/>
      <c r="BE95" s="77"/>
      <c r="BF95" s="39"/>
      <c r="BG95" s="39"/>
      <c r="BH95" s="76"/>
      <c r="BI95" s="39"/>
      <c r="BJ95" s="78"/>
      <c r="BK95" s="33"/>
    </row>
    <row r="96" spans="1:63" x14ac:dyDescent="0.35">
      <c r="A96" s="77"/>
      <c r="B96" s="39"/>
      <c r="C96" s="39"/>
      <c r="D96" s="39"/>
      <c r="E96" s="39"/>
      <c r="F96" s="73"/>
      <c r="G96" s="95">
        <f>Table1487453233343536331323[[#This Row],[Hours Worked]]*Table1487453233343536331323[[#This Row],[Rate]]</f>
        <v>0</v>
      </c>
      <c r="H96" s="116"/>
      <c r="I96" s="118">
        <f>IF(Table1487453233343536331323[[#This Row],[Equipment Used (Dropdown)]] &lt;&gt; "", RIGHT(Table1487453233343536331323[[#This Row],[Equipment Used (Dropdown)]],6),0)</f>
        <v>0</v>
      </c>
      <c r="J96" s="94"/>
      <c r="K96" s="95">
        <f>Table1487453233343536331323[[#This Row],[Rate (Auto selects)]]*Table1487453233343536331323[[#This Row],[Hours Used]]</f>
        <v>0</v>
      </c>
      <c r="S96" s="33"/>
      <c r="T96" s="39"/>
      <c r="U96" s="39"/>
      <c r="V96" s="39"/>
      <c r="W96" s="39"/>
      <c r="X96" s="39"/>
      <c r="Y96" s="112">
        <f>IF(X96 &lt;&gt; "", RIGHT(Table15775311283848586881828[[#This Row],[Class (Dropdown)]],6),0)</f>
        <v>0</v>
      </c>
      <c r="Z96" s="108"/>
      <c r="AA96" s="107"/>
      <c r="AB96" s="111">
        <f>Table15775311283848586881828[[#This Row],[Rate (Auto fill)]]*Table15775311283848586881828[[#This Row],[Hours Groomed]]</f>
        <v>0</v>
      </c>
      <c r="AC96" s="32"/>
      <c r="AD96" s="84"/>
      <c r="AE96" s="85"/>
      <c r="AF96" s="85"/>
      <c r="AI96" s="33"/>
      <c r="AJ96" s="39"/>
      <c r="AK96" s="39"/>
      <c r="AL96" s="39"/>
      <c r="AM96" s="76"/>
      <c r="AN96" s="39"/>
      <c r="AO96" s="39"/>
      <c r="AP96" s="33"/>
      <c r="AQ96" s="77"/>
      <c r="AR96" s="39"/>
      <c r="AS96" s="39"/>
      <c r="AT96" s="76"/>
      <c r="AU96" s="39"/>
      <c r="AV96" s="78"/>
      <c r="AW96" s="33"/>
      <c r="AX96" s="77"/>
      <c r="AY96" s="39"/>
      <c r="AZ96" s="39"/>
      <c r="BA96" s="76"/>
      <c r="BB96" s="39"/>
      <c r="BC96" s="78"/>
      <c r="BD96" s="33"/>
      <c r="BE96" s="77"/>
      <c r="BF96" s="39"/>
      <c r="BG96" s="39"/>
      <c r="BH96" s="76"/>
      <c r="BI96" s="39"/>
      <c r="BJ96" s="78"/>
      <c r="BK96" s="33"/>
    </row>
    <row r="97" spans="1:63" x14ac:dyDescent="0.35">
      <c r="A97" s="77"/>
      <c r="B97" s="39"/>
      <c r="C97" s="39"/>
      <c r="D97" s="39"/>
      <c r="E97" s="39"/>
      <c r="F97" s="73"/>
      <c r="G97" s="95">
        <f>Table1487453233343536331323[[#This Row],[Hours Worked]]*Table1487453233343536331323[[#This Row],[Rate]]</f>
        <v>0</v>
      </c>
      <c r="H97" s="116"/>
      <c r="I97" s="118">
        <f>IF(Table1487453233343536331323[[#This Row],[Equipment Used (Dropdown)]] &lt;&gt; "", RIGHT(Table1487453233343536331323[[#This Row],[Equipment Used (Dropdown)]],6),0)</f>
        <v>0</v>
      </c>
      <c r="J97" s="94"/>
      <c r="K97" s="95">
        <f>Table1487453233343536331323[[#This Row],[Rate (Auto selects)]]*Table1487453233343536331323[[#This Row],[Hours Used]]</f>
        <v>0</v>
      </c>
      <c r="S97" s="33"/>
      <c r="T97" s="39"/>
      <c r="U97" s="39"/>
      <c r="V97" s="39"/>
      <c r="W97" s="39"/>
      <c r="X97" s="39"/>
      <c r="Y97" s="112">
        <f>IF(X97 &lt;&gt; "", RIGHT(Table15775311283848586881828[[#This Row],[Class (Dropdown)]],6),0)</f>
        <v>0</v>
      </c>
      <c r="Z97" s="108"/>
      <c r="AA97" s="107"/>
      <c r="AB97" s="111">
        <f>Table15775311283848586881828[[#This Row],[Rate (Auto fill)]]*Table15775311283848586881828[[#This Row],[Hours Groomed]]</f>
        <v>0</v>
      </c>
      <c r="AC97" s="32"/>
      <c r="AD97" s="84"/>
      <c r="AE97" s="85"/>
      <c r="AF97" s="85"/>
      <c r="AI97" s="33"/>
      <c r="AJ97" s="39"/>
      <c r="AK97" s="39"/>
      <c r="AL97" s="39"/>
      <c r="AM97" s="76"/>
      <c r="AN97" s="39"/>
      <c r="AO97" s="39"/>
      <c r="AP97" s="33"/>
      <c r="AQ97" s="77"/>
      <c r="AR97" s="39"/>
      <c r="AS97" s="39"/>
      <c r="AT97" s="76"/>
      <c r="AU97" s="39"/>
      <c r="AV97" s="78"/>
      <c r="AW97" s="33"/>
      <c r="AX97" s="77"/>
      <c r="AY97" s="39"/>
      <c r="AZ97" s="39"/>
      <c r="BA97" s="76"/>
      <c r="BB97" s="39"/>
      <c r="BC97" s="78"/>
      <c r="BD97" s="33"/>
      <c r="BE97" s="77"/>
      <c r="BF97" s="39"/>
      <c r="BG97" s="39"/>
      <c r="BH97" s="76"/>
      <c r="BI97" s="39"/>
      <c r="BJ97" s="78"/>
      <c r="BK97" s="33"/>
    </row>
    <row r="98" spans="1:63" x14ac:dyDescent="0.35">
      <c r="A98" s="77"/>
      <c r="B98" s="39"/>
      <c r="C98" s="39"/>
      <c r="D98" s="39"/>
      <c r="E98" s="39"/>
      <c r="F98" s="73"/>
      <c r="G98" s="95">
        <f>Table1487453233343536331323[[#This Row],[Hours Worked]]*Table1487453233343536331323[[#This Row],[Rate]]</f>
        <v>0</v>
      </c>
      <c r="H98" s="116"/>
      <c r="I98" s="118">
        <f>IF(Table1487453233343536331323[[#This Row],[Equipment Used (Dropdown)]] &lt;&gt; "", RIGHT(Table1487453233343536331323[[#This Row],[Equipment Used (Dropdown)]],6),0)</f>
        <v>0</v>
      </c>
      <c r="J98" s="94"/>
      <c r="K98" s="95">
        <f>Table1487453233343536331323[[#This Row],[Rate (Auto selects)]]*Table1487453233343536331323[[#This Row],[Hours Used]]</f>
        <v>0</v>
      </c>
      <c r="S98" s="33"/>
      <c r="T98" s="39"/>
      <c r="U98" s="39"/>
      <c r="V98" s="39"/>
      <c r="W98" s="39"/>
      <c r="X98" s="39"/>
      <c r="Y98" s="112">
        <f>IF(X98 &lt;&gt; "", RIGHT(Table15775311283848586881828[[#This Row],[Class (Dropdown)]],6),0)</f>
        <v>0</v>
      </c>
      <c r="Z98" s="108"/>
      <c r="AA98" s="107"/>
      <c r="AB98" s="111">
        <f>Table15775311283848586881828[[#This Row],[Rate (Auto fill)]]*Table15775311283848586881828[[#This Row],[Hours Groomed]]</f>
        <v>0</v>
      </c>
      <c r="AC98" s="32"/>
      <c r="AD98" s="84"/>
      <c r="AE98" s="85"/>
      <c r="AF98" s="85"/>
      <c r="AI98" s="33"/>
      <c r="AJ98" s="39"/>
      <c r="AK98" s="39"/>
      <c r="AL98" s="39"/>
      <c r="AM98" s="76"/>
      <c r="AN98" s="39"/>
      <c r="AO98" s="39"/>
      <c r="AP98" s="33"/>
      <c r="AQ98" s="77"/>
      <c r="AR98" s="39"/>
      <c r="AS98" s="39"/>
      <c r="AT98" s="76"/>
      <c r="AU98" s="39"/>
      <c r="AV98" s="78"/>
      <c r="AW98" s="33"/>
      <c r="AX98" s="77"/>
      <c r="AY98" s="39"/>
      <c r="AZ98" s="39"/>
      <c r="BA98" s="76"/>
      <c r="BB98" s="39"/>
      <c r="BC98" s="78"/>
      <c r="BD98" s="33"/>
      <c r="BE98" s="77"/>
      <c r="BF98" s="39"/>
      <c r="BG98" s="39"/>
      <c r="BH98" s="76"/>
      <c r="BI98" s="39"/>
      <c r="BJ98" s="78"/>
      <c r="BK98" s="33"/>
    </row>
    <row r="99" spans="1:63" x14ac:dyDescent="0.35">
      <c r="A99" s="77"/>
      <c r="B99" s="39"/>
      <c r="C99" s="39"/>
      <c r="D99" s="39"/>
      <c r="E99" s="39"/>
      <c r="F99" s="73"/>
      <c r="G99" s="95">
        <f>Table1487453233343536331323[[#This Row],[Hours Worked]]*Table1487453233343536331323[[#This Row],[Rate]]</f>
        <v>0</v>
      </c>
      <c r="H99" s="116"/>
      <c r="I99" s="118">
        <f>IF(Table1487453233343536331323[[#This Row],[Equipment Used (Dropdown)]] &lt;&gt; "", RIGHT(Table1487453233343536331323[[#This Row],[Equipment Used (Dropdown)]],6),0)</f>
        <v>0</v>
      </c>
      <c r="J99" s="94"/>
      <c r="K99" s="95">
        <f>Table1487453233343536331323[[#This Row],[Rate (Auto selects)]]*Table1487453233343536331323[[#This Row],[Hours Used]]</f>
        <v>0</v>
      </c>
      <c r="S99" s="33"/>
      <c r="T99" s="39"/>
      <c r="U99" s="39"/>
      <c r="V99" s="39"/>
      <c r="W99" s="39"/>
      <c r="X99" s="39"/>
      <c r="Y99" s="112">
        <f>IF(X99 &lt;&gt; "", RIGHT(Table15775311283848586881828[[#This Row],[Class (Dropdown)]],6),0)</f>
        <v>0</v>
      </c>
      <c r="Z99" s="108"/>
      <c r="AA99" s="107"/>
      <c r="AB99" s="111">
        <f>Table15775311283848586881828[[#This Row],[Rate (Auto fill)]]*Table15775311283848586881828[[#This Row],[Hours Groomed]]</f>
        <v>0</v>
      </c>
      <c r="AC99" s="32"/>
      <c r="AD99" s="84"/>
      <c r="AE99" s="85"/>
      <c r="AF99" s="85"/>
      <c r="AI99" s="33"/>
      <c r="AJ99" s="39"/>
      <c r="AK99" s="39"/>
      <c r="AL99" s="39"/>
      <c r="AM99" s="76"/>
      <c r="AN99" s="39"/>
      <c r="AO99" s="39"/>
      <c r="AP99" s="33"/>
      <c r="AQ99" s="77"/>
      <c r="AR99" s="39"/>
      <c r="AS99" s="39"/>
      <c r="AT99" s="76"/>
      <c r="AU99" s="39"/>
      <c r="AV99" s="78"/>
      <c r="AW99" s="33"/>
      <c r="AX99" s="77"/>
      <c r="AY99" s="39"/>
      <c r="AZ99" s="39"/>
      <c r="BA99" s="76"/>
      <c r="BB99" s="39"/>
      <c r="BC99" s="78"/>
      <c r="BD99" s="33"/>
      <c r="BE99" s="77"/>
      <c r="BF99" s="39"/>
      <c r="BG99" s="39"/>
      <c r="BH99" s="76"/>
      <c r="BI99" s="39"/>
      <c r="BJ99" s="78"/>
      <c r="BK99" s="33"/>
    </row>
    <row r="100" spans="1:63" x14ac:dyDescent="0.35">
      <c r="A100" s="77"/>
      <c r="B100" s="39"/>
      <c r="C100" s="39"/>
      <c r="D100" s="39"/>
      <c r="E100" s="39"/>
      <c r="F100" s="73"/>
      <c r="G100" s="95">
        <f>Table1487453233343536331323[[#This Row],[Hours Worked]]*Table1487453233343536331323[[#This Row],[Rate]]</f>
        <v>0</v>
      </c>
      <c r="H100" s="116"/>
      <c r="I100" s="118">
        <f>IF(Table1487453233343536331323[[#This Row],[Equipment Used (Dropdown)]] &lt;&gt; "", RIGHT(Table1487453233343536331323[[#This Row],[Equipment Used (Dropdown)]],6),0)</f>
        <v>0</v>
      </c>
      <c r="J100" s="94"/>
      <c r="K100" s="95">
        <f>Table1487453233343536331323[[#This Row],[Rate (Auto selects)]]*Table1487453233343536331323[[#This Row],[Hours Used]]</f>
        <v>0</v>
      </c>
      <c r="S100" s="33"/>
      <c r="T100" s="39"/>
      <c r="U100" s="39"/>
      <c r="V100" s="39"/>
      <c r="W100" s="39"/>
      <c r="X100" s="39"/>
      <c r="Y100" s="112">
        <f>IF(X100 &lt;&gt; "", RIGHT(Table15775311283848586881828[[#This Row],[Class (Dropdown)]],6),0)</f>
        <v>0</v>
      </c>
      <c r="Z100" s="108"/>
      <c r="AA100" s="107"/>
      <c r="AB100" s="111">
        <f>Table15775311283848586881828[[#This Row],[Rate (Auto fill)]]*Table15775311283848586881828[[#This Row],[Hours Groomed]]</f>
        <v>0</v>
      </c>
      <c r="AC100" s="32"/>
      <c r="AD100" s="84"/>
      <c r="AE100" s="85"/>
      <c r="AF100" s="85"/>
      <c r="AI100" s="33"/>
      <c r="AJ100" s="39"/>
      <c r="AK100" s="39"/>
      <c r="AL100" s="39"/>
      <c r="AM100" s="76"/>
      <c r="AN100" s="39"/>
      <c r="AO100" s="39"/>
      <c r="AP100" s="33"/>
      <c r="AQ100" s="77"/>
      <c r="AR100" s="39"/>
      <c r="AS100" s="39"/>
      <c r="AT100" s="76"/>
      <c r="AU100" s="39"/>
      <c r="AV100" s="78"/>
      <c r="AW100" s="33"/>
      <c r="AX100" s="77"/>
      <c r="AY100" s="39"/>
      <c r="AZ100" s="39"/>
      <c r="BA100" s="76"/>
      <c r="BB100" s="39"/>
      <c r="BC100" s="78"/>
      <c r="BD100" s="33"/>
      <c r="BE100" s="77"/>
      <c r="BF100" s="39"/>
      <c r="BG100" s="39"/>
      <c r="BH100" s="76"/>
      <c r="BI100" s="39"/>
      <c r="BJ100" s="78"/>
      <c r="BK100" s="33"/>
    </row>
    <row r="101" spans="1:63" x14ac:dyDescent="0.35">
      <c r="A101" s="77"/>
      <c r="B101" s="39"/>
      <c r="C101" s="39"/>
      <c r="D101" s="39"/>
      <c r="E101" s="39"/>
      <c r="F101" s="73"/>
      <c r="G101" s="95">
        <f>Table1487453233343536331323[[#This Row],[Hours Worked]]*Table1487453233343536331323[[#This Row],[Rate]]</f>
        <v>0</v>
      </c>
      <c r="H101" s="116"/>
      <c r="I101" s="118">
        <f>IF(Table1487453233343536331323[[#This Row],[Equipment Used (Dropdown)]] &lt;&gt; "", RIGHT(Table1487453233343536331323[[#This Row],[Equipment Used (Dropdown)]],6),0)</f>
        <v>0</v>
      </c>
      <c r="J101" s="94"/>
      <c r="K101" s="95">
        <f>Table1487453233343536331323[[#This Row],[Rate (Auto selects)]]*Table1487453233343536331323[[#This Row],[Hours Used]]</f>
        <v>0</v>
      </c>
      <c r="S101" s="33"/>
      <c r="T101" s="39"/>
      <c r="U101" s="39"/>
      <c r="V101" s="39"/>
      <c r="W101" s="39"/>
      <c r="X101" s="39"/>
      <c r="Y101" s="112">
        <f>IF(X101 &lt;&gt; "", RIGHT(Table15775311283848586881828[[#This Row],[Class (Dropdown)]],6),0)</f>
        <v>0</v>
      </c>
      <c r="Z101" s="108"/>
      <c r="AA101" s="107"/>
      <c r="AB101" s="111">
        <f>Table15775311283848586881828[[#This Row],[Rate (Auto fill)]]*Table15775311283848586881828[[#This Row],[Hours Groomed]]</f>
        <v>0</v>
      </c>
      <c r="AC101" s="32"/>
      <c r="AD101" s="84"/>
      <c r="AE101" s="85"/>
      <c r="AF101" s="85"/>
      <c r="AI101" s="33"/>
      <c r="AJ101" s="39"/>
      <c r="AK101" s="39"/>
      <c r="AL101" s="39"/>
      <c r="AM101" s="76"/>
      <c r="AN101" s="39"/>
      <c r="AO101" s="39"/>
      <c r="AP101" s="33"/>
      <c r="AQ101" s="77"/>
      <c r="AR101" s="39"/>
      <c r="AS101" s="39"/>
      <c r="AT101" s="76"/>
      <c r="AU101" s="39"/>
      <c r="AV101" s="78"/>
      <c r="AW101" s="33"/>
      <c r="AX101" s="77"/>
      <c r="AY101" s="39"/>
      <c r="AZ101" s="39"/>
      <c r="BA101" s="76"/>
      <c r="BB101" s="39"/>
      <c r="BC101" s="78"/>
      <c r="BD101" s="33"/>
      <c r="BE101" s="77"/>
      <c r="BF101" s="39"/>
      <c r="BG101" s="39"/>
      <c r="BH101" s="76"/>
      <c r="BI101" s="39"/>
      <c r="BJ101" s="78"/>
      <c r="BK101" s="33"/>
    </row>
    <row r="102" spans="1:63" x14ac:dyDescent="0.35">
      <c r="A102" s="77"/>
      <c r="B102" s="39"/>
      <c r="C102" s="39"/>
      <c r="D102" s="39"/>
      <c r="E102" s="39"/>
      <c r="F102" s="73"/>
      <c r="G102" s="95">
        <f>Table1487453233343536331323[[#This Row],[Hours Worked]]*Table1487453233343536331323[[#This Row],[Rate]]</f>
        <v>0</v>
      </c>
      <c r="H102" s="116"/>
      <c r="I102" s="118">
        <f>IF(Table1487453233343536331323[[#This Row],[Equipment Used (Dropdown)]] &lt;&gt; "", RIGHT(Table1487453233343536331323[[#This Row],[Equipment Used (Dropdown)]],6),0)</f>
        <v>0</v>
      </c>
      <c r="J102" s="94"/>
      <c r="K102" s="95">
        <f>Table1487453233343536331323[[#This Row],[Rate (Auto selects)]]*Table1487453233343536331323[[#This Row],[Hours Used]]</f>
        <v>0</v>
      </c>
      <c r="S102" s="33"/>
      <c r="T102" s="39"/>
      <c r="U102" s="39"/>
      <c r="V102" s="39"/>
      <c r="W102" s="39"/>
      <c r="X102" s="39"/>
      <c r="Y102" s="112">
        <f>IF(X102 &lt;&gt; "", RIGHT(Table15775311283848586881828[[#This Row],[Class (Dropdown)]],6),0)</f>
        <v>0</v>
      </c>
      <c r="Z102" s="108"/>
      <c r="AA102" s="107"/>
      <c r="AB102" s="111">
        <f>Table15775311283848586881828[[#This Row],[Rate (Auto fill)]]*Table15775311283848586881828[[#This Row],[Hours Groomed]]</f>
        <v>0</v>
      </c>
      <c r="AC102" s="32"/>
      <c r="AD102" s="84"/>
      <c r="AE102" s="85"/>
      <c r="AF102" s="85"/>
      <c r="AI102" s="33"/>
      <c r="AJ102" s="39"/>
      <c r="AK102" s="39"/>
      <c r="AL102" s="39"/>
      <c r="AM102" s="76"/>
      <c r="AN102" s="39"/>
      <c r="AO102" s="39"/>
      <c r="AP102" s="33"/>
      <c r="AQ102" s="77"/>
      <c r="AR102" s="39"/>
      <c r="AS102" s="39"/>
      <c r="AT102" s="76"/>
      <c r="AU102" s="39"/>
      <c r="AV102" s="78"/>
      <c r="AW102" s="33"/>
      <c r="AX102" s="77"/>
      <c r="AY102" s="39"/>
      <c r="AZ102" s="39"/>
      <c r="BA102" s="76"/>
      <c r="BB102" s="39"/>
      <c r="BC102" s="78"/>
      <c r="BD102" s="33"/>
      <c r="BE102" s="77"/>
      <c r="BF102" s="39"/>
      <c r="BG102" s="39"/>
      <c r="BH102" s="76"/>
      <c r="BI102" s="39"/>
      <c r="BJ102" s="78"/>
      <c r="BK102" s="33"/>
    </row>
    <row r="103" spans="1:63" x14ac:dyDescent="0.35">
      <c r="A103" s="77"/>
      <c r="B103" s="39"/>
      <c r="C103" s="39"/>
      <c r="D103" s="39"/>
      <c r="E103" s="39"/>
      <c r="F103" s="73"/>
      <c r="G103" s="95">
        <f>Table1487453233343536331323[[#This Row],[Hours Worked]]*Table1487453233343536331323[[#This Row],[Rate]]</f>
        <v>0</v>
      </c>
      <c r="H103" s="116"/>
      <c r="I103" s="118">
        <f>IF(Table1487453233343536331323[[#This Row],[Equipment Used (Dropdown)]] &lt;&gt; "", RIGHT(Table1487453233343536331323[[#This Row],[Equipment Used (Dropdown)]],6),0)</f>
        <v>0</v>
      </c>
      <c r="J103" s="94"/>
      <c r="K103" s="95">
        <f>Table1487453233343536331323[[#This Row],[Rate (Auto selects)]]*Table1487453233343536331323[[#This Row],[Hours Used]]</f>
        <v>0</v>
      </c>
      <c r="S103" s="33"/>
      <c r="T103" s="39"/>
      <c r="U103" s="39"/>
      <c r="V103" s="39"/>
      <c r="W103" s="39"/>
      <c r="X103" s="39"/>
      <c r="Y103" s="112">
        <f>IF(X103 &lt;&gt; "", RIGHT(Table15775311283848586881828[[#This Row],[Class (Dropdown)]],6),0)</f>
        <v>0</v>
      </c>
      <c r="Z103" s="108"/>
      <c r="AA103" s="107"/>
      <c r="AB103" s="111">
        <f>Table15775311283848586881828[[#This Row],[Rate (Auto fill)]]*Table15775311283848586881828[[#This Row],[Hours Groomed]]</f>
        <v>0</v>
      </c>
      <c r="AC103" s="32"/>
      <c r="AD103" s="84"/>
      <c r="AE103" s="85"/>
      <c r="AF103" s="85"/>
      <c r="AI103" s="33"/>
      <c r="AJ103" s="39"/>
      <c r="AK103" s="39"/>
      <c r="AL103" s="39"/>
      <c r="AM103" s="76"/>
      <c r="AN103" s="39"/>
      <c r="AO103" s="39"/>
      <c r="AP103" s="33"/>
      <c r="AQ103" s="77"/>
      <c r="AR103" s="39"/>
      <c r="AS103" s="39"/>
      <c r="AT103" s="76"/>
      <c r="AU103" s="39"/>
      <c r="AV103" s="78"/>
      <c r="AW103" s="33"/>
      <c r="AX103" s="77"/>
      <c r="AY103" s="39"/>
      <c r="AZ103" s="39"/>
      <c r="BA103" s="76"/>
      <c r="BB103" s="39"/>
      <c r="BC103" s="78"/>
      <c r="BD103" s="33"/>
      <c r="BE103" s="77"/>
      <c r="BF103" s="39"/>
      <c r="BG103" s="39"/>
      <c r="BH103" s="76"/>
      <c r="BI103" s="39"/>
      <c r="BJ103" s="78"/>
      <c r="BK103" s="33"/>
    </row>
    <row r="104" spans="1:63" x14ac:dyDescent="0.35">
      <c r="A104" s="77"/>
      <c r="B104" s="39"/>
      <c r="C104" s="39"/>
      <c r="D104" s="39"/>
      <c r="E104" s="39"/>
      <c r="F104" s="73"/>
      <c r="G104" s="95">
        <f>Table1487453233343536331323[[#This Row],[Hours Worked]]*Table1487453233343536331323[[#This Row],[Rate]]</f>
        <v>0</v>
      </c>
      <c r="H104" s="116"/>
      <c r="I104" s="118">
        <f>IF(Table1487453233343536331323[[#This Row],[Equipment Used (Dropdown)]] &lt;&gt; "", RIGHT(Table1487453233343536331323[[#This Row],[Equipment Used (Dropdown)]],6),0)</f>
        <v>0</v>
      </c>
      <c r="J104" s="94"/>
      <c r="K104" s="95">
        <f>Table1487453233343536331323[[#This Row],[Rate (Auto selects)]]*Table1487453233343536331323[[#This Row],[Hours Used]]</f>
        <v>0</v>
      </c>
      <c r="S104" s="33"/>
      <c r="T104" s="39"/>
      <c r="U104" s="39"/>
      <c r="V104" s="39"/>
      <c r="W104" s="39"/>
      <c r="X104" s="39"/>
      <c r="Y104" s="112">
        <f>IF(X104 &lt;&gt; "", RIGHT(Table15775311283848586881828[[#This Row],[Class (Dropdown)]],6),0)</f>
        <v>0</v>
      </c>
      <c r="Z104" s="108"/>
      <c r="AA104" s="107"/>
      <c r="AB104" s="111">
        <f>Table15775311283848586881828[[#This Row],[Rate (Auto fill)]]*Table15775311283848586881828[[#This Row],[Hours Groomed]]</f>
        <v>0</v>
      </c>
      <c r="AC104" s="32"/>
      <c r="AE104" s="85"/>
      <c r="AF104" s="85"/>
      <c r="AI104" s="33"/>
      <c r="AJ104" s="39"/>
      <c r="AK104" s="39"/>
      <c r="AL104" s="39"/>
      <c r="AM104" s="76"/>
      <c r="AN104" s="39"/>
      <c r="AO104" s="39"/>
      <c r="AP104" s="33"/>
      <c r="AQ104" s="77"/>
      <c r="AR104" s="39"/>
      <c r="AS104" s="39"/>
      <c r="AT104" s="76"/>
      <c r="AU104" s="39"/>
      <c r="AV104" s="78"/>
      <c r="AW104" s="33"/>
      <c r="AX104" s="77"/>
      <c r="AY104" s="39"/>
      <c r="AZ104" s="39"/>
      <c r="BA104" s="76"/>
      <c r="BB104" s="39"/>
      <c r="BC104" s="78"/>
      <c r="BD104" s="33"/>
      <c r="BE104" s="77"/>
      <c r="BF104" s="39"/>
      <c r="BG104" s="39"/>
      <c r="BH104" s="76"/>
      <c r="BI104" s="39"/>
      <c r="BJ104" s="78"/>
      <c r="BK104" s="33"/>
    </row>
    <row r="105" spans="1:63" x14ac:dyDescent="0.35">
      <c r="A105" s="77"/>
      <c r="B105" s="39"/>
      <c r="C105" s="39"/>
      <c r="D105" s="39"/>
      <c r="E105" s="39"/>
      <c r="F105" s="73"/>
      <c r="G105" s="95">
        <f>Table1487453233343536331323[[#This Row],[Hours Worked]]*Table1487453233343536331323[[#This Row],[Rate]]</f>
        <v>0</v>
      </c>
      <c r="H105" s="116"/>
      <c r="I105" s="118">
        <f>IF(Table1487453233343536331323[[#This Row],[Equipment Used (Dropdown)]] &lt;&gt; "", RIGHT(Table1487453233343536331323[[#This Row],[Equipment Used (Dropdown)]],6),0)</f>
        <v>0</v>
      </c>
      <c r="J105" s="94"/>
      <c r="K105" s="95">
        <f>Table1487453233343536331323[[#This Row],[Rate (Auto selects)]]*Table1487453233343536331323[[#This Row],[Hours Used]]</f>
        <v>0</v>
      </c>
      <c r="S105" s="33"/>
      <c r="T105" s="39"/>
      <c r="U105" s="39"/>
      <c r="V105" s="39"/>
      <c r="W105" s="39"/>
      <c r="X105" s="39"/>
      <c r="Y105" s="112">
        <f>IF(X105 &lt;&gt; "", RIGHT(Table15775311283848586881828[[#This Row],[Class (Dropdown)]],6),0)</f>
        <v>0</v>
      </c>
      <c r="Z105" s="108"/>
      <c r="AA105" s="107"/>
      <c r="AB105" s="111">
        <f>Table15775311283848586881828[[#This Row],[Rate (Auto fill)]]*Table15775311283848586881828[[#This Row],[Hours Groomed]]</f>
        <v>0</v>
      </c>
      <c r="AC105" s="32"/>
      <c r="AE105" s="85"/>
      <c r="AF105" s="85"/>
      <c r="AI105" s="33"/>
      <c r="AJ105" s="39"/>
      <c r="AK105" s="39"/>
      <c r="AL105" s="39"/>
      <c r="AM105" s="76"/>
      <c r="AN105" s="39"/>
      <c r="AO105" s="39"/>
      <c r="AP105" s="33"/>
      <c r="AQ105" s="77"/>
      <c r="AR105" s="39"/>
      <c r="AS105" s="39"/>
      <c r="AT105" s="76"/>
      <c r="AU105" s="39"/>
      <c r="AV105" s="78"/>
      <c r="AW105" s="33"/>
      <c r="AX105" s="77"/>
      <c r="AY105" s="39"/>
      <c r="AZ105" s="39"/>
      <c r="BA105" s="76"/>
      <c r="BB105" s="39"/>
      <c r="BC105" s="78"/>
      <c r="BD105" s="33"/>
      <c r="BE105" s="77"/>
      <c r="BF105" s="39"/>
      <c r="BG105" s="39"/>
      <c r="BH105" s="76"/>
      <c r="BI105" s="39"/>
      <c r="BJ105" s="78"/>
      <c r="BK105" s="33"/>
    </row>
    <row r="106" spans="1:63" x14ac:dyDescent="0.35">
      <c r="A106" s="77"/>
      <c r="B106" s="39"/>
      <c r="C106" s="39"/>
      <c r="D106" s="39"/>
      <c r="E106" s="39"/>
      <c r="F106" s="73"/>
      <c r="G106" s="95">
        <f>Table1487453233343536331323[[#This Row],[Hours Worked]]*Table1487453233343536331323[[#This Row],[Rate]]</f>
        <v>0</v>
      </c>
      <c r="H106" s="116"/>
      <c r="I106" s="118">
        <f>IF(Table1487453233343536331323[[#This Row],[Equipment Used (Dropdown)]] &lt;&gt; "", RIGHT(Table1487453233343536331323[[#This Row],[Equipment Used (Dropdown)]],6),0)</f>
        <v>0</v>
      </c>
      <c r="J106" s="94"/>
      <c r="K106" s="95">
        <f>Table1487453233343536331323[[#This Row],[Rate (Auto selects)]]*Table1487453233343536331323[[#This Row],[Hours Used]]</f>
        <v>0</v>
      </c>
      <c r="S106" s="33"/>
      <c r="T106" s="39"/>
      <c r="U106" s="39"/>
      <c r="V106" s="39"/>
      <c r="W106" s="39"/>
      <c r="X106" s="39"/>
      <c r="Y106" s="112">
        <f>IF(X106 &lt;&gt; "", RIGHT(Table15775311283848586881828[[#This Row],[Class (Dropdown)]],6),0)</f>
        <v>0</v>
      </c>
      <c r="Z106" s="108"/>
      <c r="AA106" s="107"/>
      <c r="AB106" s="111">
        <f>Table15775311283848586881828[[#This Row],[Rate (Auto fill)]]*Table15775311283848586881828[[#This Row],[Hours Groomed]]</f>
        <v>0</v>
      </c>
      <c r="AC106" s="32"/>
      <c r="AE106" s="85"/>
      <c r="AF106" s="85"/>
      <c r="AI106" s="33"/>
      <c r="AJ106" s="39"/>
      <c r="AK106" s="39"/>
      <c r="AL106" s="39"/>
      <c r="AM106" s="76"/>
      <c r="AN106" s="39"/>
      <c r="AO106" s="39"/>
      <c r="AP106" s="33"/>
      <c r="AQ106" s="77"/>
      <c r="AR106" s="39"/>
      <c r="AS106" s="39"/>
      <c r="AT106" s="76"/>
      <c r="AU106" s="39"/>
      <c r="AV106" s="78"/>
      <c r="AW106" s="33"/>
      <c r="AX106" s="77"/>
      <c r="AY106" s="39"/>
      <c r="AZ106" s="39"/>
      <c r="BA106" s="76"/>
      <c r="BB106" s="39"/>
      <c r="BC106" s="78"/>
      <c r="BD106" s="33"/>
      <c r="BE106" s="77"/>
      <c r="BF106" s="39"/>
      <c r="BG106" s="39"/>
      <c r="BH106" s="76"/>
      <c r="BI106" s="39"/>
      <c r="BJ106" s="78"/>
      <c r="BK106" s="33"/>
    </row>
    <row r="107" spans="1:63" x14ac:dyDescent="0.35">
      <c r="A107" s="77"/>
      <c r="B107" s="39"/>
      <c r="C107" s="39"/>
      <c r="D107" s="39"/>
      <c r="E107" s="39"/>
      <c r="F107" s="73"/>
      <c r="G107" s="95">
        <f>Table1487453233343536331323[[#This Row],[Hours Worked]]*Table1487453233343536331323[[#This Row],[Rate]]</f>
        <v>0</v>
      </c>
      <c r="H107" s="116"/>
      <c r="I107" s="118">
        <f>IF(Table1487453233343536331323[[#This Row],[Equipment Used (Dropdown)]] &lt;&gt; "", RIGHT(Table1487453233343536331323[[#This Row],[Equipment Used (Dropdown)]],6),0)</f>
        <v>0</v>
      </c>
      <c r="J107" s="94"/>
      <c r="K107" s="95">
        <f>Table1487453233343536331323[[#This Row],[Rate (Auto selects)]]*Table1487453233343536331323[[#This Row],[Hours Used]]</f>
        <v>0</v>
      </c>
      <c r="S107" s="33"/>
      <c r="T107" s="39"/>
      <c r="U107" s="39"/>
      <c r="V107" s="39"/>
      <c r="W107" s="39"/>
      <c r="X107" s="39"/>
      <c r="Y107" s="112">
        <f>IF(X107 &lt;&gt; "", RIGHT(Table15775311283848586881828[[#This Row],[Class (Dropdown)]],6),0)</f>
        <v>0</v>
      </c>
      <c r="Z107" s="108"/>
      <c r="AA107" s="107"/>
      <c r="AB107" s="111">
        <f>Table15775311283848586881828[[#This Row],[Rate (Auto fill)]]*Table15775311283848586881828[[#This Row],[Hours Groomed]]</f>
        <v>0</v>
      </c>
      <c r="AC107" s="32"/>
      <c r="AE107" s="85"/>
      <c r="AF107" s="85"/>
      <c r="AI107" s="33"/>
      <c r="AJ107" s="39"/>
      <c r="AK107" s="39"/>
      <c r="AL107" s="39"/>
      <c r="AM107" s="76"/>
      <c r="AN107" s="39"/>
      <c r="AO107" s="39"/>
      <c r="AP107" s="33"/>
      <c r="AQ107" s="77"/>
      <c r="AR107" s="39"/>
      <c r="AS107" s="39"/>
      <c r="AT107" s="76"/>
      <c r="AU107" s="39"/>
      <c r="AV107" s="78"/>
      <c r="AW107" s="33"/>
      <c r="AX107" s="77"/>
      <c r="AY107" s="39"/>
      <c r="AZ107" s="39"/>
      <c r="BA107" s="76"/>
      <c r="BB107" s="39"/>
      <c r="BC107" s="78"/>
      <c r="BD107" s="33"/>
      <c r="BE107" s="77"/>
      <c r="BF107" s="39"/>
      <c r="BG107" s="39"/>
      <c r="BH107" s="76"/>
      <c r="BI107" s="39"/>
      <c r="BJ107" s="78"/>
      <c r="BK107" s="33"/>
    </row>
    <row r="108" spans="1:63" x14ac:dyDescent="0.35">
      <c r="A108" s="77"/>
      <c r="B108" s="39"/>
      <c r="C108" s="39"/>
      <c r="D108" s="39"/>
      <c r="E108" s="39"/>
      <c r="F108" s="73"/>
      <c r="G108" s="95">
        <f>Table1487453233343536331323[[#This Row],[Hours Worked]]*Table1487453233343536331323[[#This Row],[Rate]]</f>
        <v>0</v>
      </c>
      <c r="H108" s="116"/>
      <c r="I108" s="118">
        <f>IF(Table1487453233343536331323[[#This Row],[Equipment Used (Dropdown)]] &lt;&gt; "", RIGHT(Table1487453233343536331323[[#This Row],[Equipment Used (Dropdown)]],6),0)</f>
        <v>0</v>
      </c>
      <c r="J108" s="94"/>
      <c r="K108" s="95">
        <f>Table1487453233343536331323[[#This Row],[Rate (Auto selects)]]*Table1487453233343536331323[[#This Row],[Hours Used]]</f>
        <v>0</v>
      </c>
      <c r="S108" s="33"/>
      <c r="T108" s="39"/>
      <c r="U108" s="39"/>
      <c r="V108" s="39"/>
      <c r="W108" s="39"/>
      <c r="X108" s="39"/>
      <c r="Y108" s="112">
        <f>IF(X108 &lt;&gt; "", RIGHT(Table15775311283848586881828[[#This Row],[Class (Dropdown)]],6),0)</f>
        <v>0</v>
      </c>
      <c r="Z108" s="108"/>
      <c r="AA108" s="107"/>
      <c r="AB108" s="111">
        <f>Table15775311283848586881828[[#This Row],[Rate (Auto fill)]]*Table15775311283848586881828[[#This Row],[Hours Groomed]]</f>
        <v>0</v>
      </c>
      <c r="AC108" s="32"/>
      <c r="AE108" s="85"/>
      <c r="AF108" s="85"/>
      <c r="AI108" s="33"/>
      <c r="AJ108" s="39"/>
      <c r="AK108" s="39"/>
      <c r="AL108" s="39"/>
      <c r="AM108" s="76"/>
      <c r="AN108" s="39"/>
      <c r="AO108" s="39"/>
      <c r="AP108" s="33"/>
      <c r="AQ108" s="77"/>
      <c r="AR108" s="39"/>
      <c r="AS108" s="39"/>
      <c r="AT108" s="76"/>
      <c r="AU108" s="39"/>
      <c r="AV108" s="78"/>
      <c r="AW108" s="33"/>
      <c r="AX108" s="77"/>
      <c r="AY108" s="39"/>
      <c r="AZ108" s="39"/>
      <c r="BA108" s="76"/>
      <c r="BB108" s="39"/>
      <c r="BC108" s="78"/>
      <c r="BD108" s="33"/>
      <c r="BE108" s="77"/>
      <c r="BF108" s="39"/>
      <c r="BG108" s="39"/>
      <c r="BH108" s="76"/>
      <c r="BI108" s="39"/>
      <c r="BJ108" s="78"/>
      <c r="BK108" s="33"/>
    </row>
    <row r="109" spans="1:63" x14ac:dyDescent="0.35">
      <c r="A109" s="77"/>
      <c r="B109" s="39"/>
      <c r="C109" s="39"/>
      <c r="D109" s="39"/>
      <c r="E109" s="39"/>
      <c r="F109" s="73"/>
      <c r="G109" s="95">
        <f>Table1487453233343536331323[[#This Row],[Hours Worked]]*Table1487453233343536331323[[#This Row],[Rate]]</f>
        <v>0</v>
      </c>
      <c r="H109" s="116"/>
      <c r="I109" s="118">
        <f>IF(Table1487453233343536331323[[#This Row],[Equipment Used (Dropdown)]] &lt;&gt; "", RIGHT(Table1487453233343536331323[[#This Row],[Equipment Used (Dropdown)]],6),0)</f>
        <v>0</v>
      </c>
      <c r="J109" s="94"/>
      <c r="K109" s="95">
        <f>Table1487453233343536331323[[#This Row],[Rate (Auto selects)]]*Table1487453233343536331323[[#This Row],[Hours Used]]</f>
        <v>0</v>
      </c>
      <c r="S109" s="33"/>
      <c r="T109" s="39"/>
      <c r="U109" s="39"/>
      <c r="V109" s="39"/>
      <c r="W109" s="39"/>
      <c r="X109" s="39"/>
      <c r="Y109" s="112">
        <f>IF(X109 &lt;&gt; "", RIGHT(Table15775311283848586881828[[#This Row],[Class (Dropdown)]],6),0)</f>
        <v>0</v>
      </c>
      <c r="Z109" s="108"/>
      <c r="AA109" s="107"/>
      <c r="AB109" s="111">
        <f>Table15775311283848586881828[[#This Row],[Rate (Auto fill)]]*Table15775311283848586881828[[#This Row],[Hours Groomed]]</f>
        <v>0</v>
      </c>
      <c r="AC109" s="32"/>
      <c r="AE109" s="85"/>
      <c r="AF109" s="85"/>
      <c r="AI109" s="33"/>
      <c r="AJ109" s="39"/>
      <c r="AK109" s="39"/>
      <c r="AL109" s="39"/>
      <c r="AM109" s="76"/>
      <c r="AN109" s="39"/>
      <c r="AO109" s="39"/>
      <c r="AP109" s="33"/>
      <c r="AQ109" s="77"/>
      <c r="AR109" s="39"/>
      <c r="AS109" s="39"/>
      <c r="AT109" s="76"/>
      <c r="AU109" s="39"/>
      <c r="AV109" s="78"/>
      <c r="AW109" s="33"/>
      <c r="AX109" s="77"/>
      <c r="AY109" s="39"/>
      <c r="AZ109" s="39"/>
      <c r="BA109" s="76"/>
      <c r="BB109" s="39"/>
      <c r="BC109" s="78"/>
      <c r="BD109" s="33"/>
      <c r="BE109" s="77"/>
      <c r="BF109" s="39"/>
      <c r="BG109" s="39"/>
      <c r="BH109" s="76"/>
      <c r="BI109" s="39"/>
      <c r="BJ109" s="78"/>
      <c r="BK109" s="33"/>
    </row>
    <row r="110" spans="1:63" x14ac:dyDescent="0.35">
      <c r="A110" s="77"/>
      <c r="B110" s="39"/>
      <c r="C110" s="39"/>
      <c r="D110" s="39"/>
      <c r="E110" s="39"/>
      <c r="F110" s="73"/>
      <c r="G110" s="95">
        <f>Table1487453233343536331323[[#This Row],[Hours Worked]]*Table1487453233343536331323[[#This Row],[Rate]]</f>
        <v>0</v>
      </c>
      <c r="H110" s="116"/>
      <c r="I110" s="118">
        <f>IF(Table1487453233343536331323[[#This Row],[Equipment Used (Dropdown)]] &lt;&gt; "", RIGHT(Table1487453233343536331323[[#This Row],[Equipment Used (Dropdown)]],6),0)</f>
        <v>0</v>
      </c>
      <c r="J110" s="94"/>
      <c r="K110" s="95">
        <f>Table1487453233343536331323[[#This Row],[Rate (Auto selects)]]*Table1487453233343536331323[[#This Row],[Hours Used]]</f>
        <v>0</v>
      </c>
      <c r="S110" s="33"/>
      <c r="T110" s="39"/>
      <c r="U110" s="39"/>
      <c r="V110" s="39"/>
      <c r="W110" s="39"/>
      <c r="X110" s="39"/>
      <c r="Y110" s="112">
        <f>IF(X110 &lt;&gt; "", RIGHT(Table15775311283848586881828[[#This Row],[Class (Dropdown)]],6),0)</f>
        <v>0</v>
      </c>
      <c r="Z110" s="108"/>
      <c r="AA110" s="107"/>
      <c r="AB110" s="111">
        <f>Table15775311283848586881828[[#This Row],[Rate (Auto fill)]]*Table15775311283848586881828[[#This Row],[Hours Groomed]]</f>
        <v>0</v>
      </c>
      <c r="AC110" s="32"/>
      <c r="AE110" s="85"/>
      <c r="AF110" s="85"/>
      <c r="AI110" s="33"/>
      <c r="AJ110" s="39"/>
      <c r="AK110" s="39"/>
      <c r="AL110" s="39"/>
      <c r="AM110" s="76"/>
      <c r="AN110" s="39"/>
      <c r="AO110" s="39"/>
      <c r="AP110" s="33"/>
      <c r="AQ110" s="77"/>
      <c r="AR110" s="39"/>
      <c r="AS110" s="39"/>
      <c r="AT110" s="76"/>
      <c r="AU110" s="39"/>
      <c r="AV110" s="78"/>
      <c r="AW110" s="33"/>
      <c r="AX110" s="77"/>
      <c r="AY110" s="39"/>
      <c r="AZ110" s="39"/>
      <c r="BA110" s="76"/>
      <c r="BB110" s="39"/>
      <c r="BC110" s="78"/>
      <c r="BD110" s="33"/>
      <c r="BE110" s="77"/>
      <c r="BF110" s="39"/>
      <c r="BG110" s="39"/>
      <c r="BH110" s="76"/>
      <c r="BI110" s="39"/>
      <c r="BJ110" s="78"/>
      <c r="BK110" s="33"/>
    </row>
    <row r="111" spans="1:63" x14ac:dyDescent="0.35">
      <c r="A111" s="77"/>
      <c r="B111" s="39"/>
      <c r="C111" s="39"/>
      <c r="D111" s="39"/>
      <c r="E111" s="39"/>
      <c r="F111" s="73"/>
      <c r="G111" s="95">
        <f>Table1487453233343536331323[[#This Row],[Hours Worked]]*Table1487453233343536331323[[#This Row],[Rate]]</f>
        <v>0</v>
      </c>
      <c r="H111" s="116"/>
      <c r="I111" s="118">
        <f>IF(Table1487453233343536331323[[#This Row],[Equipment Used (Dropdown)]] &lt;&gt; "", RIGHT(Table1487453233343536331323[[#This Row],[Equipment Used (Dropdown)]],6),0)</f>
        <v>0</v>
      </c>
      <c r="J111" s="94"/>
      <c r="K111" s="95">
        <f>Table1487453233343536331323[[#This Row],[Rate (Auto selects)]]*Table1487453233343536331323[[#This Row],[Hours Used]]</f>
        <v>0</v>
      </c>
      <c r="S111" s="33"/>
      <c r="T111" s="39"/>
      <c r="U111" s="39"/>
      <c r="V111" s="39"/>
      <c r="W111" s="39"/>
      <c r="X111" s="39"/>
      <c r="Y111" s="112">
        <f>IF(X111 &lt;&gt; "", RIGHT(Table15775311283848586881828[[#This Row],[Class (Dropdown)]],6),0)</f>
        <v>0</v>
      </c>
      <c r="Z111" s="108"/>
      <c r="AA111" s="107"/>
      <c r="AB111" s="111">
        <f>Table15775311283848586881828[[#This Row],[Rate (Auto fill)]]*Table15775311283848586881828[[#This Row],[Hours Groomed]]</f>
        <v>0</v>
      </c>
      <c r="AC111" s="32"/>
      <c r="AE111" s="85"/>
      <c r="AF111" s="85"/>
      <c r="AI111" s="33"/>
      <c r="AJ111" s="39"/>
      <c r="AK111" s="39"/>
      <c r="AL111" s="39"/>
      <c r="AM111" s="76"/>
      <c r="AN111" s="39"/>
      <c r="AO111" s="39"/>
      <c r="AP111" s="33"/>
      <c r="AQ111" s="77"/>
      <c r="AR111" s="39"/>
      <c r="AS111" s="39"/>
      <c r="AT111" s="76"/>
      <c r="AU111" s="39"/>
      <c r="AV111" s="78"/>
      <c r="AW111" s="33"/>
      <c r="AX111" s="77"/>
      <c r="AY111" s="39"/>
      <c r="AZ111" s="39"/>
      <c r="BA111" s="76"/>
      <c r="BB111" s="39"/>
      <c r="BC111" s="78"/>
      <c r="BD111" s="33"/>
      <c r="BE111" s="77"/>
      <c r="BF111" s="39"/>
      <c r="BG111" s="39"/>
      <c r="BH111" s="76"/>
      <c r="BI111" s="39"/>
      <c r="BJ111" s="78"/>
      <c r="BK111" s="33"/>
    </row>
    <row r="112" spans="1:63" x14ac:dyDescent="0.35">
      <c r="A112" s="77"/>
      <c r="B112" s="39"/>
      <c r="C112" s="39"/>
      <c r="D112" s="39"/>
      <c r="E112" s="39"/>
      <c r="F112" s="73"/>
      <c r="G112" s="95">
        <f>Table1487453233343536331323[[#This Row],[Hours Worked]]*Table1487453233343536331323[[#This Row],[Rate]]</f>
        <v>0</v>
      </c>
      <c r="H112" s="116"/>
      <c r="I112" s="118">
        <f>IF(Table1487453233343536331323[[#This Row],[Equipment Used (Dropdown)]] &lt;&gt; "", RIGHT(Table1487453233343536331323[[#This Row],[Equipment Used (Dropdown)]],6),0)</f>
        <v>0</v>
      </c>
      <c r="J112" s="94"/>
      <c r="K112" s="95">
        <f>Table1487453233343536331323[[#This Row],[Rate (Auto selects)]]*Table1487453233343536331323[[#This Row],[Hours Used]]</f>
        <v>0</v>
      </c>
      <c r="S112" s="33"/>
      <c r="T112" s="39"/>
      <c r="U112" s="39"/>
      <c r="V112" s="39"/>
      <c r="W112" s="39"/>
      <c r="X112" s="39"/>
      <c r="Y112" s="112">
        <f>IF(X112 &lt;&gt; "", RIGHT(Table15775311283848586881828[[#This Row],[Class (Dropdown)]],6),0)</f>
        <v>0</v>
      </c>
      <c r="Z112" s="108"/>
      <c r="AA112" s="107"/>
      <c r="AB112" s="111">
        <f>Table15775311283848586881828[[#This Row],[Rate (Auto fill)]]*Table15775311283848586881828[[#This Row],[Hours Groomed]]</f>
        <v>0</v>
      </c>
      <c r="AC112" s="32"/>
      <c r="AE112" s="85"/>
      <c r="AF112" s="85"/>
      <c r="AI112" s="33"/>
      <c r="AJ112" s="39"/>
      <c r="AK112" s="39"/>
      <c r="AL112" s="39"/>
      <c r="AM112" s="76"/>
      <c r="AN112" s="39"/>
      <c r="AO112" s="39"/>
      <c r="AP112" s="33"/>
      <c r="AQ112" s="77"/>
      <c r="AR112" s="39"/>
      <c r="AS112" s="39"/>
      <c r="AT112" s="76"/>
      <c r="AU112" s="39"/>
      <c r="AV112" s="78"/>
      <c r="AW112" s="33"/>
      <c r="AX112" s="77"/>
      <c r="AY112" s="39"/>
      <c r="AZ112" s="39"/>
      <c r="BA112" s="76"/>
      <c r="BB112" s="39"/>
      <c r="BC112" s="78"/>
      <c r="BD112" s="33"/>
      <c r="BE112" s="77"/>
      <c r="BF112" s="39"/>
      <c r="BG112" s="39"/>
      <c r="BH112" s="76"/>
      <c r="BI112" s="39"/>
      <c r="BJ112" s="78"/>
      <c r="BK112" s="33"/>
    </row>
    <row r="113" spans="1:63" x14ac:dyDescent="0.35">
      <c r="A113" s="77"/>
      <c r="B113" s="39"/>
      <c r="C113" s="39"/>
      <c r="D113" s="39"/>
      <c r="E113" s="39"/>
      <c r="F113" s="73"/>
      <c r="G113" s="95">
        <f>Table1487453233343536331323[[#This Row],[Hours Worked]]*Table1487453233343536331323[[#This Row],[Rate]]</f>
        <v>0</v>
      </c>
      <c r="H113" s="116"/>
      <c r="I113" s="118">
        <f>IF(Table1487453233343536331323[[#This Row],[Equipment Used (Dropdown)]] &lt;&gt; "", RIGHT(Table1487453233343536331323[[#This Row],[Equipment Used (Dropdown)]],6),0)</f>
        <v>0</v>
      </c>
      <c r="J113" s="94"/>
      <c r="K113" s="95">
        <f>Table1487453233343536331323[[#This Row],[Rate (Auto selects)]]*Table1487453233343536331323[[#This Row],[Hours Used]]</f>
        <v>0</v>
      </c>
      <c r="S113" s="33"/>
      <c r="T113" s="39"/>
      <c r="U113" s="39"/>
      <c r="V113" s="39"/>
      <c r="W113" s="39"/>
      <c r="X113" s="39"/>
      <c r="Y113" s="112">
        <f>IF(X113 &lt;&gt; "", RIGHT(Table15775311283848586881828[[#This Row],[Class (Dropdown)]],6),0)</f>
        <v>0</v>
      </c>
      <c r="Z113" s="108"/>
      <c r="AA113" s="107"/>
      <c r="AB113" s="111">
        <f>Table15775311283848586881828[[#This Row],[Rate (Auto fill)]]*Table15775311283848586881828[[#This Row],[Hours Groomed]]</f>
        <v>0</v>
      </c>
      <c r="AC113" s="32"/>
      <c r="AE113" s="85"/>
      <c r="AF113" s="85"/>
      <c r="AI113" s="33"/>
      <c r="AJ113" s="39"/>
      <c r="AK113" s="39"/>
      <c r="AL113" s="39"/>
      <c r="AM113" s="76"/>
      <c r="AN113" s="39"/>
      <c r="AO113" s="39"/>
      <c r="AP113" s="33"/>
      <c r="AQ113" s="77"/>
      <c r="AR113" s="39"/>
      <c r="AS113" s="39"/>
      <c r="AT113" s="76"/>
      <c r="AU113" s="39"/>
      <c r="AV113" s="78"/>
      <c r="AW113" s="33"/>
      <c r="AX113" s="77"/>
      <c r="AY113" s="39"/>
      <c r="AZ113" s="39"/>
      <c r="BA113" s="76"/>
      <c r="BB113" s="39"/>
      <c r="BC113" s="78"/>
      <c r="BD113" s="33"/>
      <c r="BE113" s="77"/>
      <c r="BF113" s="39"/>
      <c r="BG113" s="39"/>
      <c r="BH113" s="76"/>
      <c r="BI113" s="39"/>
      <c r="BJ113" s="78"/>
      <c r="BK113" s="33"/>
    </row>
    <row r="114" spans="1:63" x14ac:dyDescent="0.35">
      <c r="A114" s="77"/>
      <c r="B114" s="39"/>
      <c r="C114" s="39"/>
      <c r="D114" s="39"/>
      <c r="E114" s="39"/>
      <c r="F114" s="73"/>
      <c r="G114" s="95">
        <f>Table1487453233343536331323[[#This Row],[Hours Worked]]*Table1487453233343536331323[[#This Row],[Rate]]</f>
        <v>0</v>
      </c>
      <c r="H114" s="116"/>
      <c r="I114" s="118">
        <f>IF(Table1487453233343536331323[[#This Row],[Equipment Used (Dropdown)]] &lt;&gt; "", RIGHT(Table1487453233343536331323[[#This Row],[Equipment Used (Dropdown)]],6),0)</f>
        <v>0</v>
      </c>
      <c r="J114" s="94"/>
      <c r="K114" s="95">
        <f>Table1487453233343536331323[[#This Row],[Rate (Auto selects)]]*Table1487453233343536331323[[#This Row],[Hours Used]]</f>
        <v>0</v>
      </c>
      <c r="S114" s="33"/>
      <c r="T114" s="39"/>
      <c r="U114" s="39"/>
      <c r="V114" s="39"/>
      <c r="W114" s="39"/>
      <c r="X114" s="39"/>
      <c r="Y114" s="112">
        <f>IF(X114 &lt;&gt; "", RIGHT(Table15775311283848586881828[[#This Row],[Class (Dropdown)]],6),0)</f>
        <v>0</v>
      </c>
      <c r="Z114" s="108"/>
      <c r="AA114" s="107"/>
      <c r="AB114" s="111">
        <f>Table15775311283848586881828[[#This Row],[Rate (Auto fill)]]*Table15775311283848586881828[[#This Row],[Hours Groomed]]</f>
        <v>0</v>
      </c>
      <c r="AC114" s="32"/>
      <c r="AE114" s="85"/>
      <c r="AF114" s="85"/>
      <c r="AI114" s="33"/>
      <c r="AJ114" s="39"/>
      <c r="AK114" s="39"/>
      <c r="AL114" s="39"/>
      <c r="AM114" s="76"/>
      <c r="AN114" s="39"/>
      <c r="AO114" s="39"/>
      <c r="AP114" s="33"/>
      <c r="AQ114" s="77"/>
      <c r="AR114" s="39"/>
      <c r="AS114" s="39"/>
      <c r="AT114" s="76"/>
      <c r="AU114" s="39"/>
      <c r="AV114" s="78"/>
      <c r="AW114" s="33"/>
      <c r="AX114" s="77"/>
      <c r="AY114" s="39"/>
      <c r="AZ114" s="39"/>
      <c r="BA114" s="76"/>
      <c r="BB114" s="39"/>
      <c r="BC114" s="78"/>
      <c r="BD114" s="33"/>
      <c r="BE114" s="77"/>
      <c r="BF114" s="39"/>
      <c r="BG114" s="39"/>
      <c r="BH114" s="76"/>
      <c r="BI114" s="39"/>
      <c r="BJ114" s="78"/>
      <c r="BK114" s="33"/>
    </row>
    <row r="115" spans="1:63" x14ac:dyDescent="0.35">
      <c r="A115" s="77"/>
      <c r="B115" s="39"/>
      <c r="C115" s="39"/>
      <c r="D115" s="39"/>
      <c r="E115" s="39"/>
      <c r="F115" s="73"/>
      <c r="G115" s="95">
        <f>Table1487453233343536331323[[#This Row],[Hours Worked]]*Table1487453233343536331323[[#This Row],[Rate]]</f>
        <v>0</v>
      </c>
      <c r="H115" s="116"/>
      <c r="I115" s="118">
        <f>IF(Table1487453233343536331323[[#This Row],[Equipment Used (Dropdown)]] &lt;&gt; "", RIGHT(Table1487453233343536331323[[#This Row],[Equipment Used (Dropdown)]],6),0)</f>
        <v>0</v>
      </c>
      <c r="J115" s="94"/>
      <c r="K115" s="95">
        <f>Table1487453233343536331323[[#This Row],[Rate (Auto selects)]]*Table1487453233343536331323[[#This Row],[Hours Used]]</f>
        <v>0</v>
      </c>
      <c r="S115" s="33"/>
      <c r="T115" s="39"/>
      <c r="U115" s="39"/>
      <c r="V115" s="39"/>
      <c r="W115" s="39"/>
      <c r="X115" s="39"/>
      <c r="Y115" s="112">
        <f>IF(X115 &lt;&gt; "", RIGHT(Table15775311283848586881828[[#This Row],[Class (Dropdown)]],6),0)</f>
        <v>0</v>
      </c>
      <c r="Z115" s="108"/>
      <c r="AA115" s="107"/>
      <c r="AB115" s="111">
        <f>Table15775311283848586881828[[#This Row],[Rate (Auto fill)]]*Table15775311283848586881828[[#This Row],[Hours Groomed]]</f>
        <v>0</v>
      </c>
      <c r="AC115" s="32"/>
      <c r="AE115" s="85"/>
      <c r="AF115" s="85"/>
      <c r="AI115" s="33"/>
      <c r="AJ115" s="39"/>
      <c r="AK115" s="39"/>
      <c r="AL115" s="39"/>
      <c r="AM115" s="76"/>
      <c r="AN115" s="39"/>
      <c r="AO115" s="39"/>
      <c r="AP115" s="33"/>
      <c r="AQ115" s="77"/>
      <c r="AR115" s="39"/>
      <c r="AS115" s="39"/>
      <c r="AT115" s="76"/>
      <c r="AU115" s="39"/>
      <c r="AV115" s="78"/>
      <c r="AW115" s="33"/>
      <c r="AX115" s="77"/>
      <c r="AY115" s="39"/>
      <c r="AZ115" s="39"/>
      <c r="BA115" s="76"/>
      <c r="BB115" s="39"/>
      <c r="BC115" s="78"/>
      <c r="BD115" s="33"/>
      <c r="BE115" s="77"/>
      <c r="BF115" s="39"/>
      <c r="BG115" s="39"/>
      <c r="BH115" s="76"/>
      <c r="BI115" s="39"/>
      <c r="BJ115" s="78"/>
      <c r="BK115" s="33"/>
    </row>
    <row r="116" spans="1:63" x14ac:dyDescent="0.35">
      <c r="A116" s="77"/>
      <c r="B116" s="39"/>
      <c r="C116" s="39"/>
      <c r="D116" s="39"/>
      <c r="E116" s="39"/>
      <c r="F116" s="73"/>
      <c r="G116" s="95">
        <f>Table1487453233343536331323[[#This Row],[Hours Worked]]*Table1487453233343536331323[[#This Row],[Rate]]</f>
        <v>0</v>
      </c>
      <c r="H116" s="116"/>
      <c r="I116" s="118">
        <f>IF(Table1487453233343536331323[[#This Row],[Equipment Used (Dropdown)]] &lt;&gt; "", RIGHT(Table1487453233343536331323[[#This Row],[Equipment Used (Dropdown)]],6),0)</f>
        <v>0</v>
      </c>
      <c r="J116" s="94"/>
      <c r="K116" s="95">
        <f>Table1487453233343536331323[[#This Row],[Rate (Auto selects)]]*Table1487453233343536331323[[#This Row],[Hours Used]]</f>
        <v>0</v>
      </c>
      <c r="S116" s="33"/>
      <c r="T116" s="39"/>
      <c r="U116" s="39"/>
      <c r="V116" s="39"/>
      <c r="W116" s="39"/>
      <c r="X116" s="39"/>
      <c r="Y116" s="112">
        <f>IF(X116 &lt;&gt; "", RIGHT(Table15775311283848586881828[[#This Row],[Class (Dropdown)]],6),0)</f>
        <v>0</v>
      </c>
      <c r="Z116" s="108"/>
      <c r="AA116" s="107"/>
      <c r="AB116" s="111">
        <f>Table15775311283848586881828[[#This Row],[Rate (Auto fill)]]*Table15775311283848586881828[[#This Row],[Hours Groomed]]</f>
        <v>0</v>
      </c>
      <c r="AC116" s="32"/>
      <c r="AE116" s="85"/>
      <c r="AF116" s="85"/>
      <c r="AI116" s="33"/>
      <c r="AJ116" s="39"/>
      <c r="AK116" s="39"/>
      <c r="AL116" s="39"/>
      <c r="AM116" s="76"/>
      <c r="AN116" s="39"/>
      <c r="AO116" s="39"/>
      <c r="AP116" s="33"/>
      <c r="AQ116" s="77"/>
      <c r="AR116" s="39"/>
      <c r="AS116" s="39"/>
      <c r="AT116" s="76"/>
      <c r="AU116" s="39"/>
      <c r="AV116" s="78"/>
      <c r="AW116" s="33"/>
      <c r="AX116" s="77"/>
      <c r="AY116" s="39"/>
      <c r="AZ116" s="39"/>
      <c r="BA116" s="76"/>
      <c r="BB116" s="39"/>
      <c r="BC116" s="78"/>
      <c r="BD116" s="33"/>
      <c r="BE116" s="77"/>
      <c r="BF116" s="39"/>
      <c r="BG116" s="39"/>
      <c r="BH116" s="76"/>
      <c r="BI116" s="39"/>
      <c r="BJ116" s="78"/>
      <c r="BK116" s="33"/>
    </row>
    <row r="117" spans="1:63" x14ac:dyDescent="0.35">
      <c r="A117" s="77"/>
      <c r="B117" s="39"/>
      <c r="C117" s="39"/>
      <c r="D117" s="39"/>
      <c r="E117" s="39"/>
      <c r="F117" s="73"/>
      <c r="G117" s="95">
        <f>Table1487453233343536331323[[#This Row],[Hours Worked]]*Table1487453233343536331323[[#This Row],[Rate]]</f>
        <v>0</v>
      </c>
      <c r="H117" s="116"/>
      <c r="I117" s="118">
        <f>IF(Table1487453233343536331323[[#This Row],[Equipment Used (Dropdown)]] &lt;&gt; "", RIGHT(Table1487453233343536331323[[#This Row],[Equipment Used (Dropdown)]],6),0)</f>
        <v>0</v>
      </c>
      <c r="J117" s="94"/>
      <c r="K117" s="95">
        <f>Table1487453233343536331323[[#This Row],[Rate (Auto selects)]]*Table1487453233343536331323[[#This Row],[Hours Used]]</f>
        <v>0</v>
      </c>
      <c r="S117" s="33"/>
      <c r="T117" s="39"/>
      <c r="U117" s="39"/>
      <c r="V117" s="39"/>
      <c r="W117" s="39"/>
      <c r="X117" s="39"/>
      <c r="Y117" s="112">
        <f>IF(X117 &lt;&gt; "", RIGHT(Table15775311283848586881828[[#This Row],[Class (Dropdown)]],6),0)</f>
        <v>0</v>
      </c>
      <c r="Z117" s="108"/>
      <c r="AA117" s="107"/>
      <c r="AB117" s="111">
        <f>Table15775311283848586881828[[#This Row],[Rate (Auto fill)]]*Table15775311283848586881828[[#This Row],[Hours Groomed]]</f>
        <v>0</v>
      </c>
      <c r="AC117" s="32"/>
      <c r="AE117" s="85"/>
      <c r="AF117" s="85"/>
      <c r="AI117" s="33"/>
      <c r="AJ117" s="39"/>
      <c r="AK117" s="39"/>
      <c r="AL117" s="39"/>
      <c r="AM117" s="76"/>
      <c r="AN117" s="39"/>
      <c r="AO117" s="39"/>
      <c r="AP117" s="33"/>
      <c r="AQ117" s="77"/>
      <c r="AR117" s="39"/>
      <c r="AS117" s="39"/>
      <c r="AT117" s="76"/>
      <c r="AU117" s="39"/>
      <c r="AV117" s="78"/>
      <c r="AW117" s="33"/>
      <c r="AX117" s="77"/>
      <c r="AY117" s="39"/>
      <c r="AZ117" s="39"/>
      <c r="BA117" s="76"/>
      <c r="BB117" s="39"/>
      <c r="BC117" s="78"/>
      <c r="BD117" s="33"/>
      <c r="BE117" s="77"/>
      <c r="BF117" s="39"/>
      <c r="BG117" s="39"/>
      <c r="BH117" s="76"/>
      <c r="BI117" s="39"/>
      <c r="BJ117" s="78"/>
      <c r="BK117" s="33"/>
    </row>
    <row r="118" spans="1:63" x14ac:dyDescent="0.35">
      <c r="A118" s="77"/>
      <c r="B118" s="39"/>
      <c r="C118" s="39"/>
      <c r="D118" s="39"/>
      <c r="E118" s="39"/>
      <c r="F118" s="73"/>
      <c r="G118" s="95">
        <f>Table1487453233343536331323[[#This Row],[Hours Worked]]*Table1487453233343536331323[[#This Row],[Rate]]</f>
        <v>0</v>
      </c>
      <c r="H118" s="116"/>
      <c r="I118" s="118">
        <f>IF(Table1487453233343536331323[[#This Row],[Equipment Used (Dropdown)]] &lt;&gt; "", RIGHT(Table1487453233343536331323[[#This Row],[Equipment Used (Dropdown)]],6),0)</f>
        <v>0</v>
      </c>
      <c r="J118" s="94"/>
      <c r="K118" s="95">
        <f>Table1487453233343536331323[[#This Row],[Rate (Auto selects)]]*Table1487453233343536331323[[#This Row],[Hours Used]]</f>
        <v>0</v>
      </c>
      <c r="S118" s="33"/>
      <c r="T118" s="39"/>
      <c r="U118" s="39"/>
      <c r="V118" s="39"/>
      <c r="W118" s="39"/>
      <c r="X118" s="39"/>
      <c r="Y118" s="112">
        <f>IF(X118 &lt;&gt; "", RIGHT(Table15775311283848586881828[[#This Row],[Class (Dropdown)]],6),0)</f>
        <v>0</v>
      </c>
      <c r="Z118" s="108"/>
      <c r="AA118" s="107"/>
      <c r="AB118" s="111">
        <f>Table15775311283848586881828[[#This Row],[Rate (Auto fill)]]*Table15775311283848586881828[[#This Row],[Hours Groomed]]</f>
        <v>0</v>
      </c>
      <c r="AC118" s="32"/>
      <c r="AE118" s="85"/>
      <c r="AF118" s="85"/>
      <c r="AI118" s="33"/>
      <c r="AJ118" s="39"/>
      <c r="AK118" s="39"/>
      <c r="AL118" s="39"/>
      <c r="AM118" s="76"/>
      <c r="AN118" s="39"/>
      <c r="AO118" s="39"/>
      <c r="AP118" s="33"/>
      <c r="AQ118" s="77"/>
      <c r="AR118" s="39"/>
      <c r="AS118" s="39"/>
      <c r="AT118" s="76"/>
      <c r="AU118" s="39"/>
      <c r="AV118" s="78"/>
      <c r="AW118" s="33"/>
      <c r="AX118" s="77"/>
      <c r="AY118" s="39"/>
      <c r="AZ118" s="39"/>
      <c r="BA118" s="76"/>
      <c r="BB118" s="39"/>
      <c r="BC118" s="78"/>
      <c r="BD118" s="33"/>
      <c r="BE118" s="77"/>
      <c r="BF118" s="39"/>
      <c r="BG118" s="39"/>
      <c r="BH118" s="76"/>
      <c r="BI118" s="39"/>
      <c r="BJ118" s="78"/>
      <c r="BK118" s="33"/>
    </row>
    <row r="119" spans="1:63" x14ac:dyDescent="0.35">
      <c r="A119" s="77"/>
      <c r="B119" s="39"/>
      <c r="C119" s="39"/>
      <c r="D119" s="39"/>
      <c r="E119" s="39"/>
      <c r="F119" s="73"/>
      <c r="G119" s="95">
        <f>Table1487453233343536331323[[#This Row],[Hours Worked]]*Table1487453233343536331323[[#This Row],[Rate]]</f>
        <v>0</v>
      </c>
      <c r="H119" s="116"/>
      <c r="I119" s="118">
        <f>IF(Table1487453233343536331323[[#This Row],[Equipment Used (Dropdown)]] &lt;&gt; "", RIGHT(Table1487453233343536331323[[#This Row],[Equipment Used (Dropdown)]],6),0)</f>
        <v>0</v>
      </c>
      <c r="J119" s="94"/>
      <c r="K119" s="95">
        <f>Table1487453233343536331323[[#This Row],[Rate (Auto selects)]]*Table1487453233343536331323[[#This Row],[Hours Used]]</f>
        <v>0</v>
      </c>
      <c r="S119" s="33"/>
      <c r="T119" s="39"/>
      <c r="U119" s="39"/>
      <c r="V119" s="39"/>
      <c r="W119" s="39"/>
      <c r="X119" s="39"/>
      <c r="Y119" s="112">
        <f>IF(X119 &lt;&gt; "", RIGHT(Table15775311283848586881828[[#This Row],[Class (Dropdown)]],6),0)</f>
        <v>0</v>
      </c>
      <c r="Z119" s="108"/>
      <c r="AA119" s="107"/>
      <c r="AB119" s="111">
        <f>Table15775311283848586881828[[#This Row],[Rate (Auto fill)]]*Table15775311283848586881828[[#This Row],[Hours Groomed]]</f>
        <v>0</v>
      </c>
      <c r="AC119" s="32"/>
      <c r="AE119" s="85"/>
      <c r="AF119" s="85"/>
      <c r="AI119" s="33"/>
      <c r="AJ119" s="39"/>
      <c r="AK119" s="39"/>
      <c r="AL119" s="39"/>
      <c r="AM119" s="76"/>
      <c r="AN119" s="39"/>
      <c r="AO119" s="39"/>
      <c r="AP119" s="33"/>
      <c r="AQ119" s="77"/>
      <c r="AR119" s="39"/>
      <c r="AS119" s="39"/>
      <c r="AT119" s="76"/>
      <c r="AU119" s="39"/>
      <c r="AV119" s="78"/>
      <c r="AW119" s="33"/>
      <c r="AX119" s="77"/>
      <c r="AY119" s="39"/>
      <c r="AZ119" s="39"/>
      <c r="BA119" s="76"/>
      <c r="BB119" s="39"/>
      <c r="BC119" s="78"/>
      <c r="BD119" s="33"/>
      <c r="BE119" s="77"/>
      <c r="BF119" s="39"/>
      <c r="BG119" s="39"/>
      <c r="BH119" s="76"/>
      <c r="BI119" s="39"/>
      <c r="BJ119" s="78"/>
      <c r="BK119" s="33"/>
    </row>
    <row r="120" spans="1:63" x14ac:dyDescent="0.35">
      <c r="A120" s="77"/>
      <c r="B120" s="39"/>
      <c r="C120" s="39"/>
      <c r="D120" s="39"/>
      <c r="E120" s="39"/>
      <c r="F120" s="73"/>
      <c r="G120" s="95">
        <f>Table1487453233343536331323[[#This Row],[Hours Worked]]*Table1487453233343536331323[[#This Row],[Rate]]</f>
        <v>0</v>
      </c>
      <c r="H120" s="116"/>
      <c r="I120" s="118">
        <f>IF(Table1487453233343536331323[[#This Row],[Equipment Used (Dropdown)]] &lt;&gt; "", RIGHT(Table1487453233343536331323[[#This Row],[Equipment Used (Dropdown)]],6),0)</f>
        <v>0</v>
      </c>
      <c r="J120" s="94"/>
      <c r="K120" s="95">
        <f>Table1487453233343536331323[[#This Row],[Rate (Auto selects)]]*Table1487453233343536331323[[#This Row],[Hours Used]]</f>
        <v>0</v>
      </c>
      <c r="S120" s="33"/>
      <c r="T120" s="39"/>
      <c r="U120" s="39"/>
      <c r="V120" s="39"/>
      <c r="W120" s="39"/>
      <c r="X120" s="39"/>
      <c r="Y120" s="112">
        <f>IF(X120 &lt;&gt; "", RIGHT(Table15775311283848586881828[[#This Row],[Class (Dropdown)]],6),0)</f>
        <v>0</v>
      </c>
      <c r="Z120" s="108"/>
      <c r="AA120" s="107"/>
      <c r="AB120" s="111">
        <f>Table15775311283848586881828[[#This Row],[Rate (Auto fill)]]*Table15775311283848586881828[[#This Row],[Hours Groomed]]</f>
        <v>0</v>
      </c>
      <c r="AC120" s="32"/>
      <c r="AE120" s="85"/>
      <c r="AF120" s="85"/>
      <c r="AI120" s="33"/>
      <c r="AJ120" s="39"/>
      <c r="AK120" s="39"/>
      <c r="AL120" s="39"/>
      <c r="AM120" s="76"/>
      <c r="AN120" s="39"/>
      <c r="AO120" s="39"/>
      <c r="AP120" s="33"/>
      <c r="AQ120" s="77"/>
      <c r="AR120" s="39"/>
      <c r="AS120" s="39"/>
      <c r="AT120" s="76"/>
      <c r="AU120" s="39"/>
      <c r="AV120" s="78"/>
      <c r="AW120" s="33"/>
      <c r="AX120" s="77"/>
      <c r="AY120" s="39"/>
      <c r="AZ120" s="39"/>
      <c r="BA120" s="76"/>
      <c r="BB120" s="39"/>
      <c r="BC120" s="78"/>
      <c r="BD120" s="33"/>
      <c r="BE120" s="77"/>
      <c r="BF120" s="39"/>
      <c r="BG120" s="39"/>
      <c r="BH120" s="76"/>
      <c r="BI120" s="39"/>
      <c r="BJ120" s="78"/>
      <c r="BK120" s="33"/>
    </row>
    <row r="121" spans="1:63" x14ac:dyDescent="0.35">
      <c r="A121" s="77"/>
      <c r="B121" s="39"/>
      <c r="C121" s="39"/>
      <c r="D121" s="39"/>
      <c r="E121" s="39"/>
      <c r="F121" s="73"/>
      <c r="G121" s="95">
        <f>Table1487453233343536331323[[#This Row],[Hours Worked]]*Table1487453233343536331323[[#This Row],[Rate]]</f>
        <v>0</v>
      </c>
      <c r="H121" s="116"/>
      <c r="I121" s="118">
        <f>IF(Table1487453233343536331323[[#This Row],[Equipment Used (Dropdown)]] &lt;&gt; "", RIGHT(Table1487453233343536331323[[#This Row],[Equipment Used (Dropdown)]],6),0)</f>
        <v>0</v>
      </c>
      <c r="J121" s="94"/>
      <c r="K121" s="95">
        <f>Table1487453233343536331323[[#This Row],[Rate (Auto selects)]]*Table1487453233343536331323[[#This Row],[Hours Used]]</f>
        <v>0</v>
      </c>
      <c r="S121" s="33"/>
      <c r="T121" s="39"/>
      <c r="U121" s="39"/>
      <c r="V121" s="39"/>
      <c r="W121" s="39"/>
      <c r="X121" s="39"/>
      <c r="Y121" s="112">
        <f>IF(X121 &lt;&gt; "", RIGHT(Table15775311283848586881828[[#This Row],[Class (Dropdown)]],6),0)</f>
        <v>0</v>
      </c>
      <c r="Z121" s="108"/>
      <c r="AA121" s="107"/>
      <c r="AB121" s="111">
        <f>Table15775311283848586881828[[#This Row],[Rate (Auto fill)]]*Table15775311283848586881828[[#This Row],[Hours Groomed]]</f>
        <v>0</v>
      </c>
      <c r="AC121" s="32"/>
      <c r="AE121" s="85"/>
      <c r="AF121" s="85"/>
      <c r="AI121" s="33"/>
      <c r="AJ121" s="39"/>
      <c r="AK121" s="39"/>
      <c r="AL121" s="39"/>
      <c r="AM121" s="76"/>
      <c r="AN121" s="39"/>
      <c r="AO121" s="39"/>
      <c r="AP121" s="33"/>
      <c r="AQ121" s="77"/>
      <c r="AR121" s="39"/>
      <c r="AS121" s="39"/>
      <c r="AT121" s="76"/>
      <c r="AU121" s="39"/>
      <c r="AV121" s="78"/>
      <c r="AW121" s="33"/>
      <c r="AX121" s="77"/>
      <c r="AY121" s="39"/>
      <c r="AZ121" s="39"/>
      <c r="BA121" s="76"/>
      <c r="BB121" s="39"/>
      <c r="BC121" s="78"/>
      <c r="BD121" s="33"/>
      <c r="BE121" s="77"/>
      <c r="BF121" s="39"/>
      <c r="BG121" s="39"/>
      <c r="BH121" s="76"/>
      <c r="BI121" s="39"/>
      <c r="BJ121" s="78"/>
      <c r="BK121" s="33"/>
    </row>
    <row r="122" spans="1:63" x14ac:dyDescent="0.35">
      <c r="A122" s="77"/>
      <c r="B122" s="39"/>
      <c r="C122" s="39"/>
      <c r="D122" s="39"/>
      <c r="E122" s="39"/>
      <c r="F122" s="73"/>
      <c r="G122" s="95">
        <f>Table1487453233343536331323[[#This Row],[Hours Worked]]*Table1487453233343536331323[[#This Row],[Rate]]</f>
        <v>0</v>
      </c>
      <c r="H122" s="116"/>
      <c r="I122" s="118">
        <f>IF(Table1487453233343536331323[[#This Row],[Equipment Used (Dropdown)]] &lt;&gt; "", RIGHT(Table1487453233343536331323[[#This Row],[Equipment Used (Dropdown)]],6),0)</f>
        <v>0</v>
      </c>
      <c r="J122" s="94"/>
      <c r="K122" s="95">
        <f>Table1487453233343536331323[[#This Row],[Rate (Auto selects)]]*Table1487453233343536331323[[#This Row],[Hours Used]]</f>
        <v>0</v>
      </c>
      <c r="S122" s="33"/>
      <c r="T122" s="39"/>
      <c r="U122" s="39"/>
      <c r="V122" s="39"/>
      <c r="W122" s="39"/>
      <c r="X122" s="39"/>
      <c r="Y122" s="112">
        <f>IF(X122 &lt;&gt; "", RIGHT(Table15775311283848586881828[[#This Row],[Class (Dropdown)]],6),0)</f>
        <v>0</v>
      </c>
      <c r="Z122" s="108"/>
      <c r="AA122" s="107"/>
      <c r="AB122" s="111">
        <f>Table15775311283848586881828[[#This Row],[Rate (Auto fill)]]*Table15775311283848586881828[[#This Row],[Hours Groomed]]</f>
        <v>0</v>
      </c>
      <c r="AC122" s="32"/>
      <c r="AE122" s="85"/>
      <c r="AF122" s="85"/>
      <c r="AI122" s="33"/>
      <c r="AJ122" s="39"/>
      <c r="AK122" s="39"/>
      <c r="AL122" s="39"/>
      <c r="AM122" s="76"/>
      <c r="AN122" s="39"/>
      <c r="AO122" s="39"/>
      <c r="AP122" s="33"/>
      <c r="AQ122" s="77"/>
      <c r="AR122" s="39"/>
      <c r="AS122" s="39"/>
      <c r="AT122" s="76"/>
      <c r="AU122" s="39"/>
      <c r="AV122" s="78"/>
      <c r="AW122" s="33"/>
      <c r="AX122" s="77"/>
      <c r="AY122" s="39"/>
      <c r="AZ122" s="39"/>
      <c r="BA122" s="76"/>
      <c r="BB122" s="39"/>
      <c r="BC122" s="78"/>
      <c r="BD122" s="33"/>
      <c r="BE122" s="77"/>
      <c r="BF122" s="39"/>
      <c r="BG122" s="39"/>
      <c r="BH122" s="76"/>
      <c r="BI122" s="39"/>
      <c r="BJ122" s="78"/>
      <c r="BK122" s="33"/>
    </row>
    <row r="123" spans="1:63" x14ac:dyDescent="0.35">
      <c r="A123" s="77"/>
      <c r="B123" s="39"/>
      <c r="C123" s="39"/>
      <c r="D123" s="39"/>
      <c r="E123" s="39"/>
      <c r="F123" s="73"/>
      <c r="G123" s="95">
        <f>Table1487453233343536331323[[#This Row],[Hours Worked]]*Table1487453233343536331323[[#This Row],[Rate]]</f>
        <v>0</v>
      </c>
      <c r="H123" s="116"/>
      <c r="I123" s="118">
        <f>IF(Table1487453233343536331323[[#This Row],[Equipment Used (Dropdown)]] &lt;&gt; "", RIGHT(Table1487453233343536331323[[#This Row],[Equipment Used (Dropdown)]],6),0)</f>
        <v>0</v>
      </c>
      <c r="J123" s="94"/>
      <c r="K123" s="95">
        <f>Table1487453233343536331323[[#This Row],[Rate (Auto selects)]]*Table1487453233343536331323[[#This Row],[Hours Used]]</f>
        <v>0</v>
      </c>
      <c r="S123" s="33"/>
      <c r="T123" s="39"/>
      <c r="U123" s="39"/>
      <c r="V123" s="39"/>
      <c r="W123" s="39"/>
      <c r="X123" s="39"/>
      <c r="Y123" s="112">
        <f>IF(X123 &lt;&gt; "", RIGHT(Table15775311283848586881828[[#This Row],[Class (Dropdown)]],6),0)</f>
        <v>0</v>
      </c>
      <c r="Z123" s="108"/>
      <c r="AA123" s="107"/>
      <c r="AB123" s="111">
        <f>Table15775311283848586881828[[#This Row],[Rate (Auto fill)]]*Table15775311283848586881828[[#This Row],[Hours Groomed]]</f>
        <v>0</v>
      </c>
      <c r="AC123" s="32"/>
      <c r="AE123" s="85"/>
      <c r="AF123" s="85"/>
      <c r="AI123" s="33"/>
      <c r="AJ123" s="39"/>
      <c r="AK123" s="39"/>
      <c r="AL123" s="39"/>
      <c r="AM123" s="76"/>
      <c r="AN123" s="39"/>
      <c r="AO123" s="39"/>
      <c r="AP123" s="33"/>
      <c r="AQ123" s="77"/>
      <c r="AR123" s="39"/>
      <c r="AS123" s="39"/>
      <c r="AT123" s="76"/>
      <c r="AU123" s="39"/>
      <c r="AV123" s="78"/>
      <c r="AW123" s="33"/>
      <c r="AX123" s="77"/>
      <c r="AY123" s="39"/>
      <c r="AZ123" s="39"/>
      <c r="BA123" s="76"/>
      <c r="BB123" s="39"/>
      <c r="BC123" s="78"/>
      <c r="BD123" s="33"/>
      <c r="BE123" s="77"/>
      <c r="BF123" s="39"/>
      <c r="BG123" s="39"/>
      <c r="BH123" s="76"/>
      <c r="BI123" s="39"/>
      <c r="BJ123" s="78"/>
      <c r="BK123" s="33"/>
    </row>
    <row r="124" spans="1:63" x14ac:dyDescent="0.35">
      <c r="A124" s="77"/>
      <c r="B124" s="39"/>
      <c r="C124" s="39"/>
      <c r="D124" s="39"/>
      <c r="E124" s="39"/>
      <c r="F124" s="73"/>
      <c r="G124" s="95">
        <f>Table1487453233343536331323[[#This Row],[Hours Worked]]*Table1487453233343536331323[[#This Row],[Rate]]</f>
        <v>0</v>
      </c>
      <c r="H124" s="116"/>
      <c r="I124" s="118">
        <f>IF(Table1487453233343536331323[[#This Row],[Equipment Used (Dropdown)]] &lt;&gt; "", RIGHT(Table1487453233343536331323[[#This Row],[Equipment Used (Dropdown)]],6),0)</f>
        <v>0</v>
      </c>
      <c r="J124" s="94"/>
      <c r="K124" s="95">
        <f>Table1487453233343536331323[[#This Row],[Rate (Auto selects)]]*Table1487453233343536331323[[#This Row],[Hours Used]]</f>
        <v>0</v>
      </c>
      <c r="S124" s="33"/>
      <c r="T124" s="39"/>
      <c r="U124" s="39"/>
      <c r="V124" s="39"/>
      <c r="W124" s="39"/>
      <c r="X124" s="39"/>
      <c r="Y124" s="112">
        <f>IF(X124 &lt;&gt; "", RIGHT(Table15775311283848586881828[[#This Row],[Class (Dropdown)]],6),0)</f>
        <v>0</v>
      </c>
      <c r="Z124" s="108"/>
      <c r="AA124" s="107"/>
      <c r="AB124" s="111">
        <f>Table15775311283848586881828[[#This Row],[Rate (Auto fill)]]*Table15775311283848586881828[[#This Row],[Hours Groomed]]</f>
        <v>0</v>
      </c>
      <c r="AC124" s="32"/>
      <c r="AE124" s="85"/>
      <c r="AF124" s="85"/>
      <c r="AI124" s="33"/>
      <c r="AJ124" s="39"/>
      <c r="AK124" s="39"/>
      <c r="AL124" s="39"/>
      <c r="AM124" s="76"/>
      <c r="AN124" s="39"/>
      <c r="AO124" s="39"/>
      <c r="AP124" s="33"/>
      <c r="AQ124" s="77"/>
      <c r="AR124" s="39"/>
      <c r="AS124" s="39"/>
      <c r="AT124" s="76"/>
      <c r="AU124" s="39"/>
      <c r="AV124" s="78"/>
      <c r="AW124" s="33"/>
      <c r="AX124" s="77"/>
      <c r="AY124" s="39"/>
      <c r="AZ124" s="39"/>
      <c r="BA124" s="76"/>
      <c r="BB124" s="39"/>
      <c r="BC124" s="78"/>
      <c r="BD124" s="33"/>
      <c r="BE124" s="77"/>
      <c r="BF124" s="39"/>
      <c r="BG124" s="39"/>
      <c r="BH124" s="76"/>
      <c r="BI124" s="39"/>
      <c r="BJ124" s="78"/>
      <c r="BK124" s="33"/>
    </row>
    <row r="125" spans="1:63" x14ac:dyDescent="0.35">
      <c r="A125" s="77"/>
      <c r="B125" s="39"/>
      <c r="C125" s="39"/>
      <c r="D125" s="39"/>
      <c r="E125" s="39"/>
      <c r="F125" s="73"/>
      <c r="G125" s="95">
        <f>Table1487453233343536331323[[#This Row],[Hours Worked]]*Table1487453233343536331323[[#This Row],[Rate]]</f>
        <v>0</v>
      </c>
      <c r="H125" s="116"/>
      <c r="I125" s="118">
        <f>IF(Table1487453233343536331323[[#This Row],[Equipment Used (Dropdown)]] &lt;&gt; "", RIGHT(Table1487453233343536331323[[#This Row],[Equipment Used (Dropdown)]],6),0)</f>
        <v>0</v>
      </c>
      <c r="J125" s="94"/>
      <c r="K125" s="95">
        <f>Table1487453233343536331323[[#This Row],[Rate (Auto selects)]]*Table1487453233343536331323[[#This Row],[Hours Used]]</f>
        <v>0</v>
      </c>
      <c r="S125" s="33"/>
      <c r="T125" s="39"/>
      <c r="U125" s="39"/>
      <c r="V125" s="39"/>
      <c r="W125" s="39"/>
      <c r="X125" s="39"/>
      <c r="Y125" s="112">
        <f>IF(X125 &lt;&gt; "", RIGHT(Table15775311283848586881828[[#This Row],[Class (Dropdown)]],6),0)</f>
        <v>0</v>
      </c>
      <c r="Z125" s="108"/>
      <c r="AA125" s="107"/>
      <c r="AB125" s="111">
        <f>Table15775311283848586881828[[#This Row],[Rate (Auto fill)]]*Table15775311283848586881828[[#This Row],[Hours Groomed]]</f>
        <v>0</v>
      </c>
      <c r="AC125" s="32"/>
      <c r="AE125" s="85"/>
      <c r="AF125" s="85"/>
      <c r="AI125" s="33"/>
      <c r="AJ125" s="39"/>
      <c r="AK125" s="39"/>
      <c r="AL125" s="39"/>
      <c r="AM125" s="76"/>
      <c r="AN125" s="39"/>
      <c r="AO125" s="39"/>
      <c r="AP125" s="33"/>
      <c r="AQ125" s="77"/>
      <c r="AR125" s="39"/>
      <c r="AS125" s="39"/>
      <c r="AT125" s="76"/>
      <c r="AU125" s="39"/>
      <c r="AV125" s="78"/>
      <c r="AW125" s="33"/>
      <c r="AX125" s="77"/>
      <c r="AY125" s="39"/>
      <c r="AZ125" s="39"/>
      <c r="BA125" s="76"/>
      <c r="BB125" s="39"/>
      <c r="BC125" s="78"/>
      <c r="BD125" s="33"/>
      <c r="BE125" s="77"/>
      <c r="BF125" s="39"/>
      <c r="BG125" s="39"/>
      <c r="BH125" s="76"/>
      <c r="BI125" s="39"/>
      <c r="BJ125" s="78"/>
      <c r="BK125" s="33"/>
    </row>
    <row r="126" spans="1:63" x14ac:dyDescent="0.35">
      <c r="A126" s="77"/>
      <c r="B126" s="39"/>
      <c r="C126" s="39"/>
      <c r="D126" s="39"/>
      <c r="E126" s="39"/>
      <c r="F126" s="73"/>
      <c r="G126" s="95">
        <f>Table1487453233343536331323[[#This Row],[Hours Worked]]*Table1487453233343536331323[[#This Row],[Rate]]</f>
        <v>0</v>
      </c>
      <c r="H126" s="116"/>
      <c r="I126" s="118">
        <f>IF(Table1487453233343536331323[[#This Row],[Equipment Used (Dropdown)]] &lt;&gt; "", RIGHT(Table1487453233343536331323[[#This Row],[Equipment Used (Dropdown)]],6),0)</f>
        <v>0</v>
      </c>
      <c r="J126" s="94"/>
      <c r="K126" s="95">
        <f>Table1487453233343536331323[[#This Row],[Rate (Auto selects)]]*Table1487453233343536331323[[#This Row],[Hours Used]]</f>
        <v>0</v>
      </c>
      <c r="S126" s="33"/>
      <c r="T126" s="39"/>
      <c r="U126" s="39"/>
      <c r="V126" s="39"/>
      <c r="W126" s="39"/>
      <c r="X126" s="39"/>
      <c r="Y126" s="112">
        <f>IF(X126 &lt;&gt; "", RIGHT(Table15775311283848586881828[[#This Row],[Class (Dropdown)]],6),0)</f>
        <v>0</v>
      </c>
      <c r="Z126" s="108"/>
      <c r="AA126" s="107"/>
      <c r="AB126" s="111">
        <f>Table15775311283848586881828[[#This Row],[Rate (Auto fill)]]*Table15775311283848586881828[[#This Row],[Hours Groomed]]</f>
        <v>0</v>
      </c>
      <c r="AC126" s="32"/>
      <c r="AE126" s="85"/>
      <c r="AF126" s="85"/>
      <c r="AI126" s="33"/>
      <c r="AJ126" s="39"/>
      <c r="AK126" s="39"/>
      <c r="AL126" s="39"/>
      <c r="AM126" s="76"/>
      <c r="AN126" s="39"/>
      <c r="AO126" s="39"/>
      <c r="AP126" s="33"/>
      <c r="AQ126" s="77"/>
      <c r="AR126" s="39"/>
      <c r="AS126" s="39"/>
      <c r="AT126" s="76"/>
      <c r="AU126" s="39"/>
      <c r="AV126" s="78"/>
      <c r="AW126" s="33"/>
      <c r="AX126" s="77"/>
      <c r="AY126" s="39"/>
      <c r="AZ126" s="39"/>
      <c r="BA126" s="76"/>
      <c r="BB126" s="39"/>
      <c r="BC126" s="78"/>
      <c r="BD126" s="33"/>
      <c r="BE126" s="77"/>
      <c r="BF126" s="39"/>
      <c r="BG126" s="39"/>
      <c r="BH126" s="76"/>
      <c r="BI126" s="39"/>
      <c r="BJ126" s="78"/>
      <c r="BK126" s="33"/>
    </row>
    <row r="127" spans="1:63" x14ac:dyDescent="0.35">
      <c r="A127" s="77"/>
      <c r="B127" s="39"/>
      <c r="C127" s="39"/>
      <c r="D127" s="39"/>
      <c r="E127" s="39"/>
      <c r="F127" s="73"/>
      <c r="G127" s="95">
        <f>Table1487453233343536331323[[#This Row],[Hours Worked]]*Table1487453233343536331323[[#This Row],[Rate]]</f>
        <v>0</v>
      </c>
      <c r="H127" s="116"/>
      <c r="I127" s="118">
        <f>IF(Table1487453233343536331323[[#This Row],[Equipment Used (Dropdown)]] &lt;&gt; "", RIGHT(Table1487453233343536331323[[#This Row],[Equipment Used (Dropdown)]],6),0)</f>
        <v>0</v>
      </c>
      <c r="J127" s="94"/>
      <c r="K127" s="95">
        <f>Table1487453233343536331323[[#This Row],[Rate (Auto selects)]]*Table1487453233343536331323[[#This Row],[Hours Used]]</f>
        <v>0</v>
      </c>
      <c r="S127" s="33"/>
      <c r="T127" s="39"/>
      <c r="U127" s="39"/>
      <c r="V127" s="39"/>
      <c r="W127" s="39"/>
      <c r="X127" s="39"/>
      <c r="Y127" s="112">
        <f>IF(X127 &lt;&gt; "", RIGHT(Table15775311283848586881828[[#This Row],[Class (Dropdown)]],6),0)</f>
        <v>0</v>
      </c>
      <c r="Z127" s="108"/>
      <c r="AA127" s="107"/>
      <c r="AB127" s="111">
        <f>Table15775311283848586881828[[#This Row],[Rate (Auto fill)]]*Table15775311283848586881828[[#This Row],[Hours Groomed]]</f>
        <v>0</v>
      </c>
      <c r="AC127" s="32"/>
      <c r="AE127" s="85"/>
      <c r="AF127" s="85"/>
      <c r="AI127" s="33"/>
      <c r="AJ127" s="39"/>
      <c r="AK127" s="39"/>
      <c r="AL127" s="39"/>
      <c r="AM127" s="76"/>
      <c r="AN127" s="39"/>
      <c r="AO127" s="39"/>
      <c r="AP127" s="33"/>
      <c r="AQ127" s="77"/>
      <c r="AR127" s="39"/>
      <c r="AS127" s="39"/>
      <c r="AT127" s="76"/>
      <c r="AU127" s="39"/>
      <c r="AV127" s="78"/>
      <c r="AW127" s="33"/>
      <c r="AX127" s="77"/>
      <c r="AY127" s="39"/>
      <c r="AZ127" s="39"/>
      <c r="BA127" s="76"/>
      <c r="BB127" s="39"/>
      <c r="BC127" s="78"/>
      <c r="BD127" s="33"/>
      <c r="BE127" s="77"/>
      <c r="BF127" s="39"/>
      <c r="BG127" s="39"/>
      <c r="BH127" s="76"/>
      <c r="BI127" s="39"/>
      <c r="BJ127" s="78"/>
      <c r="BK127" s="33"/>
    </row>
    <row r="128" spans="1:63" x14ac:dyDescent="0.35">
      <c r="A128" s="77"/>
      <c r="B128" s="39"/>
      <c r="C128" s="39"/>
      <c r="D128" s="39"/>
      <c r="E128" s="39"/>
      <c r="F128" s="73"/>
      <c r="G128" s="95">
        <f>Table1487453233343536331323[[#This Row],[Hours Worked]]*Table1487453233343536331323[[#This Row],[Rate]]</f>
        <v>0</v>
      </c>
      <c r="H128" s="116"/>
      <c r="I128" s="118">
        <f>IF(Table1487453233343536331323[[#This Row],[Equipment Used (Dropdown)]] &lt;&gt; "", RIGHT(Table1487453233343536331323[[#This Row],[Equipment Used (Dropdown)]],6),0)</f>
        <v>0</v>
      </c>
      <c r="J128" s="94"/>
      <c r="K128" s="95">
        <f>Table1487453233343536331323[[#This Row],[Rate (Auto selects)]]*Table1487453233343536331323[[#This Row],[Hours Used]]</f>
        <v>0</v>
      </c>
      <c r="S128" s="33"/>
      <c r="T128" s="39"/>
      <c r="U128" s="39"/>
      <c r="V128" s="39"/>
      <c r="W128" s="39"/>
      <c r="X128" s="39"/>
      <c r="Y128" s="112">
        <f>IF(X128 &lt;&gt; "", RIGHT(Table15775311283848586881828[[#This Row],[Class (Dropdown)]],6),0)</f>
        <v>0</v>
      </c>
      <c r="Z128" s="108"/>
      <c r="AA128" s="107"/>
      <c r="AB128" s="111">
        <f>Table15775311283848586881828[[#This Row],[Rate (Auto fill)]]*Table15775311283848586881828[[#This Row],[Hours Groomed]]</f>
        <v>0</v>
      </c>
      <c r="AC128" s="32"/>
      <c r="AE128" s="85"/>
      <c r="AF128" s="85"/>
      <c r="AI128" s="33"/>
      <c r="AJ128" s="39"/>
      <c r="AK128" s="39"/>
      <c r="AL128" s="39"/>
      <c r="AM128" s="76"/>
      <c r="AN128" s="39"/>
      <c r="AO128" s="39"/>
      <c r="AP128" s="33"/>
      <c r="AQ128" s="77"/>
      <c r="AR128" s="39"/>
      <c r="AS128" s="39"/>
      <c r="AT128" s="76"/>
      <c r="AU128" s="39"/>
      <c r="AV128" s="78"/>
      <c r="AW128" s="33"/>
      <c r="AX128" s="77"/>
      <c r="AY128" s="39"/>
      <c r="AZ128" s="39"/>
      <c r="BA128" s="76"/>
      <c r="BB128" s="39"/>
      <c r="BC128" s="78"/>
      <c r="BD128" s="33"/>
      <c r="BE128" s="77"/>
      <c r="BF128" s="39"/>
      <c r="BG128" s="39"/>
      <c r="BH128" s="76"/>
      <c r="BI128" s="39"/>
      <c r="BJ128" s="78"/>
      <c r="BK128" s="33"/>
    </row>
    <row r="129" spans="1:63" x14ac:dyDescent="0.35">
      <c r="A129" s="77"/>
      <c r="B129" s="39"/>
      <c r="C129" s="39"/>
      <c r="D129" s="39"/>
      <c r="E129" s="39"/>
      <c r="F129" s="73"/>
      <c r="G129" s="95">
        <f>Table1487453233343536331323[[#This Row],[Hours Worked]]*Table1487453233343536331323[[#This Row],[Rate]]</f>
        <v>0</v>
      </c>
      <c r="H129" s="116"/>
      <c r="I129" s="118">
        <f>IF(Table1487453233343536331323[[#This Row],[Equipment Used (Dropdown)]] &lt;&gt; "", RIGHT(Table1487453233343536331323[[#This Row],[Equipment Used (Dropdown)]],6),0)</f>
        <v>0</v>
      </c>
      <c r="J129" s="94"/>
      <c r="K129" s="95">
        <f>Table1487453233343536331323[[#This Row],[Rate (Auto selects)]]*Table1487453233343536331323[[#This Row],[Hours Used]]</f>
        <v>0</v>
      </c>
      <c r="S129" s="33"/>
      <c r="T129" s="39"/>
      <c r="U129" s="39"/>
      <c r="V129" s="39"/>
      <c r="W129" s="39"/>
      <c r="X129" s="39"/>
      <c r="Y129" s="112">
        <f>IF(X129 &lt;&gt; "", RIGHT(Table15775311283848586881828[[#This Row],[Class (Dropdown)]],6),0)</f>
        <v>0</v>
      </c>
      <c r="Z129" s="108"/>
      <c r="AA129" s="107"/>
      <c r="AB129" s="111">
        <f>Table15775311283848586881828[[#This Row],[Rate (Auto fill)]]*Table15775311283848586881828[[#This Row],[Hours Groomed]]</f>
        <v>0</v>
      </c>
      <c r="AC129" s="32"/>
      <c r="AE129" s="85"/>
      <c r="AF129" s="85"/>
      <c r="AI129" s="33"/>
      <c r="AJ129" s="39"/>
      <c r="AK129" s="39"/>
      <c r="AL129" s="39"/>
      <c r="AM129" s="76"/>
      <c r="AN129" s="39"/>
      <c r="AO129" s="39"/>
      <c r="AP129" s="33"/>
      <c r="AQ129" s="77"/>
      <c r="AR129" s="39"/>
      <c r="AS129" s="39"/>
      <c r="AT129" s="76"/>
      <c r="AU129" s="39"/>
      <c r="AV129" s="78"/>
      <c r="AW129" s="33"/>
      <c r="AX129" s="77"/>
      <c r="AY129" s="39"/>
      <c r="AZ129" s="39"/>
      <c r="BA129" s="76"/>
      <c r="BB129" s="39"/>
      <c r="BC129" s="78"/>
      <c r="BD129" s="33"/>
      <c r="BE129" s="77"/>
      <c r="BF129" s="39"/>
      <c r="BG129" s="39"/>
      <c r="BH129" s="76"/>
      <c r="BI129" s="39"/>
      <c r="BJ129" s="78"/>
      <c r="BK129" s="33"/>
    </row>
    <row r="130" spans="1:63" x14ac:dyDescent="0.35">
      <c r="A130" s="77"/>
      <c r="B130" s="39"/>
      <c r="C130" s="39"/>
      <c r="D130" s="39"/>
      <c r="E130" s="39"/>
      <c r="F130" s="73"/>
      <c r="G130" s="95">
        <f>Table1487453233343536331323[[#This Row],[Hours Worked]]*Table1487453233343536331323[[#This Row],[Rate]]</f>
        <v>0</v>
      </c>
      <c r="H130" s="116"/>
      <c r="I130" s="118">
        <f>IF(Table1487453233343536331323[[#This Row],[Equipment Used (Dropdown)]] &lt;&gt; "", RIGHT(Table1487453233343536331323[[#This Row],[Equipment Used (Dropdown)]],6),0)</f>
        <v>0</v>
      </c>
      <c r="J130" s="94"/>
      <c r="K130" s="95">
        <f>Table1487453233343536331323[[#This Row],[Rate (Auto selects)]]*Table1487453233343536331323[[#This Row],[Hours Used]]</f>
        <v>0</v>
      </c>
      <c r="S130" s="33"/>
      <c r="T130" s="39"/>
      <c r="U130" s="39"/>
      <c r="V130" s="39"/>
      <c r="W130" s="39"/>
      <c r="X130" s="39"/>
      <c r="Y130" s="112">
        <f>IF(X130 &lt;&gt; "", RIGHT(Table15775311283848586881828[[#This Row],[Class (Dropdown)]],6),0)</f>
        <v>0</v>
      </c>
      <c r="Z130" s="108"/>
      <c r="AA130" s="107"/>
      <c r="AB130" s="111">
        <f>Table15775311283848586881828[[#This Row],[Rate (Auto fill)]]*Table15775311283848586881828[[#This Row],[Hours Groomed]]</f>
        <v>0</v>
      </c>
      <c r="AC130" s="32"/>
      <c r="AE130" s="85"/>
      <c r="AF130" s="85"/>
      <c r="AI130" s="33"/>
      <c r="AJ130" s="39"/>
      <c r="AK130" s="39"/>
      <c r="AL130" s="39"/>
      <c r="AM130" s="76"/>
      <c r="AN130" s="39"/>
      <c r="AO130" s="39"/>
      <c r="AP130" s="33"/>
      <c r="AQ130" s="77"/>
      <c r="AR130" s="39"/>
      <c r="AS130" s="39"/>
      <c r="AT130" s="76"/>
      <c r="AU130" s="39"/>
      <c r="AV130" s="78"/>
      <c r="AW130" s="33"/>
      <c r="AX130" s="77"/>
      <c r="AY130" s="39"/>
      <c r="AZ130" s="39"/>
      <c r="BA130" s="76"/>
      <c r="BB130" s="39"/>
      <c r="BC130" s="78"/>
      <c r="BD130" s="33"/>
      <c r="BE130" s="77"/>
      <c r="BF130" s="39"/>
      <c r="BG130" s="39"/>
      <c r="BH130" s="76"/>
      <c r="BI130" s="39"/>
      <c r="BJ130" s="78"/>
      <c r="BK130" s="33"/>
    </row>
    <row r="131" spans="1:63" x14ac:dyDescent="0.35">
      <c r="A131" s="77"/>
      <c r="B131" s="39"/>
      <c r="C131" s="39"/>
      <c r="D131" s="39"/>
      <c r="E131" s="39"/>
      <c r="F131" s="73"/>
      <c r="G131" s="95">
        <f>Table1487453233343536331323[[#This Row],[Hours Worked]]*Table1487453233343536331323[[#This Row],[Rate]]</f>
        <v>0</v>
      </c>
      <c r="H131" s="116"/>
      <c r="I131" s="118">
        <f>IF(Table1487453233343536331323[[#This Row],[Equipment Used (Dropdown)]] &lt;&gt; "", RIGHT(Table1487453233343536331323[[#This Row],[Equipment Used (Dropdown)]],6),0)</f>
        <v>0</v>
      </c>
      <c r="J131" s="94"/>
      <c r="K131" s="95">
        <f>Table1487453233343536331323[[#This Row],[Rate (Auto selects)]]*Table1487453233343536331323[[#This Row],[Hours Used]]</f>
        <v>0</v>
      </c>
      <c r="S131" s="33"/>
      <c r="T131" s="39"/>
      <c r="U131" s="39"/>
      <c r="V131" s="39"/>
      <c r="W131" s="39"/>
      <c r="X131" s="39"/>
      <c r="Y131" s="112">
        <f>IF(X131 &lt;&gt; "", RIGHT(Table15775311283848586881828[[#This Row],[Class (Dropdown)]],6),0)</f>
        <v>0</v>
      </c>
      <c r="Z131" s="108"/>
      <c r="AA131" s="107"/>
      <c r="AB131" s="111">
        <f>Table15775311283848586881828[[#This Row],[Rate (Auto fill)]]*Table15775311283848586881828[[#This Row],[Hours Groomed]]</f>
        <v>0</v>
      </c>
      <c r="AC131" s="32"/>
      <c r="AE131" s="85"/>
      <c r="AF131" s="85"/>
      <c r="AI131" s="33"/>
      <c r="AJ131" s="39"/>
      <c r="AK131" s="39"/>
      <c r="AL131" s="39"/>
      <c r="AM131" s="76"/>
      <c r="AN131" s="39"/>
      <c r="AO131" s="39"/>
      <c r="AP131" s="33"/>
      <c r="AQ131" s="77"/>
      <c r="AR131" s="39"/>
      <c r="AS131" s="39"/>
      <c r="AT131" s="76"/>
      <c r="AU131" s="39"/>
      <c r="AV131" s="78"/>
      <c r="AW131" s="33"/>
      <c r="AX131" s="77"/>
      <c r="AY131" s="39"/>
      <c r="AZ131" s="39"/>
      <c r="BA131" s="76"/>
      <c r="BB131" s="39"/>
      <c r="BC131" s="78"/>
      <c r="BD131" s="33"/>
      <c r="BE131" s="77"/>
      <c r="BF131" s="39"/>
      <c r="BG131" s="39"/>
      <c r="BH131" s="76"/>
      <c r="BI131" s="39"/>
      <c r="BJ131" s="78"/>
      <c r="BK131" s="33"/>
    </row>
    <row r="132" spans="1:63" x14ac:dyDescent="0.35">
      <c r="A132" s="77"/>
      <c r="B132" s="39"/>
      <c r="C132" s="39"/>
      <c r="D132" s="39"/>
      <c r="E132" s="39"/>
      <c r="F132" s="73"/>
      <c r="G132" s="95">
        <f>Table1487453233343536331323[[#This Row],[Hours Worked]]*Table1487453233343536331323[[#This Row],[Rate]]</f>
        <v>0</v>
      </c>
      <c r="H132" s="116"/>
      <c r="I132" s="118">
        <f>IF(Table1487453233343536331323[[#This Row],[Equipment Used (Dropdown)]] &lt;&gt; "", RIGHT(Table1487453233343536331323[[#This Row],[Equipment Used (Dropdown)]],6),0)</f>
        <v>0</v>
      </c>
      <c r="J132" s="94"/>
      <c r="K132" s="95">
        <f>Table1487453233343536331323[[#This Row],[Rate (Auto selects)]]*Table1487453233343536331323[[#This Row],[Hours Used]]</f>
        <v>0</v>
      </c>
      <c r="S132" s="33"/>
      <c r="T132" s="39"/>
      <c r="U132" s="39"/>
      <c r="V132" s="39"/>
      <c r="W132" s="39"/>
      <c r="X132" s="39"/>
      <c r="Y132" s="112">
        <f>IF(X132 &lt;&gt; "", RIGHT(Table15775311283848586881828[[#This Row],[Class (Dropdown)]],6),0)</f>
        <v>0</v>
      </c>
      <c r="Z132" s="108"/>
      <c r="AA132" s="107"/>
      <c r="AB132" s="111">
        <f>Table15775311283848586881828[[#This Row],[Rate (Auto fill)]]*Table15775311283848586881828[[#This Row],[Hours Groomed]]</f>
        <v>0</v>
      </c>
      <c r="AC132" s="32"/>
      <c r="AE132" s="85"/>
      <c r="AF132" s="85"/>
      <c r="AI132" s="33"/>
      <c r="AJ132" s="39"/>
      <c r="AK132" s="39"/>
      <c r="AL132" s="39"/>
      <c r="AM132" s="76"/>
      <c r="AN132" s="39"/>
      <c r="AO132" s="39"/>
      <c r="AP132" s="33"/>
      <c r="AQ132" s="77"/>
      <c r="AR132" s="39"/>
      <c r="AS132" s="39"/>
      <c r="AT132" s="76"/>
      <c r="AU132" s="39"/>
      <c r="AV132" s="78"/>
      <c r="AW132" s="33"/>
      <c r="AX132" s="77"/>
      <c r="AY132" s="39"/>
      <c r="AZ132" s="39"/>
      <c r="BA132" s="76"/>
      <c r="BB132" s="39"/>
      <c r="BC132" s="78"/>
      <c r="BD132" s="33"/>
      <c r="BE132" s="77"/>
      <c r="BF132" s="39"/>
      <c r="BG132" s="39"/>
      <c r="BH132" s="76"/>
      <c r="BI132" s="39"/>
      <c r="BJ132" s="78"/>
      <c r="BK132" s="33"/>
    </row>
    <row r="133" spans="1:63" x14ac:dyDescent="0.35">
      <c r="A133" s="77"/>
      <c r="B133" s="39"/>
      <c r="C133" s="39"/>
      <c r="D133" s="39"/>
      <c r="E133" s="39"/>
      <c r="F133" s="73"/>
      <c r="G133" s="95">
        <f>Table1487453233343536331323[[#This Row],[Hours Worked]]*Table1487453233343536331323[[#This Row],[Rate]]</f>
        <v>0</v>
      </c>
      <c r="H133" s="116"/>
      <c r="I133" s="118">
        <f>IF(Table1487453233343536331323[[#This Row],[Equipment Used (Dropdown)]] &lt;&gt; "", RIGHT(Table1487453233343536331323[[#This Row],[Equipment Used (Dropdown)]],6),0)</f>
        <v>0</v>
      </c>
      <c r="J133" s="94"/>
      <c r="K133" s="95">
        <f>Table1487453233343536331323[[#This Row],[Rate (Auto selects)]]*Table1487453233343536331323[[#This Row],[Hours Used]]</f>
        <v>0</v>
      </c>
      <c r="S133" s="33"/>
      <c r="T133" s="39"/>
      <c r="U133" s="39"/>
      <c r="V133" s="39"/>
      <c r="W133" s="39"/>
      <c r="X133" s="39"/>
      <c r="Y133" s="112">
        <f>IF(X133 &lt;&gt; "", RIGHT(Table15775311283848586881828[[#This Row],[Class (Dropdown)]],6),0)</f>
        <v>0</v>
      </c>
      <c r="Z133" s="108"/>
      <c r="AA133" s="107"/>
      <c r="AB133" s="111">
        <f>Table15775311283848586881828[[#This Row],[Rate (Auto fill)]]*Table15775311283848586881828[[#This Row],[Hours Groomed]]</f>
        <v>0</v>
      </c>
      <c r="AC133" s="32"/>
      <c r="AE133" s="85"/>
      <c r="AF133" s="85"/>
      <c r="AI133" s="33"/>
      <c r="AJ133" s="39"/>
      <c r="AK133" s="39"/>
      <c r="AL133" s="39"/>
      <c r="AM133" s="76"/>
      <c r="AN133" s="39"/>
      <c r="AO133" s="39"/>
      <c r="AP133" s="33"/>
      <c r="AQ133" s="77"/>
      <c r="AR133" s="39"/>
      <c r="AS133" s="39"/>
      <c r="AT133" s="76"/>
      <c r="AU133" s="39"/>
      <c r="AV133" s="78"/>
      <c r="AW133" s="33"/>
      <c r="AX133" s="77"/>
      <c r="AY133" s="39"/>
      <c r="AZ133" s="39"/>
      <c r="BA133" s="76"/>
      <c r="BB133" s="39"/>
      <c r="BC133" s="78"/>
      <c r="BD133" s="33"/>
      <c r="BE133" s="77"/>
      <c r="BF133" s="39"/>
      <c r="BG133" s="39"/>
      <c r="BH133" s="76"/>
      <c r="BI133" s="39"/>
      <c r="BJ133" s="78"/>
      <c r="BK133" s="33"/>
    </row>
    <row r="134" spans="1:63" x14ac:dyDescent="0.35">
      <c r="A134" s="77"/>
      <c r="B134" s="39"/>
      <c r="C134" s="39"/>
      <c r="D134" s="39"/>
      <c r="E134" s="39"/>
      <c r="F134" s="73"/>
      <c r="G134" s="95">
        <f>Table1487453233343536331323[[#This Row],[Hours Worked]]*Table1487453233343536331323[[#This Row],[Rate]]</f>
        <v>0</v>
      </c>
      <c r="H134" s="116"/>
      <c r="I134" s="118">
        <f>IF(Table1487453233343536331323[[#This Row],[Equipment Used (Dropdown)]] &lt;&gt; "", RIGHT(Table1487453233343536331323[[#This Row],[Equipment Used (Dropdown)]],6),0)</f>
        <v>0</v>
      </c>
      <c r="J134" s="94"/>
      <c r="K134" s="95">
        <f>Table1487453233343536331323[[#This Row],[Rate (Auto selects)]]*Table1487453233343536331323[[#This Row],[Hours Used]]</f>
        <v>0</v>
      </c>
      <c r="S134" s="33"/>
      <c r="T134" s="39"/>
      <c r="U134" s="39"/>
      <c r="V134" s="39"/>
      <c r="W134" s="39"/>
      <c r="X134" s="39"/>
      <c r="Y134" s="112">
        <f>IF(X134 &lt;&gt; "", RIGHT(Table15775311283848586881828[[#This Row],[Class (Dropdown)]],6),0)</f>
        <v>0</v>
      </c>
      <c r="Z134" s="108"/>
      <c r="AA134" s="107"/>
      <c r="AB134" s="111">
        <f>Table15775311283848586881828[[#This Row],[Rate (Auto fill)]]*Table15775311283848586881828[[#This Row],[Hours Groomed]]</f>
        <v>0</v>
      </c>
      <c r="AC134" s="32"/>
      <c r="AE134" s="85"/>
      <c r="AF134" s="85"/>
      <c r="AI134" s="33"/>
      <c r="AJ134" s="39"/>
      <c r="AK134" s="39"/>
      <c r="AL134" s="39"/>
      <c r="AM134" s="76"/>
      <c r="AN134" s="39"/>
      <c r="AO134" s="39"/>
      <c r="AP134" s="33"/>
      <c r="AQ134" s="77"/>
      <c r="AR134" s="39"/>
      <c r="AS134" s="39"/>
      <c r="AT134" s="76"/>
      <c r="AU134" s="39"/>
      <c r="AV134" s="78"/>
      <c r="AW134" s="33"/>
      <c r="AX134" s="77"/>
      <c r="AY134" s="39"/>
      <c r="AZ134" s="39"/>
      <c r="BA134" s="76"/>
      <c r="BB134" s="39"/>
      <c r="BC134" s="78"/>
      <c r="BD134" s="33"/>
      <c r="BE134" s="77"/>
      <c r="BF134" s="39"/>
      <c r="BG134" s="39"/>
      <c r="BH134" s="76"/>
      <c r="BI134" s="39"/>
      <c r="BJ134" s="78"/>
      <c r="BK134" s="33"/>
    </row>
    <row r="135" spans="1:63" x14ac:dyDescent="0.35">
      <c r="A135" s="77"/>
      <c r="B135" s="39"/>
      <c r="C135" s="39"/>
      <c r="D135" s="39"/>
      <c r="E135" s="39"/>
      <c r="F135" s="73"/>
      <c r="G135" s="95">
        <f>Table1487453233343536331323[[#This Row],[Hours Worked]]*Table1487453233343536331323[[#This Row],[Rate]]</f>
        <v>0</v>
      </c>
      <c r="H135" s="116"/>
      <c r="I135" s="118">
        <f>IF(Table1487453233343536331323[[#This Row],[Equipment Used (Dropdown)]] &lt;&gt; "", RIGHT(Table1487453233343536331323[[#This Row],[Equipment Used (Dropdown)]],6),0)</f>
        <v>0</v>
      </c>
      <c r="J135" s="94"/>
      <c r="K135" s="95">
        <f>Table1487453233343536331323[[#This Row],[Rate (Auto selects)]]*Table1487453233343536331323[[#This Row],[Hours Used]]</f>
        <v>0</v>
      </c>
      <c r="S135" s="33"/>
      <c r="T135" s="39"/>
      <c r="U135" s="39"/>
      <c r="V135" s="39"/>
      <c r="W135" s="39"/>
      <c r="X135" s="39"/>
      <c r="Y135" s="112">
        <f>IF(X135 &lt;&gt; "", RIGHT(Table15775311283848586881828[[#This Row],[Class (Dropdown)]],6),0)</f>
        <v>0</v>
      </c>
      <c r="Z135" s="108"/>
      <c r="AA135" s="107"/>
      <c r="AB135" s="111">
        <f>Table15775311283848586881828[[#This Row],[Rate (Auto fill)]]*Table15775311283848586881828[[#This Row],[Hours Groomed]]</f>
        <v>0</v>
      </c>
      <c r="AC135" s="32"/>
      <c r="AE135" s="85"/>
      <c r="AF135" s="85"/>
      <c r="AI135" s="33"/>
      <c r="AJ135" s="39"/>
      <c r="AK135" s="39"/>
      <c r="AL135" s="39"/>
      <c r="AM135" s="76"/>
      <c r="AN135" s="39"/>
      <c r="AO135" s="39"/>
      <c r="AP135" s="33"/>
      <c r="AQ135" s="77"/>
      <c r="AR135" s="39"/>
      <c r="AS135" s="39"/>
      <c r="AT135" s="76"/>
      <c r="AU135" s="39"/>
      <c r="AV135" s="78"/>
      <c r="AW135" s="33"/>
      <c r="AX135" s="77"/>
      <c r="AY135" s="39"/>
      <c r="AZ135" s="39"/>
      <c r="BA135" s="76"/>
      <c r="BB135" s="39"/>
      <c r="BC135" s="78"/>
      <c r="BD135" s="33"/>
      <c r="BE135" s="77"/>
      <c r="BF135" s="39"/>
      <c r="BG135" s="39"/>
      <c r="BH135" s="76"/>
      <c r="BI135" s="39"/>
      <c r="BJ135" s="78"/>
      <c r="BK135" s="33"/>
    </row>
    <row r="136" spans="1:63" x14ac:dyDescent="0.35">
      <c r="A136" s="77"/>
      <c r="B136" s="39"/>
      <c r="C136" s="39"/>
      <c r="D136" s="39"/>
      <c r="E136" s="39"/>
      <c r="F136" s="73"/>
      <c r="G136" s="95">
        <f>Table1487453233343536331323[[#This Row],[Hours Worked]]*Table1487453233343536331323[[#This Row],[Rate]]</f>
        <v>0</v>
      </c>
      <c r="H136" s="116"/>
      <c r="I136" s="118">
        <f>IF(Table1487453233343536331323[[#This Row],[Equipment Used (Dropdown)]] &lt;&gt; "", RIGHT(Table1487453233343536331323[[#This Row],[Equipment Used (Dropdown)]],6),0)</f>
        <v>0</v>
      </c>
      <c r="J136" s="94"/>
      <c r="K136" s="95">
        <f>Table1487453233343536331323[[#This Row],[Rate (Auto selects)]]*Table1487453233343536331323[[#This Row],[Hours Used]]</f>
        <v>0</v>
      </c>
      <c r="S136" s="33"/>
      <c r="T136" s="39"/>
      <c r="U136" s="39"/>
      <c r="V136" s="39"/>
      <c r="W136" s="39"/>
      <c r="X136" s="39"/>
      <c r="Y136" s="112">
        <f>IF(X136 &lt;&gt; "", RIGHT(Table15775311283848586881828[[#This Row],[Class (Dropdown)]],6),0)</f>
        <v>0</v>
      </c>
      <c r="Z136" s="108"/>
      <c r="AA136" s="107"/>
      <c r="AB136" s="111">
        <f>Table15775311283848586881828[[#This Row],[Rate (Auto fill)]]*Table15775311283848586881828[[#This Row],[Hours Groomed]]</f>
        <v>0</v>
      </c>
      <c r="AC136" s="32"/>
      <c r="AE136" s="85"/>
      <c r="AF136" s="85"/>
      <c r="AI136" s="33"/>
      <c r="AJ136" s="39"/>
      <c r="AK136" s="39"/>
      <c r="AL136" s="39"/>
      <c r="AM136" s="76"/>
      <c r="AN136" s="39"/>
      <c r="AO136" s="39"/>
      <c r="AP136" s="33"/>
      <c r="AQ136" s="77"/>
      <c r="AR136" s="39"/>
      <c r="AS136" s="39"/>
      <c r="AT136" s="76"/>
      <c r="AU136" s="39"/>
      <c r="AV136" s="78"/>
      <c r="AW136" s="33"/>
      <c r="AX136" s="77"/>
      <c r="AY136" s="39"/>
      <c r="AZ136" s="39"/>
      <c r="BA136" s="76"/>
      <c r="BB136" s="39"/>
      <c r="BC136" s="78"/>
      <c r="BD136" s="33"/>
      <c r="BE136" s="77"/>
      <c r="BF136" s="39"/>
      <c r="BG136" s="39"/>
      <c r="BH136" s="76"/>
      <c r="BI136" s="39"/>
      <c r="BJ136" s="78"/>
      <c r="BK136" s="33"/>
    </row>
    <row r="137" spans="1:63" x14ac:dyDescent="0.35">
      <c r="A137" s="77"/>
      <c r="B137" s="39"/>
      <c r="C137" s="39"/>
      <c r="D137" s="39"/>
      <c r="E137" s="39"/>
      <c r="F137" s="73"/>
      <c r="G137" s="95">
        <f>Table1487453233343536331323[[#This Row],[Hours Worked]]*Table1487453233343536331323[[#This Row],[Rate]]</f>
        <v>0</v>
      </c>
      <c r="H137" s="116"/>
      <c r="I137" s="118">
        <f>IF(Table1487453233343536331323[[#This Row],[Equipment Used (Dropdown)]] &lt;&gt; "", RIGHT(Table1487453233343536331323[[#This Row],[Equipment Used (Dropdown)]],6),0)</f>
        <v>0</v>
      </c>
      <c r="J137" s="94"/>
      <c r="K137" s="95">
        <f>Table1487453233343536331323[[#This Row],[Rate (Auto selects)]]*Table1487453233343536331323[[#This Row],[Hours Used]]</f>
        <v>0</v>
      </c>
      <c r="S137" s="33"/>
      <c r="T137" s="39"/>
      <c r="U137" s="39"/>
      <c r="V137" s="39"/>
      <c r="W137" s="39"/>
      <c r="X137" s="39"/>
      <c r="Y137" s="112">
        <f>IF(X137 &lt;&gt; "", RIGHT(Table15775311283848586881828[[#This Row],[Class (Dropdown)]],6),0)</f>
        <v>0</v>
      </c>
      <c r="Z137" s="108"/>
      <c r="AA137" s="107"/>
      <c r="AB137" s="111">
        <f>Table15775311283848586881828[[#This Row],[Rate (Auto fill)]]*Table15775311283848586881828[[#This Row],[Hours Groomed]]</f>
        <v>0</v>
      </c>
      <c r="AC137" s="32"/>
      <c r="AE137" s="85"/>
      <c r="AF137" s="85"/>
      <c r="AI137" s="33"/>
      <c r="AJ137" s="39"/>
      <c r="AK137" s="39"/>
      <c r="AL137" s="39"/>
      <c r="AM137" s="76"/>
      <c r="AN137" s="39"/>
      <c r="AO137" s="39"/>
      <c r="AP137" s="33"/>
      <c r="AQ137" s="77"/>
      <c r="AR137" s="39"/>
      <c r="AS137" s="39"/>
      <c r="AT137" s="76"/>
      <c r="AU137" s="39"/>
      <c r="AV137" s="78"/>
      <c r="AW137" s="33"/>
      <c r="AX137" s="77"/>
      <c r="AY137" s="39"/>
      <c r="AZ137" s="39"/>
      <c r="BA137" s="76"/>
      <c r="BB137" s="39"/>
      <c r="BC137" s="78"/>
      <c r="BD137" s="33"/>
      <c r="BE137" s="77"/>
      <c r="BF137" s="39"/>
      <c r="BG137" s="39"/>
      <c r="BH137" s="76"/>
      <c r="BI137" s="39"/>
      <c r="BJ137" s="78"/>
      <c r="BK137" s="33"/>
    </row>
    <row r="138" spans="1:63" x14ac:dyDescent="0.35">
      <c r="A138" s="77"/>
      <c r="B138" s="39"/>
      <c r="C138" s="39"/>
      <c r="D138" s="39"/>
      <c r="E138" s="39"/>
      <c r="F138" s="73"/>
      <c r="G138" s="95">
        <f>Table1487453233343536331323[[#This Row],[Hours Worked]]*Table1487453233343536331323[[#This Row],[Rate]]</f>
        <v>0</v>
      </c>
      <c r="H138" s="116"/>
      <c r="I138" s="118">
        <f>IF(Table1487453233343536331323[[#This Row],[Equipment Used (Dropdown)]] &lt;&gt; "", RIGHT(Table1487453233343536331323[[#This Row],[Equipment Used (Dropdown)]],6),0)</f>
        <v>0</v>
      </c>
      <c r="J138" s="94"/>
      <c r="K138" s="95">
        <f>Table1487453233343536331323[[#This Row],[Rate (Auto selects)]]*Table1487453233343536331323[[#This Row],[Hours Used]]</f>
        <v>0</v>
      </c>
      <c r="S138" s="33"/>
      <c r="T138" s="39"/>
      <c r="U138" s="39"/>
      <c r="V138" s="39"/>
      <c r="W138" s="39"/>
      <c r="X138" s="39"/>
      <c r="Y138" s="112">
        <f>IF(X138 &lt;&gt; "", RIGHT(Table15775311283848586881828[[#This Row],[Class (Dropdown)]],6),0)</f>
        <v>0</v>
      </c>
      <c r="Z138" s="108"/>
      <c r="AA138" s="107"/>
      <c r="AB138" s="111">
        <f>Table15775311283848586881828[[#This Row],[Rate (Auto fill)]]*Table15775311283848586881828[[#This Row],[Hours Groomed]]</f>
        <v>0</v>
      </c>
      <c r="AC138" s="32"/>
      <c r="AE138" s="85"/>
      <c r="AF138" s="85"/>
      <c r="AI138" s="33"/>
      <c r="AJ138" s="39"/>
      <c r="AK138" s="39"/>
      <c r="AL138" s="39"/>
      <c r="AM138" s="76"/>
      <c r="AN138" s="39"/>
      <c r="AO138" s="39"/>
      <c r="AP138" s="33"/>
      <c r="AQ138" s="77"/>
      <c r="AR138" s="39"/>
      <c r="AS138" s="39"/>
      <c r="AT138" s="76"/>
      <c r="AU138" s="39"/>
      <c r="AV138" s="78"/>
      <c r="AW138" s="33"/>
      <c r="AX138" s="77"/>
      <c r="AY138" s="39"/>
      <c r="AZ138" s="39"/>
      <c r="BA138" s="76"/>
      <c r="BB138" s="39"/>
      <c r="BC138" s="78"/>
      <c r="BD138" s="33"/>
      <c r="BE138" s="77"/>
      <c r="BF138" s="39"/>
      <c r="BG138" s="39"/>
      <c r="BH138" s="76"/>
      <c r="BI138" s="39"/>
      <c r="BJ138" s="78"/>
      <c r="BK138" s="33"/>
    </row>
    <row r="139" spans="1:63" x14ac:dyDescent="0.35">
      <c r="A139" s="77"/>
      <c r="B139" s="39"/>
      <c r="C139" s="39"/>
      <c r="D139" s="39"/>
      <c r="E139" s="39"/>
      <c r="F139" s="73"/>
      <c r="G139" s="95">
        <f>Table1487453233343536331323[[#This Row],[Hours Worked]]*Table1487453233343536331323[[#This Row],[Rate]]</f>
        <v>0</v>
      </c>
      <c r="H139" s="116"/>
      <c r="I139" s="118">
        <f>IF(Table1487453233343536331323[[#This Row],[Equipment Used (Dropdown)]] &lt;&gt; "", RIGHT(Table1487453233343536331323[[#This Row],[Equipment Used (Dropdown)]],6),0)</f>
        <v>0</v>
      </c>
      <c r="J139" s="94"/>
      <c r="K139" s="95">
        <f>Table1487453233343536331323[[#This Row],[Rate (Auto selects)]]*Table1487453233343536331323[[#This Row],[Hours Used]]</f>
        <v>0</v>
      </c>
      <c r="S139" s="33"/>
      <c r="T139" s="39"/>
      <c r="U139" s="39"/>
      <c r="V139" s="39"/>
      <c r="W139" s="39"/>
      <c r="X139" s="39"/>
      <c r="Y139" s="112">
        <f>IF(X139 &lt;&gt; "", RIGHT(Table15775311283848586881828[[#This Row],[Class (Dropdown)]],6),0)</f>
        <v>0</v>
      </c>
      <c r="Z139" s="108"/>
      <c r="AA139" s="107"/>
      <c r="AB139" s="111">
        <f>Table15775311283848586881828[[#This Row],[Rate (Auto fill)]]*Table15775311283848586881828[[#This Row],[Hours Groomed]]</f>
        <v>0</v>
      </c>
      <c r="AC139" s="32"/>
      <c r="AE139" s="85"/>
      <c r="AF139" s="85"/>
      <c r="AI139" s="33"/>
      <c r="AJ139" s="39"/>
      <c r="AK139" s="39"/>
      <c r="AL139" s="39"/>
      <c r="AM139" s="76"/>
      <c r="AN139" s="39"/>
      <c r="AO139" s="39"/>
      <c r="AP139" s="33"/>
      <c r="AQ139" s="77"/>
      <c r="AR139" s="39"/>
      <c r="AS139" s="39"/>
      <c r="AT139" s="76"/>
      <c r="AU139" s="39"/>
      <c r="AV139" s="78"/>
      <c r="AW139" s="33"/>
      <c r="AX139" s="77"/>
      <c r="AY139" s="39"/>
      <c r="AZ139" s="39"/>
      <c r="BA139" s="76"/>
      <c r="BB139" s="39"/>
      <c r="BC139" s="78"/>
      <c r="BD139" s="33"/>
      <c r="BE139" s="77"/>
      <c r="BF139" s="39"/>
      <c r="BG139" s="39"/>
      <c r="BH139" s="76"/>
      <c r="BI139" s="39"/>
      <c r="BJ139" s="78"/>
      <c r="BK139" s="33"/>
    </row>
    <row r="140" spans="1:63" x14ac:dyDescent="0.35">
      <c r="A140" s="77"/>
      <c r="B140" s="39"/>
      <c r="C140" s="39"/>
      <c r="D140" s="39"/>
      <c r="E140" s="39"/>
      <c r="F140" s="73"/>
      <c r="G140" s="95">
        <f>Table1487453233343536331323[[#This Row],[Hours Worked]]*Table1487453233343536331323[[#This Row],[Rate]]</f>
        <v>0</v>
      </c>
      <c r="H140" s="116"/>
      <c r="I140" s="118">
        <f>IF(Table1487453233343536331323[[#This Row],[Equipment Used (Dropdown)]] &lt;&gt; "", RIGHT(Table1487453233343536331323[[#This Row],[Equipment Used (Dropdown)]],6),0)</f>
        <v>0</v>
      </c>
      <c r="J140" s="94"/>
      <c r="K140" s="95">
        <f>Table1487453233343536331323[[#This Row],[Rate (Auto selects)]]*Table1487453233343536331323[[#This Row],[Hours Used]]</f>
        <v>0</v>
      </c>
      <c r="S140" s="33"/>
      <c r="T140" s="39"/>
      <c r="U140" s="39"/>
      <c r="V140" s="39"/>
      <c r="W140" s="39"/>
      <c r="X140" s="39"/>
      <c r="Y140" s="112">
        <f>IF(X140 &lt;&gt; "", RIGHT(Table15775311283848586881828[[#This Row],[Class (Dropdown)]],6),0)</f>
        <v>0</v>
      </c>
      <c r="Z140" s="108"/>
      <c r="AA140" s="107"/>
      <c r="AB140" s="111">
        <f>Table15775311283848586881828[[#This Row],[Rate (Auto fill)]]*Table15775311283848586881828[[#This Row],[Hours Groomed]]</f>
        <v>0</v>
      </c>
      <c r="AC140" s="32"/>
      <c r="AE140" s="85"/>
      <c r="AF140" s="85"/>
      <c r="AI140" s="33"/>
      <c r="AJ140" s="39"/>
      <c r="AK140" s="39"/>
      <c r="AL140" s="39"/>
      <c r="AM140" s="76"/>
      <c r="AN140" s="39"/>
      <c r="AO140" s="39"/>
      <c r="AP140" s="33"/>
      <c r="AQ140" s="77"/>
      <c r="AR140" s="39"/>
      <c r="AS140" s="39"/>
      <c r="AT140" s="76"/>
      <c r="AU140" s="39"/>
      <c r="AV140" s="78"/>
      <c r="AW140" s="33"/>
      <c r="AX140" s="77"/>
      <c r="AY140" s="39"/>
      <c r="AZ140" s="39"/>
      <c r="BA140" s="76"/>
      <c r="BB140" s="39"/>
      <c r="BC140" s="78"/>
      <c r="BD140" s="33"/>
      <c r="BE140" s="77"/>
      <c r="BF140" s="39"/>
      <c r="BG140" s="39"/>
      <c r="BH140" s="76"/>
      <c r="BI140" s="39"/>
      <c r="BJ140" s="78"/>
      <c r="BK140" s="33"/>
    </row>
    <row r="141" spans="1:63" x14ac:dyDescent="0.35">
      <c r="A141" s="77"/>
      <c r="B141" s="39"/>
      <c r="C141" s="39"/>
      <c r="D141" s="39"/>
      <c r="E141" s="39"/>
      <c r="F141" s="73"/>
      <c r="G141" s="95">
        <f>Table1487453233343536331323[[#This Row],[Hours Worked]]*Table1487453233343536331323[[#This Row],[Rate]]</f>
        <v>0</v>
      </c>
      <c r="H141" s="116"/>
      <c r="I141" s="118">
        <f>IF(Table1487453233343536331323[[#This Row],[Equipment Used (Dropdown)]] &lt;&gt; "", RIGHT(Table1487453233343536331323[[#This Row],[Equipment Used (Dropdown)]],6),0)</f>
        <v>0</v>
      </c>
      <c r="J141" s="94"/>
      <c r="K141" s="95">
        <f>Table1487453233343536331323[[#This Row],[Rate (Auto selects)]]*Table1487453233343536331323[[#This Row],[Hours Used]]</f>
        <v>0</v>
      </c>
      <c r="S141" s="33"/>
      <c r="T141" s="39"/>
      <c r="U141" s="39"/>
      <c r="V141" s="39"/>
      <c r="W141" s="39"/>
      <c r="X141" s="39"/>
      <c r="Y141" s="112">
        <f>IF(X141 &lt;&gt; "", RIGHT(Table15775311283848586881828[[#This Row],[Class (Dropdown)]],6),0)</f>
        <v>0</v>
      </c>
      <c r="Z141" s="108"/>
      <c r="AA141" s="107"/>
      <c r="AB141" s="111">
        <f>Table15775311283848586881828[[#This Row],[Rate (Auto fill)]]*Table15775311283848586881828[[#This Row],[Hours Groomed]]</f>
        <v>0</v>
      </c>
      <c r="AC141" s="32"/>
      <c r="AE141" s="85"/>
      <c r="AF141" s="85"/>
      <c r="AI141" s="33"/>
      <c r="AJ141" s="39"/>
      <c r="AK141" s="39"/>
      <c r="AL141" s="39"/>
      <c r="AM141" s="76"/>
      <c r="AN141" s="39"/>
      <c r="AO141" s="39"/>
      <c r="AP141" s="33"/>
      <c r="AQ141" s="77"/>
      <c r="AR141" s="39"/>
      <c r="AS141" s="39"/>
      <c r="AT141" s="76"/>
      <c r="AU141" s="39"/>
      <c r="AV141" s="78"/>
      <c r="AW141" s="33"/>
      <c r="AX141" s="77"/>
      <c r="AY141" s="39"/>
      <c r="AZ141" s="39"/>
      <c r="BA141" s="76"/>
      <c r="BB141" s="39"/>
      <c r="BC141" s="78"/>
      <c r="BD141" s="33"/>
      <c r="BE141" s="77"/>
      <c r="BF141" s="39"/>
      <c r="BG141" s="39"/>
      <c r="BH141" s="76"/>
      <c r="BI141" s="39"/>
      <c r="BJ141" s="78"/>
      <c r="BK141" s="33"/>
    </row>
    <row r="142" spans="1:63" x14ac:dyDescent="0.35">
      <c r="A142" s="77"/>
      <c r="B142" s="39"/>
      <c r="C142" s="39"/>
      <c r="D142" s="39"/>
      <c r="E142" s="39"/>
      <c r="F142" s="73"/>
      <c r="G142" s="95">
        <f>Table1487453233343536331323[[#This Row],[Hours Worked]]*Table1487453233343536331323[[#This Row],[Rate]]</f>
        <v>0</v>
      </c>
      <c r="H142" s="116"/>
      <c r="I142" s="118">
        <f>IF(Table1487453233343536331323[[#This Row],[Equipment Used (Dropdown)]] &lt;&gt; "", RIGHT(Table1487453233343536331323[[#This Row],[Equipment Used (Dropdown)]],6),0)</f>
        <v>0</v>
      </c>
      <c r="J142" s="94"/>
      <c r="K142" s="95">
        <f>Table1487453233343536331323[[#This Row],[Rate (Auto selects)]]*Table1487453233343536331323[[#This Row],[Hours Used]]</f>
        <v>0</v>
      </c>
      <c r="S142" s="33"/>
      <c r="T142" s="39"/>
      <c r="U142" s="39"/>
      <c r="V142" s="39"/>
      <c r="W142" s="39"/>
      <c r="X142" s="39"/>
      <c r="Y142" s="112">
        <f>IF(X142 &lt;&gt; "", RIGHT(Table15775311283848586881828[[#This Row],[Class (Dropdown)]],6),0)</f>
        <v>0</v>
      </c>
      <c r="Z142" s="108"/>
      <c r="AA142" s="107"/>
      <c r="AB142" s="111">
        <f>Table15775311283848586881828[[#This Row],[Rate (Auto fill)]]*Table15775311283848586881828[[#This Row],[Hours Groomed]]</f>
        <v>0</v>
      </c>
      <c r="AC142" s="32"/>
      <c r="AE142" s="85"/>
      <c r="AF142" s="85"/>
      <c r="AI142" s="33"/>
      <c r="AJ142" s="39"/>
      <c r="AK142" s="39"/>
      <c r="AL142" s="39"/>
      <c r="AM142" s="76"/>
      <c r="AN142" s="39"/>
      <c r="AO142" s="39"/>
      <c r="AP142" s="33"/>
      <c r="AQ142" s="77"/>
      <c r="AR142" s="39"/>
      <c r="AS142" s="39"/>
      <c r="AT142" s="76"/>
      <c r="AU142" s="39"/>
      <c r="AV142" s="78"/>
      <c r="AW142" s="33"/>
      <c r="AX142" s="77"/>
      <c r="AY142" s="39"/>
      <c r="AZ142" s="39"/>
      <c r="BA142" s="76"/>
      <c r="BB142" s="39"/>
      <c r="BC142" s="78"/>
      <c r="BD142" s="33"/>
      <c r="BE142" s="77"/>
      <c r="BF142" s="39"/>
      <c r="BG142" s="39"/>
      <c r="BH142" s="76"/>
      <c r="BI142" s="39"/>
      <c r="BJ142" s="78"/>
      <c r="BK142" s="33"/>
    </row>
    <row r="143" spans="1:63" x14ac:dyDescent="0.35">
      <c r="A143" s="77"/>
      <c r="B143" s="39"/>
      <c r="C143" s="39"/>
      <c r="D143" s="39"/>
      <c r="E143" s="39"/>
      <c r="F143" s="73"/>
      <c r="G143" s="95">
        <f>Table1487453233343536331323[[#This Row],[Hours Worked]]*Table1487453233343536331323[[#This Row],[Rate]]</f>
        <v>0</v>
      </c>
      <c r="H143" s="116"/>
      <c r="I143" s="118">
        <f>IF(Table1487453233343536331323[[#This Row],[Equipment Used (Dropdown)]] &lt;&gt; "", RIGHT(Table1487453233343536331323[[#This Row],[Equipment Used (Dropdown)]],6),0)</f>
        <v>0</v>
      </c>
      <c r="J143" s="94"/>
      <c r="K143" s="95">
        <f>Table1487453233343536331323[[#This Row],[Rate (Auto selects)]]*Table1487453233343536331323[[#This Row],[Hours Used]]</f>
        <v>0</v>
      </c>
      <c r="S143" s="33"/>
      <c r="T143" s="39"/>
      <c r="U143" s="39"/>
      <c r="V143" s="39"/>
      <c r="W143" s="39"/>
      <c r="X143" s="39"/>
      <c r="Y143" s="112">
        <f>IF(X143 &lt;&gt; "", RIGHT(Table15775311283848586881828[[#This Row],[Class (Dropdown)]],6),0)</f>
        <v>0</v>
      </c>
      <c r="Z143" s="108"/>
      <c r="AA143" s="107"/>
      <c r="AB143" s="111">
        <f>Table15775311283848586881828[[#This Row],[Rate (Auto fill)]]*Table15775311283848586881828[[#This Row],[Hours Groomed]]</f>
        <v>0</v>
      </c>
      <c r="AC143" s="32"/>
      <c r="AE143" s="85"/>
      <c r="AF143" s="85"/>
      <c r="AI143" s="33"/>
      <c r="AJ143" s="39"/>
      <c r="AK143" s="39"/>
      <c r="AL143" s="39"/>
      <c r="AM143" s="76"/>
      <c r="AN143" s="39"/>
      <c r="AO143" s="39"/>
      <c r="AP143" s="33"/>
      <c r="AQ143" s="77"/>
      <c r="AR143" s="39"/>
      <c r="AS143" s="39"/>
      <c r="AT143" s="76"/>
      <c r="AU143" s="39"/>
      <c r="AV143" s="78"/>
      <c r="AW143" s="33"/>
      <c r="AX143" s="77"/>
      <c r="AY143" s="39"/>
      <c r="AZ143" s="39"/>
      <c r="BA143" s="76"/>
      <c r="BB143" s="39"/>
      <c r="BC143" s="78"/>
      <c r="BD143" s="33"/>
      <c r="BE143" s="77"/>
      <c r="BF143" s="39"/>
      <c r="BG143" s="39"/>
      <c r="BH143" s="76"/>
      <c r="BI143" s="39"/>
      <c r="BJ143" s="78"/>
      <c r="BK143" s="33"/>
    </row>
    <row r="144" spans="1:63" x14ac:dyDescent="0.35">
      <c r="A144" s="77"/>
      <c r="B144" s="39"/>
      <c r="C144" s="39"/>
      <c r="D144" s="39"/>
      <c r="E144" s="39"/>
      <c r="F144" s="73"/>
      <c r="G144" s="95">
        <f>Table1487453233343536331323[[#This Row],[Hours Worked]]*Table1487453233343536331323[[#This Row],[Rate]]</f>
        <v>0</v>
      </c>
      <c r="H144" s="116"/>
      <c r="I144" s="118">
        <f>IF(Table1487453233343536331323[[#This Row],[Equipment Used (Dropdown)]] &lt;&gt; "", RIGHT(Table1487453233343536331323[[#This Row],[Equipment Used (Dropdown)]],6),0)</f>
        <v>0</v>
      </c>
      <c r="J144" s="94"/>
      <c r="K144" s="95">
        <f>Table1487453233343536331323[[#This Row],[Rate (Auto selects)]]*Table1487453233343536331323[[#This Row],[Hours Used]]</f>
        <v>0</v>
      </c>
      <c r="S144" s="33"/>
      <c r="T144" s="39"/>
      <c r="U144" s="39"/>
      <c r="V144" s="39"/>
      <c r="W144" s="39"/>
      <c r="X144" s="39"/>
      <c r="Y144" s="112">
        <f>IF(X144 &lt;&gt; "", RIGHT(Table15775311283848586881828[[#This Row],[Class (Dropdown)]],6),0)</f>
        <v>0</v>
      </c>
      <c r="Z144" s="108"/>
      <c r="AA144" s="107"/>
      <c r="AB144" s="111">
        <f>Table15775311283848586881828[[#This Row],[Rate (Auto fill)]]*Table15775311283848586881828[[#This Row],[Hours Groomed]]</f>
        <v>0</v>
      </c>
      <c r="AC144" s="32"/>
      <c r="AE144" s="85"/>
      <c r="AF144" s="85"/>
      <c r="AI144" s="33"/>
      <c r="AJ144" s="39"/>
      <c r="AK144" s="39"/>
      <c r="AL144" s="39"/>
      <c r="AM144" s="76"/>
      <c r="AN144" s="39"/>
      <c r="AO144" s="39"/>
      <c r="AP144" s="33"/>
      <c r="AQ144" s="77"/>
      <c r="AR144" s="39"/>
      <c r="AS144" s="39"/>
      <c r="AT144" s="76"/>
      <c r="AU144" s="39"/>
      <c r="AV144" s="78"/>
      <c r="AW144" s="33"/>
      <c r="AX144" s="77"/>
      <c r="AY144" s="39"/>
      <c r="AZ144" s="39"/>
      <c r="BA144" s="76"/>
      <c r="BB144" s="39"/>
      <c r="BC144" s="78"/>
      <c r="BD144" s="33"/>
      <c r="BE144" s="77"/>
      <c r="BF144" s="39"/>
      <c r="BG144" s="39"/>
      <c r="BH144" s="76"/>
      <c r="BI144" s="39"/>
      <c r="BJ144" s="78"/>
      <c r="BK144" s="33"/>
    </row>
    <row r="145" spans="1:63" x14ac:dyDescent="0.35">
      <c r="A145" s="77"/>
      <c r="B145" s="39"/>
      <c r="C145" s="39"/>
      <c r="D145" s="39"/>
      <c r="E145" s="39"/>
      <c r="F145" s="73"/>
      <c r="G145" s="95">
        <f>Table1487453233343536331323[[#This Row],[Hours Worked]]*Table1487453233343536331323[[#This Row],[Rate]]</f>
        <v>0</v>
      </c>
      <c r="H145" s="116"/>
      <c r="I145" s="118">
        <f>IF(Table1487453233343536331323[[#This Row],[Equipment Used (Dropdown)]] &lt;&gt; "", RIGHT(Table1487453233343536331323[[#This Row],[Equipment Used (Dropdown)]],6),0)</f>
        <v>0</v>
      </c>
      <c r="J145" s="94"/>
      <c r="K145" s="95">
        <f>Table1487453233343536331323[[#This Row],[Rate (Auto selects)]]*Table1487453233343536331323[[#This Row],[Hours Used]]</f>
        <v>0</v>
      </c>
      <c r="S145" s="33"/>
      <c r="T145" s="39"/>
      <c r="U145" s="39"/>
      <c r="V145" s="39"/>
      <c r="W145" s="39"/>
      <c r="X145" s="39"/>
      <c r="Y145" s="112">
        <f>IF(X145 &lt;&gt; "", RIGHT(Table15775311283848586881828[[#This Row],[Class (Dropdown)]],6),0)</f>
        <v>0</v>
      </c>
      <c r="Z145" s="108"/>
      <c r="AA145" s="107"/>
      <c r="AB145" s="111">
        <f>Table15775311283848586881828[[#This Row],[Rate (Auto fill)]]*Table15775311283848586881828[[#This Row],[Hours Groomed]]</f>
        <v>0</v>
      </c>
      <c r="AC145" s="32"/>
      <c r="AE145" s="85"/>
      <c r="AF145" s="85"/>
      <c r="AI145" s="33"/>
      <c r="AJ145" s="39"/>
      <c r="AK145" s="39"/>
      <c r="AL145" s="39"/>
      <c r="AM145" s="76"/>
      <c r="AN145" s="39"/>
      <c r="AO145" s="39"/>
      <c r="AP145" s="33"/>
      <c r="AQ145" s="77"/>
      <c r="AR145" s="39"/>
      <c r="AS145" s="39"/>
      <c r="AT145" s="76"/>
      <c r="AU145" s="39"/>
      <c r="AV145" s="78"/>
      <c r="AW145" s="33"/>
      <c r="AX145" s="77"/>
      <c r="AY145" s="39"/>
      <c r="AZ145" s="39"/>
      <c r="BA145" s="76"/>
      <c r="BB145" s="39"/>
      <c r="BC145" s="78"/>
      <c r="BD145" s="33"/>
      <c r="BE145" s="77"/>
      <c r="BF145" s="39"/>
      <c r="BG145" s="39"/>
      <c r="BH145" s="76"/>
      <c r="BI145" s="39"/>
      <c r="BJ145" s="78"/>
      <c r="BK145" s="33"/>
    </row>
    <row r="146" spans="1:63" x14ac:dyDescent="0.35">
      <c r="A146" s="77"/>
      <c r="B146" s="39"/>
      <c r="C146" s="39"/>
      <c r="D146" s="39"/>
      <c r="E146" s="39"/>
      <c r="F146" s="73"/>
      <c r="G146" s="95">
        <f>Table1487453233343536331323[[#This Row],[Hours Worked]]*Table1487453233343536331323[[#This Row],[Rate]]</f>
        <v>0</v>
      </c>
      <c r="H146" s="116"/>
      <c r="I146" s="118">
        <f>IF(Table1487453233343536331323[[#This Row],[Equipment Used (Dropdown)]] &lt;&gt; "", RIGHT(Table1487453233343536331323[[#This Row],[Equipment Used (Dropdown)]],6),0)</f>
        <v>0</v>
      </c>
      <c r="J146" s="94"/>
      <c r="K146" s="95">
        <f>Table1487453233343536331323[[#This Row],[Rate (Auto selects)]]*Table1487453233343536331323[[#This Row],[Hours Used]]</f>
        <v>0</v>
      </c>
      <c r="S146" s="33"/>
      <c r="T146" s="39"/>
      <c r="U146" s="39"/>
      <c r="V146" s="39"/>
      <c r="W146" s="39"/>
      <c r="X146" s="39"/>
      <c r="Y146" s="112">
        <f>IF(X146 &lt;&gt; "", RIGHT(Table15775311283848586881828[[#This Row],[Class (Dropdown)]],6),0)</f>
        <v>0</v>
      </c>
      <c r="Z146" s="108"/>
      <c r="AA146" s="107"/>
      <c r="AB146" s="111">
        <f>Table15775311283848586881828[[#This Row],[Rate (Auto fill)]]*Table15775311283848586881828[[#This Row],[Hours Groomed]]</f>
        <v>0</v>
      </c>
      <c r="AC146" s="32"/>
      <c r="AE146" s="85"/>
      <c r="AF146" s="85"/>
      <c r="AI146" s="33"/>
      <c r="AJ146" s="39"/>
      <c r="AK146" s="39"/>
      <c r="AL146" s="39"/>
      <c r="AM146" s="76"/>
      <c r="AN146" s="39"/>
      <c r="AO146" s="39"/>
      <c r="AP146" s="33"/>
      <c r="AQ146" s="77"/>
      <c r="AR146" s="39"/>
      <c r="AS146" s="39"/>
      <c r="AT146" s="76"/>
      <c r="AU146" s="39"/>
      <c r="AV146" s="78"/>
      <c r="AW146" s="33"/>
      <c r="AX146" s="77"/>
      <c r="AY146" s="39"/>
      <c r="AZ146" s="39"/>
      <c r="BA146" s="76"/>
      <c r="BB146" s="39"/>
      <c r="BC146" s="78"/>
      <c r="BD146" s="33"/>
      <c r="BE146" s="77"/>
      <c r="BF146" s="39"/>
      <c r="BG146" s="39"/>
      <c r="BH146" s="76"/>
      <c r="BI146" s="39"/>
      <c r="BJ146" s="78"/>
      <c r="BK146" s="33"/>
    </row>
    <row r="147" spans="1:63" x14ac:dyDescent="0.35">
      <c r="A147" s="77"/>
      <c r="B147" s="39"/>
      <c r="C147" s="39"/>
      <c r="D147" s="39"/>
      <c r="E147" s="39"/>
      <c r="F147" s="73"/>
      <c r="G147" s="95">
        <f>Table1487453233343536331323[[#This Row],[Hours Worked]]*Table1487453233343536331323[[#This Row],[Rate]]</f>
        <v>0</v>
      </c>
      <c r="H147" s="116"/>
      <c r="I147" s="118">
        <f>IF(Table1487453233343536331323[[#This Row],[Equipment Used (Dropdown)]] &lt;&gt; "", RIGHT(Table1487453233343536331323[[#This Row],[Equipment Used (Dropdown)]],6),0)</f>
        <v>0</v>
      </c>
      <c r="J147" s="94"/>
      <c r="K147" s="95">
        <f>Table1487453233343536331323[[#This Row],[Rate (Auto selects)]]*Table1487453233343536331323[[#This Row],[Hours Used]]</f>
        <v>0</v>
      </c>
      <c r="S147" s="33"/>
      <c r="T147" s="39"/>
      <c r="U147" s="39"/>
      <c r="V147" s="39"/>
      <c r="W147" s="39"/>
      <c r="X147" s="39"/>
      <c r="Y147" s="112">
        <f>IF(X147 &lt;&gt; "", RIGHT(Table15775311283848586881828[[#This Row],[Class (Dropdown)]],6),0)</f>
        <v>0</v>
      </c>
      <c r="Z147" s="108"/>
      <c r="AA147" s="107"/>
      <c r="AB147" s="111">
        <f>Table15775311283848586881828[[#This Row],[Rate (Auto fill)]]*Table15775311283848586881828[[#This Row],[Hours Groomed]]</f>
        <v>0</v>
      </c>
      <c r="AC147" s="32"/>
      <c r="AE147" s="85"/>
      <c r="AF147" s="85"/>
      <c r="AI147" s="33"/>
      <c r="AJ147" s="39"/>
      <c r="AK147" s="39"/>
      <c r="AL147" s="39"/>
      <c r="AM147" s="76"/>
      <c r="AN147" s="39"/>
      <c r="AO147" s="39"/>
      <c r="AP147" s="33"/>
      <c r="AQ147" s="77"/>
      <c r="AR147" s="39"/>
      <c r="AS147" s="39"/>
      <c r="AT147" s="76"/>
      <c r="AU147" s="39"/>
      <c r="AV147" s="78"/>
      <c r="AW147" s="33"/>
      <c r="AX147" s="77"/>
      <c r="AY147" s="39"/>
      <c r="AZ147" s="39"/>
      <c r="BA147" s="76"/>
      <c r="BB147" s="39"/>
      <c r="BC147" s="78"/>
      <c r="BD147" s="33"/>
      <c r="BE147" s="77"/>
      <c r="BF147" s="39"/>
      <c r="BG147" s="39"/>
      <c r="BH147" s="76"/>
      <c r="BI147" s="39"/>
      <c r="BJ147" s="78"/>
      <c r="BK147" s="33"/>
    </row>
    <row r="148" spans="1:63" x14ac:dyDescent="0.35">
      <c r="A148" s="77"/>
      <c r="B148" s="39"/>
      <c r="C148" s="39"/>
      <c r="D148" s="39"/>
      <c r="E148" s="39"/>
      <c r="F148" s="73"/>
      <c r="G148" s="95">
        <f>Table1487453233343536331323[[#This Row],[Hours Worked]]*Table1487453233343536331323[[#This Row],[Rate]]</f>
        <v>0</v>
      </c>
      <c r="H148" s="116"/>
      <c r="I148" s="118">
        <f>IF(Table1487453233343536331323[[#This Row],[Equipment Used (Dropdown)]] &lt;&gt; "", RIGHT(Table1487453233343536331323[[#This Row],[Equipment Used (Dropdown)]],6),0)</f>
        <v>0</v>
      </c>
      <c r="J148" s="94"/>
      <c r="K148" s="95">
        <f>Table1487453233343536331323[[#This Row],[Rate (Auto selects)]]*Table1487453233343536331323[[#This Row],[Hours Used]]</f>
        <v>0</v>
      </c>
      <c r="S148" s="33"/>
      <c r="T148" s="39"/>
      <c r="U148" s="39"/>
      <c r="V148" s="39"/>
      <c r="W148" s="39"/>
      <c r="X148" s="39"/>
      <c r="Y148" s="112">
        <f>IF(X148 &lt;&gt; "", RIGHT(Table15775311283848586881828[[#This Row],[Class (Dropdown)]],6),0)</f>
        <v>0</v>
      </c>
      <c r="Z148" s="108"/>
      <c r="AA148" s="107"/>
      <c r="AB148" s="111">
        <f>Table15775311283848586881828[[#This Row],[Rate (Auto fill)]]*Table15775311283848586881828[[#This Row],[Hours Groomed]]</f>
        <v>0</v>
      </c>
      <c r="AC148" s="32"/>
      <c r="AE148" s="85"/>
      <c r="AF148" s="85"/>
      <c r="AI148" s="33"/>
      <c r="AJ148" s="39"/>
      <c r="AK148" s="39"/>
      <c r="AL148" s="39"/>
      <c r="AM148" s="76"/>
      <c r="AN148" s="39"/>
      <c r="AO148" s="39"/>
      <c r="AP148" s="33"/>
      <c r="AQ148" s="77"/>
      <c r="AR148" s="39"/>
      <c r="AS148" s="39"/>
      <c r="AT148" s="76"/>
      <c r="AU148" s="39"/>
      <c r="AV148" s="78"/>
      <c r="AW148" s="33"/>
      <c r="AX148" s="77"/>
      <c r="AY148" s="39"/>
      <c r="AZ148" s="39"/>
      <c r="BA148" s="76"/>
      <c r="BB148" s="39"/>
      <c r="BC148" s="78"/>
      <c r="BD148" s="33"/>
      <c r="BE148" s="77"/>
      <c r="BF148" s="39"/>
      <c r="BG148" s="39"/>
      <c r="BH148" s="76"/>
      <c r="BI148" s="39"/>
      <c r="BJ148" s="78"/>
      <c r="BK148" s="33"/>
    </row>
    <row r="149" spans="1:63" x14ac:dyDescent="0.35">
      <c r="A149" s="77"/>
      <c r="B149" s="39"/>
      <c r="C149" s="39"/>
      <c r="D149" s="39"/>
      <c r="E149" s="39"/>
      <c r="F149" s="73"/>
      <c r="G149" s="95">
        <f>Table1487453233343536331323[[#This Row],[Hours Worked]]*Table1487453233343536331323[[#This Row],[Rate]]</f>
        <v>0</v>
      </c>
      <c r="H149" s="116"/>
      <c r="I149" s="118">
        <f>IF(Table1487453233343536331323[[#This Row],[Equipment Used (Dropdown)]] &lt;&gt; "", RIGHT(Table1487453233343536331323[[#This Row],[Equipment Used (Dropdown)]],6),0)</f>
        <v>0</v>
      </c>
      <c r="J149" s="94"/>
      <c r="K149" s="95">
        <f>Table1487453233343536331323[[#This Row],[Rate (Auto selects)]]*Table1487453233343536331323[[#This Row],[Hours Used]]</f>
        <v>0</v>
      </c>
      <c r="S149" s="33"/>
      <c r="T149" s="39"/>
      <c r="U149" s="39"/>
      <c r="V149" s="39"/>
      <c r="W149" s="39"/>
      <c r="X149" s="39"/>
      <c r="Y149" s="112">
        <f>IF(X149 &lt;&gt; "", RIGHT(Table15775311283848586881828[[#This Row],[Class (Dropdown)]],6),0)</f>
        <v>0</v>
      </c>
      <c r="Z149" s="108"/>
      <c r="AA149" s="107"/>
      <c r="AB149" s="111">
        <f>Table15775311283848586881828[[#This Row],[Rate (Auto fill)]]*Table15775311283848586881828[[#This Row],[Hours Groomed]]</f>
        <v>0</v>
      </c>
      <c r="AC149" s="32"/>
      <c r="AE149" s="85"/>
      <c r="AF149" s="85"/>
      <c r="AI149" s="33"/>
      <c r="AJ149" s="39"/>
      <c r="AK149" s="39"/>
      <c r="AL149" s="39"/>
      <c r="AM149" s="76"/>
      <c r="AN149" s="39"/>
      <c r="AO149" s="39"/>
      <c r="AP149" s="33"/>
      <c r="AQ149" s="77"/>
      <c r="AR149" s="39"/>
      <c r="AS149" s="39"/>
      <c r="AT149" s="76"/>
      <c r="AU149" s="39"/>
      <c r="AV149" s="78"/>
      <c r="AW149" s="33"/>
      <c r="AX149" s="77"/>
      <c r="AY149" s="39"/>
      <c r="AZ149" s="39"/>
      <c r="BA149" s="76"/>
      <c r="BB149" s="39"/>
      <c r="BC149" s="78"/>
      <c r="BD149" s="33"/>
      <c r="BE149" s="77"/>
      <c r="BF149" s="39"/>
      <c r="BG149" s="39"/>
      <c r="BH149" s="76"/>
      <c r="BI149" s="39"/>
      <c r="BJ149" s="78"/>
      <c r="BK149" s="33"/>
    </row>
    <row r="150" spans="1:63" x14ac:dyDescent="0.35">
      <c r="A150" s="77"/>
      <c r="B150" s="39"/>
      <c r="C150" s="39"/>
      <c r="D150" s="39"/>
      <c r="E150" s="39"/>
      <c r="F150" s="73"/>
      <c r="G150" s="95">
        <f>Table1487453233343536331323[[#This Row],[Hours Worked]]*Table1487453233343536331323[[#This Row],[Rate]]</f>
        <v>0</v>
      </c>
      <c r="H150" s="116"/>
      <c r="I150" s="118">
        <f>IF(Table1487453233343536331323[[#This Row],[Equipment Used (Dropdown)]] &lt;&gt; "", RIGHT(Table1487453233343536331323[[#This Row],[Equipment Used (Dropdown)]],6),0)</f>
        <v>0</v>
      </c>
      <c r="J150" s="94"/>
      <c r="K150" s="95">
        <f>Table1487453233343536331323[[#This Row],[Rate (Auto selects)]]*Table1487453233343536331323[[#This Row],[Hours Used]]</f>
        <v>0</v>
      </c>
      <c r="S150" s="33"/>
      <c r="T150" s="39"/>
      <c r="U150" s="39"/>
      <c r="V150" s="39"/>
      <c r="W150" s="39"/>
      <c r="X150" s="39"/>
      <c r="Y150" s="112">
        <f>IF(X150 &lt;&gt; "", RIGHT(Table15775311283848586881828[[#This Row],[Class (Dropdown)]],6),0)</f>
        <v>0</v>
      </c>
      <c r="Z150" s="108"/>
      <c r="AA150" s="107"/>
      <c r="AB150" s="111">
        <f>Table15775311283848586881828[[#This Row],[Rate (Auto fill)]]*Table15775311283848586881828[[#This Row],[Hours Groomed]]</f>
        <v>0</v>
      </c>
      <c r="AC150" s="32"/>
      <c r="AE150" s="85"/>
      <c r="AF150" s="85"/>
      <c r="AI150" s="33"/>
      <c r="AJ150" s="39"/>
      <c r="AK150" s="39"/>
      <c r="AL150" s="39"/>
      <c r="AM150" s="76"/>
      <c r="AN150" s="39"/>
      <c r="AO150" s="39"/>
      <c r="AP150" s="33"/>
      <c r="AQ150" s="77"/>
      <c r="AR150" s="39"/>
      <c r="AS150" s="39"/>
      <c r="AT150" s="76"/>
      <c r="AU150" s="39"/>
      <c r="AV150" s="78"/>
      <c r="AW150" s="33"/>
      <c r="AX150" s="77"/>
      <c r="AY150" s="39"/>
      <c r="AZ150" s="39"/>
      <c r="BA150" s="76"/>
      <c r="BB150" s="39"/>
      <c r="BC150" s="78"/>
      <c r="BD150" s="33"/>
      <c r="BE150" s="77"/>
      <c r="BF150" s="39"/>
      <c r="BG150" s="39"/>
      <c r="BH150" s="76"/>
      <c r="BI150" s="39"/>
      <c r="BJ150" s="78"/>
      <c r="BK150" s="33"/>
    </row>
    <row r="151" spans="1:63" x14ac:dyDescent="0.35">
      <c r="A151" s="77"/>
      <c r="B151" s="39"/>
      <c r="C151" s="39"/>
      <c r="D151" s="39"/>
      <c r="E151" s="39"/>
      <c r="F151" s="73"/>
      <c r="G151" s="95">
        <f>Table1487453233343536331323[[#This Row],[Hours Worked]]*Table1487453233343536331323[[#This Row],[Rate]]</f>
        <v>0</v>
      </c>
      <c r="H151" s="116"/>
      <c r="I151" s="118">
        <f>IF(Table1487453233343536331323[[#This Row],[Equipment Used (Dropdown)]] &lt;&gt; "", RIGHT(Table1487453233343536331323[[#This Row],[Equipment Used (Dropdown)]],6),0)</f>
        <v>0</v>
      </c>
      <c r="J151" s="94"/>
      <c r="K151" s="95">
        <f>Table1487453233343536331323[[#This Row],[Rate (Auto selects)]]*Table1487453233343536331323[[#This Row],[Hours Used]]</f>
        <v>0</v>
      </c>
      <c r="S151" s="33"/>
      <c r="T151" s="39"/>
      <c r="U151" s="39"/>
      <c r="V151" s="39"/>
      <c r="W151" s="39"/>
      <c r="X151" s="39"/>
      <c r="Y151" s="112">
        <f>IF(X151 &lt;&gt; "", RIGHT(Table15775311283848586881828[[#This Row],[Class (Dropdown)]],6),0)</f>
        <v>0</v>
      </c>
      <c r="Z151" s="108"/>
      <c r="AA151" s="107"/>
      <c r="AB151" s="111">
        <f>Table15775311283848586881828[[#This Row],[Rate (Auto fill)]]*Table15775311283848586881828[[#This Row],[Hours Groomed]]</f>
        <v>0</v>
      </c>
      <c r="AC151" s="32"/>
      <c r="AE151" s="85"/>
      <c r="AF151" s="85"/>
      <c r="AI151" s="33"/>
      <c r="AJ151" s="39"/>
      <c r="AK151" s="39"/>
      <c r="AL151" s="39"/>
      <c r="AM151" s="76"/>
      <c r="AN151" s="39"/>
      <c r="AO151" s="39"/>
      <c r="AP151" s="33"/>
      <c r="AQ151" s="77"/>
      <c r="AR151" s="39"/>
      <c r="AS151" s="39"/>
      <c r="AT151" s="76"/>
      <c r="AU151" s="39"/>
      <c r="AV151" s="78"/>
      <c r="AW151" s="33"/>
      <c r="AX151" s="77"/>
      <c r="AY151" s="39"/>
      <c r="AZ151" s="39"/>
      <c r="BA151" s="76"/>
      <c r="BB151" s="39"/>
      <c r="BC151" s="78"/>
      <c r="BD151" s="33"/>
      <c r="BE151" s="77"/>
      <c r="BF151" s="39"/>
      <c r="BG151" s="39"/>
      <c r="BH151" s="76"/>
      <c r="BI151" s="39"/>
      <c r="BJ151" s="78"/>
      <c r="BK151" s="33"/>
    </row>
    <row r="152" spans="1:63" x14ac:dyDescent="0.35">
      <c r="A152" s="77"/>
      <c r="B152" s="39"/>
      <c r="C152" s="39"/>
      <c r="D152" s="39"/>
      <c r="E152" s="39"/>
      <c r="F152" s="73"/>
      <c r="G152" s="95">
        <f>Table1487453233343536331323[[#This Row],[Hours Worked]]*Table1487453233343536331323[[#This Row],[Rate]]</f>
        <v>0</v>
      </c>
      <c r="H152" s="116"/>
      <c r="I152" s="118">
        <f>IF(Table1487453233343536331323[[#This Row],[Equipment Used (Dropdown)]] &lt;&gt; "", RIGHT(Table1487453233343536331323[[#This Row],[Equipment Used (Dropdown)]],6),0)</f>
        <v>0</v>
      </c>
      <c r="J152" s="94"/>
      <c r="K152" s="95">
        <f>Table1487453233343536331323[[#This Row],[Rate (Auto selects)]]*Table1487453233343536331323[[#This Row],[Hours Used]]</f>
        <v>0</v>
      </c>
      <c r="S152" s="33"/>
      <c r="T152" s="39"/>
      <c r="U152" s="39"/>
      <c r="V152" s="39"/>
      <c r="W152" s="39"/>
      <c r="X152" s="39"/>
      <c r="Y152" s="112">
        <f>IF(X152 &lt;&gt; "", RIGHT(Table15775311283848586881828[[#This Row],[Class (Dropdown)]],6),0)</f>
        <v>0</v>
      </c>
      <c r="Z152" s="108"/>
      <c r="AA152" s="107"/>
      <c r="AB152" s="111">
        <f>Table15775311283848586881828[[#This Row],[Rate (Auto fill)]]*Table15775311283848586881828[[#This Row],[Hours Groomed]]</f>
        <v>0</v>
      </c>
      <c r="AC152" s="32"/>
      <c r="AE152" s="85"/>
      <c r="AF152" s="85"/>
      <c r="AI152" s="33"/>
      <c r="AJ152" s="39"/>
      <c r="AK152" s="39"/>
      <c r="AL152" s="39"/>
      <c r="AM152" s="76"/>
      <c r="AN152" s="39"/>
      <c r="AO152" s="39"/>
      <c r="AP152" s="33"/>
      <c r="AQ152" s="77"/>
      <c r="AR152" s="39"/>
      <c r="AS152" s="39"/>
      <c r="AT152" s="76"/>
      <c r="AU152" s="39"/>
      <c r="AV152" s="78"/>
      <c r="AW152" s="33"/>
      <c r="AX152" s="77"/>
      <c r="AY152" s="39"/>
      <c r="AZ152" s="39"/>
      <c r="BA152" s="76"/>
      <c r="BB152" s="39"/>
      <c r="BC152" s="78"/>
      <c r="BD152" s="33"/>
      <c r="BE152" s="77"/>
      <c r="BF152" s="39"/>
      <c r="BG152" s="39"/>
      <c r="BH152" s="76"/>
      <c r="BI152" s="39"/>
      <c r="BJ152" s="78"/>
      <c r="BK152" s="33"/>
    </row>
    <row r="153" spans="1:63" x14ac:dyDescent="0.35">
      <c r="A153" s="77"/>
      <c r="B153" s="39"/>
      <c r="C153" s="39"/>
      <c r="D153" s="39"/>
      <c r="E153" s="39"/>
      <c r="F153" s="73"/>
      <c r="G153" s="95">
        <f>Table1487453233343536331323[[#This Row],[Hours Worked]]*Table1487453233343536331323[[#This Row],[Rate]]</f>
        <v>0</v>
      </c>
      <c r="H153" s="116"/>
      <c r="I153" s="118">
        <f>IF(Table1487453233343536331323[[#This Row],[Equipment Used (Dropdown)]] &lt;&gt; "", RIGHT(Table1487453233343536331323[[#This Row],[Equipment Used (Dropdown)]],6),0)</f>
        <v>0</v>
      </c>
      <c r="J153" s="94"/>
      <c r="K153" s="95">
        <f>Table1487453233343536331323[[#This Row],[Rate (Auto selects)]]*Table1487453233343536331323[[#This Row],[Hours Used]]</f>
        <v>0</v>
      </c>
      <c r="S153" s="33"/>
      <c r="T153" s="39"/>
      <c r="U153" s="39"/>
      <c r="V153" s="39"/>
      <c r="W153" s="39"/>
      <c r="X153" s="39"/>
      <c r="Y153" s="112">
        <f>IF(X153 &lt;&gt; "", RIGHT(Table15775311283848586881828[[#This Row],[Class (Dropdown)]],6),0)</f>
        <v>0</v>
      </c>
      <c r="Z153" s="108"/>
      <c r="AA153" s="107"/>
      <c r="AB153" s="111">
        <f>Table15775311283848586881828[[#This Row],[Rate (Auto fill)]]*Table15775311283848586881828[[#This Row],[Hours Groomed]]</f>
        <v>0</v>
      </c>
      <c r="AC153" s="32"/>
      <c r="AE153" s="85"/>
      <c r="AF153" s="85"/>
      <c r="AI153" s="33"/>
      <c r="AJ153" s="39"/>
      <c r="AK153" s="39"/>
      <c r="AL153" s="39"/>
      <c r="AM153" s="76"/>
      <c r="AN153" s="39"/>
      <c r="AO153" s="39"/>
      <c r="AP153" s="33"/>
      <c r="AQ153" s="77"/>
      <c r="AR153" s="39"/>
      <c r="AS153" s="39"/>
      <c r="AT153" s="76"/>
      <c r="AU153" s="39"/>
      <c r="AV153" s="78"/>
      <c r="AW153" s="33"/>
      <c r="AX153" s="77"/>
      <c r="AY153" s="39"/>
      <c r="AZ153" s="39"/>
      <c r="BA153" s="76"/>
      <c r="BB153" s="39"/>
      <c r="BC153" s="78"/>
      <c r="BD153" s="33"/>
      <c r="BE153" s="77"/>
      <c r="BF153" s="39"/>
      <c r="BG153" s="39"/>
      <c r="BH153" s="76"/>
      <c r="BI153" s="39"/>
      <c r="BJ153" s="78"/>
      <c r="BK153" s="33"/>
    </row>
    <row r="154" spans="1:63" x14ac:dyDescent="0.35">
      <c r="A154" s="77"/>
      <c r="B154" s="39"/>
      <c r="C154" s="39"/>
      <c r="D154" s="39"/>
      <c r="E154" s="39"/>
      <c r="F154" s="73"/>
      <c r="G154" s="95">
        <f>Table1487453233343536331323[[#This Row],[Hours Worked]]*Table1487453233343536331323[[#This Row],[Rate]]</f>
        <v>0</v>
      </c>
      <c r="H154" s="116"/>
      <c r="I154" s="118">
        <f>IF(Table1487453233343536331323[[#This Row],[Equipment Used (Dropdown)]] &lt;&gt; "", RIGHT(Table1487453233343536331323[[#This Row],[Equipment Used (Dropdown)]],6),0)</f>
        <v>0</v>
      </c>
      <c r="J154" s="94"/>
      <c r="K154" s="95">
        <f>Table1487453233343536331323[[#This Row],[Rate (Auto selects)]]*Table1487453233343536331323[[#This Row],[Hours Used]]</f>
        <v>0</v>
      </c>
      <c r="S154" s="33"/>
      <c r="T154" s="39"/>
      <c r="U154" s="39"/>
      <c r="V154" s="39"/>
      <c r="W154" s="39"/>
      <c r="X154" s="39"/>
      <c r="Y154" s="112">
        <f>IF(X154 &lt;&gt; "", RIGHT(Table15775311283848586881828[[#This Row],[Class (Dropdown)]],6),0)</f>
        <v>0</v>
      </c>
      <c r="Z154" s="108"/>
      <c r="AA154" s="107"/>
      <c r="AB154" s="111">
        <f>Table15775311283848586881828[[#This Row],[Rate (Auto fill)]]*Table15775311283848586881828[[#This Row],[Hours Groomed]]</f>
        <v>0</v>
      </c>
      <c r="AC154" s="32"/>
      <c r="AE154" s="85"/>
      <c r="AF154" s="85"/>
      <c r="AI154" s="33"/>
      <c r="AJ154" s="39"/>
      <c r="AK154" s="39"/>
      <c r="AL154" s="39"/>
      <c r="AM154" s="76"/>
      <c r="AN154" s="39"/>
      <c r="AO154" s="39"/>
      <c r="AP154" s="33"/>
      <c r="AQ154" s="77"/>
      <c r="AR154" s="39"/>
      <c r="AS154" s="39"/>
      <c r="AT154" s="76"/>
      <c r="AU154" s="39"/>
      <c r="AV154" s="78"/>
      <c r="AW154" s="33"/>
      <c r="AX154" s="77"/>
      <c r="AY154" s="39"/>
      <c r="AZ154" s="39"/>
      <c r="BA154" s="76"/>
      <c r="BB154" s="39"/>
      <c r="BC154" s="78"/>
      <c r="BD154" s="33"/>
      <c r="BE154" s="77"/>
      <c r="BF154" s="39"/>
      <c r="BG154" s="39"/>
      <c r="BH154" s="76"/>
      <c r="BI154" s="39"/>
      <c r="BJ154" s="78"/>
      <c r="BK154" s="33"/>
    </row>
    <row r="155" spans="1:63" x14ac:dyDescent="0.35">
      <c r="A155" s="77"/>
      <c r="B155" s="39"/>
      <c r="C155" s="39"/>
      <c r="D155" s="39"/>
      <c r="E155" s="39"/>
      <c r="F155" s="73"/>
      <c r="G155" s="95">
        <f>Table1487453233343536331323[[#This Row],[Hours Worked]]*Table1487453233343536331323[[#This Row],[Rate]]</f>
        <v>0</v>
      </c>
      <c r="H155" s="116"/>
      <c r="I155" s="118">
        <f>IF(Table1487453233343536331323[[#This Row],[Equipment Used (Dropdown)]] &lt;&gt; "", RIGHT(Table1487453233343536331323[[#This Row],[Equipment Used (Dropdown)]],6),0)</f>
        <v>0</v>
      </c>
      <c r="J155" s="94"/>
      <c r="K155" s="95">
        <f>Table1487453233343536331323[[#This Row],[Rate (Auto selects)]]*Table1487453233343536331323[[#This Row],[Hours Used]]</f>
        <v>0</v>
      </c>
      <c r="S155" s="33"/>
      <c r="T155" s="39"/>
      <c r="U155" s="39"/>
      <c r="V155" s="39"/>
      <c r="W155" s="39"/>
      <c r="X155" s="39"/>
      <c r="Y155" s="112">
        <f>IF(X155 &lt;&gt; "", RIGHT(Table15775311283848586881828[[#This Row],[Class (Dropdown)]],6),0)</f>
        <v>0</v>
      </c>
      <c r="Z155" s="108"/>
      <c r="AA155" s="107"/>
      <c r="AB155" s="111">
        <f>Table15775311283848586881828[[#This Row],[Rate (Auto fill)]]*Table15775311283848586881828[[#This Row],[Hours Groomed]]</f>
        <v>0</v>
      </c>
      <c r="AC155" s="32"/>
      <c r="AE155" s="85"/>
      <c r="AF155" s="85"/>
      <c r="AI155" s="33"/>
      <c r="AJ155" s="39"/>
      <c r="AK155" s="39"/>
      <c r="AL155" s="39"/>
      <c r="AM155" s="76"/>
      <c r="AN155" s="39"/>
      <c r="AO155" s="39"/>
      <c r="AP155" s="33"/>
      <c r="AQ155" s="77"/>
      <c r="AR155" s="39"/>
      <c r="AS155" s="39"/>
      <c r="AT155" s="76"/>
      <c r="AU155" s="39"/>
      <c r="AV155" s="78"/>
      <c r="AW155" s="33"/>
      <c r="AX155" s="77"/>
      <c r="AY155" s="39"/>
      <c r="AZ155" s="39"/>
      <c r="BA155" s="76"/>
      <c r="BB155" s="39"/>
      <c r="BC155" s="78"/>
      <c r="BD155" s="33"/>
      <c r="BE155" s="77"/>
      <c r="BF155" s="39"/>
      <c r="BG155" s="39"/>
      <c r="BH155" s="76"/>
      <c r="BI155" s="39"/>
      <c r="BJ155" s="78"/>
      <c r="BK155" s="33"/>
    </row>
    <row r="156" spans="1:63" x14ac:dyDescent="0.35">
      <c r="A156" s="77"/>
      <c r="B156" s="39"/>
      <c r="C156" s="39"/>
      <c r="D156" s="39"/>
      <c r="E156" s="39"/>
      <c r="F156" s="73"/>
      <c r="G156" s="95">
        <f>Table1487453233343536331323[[#This Row],[Hours Worked]]*Table1487453233343536331323[[#This Row],[Rate]]</f>
        <v>0</v>
      </c>
      <c r="H156" s="116"/>
      <c r="I156" s="118">
        <f>IF(Table1487453233343536331323[[#This Row],[Equipment Used (Dropdown)]] &lt;&gt; "", RIGHT(Table1487453233343536331323[[#This Row],[Equipment Used (Dropdown)]],6),0)</f>
        <v>0</v>
      </c>
      <c r="J156" s="94"/>
      <c r="K156" s="95">
        <f>Table1487453233343536331323[[#This Row],[Rate (Auto selects)]]*Table1487453233343536331323[[#This Row],[Hours Used]]</f>
        <v>0</v>
      </c>
      <c r="S156" s="33"/>
      <c r="T156" s="39"/>
      <c r="U156" s="39"/>
      <c r="V156" s="39"/>
      <c r="W156" s="39"/>
      <c r="X156" s="39"/>
      <c r="Y156" s="112">
        <f>IF(X156 &lt;&gt; "", RIGHT(Table15775311283848586881828[[#This Row],[Class (Dropdown)]],6),0)</f>
        <v>0</v>
      </c>
      <c r="Z156" s="108"/>
      <c r="AA156" s="107"/>
      <c r="AB156" s="111">
        <f>Table15775311283848586881828[[#This Row],[Rate (Auto fill)]]*Table15775311283848586881828[[#This Row],[Hours Groomed]]</f>
        <v>0</v>
      </c>
      <c r="AC156" s="32"/>
      <c r="AE156" s="85"/>
      <c r="AF156" s="85"/>
      <c r="AI156" s="33"/>
      <c r="AJ156" s="39"/>
      <c r="AK156" s="39"/>
      <c r="AL156" s="39"/>
      <c r="AM156" s="76"/>
      <c r="AN156" s="39"/>
      <c r="AO156" s="39"/>
      <c r="AP156" s="33"/>
      <c r="AQ156" s="77"/>
      <c r="AR156" s="39"/>
      <c r="AS156" s="39"/>
      <c r="AT156" s="76"/>
      <c r="AU156" s="39"/>
      <c r="AV156" s="78"/>
      <c r="AW156" s="33"/>
      <c r="AX156" s="77"/>
      <c r="AY156" s="39"/>
      <c r="AZ156" s="39"/>
      <c r="BA156" s="76"/>
      <c r="BB156" s="39"/>
      <c r="BC156" s="78"/>
      <c r="BD156" s="33"/>
      <c r="BE156" s="77"/>
      <c r="BF156" s="39"/>
      <c r="BG156" s="39"/>
      <c r="BH156" s="76"/>
      <c r="BI156" s="39"/>
      <c r="BJ156" s="78"/>
      <c r="BK156" s="33"/>
    </row>
    <row r="157" spans="1:63" x14ac:dyDescent="0.35">
      <c r="A157" s="77"/>
      <c r="B157" s="39"/>
      <c r="C157" s="39"/>
      <c r="D157" s="39"/>
      <c r="E157" s="39"/>
      <c r="F157" s="73"/>
      <c r="G157" s="95">
        <f>Table1487453233343536331323[[#This Row],[Hours Worked]]*Table1487453233343536331323[[#This Row],[Rate]]</f>
        <v>0</v>
      </c>
      <c r="H157" s="116"/>
      <c r="I157" s="118">
        <f>IF(Table1487453233343536331323[[#This Row],[Equipment Used (Dropdown)]] &lt;&gt; "", RIGHT(Table1487453233343536331323[[#This Row],[Equipment Used (Dropdown)]],6),0)</f>
        <v>0</v>
      </c>
      <c r="J157" s="94"/>
      <c r="K157" s="95">
        <f>Table1487453233343536331323[[#This Row],[Rate (Auto selects)]]*Table1487453233343536331323[[#This Row],[Hours Used]]</f>
        <v>0</v>
      </c>
      <c r="S157" s="33"/>
      <c r="T157" s="39"/>
      <c r="U157" s="39"/>
      <c r="V157" s="39"/>
      <c r="W157" s="39"/>
      <c r="X157" s="39"/>
      <c r="Y157" s="112">
        <f>IF(X157 &lt;&gt; "", RIGHT(Table15775311283848586881828[[#This Row],[Class (Dropdown)]],6),0)</f>
        <v>0</v>
      </c>
      <c r="Z157" s="108"/>
      <c r="AA157" s="107"/>
      <c r="AB157" s="111">
        <f>Table15775311283848586881828[[#This Row],[Rate (Auto fill)]]*Table15775311283848586881828[[#This Row],[Hours Groomed]]</f>
        <v>0</v>
      </c>
      <c r="AC157" s="32"/>
      <c r="AE157" s="85"/>
      <c r="AF157" s="85"/>
      <c r="AI157" s="33"/>
      <c r="AJ157" s="39"/>
      <c r="AK157" s="39"/>
      <c r="AL157" s="39"/>
      <c r="AM157" s="76"/>
      <c r="AN157" s="39"/>
      <c r="AO157" s="39"/>
      <c r="AP157" s="33"/>
      <c r="AQ157" s="77"/>
      <c r="AR157" s="39"/>
      <c r="AS157" s="39"/>
      <c r="AT157" s="76"/>
      <c r="AU157" s="39"/>
      <c r="AV157" s="78"/>
      <c r="AW157" s="33"/>
      <c r="AX157" s="77"/>
      <c r="AY157" s="39"/>
      <c r="AZ157" s="39"/>
      <c r="BA157" s="76"/>
      <c r="BB157" s="39"/>
      <c r="BC157" s="78"/>
      <c r="BD157" s="33"/>
      <c r="BE157" s="77"/>
      <c r="BF157" s="39"/>
      <c r="BG157" s="39"/>
      <c r="BH157" s="76"/>
      <c r="BI157" s="39"/>
      <c r="BJ157" s="78"/>
      <c r="BK157" s="33"/>
    </row>
    <row r="158" spans="1:63" x14ac:dyDescent="0.35">
      <c r="A158" s="77"/>
      <c r="B158" s="39"/>
      <c r="C158" s="39"/>
      <c r="D158" s="39"/>
      <c r="E158" s="39"/>
      <c r="F158" s="73"/>
      <c r="G158" s="95">
        <f>Table1487453233343536331323[[#This Row],[Hours Worked]]*Table1487453233343536331323[[#This Row],[Rate]]</f>
        <v>0</v>
      </c>
      <c r="H158" s="116"/>
      <c r="I158" s="118">
        <f>IF(Table1487453233343536331323[[#This Row],[Equipment Used (Dropdown)]] &lt;&gt; "", RIGHT(Table1487453233343536331323[[#This Row],[Equipment Used (Dropdown)]],6),0)</f>
        <v>0</v>
      </c>
      <c r="J158" s="94"/>
      <c r="K158" s="95">
        <f>Table1487453233343536331323[[#This Row],[Rate (Auto selects)]]*Table1487453233343536331323[[#This Row],[Hours Used]]</f>
        <v>0</v>
      </c>
      <c r="S158" s="33"/>
      <c r="T158" s="39"/>
      <c r="U158" s="39"/>
      <c r="V158" s="39"/>
      <c r="W158" s="39"/>
      <c r="X158" s="39"/>
      <c r="Y158" s="112">
        <f>IF(X158 &lt;&gt; "", RIGHT(Table15775311283848586881828[[#This Row],[Class (Dropdown)]],6),0)</f>
        <v>0</v>
      </c>
      <c r="Z158" s="108"/>
      <c r="AA158" s="107"/>
      <c r="AB158" s="111">
        <f>Table15775311283848586881828[[#This Row],[Rate (Auto fill)]]*Table15775311283848586881828[[#This Row],[Hours Groomed]]</f>
        <v>0</v>
      </c>
      <c r="AC158" s="32"/>
      <c r="AE158" s="85"/>
      <c r="AF158" s="85"/>
      <c r="AI158" s="33"/>
      <c r="AJ158" s="39"/>
      <c r="AK158" s="39"/>
      <c r="AL158" s="39"/>
      <c r="AM158" s="76"/>
      <c r="AN158" s="39"/>
      <c r="AO158" s="39"/>
      <c r="AP158" s="33"/>
      <c r="AQ158" s="77"/>
      <c r="AR158" s="39"/>
      <c r="AS158" s="39"/>
      <c r="AT158" s="76"/>
      <c r="AU158" s="39"/>
      <c r="AV158" s="78"/>
      <c r="AW158" s="33"/>
      <c r="AX158" s="77"/>
      <c r="AY158" s="39"/>
      <c r="AZ158" s="39"/>
      <c r="BA158" s="76"/>
      <c r="BB158" s="39"/>
      <c r="BC158" s="78"/>
      <c r="BD158" s="33"/>
      <c r="BE158" s="77"/>
      <c r="BF158" s="39"/>
      <c r="BG158" s="39"/>
      <c r="BH158" s="76"/>
      <c r="BI158" s="39"/>
      <c r="BJ158" s="78"/>
      <c r="BK158" s="33"/>
    </row>
    <row r="159" spans="1:63" x14ac:dyDescent="0.35">
      <c r="A159" s="77"/>
      <c r="B159" s="39"/>
      <c r="C159" s="39"/>
      <c r="D159" s="39"/>
      <c r="E159" s="39"/>
      <c r="F159" s="73"/>
      <c r="G159" s="95">
        <f>Table1487453233343536331323[[#This Row],[Hours Worked]]*Table1487453233343536331323[[#This Row],[Rate]]</f>
        <v>0</v>
      </c>
      <c r="H159" s="116"/>
      <c r="I159" s="118">
        <f>IF(Table1487453233343536331323[[#This Row],[Equipment Used (Dropdown)]] &lt;&gt; "", RIGHT(Table1487453233343536331323[[#This Row],[Equipment Used (Dropdown)]],6),0)</f>
        <v>0</v>
      </c>
      <c r="J159" s="94"/>
      <c r="K159" s="95">
        <f>Table1487453233343536331323[[#This Row],[Rate (Auto selects)]]*Table1487453233343536331323[[#This Row],[Hours Used]]</f>
        <v>0</v>
      </c>
      <c r="S159" s="33"/>
      <c r="T159" s="39"/>
      <c r="U159" s="39"/>
      <c r="V159" s="39"/>
      <c r="W159" s="39"/>
      <c r="X159" s="39"/>
      <c r="Y159" s="112">
        <f>IF(X159 &lt;&gt; "", RIGHT(Table15775311283848586881828[[#This Row],[Class (Dropdown)]],6),0)</f>
        <v>0</v>
      </c>
      <c r="Z159" s="108"/>
      <c r="AA159" s="107"/>
      <c r="AB159" s="111">
        <f>Table15775311283848586881828[[#This Row],[Rate (Auto fill)]]*Table15775311283848586881828[[#This Row],[Hours Groomed]]</f>
        <v>0</v>
      </c>
      <c r="AC159" s="32"/>
      <c r="AE159" s="85"/>
      <c r="AF159" s="85"/>
      <c r="AI159" s="33"/>
      <c r="AJ159" s="39"/>
      <c r="AK159" s="39"/>
      <c r="AL159" s="39"/>
      <c r="AM159" s="76"/>
      <c r="AN159" s="39"/>
      <c r="AO159" s="39"/>
      <c r="AP159" s="33"/>
      <c r="AQ159" s="77"/>
      <c r="AR159" s="39"/>
      <c r="AS159" s="39"/>
      <c r="AT159" s="76"/>
      <c r="AU159" s="39"/>
      <c r="AV159" s="78"/>
      <c r="AW159" s="33"/>
      <c r="AX159" s="77"/>
      <c r="AY159" s="39"/>
      <c r="AZ159" s="39"/>
      <c r="BA159" s="76"/>
      <c r="BB159" s="39"/>
      <c r="BC159" s="78"/>
      <c r="BD159" s="33"/>
      <c r="BE159" s="77"/>
      <c r="BF159" s="39"/>
      <c r="BG159" s="39"/>
      <c r="BH159" s="76"/>
      <c r="BI159" s="39"/>
      <c r="BJ159" s="78"/>
      <c r="BK159" s="33"/>
    </row>
    <row r="160" spans="1:63" x14ac:dyDescent="0.35">
      <c r="A160" s="77"/>
      <c r="B160" s="39"/>
      <c r="C160" s="39"/>
      <c r="D160" s="39"/>
      <c r="E160" s="39"/>
      <c r="F160" s="73"/>
      <c r="G160" s="95">
        <f>Table1487453233343536331323[[#This Row],[Hours Worked]]*Table1487453233343536331323[[#This Row],[Rate]]</f>
        <v>0</v>
      </c>
      <c r="H160" s="116"/>
      <c r="I160" s="118">
        <f>IF(Table1487453233343536331323[[#This Row],[Equipment Used (Dropdown)]] &lt;&gt; "", RIGHT(Table1487453233343536331323[[#This Row],[Equipment Used (Dropdown)]],6),0)</f>
        <v>0</v>
      </c>
      <c r="J160" s="94"/>
      <c r="K160" s="95">
        <f>Table1487453233343536331323[[#This Row],[Rate (Auto selects)]]*Table1487453233343536331323[[#This Row],[Hours Used]]</f>
        <v>0</v>
      </c>
      <c r="S160" s="33"/>
      <c r="T160" s="39"/>
      <c r="U160" s="39"/>
      <c r="V160" s="39"/>
      <c r="W160" s="39"/>
      <c r="X160" s="39"/>
      <c r="Y160" s="112">
        <f>IF(X160 &lt;&gt; "", RIGHT(Table15775311283848586881828[[#This Row],[Class (Dropdown)]],6),0)</f>
        <v>0</v>
      </c>
      <c r="Z160" s="108"/>
      <c r="AA160" s="107"/>
      <c r="AB160" s="111">
        <f>Table15775311283848586881828[[#This Row],[Rate (Auto fill)]]*Table15775311283848586881828[[#This Row],[Hours Groomed]]</f>
        <v>0</v>
      </c>
      <c r="AC160" s="32"/>
      <c r="AE160" s="85"/>
      <c r="AF160" s="85"/>
      <c r="AI160" s="33"/>
      <c r="AJ160" s="39"/>
      <c r="AK160" s="39"/>
      <c r="AL160" s="39"/>
      <c r="AM160" s="76"/>
      <c r="AN160" s="39"/>
      <c r="AO160" s="39"/>
      <c r="AP160" s="33"/>
      <c r="AQ160" s="77"/>
      <c r="AR160" s="39"/>
      <c r="AS160" s="39"/>
      <c r="AT160" s="76"/>
      <c r="AU160" s="39"/>
      <c r="AV160" s="78"/>
      <c r="AW160" s="33"/>
      <c r="AX160" s="77"/>
      <c r="AY160" s="39"/>
      <c r="AZ160" s="39"/>
      <c r="BA160" s="76"/>
      <c r="BB160" s="39"/>
      <c r="BC160" s="78"/>
      <c r="BD160" s="33"/>
      <c r="BE160" s="77"/>
      <c r="BF160" s="39"/>
      <c r="BG160" s="39"/>
      <c r="BH160" s="76"/>
      <c r="BI160" s="39"/>
      <c r="BJ160" s="78"/>
      <c r="BK160" s="33"/>
    </row>
    <row r="161" spans="1:63" x14ac:dyDescent="0.35">
      <c r="A161" s="77"/>
      <c r="B161" s="39"/>
      <c r="C161" s="39"/>
      <c r="D161" s="39"/>
      <c r="E161" s="39"/>
      <c r="F161" s="73"/>
      <c r="G161" s="95">
        <f>Table1487453233343536331323[[#This Row],[Hours Worked]]*Table1487453233343536331323[[#This Row],[Rate]]</f>
        <v>0</v>
      </c>
      <c r="H161" s="116"/>
      <c r="I161" s="118">
        <f>IF(Table1487453233343536331323[[#This Row],[Equipment Used (Dropdown)]] &lt;&gt; "", RIGHT(Table1487453233343536331323[[#This Row],[Equipment Used (Dropdown)]],6),0)</f>
        <v>0</v>
      </c>
      <c r="J161" s="94"/>
      <c r="K161" s="95">
        <f>Table1487453233343536331323[[#This Row],[Rate (Auto selects)]]*Table1487453233343536331323[[#This Row],[Hours Used]]</f>
        <v>0</v>
      </c>
      <c r="S161" s="33"/>
      <c r="T161" s="39"/>
      <c r="U161" s="39"/>
      <c r="V161" s="39"/>
      <c r="W161" s="39"/>
      <c r="X161" s="39"/>
      <c r="Y161" s="112">
        <f>IF(X161 &lt;&gt; "", RIGHT(Table15775311283848586881828[[#This Row],[Class (Dropdown)]],6),0)</f>
        <v>0</v>
      </c>
      <c r="Z161" s="108"/>
      <c r="AA161" s="107"/>
      <c r="AB161" s="111">
        <f>Table15775311283848586881828[[#This Row],[Rate (Auto fill)]]*Table15775311283848586881828[[#This Row],[Hours Groomed]]</f>
        <v>0</v>
      </c>
      <c r="AC161" s="32"/>
      <c r="AE161" s="85"/>
      <c r="AF161" s="85"/>
      <c r="AI161" s="33"/>
      <c r="AJ161" s="39"/>
      <c r="AK161" s="39"/>
      <c r="AL161" s="39"/>
      <c r="AM161" s="76"/>
      <c r="AN161" s="39"/>
      <c r="AO161" s="39"/>
      <c r="AP161" s="33"/>
      <c r="AQ161" s="77"/>
      <c r="AR161" s="39"/>
      <c r="AS161" s="39"/>
      <c r="AT161" s="76"/>
      <c r="AU161" s="39"/>
      <c r="AV161" s="78"/>
      <c r="AW161" s="33"/>
      <c r="AX161" s="77"/>
      <c r="AY161" s="39"/>
      <c r="AZ161" s="39"/>
      <c r="BA161" s="76"/>
      <c r="BB161" s="39"/>
      <c r="BC161" s="78"/>
      <c r="BD161" s="33"/>
      <c r="BE161" s="77"/>
      <c r="BF161" s="39"/>
      <c r="BG161" s="39"/>
      <c r="BH161" s="76"/>
      <c r="BI161" s="39"/>
      <c r="BJ161" s="78"/>
      <c r="BK161" s="33"/>
    </row>
    <row r="162" spans="1:63" x14ac:dyDescent="0.35">
      <c r="A162" s="77"/>
      <c r="B162" s="39"/>
      <c r="C162" s="39"/>
      <c r="D162" s="39"/>
      <c r="E162" s="39"/>
      <c r="F162" s="73"/>
      <c r="G162" s="95">
        <f>Table1487453233343536331323[[#This Row],[Hours Worked]]*Table1487453233343536331323[[#This Row],[Rate]]</f>
        <v>0</v>
      </c>
      <c r="H162" s="116"/>
      <c r="I162" s="118">
        <f>IF(Table1487453233343536331323[[#This Row],[Equipment Used (Dropdown)]] &lt;&gt; "", RIGHT(Table1487453233343536331323[[#This Row],[Equipment Used (Dropdown)]],6),0)</f>
        <v>0</v>
      </c>
      <c r="J162" s="94"/>
      <c r="K162" s="95">
        <f>Table1487453233343536331323[[#This Row],[Rate (Auto selects)]]*Table1487453233343536331323[[#This Row],[Hours Used]]</f>
        <v>0</v>
      </c>
      <c r="S162" s="33"/>
      <c r="T162" s="39"/>
      <c r="U162" s="39"/>
      <c r="V162" s="39"/>
      <c r="W162" s="39"/>
      <c r="X162" s="39"/>
      <c r="Y162" s="112">
        <f>IF(X162 &lt;&gt; "", RIGHT(Table15775311283848586881828[[#This Row],[Class (Dropdown)]],6),0)</f>
        <v>0</v>
      </c>
      <c r="Z162" s="108"/>
      <c r="AA162" s="107"/>
      <c r="AB162" s="111">
        <f>Table15775311283848586881828[[#This Row],[Rate (Auto fill)]]*Table15775311283848586881828[[#This Row],[Hours Groomed]]</f>
        <v>0</v>
      </c>
      <c r="AC162" s="32"/>
      <c r="AE162" s="85"/>
      <c r="AF162" s="85"/>
      <c r="AI162" s="33"/>
      <c r="AJ162" s="39"/>
      <c r="AK162" s="39"/>
      <c r="AL162" s="39"/>
      <c r="AM162" s="76"/>
      <c r="AN162" s="39"/>
      <c r="AO162" s="39"/>
      <c r="AP162" s="33"/>
      <c r="AQ162" s="77"/>
      <c r="AR162" s="39"/>
      <c r="AS162" s="39"/>
      <c r="AT162" s="76"/>
      <c r="AU162" s="39"/>
      <c r="AV162" s="78"/>
      <c r="AW162" s="33"/>
      <c r="AX162" s="77"/>
      <c r="AY162" s="39"/>
      <c r="AZ162" s="39"/>
      <c r="BA162" s="76"/>
      <c r="BB162" s="39"/>
      <c r="BC162" s="78"/>
      <c r="BD162" s="33"/>
      <c r="BE162" s="77"/>
      <c r="BF162" s="39"/>
      <c r="BG162" s="39"/>
      <c r="BH162" s="76"/>
      <c r="BI162" s="39"/>
      <c r="BJ162" s="78"/>
      <c r="BK162" s="33"/>
    </row>
    <row r="163" spans="1:63" x14ac:dyDescent="0.35">
      <c r="A163" s="77"/>
      <c r="B163" s="39"/>
      <c r="C163" s="39"/>
      <c r="D163" s="39"/>
      <c r="E163" s="39"/>
      <c r="F163" s="73"/>
      <c r="G163" s="95">
        <f>Table1487453233343536331323[[#This Row],[Hours Worked]]*Table1487453233343536331323[[#This Row],[Rate]]</f>
        <v>0</v>
      </c>
      <c r="H163" s="116"/>
      <c r="I163" s="118">
        <f>IF(Table1487453233343536331323[[#This Row],[Equipment Used (Dropdown)]] &lt;&gt; "", RIGHT(Table1487453233343536331323[[#This Row],[Equipment Used (Dropdown)]],6),0)</f>
        <v>0</v>
      </c>
      <c r="J163" s="94"/>
      <c r="K163" s="95">
        <f>Table1487453233343536331323[[#This Row],[Rate (Auto selects)]]*Table1487453233343536331323[[#This Row],[Hours Used]]</f>
        <v>0</v>
      </c>
      <c r="S163" s="33"/>
      <c r="T163" s="39"/>
      <c r="U163" s="39"/>
      <c r="V163" s="39"/>
      <c r="W163" s="39"/>
      <c r="X163" s="39"/>
      <c r="Y163" s="112">
        <f>IF(X163 &lt;&gt; "", RIGHT(Table15775311283848586881828[[#This Row],[Class (Dropdown)]],6),0)</f>
        <v>0</v>
      </c>
      <c r="Z163" s="108"/>
      <c r="AA163" s="107"/>
      <c r="AB163" s="111">
        <f>Table15775311283848586881828[[#This Row],[Rate (Auto fill)]]*Table15775311283848586881828[[#This Row],[Hours Groomed]]</f>
        <v>0</v>
      </c>
      <c r="AC163" s="32"/>
      <c r="AE163" s="85"/>
      <c r="AF163" s="85"/>
      <c r="AI163" s="33"/>
      <c r="AJ163" s="39"/>
      <c r="AK163" s="39"/>
      <c r="AL163" s="39"/>
      <c r="AM163" s="76"/>
      <c r="AN163" s="39"/>
      <c r="AO163" s="39"/>
      <c r="AP163" s="33"/>
      <c r="AQ163" s="77"/>
      <c r="AR163" s="39"/>
      <c r="AS163" s="39"/>
      <c r="AT163" s="76"/>
      <c r="AU163" s="39"/>
      <c r="AV163" s="78"/>
      <c r="AW163" s="33"/>
      <c r="AX163" s="77"/>
      <c r="AY163" s="39"/>
      <c r="AZ163" s="39"/>
      <c r="BA163" s="76"/>
      <c r="BB163" s="39"/>
      <c r="BC163" s="78"/>
      <c r="BD163" s="33"/>
      <c r="BE163" s="77"/>
      <c r="BF163" s="39"/>
      <c r="BG163" s="39"/>
      <c r="BH163" s="76"/>
      <c r="BI163" s="39"/>
      <c r="BJ163" s="78"/>
      <c r="BK163" s="33"/>
    </row>
    <row r="164" spans="1:63" x14ac:dyDescent="0.35">
      <c r="A164" s="77"/>
      <c r="B164" s="39"/>
      <c r="C164" s="39"/>
      <c r="D164" s="39"/>
      <c r="E164" s="39"/>
      <c r="F164" s="73"/>
      <c r="G164" s="95">
        <f>Table1487453233343536331323[[#This Row],[Hours Worked]]*Table1487453233343536331323[[#This Row],[Rate]]</f>
        <v>0</v>
      </c>
      <c r="H164" s="116"/>
      <c r="I164" s="118">
        <f>IF(Table1487453233343536331323[[#This Row],[Equipment Used (Dropdown)]] &lt;&gt; "", RIGHT(Table1487453233343536331323[[#This Row],[Equipment Used (Dropdown)]],6),0)</f>
        <v>0</v>
      </c>
      <c r="J164" s="94"/>
      <c r="K164" s="95">
        <f>Table1487453233343536331323[[#This Row],[Rate (Auto selects)]]*Table1487453233343536331323[[#This Row],[Hours Used]]</f>
        <v>0</v>
      </c>
      <c r="S164" s="33"/>
      <c r="T164" s="39"/>
      <c r="U164" s="39"/>
      <c r="V164" s="39"/>
      <c r="W164" s="39"/>
      <c r="X164" s="39"/>
      <c r="Y164" s="112">
        <f>IF(X164 &lt;&gt; "", RIGHT(Table15775311283848586881828[[#This Row],[Class (Dropdown)]],6),0)</f>
        <v>0</v>
      </c>
      <c r="Z164" s="108"/>
      <c r="AA164" s="107"/>
      <c r="AB164" s="111">
        <f>Table15775311283848586881828[[#This Row],[Rate (Auto fill)]]*Table15775311283848586881828[[#This Row],[Hours Groomed]]</f>
        <v>0</v>
      </c>
      <c r="AC164" s="32"/>
      <c r="AE164" s="85"/>
      <c r="AF164" s="85"/>
      <c r="AI164" s="33"/>
      <c r="AJ164" s="39"/>
      <c r="AK164" s="39"/>
      <c r="AL164" s="39"/>
      <c r="AM164" s="76"/>
      <c r="AN164" s="39"/>
      <c r="AO164" s="39"/>
      <c r="AP164" s="33"/>
      <c r="AQ164" s="77"/>
      <c r="AR164" s="39"/>
      <c r="AS164" s="39"/>
      <c r="AT164" s="76"/>
      <c r="AU164" s="39"/>
      <c r="AV164" s="78"/>
      <c r="AW164" s="33"/>
      <c r="AX164" s="77"/>
      <c r="AY164" s="39"/>
      <c r="AZ164" s="39"/>
      <c r="BA164" s="76"/>
      <c r="BB164" s="39"/>
      <c r="BC164" s="78"/>
      <c r="BD164" s="33"/>
      <c r="BE164" s="77"/>
      <c r="BF164" s="39"/>
      <c r="BG164" s="39"/>
      <c r="BH164" s="76"/>
      <c r="BI164" s="39"/>
      <c r="BJ164" s="78"/>
      <c r="BK164" s="33"/>
    </row>
    <row r="165" spans="1:63" x14ac:dyDescent="0.35">
      <c r="A165" s="77"/>
      <c r="B165" s="39"/>
      <c r="C165" s="39"/>
      <c r="D165" s="39"/>
      <c r="E165" s="39"/>
      <c r="F165" s="73"/>
      <c r="G165" s="95">
        <f>Table1487453233343536331323[[#This Row],[Hours Worked]]*Table1487453233343536331323[[#This Row],[Rate]]</f>
        <v>0</v>
      </c>
      <c r="H165" s="116"/>
      <c r="I165" s="118">
        <f>IF(Table1487453233343536331323[[#This Row],[Equipment Used (Dropdown)]] &lt;&gt; "", RIGHT(Table1487453233343536331323[[#This Row],[Equipment Used (Dropdown)]],6),0)</f>
        <v>0</v>
      </c>
      <c r="J165" s="94"/>
      <c r="K165" s="95">
        <f>Table1487453233343536331323[[#This Row],[Rate (Auto selects)]]*Table1487453233343536331323[[#This Row],[Hours Used]]</f>
        <v>0</v>
      </c>
      <c r="S165" s="33"/>
      <c r="T165" s="39"/>
      <c r="U165" s="39"/>
      <c r="V165" s="39"/>
      <c r="W165" s="39"/>
      <c r="X165" s="39"/>
      <c r="Y165" s="112">
        <f>IF(X165 &lt;&gt; "", RIGHT(Table15775311283848586881828[[#This Row],[Class (Dropdown)]],6),0)</f>
        <v>0</v>
      </c>
      <c r="Z165" s="108"/>
      <c r="AA165" s="107"/>
      <c r="AB165" s="111">
        <f>Table15775311283848586881828[[#This Row],[Rate (Auto fill)]]*Table15775311283848586881828[[#This Row],[Hours Groomed]]</f>
        <v>0</v>
      </c>
      <c r="AC165" s="32"/>
      <c r="AE165" s="85"/>
      <c r="AF165" s="85"/>
      <c r="AI165" s="33"/>
      <c r="AJ165" s="39"/>
      <c r="AK165" s="39"/>
      <c r="AL165" s="39"/>
      <c r="AM165" s="76"/>
      <c r="AN165" s="39"/>
      <c r="AO165" s="39"/>
      <c r="AP165" s="33"/>
      <c r="AQ165" s="77"/>
      <c r="AR165" s="39"/>
      <c r="AS165" s="39"/>
      <c r="AT165" s="76"/>
      <c r="AU165" s="39"/>
      <c r="AV165" s="78"/>
      <c r="AW165" s="33"/>
      <c r="AX165" s="77"/>
      <c r="AY165" s="39"/>
      <c r="AZ165" s="39"/>
      <c r="BA165" s="76"/>
      <c r="BB165" s="39"/>
      <c r="BC165" s="78"/>
      <c r="BD165" s="33"/>
      <c r="BE165" s="77"/>
      <c r="BF165" s="39"/>
      <c r="BG165" s="39"/>
      <c r="BH165" s="76"/>
      <c r="BI165" s="39"/>
      <c r="BJ165" s="78"/>
      <c r="BK165" s="33"/>
    </row>
    <row r="166" spans="1:63" x14ac:dyDescent="0.35">
      <c r="A166" s="77"/>
      <c r="B166" s="39"/>
      <c r="C166" s="39"/>
      <c r="D166" s="39"/>
      <c r="E166" s="39"/>
      <c r="F166" s="73"/>
      <c r="G166" s="95">
        <f>Table1487453233343536331323[[#This Row],[Hours Worked]]*Table1487453233343536331323[[#This Row],[Rate]]</f>
        <v>0</v>
      </c>
      <c r="H166" s="116"/>
      <c r="I166" s="118">
        <f>IF(Table1487453233343536331323[[#This Row],[Equipment Used (Dropdown)]] &lt;&gt; "", RIGHT(Table1487453233343536331323[[#This Row],[Equipment Used (Dropdown)]],6),0)</f>
        <v>0</v>
      </c>
      <c r="J166" s="94"/>
      <c r="K166" s="95">
        <f>Table1487453233343536331323[[#This Row],[Rate (Auto selects)]]*Table1487453233343536331323[[#This Row],[Hours Used]]</f>
        <v>0</v>
      </c>
      <c r="S166" s="33"/>
      <c r="T166" s="39"/>
      <c r="U166" s="39"/>
      <c r="V166" s="39"/>
      <c r="W166" s="39"/>
      <c r="X166" s="39"/>
      <c r="Y166" s="112">
        <f>IF(X166 &lt;&gt; "", RIGHT(Table15775311283848586881828[[#This Row],[Class (Dropdown)]],6),0)</f>
        <v>0</v>
      </c>
      <c r="Z166" s="108"/>
      <c r="AA166" s="107"/>
      <c r="AB166" s="111">
        <f>Table15775311283848586881828[[#This Row],[Rate (Auto fill)]]*Table15775311283848586881828[[#This Row],[Hours Groomed]]</f>
        <v>0</v>
      </c>
      <c r="AC166" s="32"/>
      <c r="AE166" s="85"/>
      <c r="AF166" s="85"/>
      <c r="AI166" s="33"/>
      <c r="AJ166" s="39"/>
      <c r="AK166" s="39"/>
      <c r="AL166" s="39"/>
      <c r="AM166" s="76"/>
      <c r="AN166" s="39"/>
      <c r="AO166" s="39"/>
      <c r="AP166" s="33"/>
      <c r="AQ166" s="77"/>
      <c r="AR166" s="39"/>
      <c r="AS166" s="39"/>
      <c r="AT166" s="76"/>
      <c r="AU166" s="39"/>
      <c r="AV166" s="78"/>
      <c r="AW166" s="33"/>
      <c r="AX166" s="77"/>
      <c r="AY166" s="39"/>
      <c r="AZ166" s="39"/>
      <c r="BA166" s="76"/>
      <c r="BB166" s="39"/>
      <c r="BC166" s="78"/>
      <c r="BD166" s="33"/>
      <c r="BE166" s="77"/>
      <c r="BF166" s="39"/>
      <c r="BG166" s="39"/>
      <c r="BH166" s="76"/>
      <c r="BI166" s="39"/>
      <c r="BJ166" s="78"/>
      <c r="BK166" s="33"/>
    </row>
    <row r="167" spans="1:63" x14ac:dyDescent="0.35">
      <c r="A167" s="77"/>
      <c r="B167" s="39"/>
      <c r="C167" s="39"/>
      <c r="D167" s="39"/>
      <c r="E167" s="39"/>
      <c r="F167" s="73"/>
      <c r="G167" s="95">
        <f>Table1487453233343536331323[[#This Row],[Hours Worked]]*Table1487453233343536331323[[#This Row],[Rate]]</f>
        <v>0</v>
      </c>
      <c r="H167" s="116"/>
      <c r="I167" s="118">
        <f>IF(Table1487453233343536331323[[#This Row],[Equipment Used (Dropdown)]] &lt;&gt; "", RIGHT(Table1487453233343536331323[[#This Row],[Equipment Used (Dropdown)]],6),0)</f>
        <v>0</v>
      </c>
      <c r="J167" s="94"/>
      <c r="K167" s="95">
        <f>Table1487453233343536331323[[#This Row],[Rate (Auto selects)]]*Table1487453233343536331323[[#This Row],[Hours Used]]</f>
        <v>0</v>
      </c>
      <c r="S167" s="33"/>
      <c r="T167" s="39"/>
      <c r="U167" s="39"/>
      <c r="V167" s="39"/>
      <c r="W167" s="39"/>
      <c r="X167" s="39"/>
      <c r="Y167" s="112">
        <f>IF(X167 &lt;&gt; "", RIGHT(Table15775311283848586881828[[#This Row],[Class (Dropdown)]],6),0)</f>
        <v>0</v>
      </c>
      <c r="Z167" s="108"/>
      <c r="AA167" s="107"/>
      <c r="AB167" s="111">
        <f>Table15775311283848586881828[[#This Row],[Rate (Auto fill)]]*Table15775311283848586881828[[#This Row],[Hours Groomed]]</f>
        <v>0</v>
      </c>
      <c r="AC167" s="32"/>
      <c r="AE167" s="85"/>
      <c r="AF167" s="85"/>
      <c r="AI167" s="33"/>
      <c r="AJ167" s="39"/>
      <c r="AK167" s="39"/>
      <c r="AL167" s="39"/>
      <c r="AM167" s="76"/>
      <c r="AN167" s="39"/>
      <c r="AO167" s="39"/>
      <c r="AP167" s="33"/>
      <c r="AQ167" s="77"/>
      <c r="AR167" s="39"/>
      <c r="AS167" s="39"/>
      <c r="AT167" s="76"/>
      <c r="AU167" s="39"/>
      <c r="AV167" s="78"/>
      <c r="AW167" s="33"/>
      <c r="AX167" s="77"/>
      <c r="AY167" s="39"/>
      <c r="AZ167" s="39"/>
      <c r="BA167" s="76"/>
      <c r="BB167" s="39"/>
      <c r="BC167" s="78"/>
      <c r="BD167" s="33"/>
      <c r="BE167" s="77"/>
      <c r="BF167" s="39"/>
      <c r="BG167" s="39"/>
      <c r="BH167" s="76"/>
      <c r="BI167" s="39"/>
      <c r="BJ167" s="78"/>
      <c r="BK167" s="33"/>
    </row>
    <row r="168" spans="1:63" x14ac:dyDescent="0.35">
      <c r="A168" s="77"/>
      <c r="B168" s="39"/>
      <c r="C168" s="39"/>
      <c r="D168" s="39"/>
      <c r="E168" s="39"/>
      <c r="F168" s="73"/>
      <c r="G168" s="95">
        <f>Table1487453233343536331323[[#This Row],[Hours Worked]]*Table1487453233343536331323[[#This Row],[Rate]]</f>
        <v>0</v>
      </c>
      <c r="H168" s="116"/>
      <c r="I168" s="118">
        <f>IF(Table1487453233343536331323[[#This Row],[Equipment Used (Dropdown)]] &lt;&gt; "", RIGHT(Table1487453233343536331323[[#This Row],[Equipment Used (Dropdown)]],6),0)</f>
        <v>0</v>
      </c>
      <c r="J168" s="94"/>
      <c r="K168" s="95">
        <f>Table1487453233343536331323[[#This Row],[Rate (Auto selects)]]*Table1487453233343536331323[[#This Row],[Hours Used]]</f>
        <v>0</v>
      </c>
      <c r="S168" s="33"/>
      <c r="T168" s="39"/>
      <c r="U168" s="39"/>
      <c r="V168" s="39"/>
      <c r="W168" s="39"/>
      <c r="X168" s="39"/>
      <c r="Y168" s="112">
        <f>IF(X168 &lt;&gt; "", RIGHT(Table15775311283848586881828[[#This Row],[Class (Dropdown)]],6),0)</f>
        <v>0</v>
      </c>
      <c r="Z168" s="108"/>
      <c r="AA168" s="107"/>
      <c r="AB168" s="111">
        <f>Table15775311283848586881828[[#This Row],[Rate (Auto fill)]]*Table15775311283848586881828[[#This Row],[Hours Groomed]]</f>
        <v>0</v>
      </c>
      <c r="AC168" s="32"/>
      <c r="AE168" s="85"/>
      <c r="AF168" s="85"/>
      <c r="AI168" s="33"/>
      <c r="AJ168" s="39"/>
      <c r="AK168" s="39"/>
      <c r="AL168" s="39"/>
      <c r="AM168" s="76"/>
      <c r="AN168" s="39"/>
      <c r="AO168" s="39"/>
      <c r="AP168" s="33"/>
      <c r="AQ168" s="77"/>
      <c r="AR168" s="39"/>
      <c r="AS168" s="39"/>
      <c r="AT168" s="76"/>
      <c r="AU168" s="39"/>
      <c r="AV168" s="78"/>
      <c r="AW168" s="33"/>
      <c r="AX168" s="77"/>
      <c r="AY168" s="39"/>
      <c r="AZ168" s="39"/>
      <c r="BA168" s="76"/>
      <c r="BB168" s="39"/>
      <c r="BC168" s="78"/>
      <c r="BD168" s="33"/>
      <c r="BE168" s="77"/>
      <c r="BF168" s="39"/>
      <c r="BG168" s="39"/>
      <c r="BH168" s="76"/>
      <c r="BI168" s="39"/>
      <c r="BJ168" s="78"/>
      <c r="BK168" s="33"/>
    </row>
    <row r="169" spans="1:63" x14ac:dyDescent="0.35">
      <c r="A169" s="77"/>
      <c r="B169" s="39"/>
      <c r="C169" s="39"/>
      <c r="D169" s="39"/>
      <c r="E169" s="39"/>
      <c r="F169" s="73"/>
      <c r="G169" s="95">
        <f>Table1487453233343536331323[[#This Row],[Hours Worked]]*Table1487453233343536331323[[#This Row],[Rate]]</f>
        <v>0</v>
      </c>
      <c r="H169" s="116"/>
      <c r="I169" s="118">
        <f>IF(Table1487453233343536331323[[#This Row],[Equipment Used (Dropdown)]] &lt;&gt; "", RIGHT(Table1487453233343536331323[[#This Row],[Equipment Used (Dropdown)]],6),0)</f>
        <v>0</v>
      </c>
      <c r="J169" s="94"/>
      <c r="K169" s="95">
        <f>Table1487453233343536331323[[#This Row],[Rate (Auto selects)]]*Table1487453233343536331323[[#This Row],[Hours Used]]</f>
        <v>0</v>
      </c>
      <c r="S169" s="33"/>
      <c r="T169" s="39"/>
      <c r="U169" s="39"/>
      <c r="V169" s="39"/>
      <c r="W169" s="39"/>
      <c r="X169" s="39"/>
      <c r="Y169" s="112">
        <f>IF(X169 &lt;&gt; "", RIGHT(Table15775311283848586881828[[#This Row],[Class (Dropdown)]],6),0)</f>
        <v>0</v>
      </c>
      <c r="Z169" s="108"/>
      <c r="AA169" s="107"/>
      <c r="AB169" s="111">
        <f>Table15775311283848586881828[[#This Row],[Rate (Auto fill)]]*Table15775311283848586881828[[#This Row],[Hours Groomed]]</f>
        <v>0</v>
      </c>
      <c r="AC169" s="32"/>
      <c r="AE169" s="85"/>
      <c r="AF169" s="85"/>
      <c r="AI169" s="33"/>
      <c r="AJ169" s="39"/>
      <c r="AK169" s="39"/>
      <c r="AL169" s="39"/>
      <c r="AM169" s="76"/>
      <c r="AN169" s="39"/>
      <c r="AO169" s="39"/>
      <c r="AP169" s="33"/>
      <c r="AQ169" s="77"/>
      <c r="AR169" s="39"/>
      <c r="AS169" s="39"/>
      <c r="AT169" s="76"/>
      <c r="AU169" s="39"/>
      <c r="AV169" s="78"/>
      <c r="AW169" s="33"/>
      <c r="AX169" s="77"/>
      <c r="AY169" s="39"/>
      <c r="AZ169" s="39"/>
      <c r="BA169" s="76"/>
      <c r="BB169" s="39"/>
      <c r="BC169" s="78"/>
      <c r="BD169" s="33"/>
      <c r="BE169" s="77"/>
      <c r="BF169" s="39"/>
      <c r="BG169" s="39"/>
      <c r="BH169" s="76"/>
      <c r="BI169" s="39"/>
      <c r="BJ169" s="78"/>
      <c r="BK169" s="33"/>
    </row>
    <row r="170" spans="1:63" x14ac:dyDescent="0.35">
      <c r="A170" s="77"/>
      <c r="B170" s="39"/>
      <c r="C170" s="39"/>
      <c r="D170" s="39"/>
      <c r="E170" s="39"/>
      <c r="F170" s="73"/>
      <c r="G170" s="95">
        <f>Table1487453233343536331323[[#This Row],[Hours Worked]]*Table1487453233343536331323[[#This Row],[Rate]]</f>
        <v>0</v>
      </c>
      <c r="H170" s="116"/>
      <c r="I170" s="118">
        <f>IF(Table1487453233343536331323[[#This Row],[Equipment Used (Dropdown)]] &lt;&gt; "", RIGHT(Table1487453233343536331323[[#This Row],[Equipment Used (Dropdown)]],6),0)</f>
        <v>0</v>
      </c>
      <c r="J170" s="94"/>
      <c r="K170" s="95">
        <f>Table1487453233343536331323[[#This Row],[Rate (Auto selects)]]*Table1487453233343536331323[[#This Row],[Hours Used]]</f>
        <v>0</v>
      </c>
      <c r="S170" s="33"/>
      <c r="T170" s="39"/>
      <c r="U170" s="39"/>
      <c r="V170" s="39"/>
      <c r="W170" s="39"/>
      <c r="X170" s="39"/>
      <c r="Y170" s="112">
        <f>IF(X170 &lt;&gt; "", RIGHT(Table15775311283848586881828[[#This Row],[Class (Dropdown)]],6),0)</f>
        <v>0</v>
      </c>
      <c r="Z170" s="108"/>
      <c r="AA170" s="107"/>
      <c r="AB170" s="111">
        <f>Table15775311283848586881828[[#This Row],[Rate (Auto fill)]]*Table15775311283848586881828[[#This Row],[Hours Groomed]]</f>
        <v>0</v>
      </c>
      <c r="AC170" s="32"/>
      <c r="AE170" s="85"/>
      <c r="AF170" s="85"/>
      <c r="AI170" s="33"/>
      <c r="AJ170" s="39"/>
      <c r="AK170" s="39"/>
      <c r="AL170" s="39"/>
      <c r="AM170" s="76"/>
      <c r="AN170" s="39"/>
      <c r="AO170" s="39"/>
      <c r="AP170" s="33"/>
      <c r="AQ170" s="77"/>
      <c r="AR170" s="39"/>
      <c r="AS170" s="39"/>
      <c r="AT170" s="76"/>
      <c r="AU170" s="39"/>
      <c r="AV170" s="78"/>
      <c r="AW170" s="33"/>
      <c r="AX170" s="77"/>
      <c r="AY170" s="39"/>
      <c r="AZ170" s="39"/>
      <c r="BA170" s="76"/>
      <c r="BB170" s="39"/>
      <c r="BC170" s="78"/>
      <c r="BD170" s="33"/>
      <c r="BE170" s="77"/>
      <c r="BF170" s="39"/>
      <c r="BG170" s="39"/>
      <c r="BH170" s="76"/>
      <c r="BI170" s="39"/>
      <c r="BJ170" s="78"/>
      <c r="BK170" s="33"/>
    </row>
    <row r="171" spans="1:63" x14ac:dyDescent="0.35">
      <c r="A171" s="77"/>
      <c r="B171" s="39"/>
      <c r="C171" s="39"/>
      <c r="D171" s="39"/>
      <c r="E171" s="39"/>
      <c r="F171" s="73"/>
      <c r="G171" s="95">
        <f>Table1487453233343536331323[[#This Row],[Hours Worked]]*Table1487453233343536331323[[#This Row],[Rate]]</f>
        <v>0</v>
      </c>
      <c r="H171" s="116"/>
      <c r="I171" s="118">
        <f>IF(Table1487453233343536331323[[#This Row],[Equipment Used (Dropdown)]] &lt;&gt; "", RIGHT(Table1487453233343536331323[[#This Row],[Equipment Used (Dropdown)]],6),0)</f>
        <v>0</v>
      </c>
      <c r="J171" s="94"/>
      <c r="K171" s="95">
        <f>Table1487453233343536331323[[#This Row],[Rate (Auto selects)]]*Table1487453233343536331323[[#This Row],[Hours Used]]</f>
        <v>0</v>
      </c>
      <c r="S171" s="33"/>
      <c r="T171" s="39"/>
      <c r="U171" s="39"/>
      <c r="V171" s="39"/>
      <c r="W171" s="39"/>
      <c r="X171" s="39"/>
      <c r="Y171" s="112">
        <f>IF(X171 &lt;&gt; "", RIGHT(Table15775311283848586881828[[#This Row],[Class (Dropdown)]],6),0)</f>
        <v>0</v>
      </c>
      <c r="Z171" s="108"/>
      <c r="AA171" s="107"/>
      <c r="AB171" s="111">
        <f>Table15775311283848586881828[[#This Row],[Rate (Auto fill)]]*Table15775311283848586881828[[#This Row],[Hours Groomed]]</f>
        <v>0</v>
      </c>
      <c r="AC171" s="32"/>
      <c r="AE171" s="85"/>
      <c r="AF171" s="85"/>
      <c r="AI171" s="33"/>
      <c r="AJ171" s="39"/>
      <c r="AK171" s="39"/>
      <c r="AL171" s="39"/>
      <c r="AM171" s="76"/>
      <c r="AN171" s="39"/>
      <c r="AO171" s="39"/>
      <c r="AP171" s="33"/>
      <c r="AQ171" s="77"/>
      <c r="AR171" s="39"/>
      <c r="AS171" s="39"/>
      <c r="AT171" s="76"/>
      <c r="AU171" s="39"/>
      <c r="AV171" s="78"/>
      <c r="AW171" s="33"/>
      <c r="AX171" s="77"/>
      <c r="AY171" s="39"/>
      <c r="AZ171" s="39"/>
      <c r="BA171" s="76"/>
      <c r="BB171" s="39"/>
      <c r="BC171" s="78"/>
      <c r="BD171" s="33"/>
      <c r="BE171" s="77"/>
      <c r="BF171" s="39"/>
      <c r="BG171" s="39"/>
      <c r="BH171" s="76"/>
      <c r="BI171" s="39"/>
      <c r="BJ171" s="78"/>
      <c r="BK171" s="33"/>
    </row>
    <row r="172" spans="1:63" x14ac:dyDescent="0.35">
      <c r="A172" s="77"/>
      <c r="B172" s="39"/>
      <c r="C172" s="39"/>
      <c r="D172" s="39"/>
      <c r="E172" s="39"/>
      <c r="F172" s="73"/>
      <c r="G172" s="95">
        <f>Table1487453233343536331323[[#This Row],[Hours Worked]]*Table1487453233343536331323[[#This Row],[Rate]]</f>
        <v>0</v>
      </c>
      <c r="H172" s="116"/>
      <c r="I172" s="118">
        <f>IF(Table1487453233343536331323[[#This Row],[Equipment Used (Dropdown)]] &lt;&gt; "", RIGHT(Table1487453233343536331323[[#This Row],[Equipment Used (Dropdown)]],6),0)</f>
        <v>0</v>
      </c>
      <c r="J172" s="94"/>
      <c r="K172" s="95">
        <f>Table1487453233343536331323[[#This Row],[Rate (Auto selects)]]*Table1487453233343536331323[[#This Row],[Hours Used]]</f>
        <v>0</v>
      </c>
      <c r="S172" s="33"/>
      <c r="T172" s="39"/>
      <c r="U172" s="39"/>
      <c r="V172" s="39"/>
      <c r="W172" s="39"/>
      <c r="X172" s="39"/>
      <c r="Y172" s="112">
        <f>IF(X172 &lt;&gt; "", RIGHT(Table15775311283848586881828[[#This Row],[Class (Dropdown)]],6),0)</f>
        <v>0</v>
      </c>
      <c r="Z172" s="108"/>
      <c r="AA172" s="107"/>
      <c r="AB172" s="111">
        <f>Table15775311283848586881828[[#This Row],[Rate (Auto fill)]]*Table15775311283848586881828[[#This Row],[Hours Groomed]]</f>
        <v>0</v>
      </c>
      <c r="AC172" s="32"/>
      <c r="AE172" s="85"/>
      <c r="AF172" s="85"/>
      <c r="AI172" s="33"/>
      <c r="AJ172" s="39"/>
      <c r="AK172" s="39"/>
      <c r="AL172" s="39"/>
      <c r="AM172" s="76"/>
      <c r="AN172" s="39"/>
      <c r="AO172" s="39"/>
      <c r="AP172" s="33"/>
      <c r="AQ172" s="77"/>
      <c r="AR172" s="39"/>
      <c r="AS172" s="39"/>
      <c r="AT172" s="76"/>
      <c r="AU172" s="39"/>
      <c r="AV172" s="78"/>
      <c r="AW172" s="33"/>
      <c r="AX172" s="77"/>
      <c r="AY172" s="39"/>
      <c r="AZ172" s="39"/>
      <c r="BA172" s="76"/>
      <c r="BB172" s="39"/>
      <c r="BC172" s="78"/>
      <c r="BD172" s="33"/>
      <c r="BE172" s="77"/>
      <c r="BF172" s="39"/>
      <c r="BG172" s="39"/>
      <c r="BH172" s="76"/>
      <c r="BI172" s="39"/>
      <c r="BJ172" s="78"/>
      <c r="BK172" s="33"/>
    </row>
    <row r="173" spans="1:63" x14ac:dyDescent="0.35">
      <c r="A173" s="77"/>
      <c r="B173" s="39"/>
      <c r="C173" s="39"/>
      <c r="D173" s="39"/>
      <c r="E173" s="39"/>
      <c r="F173" s="73"/>
      <c r="G173" s="95">
        <f>Table1487453233343536331323[[#This Row],[Hours Worked]]*Table1487453233343536331323[[#This Row],[Rate]]</f>
        <v>0</v>
      </c>
      <c r="H173" s="116"/>
      <c r="I173" s="118">
        <f>IF(Table1487453233343536331323[[#This Row],[Equipment Used (Dropdown)]] &lt;&gt; "", RIGHT(Table1487453233343536331323[[#This Row],[Equipment Used (Dropdown)]],6),0)</f>
        <v>0</v>
      </c>
      <c r="J173" s="94"/>
      <c r="K173" s="95">
        <f>Table1487453233343536331323[[#This Row],[Rate (Auto selects)]]*Table1487453233343536331323[[#This Row],[Hours Used]]</f>
        <v>0</v>
      </c>
      <c r="S173" s="33"/>
      <c r="T173" s="39"/>
      <c r="U173" s="39"/>
      <c r="V173" s="39"/>
      <c r="W173" s="39"/>
      <c r="X173" s="39"/>
      <c r="Y173" s="112">
        <f>IF(X173 &lt;&gt; "", RIGHT(Table15775311283848586881828[[#This Row],[Class (Dropdown)]],6),0)</f>
        <v>0</v>
      </c>
      <c r="Z173" s="108"/>
      <c r="AA173" s="107"/>
      <c r="AB173" s="111">
        <f>Table15775311283848586881828[[#This Row],[Rate (Auto fill)]]*Table15775311283848586881828[[#This Row],[Hours Groomed]]</f>
        <v>0</v>
      </c>
      <c r="AC173" s="32"/>
      <c r="AE173" s="85"/>
      <c r="AF173" s="85"/>
      <c r="AI173" s="33"/>
      <c r="AJ173" s="39"/>
      <c r="AK173" s="39"/>
      <c r="AL173" s="39"/>
      <c r="AM173" s="76"/>
      <c r="AN173" s="39"/>
      <c r="AO173" s="39"/>
      <c r="AP173" s="33"/>
      <c r="AQ173" s="77"/>
      <c r="AR173" s="39"/>
      <c r="AS173" s="39"/>
      <c r="AT173" s="76"/>
      <c r="AU173" s="39"/>
      <c r="AV173" s="78"/>
      <c r="AW173" s="33"/>
      <c r="AX173" s="77"/>
      <c r="AY173" s="39"/>
      <c r="AZ173" s="39"/>
      <c r="BA173" s="76"/>
      <c r="BB173" s="39"/>
      <c r="BC173" s="78"/>
      <c r="BD173" s="33"/>
      <c r="BE173" s="77"/>
      <c r="BF173" s="39"/>
      <c r="BG173" s="39"/>
      <c r="BH173" s="76"/>
      <c r="BI173" s="39"/>
      <c r="BJ173" s="78"/>
      <c r="BK173" s="33"/>
    </row>
    <row r="174" spans="1:63" x14ac:dyDescent="0.35">
      <c r="A174" s="77"/>
      <c r="B174" s="39"/>
      <c r="C174" s="39"/>
      <c r="D174" s="39"/>
      <c r="E174" s="39"/>
      <c r="F174" s="73"/>
      <c r="G174" s="95">
        <f>Table1487453233343536331323[[#This Row],[Hours Worked]]*Table1487453233343536331323[[#This Row],[Rate]]</f>
        <v>0</v>
      </c>
      <c r="H174" s="116"/>
      <c r="I174" s="118">
        <f>IF(Table1487453233343536331323[[#This Row],[Equipment Used (Dropdown)]] &lt;&gt; "", RIGHT(Table1487453233343536331323[[#This Row],[Equipment Used (Dropdown)]],6),0)</f>
        <v>0</v>
      </c>
      <c r="J174" s="94"/>
      <c r="K174" s="95">
        <f>Table1487453233343536331323[[#This Row],[Rate (Auto selects)]]*Table1487453233343536331323[[#This Row],[Hours Used]]</f>
        <v>0</v>
      </c>
      <c r="S174" s="33"/>
      <c r="T174" s="39"/>
      <c r="U174" s="39"/>
      <c r="V174" s="39"/>
      <c r="W174" s="39"/>
      <c r="X174" s="39"/>
      <c r="Y174" s="112">
        <f>IF(X174 &lt;&gt; "", RIGHT(Table15775311283848586881828[[#This Row],[Class (Dropdown)]],6),0)</f>
        <v>0</v>
      </c>
      <c r="Z174" s="108"/>
      <c r="AA174" s="107"/>
      <c r="AB174" s="111">
        <f>Table15775311283848586881828[[#This Row],[Rate (Auto fill)]]*Table15775311283848586881828[[#This Row],[Hours Groomed]]</f>
        <v>0</v>
      </c>
      <c r="AC174" s="32"/>
      <c r="AE174" s="85"/>
      <c r="AF174" s="85"/>
      <c r="AI174" s="33"/>
      <c r="AJ174" s="39"/>
      <c r="AK174" s="39"/>
      <c r="AL174" s="39"/>
      <c r="AM174" s="76"/>
      <c r="AN174" s="39"/>
      <c r="AO174" s="39"/>
      <c r="AP174" s="33"/>
      <c r="AQ174" s="77"/>
      <c r="AR174" s="39"/>
      <c r="AS174" s="39"/>
      <c r="AT174" s="76"/>
      <c r="AU174" s="39"/>
      <c r="AV174" s="78"/>
      <c r="AW174" s="33"/>
      <c r="AX174" s="77"/>
      <c r="AY174" s="39"/>
      <c r="AZ174" s="39"/>
      <c r="BA174" s="76"/>
      <c r="BB174" s="39"/>
      <c r="BC174" s="78"/>
      <c r="BD174" s="33"/>
      <c r="BE174" s="77"/>
      <c r="BF174" s="39"/>
      <c r="BG174" s="39"/>
      <c r="BH174" s="76"/>
      <c r="BI174" s="39"/>
      <c r="BJ174" s="78"/>
      <c r="BK174" s="33"/>
    </row>
    <row r="175" spans="1:63" x14ac:dyDescent="0.35">
      <c r="A175" s="77"/>
      <c r="B175" s="39"/>
      <c r="C175" s="39"/>
      <c r="D175" s="39"/>
      <c r="E175" s="39"/>
      <c r="F175" s="73"/>
      <c r="G175" s="95">
        <f>Table1487453233343536331323[[#This Row],[Hours Worked]]*Table1487453233343536331323[[#This Row],[Rate]]</f>
        <v>0</v>
      </c>
      <c r="H175" s="116"/>
      <c r="I175" s="118">
        <f>IF(Table1487453233343536331323[[#This Row],[Equipment Used (Dropdown)]] &lt;&gt; "", RIGHT(Table1487453233343536331323[[#This Row],[Equipment Used (Dropdown)]],6),0)</f>
        <v>0</v>
      </c>
      <c r="J175" s="94"/>
      <c r="K175" s="95">
        <f>Table1487453233343536331323[[#This Row],[Rate (Auto selects)]]*Table1487453233343536331323[[#This Row],[Hours Used]]</f>
        <v>0</v>
      </c>
      <c r="S175" s="33"/>
      <c r="T175" s="39"/>
      <c r="U175" s="39"/>
      <c r="V175" s="39"/>
      <c r="W175" s="39"/>
      <c r="X175" s="39"/>
      <c r="Y175" s="112">
        <f>IF(X175 &lt;&gt; "", RIGHT(Table15775311283848586881828[[#This Row],[Class (Dropdown)]],6),0)</f>
        <v>0</v>
      </c>
      <c r="Z175" s="108"/>
      <c r="AA175" s="107"/>
      <c r="AB175" s="111">
        <f>Table15775311283848586881828[[#This Row],[Rate (Auto fill)]]*Table15775311283848586881828[[#This Row],[Hours Groomed]]</f>
        <v>0</v>
      </c>
      <c r="AC175" s="32"/>
      <c r="AE175" s="85"/>
      <c r="AF175" s="85"/>
      <c r="AI175" s="33"/>
      <c r="AJ175" s="39"/>
      <c r="AK175" s="39"/>
      <c r="AL175" s="39"/>
      <c r="AM175" s="76"/>
      <c r="AN175" s="39"/>
      <c r="AO175" s="39"/>
      <c r="AP175" s="33"/>
      <c r="AQ175" s="77"/>
      <c r="AR175" s="39"/>
      <c r="AS175" s="39"/>
      <c r="AT175" s="76"/>
      <c r="AU175" s="39"/>
      <c r="AV175" s="78"/>
      <c r="AW175" s="33"/>
      <c r="AX175" s="77"/>
      <c r="AY175" s="39"/>
      <c r="AZ175" s="39"/>
      <c r="BA175" s="76"/>
      <c r="BB175" s="39"/>
      <c r="BC175" s="78"/>
      <c r="BD175" s="33"/>
      <c r="BE175" s="77"/>
      <c r="BF175" s="39"/>
      <c r="BG175" s="39"/>
      <c r="BH175" s="76"/>
      <c r="BI175" s="39"/>
      <c r="BJ175" s="78"/>
      <c r="BK175" s="33"/>
    </row>
    <row r="176" spans="1:63" x14ac:dyDescent="0.35">
      <c r="A176" s="77"/>
      <c r="B176" s="39"/>
      <c r="C176" s="39"/>
      <c r="D176" s="39"/>
      <c r="E176" s="39"/>
      <c r="F176" s="73"/>
      <c r="G176" s="95">
        <f>Table1487453233343536331323[[#This Row],[Hours Worked]]*Table1487453233343536331323[[#This Row],[Rate]]</f>
        <v>0</v>
      </c>
      <c r="H176" s="116"/>
      <c r="I176" s="118">
        <f>IF(Table1487453233343536331323[[#This Row],[Equipment Used (Dropdown)]] &lt;&gt; "", RIGHT(Table1487453233343536331323[[#This Row],[Equipment Used (Dropdown)]],6),0)</f>
        <v>0</v>
      </c>
      <c r="J176" s="94"/>
      <c r="K176" s="95">
        <f>Table1487453233343536331323[[#This Row],[Rate (Auto selects)]]*Table1487453233343536331323[[#This Row],[Hours Used]]</f>
        <v>0</v>
      </c>
      <c r="S176" s="33"/>
      <c r="T176" s="39"/>
      <c r="U176" s="39"/>
      <c r="V176" s="39"/>
      <c r="W176" s="39"/>
      <c r="X176" s="39"/>
      <c r="Y176" s="112">
        <f>IF(X176 &lt;&gt; "", RIGHT(Table15775311283848586881828[[#This Row],[Class (Dropdown)]],6),0)</f>
        <v>0</v>
      </c>
      <c r="Z176" s="108"/>
      <c r="AA176" s="107"/>
      <c r="AB176" s="111">
        <f>Table15775311283848586881828[[#This Row],[Rate (Auto fill)]]*Table15775311283848586881828[[#This Row],[Hours Groomed]]</f>
        <v>0</v>
      </c>
      <c r="AC176" s="32"/>
      <c r="AE176" s="85"/>
      <c r="AF176" s="85"/>
      <c r="AI176" s="33"/>
      <c r="AJ176" s="39"/>
      <c r="AK176" s="39"/>
      <c r="AL176" s="39"/>
      <c r="AM176" s="76"/>
      <c r="AN176" s="39"/>
      <c r="AO176" s="39"/>
      <c r="AP176" s="33"/>
      <c r="AQ176" s="77"/>
      <c r="AR176" s="39"/>
      <c r="AS176" s="39"/>
      <c r="AT176" s="76"/>
      <c r="AU176" s="39"/>
      <c r="AV176" s="78"/>
      <c r="AW176" s="33"/>
      <c r="AX176" s="77"/>
      <c r="AY176" s="39"/>
      <c r="AZ176" s="39"/>
      <c r="BA176" s="76"/>
      <c r="BB176" s="39"/>
      <c r="BC176" s="78"/>
      <c r="BD176" s="33"/>
      <c r="BE176" s="77"/>
      <c r="BF176" s="39"/>
      <c r="BG176" s="39"/>
      <c r="BH176" s="76"/>
      <c r="BI176" s="39"/>
      <c r="BJ176" s="78"/>
      <c r="BK176" s="33"/>
    </row>
    <row r="177" spans="1:63" x14ac:dyDescent="0.35">
      <c r="A177" s="77"/>
      <c r="B177" s="39"/>
      <c r="C177" s="39"/>
      <c r="D177" s="39"/>
      <c r="E177" s="39"/>
      <c r="F177" s="73"/>
      <c r="G177" s="95">
        <f>Table1487453233343536331323[[#This Row],[Hours Worked]]*Table1487453233343536331323[[#This Row],[Rate]]</f>
        <v>0</v>
      </c>
      <c r="H177" s="116"/>
      <c r="I177" s="118">
        <f>IF(Table1487453233343536331323[[#This Row],[Equipment Used (Dropdown)]] &lt;&gt; "", RIGHT(Table1487453233343536331323[[#This Row],[Equipment Used (Dropdown)]],6),0)</f>
        <v>0</v>
      </c>
      <c r="J177" s="94"/>
      <c r="K177" s="95">
        <f>Table1487453233343536331323[[#This Row],[Rate (Auto selects)]]*Table1487453233343536331323[[#This Row],[Hours Used]]</f>
        <v>0</v>
      </c>
      <c r="S177" s="33"/>
      <c r="T177" s="39"/>
      <c r="U177" s="39"/>
      <c r="V177" s="39"/>
      <c r="W177" s="39"/>
      <c r="X177" s="39"/>
      <c r="Y177" s="112">
        <f>IF(X177 &lt;&gt; "", RIGHT(Table15775311283848586881828[[#This Row],[Class (Dropdown)]],6),0)</f>
        <v>0</v>
      </c>
      <c r="Z177" s="108"/>
      <c r="AA177" s="107"/>
      <c r="AB177" s="111">
        <f>Table15775311283848586881828[[#This Row],[Rate (Auto fill)]]*Table15775311283848586881828[[#This Row],[Hours Groomed]]</f>
        <v>0</v>
      </c>
      <c r="AC177" s="32"/>
      <c r="AE177" s="85"/>
      <c r="AF177" s="85"/>
      <c r="AI177" s="33"/>
      <c r="AJ177" s="39"/>
      <c r="AK177" s="39"/>
      <c r="AL177" s="39"/>
      <c r="AM177" s="76"/>
      <c r="AN177" s="39"/>
      <c r="AO177" s="39"/>
      <c r="AP177" s="33"/>
      <c r="AQ177" s="77"/>
      <c r="AR177" s="39"/>
      <c r="AS177" s="39"/>
      <c r="AT177" s="76"/>
      <c r="AU177" s="39"/>
      <c r="AV177" s="78"/>
      <c r="AW177" s="33"/>
      <c r="AX177" s="77"/>
      <c r="AY177" s="39"/>
      <c r="AZ177" s="39"/>
      <c r="BA177" s="76"/>
      <c r="BB177" s="39"/>
      <c r="BC177" s="78"/>
      <c r="BD177" s="33"/>
      <c r="BE177" s="77"/>
      <c r="BF177" s="39"/>
      <c r="BG177" s="39"/>
      <c r="BH177" s="76"/>
      <c r="BI177" s="39"/>
      <c r="BJ177" s="78"/>
      <c r="BK177" s="33"/>
    </row>
    <row r="178" spans="1:63" x14ac:dyDescent="0.35">
      <c r="A178" s="77"/>
      <c r="B178" s="39"/>
      <c r="C178" s="39"/>
      <c r="D178" s="39"/>
      <c r="E178" s="39"/>
      <c r="F178" s="73"/>
      <c r="G178" s="95">
        <f>Table1487453233343536331323[[#This Row],[Hours Worked]]*Table1487453233343536331323[[#This Row],[Rate]]</f>
        <v>0</v>
      </c>
      <c r="H178" s="116"/>
      <c r="I178" s="118">
        <f>IF(Table1487453233343536331323[[#This Row],[Equipment Used (Dropdown)]] &lt;&gt; "", RIGHT(Table1487453233343536331323[[#This Row],[Equipment Used (Dropdown)]],6),0)</f>
        <v>0</v>
      </c>
      <c r="J178" s="94"/>
      <c r="K178" s="95">
        <f>Table1487453233343536331323[[#This Row],[Rate (Auto selects)]]*Table1487453233343536331323[[#This Row],[Hours Used]]</f>
        <v>0</v>
      </c>
      <c r="S178" s="33"/>
      <c r="T178" s="39"/>
      <c r="U178" s="39"/>
      <c r="V178" s="39"/>
      <c r="W178" s="39"/>
      <c r="X178" s="39"/>
      <c r="Y178" s="112">
        <f>IF(X178 &lt;&gt; "", RIGHT(Table15775311283848586881828[[#This Row],[Class (Dropdown)]],6),0)</f>
        <v>0</v>
      </c>
      <c r="Z178" s="108"/>
      <c r="AA178" s="107"/>
      <c r="AB178" s="111">
        <f>Table15775311283848586881828[[#This Row],[Rate (Auto fill)]]*Table15775311283848586881828[[#This Row],[Hours Groomed]]</f>
        <v>0</v>
      </c>
      <c r="AC178" s="32"/>
      <c r="AE178" s="85"/>
      <c r="AF178" s="85"/>
      <c r="AI178" s="33"/>
      <c r="AJ178" s="39"/>
      <c r="AK178" s="39"/>
      <c r="AL178" s="39"/>
      <c r="AM178" s="76"/>
      <c r="AN178" s="39"/>
      <c r="AO178" s="39"/>
      <c r="AP178" s="33"/>
      <c r="AQ178" s="77"/>
      <c r="AR178" s="39"/>
      <c r="AS178" s="39"/>
      <c r="AT178" s="76"/>
      <c r="AU178" s="39"/>
      <c r="AV178" s="78"/>
      <c r="AW178" s="33"/>
      <c r="AX178" s="77"/>
      <c r="AY178" s="39"/>
      <c r="AZ178" s="39"/>
      <c r="BA178" s="76"/>
      <c r="BB178" s="39"/>
      <c r="BC178" s="78"/>
      <c r="BD178" s="33"/>
      <c r="BE178" s="77"/>
      <c r="BF178" s="39"/>
      <c r="BG178" s="39"/>
      <c r="BH178" s="76"/>
      <c r="BI178" s="39"/>
      <c r="BJ178" s="78"/>
      <c r="BK178" s="33"/>
    </row>
    <row r="179" spans="1:63" x14ac:dyDescent="0.35">
      <c r="A179" s="77"/>
      <c r="B179" s="39"/>
      <c r="C179" s="39"/>
      <c r="D179" s="39"/>
      <c r="E179" s="39"/>
      <c r="F179" s="73"/>
      <c r="G179" s="95">
        <f>Table1487453233343536331323[[#This Row],[Hours Worked]]*Table1487453233343536331323[[#This Row],[Rate]]</f>
        <v>0</v>
      </c>
      <c r="H179" s="116"/>
      <c r="I179" s="118">
        <f>IF(Table1487453233343536331323[[#This Row],[Equipment Used (Dropdown)]] &lt;&gt; "", RIGHT(Table1487453233343536331323[[#This Row],[Equipment Used (Dropdown)]],6),0)</f>
        <v>0</v>
      </c>
      <c r="J179" s="94"/>
      <c r="K179" s="95">
        <f>Table1487453233343536331323[[#This Row],[Rate (Auto selects)]]*Table1487453233343536331323[[#This Row],[Hours Used]]</f>
        <v>0</v>
      </c>
      <c r="S179" s="33"/>
      <c r="T179" s="39"/>
      <c r="U179" s="39"/>
      <c r="V179" s="39"/>
      <c r="W179" s="39"/>
      <c r="X179" s="39"/>
      <c r="Y179" s="112">
        <f>IF(X179 &lt;&gt; "", RIGHT(Table15775311283848586881828[[#This Row],[Class (Dropdown)]],6),0)</f>
        <v>0</v>
      </c>
      <c r="Z179" s="108"/>
      <c r="AA179" s="107"/>
      <c r="AB179" s="111">
        <f>Table15775311283848586881828[[#This Row],[Rate (Auto fill)]]*Table15775311283848586881828[[#This Row],[Hours Groomed]]</f>
        <v>0</v>
      </c>
      <c r="AC179" s="32"/>
      <c r="AE179" s="85"/>
      <c r="AF179" s="85"/>
      <c r="AI179" s="33"/>
      <c r="AJ179" s="39"/>
      <c r="AK179" s="39"/>
      <c r="AL179" s="39"/>
      <c r="AM179" s="76"/>
      <c r="AN179" s="39"/>
      <c r="AO179" s="39"/>
      <c r="AP179" s="33"/>
      <c r="AQ179" s="77"/>
      <c r="AR179" s="39"/>
      <c r="AS179" s="39"/>
      <c r="AT179" s="76"/>
      <c r="AU179" s="39"/>
      <c r="AV179" s="78"/>
      <c r="AW179" s="33"/>
      <c r="AX179" s="77"/>
      <c r="AY179" s="39"/>
      <c r="AZ179" s="39"/>
      <c r="BA179" s="76"/>
      <c r="BB179" s="39"/>
      <c r="BC179" s="78"/>
      <c r="BD179" s="33"/>
      <c r="BE179" s="77"/>
      <c r="BF179" s="39"/>
      <c r="BG179" s="39"/>
      <c r="BH179" s="76"/>
      <c r="BI179" s="39"/>
      <c r="BJ179" s="78"/>
      <c r="BK179" s="33"/>
    </row>
    <row r="180" spans="1:63" x14ac:dyDescent="0.35">
      <c r="A180" s="77"/>
      <c r="B180" s="39"/>
      <c r="C180" s="39"/>
      <c r="D180" s="39"/>
      <c r="E180" s="39"/>
      <c r="F180" s="73"/>
      <c r="G180" s="95">
        <f>Table1487453233343536331323[[#This Row],[Hours Worked]]*Table1487453233343536331323[[#This Row],[Rate]]</f>
        <v>0</v>
      </c>
      <c r="H180" s="116"/>
      <c r="I180" s="118">
        <f>IF(Table1487453233343536331323[[#This Row],[Equipment Used (Dropdown)]] &lt;&gt; "", RIGHT(Table1487453233343536331323[[#This Row],[Equipment Used (Dropdown)]],6),0)</f>
        <v>0</v>
      </c>
      <c r="J180" s="94"/>
      <c r="K180" s="95">
        <f>Table1487453233343536331323[[#This Row],[Rate (Auto selects)]]*Table1487453233343536331323[[#This Row],[Hours Used]]</f>
        <v>0</v>
      </c>
      <c r="S180" s="33"/>
      <c r="T180" s="39"/>
      <c r="U180" s="39"/>
      <c r="V180" s="39"/>
      <c r="W180" s="39"/>
      <c r="X180" s="39"/>
      <c r="Y180" s="112">
        <f>IF(X180 &lt;&gt; "", RIGHT(Table15775311283848586881828[[#This Row],[Class (Dropdown)]],6),0)</f>
        <v>0</v>
      </c>
      <c r="Z180" s="108"/>
      <c r="AA180" s="107"/>
      <c r="AB180" s="111">
        <f>Table15775311283848586881828[[#This Row],[Rate (Auto fill)]]*Table15775311283848586881828[[#This Row],[Hours Groomed]]</f>
        <v>0</v>
      </c>
      <c r="AC180" s="32"/>
      <c r="AE180" s="85"/>
      <c r="AF180" s="85"/>
      <c r="AI180" s="33"/>
      <c r="AJ180" s="39"/>
      <c r="AK180" s="39"/>
      <c r="AL180" s="39"/>
      <c r="AM180" s="76"/>
      <c r="AN180" s="39"/>
      <c r="AO180" s="39"/>
      <c r="AP180" s="33"/>
      <c r="AQ180" s="77"/>
      <c r="AR180" s="39"/>
      <c r="AS180" s="39"/>
      <c r="AT180" s="76"/>
      <c r="AU180" s="39"/>
      <c r="AV180" s="78"/>
      <c r="AW180" s="33"/>
      <c r="AX180" s="77"/>
      <c r="AY180" s="39"/>
      <c r="AZ180" s="39"/>
      <c r="BA180" s="76"/>
      <c r="BB180" s="39"/>
      <c r="BC180" s="78"/>
      <c r="BD180" s="33"/>
      <c r="BE180" s="77"/>
      <c r="BF180" s="39"/>
      <c r="BG180" s="39"/>
      <c r="BH180" s="76"/>
      <c r="BI180" s="39"/>
      <c r="BJ180" s="78"/>
      <c r="BK180" s="33"/>
    </row>
    <row r="181" spans="1:63" x14ac:dyDescent="0.35">
      <c r="A181" s="77"/>
      <c r="B181" s="39"/>
      <c r="C181" s="39"/>
      <c r="D181" s="39"/>
      <c r="E181" s="39"/>
      <c r="F181" s="73"/>
      <c r="G181" s="95">
        <f>Table1487453233343536331323[[#This Row],[Hours Worked]]*Table1487453233343536331323[[#This Row],[Rate]]</f>
        <v>0</v>
      </c>
      <c r="H181" s="116"/>
      <c r="I181" s="118">
        <f>IF(Table1487453233343536331323[[#This Row],[Equipment Used (Dropdown)]] &lt;&gt; "", RIGHT(Table1487453233343536331323[[#This Row],[Equipment Used (Dropdown)]],6),0)</f>
        <v>0</v>
      </c>
      <c r="J181" s="94"/>
      <c r="K181" s="95">
        <f>Table1487453233343536331323[[#This Row],[Rate (Auto selects)]]*Table1487453233343536331323[[#This Row],[Hours Used]]</f>
        <v>0</v>
      </c>
      <c r="S181" s="33"/>
      <c r="T181" s="39"/>
      <c r="U181" s="39"/>
      <c r="V181" s="39"/>
      <c r="W181" s="39"/>
      <c r="X181" s="39"/>
      <c r="Y181" s="112">
        <f>IF(X181 &lt;&gt; "", RIGHT(Table15775311283848586881828[[#This Row],[Class (Dropdown)]],6),0)</f>
        <v>0</v>
      </c>
      <c r="Z181" s="108"/>
      <c r="AA181" s="107"/>
      <c r="AB181" s="111">
        <f>Table15775311283848586881828[[#This Row],[Rate (Auto fill)]]*Table15775311283848586881828[[#This Row],[Hours Groomed]]</f>
        <v>0</v>
      </c>
      <c r="AC181" s="32"/>
      <c r="AE181" s="85"/>
      <c r="AF181" s="85"/>
      <c r="AI181" s="33"/>
      <c r="AJ181" s="39"/>
      <c r="AK181" s="39"/>
      <c r="AL181" s="39"/>
      <c r="AM181" s="76"/>
      <c r="AN181" s="39"/>
      <c r="AO181" s="39"/>
      <c r="AP181" s="33"/>
      <c r="AQ181" s="77"/>
      <c r="AR181" s="39"/>
      <c r="AS181" s="39"/>
      <c r="AT181" s="76"/>
      <c r="AU181" s="39"/>
      <c r="AV181" s="78"/>
      <c r="AW181" s="33"/>
      <c r="AX181" s="77"/>
      <c r="AY181" s="39"/>
      <c r="AZ181" s="39"/>
      <c r="BA181" s="76"/>
      <c r="BB181" s="39"/>
      <c r="BC181" s="78"/>
      <c r="BD181" s="33"/>
      <c r="BE181" s="77"/>
      <c r="BF181" s="39"/>
      <c r="BG181" s="39"/>
      <c r="BH181" s="76"/>
      <c r="BI181" s="39"/>
      <c r="BJ181" s="78"/>
      <c r="BK181" s="33"/>
    </row>
    <row r="182" spans="1:63" x14ac:dyDescent="0.35">
      <c r="A182" s="77"/>
      <c r="B182" s="39"/>
      <c r="C182" s="39"/>
      <c r="D182" s="39"/>
      <c r="E182" s="39"/>
      <c r="F182" s="73"/>
      <c r="G182" s="95">
        <f>Table1487453233343536331323[[#This Row],[Hours Worked]]*Table1487453233343536331323[[#This Row],[Rate]]</f>
        <v>0</v>
      </c>
      <c r="H182" s="116"/>
      <c r="I182" s="118">
        <f>IF(Table1487453233343536331323[[#This Row],[Equipment Used (Dropdown)]] &lt;&gt; "", RIGHT(Table1487453233343536331323[[#This Row],[Equipment Used (Dropdown)]],6),0)</f>
        <v>0</v>
      </c>
      <c r="J182" s="94"/>
      <c r="K182" s="95">
        <f>Table1487453233343536331323[[#This Row],[Rate (Auto selects)]]*Table1487453233343536331323[[#This Row],[Hours Used]]</f>
        <v>0</v>
      </c>
      <c r="S182" s="33"/>
      <c r="T182" s="39"/>
      <c r="U182" s="39"/>
      <c r="V182" s="39"/>
      <c r="W182" s="39"/>
      <c r="X182" s="39"/>
      <c r="Y182" s="112">
        <f>IF(X182 &lt;&gt; "", RIGHT(Table15775311283848586881828[[#This Row],[Class (Dropdown)]],6),0)</f>
        <v>0</v>
      </c>
      <c r="Z182" s="108"/>
      <c r="AA182" s="107"/>
      <c r="AB182" s="111">
        <f>Table15775311283848586881828[[#This Row],[Rate (Auto fill)]]*Table15775311283848586881828[[#This Row],[Hours Groomed]]</f>
        <v>0</v>
      </c>
      <c r="AC182" s="32"/>
      <c r="AE182" s="85"/>
      <c r="AF182" s="85"/>
      <c r="AI182" s="33"/>
      <c r="AJ182" s="39"/>
      <c r="AK182" s="39"/>
      <c r="AL182" s="39"/>
      <c r="AM182" s="76"/>
      <c r="AN182" s="39"/>
      <c r="AO182" s="39"/>
      <c r="AP182" s="33"/>
      <c r="AQ182" s="77"/>
      <c r="AR182" s="39"/>
      <c r="AS182" s="39"/>
      <c r="AT182" s="76"/>
      <c r="AU182" s="39"/>
      <c r="AV182" s="78"/>
      <c r="AW182" s="33"/>
      <c r="AX182" s="77"/>
      <c r="AY182" s="39"/>
      <c r="AZ182" s="39"/>
      <c r="BA182" s="76"/>
      <c r="BB182" s="39"/>
      <c r="BC182" s="78"/>
      <c r="BD182" s="33"/>
      <c r="BE182" s="77"/>
      <c r="BF182" s="39"/>
      <c r="BG182" s="39"/>
      <c r="BH182" s="76"/>
      <c r="BI182" s="39"/>
      <c r="BJ182" s="78"/>
      <c r="BK182" s="33"/>
    </row>
    <row r="183" spans="1:63" x14ac:dyDescent="0.35">
      <c r="A183" s="77"/>
      <c r="B183" s="39"/>
      <c r="C183" s="39"/>
      <c r="D183" s="39"/>
      <c r="E183" s="39"/>
      <c r="F183" s="73"/>
      <c r="G183" s="95">
        <f>Table1487453233343536331323[[#This Row],[Hours Worked]]*Table1487453233343536331323[[#This Row],[Rate]]</f>
        <v>0</v>
      </c>
      <c r="H183" s="116"/>
      <c r="I183" s="118">
        <f>IF(Table1487453233343536331323[[#This Row],[Equipment Used (Dropdown)]] &lt;&gt; "", RIGHT(Table1487453233343536331323[[#This Row],[Equipment Used (Dropdown)]],6),0)</f>
        <v>0</v>
      </c>
      <c r="J183" s="94"/>
      <c r="K183" s="95">
        <f>Table1487453233343536331323[[#This Row],[Rate (Auto selects)]]*Table1487453233343536331323[[#This Row],[Hours Used]]</f>
        <v>0</v>
      </c>
      <c r="S183" s="33"/>
      <c r="T183" s="39"/>
      <c r="U183" s="39"/>
      <c r="V183" s="39"/>
      <c r="W183" s="39"/>
      <c r="X183" s="39"/>
      <c r="Y183" s="112">
        <f>IF(X183 &lt;&gt; "", RIGHT(Table15775311283848586881828[[#This Row],[Class (Dropdown)]],6),0)</f>
        <v>0</v>
      </c>
      <c r="Z183" s="108"/>
      <c r="AA183" s="107"/>
      <c r="AB183" s="111">
        <f>Table15775311283848586881828[[#This Row],[Rate (Auto fill)]]*Table15775311283848586881828[[#This Row],[Hours Groomed]]</f>
        <v>0</v>
      </c>
      <c r="AC183" s="32"/>
      <c r="AE183" s="85"/>
      <c r="AF183" s="85"/>
      <c r="AI183" s="33"/>
      <c r="AJ183" s="39"/>
      <c r="AK183" s="39"/>
      <c r="AL183" s="39"/>
      <c r="AM183" s="76"/>
      <c r="AN183" s="39"/>
      <c r="AO183" s="39"/>
      <c r="AP183" s="33"/>
      <c r="AQ183" s="77"/>
      <c r="AR183" s="39"/>
      <c r="AS183" s="39"/>
      <c r="AT183" s="76"/>
      <c r="AU183" s="39"/>
      <c r="AV183" s="78"/>
      <c r="AW183" s="33"/>
      <c r="AX183" s="77"/>
      <c r="AY183" s="39"/>
      <c r="AZ183" s="39"/>
      <c r="BA183" s="76"/>
      <c r="BB183" s="39"/>
      <c r="BC183" s="78"/>
      <c r="BD183" s="33"/>
      <c r="BE183" s="77"/>
      <c r="BF183" s="39"/>
      <c r="BG183" s="39"/>
      <c r="BH183" s="76"/>
      <c r="BI183" s="39"/>
      <c r="BJ183" s="78"/>
      <c r="BK183" s="33"/>
    </row>
    <row r="184" spans="1:63" x14ac:dyDescent="0.35">
      <c r="A184" s="77"/>
      <c r="B184" s="39"/>
      <c r="C184" s="39"/>
      <c r="D184" s="39"/>
      <c r="E184" s="39"/>
      <c r="F184" s="73"/>
      <c r="G184" s="95">
        <f>Table1487453233343536331323[[#This Row],[Hours Worked]]*Table1487453233343536331323[[#This Row],[Rate]]</f>
        <v>0</v>
      </c>
      <c r="H184" s="116"/>
      <c r="I184" s="118">
        <f>IF(Table1487453233343536331323[[#This Row],[Equipment Used (Dropdown)]] &lt;&gt; "", RIGHT(Table1487453233343536331323[[#This Row],[Equipment Used (Dropdown)]],6),0)</f>
        <v>0</v>
      </c>
      <c r="J184" s="94"/>
      <c r="K184" s="95">
        <f>Table1487453233343536331323[[#This Row],[Rate (Auto selects)]]*Table1487453233343536331323[[#This Row],[Hours Used]]</f>
        <v>0</v>
      </c>
      <c r="S184" s="33"/>
      <c r="T184" s="39"/>
      <c r="U184" s="39"/>
      <c r="V184" s="39"/>
      <c r="W184" s="39"/>
      <c r="X184" s="39"/>
      <c r="Y184" s="112">
        <f>IF(X184 &lt;&gt; "", RIGHT(Table15775311283848586881828[[#This Row],[Class (Dropdown)]],6),0)</f>
        <v>0</v>
      </c>
      <c r="Z184" s="108"/>
      <c r="AA184" s="107"/>
      <c r="AB184" s="111">
        <f>Table15775311283848586881828[[#This Row],[Rate (Auto fill)]]*Table15775311283848586881828[[#This Row],[Hours Groomed]]</f>
        <v>0</v>
      </c>
      <c r="AC184" s="32"/>
      <c r="AE184" s="85"/>
      <c r="AF184" s="85"/>
      <c r="AI184" s="33"/>
      <c r="AJ184" s="39"/>
      <c r="AK184" s="39"/>
      <c r="AL184" s="39"/>
      <c r="AM184" s="76"/>
      <c r="AN184" s="39"/>
      <c r="AO184" s="39"/>
      <c r="AP184" s="33"/>
      <c r="AQ184" s="77"/>
      <c r="AR184" s="39"/>
      <c r="AS184" s="39"/>
      <c r="AT184" s="76"/>
      <c r="AU184" s="39"/>
      <c r="AV184" s="78"/>
      <c r="AW184" s="33"/>
      <c r="AX184" s="77"/>
      <c r="AY184" s="39"/>
      <c r="AZ184" s="39"/>
      <c r="BA184" s="76"/>
      <c r="BB184" s="39"/>
      <c r="BC184" s="78"/>
      <c r="BD184" s="33"/>
      <c r="BE184" s="77"/>
      <c r="BF184" s="39"/>
      <c r="BG184" s="39"/>
      <c r="BH184" s="76"/>
      <c r="BI184" s="39"/>
      <c r="BJ184" s="78"/>
      <c r="BK184" s="33"/>
    </row>
    <row r="185" spans="1:63" x14ac:dyDescent="0.35">
      <c r="A185" s="77"/>
      <c r="B185" s="39"/>
      <c r="C185" s="39"/>
      <c r="D185" s="39"/>
      <c r="E185" s="39"/>
      <c r="F185" s="73"/>
      <c r="G185" s="95">
        <f>Table1487453233343536331323[[#This Row],[Hours Worked]]*Table1487453233343536331323[[#This Row],[Rate]]</f>
        <v>0</v>
      </c>
      <c r="H185" s="116"/>
      <c r="I185" s="118">
        <f>IF(Table1487453233343536331323[[#This Row],[Equipment Used (Dropdown)]] &lt;&gt; "", RIGHT(Table1487453233343536331323[[#This Row],[Equipment Used (Dropdown)]],6),0)</f>
        <v>0</v>
      </c>
      <c r="J185" s="94"/>
      <c r="K185" s="95">
        <f>Table1487453233343536331323[[#This Row],[Rate (Auto selects)]]*Table1487453233343536331323[[#This Row],[Hours Used]]</f>
        <v>0</v>
      </c>
      <c r="S185" s="33"/>
      <c r="T185" s="39"/>
      <c r="U185" s="39"/>
      <c r="V185" s="39"/>
      <c r="W185" s="39"/>
      <c r="X185" s="39"/>
      <c r="Y185" s="112">
        <f>IF(X185 &lt;&gt; "", RIGHT(Table15775311283848586881828[[#This Row],[Class (Dropdown)]],6),0)</f>
        <v>0</v>
      </c>
      <c r="Z185" s="108"/>
      <c r="AA185" s="107"/>
      <c r="AB185" s="111">
        <f>Table15775311283848586881828[[#This Row],[Rate (Auto fill)]]*Table15775311283848586881828[[#This Row],[Hours Groomed]]</f>
        <v>0</v>
      </c>
      <c r="AC185" s="32"/>
      <c r="AE185" s="85"/>
      <c r="AF185" s="85"/>
      <c r="AI185" s="33"/>
      <c r="AJ185" s="39"/>
      <c r="AK185" s="39"/>
      <c r="AL185" s="39"/>
      <c r="AM185" s="76"/>
      <c r="AN185" s="39"/>
      <c r="AO185" s="39"/>
      <c r="AP185" s="33"/>
      <c r="AQ185" s="77"/>
      <c r="AR185" s="39"/>
      <c r="AS185" s="39"/>
      <c r="AT185" s="76"/>
      <c r="AU185" s="39"/>
      <c r="AV185" s="78"/>
      <c r="AW185" s="33"/>
      <c r="AX185" s="77"/>
      <c r="AY185" s="39"/>
      <c r="AZ185" s="39"/>
      <c r="BA185" s="76"/>
      <c r="BB185" s="39"/>
      <c r="BC185" s="78"/>
      <c r="BD185" s="33"/>
      <c r="BE185" s="77"/>
      <c r="BF185" s="39"/>
      <c r="BG185" s="39"/>
      <c r="BH185" s="76"/>
      <c r="BI185" s="39"/>
      <c r="BJ185" s="78"/>
      <c r="BK185" s="33"/>
    </row>
    <row r="186" spans="1:63" x14ac:dyDescent="0.35">
      <c r="A186" s="77"/>
      <c r="B186" s="39"/>
      <c r="C186" s="39"/>
      <c r="D186" s="39"/>
      <c r="E186" s="39"/>
      <c r="F186" s="73"/>
      <c r="G186" s="95">
        <f>Table1487453233343536331323[[#This Row],[Hours Worked]]*Table1487453233343536331323[[#This Row],[Rate]]</f>
        <v>0</v>
      </c>
      <c r="H186" s="116"/>
      <c r="I186" s="118">
        <f>IF(Table1487453233343536331323[[#This Row],[Equipment Used (Dropdown)]] &lt;&gt; "", RIGHT(Table1487453233343536331323[[#This Row],[Equipment Used (Dropdown)]],6),0)</f>
        <v>0</v>
      </c>
      <c r="J186" s="94"/>
      <c r="K186" s="95">
        <f>Table1487453233343536331323[[#This Row],[Rate (Auto selects)]]*Table1487453233343536331323[[#This Row],[Hours Used]]</f>
        <v>0</v>
      </c>
      <c r="S186" s="33"/>
      <c r="T186" s="39"/>
      <c r="U186" s="39"/>
      <c r="V186" s="39"/>
      <c r="W186" s="39"/>
      <c r="X186" s="39"/>
      <c r="Y186" s="112">
        <f>IF(X186 &lt;&gt; "", RIGHT(Table15775311283848586881828[[#This Row],[Class (Dropdown)]],6),0)</f>
        <v>0</v>
      </c>
      <c r="Z186" s="108"/>
      <c r="AA186" s="107"/>
      <c r="AB186" s="111">
        <f>Table15775311283848586881828[[#This Row],[Rate (Auto fill)]]*Table15775311283848586881828[[#This Row],[Hours Groomed]]</f>
        <v>0</v>
      </c>
      <c r="AC186" s="32"/>
      <c r="AE186" s="85"/>
      <c r="AF186" s="85"/>
      <c r="AI186" s="33"/>
      <c r="AJ186" s="39"/>
      <c r="AK186" s="39"/>
      <c r="AL186" s="39"/>
      <c r="AM186" s="76"/>
      <c r="AN186" s="39"/>
      <c r="AO186" s="39"/>
      <c r="AP186" s="33"/>
      <c r="AQ186" s="77"/>
      <c r="AR186" s="39"/>
      <c r="AS186" s="39"/>
      <c r="AT186" s="76"/>
      <c r="AU186" s="39"/>
      <c r="AV186" s="78"/>
      <c r="AW186" s="33"/>
      <c r="AX186" s="77"/>
      <c r="AY186" s="39"/>
      <c r="AZ186" s="39"/>
      <c r="BA186" s="76"/>
      <c r="BB186" s="39"/>
      <c r="BC186" s="78"/>
      <c r="BD186" s="33"/>
      <c r="BE186" s="77"/>
      <c r="BF186" s="39"/>
      <c r="BG186" s="39"/>
      <c r="BH186" s="76"/>
      <c r="BI186" s="39"/>
      <c r="BJ186" s="78"/>
      <c r="BK186" s="33"/>
    </row>
    <row r="187" spans="1:63" x14ac:dyDescent="0.35">
      <c r="A187" s="77"/>
      <c r="B187" s="39"/>
      <c r="C187" s="39"/>
      <c r="D187" s="39"/>
      <c r="E187" s="39"/>
      <c r="F187" s="73"/>
      <c r="G187" s="95">
        <f>Table1487453233343536331323[[#This Row],[Hours Worked]]*Table1487453233343536331323[[#This Row],[Rate]]</f>
        <v>0</v>
      </c>
      <c r="H187" s="116"/>
      <c r="I187" s="118">
        <f>IF(Table1487453233343536331323[[#This Row],[Equipment Used (Dropdown)]] &lt;&gt; "", RIGHT(Table1487453233343536331323[[#This Row],[Equipment Used (Dropdown)]],6),0)</f>
        <v>0</v>
      </c>
      <c r="J187" s="94"/>
      <c r="K187" s="95">
        <f>Table1487453233343536331323[[#This Row],[Rate (Auto selects)]]*Table1487453233343536331323[[#This Row],[Hours Used]]</f>
        <v>0</v>
      </c>
      <c r="S187" s="33"/>
      <c r="T187" s="39"/>
      <c r="U187" s="39"/>
      <c r="V187" s="39"/>
      <c r="W187" s="39"/>
      <c r="X187" s="39"/>
      <c r="Y187" s="112">
        <f>IF(X187 &lt;&gt; "", RIGHT(Table15775311283848586881828[[#This Row],[Class (Dropdown)]],6),0)</f>
        <v>0</v>
      </c>
      <c r="Z187" s="108"/>
      <c r="AA187" s="107"/>
      <c r="AB187" s="111">
        <f>Table15775311283848586881828[[#This Row],[Rate (Auto fill)]]*Table15775311283848586881828[[#This Row],[Hours Groomed]]</f>
        <v>0</v>
      </c>
      <c r="AC187" s="32"/>
      <c r="AE187" s="85"/>
      <c r="AF187" s="85"/>
      <c r="AI187" s="33"/>
      <c r="AJ187" s="39"/>
      <c r="AK187" s="39"/>
      <c r="AL187" s="39"/>
      <c r="AM187" s="76"/>
      <c r="AN187" s="39"/>
      <c r="AO187" s="39"/>
      <c r="AP187" s="33"/>
      <c r="AQ187" s="77"/>
      <c r="AR187" s="39"/>
      <c r="AS187" s="39"/>
      <c r="AT187" s="76"/>
      <c r="AU187" s="39"/>
      <c r="AV187" s="78"/>
      <c r="AW187" s="33"/>
      <c r="AX187" s="77"/>
      <c r="AY187" s="39"/>
      <c r="AZ187" s="39"/>
      <c r="BA187" s="76"/>
      <c r="BB187" s="39"/>
      <c r="BC187" s="78"/>
      <c r="BD187" s="33"/>
      <c r="BE187" s="77"/>
      <c r="BF187" s="39"/>
      <c r="BG187" s="39"/>
      <c r="BH187" s="76"/>
      <c r="BI187" s="39"/>
      <c r="BJ187" s="78"/>
      <c r="BK187" s="33"/>
    </row>
    <row r="188" spans="1:63" x14ac:dyDescent="0.35">
      <c r="A188" s="77"/>
      <c r="B188" s="39"/>
      <c r="C188" s="39"/>
      <c r="D188" s="39"/>
      <c r="E188" s="39"/>
      <c r="F188" s="73"/>
      <c r="G188" s="95">
        <f>Table1487453233343536331323[[#This Row],[Hours Worked]]*Table1487453233343536331323[[#This Row],[Rate]]</f>
        <v>0</v>
      </c>
      <c r="H188" s="116"/>
      <c r="I188" s="118">
        <f>IF(Table1487453233343536331323[[#This Row],[Equipment Used (Dropdown)]] &lt;&gt; "", RIGHT(Table1487453233343536331323[[#This Row],[Equipment Used (Dropdown)]],6),0)</f>
        <v>0</v>
      </c>
      <c r="J188" s="94"/>
      <c r="K188" s="95">
        <f>Table1487453233343536331323[[#This Row],[Rate (Auto selects)]]*Table1487453233343536331323[[#This Row],[Hours Used]]</f>
        <v>0</v>
      </c>
      <c r="S188" s="33"/>
      <c r="T188" s="39"/>
      <c r="U188" s="39"/>
      <c r="V188" s="39"/>
      <c r="W188" s="39"/>
      <c r="X188" s="39"/>
      <c r="Y188" s="112">
        <f>IF(X188 &lt;&gt; "", RIGHT(Table15775311283848586881828[[#This Row],[Class (Dropdown)]],6),0)</f>
        <v>0</v>
      </c>
      <c r="Z188" s="108"/>
      <c r="AA188" s="107"/>
      <c r="AB188" s="111">
        <f>Table15775311283848586881828[[#This Row],[Rate (Auto fill)]]*Table15775311283848586881828[[#This Row],[Hours Groomed]]</f>
        <v>0</v>
      </c>
      <c r="AC188" s="32"/>
      <c r="AE188" s="85"/>
      <c r="AF188" s="85"/>
      <c r="AI188" s="33"/>
      <c r="AJ188" s="39"/>
      <c r="AK188" s="39"/>
      <c r="AL188" s="39"/>
      <c r="AM188" s="76"/>
      <c r="AN188" s="39"/>
      <c r="AO188" s="39"/>
      <c r="AP188" s="33"/>
      <c r="AQ188" s="77"/>
      <c r="AR188" s="39"/>
      <c r="AS188" s="39"/>
      <c r="AT188" s="76"/>
      <c r="AU188" s="39"/>
      <c r="AV188" s="78"/>
      <c r="AW188" s="33"/>
      <c r="AX188" s="77"/>
      <c r="AY188" s="39"/>
      <c r="AZ188" s="39"/>
      <c r="BA188" s="76"/>
      <c r="BB188" s="39"/>
      <c r="BC188" s="78"/>
      <c r="BD188" s="33"/>
      <c r="BE188" s="77"/>
      <c r="BF188" s="39"/>
      <c r="BG188" s="39"/>
      <c r="BH188" s="76"/>
      <c r="BI188" s="39"/>
      <c r="BJ188" s="78"/>
      <c r="BK188" s="33"/>
    </row>
    <row r="189" spans="1:63" x14ac:dyDescent="0.35">
      <c r="A189" s="77"/>
      <c r="B189" s="39"/>
      <c r="C189" s="39"/>
      <c r="D189" s="39"/>
      <c r="E189" s="39"/>
      <c r="F189" s="73"/>
      <c r="G189" s="95">
        <f>Table1487453233343536331323[[#This Row],[Hours Worked]]*Table1487453233343536331323[[#This Row],[Rate]]</f>
        <v>0</v>
      </c>
      <c r="H189" s="116"/>
      <c r="I189" s="118">
        <f>IF(Table1487453233343536331323[[#This Row],[Equipment Used (Dropdown)]] &lt;&gt; "", RIGHT(Table1487453233343536331323[[#This Row],[Equipment Used (Dropdown)]],6),0)</f>
        <v>0</v>
      </c>
      <c r="J189" s="94"/>
      <c r="K189" s="95">
        <f>Table1487453233343536331323[[#This Row],[Rate (Auto selects)]]*Table1487453233343536331323[[#This Row],[Hours Used]]</f>
        <v>0</v>
      </c>
      <c r="S189" s="33"/>
      <c r="T189" s="39"/>
      <c r="U189" s="39"/>
      <c r="V189" s="39"/>
      <c r="W189" s="39"/>
      <c r="X189" s="39"/>
      <c r="Y189" s="112">
        <f>IF(X189 &lt;&gt; "", RIGHT(Table15775311283848586881828[[#This Row],[Class (Dropdown)]],6),0)</f>
        <v>0</v>
      </c>
      <c r="Z189" s="108"/>
      <c r="AA189" s="107"/>
      <c r="AB189" s="111">
        <f>Table15775311283848586881828[[#This Row],[Rate (Auto fill)]]*Table15775311283848586881828[[#This Row],[Hours Groomed]]</f>
        <v>0</v>
      </c>
      <c r="AC189" s="32"/>
      <c r="AE189" s="85"/>
      <c r="AF189" s="85"/>
      <c r="AI189" s="33"/>
      <c r="AJ189" s="39"/>
      <c r="AK189" s="39"/>
      <c r="AL189" s="39"/>
      <c r="AM189" s="76"/>
      <c r="AN189" s="39"/>
      <c r="AO189" s="39"/>
      <c r="AP189" s="33"/>
      <c r="AQ189" s="77"/>
      <c r="AR189" s="39"/>
      <c r="AS189" s="39"/>
      <c r="AT189" s="76"/>
      <c r="AU189" s="39"/>
      <c r="AV189" s="78"/>
      <c r="AW189" s="33"/>
      <c r="AX189" s="77"/>
      <c r="AY189" s="39"/>
      <c r="AZ189" s="39"/>
      <c r="BA189" s="76"/>
      <c r="BB189" s="39"/>
      <c r="BC189" s="78"/>
      <c r="BD189" s="33"/>
      <c r="BE189" s="77"/>
      <c r="BF189" s="39"/>
      <c r="BG189" s="39"/>
      <c r="BH189" s="76"/>
      <c r="BI189" s="39"/>
      <c r="BJ189" s="78"/>
      <c r="BK189" s="33"/>
    </row>
    <row r="190" spans="1:63" x14ac:dyDescent="0.35">
      <c r="A190" s="77"/>
      <c r="B190" s="39"/>
      <c r="C190" s="39"/>
      <c r="D190" s="39"/>
      <c r="E190" s="39"/>
      <c r="F190" s="73"/>
      <c r="G190" s="95">
        <f>Table1487453233343536331323[[#This Row],[Hours Worked]]*Table1487453233343536331323[[#This Row],[Rate]]</f>
        <v>0</v>
      </c>
      <c r="H190" s="116"/>
      <c r="I190" s="118">
        <f>IF(Table1487453233343536331323[[#This Row],[Equipment Used (Dropdown)]] &lt;&gt; "", RIGHT(Table1487453233343536331323[[#This Row],[Equipment Used (Dropdown)]],6),0)</f>
        <v>0</v>
      </c>
      <c r="J190" s="94"/>
      <c r="K190" s="95">
        <f>Table1487453233343536331323[[#This Row],[Rate (Auto selects)]]*Table1487453233343536331323[[#This Row],[Hours Used]]</f>
        <v>0</v>
      </c>
      <c r="S190" s="33"/>
      <c r="T190" s="39"/>
      <c r="U190" s="39"/>
      <c r="V190" s="39"/>
      <c r="W190" s="39"/>
      <c r="X190" s="39"/>
      <c r="Y190" s="112">
        <f>IF(X190 &lt;&gt; "", RIGHT(Table15775311283848586881828[[#This Row],[Class (Dropdown)]],6),0)</f>
        <v>0</v>
      </c>
      <c r="Z190" s="108"/>
      <c r="AA190" s="107"/>
      <c r="AB190" s="111">
        <f>Table15775311283848586881828[[#This Row],[Rate (Auto fill)]]*Table15775311283848586881828[[#This Row],[Hours Groomed]]</f>
        <v>0</v>
      </c>
      <c r="AC190" s="32"/>
      <c r="AE190" s="85"/>
      <c r="AF190" s="85"/>
      <c r="AI190" s="33"/>
      <c r="AJ190" s="39"/>
      <c r="AK190" s="39"/>
      <c r="AL190" s="39"/>
      <c r="AM190" s="76"/>
      <c r="AN190" s="39"/>
      <c r="AO190" s="39"/>
      <c r="AP190" s="33"/>
      <c r="AQ190" s="77"/>
      <c r="AR190" s="39"/>
      <c r="AS190" s="39"/>
      <c r="AT190" s="76"/>
      <c r="AU190" s="39"/>
      <c r="AV190" s="78"/>
      <c r="AW190" s="33"/>
      <c r="AX190" s="77"/>
      <c r="AY190" s="39"/>
      <c r="AZ190" s="39"/>
      <c r="BA190" s="76"/>
      <c r="BB190" s="39"/>
      <c r="BC190" s="78"/>
      <c r="BD190" s="33"/>
      <c r="BE190" s="77"/>
      <c r="BF190" s="39"/>
      <c r="BG190" s="39"/>
      <c r="BH190" s="76"/>
      <c r="BI190" s="39"/>
      <c r="BJ190" s="78"/>
      <c r="BK190" s="33"/>
    </row>
    <row r="191" spans="1:63" x14ac:dyDescent="0.35">
      <c r="A191" s="77"/>
      <c r="B191" s="39"/>
      <c r="C191" s="39"/>
      <c r="D191" s="39"/>
      <c r="E191" s="39"/>
      <c r="F191" s="73"/>
      <c r="G191" s="95">
        <f>Table1487453233343536331323[[#This Row],[Hours Worked]]*Table1487453233343536331323[[#This Row],[Rate]]</f>
        <v>0</v>
      </c>
      <c r="H191" s="116"/>
      <c r="I191" s="118">
        <f>IF(Table1487453233343536331323[[#This Row],[Equipment Used (Dropdown)]] &lt;&gt; "", RIGHT(Table1487453233343536331323[[#This Row],[Equipment Used (Dropdown)]],6),0)</f>
        <v>0</v>
      </c>
      <c r="J191" s="94"/>
      <c r="K191" s="95">
        <f>Table1487453233343536331323[[#This Row],[Rate (Auto selects)]]*Table1487453233343536331323[[#This Row],[Hours Used]]</f>
        <v>0</v>
      </c>
      <c r="S191" s="33"/>
      <c r="T191" s="39"/>
      <c r="U191" s="39"/>
      <c r="V191" s="39"/>
      <c r="W191" s="39"/>
      <c r="X191" s="39"/>
      <c r="Y191" s="112">
        <f>IF(X191 &lt;&gt; "", RIGHT(Table15775311283848586881828[[#This Row],[Class (Dropdown)]],6),0)</f>
        <v>0</v>
      </c>
      <c r="Z191" s="108"/>
      <c r="AA191" s="107"/>
      <c r="AB191" s="111">
        <f>Table15775311283848586881828[[#This Row],[Rate (Auto fill)]]*Table15775311283848586881828[[#This Row],[Hours Groomed]]</f>
        <v>0</v>
      </c>
      <c r="AC191" s="32"/>
      <c r="AE191" s="85"/>
      <c r="AF191" s="85"/>
      <c r="AI191" s="33"/>
      <c r="AJ191" s="39"/>
      <c r="AK191" s="39"/>
      <c r="AL191" s="39"/>
      <c r="AM191" s="76"/>
      <c r="AN191" s="39"/>
      <c r="AO191" s="39"/>
      <c r="AP191" s="33"/>
      <c r="AQ191" s="77"/>
      <c r="AR191" s="39"/>
      <c r="AS191" s="39"/>
      <c r="AT191" s="76"/>
      <c r="AU191" s="39"/>
      <c r="AV191" s="78"/>
      <c r="AW191" s="33"/>
      <c r="AX191" s="77"/>
      <c r="AY191" s="39"/>
      <c r="AZ191" s="39"/>
      <c r="BA191" s="76"/>
      <c r="BB191" s="39"/>
      <c r="BC191" s="78"/>
      <c r="BD191" s="33"/>
      <c r="BE191" s="77"/>
      <c r="BF191" s="39"/>
      <c r="BG191" s="39"/>
      <c r="BH191" s="76"/>
      <c r="BI191" s="39"/>
      <c r="BJ191" s="78"/>
      <c r="BK191" s="33"/>
    </row>
    <row r="192" spans="1:63" x14ac:dyDescent="0.35">
      <c r="A192" s="77"/>
      <c r="B192" s="39"/>
      <c r="C192" s="39"/>
      <c r="D192" s="39"/>
      <c r="E192" s="39"/>
      <c r="F192" s="73"/>
      <c r="G192" s="95">
        <f>Table1487453233343536331323[[#This Row],[Hours Worked]]*Table1487453233343536331323[[#This Row],[Rate]]</f>
        <v>0</v>
      </c>
      <c r="H192" s="116"/>
      <c r="I192" s="118">
        <f>IF(Table1487453233343536331323[[#This Row],[Equipment Used (Dropdown)]] &lt;&gt; "", RIGHT(Table1487453233343536331323[[#This Row],[Equipment Used (Dropdown)]],6),0)</f>
        <v>0</v>
      </c>
      <c r="J192" s="94"/>
      <c r="K192" s="95">
        <f>Table1487453233343536331323[[#This Row],[Rate (Auto selects)]]*Table1487453233343536331323[[#This Row],[Hours Used]]</f>
        <v>0</v>
      </c>
      <c r="S192" s="33"/>
      <c r="T192" s="39"/>
      <c r="U192" s="39"/>
      <c r="V192" s="39"/>
      <c r="W192" s="39"/>
      <c r="X192" s="39"/>
      <c r="Y192" s="112">
        <f>IF(X192 &lt;&gt; "", RIGHT(Table15775311283848586881828[[#This Row],[Class (Dropdown)]],6),0)</f>
        <v>0</v>
      </c>
      <c r="Z192" s="108"/>
      <c r="AA192" s="107"/>
      <c r="AB192" s="111">
        <f>Table15775311283848586881828[[#This Row],[Rate (Auto fill)]]*Table15775311283848586881828[[#This Row],[Hours Groomed]]</f>
        <v>0</v>
      </c>
      <c r="AC192" s="32"/>
      <c r="AE192" s="85"/>
      <c r="AF192" s="85"/>
      <c r="AI192" s="33"/>
      <c r="AJ192" s="39"/>
      <c r="AK192" s="39"/>
      <c r="AL192" s="39"/>
      <c r="AM192" s="76"/>
      <c r="AN192" s="39"/>
      <c r="AO192" s="39"/>
      <c r="AP192" s="33"/>
      <c r="AQ192" s="77"/>
      <c r="AR192" s="39"/>
      <c r="AS192" s="39"/>
      <c r="AT192" s="76"/>
      <c r="AU192" s="39"/>
      <c r="AV192" s="78"/>
      <c r="AW192" s="33"/>
      <c r="AX192" s="77"/>
      <c r="AY192" s="39"/>
      <c r="AZ192" s="39"/>
      <c r="BA192" s="76"/>
      <c r="BB192" s="39"/>
      <c r="BC192" s="78"/>
      <c r="BD192" s="33"/>
      <c r="BE192" s="77"/>
      <c r="BF192" s="39"/>
      <c r="BG192" s="39"/>
      <c r="BH192" s="76"/>
      <c r="BI192" s="39"/>
      <c r="BJ192" s="78"/>
      <c r="BK192" s="33"/>
    </row>
    <row r="193" spans="1:63" x14ac:dyDescent="0.35">
      <c r="A193" s="77"/>
      <c r="B193" s="39"/>
      <c r="C193" s="39"/>
      <c r="D193" s="39"/>
      <c r="E193" s="39"/>
      <c r="F193" s="73"/>
      <c r="G193" s="95">
        <f>Table1487453233343536331323[[#This Row],[Hours Worked]]*Table1487453233343536331323[[#This Row],[Rate]]</f>
        <v>0</v>
      </c>
      <c r="H193" s="116"/>
      <c r="I193" s="118">
        <f>IF(Table1487453233343536331323[[#This Row],[Equipment Used (Dropdown)]] &lt;&gt; "", RIGHT(Table1487453233343536331323[[#This Row],[Equipment Used (Dropdown)]],6),0)</f>
        <v>0</v>
      </c>
      <c r="J193" s="94"/>
      <c r="K193" s="95">
        <f>Table1487453233343536331323[[#This Row],[Rate (Auto selects)]]*Table1487453233343536331323[[#This Row],[Hours Used]]</f>
        <v>0</v>
      </c>
      <c r="S193" s="33"/>
      <c r="T193" s="39"/>
      <c r="U193" s="39"/>
      <c r="V193" s="39"/>
      <c r="W193" s="39"/>
      <c r="X193" s="39"/>
      <c r="Y193" s="112">
        <f>IF(X193 &lt;&gt; "", RIGHT(Table15775311283848586881828[[#This Row],[Class (Dropdown)]],6),0)</f>
        <v>0</v>
      </c>
      <c r="Z193" s="108"/>
      <c r="AA193" s="107"/>
      <c r="AB193" s="111">
        <f>Table15775311283848586881828[[#This Row],[Rate (Auto fill)]]*Table15775311283848586881828[[#This Row],[Hours Groomed]]</f>
        <v>0</v>
      </c>
      <c r="AC193" s="32"/>
      <c r="AE193" s="85"/>
      <c r="AF193" s="85"/>
      <c r="AI193" s="33"/>
      <c r="AJ193" s="39"/>
      <c r="AK193" s="39"/>
      <c r="AL193" s="39"/>
      <c r="AM193" s="76"/>
      <c r="AN193" s="39"/>
      <c r="AO193" s="39"/>
      <c r="AP193" s="33"/>
      <c r="AQ193" s="77"/>
      <c r="AR193" s="39"/>
      <c r="AS193" s="39"/>
      <c r="AT193" s="76"/>
      <c r="AU193" s="39"/>
      <c r="AV193" s="78"/>
      <c r="AW193" s="33"/>
      <c r="AX193" s="77"/>
      <c r="AY193" s="39"/>
      <c r="AZ193" s="39"/>
      <c r="BA193" s="76"/>
      <c r="BB193" s="39"/>
      <c r="BC193" s="78"/>
      <c r="BD193" s="33"/>
      <c r="BE193" s="77"/>
      <c r="BF193" s="39"/>
      <c r="BG193" s="39"/>
      <c r="BH193" s="76"/>
      <c r="BI193" s="39"/>
      <c r="BJ193" s="78"/>
      <c r="BK193" s="33"/>
    </row>
    <row r="194" spans="1:63" x14ac:dyDescent="0.35">
      <c r="A194" s="77"/>
      <c r="B194" s="39"/>
      <c r="C194" s="39"/>
      <c r="D194" s="39"/>
      <c r="E194" s="39"/>
      <c r="F194" s="73"/>
      <c r="G194" s="95">
        <f>Table1487453233343536331323[[#This Row],[Hours Worked]]*Table1487453233343536331323[[#This Row],[Rate]]</f>
        <v>0</v>
      </c>
      <c r="H194" s="116"/>
      <c r="I194" s="118">
        <f>IF(Table1487453233343536331323[[#This Row],[Equipment Used (Dropdown)]] &lt;&gt; "", RIGHT(Table1487453233343536331323[[#This Row],[Equipment Used (Dropdown)]],6),0)</f>
        <v>0</v>
      </c>
      <c r="J194" s="94"/>
      <c r="K194" s="95">
        <f>Table1487453233343536331323[[#This Row],[Rate (Auto selects)]]*Table1487453233343536331323[[#This Row],[Hours Used]]</f>
        <v>0</v>
      </c>
      <c r="S194" s="33"/>
      <c r="T194" s="39"/>
      <c r="U194" s="39"/>
      <c r="V194" s="39"/>
      <c r="W194" s="39"/>
      <c r="X194" s="39"/>
      <c r="Y194" s="112">
        <f>IF(X194 &lt;&gt; "", RIGHT(Table15775311283848586881828[[#This Row],[Class (Dropdown)]],6),0)</f>
        <v>0</v>
      </c>
      <c r="Z194" s="108"/>
      <c r="AA194" s="107"/>
      <c r="AB194" s="111">
        <f>Table15775311283848586881828[[#This Row],[Rate (Auto fill)]]*Table15775311283848586881828[[#This Row],[Hours Groomed]]</f>
        <v>0</v>
      </c>
      <c r="AC194" s="32"/>
      <c r="AE194" s="85"/>
      <c r="AF194" s="85"/>
      <c r="AI194" s="33"/>
      <c r="AJ194" s="39"/>
      <c r="AK194" s="39"/>
      <c r="AL194" s="39"/>
      <c r="AM194" s="76"/>
      <c r="AN194" s="39"/>
      <c r="AO194" s="39"/>
      <c r="AP194" s="33"/>
      <c r="AQ194" s="77"/>
      <c r="AR194" s="39"/>
      <c r="AS194" s="39"/>
      <c r="AT194" s="76"/>
      <c r="AU194" s="39"/>
      <c r="AV194" s="78"/>
      <c r="AW194" s="33"/>
      <c r="AX194" s="77"/>
      <c r="AY194" s="39"/>
      <c r="AZ194" s="39"/>
      <c r="BA194" s="76"/>
      <c r="BB194" s="39"/>
      <c r="BC194" s="78"/>
      <c r="BD194" s="33"/>
      <c r="BE194" s="77"/>
      <c r="BF194" s="39"/>
      <c r="BG194" s="39"/>
      <c r="BH194" s="76"/>
      <c r="BI194" s="39"/>
      <c r="BJ194" s="78"/>
      <c r="BK194" s="33"/>
    </row>
    <row r="195" spans="1:63" x14ac:dyDescent="0.35">
      <c r="A195" s="77"/>
      <c r="B195" s="39"/>
      <c r="C195" s="39"/>
      <c r="D195" s="39"/>
      <c r="E195" s="39"/>
      <c r="F195" s="73"/>
      <c r="G195" s="95">
        <f>Table1487453233343536331323[[#This Row],[Hours Worked]]*Table1487453233343536331323[[#This Row],[Rate]]</f>
        <v>0</v>
      </c>
      <c r="H195" s="116"/>
      <c r="I195" s="118">
        <f>IF(Table1487453233343536331323[[#This Row],[Equipment Used (Dropdown)]] &lt;&gt; "", RIGHT(Table1487453233343536331323[[#This Row],[Equipment Used (Dropdown)]],6),0)</f>
        <v>0</v>
      </c>
      <c r="J195" s="94"/>
      <c r="K195" s="95">
        <f>Table1487453233343536331323[[#This Row],[Rate (Auto selects)]]*Table1487453233343536331323[[#This Row],[Hours Used]]</f>
        <v>0</v>
      </c>
      <c r="S195" s="33"/>
      <c r="T195" s="39"/>
      <c r="U195" s="39"/>
      <c r="V195" s="39"/>
      <c r="W195" s="39"/>
      <c r="X195" s="39"/>
      <c r="Y195" s="112">
        <f>IF(X195 &lt;&gt; "", RIGHT(Table15775311283848586881828[[#This Row],[Class (Dropdown)]],6),0)</f>
        <v>0</v>
      </c>
      <c r="Z195" s="108"/>
      <c r="AA195" s="107"/>
      <c r="AB195" s="111">
        <f>Table15775311283848586881828[[#This Row],[Rate (Auto fill)]]*Table15775311283848586881828[[#This Row],[Hours Groomed]]</f>
        <v>0</v>
      </c>
      <c r="AC195" s="32"/>
      <c r="AE195" s="85"/>
      <c r="AF195" s="85"/>
      <c r="AI195" s="33"/>
      <c r="AJ195" s="39"/>
      <c r="AK195" s="39"/>
      <c r="AL195" s="39"/>
      <c r="AM195" s="76"/>
      <c r="AN195" s="39"/>
      <c r="AO195" s="39"/>
      <c r="AP195" s="33"/>
      <c r="AQ195" s="77"/>
      <c r="AR195" s="39"/>
      <c r="AS195" s="39"/>
      <c r="AT195" s="76"/>
      <c r="AU195" s="39"/>
      <c r="AV195" s="78"/>
      <c r="AW195" s="33"/>
      <c r="AX195" s="77"/>
      <c r="AY195" s="39"/>
      <c r="AZ195" s="39"/>
      <c r="BA195" s="76"/>
      <c r="BB195" s="39"/>
      <c r="BC195" s="78"/>
      <c r="BD195" s="33"/>
      <c r="BE195" s="77"/>
      <c r="BF195" s="39"/>
      <c r="BG195" s="39"/>
      <c r="BH195" s="76"/>
      <c r="BI195" s="39"/>
      <c r="BJ195" s="78"/>
      <c r="BK195" s="33"/>
    </row>
    <row r="196" spans="1:63" x14ac:dyDescent="0.35">
      <c r="A196" s="77"/>
      <c r="B196" s="39"/>
      <c r="C196" s="39"/>
      <c r="D196" s="39"/>
      <c r="E196" s="39"/>
      <c r="F196" s="73"/>
      <c r="G196" s="95">
        <f>Table1487453233343536331323[[#This Row],[Hours Worked]]*Table1487453233343536331323[[#This Row],[Rate]]</f>
        <v>0</v>
      </c>
      <c r="H196" s="116"/>
      <c r="I196" s="118">
        <f>IF(Table1487453233343536331323[[#This Row],[Equipment Used (Dropdown)]] &lt;&gt; "", RIGHT(Table1487453233343536331323[[#This Row],[Equipment Used (Dropdown)]],6),0)</f>
        <v>0</v>
      </c>
      <c r="J196" s="94"/>
      <c r="K196" s="95">
        <f>Table1487453233343536331323[[#This Row],[Rate (Auto selects)]]*Table1487453233343536331323[[#This Row],[Hours Used]]</f>
        <v>0</v>
      </c>
      <c r="S196" s="33"/>
      <c r="T196" s="39"/>
      <c r="U196" s="39"/>
      <c r="V196" s="39"/>
      <c r="W196" s="39"/>
      <c r="X196" s="39"/>
      <c r="Y196" s="112">
        <f>IF(X196 &lt;&gt; "", RIGHT(Table15775311283848586881828[[#This Row],[Class (Dropdown)]],6),0)</f>
        <v>0</v>
      </c>
      <c r="Z196" s="108"/>
      <c r="AA196" s="107"/>
      <c r="AB196" s="111">
        <f>Table15775311283848586881828[[#This Row],[Rate (Auto fill)]]*Table15775311283848586881828[[#This Row],[Hours Groomed]]</f>
        <v>0</v>
      </c>
      <c r="AC196" s="32"/>
      <c r="AE196" s="85"/>
      <c r="AF196" s="85"/>
      <c r="AI196" s="33"/>
      <c r="AJ196" s="39"/>
      <c r="AK196" s="39"/>
      <c r="AL196" s="39"/>
      <c r="AM196" s="76"/>
      <c r="AN196" s="39"/>
      <c r="AO196" s="39"/>
      <c r="AP196" s="33"/>
      <c r="AQ196" s="77"/>
      <c r="AR196" s="39"/>
      <c r="AS196" s="39"/>
      <c r="AT196" s="76"/>
      <c r="AU196" s="39"/>
      <c r="AV196" s="78"/>
      <c r="AW196" s="33"/>
      <c r="AX196" s="77"/>
      <c r="AY196" s="39"/>
      <c r="AZ196" s="39"/>
      <c r="BA196" s="76"/>
      <c r="BB196" s="39"/>
      <c r="BC196" s="78"/>
      <c r="BD196" s="33"/>
      <c r="BE196" s="77"/>
      <c r="BF196" s="39"/>
      <c r="BG196" s="39"/>
      <c r="BH196" s="76"/>
      <c r="BI196" s="39"/>
      <c r="BJ196" s="78"/>
      <c r="BK196" s="33"/>
    </row>
    <row r="197" spans="1:63" x14ac:dyDescent="0.35">
      <c r="A197" s="77"/>
      <c r="B197" s="39"/>
      <c r="C197" s="39"/>
      <c r="D197" s="39"/>
      <c r="E197" s="39"/>
      <c r="F197" s="73"/>
      <c r="G197" s="95">
        <f>Table1487453233343536331323[[#This Row],[Hours Worked]]*Table1487453233343536331323[[#This Row],[Rate]]</f>
        <v>0</v>
      </c>
      <c r="H197" s="116"/>
      <c r="I197" s="118">
        <f>IF(Table1487453233343536331323[[#This Row],[Equipment Used (Dropdown)]] &lt;&gt; "", RIGHT(Table1487453233343536331323[[#This Row],[Equipment Used (Dropdown)]],6),0)</f>
        <v>0</v>
      </c>
      <c r="J197" s="94"/>
      <c r="K197" s="95">
        <f>Table1487453233343536331323[[#This Row],[Rate (Auto selects)]]*Table1487453233343536331323[[#This Row],[Hours Used]]</f>
        <v>0</v>
      </c>
      <c r="S197" s="33"/>
      <c r="T197" s="39"/>
      <c r="U197" s="39"/>
      <c r="V197" s="39"/>
      <c r="W197" s="39"/>
      <c r="X197" s="39"/>
      <c r="Y197" s="112">
        <f>IF(X197 &lt;&gt; "", RIGHT(Table15775311283848586881828[[#This Row],[Class (Dropdown)]],6),0)</f>
        <v>0</v>
      </c>
      <c r="Z197" s="108"/>
      <c r="AA197" s="107"/>
      <c r="AB197" s="111">
        <f>Table15775311283848586881828[[#This Row],[Rate (Auto fill)]]*Table15775311283848586881828[[#This Row],[Hours Groomed]]</f>
        <v>0</v>
      </c>
      <c r="AC197" s="32"/>
      <c r="AE197" s="85"/>
      <c r="AF197" s="85"/>
      <c r="AI197" s="33"/>
      <c r="AJ197" s="39"/>
      <c r="AK197" s="39"/>
      <c r="AL197" s="39"/>
      <c r="AM197" s="76"/>
      <c r="AN197" s="39"/>
      <c r="AO197" s="39"/>
      <c r="AP197" s="33"/>
      <c r="AQ197" s="77"/>
      <c r="AR197" s="39"/>
      <c r="AS197" s="39"/>
      <c r="AT197" s="76"/>
      <c r="AU197" s="39"/>
      <c r="AV197" s="78"/>
      <c r="AW197" s="33"/>
      <c r="AX197" s="77"/>
      <c r="AY197" s="39"/>
      <c r="AZ197" s="39"/>
      <c r="BA197" s="76"/>
      <c r="BB197" s="39"/>
      <c r="BC197" s="78"/>
      <c r="BD197" s="33"/>
      <c r="BE197" s="77"/>
      <c r="BF197" s="39"/>
      <c r="BG197" s="39"/>
      <c r="BH197" s="76"/>
      <c r="BI197" s="39"/>
      <c r="BJ197" s="78"/>
      <c r="BK197" s="33"/>
    </row>
    <row r="198" spans="1:63" x14ac:dyDescent="0.35">
      <c r="A198" s="77"/>
      <c r="B198" s="39"/>
      <c r="C198" s="39"/>
      <c r="D198" s="39"/>
      <c r="E198" s="39"/>
      <c r="F198" s="73"/>
      <c r="G198" s="95">
        <f>Table1487453233343536331323[[#This Row],[Hours Worked]]*Table1487453233343536331323[[#This Row],[Rate]]</f>
        <v>0</v>
      </c>
      <c r="H198" s="116"/>
      <c r="I198" s="118">
        <f>IF(Table1487453233343536331323[[#This Row],[Equipment Used (Dropdown)]] &lt;&gt; "", RIGHT(Table1487453233343536331323[[#This Row],[Equipment Used (Dropdown)]],6),0)</f>
        <v>0</v>
      </c>
      <c r="J198" s="94"/>
      <c r="K198" s="95">
        <f>Table1487453233343536331323[[#This Row],[Rate (Auto selects)]]*Table1487453233343536331323[[#This Row],[Hours Used]]</f>
        <v>0</v>
      </c>
      <c r="S198" s="33"/>
      <c r="T198" s="39"/>
      <c r="U198" s="39"/>
      <c r="V198" s="39"/>
      <c r="W198" s="39"/>
      <c r="X198" s="39"/>
      <c r="Y198" s="112">
        <f>IF(X198 &lt;&gt; "", RIGHT(Table15775311283848586881828[[#This Row],[Class (Dropdown)]],6),0)</f>
        <v>0</v>
      </c>
      <c r="Z198" s="108"/>
      <c r="AA198" s="107"/>
      <c r="AB198" s="111">
        <f>Table15775311283848586881828[[#This Row],[Rate (Auto fill)]]*Table15775311283848586881828[[#This Row],[Hours Groomed]]</f>
        <v>0</v>
      </c>
      <c r="AC198" s="32"/>
      <c r="AE198" s="85"/>
      <c r="AF198" s="85"/>
      <c r="AI198" s="33"/>
      <c r="AJ198" s="39"/>
      <c r="AK198" s="39"/>
      <c r="AL198" s="39"/>
      <c r="AM198" s="76"/>
      <c r="AN198" s="39"/>
      <c r="AO198" s="39"/>
      <c r="AP198" s="33"/>
      <c r="AQ198" s="77"/>
      <c r="AR198" s="39"/>
      <c r="AS198" s="39"/>
      <c r="AT198" s="76"/>
      <c r="AU198" s="39"/>
      <c r="AV198" s="78"/>
      <c r="AW198" s="33"/>
      <c r="AX198" s="77"/>
      <c r="AY198" s="39"/>
      <c r="AZ198" s="39"/>
      <c r="BA198" s="76"/>
      <c r="BB198" s="39"/>
      <c r="BC198" s="78"/>
      <c r="BD198" s="33"/>
      <c r="BE198" s="77"/>
      <c r="BF198" s="39"/>
      <c r="BG198" s="39"/>
      <c r="BH198" s="76"/>
      <c r="BI198" s="39"/>
      <c r="BJ198" s="78"/>
      <c r="BK198" s="33"/>
    </row>
    <row r="199" spans="1:63" x14ac:dyDescent="0.35">
      <c r="A199" s="77"/>
      <c r="B199" s="39"/>
      <c r="C199" s="39"/>
      <c r="D199" s="39"/>
      <c r="E199" s="39"/>
      <c r="F199" s="73"/>
      <c r="G199" s="95">
        <f>Table1487453233343536331323[[#This Row],[Hours Worked]]*Table1487453233343536331323[[#This Row],[Rate]]</f>
        <v>0</v>
      </c>
      <c r="H199" s="116"/>
      <c r="I199" s="118">
        <f>IF(Table1487453233343536331323[[#This Row],[Equipment Used (Dropdown)]] &lt;&gt; "", RIGHT(Table1487453233343536331323[[#This Row],[Equipment Used (Dropdown)]],6),0)</f>
        <v>0</v>
      </c>
      <c r="J199" s="94"/>
      <c r="K199" s="95">
        <f>Table1487453233343536331323[[#This Row],[Rate (Auto selects)]]*Table1487453233343536331323[[#This Row],[Hours Used]]</f>
        <v>0</v>
      </c>
      <c r="S199" s="33"/>
      <c r="T199" s="39"/>
      <c r="U199" s="39"/>
      <c r="V199" s="39"/>
      <c r="W199" s="39"/>
      <c r="X199" s="39"/>
      <c r="Y199" s="112">
        <f>IF(X199 &lt;&gt; "", RIGHT(Table15775311283848586881828[[#This Row],[Class (Dropdown)]],6),0)</f>
        <v>0</v>
      </c>
      <c r="Z199" s="108"/>
      <c r="AA199" s="107"/>
      <c r="AB199" s="111">
        <f>Table15775311283848586881828[[#This Row],[Rate (Auto fill)]]*Table15775311283848586881828[[#This Row],[Hours Groomed]]</f>
        <v>0</v>
      </c>
      <c r="AC199" s="32"/>
      <c r="AE199" s="85"/>
      <c r="AF199" s="85"/>
      <c r="AI199" s="33"/>
      <c r="AJ199" s="39"/>
      <c r="AK199" s="39"/>
      <c r="AL199" s="39"/>
      <c r="AM199" s="76"/>
      <c r="AN199" s="39"/>
      <c r="AO199" s="39"/>
      <c r="AP199" s="33"/>
      <c r="AQ199" s="77"/>
      <c r="AR199" s="39"/>
      <c r="AS199" s="39"/>
      <c r="AT199" s="76"/>
      <c r="AU199" s="39"/>
      <c r="AV199" s="78"/>
      <c r="AW199" s="33"/>
      <c r="AX199" s="77"/>
      <c r="AY199" s="39"/>
      <c r="AZ199" s="39"/>
      <c r="BA199" s="76"/>
      <c r="BB199" s="39"/>
      <c r="BC199" s="78"/>
      <c r="BD199" s="33"/>
      <c r="BE199" s="77"/>
      <c r="BF199" s="39"/>
      <c r="BG199" s="39"/>
      <c r="BH199" s="76"/>
      <c r="BI199" s="39"/>
      <c r="BJ199" s="78"/>
      <c r="BK199" s="33"/>
    </row>
    <row r="200" spans="1:63" x14ac:dyDescent="0.35">
      <c r="A200" s="77"/>
      <c r="B200" s="39"/>
      <c r="C200" s="39"/>
      <c r="D200" s="39"/>
      <c r="E200" s="39"/>
      <c r="F200" s="73"/>
      <c r="G200" s="95">
        <f>Table1487453233343536331323[[#This Row],[Hours Worked]]*Table1487453233343536331323[[#This Row],[Rate]]</f>
        <v>0</v>
      </c>
      <c r="H200" s="116"/>
      <c r="I200" s="118">
        <f>IF(Table1487453233343536331323[[#This Row],[Equipment Used (Dropdown)]] &lt;&gt; "", RIGHT(Table1487453233343536331323[[#This Row],[Equipment Used (Dropdown)]],6),0)</f>
        <v>0</v>
      </c>
      <c r="J200" s="94"/>
      <c r="K200" s="95">
        <f>Table1487453233343536331323[[#This Row],[Rate (Auto selects)]]*Table1487453233343536331323[[#This Row],[Hours Used]]</f>
        <v>0</v>
      </c>
      <c r="S200" s="33"/>
      <c r="T200" s="39"/>
      <c r="U200" s="39"/>
      <c r="V200" s="39"/>
      <c r="W200" s="39"/>
      <c r="X200" s="39"/>
      <c r="Y200" s="112">
        <f>IF(X200 &lt;&gt; "", RIGHT(Table15775311283848586881828[[#This Row],[Class (Dropdown)]],6),0)</f>
        <v>0</v>
      </c>
      <c r="Z200" s="108"/>
      <c r="AA200" s="107"/>
      <c r="AB200" s="111">
        <f>Table15775311283848586881828[[#This Row],[Rate (Auto fill)]]*Table15775311283848586881828[[#This Row],[Hours Groomed]]</f>
        <v>0</v>
      </c>
      <c r="AC200" s="32"/>
      <c r="AE200" s="85"/>
      <c r="AF200" s="85"/>
      <c r="AI200" s="33"/>
      <c r="AJ200" s="39"/>
      <c r="AK200" s="39"/>
      <c r="AL200" s="39"/>
      <c r="AM200" s="76"/>
      <c r="AN200" s="39"/>
      <c r="AO200" s="39"/>
      <c r="AP200" s="33"/>
      <c r="AQ200" s="77"/>
      <c r="AR200" s="39"/>
      <c r="AS200" s="39"/>
      <c r="AT200" s="76"/>
      <c r="AU200" s="39"/>
      <c r="AV200" s="78"/>
      <c r="AW200" s="33"/>
      <c r="AX200" s="77"/>
      <c r="AY200" s="39"/>
      <c r="AZ200" s="39"/>
      <c r="BA200" s="76"/>
      <c r="BB200" s="39"/>
      <c r="BC200" s="78"/>
      <c r="BD200" s="33"/>
      <c r="BE200" s="77"/>
      <c r="BF200" s="39"/>
      <c r="BG200" s="39"/>
      <c r="BH200" s="76"/>
      <c r="BI200" s="39"/>
      <c r="BJ200" s="78"/>
      <c r="BK200" s="33"/>
    </row>
    <row r="201" spans="1:63" x14ac:dyDescent="0.35">
      <c r="A201" s="77"/>
      <c r="B201" s="39"/>
      <c r="C201" s="39"/>
      <c r="D201" s="39"/>
      <c r="E201" s="39"/>
      <c r="F201" s="73"/>
      <c r="G201" s="95">
        <f>Table1487453233343536331323[[#This Row],[Hours Worked]]*Table1487453233343536331323[[#This Row],[Rate]]</f>
        <v>0</v>
      </c>
      <c r="H201" s="116"/>
      <c r="I201" s="118">
        <f>IF(Table1487453233343536331323[[#This Row],[Equipment Used (Dropdown)]] &lt;&gt; "", RIGHT(Table1487453233343536331323[[#This Row],[Equipment Used (Dropdown)]],6),0)</f>
        <v>0</v>
      </c>
      <c r="J201" s="94"/>
      <c r="K201" s="95">
        <f>Table1487453233343536331323[[#This Row],[Rate (Auto selects)]]*Table1487453233343536331323[[#This Row],[Hours Used]]</f>
        <v>0</v>
      </c>
      <c r="S201" s="33"/>
      <c r="T201" s="39"/>
      <c r="U201" s="39"/>
      <c r="V201" s="39"/>
      <c r="W201" s="39"/>
      <c r="X201" s="39"/>
      <c r="Y201" s="112">
        <f>IF(X201 &lt;&gt; "", RIGHT(Table15775311283848586881828[[#This Row],[Class (Dropdown)]],6),0)</f>
        <v>0</v>
      </c>
      <c r="Z201" s="108"/>
      <c r="AA201" s="107"/>
      <c r="AB201" s="111">
        <f>Table15775311283848586881828[[#This Row],[Rate (Auto fill)]]*Table15775311283848586881828[[#This Row],[Hours Groomed]]</f>
        <v>0</v>
      </c>
      <c r="AC201" s="32"/>
      <c r="AE201" s="85"/>
      <c r="AF201" s="85"/>
      <c r="AI201" s="33"/>
      <c r="AJ201" s="39"/>
      <c r="AK201" s="39"/>
      <c r="AL201" s="39"/>
      <c r="AM201" s="76"/>
      <c r="AN201" s="39"/>
      <c r="AO201" s="39"/>
      <c r="AP201" s="33"/>
      <c r="AQ201" s="77"/>
      <c r="AR201" s="39"/>
      <c r="AS201" s="39"/>
      <c r="AT201" s="76"/>
      <c r="AU201" s="39"/>
      <c r="AV201" s="78"/>
      <c r="AW201" s="33"/>
      <c r="AX201" s="77"/>
      <c r="AY201" s="39"/>
      <c r="AZ201" s="39"/>
      <c r="BA201" s="76"/>
      <c r="BB201" s="39"/>
      <c r="BC201" s="78"/>
      <c r="BD201" s="33"/>
      <c r="BE201" s="77"/>
      <c r="BF201" s="39"/>
      <c r="BG201" s="39"/>
      <c r="BH201" s="76"/>
      <c r="BI201" s="39"/>
      <c r="BJ201" s="78"/>
      <c r="BK201" s="33"/>
    </row>
    <row r="202" spans="1:63" ht="15.6" thickBot="1" x14ac:dyDescent="0.4">
      <c r="A202" s="81"/>
      <c r="B202" s="82"/>
      <c r="C202" s="82"/>
      <c r="D202" s="82"/>
      <c r="E202" s="82"/>
      <c r="F202" s="86"/>
      <c r="G202" s="95">
        <f>Table1487453233343536331323[[#This Row],[Hours Worked]]*Table1487453233343536331323[[#This Row],[Rate]]</f>
        <v>0</v>
      </c>
      <c r="H202" s="116"/>
      <c r="I202" s="118">
        <f>IF(Table1487453233343536331323[[#This Row],[Equipment Used (Dropdown)]] &lt;&gt; "", RIGHT(Table1487453233343536331323[[#This Row],[Equipment Used (Dropdown)]],6),0)</f>
        <v>0</v>
      </c>
      <c r="J202" s="94"/>
      <c r="K202" s="95">
        <f>Table1487453233343536331323[[#This Row],[Rate (Auto selects)]]*Table1487453233343536331323[[#This Row],[Hours Used]]</f>
        <v>0</v>
      </c>
      <c r="S202" s="33"/>
      <c r="T202" s="39"/>
      <c r="U202" s="39"/>
      <c r="V202" s="39"/>
      <c r="W202" s="39"/>
      <c r="X202" s="39"/>
      <c r="Y202" s="112">
        <f>IF(X202 &lt;&gt; "", RIGHT(Table15775311283848586881828[[#This Row],[Class (Dropdown)]],6),0)</f>
        <v>0</v>
      </c>
      <c r="Z202" s="108"/>
      <c r="AA202" s="107"/>
      <c r="AB202" s="111">
        <f>Table15775311283848586881828[[#This Row],[Rate (Auto fill)]]*Table15775311283848586881828[[#This Row],[Hours Groomed]]</f>
        <v>0</v>
      </c>
      <c r="AC202" s="32"/>
      <c r="AE202" s="85"/>
      <c r="AF202" s="85"/>
      <c r="AI202" s="33"/>
      <c r="AJ202" s="39"/>
      <c r="AK202" s="39"/>
      <c r="AL202" s="39"/>
      <c r="AM202" s="76"/>
      <c r="AN202" s="39"/>
      <c r="AO202" s="39"/>
      <c r="AP202" s="33"/>
      <c r="AQ202" s="81"/>
      <c r="AR202" s="82"/>
      <c r="AS202" s="82"/>
      <c r="AT202" s="87"/>
      <c r="AU202" s="82"/>
      <c r="AV202" s="83"/>
      <c r="AW202" s="33"/>
      <c r="AX202" s="81"/>
      <c r="AY202" s="82"/>
      <c r="AZ202" s="82"/>
      <c r="BA202" s="87"/>
      <c r="BB202" s="82"/>
      <c r="BC202" s="83"/>
      <c r="BD202" s="33"/>
      <c r="BE202" s="81"/>
      <c r="BF202" s="82"/>
      <c r="BG202" s="82"/>
      <c r="BH202" s="87"/>
      <c r="BI202" s="82"/>
      <c r="BJ202" s="83"/>
      <c r="BK202" s="33"/>
    </row>
    <row r="203" spans="1:63" x14ac:dyDescent="0.35">
      <c r="A203" s="88"/>
      <c r="B203" s="88"/>
      <c r="C203" s="88"/>
      <c r="D203" s="88"/>
      <c r="E203" s="89"/>
      <c r="F203" s="90"/>
      <c r="G203" s="90"/>
      <c r="H203" s="113"/>
      <c r="I203" s="90"/>
      <c r="J203" s="90"/>
      <c r="S203" s="88"/>
      <c r="T203" s="88"/>
      <c r="U203" s="88"/>
      <c r="V203" s="88"/>
      <c r="W203" s="90"/>
      <c r="X203" s="88"/>
      <c r="Y203" s="90"/>
      <c r="AG203" s="88"/>
      <c r="AH203" s="88"/>
      <c r="AI203" s="88"/>
      <c r="AJ203" s="88"/>
      <c r="AK203" s="88"/>
      <c r="AL203" s="88"/>
      <c r="AN203" s="88"/>
      <c r="AO203" s="88"/>
      <c r="AP203" s="88"/>
      <c r="AQ203" s="90"/>
      <c r="AR203" s="88"/>
      <c r="AS203" s="88"/>
      <c r="AU203" s="88"/>
      <c r="AV203" s="88"/>
      <c r="AW203" s="88"/>
      <c r="AX203" s="90"/>
      <c r="AY203" s="88"/>
      <c r="AZ203" s="88"/>
      <c r="BB203" s="88"/>
      <c r="BC203" s="88"/>
      <c r="BD203" s="88"/>
      <c r="BE203" s="88"/>
      <c r="BF203" s="88"/>
      <c r="BG203" s="88"/>
    </row>
    <row r="204" spans="1:63" x14ac:dyDescent="0.35">
      <c r="A204" s="88"/>
      <c r="B204" s="88"/>
      <c r="C204" s="88"/>
      <c r="D204" s="88"/>
      <c r="E204" s="89"/>
      <c r="F204" s="90"/>
      <c r="G204" s="90"/>
      <c r="H204" s="113"/>
      <c r="I204" s="90"/>
      <c r="J204" s="90"/>
      <c r="S204" s="88"/>
      <c r="T204" s="88"/>
      <c r="U204" s="88"/>
      <c r="V204" s="88"/>
      <c r="W204" s="90"/>
      <c r="X204" s="88"/>
      <c r="Y204" s="90"/>
      <c r="AG204" s="88"/>
      <c r="AH204" s="88"/>
      <c r="AI204" s="88"/>
      <c r="AJ204" s="88"/>
      <c r="AK204" s="88"/>
      <c r="AL204" s="88"/>
      <c r="AN204" s="88"/>
      <c r="AO204" s="88"/>
      <c r="AP204" s="88"/>
      <c r="AQ204" s="90"/>
      <c r="AR204" s="88"/>
      <c r="AS204" s="88"/>
      <c r="AU204" s="88"/>
      <c r="AV204" s="88"/>
      <c r="AW204" s="88"/>
      <c r="AX204" s="90"/>
      <c r="AY204" s="88"/>
      <c r="AZ204" s="88"/>
      <c r="BB204" s="88"/>
      <c r="BC204" s="88"/>
      <c r="BD204" s="88"/>
      <c r="BE204" s="88"/>
      <c r="BF204" s="88"/>
      <c r="BG204" s="88"/>
    </row>
  </sheetData>
  <mergeCells count="14">
    <mergeCell ref="AX6:BC6"/>
    <mergeCell ref="BE6:BH6"/>
    <mergeCell ref="D1:F1"/>
    <mergeCell ref="G1:H1"/>
    <mergeCell ref="J1:P1"/>
    <mergeCell ref="A3:D3"/>
    <mergeCell ref="A4:D4"/>
    <mergeCell ref="A6:E6"/>
    <mergeCell ref="H6:K6"/>
    <mergeCell ref="M7:O7"/>
    <mergeCell ref="T6:AB6"/>
    <mergeCell ref="AD6:AH6"/>
    <mergeCell ref="AJ6:AO6"/>
    <mergeCell ref="AQ6:AV6"/>
  </mergeCells>
  <dataValidations count="5">
    <dataValidation type="list" allowBlank="1" showInputMessage="1" showErrorMessage="1" sqref="X8:X202" xr:uid="{33EAAA5C-F850-4AB7-954A-58A45972A464}">
      <formula1>$Q$8:$Q$17</formula1>
    </dataValidation>
    <dataValidation allowBlank="1" showErrorMessage="1" prompt="Enter Transport expenses in this column under this heading" sqref="AQ6" xr:uid="{669B719D-5AF4-40CC-824E-036EF43F2010}"/>
    <dataValidation allowBlank="1" showErrorMessage="1" prompt="Enter Meal expenses in this column under this heading" sqref="AX6 BE6" xr:uid="{3E9DB7B1-806F-476E-96B2-0B69428C50F1}"/>
    <dataValidation type="list" allowBlank="1" showInputMessage="1" showErrorMessage="1" sqref="H8:H202" xr:uid="{502DE0B4-7FE4-44B8-81F3-08DDEA141E31}">
      <formula1>$M$9:$M$37</formula1>
    </dataValidation>
    <dataValidation type="list" allowBlank="1" showInputMessage="1" showErrorMessage="1" sqref="W8:W202" xr:uid="{13F7D5FF-92C7-41FC-9B38-132134E61A69}">
      <formula1>$AD$8:$AD$42</formula1>
    </dataValidation>
  </dataValidations>
  <pageMargins left="0.7" right="0.7" top="0.75" bottom="0.75" header="0.3" footer="0.3"/>
  <drawing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55613-9E45-48D0-95BE-74FCF5CFD0FC}">
  <dimension ref="A1:BT204"/>
  <sheetViews>
    <sheetView zoomScale="40" zoomScaleNormal="40" workbookViewId="0">
      <selection activeCell="J4" sqref="J4:P4"/>
    </sheetView>
  </sheetViews>
  <sheetFormatPr defaultColWidth="0" defaultRowHeight="15" x14ac:dyDescent="0.35"/>
  <cols>
    <col min="1" max="1" width="16.6328125" style="85" customWidth="1"/>
    <col min="2" max="2" width="19.6328125" style="85" bestFit="1" customWidth="1"/>
    <col min="3" max="3" width="11.36328125" style="85" customWidth="1"/>
    <col min="4" max="4" width="23.6328125" style="85" bestFit="1" customWidth="1"/>
    <col min="5" max="5" width="24.08984375" style="91" bestFit="1" customWidth="1"/>
    <col min="6" max="6" width="31.1796875" style="92" customWidth="1"/>
    <col min="7" max="7" width="24.08984375" style="92" customWidth="1"/>
    <col min="8" max="8" width="30.81640625" style="114" customWidth="1"/>
    <col min="9" max="9" width="24.08984375" style="92" customWidth="1"/>
    <col min="10" max="10" width="26.453125" style="92" bestFit="1" customWidth="1"/>
    <col min="11" max="11" width="31.1796875" style="33" customWidth="1"/>
    <col min="12" max="12" width="24.81640625" style="33" customWidth="1"/>
    <col min="13" max="13" width="23.1796875" style="33" customWidth="1"/>
    <col min="14" max="14" width="25.90625" style="33" bestFit="1" customWidth="1"/>
    <col min="15" max="15" width="17.453125" style="33" customWidth="1"/>
    <col min="16" max="16" width="18.81640625" style="33" customWidth="1"/>
    <col min="17" max="17" width="12.1796875" style="33" bestFit="1" customWidth="1"/>
    <col min="18" max="18" width="9.1796875" style="33" bestFit="1" customWidth="1"/>
    <col min="19" max="19" width="7.36328125" style="85" customWidth="1"/>
    <col min="20" max="20" width="20" style="85" bestFit="1" customWidth="1"/>
    <col min="21" max="21" width="16.1796875" style="85" customWidth="1"/>
    <col min="22" max="22" width="16.453125" style="85" bestFit="1" customWidth="1"/>
    <col min="23" max="23" width="17.90625" style="92" customWidth="1"/>
    <col min="24" max="24" width="17.08984375" style="85" bestFit="1" customWidth="1"/>
    <col min="25" max="25" width="15.90625" style="92" customWidth="1"/>
    <col min="26" max="26" width="15.90625" style="33" customWidth="1"/>
    <col min="27" max="27" width="13.90625" style="85" bestFit="1" customWidth="1"/>
    <col min="28" max="28" width="13.6328125" style="85" bestFit="1" customWidth="1"/>
    <col min="29" max="30" width="18.81640625" style="85" bestFit="1" customWidth="1"/>
    <col min="31" max="31" width="13.453125" style="33" bestFit="1" customWidth="1"/>
    <col min="32" max="32" width="16.1796875" style="33" bestFit="1" customWidth="1"/>
    <col min="33" max="33" width="17.1796875" style="85" customWidth="1"/>
    <col min="34" max="34" width="11.36328125" style="85" bestFit="1" customWidth="1"/>
    <col min="35" max="35" width="28.1796875" style="85" bestFit="1" customWidth="1"/>
    <col min="36" max="36" width="14.54296875" style="85" bestFit="1" customWidth="1"/>
    <col min="37" max="37" width="30.6328125" style="85" bestFit="1" customWidth="1"/>
    <col min="38" max="38" width="29.90625" style="85" bestFit="1" customWidth="1"/>
    <col min="39" max="39" width="18.90625" style="33" bestFit="1" customWidth="1"/>
    <col min="40" max="41" width="20.08984375" style="85" bestFit="1" customWidth="1"/>
    <col min="42" max="42" width="25.81640625" style="85" customWidth="1"/>
    <col min="43" max="43" width="14.54296875" style="92" bestFit="1" customWidth="1"/>
    <col min="44" max="44" width="28.1796875" style="85" customWidth="1"/>
    <col min="45" max="45" width="27.453125" style="85" customWidth="1"/>
    <col min="46" max="46" width="18.90625" style="33" bestFit="1" customWidth="1"/>
    <col min="47" max="48" width="20.08984375" style="85" bestFit="1" customWidth="1"/>
    <col min="49" max="49" width="22.81640625" style="85" customWidth="1"/>
    <col min="50" max="50" width="13.90625" style="92" bestFit="1" customWidth="1"/>
    <col min="51" max="51" width="28.1796875" style="85" customWidth="1"/>
    <col min="52" max="52" width="27.453125" style="85" customWidth="1"/>
    <col min="53" max="53" width="18.90625" style="33" bestFit="1" customWidth="1"/>
    <col min="54" max="54" width="20.08984375" style="85" bestFit="1" customWidth="1"/>
    <col min="55" max="55" width="20.81640625" style="85" customWidth="1"/>
    <col min="56" max="56" width="24.90625" style="85" customWidth="1"/>
    <col min="57" max="57" width="14.08984375" style="85" bestFit="1" customWidth="1"/>
    <col min="58" max="58" width="28.1796875" style="85" customWidth="1"/>
    <col min="59" max="59" width="27.453125" style="85" customWidth="1"/>
    <col min="60" max="60" width="18.90625" style="33" bestFit="1" customWidth="1"/>
    <col min="61" max="72" width="0" style="57" hidden="1" customWidth="1"/>
    <col min="73" max="16384" width="8.81640625" style="57" hidden="1"/>
  </cols>
  <sheetData>
    <row r="1" spans="1:63" s="33" customFormat="1" ht="86.4" customHeight="1" thickBot="1" x14ac:dyDescent="0.55000000000000004">
      <c r="D1" s="135" t="s">
        <v>46</v>
      </c>
      <c r="E1" s="136"/>
      <c r="F1" s="137"/>
      <c r="G1" s="138" t="s">
        <v>47</v>
      </c>
      <c r="H1" s="139"/>
      <c r="I1" s="58"/>
      <c r="J1" s="140" t="s">
        <v>33</v>
      </c>
      <c r="K1" s="140"/>
      <c r="L1" s="140"/>
      <c r="M1" s="140"/>
      <c r="N1" s="140"/>
      <c r="O1" s="140"/>
      <c r="P1" s="140"/>
    </row>
    <row r="2" spans="1:63" s="33" customFormat="1" ht="8.4" customHeight="1" thickBot="1" x14ac:dyDescent="0.4">
      <c r="F2" s="58"/>
      <c r="G2" s="58"/>
      <c r="H2" s="58"/>
      <c r="I2" s="58"/>
    </row>
    <row r="3" spans="1:63" ht="40.950000000000003" customHeight="1" thickBot="1" x14ac:dyDescent="0.45">
      <c r="A3" s="141" t="s">
        <v>3</v>
      </c>
      <c r="B3" s="142"/>
      <c r="C3" s="142"/>
      <c r="D3" s="143"/>
      <c r="E3" s="33"/>
      <c r="F3" s="58"/>
      <c r="G3" s="58"/>
      <c r="H3" s="58"/>
      <c r="I3" s="58"/>
      <c r="J3" s="25" t="s">
        <v>23</v>
      </c>
      <c r="K3" s="25" t="s">
        <v>24</v>
      </c>
      <c r="L3" s="25" t="s">
        <v>5</v>
      </c>
      <c r="M3" s="25" t="s">
        <v>25</v>
      </c>
      <c r="N3" s="25" t="s">
        <v>26</v>
      </c>
      <c r="O3" s="25" t="s">
        <v>27</v>
      </c>
      <c r="P3" s="25" t="s">
        <v>28</v>
      </c>
      <c r="S3" s="33"/>
      <c r="T3" s="33"/>
      <c r="U3" s="33"/>
      <c r="V3" s="33"/>
      <c r="W3" s="33"/>
      <c r="X3" s="33"/>
      <c r="Y3" s="33"/>
      <c r="AA3" s="33"/>
      <c r="AB3" s="33"/>
      <c r="AC3" s="33"/>
      <c r="AD3" s="33"/>
      <c r="AG3" s="33"/>
      <c r="AH3" s="33"/>
      <c r="AI3" s="33"/>
      <c r="AJ3" s="33"/>
      <c r="AK3" s="33"/>
      <c r="AL3" s="33"/>
      <c r="AN3" s="33"/>
      <c r="AO3" s="33"/>
      <c r="AP3" s="33"/>
      <c r="AQ3" s="33"/>
      <c r="AR3" s="33"/>
      <c r="AS3" s="33"/>
      <c r="AU3" s="33"/>
      <c r="AV3" s="33"/>
      <c r="AW3" s="33"/>
      <c r="AX3" s="33"/>
      <c r="AY3" s="33"/>
      <c r="AZ3" s="33"/>
      <c r="BB3" s="33"/>
      <c r="BC3" s="33"/>
      <c r="BD3" s="33"/>
      <c r="BE3" s="33"/>
      <c r="BF3" s="33"/>
      <c r="BG3" s="33"/>
    </row>
    <row r="4" spans="1:63" ht="35.25" customHeight="1" thickBot="1" x14ac:dyDescent="0.45">
      <c r="A4" s="144" t="s">
        <v>29</v>
      </c>
      <c r="B4" s="145"/>
      <c r="C4" s="145"/>
      <c r="D4" s="146"/>
      <c r="E4" s="59"/>
      <c r="F4" s="60"/>
      <c r="G4" s="60"/>
      <c r="H4" s="60"/>
      <c r="I4" s="60"/>
      <c r="J4" s="61">
        <f>SUM(G8:G5577)</f>
        <v>0</v>
      </c>
      <c r="K4" s="61">
        <f>SUM(Table14874532333435363[Total Equipment Usage ($)])</f>
        <v>0</v>
      </c>
      <c r="L4" s="61">
        <f>SUM(AB8:AB5577)</f>
        <v>0</v>
      </c>
      <c r="M4" s="61">
        <f>SUM(Table15374972535455565[Cost])</f>
        <v>0</v>
      </c>
      <c r="N4" s="61">
        <f>SUM(Table158754122939495969[Cost])</f>
        <v>0</v>
      </c>
      <c r="O4" s="61">
        <f>SUM(Table159755133040506070[Cost])</f>
        <v>0</v>
      </c>
      <c r="P4" s="61">
        <f>SUM(Table160756143141516171[Cost])</f>
        <v>0</v>
      </c>
      <c r="S4" s="33"/>
      <c r="T4" s="33"/>
      <c r="U4" s="33"/>
      <c r="V4" s="33"/>
      <c r="W4" s="33"/>
      <c r="X4" s="33"/>
      <c r="Y4" s="33"/>
      <c r="AA4" s="33"/>
      <c r="AB4" s="104"/>
      <c r="AC4" s="104"/>
      <c r="AD4" s="33"/>
      <c r="AG4" s="33"/>
      <c r="AH4" s="33"/>
      <c r="AI4" s="33"/>
      <c r="AJ4" s="33"/>
      <c r="AK4" s="33"/>
      <c r="AL4" s="33"/>
      <c r="AN4" s="33"/>
      <c r="AO4" s="33"/>
      <c r="AP4" s="33"/>
      <c r="AQ4" s="33"/>
      <c r="AR4" s="33"/>
      <c r="AS4" s="33"/>
      <c r="AU4" s="33"/>
      <c r="AV4" s="33"/>
      <c r="AW4" s="33"/>
      <c r="AX4" s="33"/>
      <c r="AY4" s="33"/>
      <c r="AZ4" s="33"/>
      <c r="BB4" s="33"/>
      <c r="BC4" s="33"/>
      <c r="BD4" s="33"/>
      <c r="BE4" s="33"/>
      <c r="BF4" s="33"/>
      <c r="BG4" s="33"/>
    </row>
    <row r="5" spans="1:63" s="63" customFormat="1" ht="10.199999999999999" customHeight="1" thickBot="1" x14ac:dyDescent="0.4">
      <c r="A5" s="62"/>
      <c r="B5" s="62"/>
      <c r="C5" s="62"/>
      <c r="D5" s="62"/>
      <c r="F5" s="64"/>
      <c r="G5" s="64"/>
      <c r="H5" s="64"/>
      <c r="I5" s="64"/>
      <c r="J5" s="64"/>
      <c r="M5" s="65"/>
      <c r="N5" s="65"/>
      <c r="O5" s="65"/>
      <c r="P5" s="65"/>
    </row>
    <row r="6" spans="1:63" ht="34.5" customHeight="1" thickBot="1" x14ac:dyDescent="0.4">
      <c r="A6" s="131" t="s">
        <v>44</v>
      </c>
      <c r="B6" s="132"/>
      <c r="C6" s="132"/>
      <c r="D6" s="132"/>
      <c r="E6" s="133"/>
      <c r="F6" s="103" t="s">
        <v>61</v>
      </c>
      <c r="H6" s="134" t="s">
        <v>45</v>
      </c>
      <c r="I6" s="126"/>
      <c r="J6" s="126"/>
      <c r="K6" s="126"/>
      <c r="T6" s="130" t="s">
        <v>5</v>
      </c>
      <c r="U6" s="127"/>
      <c r="V6" s="127"/>
      <c r="W6" s="127"/>
      <c r="X6" s="127"/>
      <c r="Y6" s="127"/>
      <c r="Z6" s="127"/>
      <c r="AA6" s="127"/>
      <c r="AB6" s="127"/>
      <c r="AD6" s="127" t="s">
        <v>94</v>
      </c>
      <c r="AE6" s="127"/>
      <c r="AF6" s="127"/>
      <c r="AG6" s="127"/>
      <c r="AH6" s="127"/>
      <c r="AJ6" s="127" t="s">
        <v>25</v>
      </c>
      <c r="AK6" s="127"/>
      <c r="AL6" s="127"/>
      <c r="AM6" s="127"/>
      <c r="AN6" s="127"/>
      <c r="AO6" s="127"/>
      <c r="AQ6" s="126" t="s">
        <v>26</v>
      </c>
      <c r="AR6" s="126"/>
      <c r="AS6" s="126"/>
      <c r="AT6" s="126"/>
      <c r="AU6" s="126"/>
      <c r="AV6" s="126"/>
      <c r="AX6" s="127" t="s">
        <v>87</v>
      </c>
      <c r="AY6" s="127"/>
      <c r="AZ6" s="127"/>
      <c r="BA6" s="127"/>
      <c r="BB6" s="127"/>
      <c r="BC6" s="127"/>
      <c r="BE6" s="127" t="s">
        <v>28</v>
      </c>
      <c r="BF6" s="127"/>
      <c r="BG6" s="127"/>
      <c r="BH6" s="127"/>
    </row>
    <row r="7" spans="1:63" ht="42.75" customHeight="1" x14ac:dyDescent="0.35">
      <c r="A7" s="66" t="s">
        <v>6</v>
      </c>
      <c r="B7" s="26" t="s">
        <v>30</v>
      </c>
      <c r="C7" s="26" t="s">
        <v>31</v>
      </c>
      <c r="D7" s="26" t="s">
        <v>7</v>
      </c>
      <c r="E7" s="26" t="s">
        <v>8</v>
      </c>
      <c r="F7" s="26" t="s">
        <v>9</v>
      </c>
      <c r="G7" s="93" t="s">
        <v>32</v>
      </c>
      <c r="H7" s="93" t="s">
        <v>85</v>
      </c>
      <c r="I7" s="93" t="s">
        <v>86</v>
      </c>
      <c r="J7" s="93" t="s">
        <v>22</v>
      </c>
      <c r="K7" s="93" t="s">
        <v>49</v>
      </c>
      <c r="M7" s="128" t="s">
        <v>34</v>
      </c>
      <c r="N7" s="129"/>
      <c r="O7" s="129"/>
      <c r="Q7" s="26" t="s">
        <v>41</v>
      </c>
      <c r="R7" s="26" t="s">
        <v>9</v>
      </c>
      <c r="S7" s="33"/>
      <c r="T7" s="67" t="s">
        <v>6</v>
      </c>
      <c r="U7" s="27" t="s">
        <v>38</v>
      </c>
      <c r="V7" s="27" t="s">
        <v>39</v>
      </c>
      <c r="W7" s="27" t="s">
        <v>95</v>
      </c>
      <c r="X7" s="27" t="s">
        <v>97</v>
      </c>
      <c r="Y7" s="27" t="s">
        <v>96</v>
      </c>
      <c r="Z7" s="27" t="s">
        <v>89</v>
      </c>
      <c r="AA7" s="27" t="s">
        <v>40</v>
      </c>
      <c r="AB7" s="68" t="s">
        <v>48</v>
      </c>
      <c r="AC7" s="69"/>
      <c r="AD7" s="70" t="s">
        <v>92</v>
      </c>
      <c r="AE7" s="28" t="s">
        <v>93</v>
      </c>
      <c r="AF7" s="28" t="s">
        <v>12</v>
      </c>
      <c r="AG7" s="28" t="s">
        <v>90</v>
      </c>
      <c r="AH7" s="29" t="s">
        <v>91</v>
      </c>
      <c r="AI7" s="71"/>
      <c r="AJ7" s="26" t="s">
        <v>6</v>
      </c>
      <c r="AK7" s="26" t="s">
        <v>10</v>
      </c>
      <c r="AL7" s="26" t="s">
        <v>11</v>
      </c>
      <c r="AM7" s="26" t="s">
        <v>35</v>
      </c>
      <c r="AN7" s="26" t="s">
        <v>36</v>
      </c>
      <c r="AO7" s="26" t="s">
        <v>37</v>
      </c>
      <c r="AP7" s="33"/>
      <c r="AQ7" s="30" t="s">
        <v>6</v>
      </c>
      <c r="AR7" s="27" t="s">
        <v>10</v>
      </c>
      <c r="AS7" s="27" t="s">
        <v>11</v>
      </c>
      <c r="AT7" s="27" t="s">
        <v>35</v>
      </c>
      <c r="AU7" s="27" t="s">
        <v>36</v>
      </c>
      <c r="AV7" s="31" t="s">
        <v>37</v>
      </c>
      <c r="AW7" s="33"/>
      <c r="AX7" s="30" t="s">
        <v>6</v>
      </c>
      <c r="AY7" s="27" t="s">
        <v>10</v>
      </c>
      <c r="AZ7" s="27" t="s">
        <v>53</v>
      </c>
      <c r="BA7" s="27" t="s">
        <v>35</v>
      </c>
      <c r="BB7" s="27" t="s">
        <v>36</v>
      </c>
      <c r="BC7" s="31" t="s">
        <v>37</v>
      </c>
      <c r="BD7" s="33"/>
      <c r="BE7" s="30" t="s">
        <v>6</v>
      </c>
      <c r="BF7" s="27" t="s">
        <v>43</v>
      </c>
      <c r="BG7" s="27" t="s">
        <v>42</v>
      </c>
      <c r="BH7" s="27" t="s">
        <v>35</v>
      </c>
      <c r="BI7" s="27" t="s">
        <v>36</v>
      </c>
      <c r="BJ7" s="31" t="s">
        <v>37</v>
      </c>
      <c r="BK7" s="33"/>
    </row>
    <row r="8" spans="1:63" ht="30" x14ac:dyDescent="0.35">
      <c r="A8" s="72"/>
      <c r="B8" s="39"/>
      <c r="C8" s="39"/>
      <c r="D8" s="39"/>
      <c r="E8" s="39"/>
      <c r="F8" s="73"/>
      <c r="G8" s="95">
        <f>Table148745323334353633132333[[#This Row],[Hours Worked]]*Table148745323334353633132333[[#This Row],[Rate]]</f>
        <v>0</v>
      </c>
      <c r="H8" s="115"/>
      <c r="I8" s="117">
        <f>IF(Table148745323334353633132333[[#This Row],[Equipment Used (Dropdown)]] &lt;&gt; "", RIGHT(Table148745323334353633132333[[#This Row],[Equipment Used (Dropdown)]],6),0)</f>
        <v>0</v>
      </c>
      <c r="J8" s="94"/>
      <c r="K8" s="95">
        <f>Table148745323334353633132333[[#This Row],[Rate (Auto selects)]]*Table148745323334353633132333[[#This Row],[Hours Used]]</f>
        <v>0</v>
      </c>
      <c r="M8" s="74" t="s">
        <v>84</v>
      </c>
      <c r="N8" s="24" t="s">
        <v>21</v>
      </c>
      <c r="O8" s="106" t="s">
        <v>9</v>
      </c>
      <c r="Q8" s="40" t="s">
        <v>136</v>
      </c>
      <c r="R8" s="61">
        <v>173</v>
      </c>
      <c r="S8" s="33"/>
      <c r="T8" s="75"/>
      <c r="U8" s="39"/>
      <c r="V8" s="39"/>
      <c r="W8" s="39"/>
      <c r="X8" s="39"/>
      <c r="Y8" s="112">
        <f>IF(X8 &lt;&gt; "", RIGHT(Table1577531128384858688182838[[#This Row],[Class (Dropdown)]],6),0)</f>
        <v>0</v>
      </c>
      <c r="Z8" s="108"/>
      <c r="AA8" s="107"/>
      <c r="AB8" s="111">
        <f>Table1577531128384858688182838[[#This Row],[Rate (Auto fill)]]*Table1577531128384858688182838[[#This Row],[Hours Groomed]]</f>
        <v>0</v>
      </c>
      <c r="AC8" s="32"/>
      <c r="AD8" s="73"/>
      <c r="AE8" s="39"/>
      <c r="AF8" s="39"/>
      <c r="AG8" s="39"/>
      <c r="AH8" s="78"/>
      <c r="AI8" s="33"/>
      <c r="AJ8" s="75"/>
      <c r="AK8" s="39"/>
      <c r="AL8" s="39"/>
      <c r="AM8" s="76"/>
      <c r="AN8" s="39"/>
      <c r="AO8" s="39"/>
      <c r="AP8" s="33"/>
      <c r="AQ8" s="72"/>
      <c r="AR8" s="39"/>
      <c r="AS8" s="39"/>
      <c r="AT8" s="76"/>
      <c r="AU8" s="39"/>
      <c r="AV8" s="78"/>
      <c r="AW8" s="33"/>
      <c r="AX8" s="72"/>
      <c r="AY8" s="39"/>
      <c r="AZ8" s="39"/>
      <c r="BA8" s="76"/>
      <c r="BB8" s="39"/>
      <c r="BC8" s="78"/>
      <c r="BD8" s="33"/>
      <c r="BE8" s="72"/>
      <c r="BF8" s="39"/>
      <c r="BG8" s="39"/>
      <c r="BH8" s="76"/>
      <c r="BI8" s="39"/>
      <c r="BJ8" s="78"/>
      <c r="BK8" s="33"/>
    </row>
    <row r="9" spans="1:63" ht="45.6" customHeight="1" x14ac:dyDescent="0.35">
      <c r="A9" s="77"/>
      <c r="B9" s="39"/>
      <c r="C9" s="39"/>
      <c r="D9" s="39"/>
      <c r="E9" s="39"/>
      <c r="F9" s="73"/>
      <c r="G9" s="95">
        <f>Table148745323334353633132333[[#This Row],[Hours Worked]]*Table148745323334353633132333[[#This Row],[Rate]]</f>
        <v>0</v>
      </c>
      <c r="H9" s="116"/>
      <c r="I9" s="117">
        <f>IF(Table148745323334353633132333[[#This Row],[Equipment Used (Dropdown)]] &lt;&gt; "", RIGHT(Table148745323334353633132333[[#This Row],[Equipment Used (Dropdown)]],6),0)</f>
        <v>0</v>
      </c>
      <c r="J9" s="94"/>
      <c r="K9" s="95">
        <f>Table148745323334353633132333[[#This Row],[Rate (Auto selects)]]*Table148745323334353633132333[[#This Row],[Hours Used]]</f>
        <v>0</v>
      </c>
      <c r="M9" s="94" t="s">
        <v>121</v>
      </c>
      <c r="N9" s="94" t="s">
        <v>58</v>
      </c>
      <c r="O9" s="107">
        <v>15.58</v>
      </c>
      <c r="Q9" s="40" t="s">
        <v>135</v>
      </c>
      <c r="R9" s="61">
        <v>131</v>
      </c>
      <c r="S9" s="33"/>
      <c r="T9" s="39"/>
      <c r="U9" s="39"/>
      <c r="V9" s="39"/>
      <c r="W9" s="39"/>
      <c r="X9" s="39"/>
      <c r="Y9" s="112">
        <f>IF(X9 &lt;&gt; "", RIGHT(Table1577531128384858688182838[[#This Row],[Class (Dropdown)]],6),0)</f>
        <v>0</v>
      </c>
      <c r="Z9" s="108"/>
      <c r="AA9" s="107"/>
      <c r="AB9" s="111">
        <f>Table1577531128384858688182838[[#This Row],[Rate (Auto fill)]]*Table1577531128384858688182838[[#This Row],[Hours Groomed]]</f>
        <v>0</v>
      </c>
      <c r="AC9" s="32"/>
      <c r="AD9" s="73"/>
      <c r="AE9" s="39"/>
      <c r="AF9" s="39"/>
      <c r="AG9" s="39"/>
      <c r="AH9" s="78"/>
      <c r="AI9" s="33"/>
      <c r="AJ9" s="39"/>
      <c r="AK9" s="39"/>
      <c r="AL9" s="39"/>
      <c r="AM9" s="76"/>
      <c r="AN9" s="39"/>
      <c r="AO9" s="39"/>
      <c r="AP9" s="33"/>
      <c r="AQ9" s="77"/>
      <c r="AR9" s="39"/>
      <c r="AS9" s="39"/>
      <c r="AT9" s="76"/>
      <c r="AU9" s="39"/>
      <c r="AV9" s="78"/>
      <c r="AW9" s="33"/>
      <c r="AX9" s="72"/>
      <c r="AY9" s="39"/>
      <c r="AZ9" s="39"/>
      <c r="BA9" s="76"/>
      <c r="BB9" s="39"/>
      <c r="BC9" s="78"/>
      <c r="BD9" s="33"/>
      <c r="BE9" s="77"/>
      <c r="BF9" s="39"/>
      <c r="BG9" s="39"/>
      <c r="BH9" s="76"/>
      <c r="BI9" s="39"/>
      <c r="BJ9" s="78"/>
      <c r="BK9" s="33"/>
    </row>
    <row r="10" spans="1:63" ht="44.4" customHeight="1" x14ac:dyDescent="0.35">
      <c r="A10" s="72"/>
      <c r="B10" s="39"/>
      <c r="C10" s="39"/>
      <c r="D10" s="39"/>
      <c r="E10" s="39"/>
      <c r="F10" s="73"/>
      <c r="G10" s="95">
        <f>Table148745323334353633132333[[#This Row],[Hours Worked]]*Table148745323334353633132333[[#This Row],[Rate]]</f>
        <v>0</v>
      </c>
      <c r="H10" s="115"/>
      <c r="I10" s="117">
        <f>IF(Table148745323334353633132333[[#This Row],[Equipment Used (Dropdown)]] &lt;&gt; "", RIGHT(Table148745323334353633132333[[#This Row],[Equipment Used (Dropdown)]],6),0)</f>
        <v>0</v>
      </c>
      <c r="J10" s="94"/>
      <c r="K10" s="95">
        <f>Table148745323334353633132333[[#This Row],[Rate (Auto selects)]]*Table148745323334353633132333[[#This Row],[Hours Used]]</f>
        <v>0</v>
      </c>
      <c r="M10" s="94" t="s">
        <v>122</v>
      </c>
      <c r="N10" s="94" t="s">
        <v>59</v>
      </c>
      <c r="O10" s="107">
        <v>11.51</v>
      </c>
      <c r="Q10" s="40" t="s">
        <v>134</v>
      </c>
      <c r="R10" s="61">
        <v>76</v>
      </c>
      <c r="S10" s="33"/>
      <c r="T10" s="39"/>
      <c r="U10" s="39"/>
      <c r="V10" s="39"/>
      <c r="W10" s="39"/>
      <c r="X10" s="39"/>
      <c r="Y10" s="112">
        <f>IF(X10 &lt;&gt; "", RIGHT(Table1577531128384858688182838[[#This Row],[Class (Dropdown)]],6),0)</f>
        <v>0</v>
      </c>
      <c r="Z10" s="108"/>
      <c r="AA10" s="107"/>
      <c r="AB10" s="111">
        <f>Table1577531128384858688182838[[#This Row],[Rate (Auto fill)]]*Table1577531128384858688182838[[#This Row],[Hours Groomed]]</f>
        <v>0</v>
      </c>
      <c r="AC10" s="32"/>
      <c r="AD10" s="39"/>
      <c r="AE10" s="39"/>
      <c r="AF10" s="39"/>
      <c r="AG10" s="39"/>
      <c r="AH10" s="78"/>
      <c r="AI10" s="33"/>
      <c r="AJ10" s="39"/>
      <c r="AK10" s="39"/>
      <c r="AL10" s="39"/>
      <c r="AM10" s="76"/>
      <c r="AN10" s="39"/>
      <c r="AO10" s="39"/>
      <c r="AP10" s="33"/>
      <c r="AQ10" s="77"/>
      <c r="AR10" s="39"/>
      <c r="AS10" s="39"/>
      <c r="AT10" s="76"/>
      <c r="AU10" s="39"/>
      <c r="AV10" s="78"/>
      <c r="AW10" s="33"/>
      <c r="AX10" s="72"/>
      <c r="AY10" s="39"/>
      <c r="AZ10" s="39"/>
      <c r="BA10" s="76"/>
      <c r="BB10" s="39"/>
      <c r="BC10" s="78"/>
      <c r="BD10" s="33"/>
      <c r="BE10" s="77"/>
      <c r="BF10" s="39"/>
      <c r="BG10" s="39"/>
      <c r="BH10" s="76"/>
      <c r="BI10" s="39"/>
      <c r="BJ10" s="78"/>
      <c r="BK10" s="33"/>
    </row>
    <row r="11" spans="1:63" ht="30" x14ac:dyDescent="0.35">
      <c r="A11" s="77"/>
      <c r="B11" s="39"/>
      <c r="C11" s="39"/>
      <c r="D11" s="39"/>
      <c r="E11" s="39"/>
      <c r="F11" s="73"/>
      <c r="G11" s="95">
        <f>Table148745323334353633132333[[#This Row],[Hours Worked]]*Table148745323334353633132333[[#This Row],[Rate]]</f>
        <v>0</v>
      </c>
      <c r="H11" s="116"/>
      <c r="I11" s="117">
        <f>IF(Table148745323334353633132333[[#This Row],[Equipment Used (Dropdown)]] &lt;&gt; "", RIGHT(Table148745323334353633132333[[#This Row],[Equipment Used (Dropdown)]],6),0)</f>
        <v>0</v>
      </c>
      <c r="J11" s="94"/>
      <c r="K11" s="95">
        <f>Table148745323334353633132333[[#This Row],[Rate (Auto selects)]]*Table148745323334353633132333[[#This Row],[Hours Used]]</f>
        <v>0</v>
      </c>
      <c r="M11" s="94" t="s">
        <v>123</v>
      </c>
      <c r="N11" s="94" t="s">
        <v>62</v>
      </c>
      <c r="O11" s="107">
        <v>2.31</v>
      </c>
      <c r="Q11" s="40" t="s">
        <v>133</v>
      </c>
      <c r="R11" s="61">
        <v>56</v>
      </c>
      <c r="S11" s="33"/>
      <c r="T11" s="39"/>
      <c r="U11" s="39"/>
      <c r="V11" s="39"/>
      <c r="W11" s="39"/>
      <c r="X11" s="39"/>
      <c r="Y11" s="112">
        <f>IF(X11 &lt;&gt; "", RIGHT(Table1577531128384858688182838[[#This Row],[Class (Dropdown)]],6),0)</f>
        <v>0</v>
      </c>
      <c r="Z11" s="108"/>
      <c r="AA11" s="107"/>
      <c r="AB11" s="111">
        <f>Table1577531128384858688182838[[#This Row],[Rate (Auto fill)]]*Table1577531128384858688182838[[#This Row],[Hours Groomed]]</f>
        <v>0</v>
      </c>
      <c r="AC11" s="32"/>
      <c r="AD11" s="39"/>
      <c r="AE11" s="39"/>
      <c r="AF11" s="39"/>
      <c r="AG11" s="39"/>
      <c r="AH11" s="78"/>
      <c r="AI11" s="33"/>
      <c r="AJ11" s="39"/>
      <c r="AK11" s="39"/>
      <c r="AL11" s="39"/>
      <c r="AM11" s="76"/>
      <c r="AN11" s="39"/>
      <c r="AO11" s="39"/>
      <c r="AP11" s="33"/>
      <c r="AQ11" s="77"/>
      <c r="AR11" s="39"/>
      <c r="AS11" s="39"/>
      <c r="AT11" s="76"/>
      <c r="AU11" s="39"/>
      <c r="AV11" s="78"/>
      <c r="AW11" s="33"/>
      <c r="AX11" s="77"/>
      <c r="AY11" s="39"/>
      <c r="AZ11" s="39"/>
      <c r="BA11" s="76"/>
      <c r="BB11" s="39"/>
      <c r="BC11" s="78"/>
      <c r="BD11" s="33"/>
      <c r="BE11" s="77"/>
      <c r="BF11" s="39"/>
      <c r="BG11" s="39"/>
      <c r="BH11" s="76"/>
      <c r="BI11" s="39"/>
      <c r="BJ11" s="78"/>
      <c r="BK11" s="33"/>
    </row>
    <row r="12" spans="1:63" ht="30" x14ac:dyDescent="0.35">
      <c r="A12" s="77"/>
      <c r="B12" s="39"/>
      <c r="C12" s="39"/>
      <c r="D12" s="39"/>
      <c r="E12" s="39"/>
      <c r="F12" s="73"/>
      <c r="G12" s="95">
        <f>Table148745323334353633132333[[#This Row],[Hours Worked]]*Table148745323334353633132333[[#This Row],[Rate]]</f>
        <v>0</v>
      </c>
      <c r="H12" s="116"/>
      <c r="I12" s="118">
        <f>IF(Table148745323334353633132333[[#This Row],[Equipment Used (Dropdown)]] &lt;&gt; "", RIGHT(Table148745323334353633132333[[#This Row],[Equipment Used (Dropdown)]],6),0)</f>
        <v>0</v>
      </c>
      <c r="J12" s="94"/>
      <c r="K12" s="95">
        <f>Table148745323334353633132333[[#This Row],[Rate (Auto selects)]]*Table148745323334353633132333[[#This Row],[Hours Used]]</f>
        <v>0</v>
      </c>
      <c r="M12" s="94" t="s">
        <v>124</v>
      </c>
      <c r="N12" s="94" t="s">
        <v>63</v>
      </c>
      <c r="O12" s="107">
        <v>1.44</v>
      </c>
      <c r="Q12" s="40" t="s">
        <v>132</v>
      </c>
      <c r="R12" s="61">
        <v>41</v>
      </c>
      <c r="S12" s="33"/>
      <c r="T12" s="39"/>
      <c r="U12" s="39"/>
      <c r="V12" s="39"/>
      <c r="W12" s="39"/>
      <c r="X12" s="39"/>
      <c r="Y12" s="112">
        <f>IF(X12 &lt;&gt; "", RIGHT(Table1577531128384858688182838[[#This Row],[Class (Dropdown)]],6),0)</f>
        <v>0</v>
      </c>
      <c r="Z12" s="108"/>
      <c r="AA12" s="107"/>
      <c r="AB12" s="111">
        <f>Table1577531128384858688182838[[#This Row],[Rate (Auto fill)]]*Table1577531128384858688182838[[#This Row],[Hours Groomed]]</f>
        <v>0</v>
      </c>
      <c r="AC12" s="32"/>
      <c r="AD12" s="39"/>
      <c r="AE12" s="39"/>
      <c r="AF12" s="39"/>
      <c r="AG12" s="39"/>
      <c r="AH12" s="78"/>
      <c r="AI12" s="33"/>
      <c r="AJ12" s="39"/>
      <c r="AK12" s="39"/>
      <c r="AL12" s="39"/>
      <c r="AM12" s="76"/>
      <c r="AN12" s="39"/>
      <c r="AO12" s="39"/>
      <c r="AP12" s="33"/>
      <c r="AQ12" s="77"/>
      <c r="AR12" s="39"/>
      <c r="AS12" s="39"/>
      <c r="AT12" s="76"/>
      <c r="AU12" s="39"/>
      <c r="AV12" s="78"/>
      <c r="AW12" s="33"/>
      <c r="AX12" s="77"/>
      <c r="AY12" s="39"/>
      <c r="AZ12" s="39"/>
      <c r="BA12" s="76"/>
      <c r="BB12" s="39"/>
      <c r="BC12" s="78"/>
      <c r="BD12" s="33"/>
      <c r="BE12" s="77"/>
      <c r="BF12" s="39"/>
      <c r="BG12" s="39"/>
      <c r="BH12" s="76"/>
      <c r="BI12" s="39"/>
      <c r="BJ12" s="78"/>
      <c r="BK12" s="33"/>
    </row>
    <row r="13" spans="1:63" ht="30" x14ac:dyDescent="0.35">
      <c r="A13" s="77"/>
      <c r="B13" s="39"/>
      <c r="C13" s="39"/>
      <c r="D13" s="39"/>
      <c r="E13" s="39"/>
      <c r="F13" s="73"/>
      <c r="G13" s="95">
        <f>Table148745323334353633132333[[#This Row],[Hours Worked]]*Table148745323334353633132333[[#This Row],[Rate]]</f>
        <v>0</v>
      </c>
      <c r="H13" s="116"/>
      <c r="I13" s="118">
        <f>IF(Table148745323334353633132333[[#This Row],[Equipment Used (Dropdown)]] &lt;&gt; "", RIGHT(Table148745323334353633132333[[#This Row],[Equipment Used (Dropdown)]],6),0)</f>
        <v>0</v>
      </c>
      <c r="J13" s="94"/>
      <c r="K13" s="95">
        <f>Table148745323334353633132333[[#This Row],[Rate (Auto selects)]]*Table148745323334353633132333[[#This Row],[Hours Used]]</f>
        <v>0</v>
      </c>
      <c r="M13" s="94" t="s">
        <v>125</v>
      </c>
      <c r="N13" s="94" t="s">
        <v>60</v>
      </c>
      <c r="O13" s="107">
        <v>1.29</v>
      </c>
      <c r="Q13" s="109" t="s">
        <v>131</v>
      </c>
      <c r="R13" s="110">
        <v>110</v>
      </c>
      <c r="S13" s="33"/>
      <c r="T13" s="39"/>
      <c r="U13" s="39"/>
      <c r="V13" s="39"/>
      <c r="W13" s="39"/>
      <c r="X13" s="39"/>
      <c r="Y13" s="112">
        <f>IF(X13 &lt;&gt; "", RIGHT(Table1577531128384858688182838[[#This Row],[Class (Dropdown)]],6),0)</f>
        <v>0</v>
      </c>
      <c r="Z13" s="108"/>
      <c r="AA13" s="107"/>
      <c r="AB13" s="111">
        <f>Table1577531128384858688182838[[#This Row],[Rate (Auto fill)]]*Table1577531128384858688182838[[#This Row],[Hours Groomed]]</f>
        <v>0</v>
      </c>
      <c r="AC13" s="32"/>
      <c r="AD13" s="39"/>
      <c r="AE13" s="39"/>
      <c r="AF13" s="39"/>
      <c r="AG13" s="39"/>
      <c r="AH13" s="78"/>
      <c r="AI13" s="33"/>
      <c r="AJ13" s="39"/>
      <c r="AK13" s="39"/>
      <c r="AL13" s="39"/>
      <c r="AM13" s="76"/>
      <c r="AN13" s="39"/>
      <c r="AO13" s="39"/>
      <c r="AP13" s="33"/>
      <c r="AQ13" s="77"/>
      <c r="AR13" s="39"/>
      <c r="AS13" s="39"/>
      <c r="AT13" s="76"/>
      <c r="AU13" s="39"/>
      <c r="AV13" s="78"/>
      <c r="AW13" s="33"/>
      <c r="AX13" s="77"/>
      <c r="AY13" s="39"/>
      <c r="AZ13" s="39"/>
      <c r="BA13" s="76"/>
      <c r="BB13" s="39"/>
      <c r="BC13" s="78"/>
      <c r="BD13" s="33"/>
      <c r="BE13" s="77"/>
      <c r="BF13" s="39"/>
      <c r="BG13" s="39"/>
      <c r="BH13" s="76"/>
      <c r="BI13" s="39"/>
      <c r="BJ13" s="78"/>
      <c r="BK13" s="33"/>
    </row>
    <row r="14" spans="1:63" ht="30" x14ac:dyDescent="0.35">
      <c r="A14" s="77"/>
      <c r="B14" s="39"/>
      <c r="C14" s="39"/>
      <c r="D14" s="39"/>
      <c r="E14" s="39"/>
      <c r="F14" s="73"/>
      <c r="G14" s="95">
        <f>Table148745323334353633132333[[#This Row],[Hours Worked]]*Table148745323334353633132333[[#This Row],[Rate]]</f>
        <v>0</v>
      </c>
      <c r="H14" s="116"/>
      <c r="I14" s="118">
        <f>IF(Table148745323334353633132333[[#This Row],[Equipment Used (Dropdown)]] &lt;&gt; "", RIGHT(Table148745323334353633132333[[#This Row],[Equipment Used (Dropdown)]],6),0)</f>
        <v>0</v>
      </c>
      <c r="J14" s="94"/>
      <c r="K14" s="95">
        <f>Table148745323334353633132333[[#This Row],[Rate (Auto selects)]]*Table148745323334353633132333[[#This Row],[Hours Used]]</f>
        <v>0</v>
      </c>
      <c r="M14" s="94" t="s">
        <v>126</v>
      </c>
      <c r="N14" s="94" t="s">
        <v>64</v>
      </c>
      <c r="O14" s="107">
        <v>4.4400000000000004</v>
      </c>
      <c r="Q14" s="109" t="s">
        <v>130</v>
      </c>
      <c r="R14" s="110">
        <v>83</v>
      </c>
      <c r="S14" s="33"/>
      <c r="T14" s="39"/>
      <c r="U14" s="39"/>
      <c r="V14" s="39"/>
      <c r="W14" s="39"/>
      <c r="X14" s="39"/>
      <c r="Y14" s="112">
        <f>IF(X14 &lt;&gt; "", RIGHT(Table1577531128384858688182838[[#This Row],[Class (Dropdown)]],6),0)</f>
        <v>0</v>
      </c>
      <c r="Z14" s="108"/>
      <c r="AA14" s="107"/>
      <c r="AB14" s="111">
        <f>Table1577531128384858688182838[[#This Row],[Rate (Auto fill)]]*Table1577531128384858688182838[[#This Row],[Hours Groomed]]</f>
        <v>0</v>
      </c>
      <c r="AC14" s="32"/>
      <c r="AD14" s="39"/>
      <c r="AE14" s="39"/>
      <c r="AF14" s="39"/>
      <c r="AG14" s="39"/>
      <c r="AH14" s="78"/>
      <c r="AI14" s="33"/>
      <c r="AJ14" s="39"/>
      <c r="AK14" s="39"/>
      <c r="AL14" s="39"/>
      <c r="AM14" s="76"/>
      <c r="AN14" s="39"/>
      <c r="AO14" s="39"/>
      <c r="AP14" s="33"/>
      <c r="AQ14" s="77"/>
      <c r="AR14" s="39"/>
      <c r="AS14" s="39"/>
      <c r="AT14" s="76"/>
      <c r="AU14" s="39"/>
      <c r="AV14" s="78"/>
      <c r="AW14" s="33"/>
      <c r="AX14" s="77"/>
      <c r="AY14" s="39"/>
      <c r="AZ14" s="39"/>
      <c r="BA14" s="76"/>
      <c r="BB14" s="39"/>
      <c r="BC14" s="78"/>
      <c r="BD14" s="33"/>
      <c r="BE14" s="77"/>
      <c r="BF14" s="39"/>
      <c r="BG14" s="39"/>
      <c r="BH14" s="76"/>
      <c r="BI14" s="39"/>
      <c r="BJ14" s="78"/>
      <c r="BK14" s="33"/>
    </row>
    <row r="15" spans="1:63" ht="30" x14ac:dyDescent="0.35">
      <c r="A15" s="77"/>
      <c r="B15" s="39"/>
      <c r="C15" s="39"/>
      <c r="D15" s="39"/>
      <c r="E15" s="39"/>
      <c r="F15" s="73"/>
      <c r="G15" s="95">
        <f>Table148745323334353633132333[[#This Row],[Hours Worked]]*Table148745323334353633132333[[#This Row],[Rate]]</f>
        <v>0</v>
      </c>
      <c r="H15" s="116"/>
      <c r="I15" s="118">
        <f>IF(Table148745323334353633132333[[#This Row],[Equipment Used (Dropdown)]] &lt;&gt; "", RIGHT(Table148745323334353633132333[[#This Row],[Equipment Used (Dropdown)]],6),0)</f>
        <v>0</v>
      </c>
      <c r="J15" s="94"/>
      <c r="K15" s="95">
        <f>Table148745323334353633132333[[#This Row],[Rate (Auto selects)]]*Table148745323334353633132333[[#This Row],[Hours Used]]</f>
        <v>0</v>
      </c>
      <c r="M15" s="94" t="s">
        <v>104</v>
      </c>
      <c r="N15" s="94" t="s">
        <v>65</v>
      </c>
      <c r="O15" s="107">
        <v>4.18</v>
      </c>
      <c r="Q15" s="109" t="s">
        <v>129</v>
      </c>
      <c r="R15" s="110">
        <v>46</v>
      </c>
      <c r="S15" s="33"/>
      <c r="T15" s="39"/>
      <c r="U15" s="39"/>
      <c r="V15" s="39"/>
      <c r="W15" s="39"/>
      <c r="X15" s="39"/>
      <c r="Y15" s="112">
        <f>IF(X15 &lt;&gt; "", RIGHT(Table1577531128384858688182838[[#This Row],[Class (Dropdown)]],6),0)</f>
        <v>0</v>
      </c>
      <c r="Z15" s="108"/>
      <c r="AA15" s="107"/>
      <c r="AB15" s="111">
        <f>Table1577531128384858688182838[[#This Row],[Rate (Auto fill)]]*Table1577531128384858688182838[[#This Row],[Hours Groomed]]</f>
        <v>0</v>
      </c>
      <c r="AC15" s="32"/>
      <c r="AD15" s="39"/>
      <c r="AE15" s="39"/>
      <c r="AF15" s="39"/>
      <c r="AG15" s="39"/>
      <c r="AH15" s="78"/>
      <c r="AI15" s="33"/>
      <c r="AJ15" s="39"/>
      <c r="AK15" s="39"/>
      <c r="AL15" s="39"/>
      <c r="AM15" s="76"/>
      <c r="AN15" s="39"/>
      <c r="AO15" s="39"/>
      <c r="AP15" s="33"/>
      <c r="AQ15" s="77"/>
      <c r="AR15" s="39"/>
      <c r="AS15" s="39"/>
      <c r="AT15" s="76"/>
      <c r="AU15" s="39"/>
      <c r="AV15" s="78"/>
      <c r="AW15" s="33"/>
      <c r="AX15" s="77"/>
      <c r="AY15" s="39"/>
      <c r="AZ15" s="39"/>
      <c r="BA15" s="76"/>
      <c r="BB15" s="39"/>
      <c r="BC15" s="78"/>
      <c r="BD15" s="33"/>
      <c r="BE15" s="77"/>
      <c r="BF15" s="39"/>
      <c r="BG15" s="39"/>
      <c r="BH15" s="76"/>
      <c r="BI15" s="39"/>
      <c r="BJ15" s="78"/>
      <c r="BK15" s="33"/>
    </row>
    <row r="16" spans="1:63" ht="30" x14ac:dyDescent="0.35">
      <c r="A16" s="77"/>
      <c r="B16" s="39"/>
      <c r="C16" s="39"/>
      <c r="D16" s="39"/>
      <c r="E16" s="39"/>
      <c r="F16" s="73"/>
      <c r="G16" s="95">
        <f>Table148745323334353633132333[[#This Row],[Hours Worked]]*Table148745323334353633132333[[#This Row],[Rate]]</f>
        <v>0</v>
      </c>
      <c r="H16" s="116"/>
      <c r="I16" s="118">
        <f>IF(Table148745323334353633132333[[#This Row],[Equipment Used (Dropdown)]] &lt;&gt; "", RIGHT(Table148745323334353633132333[[#This Row],[Equipment Used (Dropdown)]],6),0)</f>
        <v>0</v>
      </c>
      <c r="J16" s="94"/>
      <c r="K16" s="95">
        <f>Table148745323334353633132333[[#This Row],[Rate (Auto selects)]]*Table148745323334353633132333[[#This Row],[Hours Used]]</f>
        <v>0</v>
      </c>
      <c r="M16" s="94" t="s">
        <v>105</v>
      </c>
      <c r="N16" s="94" t="s">
        <v>66</v>
      </c>
      <c r="O16" s="107">
        <v>12.36</v>
      </c>
      <c r="P16" s="79"/>
      <c r="Q16" s="109" t="s">
        <v>128</v>
      </c>
      <c r="R16" s="110">
        <v>33</v>
      </c>
      <c r="S16" s="33"/>
      <c r="T16" s="39"/>
      <c r="U16" s="39"/>
      <c r="V16" s="39"/>
      <c r="W16" s="39"/>
      <c r="X16" s="39"/>
      <c r="Y16" s="112">
        <f>IF(X16 &lt;&gt; "", RIGHT(Table1577531128384858688182838[[#This Row],[Class (Dropdown)]],6),0)</f>
        <v>0</v>
      </c>
      <c r="Z16" s="108"/>
      <c r="AA16" s="107"/>
      <c r="AB16" s="111">
        <f>Table1577531128384858688182838[[#This Row],[Rate (Auto fill)]]*Table1577531128384858688182838[[#This Row],[Hours Groomed]]</f>
        <v>0</v>
      </c>
      <c r="AC16" s="32"/>
      <c r="AD16" s="39"/>
      <c r="AE16" s="39"/>
      <c r="AF16" s="39"/>
      <c r="AG16" s="39"/>
      <c r="AH16" s="78"/>
      <c r="AI16" s="33"/>
      <c r="AJ16" s="39"/>
      <c r="AK16" s="39"/>
      <c r="AL16" s="39"/>
      <c r="AM16" s="76"/>
      <c r="AN16" s="39"/>
      <c r="AO16" s="39"/>
      <c r="AP16" s="33"/>
      <c r="AQ16" s="77"/>
      <c r="AR16" s="39"/>
      <c r="AS16" s="39"/>
      <c r="AT16" s="76"/>
      <c r="AU16" s="39"/>
      <c r="AV16" s="78"/>
      <c r="AW16" s="33"/>
      <c r="AX16" s="77"/>
      <c r="AY16" s="39"/>
      <c r="AZ16" s="39"/>
      <c r="BA16" s="76"/>
      <c r="BB16" s="39"/>
      <c r="BC16" s="78"/>
      <c r="BD16" s="33"/>
      <c r="BE16" s="77"/>
      <c r="BF16" s="39"/>
      <c r="BG16" s="39"/>
      <c r="BH16" s="76"/>
      <c r="BI16" s="39"/>
      <c r="BJ16" s="78"/>
      <c r="BK16" s="33"/>
    </row>
    <row r="17" spans="1:63" ht="30" x14ac:dyDescent="0.35">
      <c r="A17" s="77"/>
      <c r="B17" s="39"/>
      <c r="C17" s="39"/>
      <c r="D17" s="39"/>
      <c r="E17" s="39"/>
      <c r="F17" s="73"/>
      <c r="G17" s="95">
        <f>Table148745323334353633132333[[#This Row],[Hours Worked]]*Table148745323334353633132333[[#This Row],[Rate]]</f>
        <v>0</v>
      </c>
      <c r="H17" s="116"/>
      <c r="I17" s="118">
        <f>IF(Table148745323334353633132333[[#This Row],[Equipment Used (Dropdown)]] &lt;&gt; "", RIGHT(Table148745323334353633132333[[#This Row],[Equipment Used (Dropdown)]],6),0)</f>
        <v>0</v>
      </c>
      <c r="J17" s="94"/>
      <c r="K17" s="95">
        <f>Table148745323334353633132333[[#This Row],[Rate (Auto selects)]]*Table148745323334353633132333[[#This Row],[Hours Used]]</f>
        <v>0</v>
      </c>
      <c r="M17" s="94" t="s">
        <v>106</v>
      </c>
      <c r="N17" s="94" t="s">
        <v>67</v>
      </c>
      <c r="O17" s="107">
        <v>6.91</v>
      </c>
      <c r="P17" s="79"/>
      <c r="Q17" s="109" t="s">
        <v>127</v>
      </c>
      <c r="R17" s="110">
        <v>28</v>
      </c>
      <c r="S17" s="33"/>
      <c r="T17" s="39" t="s">
        <v>50</v>
      </c>
      <c r="U17" s="39"/>
      <c r="V17" s="39"/>
      <c r="W17" s="39"/>
      <c r="X17" s="39"/>
      <c r="Y17" s="112">
        <f>IF(X17 &lt;&gt; "", RIGHT(Table1577531128384858688182838[[#This Row],[Class (Dropdown)]],6),0)</f>
        <v>0</v>
      </c>
      <c r="Z17" s="108"/>
      <c r="AA17" s="107"/>
      <c r="AB17" s="111">
        <f>Table1577531128384858688182838[[#This Row],[Rate (Auto fill)]]*Table1577531128384858688182838[[#This Row],[Hours Groomed]]</f>
        <v>0</v>
      </c>
      <c r="AC17" s="32"/>
      <c r="AD17" s="39"/>
      <c r="AE17" s="39"/>
      <c r="AF17" s="39"/>
      <c r="AG17" s="39"/>
      <c r="AH17" s="78"/>
      <c r="AI17" s="33"/>
      <c r="AJ17" s="39"/>
      <c r="AK17" s="39"/>
      <c r="AL17" s="39"/>
      <c r="AM17" s="76"/>
      <c r="AN17" s="39"/>
      <c r="AO17" s="39"/>
      <c r="AP17" s="33"/>
      <c r="AQ17" s="77"/>
      <c r="AR17" s="39"/>
      <c r="AS17" s="39"/>
      <c r="AT17" s="76"/>
      <c r="AU17" s="39"/>
      <c r="AV17" s="78"/>
      <c r="AW17" s="33"/>
      <c r="AX17" s="77"/>
      <c r="AY17" s="39"/>
      <c r="AZ17" s="39"/>
      <c r="BA17" s="76"/>
      <c r="BB17" s="39"/>
      <c r="BC17" s="78"/>
      <c r="BD17" s="33"/>
      <c r="BE17" s="77"/>
      <c r="BF17" s="39"/>
      <c r="BG17" s="39"/>
      <c r="BH17" s="76"/>
      <c r="BI17" s="39"/>
      <c r="BJ17" s="78"/>
      <c r="BK17" s="33"/>
    </row>
    <row r="18" spans="1:63" ht="30" x14ac:dyDescent="0.35">
      <c r="A18" s="77"/>
      <c r="B18" s="39"/>
      <c r="C18" s="39"/>
      <c r="D18" s="39"/>
      <c r="E18" s="39"/>
      <c r="F18" s="73"/>
      <c r="G18" s="95">
        <f>Table148745323334353633132333[[#This Row],[Hours Worked]]*Table148745323334353633132333[[#This Row],[Rate]]</f>
        <v>0</v>
      </c>
      <c r="H18" s="116"/>
      <c r="I18" s="118">
        <f>IF(Table148745323334353633132333[[#This Row],[Equipment Used (Dropdown)]] &lt;&gt; "", RIGHT(Table148745323334353633132333[[#This Row],[Equipment Used (Dropdown)]],6),0)</f>
        <v>0</v>
      </c>
      <c r="J18" s="94"/>
      <c r="K18" s="95">
        <f>Table148745323334353633132333[[#This Row],[Rate (Auto selects)]]*Table148745323334353633132333[[#This Row],[Hours Used]]</f>
        <v>0</v>
      </c>
      <c r="M18" s="94" t="s">
        <v>107</v>
      </c>
      <c r="N18" s="94" t="s">
        <v>54</v>
      </c>
      <c r="O18" s="107">
        <v>15.14</v>
      </c>
      <c r="P18" s="80"/>
      <c r="S18" s="33"/>
      <c r="T18" s="39"/>
      <c r="U18" s="39"/>
      <c r="V18" s="39"/>
      <c r="W18" s="39"/>
      <c r="X18" s="39"/>
      <c r="Y18" s="112">
        <f>IF(X18 &lt;&gt; "", RIGHT(Table1577531128384858688182838[[#This Row],[Class (Dropdown)]],6),0)</f>
        <v>0</v>
      </c>
      <c r="Z18" s="108"/>
      <c r="AA18" s="107"/>
      <c r="AB18" s="111">
        <f>Table1577531128384858688182838[[#This Row],[Rate (Auto fill)]]*Table1577531128384858688182838[[#This Row],[Hours Groomed]]</f>
        <v>0</v>
      </c>
      <c r="AC18" s="32"/>
      <c r="AD18" s="39"/>
      <c r="AE18" s="39"/>
      <c r="AF18" s="39"/>
      <c r="AG18" s="39"/>
      <c r="AH18" s="78"/>
      <c r="AI18" s="33"/>
      <c r="AJ18" s="39"/>
      <c r="AK18" s="39"/>
      <c r="AL18" s="39"/>
      <c r="AM18" s="76"/>
      <c r="AN18" s="39"/>
      <c r="AO18" s="39"/>
      <c r="AP18" s="33"/>
      <c r="AQ18" s="77"/>
      <c r="AR18" s="39"/>
      <c r="AS18" s="39"/>
      <c r="AT18" s="76"/>
      <c r="AU18" s="39"/>
      <c r="AV18" s="78"/>
      <c r="AW18" s="33"/>
      <c r="AX18" s="77"/>
      <c r="AY18" s="39"/>
      <c r="AZ18" s="39"/>
      <c r="BA18" s="76"/>
      <c r="BB18" s="39"/>
      <c r="BC18" s="78"/>
      <c r="BD18" s="33"/>
      <c r="BE18" s="77"/>
      <c r="BF18" s="39"/>
      <c r="BG18" s="39"/>
      <c r="BH18" s="76"/>
      <c r="BI18" s="39"/>
      <c r="BJ18" s="78"/>
      <c r="BK18" s="33"/>
    </row>
    <row r="19" spans="1:63" ht="33.75" customHeight="1" x14ac:dyDescent="0.35">
      <c r="A19" s="77"/>
      <c r="B19" s="39"/>
      <c r="C19" s="39"/>
      <c r="D19" s="39"/>
      <c r="E19" s="39"/>
      <c r="F19" s="73"/>
      <c r="G19" s="95">
        <f>Table148745323334353633132333[[#This Row],[Hours Worked]]*Table148745323334353633132333[[#This Row],[Rate]]</f>
        <v>0</v>
      </c>
      <c r="H19" s="116"/>
      <c r="I19" s="118">
        <f>IF(Table148745323334353633132333[[#This Row],[Equipment Used (Dropdown)]] &lt;&gt; "", RIGHT(Table148745323334353633132333[[#This Row],[Equipment Used (Dropdown)]],6),0)</f>
        <v>0</v>
      </c>
      <c r="J19" s="94"/>
      <c r="K19" s="95">
        <f>Table148745323334353633132333[[#This Row],[Rate (Auto selects)]]*Table148745323334353633132333[[#This Row],[Hours Used]]</f>
        <v>0</v>
      </c>
      <c r="M19" s="94" t="s">
        <v>108</v>
      </c>
      <c r="N19" s="94" t="s">
        <v>55</v>
      </c>
      <c r="O19" s="107">
        <v>20.61</v>
      </c>
      <c r="P19" s="32"/>
      <c r="S19" s="33"/>
      <c r="T19" s="39"/>
      <c r="U19" s="39"/>
      <c r="V19" s="39"/>
      <c r="W19" s="39"/>
      <c r="X19" s="39"/>
      <c r="Y19" s="112">
        <f>IF(X19 &lt;&gt; "", RIGHT(Table1577531128384858688182838[[#This Row],[Class (Dropdown)]],6),0)</f>
        <v>0</v>
      </c>
      <c r="Z19" s="108"/>
      <c r="AA19" s="107"/>
      <c r="AB19" s="111">
        <f>Table1577531128384858688182838[[#This Row],[Rate (Auto fill)]]*Table1577531128384858688182838[[#This Row],[Hours Groomed]]</f>
        <v>0</v>
      </c>
      <c r="AC19" s="32"/>
      <c r="AD19" s="39"/>
      <c r="AE19" s="39"/>
      <c r="AF19" s="39"/>
      <c r="AG19" s="39"/>
      <c r="AH19" s="78"/>
      <c r="AI19" s="33"/>
      <c r="AJ19" s="39"/>
      <c r="AK19" s="39"/>
      <c r="AL19" s="39"/>
      <c r="AM19" s="76"/>
      <c r="AN19" s="39"/>
      <c r="AO19" s="39"/>
      <c r="AP19" s="33"/>
      <c r="AQ19" s="77"/>
      <c r="AR19" s="39"/>
      <c r="AS19" s="39"/>
      <c r="AT19" s="76"/>
      <c r="AU19" s="39"/>
      <c r="AV19" s="78"/>
      <c r="AW19" s="33"/>
      <c r="AX19" s="77"/>
      <c r="AY19" s="39"/>
      <c r="AZ19" s="39"/>
      <c r="BA19" s="76"/>
      <c r="BB19" s="39"/>
      <c r="BC19" s="78"/>
      <c r="BD19" s="33"/>
      <c r="BE19" s="77"/>
      <c r="BF19" s="39"/>
      <c r="BG19" s="39"/>
      <c r="BH19" s="76"/>
      <c r="BI19" s="39"/>
      <c r="BJ19" s="78"/>
      <c r="BK19" s="33"/>
    </row>
    <row r="20" spans="1:63" ht="30" x14ac:dyDescent="0.35">
      <c r="A20" s="77"/>
      <c r="B20" s="39"/>
      <c r="C20" s="39"/>
      <c r="D20" s="39"/>
      <c r="E20" s="39"/>
      <c r="F20" s="73"/>
      <c r="G20" s="95">
        <f>Table148745323334353633132333[[#This Row],[Hours Worked]]*Table148745323334353633132333[[#This Row],[Rate]]</f>
        <v>0</v>
      </c>
      <c r="H20" s="116"/>
      <c r="I20" s="118">
        <f>IF(Table148745323334353633132333[[#This Row],[Equipment Used (Dropdown)]] &lt;&gt; "", RIGHT(Table148745323334353633132333[[#This Row],[Equipment Used (Dropdown)]],6),0)</f>
        <v>0</v>
      </c>
      <c r="J20" s="94"/>
      <c r="K20" s="95">
        <f>Table148745323334353633132333[[#This Row],[Rate (Auto selects)]]*Table148745323334353633132333[[#This Row],[Hours Used]]</f>
        <v>0</v>
      </c>
      <c r="M20" s="94" t="s">
        <v>116</v>
      </c>
      <c r="N20" s="94" t="s">
        <v>68</v>
      </c>
      <c r="O20" s="107">
        <v>29.99</v>
      </c>
      <c r="P20" s="32"/>
      <c r="S20" s="33"/>
      <c r="T20" s="39"/>
      <c r="U20" s="39"/>
      <c r="V20" s="39"/>
      <c r="W20" s="39"/>
      <c r="X20" s="39"/>
      <c r="Y20" s="112">
        <f>IF(X20 &lt;&gt; "", RIGHT(Table1577531128384858688182838[[#This Row],[Class (Dropdown)]],6),0)</f>
        <v>0</v>
      </c>
      <c r="Z20" s="108"/>
      <c r="AA20" s="107"/>
      <c r="AB20" s="111">
        <f>Table1577531128384858688182838[[#This Row],[Rate (Auto fill)]]*Table1577531128384858688182838[[#This Row],[Hours Groomed]]</f>
        <v>0</v>
      </c>
      <c r="AC20" s="32"/>
      <c r="AD20" s="39"/>
      <c r="AE20" s="39"/>
      <c r="AF20" s="39"/>
      <c r="AG20" s="39"/>
      <c r="AH20" s="78"/>
      <c r="AI20" s="33"/>
      <c r="AJ20" s="39"/>
      <c r="AK20" s="39"/>
      <c r="AL20" s="39"/>
      <c r="AM20" s="76"/>
      <c r="AN20" s="39"/>
      <c r="AO20" s="39"/>
      <c r="AP20" s="33"/>
      <c r="AQ20" s="77"/>
      <c r="AR20" s="39"/>
      <c r="AS20" s="39"/>
      <c r="AT20" s="76"/>
      <c r="AU20" s="39"/>
      <c r="AV20" s="78"/>
      <c r="AW20" s="33"/>
      <c r="AX20" s="77"/>
      <c r="AY20" s="39"/>
      <c r="AZ20" s="39"/>
      <c r="BA20" s="76"/>
      <c r="BB20" s="39"/>
      <c r="BC20" s="78"/>
      <c r="BD20" s="33"/>
      <c r="BE20" s="77"/>
      <c r="BF20" s="39"/>
      <c r="BG20" s="39"/>
      <c r="BH20" s="76"/>
      <c r="BI20" s="39"/>
      <c r="BJ20" s="78"/>
      <c r="BK20" s="33"/>
    </row>
    <row r="21" spans="1:63" ht="45" x14ac:dyDescent="0.35">
      <c r="A21" s="77"/>
      <c r="B21" s="39"/>
      <c r="C21" s="39"/>
      <c r="D21" s="39"/>
      <c r="E21" s="39"/>
      <c r="F21" s="73"/>
      <c r="G21" s="95">
        <f>Table148745323334353633132333[[#This Row],[Hours Worked]]*Table148745323334353633132333[[#This Row],[Rate]]</f>
        <v>0</v>
      </c>
      <c r="H21" s="116"/>
      <c r="I21" s="118">
        <f>IF(Table148745323334353633132333[[#This Row],[Equipment Used (Dropdown)]] &lt;&gt; "", RIGHT(Table148745323334353633132333[[#This Row],[Equipment Used (Dropdown)]],6),0)</f>
        <v>0</v>
      </c>
      <c r="J21" s="94"/>
      <c r="K21" s="95">
        <f>Table148745323334353633132333[[#This Row],[Rate (Auto selects)]]*Table148745323334353633132333[[#This Row],[Hours Used]]</f>
        <v>0</v>
      </c>
      <c r="M21" s="94" t="s">
        <v>117</v>
      </c>
      <c r="N21" s="94" t="s">
        <v>69</v>
      </c>
      <c r="O21" s="107">
        <v>17.75</v>
      </c>
      <c r="P21" s="32"/>
      <c r="S21" s="33"/>
      <c r="T21" s="39"/>
      <c r="U21" s="39"/>
      <c r="V21" s="39"/>
      <c r="W21" s="39"/>
      <c r="X21" s="39"/>
      <c r="Y21" s="112">
        <f>IF(X21 &lt;&gt; "", RIGHT(Table1577531128384858688182838[[#This Row],[Class (Dropdown)]],6),0)</f>
        <v>0</v>
      </c>
      <c r="Z21" s="108"/>
      <c r="AA21" s="107"/>
      <c r="AB21" s="111">
        <f>Table1577531128384858688182838[[#This Row],[Rate (Auto fill)]]*Table1577531128384858688182838[[#This Row],[Hours Groomed]]</f>
        <v>0</v>
      </c>
      <c r="AC21" s="32"/>
      <c r="AD21" s="39"/>
      <c r="AE21" s="39"/>
      <c r="AF21" s="39"/>
      <c r="AG21" s="39"/>
      <c r="AH21" s="78"/>
      <c r="AI21" s="33"/>
      <c r="AJ21" s="39"/>
      <c r="AK21" s="39"/>
      <c r="AL21" s="39"/>
      <c r="AM21" s="76"/>
      <c r="AN21" s="39"/>
      <c r="AO21" s="39"/>
      <c r="AP21" s="33"/>
      <c r="AQ21" s="77"/>
      <c r="AR21" s="39"/>
      <c r="AS21" s="39"/>
      <c r="AT21" s="76"/>
      <c r="AU21" s="39"/>
      <c r="AV21" s="78"/>
      <c r="AW21" s="33"/>
      <c r="AX21" s="77"/>
      <c r="AY21" s="39"/>
      <c r="AZ21" s="39"/>
      <c r="BA21" s="76"/>
      <c r="BB21" s="39"/>
      <c r="BC21" s="78"/>
      <c r="BD21" s="33"/>
      <c r="BE21" s="77"/>
      <c r="BF21" s="39"/>
      <c r="BG21" s="39"/>
      <c r="BH21" s="76"/>
      <c r="BI21" s="39"/>
      <c r="BJ21" s="78"/>
      <c r="BK21" s="33"/>
    </row>
    <row r="22" spans="1:63" ht="45" x14ac:dyDescent="0.35">
      <c r="A22" s="77"/>
      <c r="B22" s="39"/>
      <c r="C22" s="39"/>
      <c r="D22" s="39"/>
      <c r="E22" s="39"/>
      <c r="F22" s="73"/>
      <c r="G22" s="95">
        <f>Table148745323334353633132333[[#This Row],[Hours Worked]]*Table148745323334353633132333[[#This Row],[Rate]]</f>
        <v>0</v>
      </c>
      <c r="H22" s="116"/>
      <c r="I22" s="118">
        <f>IF(Table148745323334353633132333[[#This Row],[Equipment Used (Dropdown)]] &lt;&gt; "", RIGHT(Table148745323334353633132333[[#This Row],[Equipment Used (Dropdown)]],6),0)</f>
        <v>0</v>
      </c>
      <c r="J22" s="94"/>
      <c r="K22" s="95">
        <f>Table148745323334353633132333[[#This Row],[Rate (Auto selects)]]*Table148745323334353633132333[[#This Row],[Hours Used]]</f>
        <v>0</v>
      </c>
      <c r="M22" s="94" t="s">
        <v>118</v>
      </c>
      <c r="N22" s="94" t="s">
        <v>56</v>
      </c>
      <c r="O22" s="107">
        <v>40.659999999999997</v>
      </c>
      <c r="P22" s="32"/>
      <c r="S22" s="33"/>
      <c r="T22" s="39"/>
      <c r="U22" s="39"/>
      <c r="V22" s="39"/>
      <c r="W22" s="39"/>
      <c r="X22" s="39"/>
      <c r="Y22" s="112">
        <f>IF(X22 &lt;&gt; "", RIGHT(Table1577531128384858688182838[[#This Row],[Class (Dropdown)]],6),0)</f>
        <v>0</v>
      </c>
      <c r="Z22" s="108"/>
      <c r="AA22" s="107"/>
      <c r="AB22" s="111">
        <f>Table1577531128384858688182838[[#This Row],[Rate (Auto fill)]]*Table1577531128384858688182838[[#This Row],[Hours Groomed]]</f>
        <v>0</v>
      </c>
      <c r="AC22" s="32"/>
      <c r="AD22" s="39"/>
      <c r="AE22" s="39"/>
      <c r="AF22" s="39"/>
      <c r="AG22" s="39"/>
      <c r="AH22" s="78"/>
      <c r="AI22" s="33"/>
      <c r="AJ22" s="39"/>
      <c r="AK22" s="39"/>
      <c r="AL22" s="39"/>
      <c r="AM22" s="76"/>
      <c r="AN22" s="39"/>
      <c r="AO22" s="39"/>
      <c r="AP22" s="33"/>
      <c r="AQ22" s="77"/>
      <c r="AR22" s="39"/>
      <c r="AS22" s="39"/>
      <c r="AT22" s="76"/>
      <c r="AU22" s="39"/>
      <c r="AV22" s="78"/>
      <c r="AW22" s="33"/>
      <c r="AX22" s="77"/>
      <c r="AY22" s="39"/>
      <c r="AZ22" s="39"/>
      <c r="BA22" s="76"/>
      <c r="BB22" s="39"/>
      <c r="BC22" s="78"/>
      <c r="BD22" s="33"/>
      <c r="BE22" s="77"/>
      <c r="BF22" s="39"/>
      <c r="BG22" s="39"/>
      <c r="BH22" s="76"/>
      <c r="BI22" s="39"/>
      <c r="BJ22" s="78"/>
      <c r="BK22" s="33"/>
    </row>
    <row r="23" spans="1:63" ht="45" x14ac:dyDescent="0.35">
      <c r="A23" s="77"/>
      <c r="B23" s="39"/>
      <c r="C23" s="39"/>
      <c r="D23" s="39"/>
      <c r="E23" s="39"/>
      <c r="F23" s="73"/>
      <c r="G23" s="95">
        <f>Table148745323334353633132333[[#This Row],[Hours Worked]]*Table148745323334353633132333[[#This Row],[Rate]]</f>
        <v>0</v>
      </c>
      <c r="H23" s="116"/>
      <c r="I23" s="118">
        <f>IF(Table148745323334353633132333[[#This Row],[Equipment Used (Dropdown)]] &lt;&gt; "", RIGHT(Table148745323334353633132333[[#This Row],[Equipment Used (Dropdown)]],6),0)</f>
        <v>0</v>
      </c>
      <c r="J23" s="94"/>
      <c r="K23" s="95">
        <f>Table148745323334353633132333[[#This Row],[Rate (Auto selects)]]*Table148745323334353633132333[[#This Row],[Hours Used]]</f>
        <v>0</v>
      </c>
      <c r="M23" s="94" t="s">
        <v>119</v>
      </c>
      <c r="N23" s="94" t="s">
        <v>70</v>
      </c>
      <c r="O23" s="107">
        <v>69.61</v>
      </c>
      <c r="S23" s="33"/>
      <c r="T23" s="39"/>
      <c r="U23" s="39"/>
      <c r="V23" s="39"/>
      <c r="W23" s="39"/>
      <c r="X23" s="39"/>
      <c r="Y23" s="112">
        <f>IF(X23 &lt;&gt; "", RIGHT(Table1577531128384858688182838[[#This Row],[Class (Dropdown)]],6),0)</f>
        <v>0</v>
      </c>
      <c r="Z23" s="108"/>
      <c r="AA23" s="107"/>
      <c r="AB23" s="111">
        <f>Table1577531128384858688182838[[#This Row],[Rate (Auto fill)]]*Table1577531128384858688182838[[#This Row],[Hours Groomed]]</f>
        <v>0</v>
      </c>
      <c r="AC23" s="32"/>
      <c r="AD23" s="39"/>
      <c r="AE23" s="39"/>
      <c r="AF23" s="39"/>
      <c r="AG23" s="39"/>
      <c r="AH23" s="78"/>
      <c r="AI23" s="33"/>
      <c r="AJ23" s="39"/>
      <c r="AK23" s="39"/>
      <c r="AL23" s="39"/>
      <c r="AM23" s="76"/>
      <c r="AN23" s="39"/>
      <c r="AO23" s="39"/>
      <c r="AP23" s="33"/>
      <c r="AQ23" s="77"/>
      <c r="AR23" s="39"/>
      <c r="AS23" s="39"/>
      <c r="AT23" s="76"/>
      <c r="AU23" s="39"/>
      <c r="AV23" s="78"/>
      <c r="AW23" s="33"/>
      <c r="AX23" s="77"/>
      <c r="AY23" s="39"/>
      <c r="AZ23" s="39"/>
      <c r="BA23" s="76"/>
      <c r="BB23" s="39"/>
      <c r="BC23" s="78"/>
      <c r="BD23" s="33"/>
      <c r="BE23" s="77"/>
      <c r="BF23" s="39"/>
      <c r="BG23" s="39"/>
      <c r="BH23" s="76"/>
      <c r="BI23" s="39"/>
      <c r="BJ23" s="78"/>
      <c r="BK23" s="33"/>
    </row>
    <row r="24" spans="1:63" ht="30" x14ac:dyDescent="0.35">
      <c r="A24" s="77"/>
      <c r="B24" s="39"/>
      <c r="C24" s="39"/>
      <c r="D24" s="39"/>
      <c r="E24" s="39"/>
      <c r="F24" s="73"/>
      <c r="G24" s="95">
        <f>Table148745323334353633132333[[#This Row],[Hours Worked]]*Table148745323334353633132333[[#This Row],[Rate]]</f>
        <v>0</v>
      </c>
      <c r="H24" s="116"/>
      <c r="I24" s="118">
        <f>IF(Table148745323334353633132333[[#This Row],[Equipment Used (Dropdown)]] &lt;&gt; "", RIGHT(Table148745323334353633132333[[#This Row],[Equipment Used (Dropdown)]],6),0)</f>
        <v>0</v>
      </c>
      <c r="J24" s="94"/>
      <c r="K24" s="95">
        <f>Table148745323334353633132333[[#This Row],[Rate (Auto selects)]]*Table148745323334353633132333[[#This Row],[Hours Used]]</f>
        <v>0</v>
      </c>
      <c r="M24" s="94" t="s">
        <v>120</v>
      </c>
      <c r="N24" s="94" t="s">
        <v>57</v>
      </c>
      <c r="O24" s="107">
        <v>48.88</v>
      </c>
      <c r="S24" s="33"/>
      <c r="T24" s="39"/>
      <c r="U24" s="39"/>
      <c r="V24" s="39"/>
      <c r="W24" s="39"/>
      <c r="X24" s="39"/>
      <c r="Y24" s="112">
        <f>IF(X24 &lt;&gt; "", RIGHT(Table1577531128384858688182838[[#This Row],[Class (Dropdown)]],6),0)</f>
        <v>0</v>
      </c>
      <c r="Z24" s="108"/>
      <c r="AA24" s="107"/>
      <c r="AB24" s="111">
        <f>Table1577531128384858688182838[[#This Row],[Rate (Auto fill)]]*Table1577531128384858688182838[[#This Row],[Hours Groomed]]</f>
        <v>0</v>
      </c>
      <c r="AC24" s="32"/>
      <c r="AD24" s="39"/>
      <c r="AE24" s="39"/>
      <c r="AF24" s="39"/>
      <c r="AG24" s="39"/>
      <c r="AH24" s="78"/>
      <c r="AI24" s="33"/>
      <c r="AJ24" s="39"/>
      <c r="AK24" s="39"/>
      <c r="AL24" s="39"/>
      <c r="AM24" s="76"/>
      <c r="AN24" s="39"/>
      <c r="AO24" s="39"/>
      <c r="AP24" s="33"/>
      <c r="AQ24" s="77"/>
      <c r="AR24" s="39"/>
      <c r="AS24" s="39"/>
      <c r="AT24" s="76"/>
      <c r="AU24" s="39"/>
      <c r="AV24" s="78"/>
      <c r="AW24" s="33"/>
      <c r="AX24" s="77"/>
      <c r="AY24" s="39"/>
      <c r="AZ24" s="39"/>
      <c r="BA24" s="76"/>
      <c r="BB24" s="39"/>
      <c r="BC24" s="78"/>
      <c r="BD24" s="33"/>
      <c r="BE24" s="77"/>
      <c r="BF24" s="39"/>
      <c r="BG24" s="39"/>
      <c r="BH24" s="76"/>
      <c r="BI24" s="39"/>
      <c r="BJ24" s="78"/>
      <c r="BK24" s="33"/>
    </row>
    <row r="25" spans="1:63" ht="30" x14ac:dyDescent="0.35">
      <c r="A25" s="77"/>
      <c r="B25" s="39"/>
      <c r="C25" s="39"/>
      <c r="D25" s="39"/>
      <c r="E25" s="39"/>
      <c r="F25" s="73"/>
      <c r="G25" s="95">
        <f>Table148745323334353633132333[[#This Row],[Hours Worked]]*Table148745323334353633132333[[#This Row],[Rate]]</f>
        <v>0</v>
      </c>
      <c r="H25" s="116"/>
      <c r="I25" s="118">
        <f>IF(Table148745323334353633132333[[#This Row],[Equipment Used (Dropdown)]] &lt;&gt; "", RIGHT(Table148745323334353633132333[[#This Row],[Equipment Used (Dropdown)]],6),0)</f>
        <v>0</v>
      </c>
      <c r="J25" s="94"/>
      <c r="K25" s="95">
        <f>Table148745323334353633132333[[#This Row],[Rate (Auto selects)]]*Table148745323334353633132333[[#This Row],[Hours Used]]</f>
        <v>0</v>
      </c>
      <c r="M25" s="94" t="s">
        <v>109</v>
      </c>
      <c r="N25" s="94" t="s">
        <v>71</v>
      </c>
      <c r="O25" s="107">
        <v>44.14</v>
      </c>
      <c r="S25" s="33"/>
      <c r="T25" s="39"/>
      <c r="U25" s="39"/>
      <c r="V25" s="39"/>
      <c r="W25" s="39"/>
      <c r="X25" s="39"/>
      <c r="Y25" s="112">
        <f>IF(X25 &lt;&gt; "", RIGHT(Table1577531128384858688182838[[#This Row],[Class (Dropdown)]],6),0)</f>
        <v>0</v>
      </c>
      <c r="Z25" s="108"/>
      <c r="AA25" s="107"/>
      <c r="AB25" s="111">
        <f>Table1577531128384858688182838[[#This Row],[Rate (Auto fill)]]*Table1577531128384858688182838[[#This Row],[Hours Groomed]]</f>
        <v>0</v>
      </c>
      <c r="AC25" s="32"/>
      <c r="AD25" s="39"/>
      <c r="AE25" s="39"/>
      <c r="AF25" s="39"/>
      <c r="AG25" s="39"/>
      <c r="AH25" s="78"/>
      <c r="AI25" s="33"/>
      <c r="AJ25" s="39"/>
      <c r="AK25" s="39"/>
      <c r="AL25" s="39"/>
      <c r="AM25" s="76"/>
      <c r="AN25" s="39"/>
      <c r="AO25" s="39"/>
      <c r="AP25" s="33"/>
      <c r="AQ25" s="77"/>
      <c r="AR25" s="39"/>
      <c r="AS25" s="39"/>
      <c r="AT25" s="76"/>
      <c r="AU25" s="39"/>
      <c r="AV25" s="78"/>
      <c r="AW25" s="33"/>
      <c r="AX25" s="77"/>
      <c r="AY25" s="39"/>
      <c r="AZ25" s="39"/>
      <c r="BA25" s="76"/>
      <c r="BB25" s="39"/>
      <c r="BC25" s="78"/>
      <c r="BD25" s="33"/>
      <c r="BE25" s="77"/>
      <c r="BF25" s="39"/>
      <c r="BG25" s="39"/>
      <c r="BH25" s="76"/>
      <c r="BI25" s="39"/>
      <c r="BJ25" s="78"/>
      <c r="BK25" s="33"/>
    </row>
    <row r="26" spans="1:63" ht="30" x14ac:dyDescent="0.35">
      <c r="A26" s="77"/>
      <c r="B26" s="39"/>
      <c r="C26" s="39"/>
      <c r="D26" s="39"/>
      <c r="E26" s="39"/>
      <c r="F26" s="73"/>
      <c r="G26" s="95">
        <f>Table148745323334353633132333[[#This Row],[Hours Worked]]*Table148745323334353633132333[[#This Row],[Rate]]</f>
        <v>0</v>
      </c>
      <c r="H26" s="116"/>
      <c r="I26" s="118">
        <f>IF(Table148745323334353633132333[[#This Row],[Equipment Used (Dropdown)]] &lt;&gt; "", RIGHT(Table148745323334353633132333[[#This Row],[Equipment Used (Dropdown)]],6),0)</f>
        <v>0</v>
      </c>
      <c r="J26" s="94"/>
      <c r="K26" s="95">
        <f>Table148745323334353633132333[[#This Row],[Rate (Auto selects)]]*Table148745323334353633132333[[#This Row],[Hours Used]]</f>
        <v>0</v>
      </c>
      <c r="M26" s="94" t="s">
        <v>110</v>
      </c>
      <c r="N26" s="94" t="s">
        <v>72</v>
      </c>
      <c r="O26" s="107">
        <v>43.75</v>
      </c>
      <c r="S26" s="33"/>
      <c r="T26" s="39"/>
      <c r="U26" s="39"/>
      <c r="V26" s="39"/>
      <c r="W26" s="39"/>
      <c r="X26" s="39"/>
      <c r="Y26" s="112">
        <f>IF(X26 &lt;&gt; "", RIGHT(Table1577531128384858688182838[[#This Row],[Class (Dropdown)]],6),0)</f>
        <v>0</v>
      </c>
      <c r="Z26" s="108"/>
      <c r="AA26" s="107"/>
      <c r="AB26" s="111">
        <f>Table1577531128384858688182838[[#This Row],[Rate (Auto fill)]]*Table1577531128384858688182838[[#This Row],[Hours Groomed]]</f>
        <v>0</v>
      </c>
      <c r="AC26" s="32"/>
      <c r="AD26" s="39"/>
      <c r="AE26" s="39"/>
      <c r="AF26" s="39"/>
      <c r="AG26" s="39"/>
      <c r="AH26" s="78"/>
      <c r="AI26" s="33"/>
      <c r="AJ26" s="39"/>
      <c r="AK26" s="39"/>
      <c r="AL26" s="39"/>
      <c r="AM26" s="76"/>
      <c r="AN26" s="39"/>
      <c r="AO26" s="39"/>
      <c r="AP26" s="33"/>
      <c r="AQ26" s="77"/>
      <c r="AR26" s="39"/>
      <c r="AS26" s="39"/>
      <c r="AT26" s="76"/>
      <c r="AU26" s="39"/>
      <c r="AV26" s="78"/>
      <c r="AW26" s="33"/>
      <c r="AX26" s="77"/>
      <c r="AY26" s="39"/>
      <c r="AZ26" s="39"/>
      <c r="BA26" s="76"/>
      <c r="BB26" s="39"/>
      <c r="BC26" s="78"/>
      <c r="BD26" s="33"/>
      <c r="BE26" s="77"/>
      <c r="BF26" s="39"/>
      <c r="BG26" s="39"/>
      <c r="BH26" s="76"/>
      <c r="BI26" s="39"/>
      <c r="BJ26" s="78"/>
      <c r="BK26" s="33"/>
    </row>
    <row r="27" spans="1:63" ht="45" x14ac:dyDescent="0.35">
      <c r="A27" s="77"/>
      <c r="B27" s="39"/>
      <c r="C27" s="39"/>
      <c r="D27" s="39"/>
      <c r="E27" s="39"/>
      <c r="F27" s="73"/>
      <c r="G27" s="95">
        <f>Table148745323334353633132333[[#This Row],[Hours Worked]]*Table148745323334353633132333[[#This Row],[Rate]]</f>
        <v>0</v>
      </c>
      <c r="H27" s="116"/>
      <c r="I27" s="118">
        <f>IF(Table148745323334353633132333[[#This Row],[Equipment Used (Dropdown)]] &lt;&gt; "", RIGHT(Table148745323334353633132333[[#This Row],[Equipment Used (Dropdown)]],6),0)</f>
        <v>0</v>
      </c>
      <c r="J27" s="94"/>
      <c r="K27" s="95">
        <f>Table148745323334353633132333[[#This Row],[Rate (Auto selects)]]*Table148745323334353633132333[[#This Row],[Hours Used]]</f>
        <v>0</v>
      </c>
      <c r="M27" s="94" t="s">
        <v>111</v>
      </c>
      <c r="N27" s="94" t="s">
        <v>73</v>
      </c>
      <c r="O27" s="107">
        <v>18.78</v>
      </c>
      <c r="S27" s="33"/>
      <c r="T27" s="39"/>
      <c r="U27" s="39"/>
      <c r="V27" s="39"/>
      <c r="W27" s="39"/>
      <c r="X27" s="39"/>
      <c r="Y27" s="112">
        <f>IF(X27 &lt;&gt; "", RIGHT(Table1577531128384858688182838[[#This Row],[Class (Dropdown)]],6),0)</f>
        <v>0</v>
      </c>
      <c r="Z27" s="108"/>
      <c r="AA27" s="107"/>
      <c r="AB27" s="111">
        <f>Table1577531128384858688182838[[#This Row],[Rate (Auto fill)]]*Table1577531128384858688182838[[#This Row],[Hours Groomed]]</f>
        <v>0</v>
      </c>
      <c r="AC27" s="32"/>
      <c r="AD27" s="39"/>
      <c r="AE27" s="39"/>
      <c r="AF27" s="39"/>
      <c r="AG27" s="39"/>
      <c r="AH27" s="78"/>
      <c r="AI27" s="33"/>
      <c r="AJ27" s="39"/>
      <c r="AK27" s="39"/>
      <c r="AL27" s="39"/>
      <c r="AM27" s="76"/>
      <c r="AN27" s="39"/>
      <c r="AO27" s="39"/>
      <c r="AP27" s="33"/>
      <c r="AQ27" s="77"/>
      <c r="AR27" s="39"/>
      <c r="AS27" s="39"/>
      <c r="AT27" s="76"/>
      <c r="AU27" s="39"/>
      <c r="AV27" s="78"/>
      <c r="AW27" s="33"/>
      <c r="AX27" s="77"/>
      <c r="AY27" s="39"/>
      <c r="AZ27" s="39"/>
      <c r="BA27" s="76"/>
      <c r="BB27" s="39"/>
      <c r="BC27" s="78"/>
      <c r="BD27" s="33"/>
      <c r="BE27" s="77"/>
      <c r="BF27" s="39"/>
      <c r="BG27" s="39"/>
      <c r="BH27" s="76"/>
      <c r="BI27" s="39"/>
      <c r="BJ27" s="78"/>
      <c r="BK27" s="33"/>
    </row>
    <row r="28" spans="1:63" ht="45" x14ac:dyDescent="0.35">
      <c r="A28" s="77"/>
      <c r="B28" s="39"/>
      <c r="C28" s="39"/>
      <c r="D28" s="39"/>
      <c r="E28" s="39"/>
      <c r="F28" s="73"/>
      <c r="G28" s="95">
        <f>Table148745323334353633132333[[#This Row],[Hours Worked]]*Table148745323334353633132333[[#This Row],[Rate]]</f>
        <v>0</v>
      </c>
      <c r="H28" s="116"/>
      <c r="I28" s="118">
        <f>IF(Table148745323334353633132333[[#This Row],[Equipment Used (Dropdown)]] &lt;&gt; "", RIGHT(Table148745323334353633132333[[#This Row],[Equipment Used (Dropdown)]],6),0)</f>
        <v>0</v>
      </c>
      <c r="J28" s="94"/>
      <c r="K28" s="95">
        <f>Table148745323334353633132333[[#This Row],[Rate (Auto selects)]]*Table148745323334353633132333[[#This Row],[Hours Used]]</f>
        <v>0</v>
      </c>
      <c r="M28" s="94" t="s">
        <v>112</v>
      </c>
      <c r="N28" s="94" t="s">
        <v>74</v>
      </c>
      <c r="O28" s="107">
        <v>28.53</v>
      </c>
      <c r="S28" s="33"/>
      <c r="T28" s="39"/>
      <c r="U28" s="39"/>
      <c r="V28" s="39"/>
      <c r="W28" s="39"/>
      <c r="X28" s="39"/>
      <c r="Y28" s="112">
        <f>IF(X28 &lt;&gt; "", RIGHT(Table1577531128384858688182838[[#This Row],[Class (Dropdown)]],6),0)</f>
        <v>0</v>
      </c>
      <c r="Z28" s="108"/>
      <c r="AA28" s="107"/>
      <c r="AB28" s="111">
        <f>Table1577531128384858688182838[[#This Row],[Rate (Auto fill)]]*Table1577531128384858688182838[[#This Row],[Hours Groomed]]</f>
        <v>0</v>
      </c>
      <c r="AC28" s="32"/>
      <c r="AD28" s="39"/>
      <c r="AE28" s="39"/>
      <c r="AF28" s="39"/>
      <c r="AG28" s="39"/>
      <c r="AH28" s="78"/>
      <c r="AI28" s="33"/>
      <c r="AJ28" s="39"/>
      <c r="AK28" s="39"/>
      <c r="AL28" s="39"/>
      <c r="AM28" s="76"/>
      <c r="AN28" s="39"/>
      <c r="AO28" s="39"/>
      <c r="AP28" s="33"/>
      <c r="AQ28" s="77"/>
      <c r="AR28" s="39"/>
      <c r="AS28" s="39"/>
      <c r="AT28" s="76"/>
      <c r="AU28" s="39"/>
      <c r="AV28" s="78"/>
      <c r="AW28" s="33"/>
      <c r="AX28" s="77"/>
      <c r="AY28" s="39"/>
      <c r="AZ28" s="39"/>
      <c r="BA28" s="76"/>
      <c r="BB28" s="39"/>
      <c r="BC28" s="78"/>
      <c r="BD28" s="33"/>
      <c r="BE28" s="77"/>
      <c r="BF28" s="39"/>
      <c r="BG28" s="39"/>
      <c r="BH28" s="76"/>
      <c r="BI28" s="39"/>
      <c r="BJ28" s="78"/>
      <c r="BK28" s="33"/>
    </row>
    <row r="29" spans="1:63" ht="30" x14ac:dyDescent="0.35">
      <c r="A29" s="77"/>
      <c r="B29" s="39"/>
      <c r="C29" s="39"/>
      <c r="D29" s="39"/>
      <c r="E29" s="39"/>
      <c r="F29" s="73"/>
      <c r="G29" s="95">
        <f>Table148745323334353633132333[[#This Row],[Hours Worked]]*Table148745323334353633132333[[#This Row],[Rate]]</f>
        <v>0</v>
      </c>
      <c r="H29" s="116"/>
      <c r="I29" s="118">
        <f>IF(Table148745323334353633132333[[#This Row],[Equipment Used (Dropdown)]] &lt;&gt; "", RIGHT(Table148745323334353633132333[[#This Row],[Equipment Used (Dropdown)]],6),0)</f>
        <v>0</v>
      </c>
      <c r="J29" s="94"/>
      <c r="K29" s="95">
        <f>Table148745323334353633132333[[#This Row],[Rate (Auto selects)]]*Table148745323334353633132333[[#This Row],[Hours Used]]</f>
        <v>0</v>
      </c>
      <c r="M29" s="94" t="s">
        <v>113</v>
      </c>
      <c r="N29" s="94" t="s">
        <v>75</v>
      </c>
      <c r="O29" s="107">
        <v>33.35</v>
      </c>
      <c r="S29" s="33"/>
      <c r="T29" s="39"/>
      <c r="U29" s="39"/>
      <c r="V29" s="39"/>
      <c r="W29" s="39"/>
      <c r="X29" s="39"/>
      <c r="Y29" s="112">
        <f>IF(X29 &lt;&gt; "", RIGHT(Table1577531128384858688182838[[#This Row],[Class (Dropdown)]],6),0)</f>
        <v>0</v>
      </c>
      <c r="Z29" s="108"/>
      <c r="AA29" s="107"/>
      <c r="AB29" s="111">
        <f>Table1577531128384858688182838[[#This Row],[Rate (Auto fill)]]*Table1577531128384858688182838[[#This Row],[Hours Groomed]]</f>
        <v>0</v>
      </c>
      <c r="AC29" s="32"/>
      <c r="AD29" s="39"/>
      <c r="AE29" s="39"/>
      <c r="AF29" s="39"/>
      <c r="AG29" s="39"/>
      <c r="AH29" s="78"/>
      <c r="AI29" s="33"/>
      <c r="AJ29" s="39"/>
      <c r="AK29" s="39"/>
      <c r="AL29" s="39"/>
      <c r="AM29" s="76"/>
      <c r="AN29" s="39"/>
      <c r="AO29" s="39"/>
      <c r="AP29" s="33"/>
      <c r="AQ29" s="77"/>
      <c r="AR29" s="39"/>
      <c r="AS29" s="39"/>
      <c r="AT29" s="76"/>
      <c r="AU29" s="39"/>
      <c r="AV29" s="78"/>
      <c r="AW29" s="33"/>
      <c r="AX29" s="77"/>
      <c r="AY29" s="39"/>
      <c r="AZ29" s="39"/>
      <c r="BA29" s="76"/>
      <c r="BB29" s="39"/>
      <c r="BC29" s="78"/>
      <c r="BD29" s="33"/>
      <c r="BE29" s="77"/>
      <c r="BF29" s="39"/>
      <c r="BG29" s="39"/>
      <c r="BH29" s="76"/>
      <c r="BI29" s="39"/>
      <c r="BJ29" s="78"/>
      <c r="BK29" s="33"/>
    </row>
    <row r="30" spans="1:63" ht="30" x14ac:dyDescent="0.35">
      <c r="A30" s="77"/>
      <c r="B30" s="39"/>
      <c r="C30" s="39"/>
      <c r="D30" s="39"/>
      <c r="E30" s="39"/>
      <c r="F30" s="73"/>
      <c r="G30" s="95">
        <f>Table148745323334353633132333[[#This Row],[Hours Worked]]*Table148745323334353633132333[[#This Row],[Rate]]</f>
        <v>0</v>
      </c>
      <c r="H30" s="116"/>
      <c r="I30" s="118">
        <f>IF(Table148745323334353633132333[[#This Row],[Equipment Used (Dropdown)]] &lt;&gt; "", RIGHT(Table148745323334353633132333[[#This Row],[Equipment Used (Dropdown)]],6),0)</f>
        <v>0</v>
      </c>
      <c r="J30" s="94"/>
      <c r="K30" s="95">
        <f>Table148745323334353633132333[[#This Row],[Rate (Auto selects)]]*Table148745323334353633132333[[#This Row],[Hours Used]]</f>
        <v>0</v>
      </c>
      <c r="M30" s="94" t="s">
        <v>114</v>
      </c>
      <c r="N30" s="94" t="s">
        <v>76</v>
      </c>
      <c r="O30" s="107">
        <v>19</v>
      </c>
      <c r="S30" s="33"/>
      <c r="T30" s="39"/>
      <c r="U30" s="39"/>
      <c r="V30" s="39"/>
      <c r="W30" s="39"/>
      <c r="X30" s="39"/>
      <c r="Y30" s="112">
        <f>IF(X30 &lt;&gt; "", RIGHT(Table1577531128384858688182838[[#This Row],[Class (Dropdown)]],6),0)</f>
        <v>0</v>
      </c>
      <c r="Z30" s="108"/>
      <c r="AA30" s="107"/>
      <c r="AB30" s="111">
        <f>Table1577531128384858688182838[[#This Row],[Rate (Auto fill)]]*Table1577531128384858688182838[[#This Row],[Hours Groomed]]</f>
        <v>0</v>
      </c>
      <c r="AC30" s="32"/>
      <c r="AD30" s="39"/>
      <c r="AE30" s="39"/>
      <c r="AF30" s="39"/>
      <c r="AG30" s="39"/>
      <c r="AH30" s="78"/>
      <c r="AI30" s="33"/>
      <c r="AJ30" s="39"/>
      <c r="AK30" s="39"/>
      <c r="AL30" s="39"/>
      <c r="AM30" s="76"/>
      <c r="AN30" s="39"/>
      <c r="AO30" s="39"/>
      <c r="AP30" s="33"/>
      <c r="AQ30" s="77"/>
      <c r="AR30" s="39"/>
      <c r="AS30" s="39"/>
      <c r="AT30" s="76"/>
      <c r="AU30" s="39"/>
      <c r="AV30" s="78"/>
      <c r="AW30" s="33"/>
      <c r="AX30" s="77"/>
      <c r="AY30" s="39"/>
      <c r="AZ30" s="39"/>
      <c r="BA30" s="76"/>
      <c r="BB30" s="39"/>
      <c r="BC30" s="78"/>
      <c r="BD30" s="33"/>
      <c r="BE30" s="77"/>
      <c r="BF30" s="39"/>
      <c r="BG30" s="39"/>
      <c r="BH30" s="76"/>
      <c r="BI30" s="39"/>
      <c r="BJ30" s="78"/>
      <c r="BK30" s="33"/>
    </row>
    <row r="31" spans="1:63" x14ac:dyDescent="0.35">
      <c r="A31" s="77"/>
      <c r="B31" s="39"/>
      <c r="C31" s="39"/>
      <c r="D31" s="39"/>
      <c r="E31" s="39"/>
      <c r="F31" s="73"/>
      <c r="G31" s="95">
        <f>Table148745323334353633132333[[#This Row],[Hours Worked]]*Table148745323334353633132333[[#This Row],[Rate]]</f>
        <v>0</v>
      </c>
      <c r="H31" s="116"/>
      <c r="I31" s="118">
        <f>IF(Table148745323334353633132333[[#This Row],[Equipment Used (Dropdown)]] &lt;&gt; "", RIGHT(Table148745323334353633132333[[#This Row],[Equipment Used (Dropdown)]],6),0)</f>
        <v>0</v>
      </c>
      <c r="J31" s="94"/>
      <c r="K31" s="95">
        <f>Table148745323334353633132333[[#This Row],[Rate (Auto selects)]]*Table148745323334353633132333[[#This Row],[Hours Used]]</f>
        <v>0</v>
      </c>
      <c r="M31" s="94" t="s">
        <v>115</v>
      </c>
      <c r="N31" s="94" t="s">
        <v>77</v>
      </c>
      <c r="O31" s="107">
        <v>9.3800000000000008</v>
      </c>
      <c r="S31" s="33"/>
      <c r="T31" s="39"/>
      <c r="U31" s="39"/>
      <c r="V31" s="39"/>
      <c r="W31" s="39"/>
      <c r="X31" s="39"/>
      <c r="Y31" s="112">
        <f>IF(X31 &lt;&gt; "", RIGHT(Table1577531128384858688182838[[#This Row],[Class (Dropdown)]],6),0)</f>
        <v>0</v>
      </c>
      <c r="Z31" s="108"/>
      <c r="AA31" s="107"/>
      <c r="AB31" s="111">
        <f>Table1577531128384858688182838[[#This Row],[Rate (Auto fill)]]*Table1577531128384858688182838[[#This Row],[Hours Groomed]]</f>
        <v>0</v>
      </c>
      <c r="AC31" s="32"/>
      <c r="AD31" s="39"/>
      <c r="AE31" s="39"/>
      <c r="AF31" s="39"/>
      <c r="AG31" s="39"/>
      <c r="AH31" s="78"/>
      <c r="AI31" s="33"/>
      <c r="AJ31" s="39"/>
      <c r="AK31" s="39"/>
      <c r="AL31" s="39"/>
      <c r="AM31" s="76"/>
      <c r="AN31" s="39"/>
      <c r="AO31" s="39"/>
      <c r="AP31" s="33"/>
      <c r="AQ31" s="77"/>
      <c r="AR31" s="39"/>
      <c r="AS31" s="39"/>
      <c r="AT31" s="76"/>
      <c r="AU31" s="39"/>
      <c r="AV31" s="78"/>
      <c r="AW31" s="33"/>
      <c r="AX31" s="77"/>
      <c r="AY31" s="39"/>
      <c r="AZ31" s="39"/>
      <c r="BA31" s="76"/>
      <c r="BB31" s="39"/>
      <c r="BC31" s="78"/>
      <c r="BD31" s="33"/>
      <c r="BE31" s="77"/>
      <c r="BF31" s="39"/>
      <c r="BG31" s="39"/>
      <c r="BH31" s="76"/>
      <c r="BI31" s="39"/>
      <c r="BJ31" s="78"/>
      <c r="BK31" s="33"/>
    </row>
    <row r="32" spans="1:63" ht="30" x14ac:dyDescent="0.35">
      <c r="A32" s="77"/>
      <c r="B32" s="39"/>
      <c r="C32" s="39"/>
      <c r="D32" s="39"/>
      <c r="E32" s="39"/>
      <c r="F32" s="73"/>
      <c r="G32" s="95">
        <f>Table148745323334353633132333[[#This Row],[Hours Worked]]*Table148745323334353633132333[[#This Row],[Rate]]</f>
        <v>0</v>
      </c>
      <c r="H32" s="116"/>
      <c r="I32" s="118">
        <f>IF(Table148745323334353633132333[[#This Row],[Equipment Used (Dropdown)]] &lt;&gt; "", RIGHT(Table148745323334353633132333[[#This Row],[Equipment Used (Dropdown)]],6),0)</f>
        <v>0</v>
      </c>
      <c r="J32" s="94"/>
      <c r="K32" s="95">
        <f>Table148745323334353633132333[[#This Row],[Rate (Auto selects)]]*Table148745323334353633132333[[#This Row],[Hours Used]]</f>
        <v>0</v>
      </c>
      <c r="M32" s="94" t="s">
        <v>98</v>
      </c>
      <c r="N32" s="94" t="s">
        <v>78</v>
      </c>
      <c r="O32" s="107">
        <v>57</v>
      </c>
      <c r="S32" s="33"/>
      <c r="T32" s="39"/>
      <c r="U32" s="39"/>
      <c r="V32" s="39"/>
      <c r="W32" s="39"/>
      <c r="X32" s="39"/>
      <c r="Y32" s="112">
        <f>IF(X32 &lt;&gt; "", RIGHT(Table1577531128384858688182838[[#This Row],[Class (Dropdown)]],6),0)</f>
        <v>0</v>
      </c>
      <c r="Z32" s="108"/>
      <c r="AA32" s="107"/>
      <c r="AB32" s="111">
        <f>Table1577531128384858688182838[[#This Row],[Rate (Auto fill)]]*Table1577531128384858688182838[[#This Row],[Hours Groomed]]</f>
        <v>0</v>
      </c>
      <c r="AC32" s="32"/>
      <c r="AD32" s="39"/>
      <c r="AE32" s="39"/>
      <c r="AF32" s="39"/>
      <c r="AG32" s="39"/>
      <c r="AH32" s="78"/>
      <c r="AI32" s="33"/>
      <c r="AJ32" s="39"/>
      <c r="AK32" s="39"/>
      <c r="AL32" s="39"/>
      <c r="AM32" s="76"/>
      <c r="AN32" s="39"/>
      <c r="AO32" s="39"/>
      <c r="AP32" s="33"/>
      <c r="AQ32" s="77"/>
      <c r="AR32" s="39"/>
      <c r="AS32" s="39"/>
      <c r="AT32" s="76"/>
      <c r="AU32" s="39"/>
      <c r="AV32" s="78"/>
      <c r="AW32" s="33"/>
      <c r="AX32" s="77"/>
      <c r="AY32" s="39"/>
      <c r="AZ32" s="39"/>
      <c r="BA32" s="76"/>
      <c r="BB32" s="39"/>
      <c r="BC32" s="78"/>
      <c r="BD32" s="33"/>
      <c r="BE32" s="77"/>
      <c r="BF32" s="39"/>
      <c r="BG32" s="39"/>
      <c r="BH32" s="76"/>
      <c r="BI32" s="39"/>
      <c r="BJ32" s="78"/>
      <c r="BK32" s="33"/>
    </row>
    <row r="33" spans="1:63" ht="30" x14ac:dyDescent="0.35">
      <c r="A33" s="77"/>
      <c r="B33" s="39"/>
      <c r="C33" s="39"/>
      <c r="D33" s="39"/>
      <c r="E33" s="39"/>
      <c r="F33" s="73"/>
      <c r="G33" s="95">
        <f>Table148745323334353633132333[[#This Row],[Hours Worked]]*Table148745323334353633132333[[#This Row],[Rate]]</f>
        <v>0</v>
      </c>
      <c r="H33" s="116"/>
      <c r="I33" s="118">
        <f>IF(Table148745323334353633132333[[#This Row],[Equipment Used (Dropdown)]] &lt;&gt; "", RIGHT(Table148745323334353633132333[[#This Row],[Equipment Used (Dropdown)]],6),0)</f>
        <v>0</v>
      </c>
      <c r="J33" s="94"/>
      <c r="K33" s="95">
        <f>Table148745323334353633132333[[#This Row],[Rate (Auto selects)]]*Table148745323334353633132333[[#This Row],[Hours Used]]</f>
        <v>0</v>
      </c>
      <c r="M33" s="94" t="s">
        <v>99</v>
      </c>
      <c r="N33" s="94" t="s">
        <v>79</v>
      </c>
      <c r="O33" s="107">
        <v>112.35</v>
      </c>
      <c r="S33" s="33"/>
      <c r="T33" s="39"/>
      <c r="U33" s="39"/>
      <c r="V33" s="39"/>
      <c r="W33" s="39"/>
      <c r="X33" s="39"/>
      <c r="Y33" s="112">
        <f>IF(X33 &lt;&gt; "", RIGHT(Table1577531128384858688182838[[#This Row],[Class (Dropdown)]],6),0)</f>
        <v>0</v>
      </c>
      <c r="Z33" s="108"/>
      <c r="AA33" s="107"/>
      <c r="AB33" s="111">
        <f>Table1577531128384858688182838[[#This Row],[Rate (Auto fill)]]*Table1577531128384858688182838[[#This Row],[Hours Groomed]]</f>
        <v>0</v>
      </c>
      <c r="AC33" s="32"/>
      <c r="AD33" s="39"/>
      <c r="AE33" s="39"/>
      <c r="AF33" s="39"/>
      <c r="AG33" s="39"/>
      <c r="AH33" s="78"/>
      <c r="AI33" s="33"/>
      <c r="AJ33" s="39"/>
      <c r="AK33" s="39"/>
      <c r="AL33" s="39"/>
      <c r="AM33" s="76"/>
      <c r="AN33" s="39"/>
      <c r="AO33" s="39"/>
      <c r="AP33" s="33"/>
      <c r="AQ33" s="77"/>
      <c r="AR33" s="39"/>
      <c r="AS33" s="39"/>
      <c r="AT33" s="76"/>
      <c r="AU33" s="39"/>
      <c r="AV33" s="78"/>
      <c r="AW33" s="33"/>
      <c r="AX33" s="77"/>
      <c r="AY33" s="39"/>
      <c r="AZ33" s="39"/>
      <c r="BA33" s="76"/>
      <c r="BB33" s="39"/>
      <c r="BC33" s="78"/>
      <c r="BD33" s="33"/>
      <c r="BE33" s="77"/>
      <c r="BF33" s="39"/>
      <c r="BG33" s="39"/>
      <c r="BH33" s="76"/>
      <c r="BI33" s="39"/>
      <c r="BJ33" s="78"/>
      <c r="BK33" s="33"/>
    </row>
    <row r="34" spans="1:63" ht="30" x14ac:dyDescent="0.35">
      <c r="A34" s="77"/>
      <c r="B34" s="39"/>
      <c r="C34" s="39"/>
      <c r="D34" s="39"/>
      <c r="E34" s="39"/>
      <c r="F34" s="73"/>
      <c r="G34" s="95">
        <f>Table148745323334353633132333[[#This Row],[Hours Worked]]*Table148745323334353633132333[[#This Row],[Rate]]</f>
        <v>0</v>
      </c>
      <c r="H34" s="116"/>
      <c r="I34" s="118">
        <f>IF(Table148745323334353633132333[[#This Row],[Equipment Used (Dropdown)]] &lt;&gt; "", RIGHT(Table148745323334353633132333[[#This Row],[Equipment Used (Dropdown)]],6),0)</f>
        <v>0</v>
      </c>
      <c r="J34" s="94"/>
      <c r="K34" s="95">
        <f>Table148745323334353633132333[[#This Row],[Rate (Auto selects)]]*Table148745323334353633132333[[#This Row],[Hours Used]]</f>
        <v>0</v>
      </c>
      <c r="M34" s="94" t="s">
        <v>100</v>
      </c>
      <c r="N34" s="94" t="s">
        <v>80</v>
      </c>
      <c r="O34" s="107">
        <v>46.38</v>
      </c>
      <c r="S34" s="33"/>
      <c r="T34" s="39"/>
      <c r="U34" s="39"/>
      <c r="V34" s="39"/>
      <c r="W34" s="39"/>
      <c r="X34" s="39"/>
      <c r="Y34" s="112">
        <f>IF(X34 &lt;&gt; "", RIGHT(Table1577531128384858688182838[[#This Row],[Class (Dropdown)]],6),0)</f>
        <v>0</v>
      </c>
      <c r="Z34" s="108"/>
      <c r="AA34" s="107"/>
      <c r="AB34" s="111">
        <f>Table1577531128384858688182838[[#This Row],[Rate (Auto fill)]]*Table1577531128384858688182838[[#This Row],[Hours Groomed]]</f>
        <v>0</v>
      </c>
      <c r="AC34" s="32"/>
      <c r="AD34" s="39"/>
      <c r="AE34" s="39"/>
      <c r="AF34" s="39"/>
      <c r="AG34" s="39"/>
      <c r="AH34" s="78"/>
      <c r="AI34" s="33"/>
      <c r="AJ34" s="39"/>
      <c r="AK34" s="39"/>
      <c r="AL34" s="39"/>
      <c r="AM34" s="76"/>
      <c r="AN34" s="39"/>
      <c r="AO34" s="39"/>
      <c r="AP34" s="33"/>
      <c r="AQ34" s="77"/>
      <c r="AR34" s="39"/>
      <c r="AS34" s="39"/>
      <c r="AT34" s="76"/>
      <c r="AU34" s="39"/>
      <c r="AV34" s="78"/>
      <c r="AW34" s="33"/>
      <c r="AX34" s="77"/>
      <c r="AY34" s="39"/>
      <c r="AZ34" s="39"/>
      <c r="BA34" s="76"/>
      <c r="BB34" s="39"/>
      <c r="BC34" s="78"/>
      <c r="BD34" s="33"/>
      <c r="BE34" s="77"/>
      <c r="BF34" s="39"/>
      <c r="BG34" s="39"/>
      <c r="BH34" s="76"/>
      <c r="BI34" s="39"/>
      <c r="BJ34" s="78"/>
      <c r="BK34" s="33"/>
    </row>
    <row r="35" spans="1:63" ht="30" x14ac:dyDescent="0.35">
      <c r="A35" s="77"/>
      <c r="B35" s="39"/>
      <c r="C35" s="39"/>
      <c r="D35" s="39"/>
      <c r="E35" s="39"/>
      <c r="F35" s="73"/>
      <c r="G35" s="95">
        <f>Table148745323334353633132333[[#This Row],[Hours Worked]]*Table148745323334353633132333[[#This Row],[Rate]]</f>
        <v>0</v>
      </c>
      <c r="H35" s="116"/>
      <c r="I35" s="118">
        <f>IF(Table148745323334353633132333[[#This Row],[Equipment Used (Dropdown)]] &lt;&gt; "", RIGHT(Table148745323334353633132333[[#This Row],[Equipment Used (Dropdown)]],6),0)</f>
        <v>0</v>
      </c>
      <c r="J35" s="94"/>
      <c r="K35" s="95">
        <f>Table148745323334353633132333[[#This Row],[Rate (Auto selects)]]*Table148745323334353633132333[[#This Row],[Hours Used]]</f>
        <v>0</v>
      </c>
      <c r="M35" s="94" t="s">
        <v>101</v>
      </c>
      <c r="N35" s="94" t="s">
        <v>81</v>
      </c>
      <c r="O35" s="107">
        <v>111.43</v>
      </c>
      <c r="S35" s="33"/>
      <c r="T35" s="39"/>
      <c r="U35" s="39"/>
      <c r="V35" s="39"/>
      <c r="W35" s="39"/>
      <c r="X35" s="39"/>
      <c r="Y35" s="112">
        <f>IF(X35 &lt;&gt; "", RIGHT(Table1577531128384858688182838[[#This Row],[Class (Dropdown)]],6),0)</f>
        <v>0</v>
      </c>
      <c r="Z35" s="108"/>
      <c r="AA35" s="107"/>
      <c r="AB35" s="111">
        <f>Table1577531128384858688182838[[#This Row],[Rate (Auto fill)]]*Table1577531128384858688182838[[#This Row],[Hours Groomed]]</f>
        <v>0</v>
      </c>
      <c r="AC35" s="32"/>
      <c r="AD35" s="39"/>
      <c r="AE35" s="39"/>
      <c r="AF35" s="39"/>
      <c r="AG35" s="39"/>
      <c r="AH35" s="78"/>
      <c r="AI35" s="33"/>
      <c r="AJ35" s="39"/>
      <c r="AK35" s="39"/>
      <c r="AL35" s="39"/>
      <c r="AM35" s="76"/>
      <c r="AN35" s="39"/>
      <c r="AO35" s="39"/>
      <c r="AP35" s="33"/>
      <c r="AQ35" s="77"/>
      <c r="AR35" s="39"/>
      <c r="AS35" s="39"/>
      <c r="AT35" s="76"/>
      <c r="AU35" s="39"/>
      <c r="AV35" s="78"/>
      <c r="AW35" s="33"/>
      <c r="AX35" s="77"/>
      <c r="AY35" s="39"/>
      <c r="AZ35" s="39"/>
      <c r="BA35" s="76"/>
      <c r="BB35" s="39"/>
      <c r="BC35" s="78"/>
      <c r="BD35" s="33"/>
      <c r="BE35" s="77"/>
      <c r="BF35" s="39"/>
      <c r="BG35" s="39"/>
      <c r="BH35" s="76"/>
      <c r="BI35" s="39"/>
      <c r="BJ35" s="78"/>
      <c r="BK35" s="33"/>
    </row>
    <row r="36" spans="1:63" ht="30" x14ac:dyDescent="0.35">
      <c r="A36" s="77"/>
      <c r="B36" s="39"/>
      <c r="C36" s="39"/>
      <c r="D36" s="39"/>
      <c r="E36" s="39"/>
      <c r="F36" s="73"/>
      <c r="G36" s="95">
        <f>Table148745323334353633132333[[#This Row],[Hours Worked]]*Table148745323334353633132333[[#This Row],[Rate]]</f>
        <v>0</v>
      </c>
      <c r="H36" s="116"/>
      <c r="I36" s="118">
        <f>IF(Table148745323334353633132333[[#This Row],[Equipment Used (Dropdown)]] &lt;&gt; "", RIGHT(Table148745323334353633132333[[#This Row],[Equipment Used (Dropdown)]],6),0)</f>
        <v>0</v>
      </c>
      <c r="J36" s="94"/>
      <c r="K36" s="95">
        <f>Table148745323334353633132333[[#This Row],[Rate (Auto selects)]]*Table148745323334353633132333[[#This Row],[Hours Used]]</f>
        <v>0</v>
      </c>
      <c r="M36" s="94" t="s">
        <v>102</v>
      </c>
      <c r="N36" s="94" t="s">
        <v>82</v>
      </c>
      <c r="O36" s="107">
        <v>55.85</v>
      </c>
      <c r="S36" s="33"/>
      <c r="T36" s="39"/>
      <c r="U36" s="39"/>
      <c r="V36" s="39"/>
      <c r="W36" s="39"/>
      <c r="X36" s="39"/>
      <c r="Y36" s="112">
        <f>IF(X36 &lt;&gt; "", RIGHT(Table1577531128384858688182838[[#This Row],[Class (Dropdown)]],6),0)</f>
        <v>0</v>
      </c>
      <c r="Z36" s="108"/>
      <c r="AA36" s="107"/>
      <c r="AB36" s="111">
        <f>Table1577531128384858688182838[[#This Row],[Rate (Auto fill)]]*Table1577531128384858688182838[[#This Row],[Hours Groomed]]</f>
        <v>0</v>
      </c>
      <c r="AC36" s="32"/>
      <c r="AD36" s="39"/>
      <c r="AE36" s="39"/>
      <c r="AF36" s="39"/>
      <c r="AG36" s="39"/>
      <c r="AH36" s="78"/>
      <c r="AI36" s="33"/>
      <c r="AJ36" s="39"/>
      <c r="AK36" s="39"/>
      <c r="AL36" s="39"/>
      <c r="AM36" s="76"/>
      <c r="AN36" s="39"/>
      <c r="AO36" s="39"/>
      <c r="AP36" s="33"/>
      <c r="AQ36" s="77"/>
      <c r="AR36" s="39"/>
      <c r="AS36" s="39"/>
      <c r="AT36" s="76"/>
      <c r="AU36" s="39"/>
      <c r="AV36" s="78"/>
      <c r="AW36" s="33"/>
      <c r="AX36" s="77"/>
      <c r="AY36" s="39"/>
      <c r="AZ36" s="39"/>
      <c r="BA36" s="76"/>
      <c r="BB36" s="39"/>
      <c r="BC36" s="78"/>
      <c r="BD36" s="33"/>
      <c r="BE36" s="77"/>
      <c r="BF36" s="39"/>
      <c r="BG36" s="39"/>
      <c r="BH36" s="76"/>
      <c r="BI36" s="39"/>
      <c r="BJ36" s="78"/>
      <c r="BK36" s="33"/>
    </row>
    <row r="37" spans="1:63" ht="30" x14ac:dyDescent="0.35">
      <c r="A37" s="77"/>
      <c r="B37" s="39"/>
      <c r="C37" s="39"/>
      <c r="D37" s="39"/>
      <c r="E37" s="39"/>
      <c r="F37" s="73"/>
      <c r="G37" s="95">
        <f>Table148745323334353633132333[[#This Row],[Hours Worked]]*Table148745323334353633132333[[#This Row],[Rate]]</f>
        <v>0</v>
      </c>
      <c r="H37" s="116"/>
      <c r="I37" s="118">
        <f>IF(Table148745323334353633132333[[#This Row],[Equipment Used (Dropdown)]] &lt;&gt; "", RIGHT(Table148745323334353633132333[[#This Row],[Equipment Used (Dropdown)]],6),0)</f>
        <v>0</v>
      </c>
      <c r="J37" s="94"/>
      <c r="K37" s="95">
        <f>Table148745323334353633132333[[#This Row],[Rate (Auto selects)]]*Table148745323334353633132333[[#This Row],[Hours Used]]</f>
        <v>0</v>
      </c>
      <c r="M37" s="94" t="s">
        <v>103</v>
      </c>
      <c r="N37" s="94" t="s">
        <v>83</v>
      </c>
      <c r="O37" s="107">
        <v>68.040000000000006</v>
      </c>
      <c r="S37" s="33"/>
      <c r="T37" s="39"/>
      <c r="U37" s="39"/>
      <c r="V37" s="39"/>
      <c r="W37" s="39"/>
      <c r="X37" s="39"/>
      <c r="Y37" s="112">
        <f>IF(X37 &lt;&gt; "", RIGHT(Table1577531128384858688182838[[#This Row],[Class (Dropdown)]],6),0)</f>
        <v>0</v>
      </c>
      <c r="Z37" s="108"/>
      <c r="AA37" s="107"/>
      <c r="AB37" s="111">
        <f>Table1577531128384858688182838[[#This Row],[Rate (Auto fill)]]*Table1577531128384858688182838[[#This Row],[Hours Groomed]]</f>
        <v>0</v>
      </c>
      <c r="AC37" s="32"/>
      <c r="AD37" s="39"/>
      <c r="AE37" s="39"/>
      <c r="AF37" s="39"/>
      <c r="AG37" s="39"/>
      <c r="AH37" s="78"/>
      <c r="AI37" s="33"/>
      <c r="AJ37" s="39"/>
      <c r="AK37" s="39"/>
      <c r="AL37" s="39"/>
      <c r="AM37" s="76"/>
      <c r="AN37" s="39"/>
      <c r="AO37" s="39"/>
      <c r="AP37" s="33"/>
      <c r="AQ37" s="77"/>
      <c r="AR37" s="39"/>
      <c r="AS37" s="39"/>
      <c r="AT37" s="76"/>
      <c r="AU37" s="39"/>
      <c r="AV37" s="78"/>
      <c r="AW37" s="33"/>
      <c r="AX37" s="77"/>
      <c r="AY37" s="39"/>
      <c r="AZ37" s="39"/>
      <c r="BA37" s="76"/>
      <c r="BB37" s="39"/>
      <c r="BC37" s="78"/>
      <c r="BD37" s="33"/>
      <c r="BE37" s="77"/>
      <c r="BF37" s="39"/>
      <c r="BG37" s="39"/>
      <c r="BH37" s="76"/>
      <c r="BI37" s="39"/>
      <c r="BJ37" s="78"/>
      <c r="BK37" s="33"/>
    </row>
    <row r="38" spans="1:63" x14ac:dyDescent="0.35">
      <c r="A38" s="77"/>
      <c r="B38" s="39"/>
      <c r="C38" s="39"/>
      <c r="D38" s="39"/>
      <c r="E38" s="39"/>
      <c r="F38" s="73"/>
      <c r="G38" s="95">
        <f>Table148745323334353633132333[[#This Row],[Hours Worked]]*Table148745323334353633132333[[#This Row],[Rate]]</f>
        <v>0</v>
      </c>
      <c r="H38" s="116"/>
      <c r="I38" s="118">
        <f>IF(Table148745323334353633132333[[#This Row],[Equipment Used (Dropdown)]] &lt;&gt; "", RIGHT(Table148745323334353633132333[[#This Row],[Equipment Used (Dropdown)]],6),0)</f>
        <v>0</v>
      </c>
      <c r="J38" s="94"/>
      <c r="K38" s="95">
        <f>Table148745323334353633132333[[#This Row],[Rate (Auto selects)]]*Table148745323334353633132333[[#This Row],[Hours Used]]</f>
        <v>0</v>
      </c>
      <c r="S38" s="33"/>
      <c r="T38" s="39"/>
      <c r="U38" s="39"/>
      <c r="V38" s="39"/>
      <c r="W38" s="39"/>
      <c r="X38" s="39"/>
      <c r="Y38" s="112">
        <f>IF(X38 &lt;&gt; "", RIGHT(Table1577531128384858688182838[[#This Row],[Class (Dropdown)]],6),0)</f>
        <v>0</v>
      </c>
      <c r="Z38" s="108"/>
      <c r="AA38" s="107"/>
      <c r="AB38" s="111">
        <f>Table1577531128384858688182838[[#This Row],[Rate (Auto fill)]]*Table1577531128384858688182838[[#This Row],[Hours Groomed]]</f>
        <v>0</v>
      </c>
      <c r="AC38" s="32"/>
      <c r="AD38" s="39"/>
      <c r="AE38" s="39"/>
      <c r="AF38" s="39"/>
      <c r="AG38" s="39"/>
      <c r="AH38" s="78"/>
      <c r="AI38" s="33"/>
      <c r="AJ38" s="39"/>
      <c r="AK38" s="39"/>
      <c r="AL38" s="39"/>
      <c r="AM38" s="76"/>
      <c r="AN38" s="39"/>
      <c r="AO38" s="39"/>
      <c r="AP38" s="33"/>
      <c r="AQ38" s="77"/>
      <c r="AR38" s="39"/>
      <c r="AS38" s="39"/>
      <c r="AT38" s="76"/>
      <c r="AU38" s="39"/>
      <c r="AV38" s="78"/>
      <c r="AW38" s="33"/>
      <c r="AX38" s="77"/>
      <c r="AY38" s="39"/>
      <c r="AZ38" s="39"/>
      <c r="BA38" s="76"/>
      <c r="BB38" s="39"/>
      <c r="BC38" s="78"/>
      <c r="BD38" s="33"/>
      <c r="BE38" s="77"/>
      <c r="BF38" s="39"/>
      <c r="BG38" s="39"/>
      <c r="BH38" s="76"/>
      <c r="BI38" s="39"/>
      <c r="BJ38" s="78"/>
      <c r="BK38" s="33"/>
    </row>
    <row r="39" spans="1:63" x14ac:dyDescent="0.35">
      <c r="A39" s="77"/>
      <c r="B39" s="39"/>
      <c r="C39" s="39"/>
      <c r="D39" s="39"/>
      <c r="E39" s="39"/>
      <c r="F39" s="73"/>
      <c r="G39" s="95">
        <f>Table148745323334353633132333[[#This Row],[Hours Worked]]*Table148745323334353633132333[[#This Row],[Rate]]</f>
        <v>0</v>
      </c>
      <c r="H39" s="116"/>
      <c r="I39" s="118">
        <f>IF(Table148745323334353633132333[[#This Row],[Equipment Used (Dropdown)]] &lt;&gt; "", RIGHT(Table148745323334353633132333[[#This Row],[Equipment Used (Dropdown)]],6),0)</f>
        <v>0</v>
      </c>
      <c r="J39" s="94"/>
      <c r="K39" s="95">
        <f>Table148745323334353633132333[[#This Row],[Rate (Auto selects)]]*Table148745323334353633132333[[#This Row],[Hours Used]]</f>
        <v>0</v>
      </c>
      <c r="S39" s="33"/>
      <c r="T39" s="39"/>
      <c r="U39" s="39"/>
      <c r="V39" s="39"/>
      <c r="W39" s="39"/>
      <c r="X39" s="39"/>
      <c r="Y39" s="112">
        <f>IF(X39 &lt;&gt; "", RIGHT(Table1577531128384858688182838[[#This Row],[Class (Dropdown)]],6),0)</f>
        <v>0</v>
      </c>
      <c r="Z39" s="108"/>
      <c r="AA39" s="107"/>
      <c r="AB39" s="111">
        <f>Table1577531128384858688182838[[#This Row],[Rate (Auto fill)]]*Table1577531128384858688182838[[#This Row],[Hours Groomed]]</f>
        <v>0</v>
      </c>
      <c r="AC39" s="32"/>
      <c r="AD39" s="39"/>
      <c r="AE39" s="39"/>
      <c r="AF39" s="39"/>
      <c r="AG39" s="39"/>
      <c r="AH39" s="78"/>
      <c r="AI39" s="33"/>
      <c r="AJ39" s="39"/>
      <c r="AK39" s="39"/>
      <c r="AL39" s="39"/>
      <c r="AM39" s="76"/>
      <c r="AN39" s="39"/>
      <c r="AO39" s="39"/>
      <c r="AP39" s="33"/>
      <c r="AQ39" s="77"/>
      <c r="AR39" s="39"/>
      <c r="AS39" s="39"/>
      <c r="AT39" s="76"/>
      <c r="AU39" s="39"/>
      <c r="AV39" s="78"/>
      <c r="AW39" s="33"/>
      <c r="AX39" s="77"/>
      <c r="AY39" s="39"/>
      <c r="AZ39" s="39"/>
      <c r="BA39" s="76"/>
      <c r="BB39" s="39"/>
      <c r="BC39" s="78"/>
      <c r="BD39" s="33"/>
      <c r="BE39" s="77"/>
      <c r="BF39" s="39"/>
      <c r="BG39" s="39"/>
      <c r="BH39" s="76"/>
      <c r="BI39" s="39"/>
      <c r="BJ39" s="78"/>
      <c r="BK39" s="33"/>
    </row>
    <row r="40" spans="1:63" x14ac:dyDescent="0.35">
      <c r="A40" s="77"/>
      <c r="B40" s="39"/>
      <c r="C40" s="39"/>
      <c r="D40" s="39"/>
      <c r="E40" s="39"/>
      <c r="F40" s="73"/>
      <c r="G40" s="95">
        <f>Table148745323334353633132333[[#This Row],[Hours Worked]]*Table148745323334353633132333[[#This Row],[Rate]]</f>
        <v>0</v>
      </c>
      <c r="H40" s="116"/>
      <c r="I40" s="118">
        <f>IF(Table148745323334353633132333[[#This Row],[Equipment Used (Dropdown)]] &lt;&gt; "", RIGHT(Table148745323334353633132333[[#This Row],[Equipment Used (Dropdown)]],6),0)</f>
        <v>0</v>
      </c>
      <c r="J40" s="94"/>
      <c r="K40" s="95">
        <f>Table148745323334353633132333[[#This Row],[Rate (Auto selects)]]*Table148745323334353633132333[[#This Row],[Hours Used]]</f>
        <v>0</v>
      </c>
      <c r="S40" s="33"/>
      <c r="T40" s="39"/>
      <c r="U40" s="39"/>
      <c r="V40" s="39"/>
      <c r="W40" s="39"/>
      <c r="X40" s="39"/>
      <c r="Y40" s="112">
        <f>IF(X40 &lt;&gt; "", RIGHT(Table1577531128384858688182838[[#This Row],[Class (Dropdown)]],6),0)</f>
        <v>0</v>
      </c>
      <c r="Z40" s="108"/>
      <c r="AA40" s="107"/>
      <c r="AB40" s="111">
        <f>Table1577531128384858688182838[[#This Row],[Rate (Auto fill)]]*Table1577531128384858688182838[[#This Row],[Hours Groomed]]</f>
        <v>0</v>
      </c>
      <c r="AC40" s="32"/>
      <c r="AD40" s="39"/>
      <c r="AE40" s="39"/>
      <c r="AF40" s="39"/>
      <c r="AG40" s="39"/>
      <c r="AH40" s="78"/>
      <c r="AI40" s="33"/>
      <c r="AJ40" s="39"/>
      <c r="AK40" s="39"/>
      <c r="AL40" s="39"/>
      <c r="AM40" s="76"/>
      <c r="AN40" s="39"/>
      <c r="AO40" s="39"/>
      <c r="AP40" s="33"/>
      <c r="AQ40" s="77"/>
      <c r="AR40" s="39"/>
      <c r="AS40" s="39"/>
      <c r="AT40" s="76"/>
      <c r="AU40" s="39"/>
      <c r="AV40" s="78"/>
      <c r="AW40" s="33"/>
      <c r="AX40" s="77"/>
      <c r="AY40" s="39"/>
      <c r="AZ40" s="39"/>
      <c r="BA40" s="76"/>
      <c r="BB40" s="39"/>
      <c r="BC40" s="78"/>
      <c r="BD40" s="33"/>
      <c r="BE40" s="77"/>
      <c r="BF40" s="39"/>
      <c r="BG40" s="39"/>
      <c r="BH40" s="76"/>
      <c r="BI40" s="39"/>
      <c r="BJ40" s="78"/>
      <c r="BK40" s="33"/>
    </row>
    <row r="41" spans="1:63" x14ac:dyDescent="0.35">
      <c r="A41" s="77"/>
      <c r="B41" s="39"/>
      <c r="C41" s="39"/>
      <c r="D41" s="39"/>
      <c r="E41" s="39"/>
      <c r="F41" s="73"/>
      <c r="G41" s="95">
        <f>Table148745323334353633132333[[#This Row],[Hours Worked]]*Table148745323334353633132333[[#This Row],[Rate]]</f>
        <v>0</v>
      </c>
      <c r="H41" s="116"/>
      <c r="I41" s="118">
        <f>IF(Table148745323334353633132333[[#This Row],[Equipment Used (Dropdown)]] &lt;&gt; "", RIGHT(Table148745323334353633132333[[#This Row],[Equipment Used (Dropdown)]],6),0)</f>
        <v>0</v>
      </c>
      <c r="J41" s="94"/>
      <c r="K41" s="95">
        <f>Table148745323334353633132333[[#This Row],[Rate (Auto selects)]]*Table148745323334353633132333[[#This Row],[Hours Used]]</f>
        <v>0</v>
      </c>
      <c r="S41" s="33"/>
      <c r="T41" s="39"/>
      <c r="U41" s="39"/>
      <c r="V41" s="39"/>
      <c r="W41" s="39"/>
      <c r="X41" s="39"/>
      <c r="Y41" s="112">
        <f>IF(X41 &lt;&gt; "", RIGHT(Table1577531128384858688182838[[#This Row],[Class (Dropdown)]],6),0)</f>
        <v>0</v>
      </c>
      <c r="Z41" s="108"/>
      <c r="AA41" s="107"/>
      <c r="AB41" s="111">
        <f>Table1577531128384858688182838[[#This Row],[Rate (Auto fill)]]*Table1577531128384858688182838[[#This Row],[Hours Groomed]]</f>
        <v>0</v>
      </c>
      <c r="AC41" s="32"/>
      <c r="AD41" s="39"/>
      <c r="AE41" s="39"/>
      <c r="AF41" s="39"/>
      <c r="AG41" s="39"/>
      <c r="AH41" s="78"/>
      <c r="AI41" s="33"/>
      <c r="AJ41" s="39"/>
      <c r="AK41" s="39"/>
      <c r="AL41" s="39"/>
      <c r="AM41" s="76"/>
      <c r="AN41" s="39"/>
      <c r="AO41" s="39"/>
      <c r="AP41" s="33"/>
      <c r="AQ41" s="77"/>
      <c r="AR41" s="39"/>
      <c r="AS41" s="39"/>
      <c r="AT41" s="76"/>
      <c r="AU41" s="39"/>
      <c r="AV41" s="78"/>
      <c r="AW41" s="33"/>
      <c r="AX41" s="77"/>
      <c r="AY41" s="39"/>
      <c r="AZ41" s="39"/>
      <c r="BA41" s="76"/>
      <c r="BB41" s="39"/>
      <c r="BC41" s="78"/>
      <c r="BD41" s="33"/>
      <c r="BE41" s="77"/>
      <c r="BF41" s="39"/>
      <c r="BG41" s="39"/>
      <c r="BH41" s="76"/>
      <c r="BI41" s="39"/>
      <c r="BJ41" s="78"/>
      <c r="BK41" s="33"/>
    </row>
    <row r="42" spans="1:63" ht="15.6" thickBot="1" x14ac:dyDescent="0.4">
      <c r="A42" s="77"/>
      <c r="B42" s="39"/>
      <c r="C42" s="39"/>
      <c r="D42" s="39"/>
      <c r="E42" s="39"/>
      <c r="F42" s="73"/>
      <c r="G42" s="95">
        <f>Table148745323334353633132333[[#This Row],[Hours Worked]]*Table148745323334353633132333[[#This Row],[Rate]]</f>
        <v>0</v>
      </c>
      <c r="H42" s="116"/>
      <c r="I42" s="118">
        <f>IF(Table148745323334353633132333[[#This Row],[Equipment Used (Dropdown)]] &lt;&gt; "", RIGHT(Table148745323334353633132333[[#This Row],[Equipment Used (Dropdown)]],6),0)</f>
        <v>0</v>
      </c>
      <c r="J42" s="94"/>
      <c r="K42" s="95">
        <f>Table148745323334353633132333[[#This Row],[Rate (Auto selects)]]*Table148745323334353633132333[[#This Row],[Hours Used]]</f>
        <v>0</v>
      </c>
      <c r="S42" s="33"/>
      <c r="T42" s="39"/>
      <c r="U42" s="39"/>
      <c r="V42" s="39"/>
      <c r="W42" s="39"/>
      <c r="X42" s="39"/>
      <c r="Y42" s="112">
        <f>IF(X42 &lt;&gt; "", RIGHT(Table1577531128384858688182838[[#This Row],[Class (Dropdown)]],6),0)</f>
        <v>0</v>
      </c>
      <c r="Z42" s="108"/>
      <c r="AA42" s="107"/>
      <c r="AB42" s="111">
        <f>Table1577531128384858688182838[[#This Row],[Rate (Auto fill)]]*Table1577531128384858688182838[[#This Row],[Hours Groomed]]</f>
        <v>0</v>
      </c>
      <c r="AC42" s="32"/>
      <c r="AD42" s="39"/>
      <c r="AE42" s="82"/>
      <c r="AF42" s="82"/>
      <c r="AG42" s="82"/>
      <c r="AH42" s="83"/>
      <c r="AI42" s="33"/>
      <c r="AJ42" s="39"/>
      <c r="AK42" s="39"/>
      <c r="AL42" s="39"/>
      <c r="AM42" s="76"/>
      <c r="AN42" s="39"/>
      <c r="AO42" s="39"/>
      <c r="AP42" s="33"/>
      <c r="AQ42" s="77"/>
      <c r="AR42" s="39"/>
      <c r="AS42" s="39"/>
      <c r="AT42" s="76"/>
      <c r="AU42" s="39"/>
      <c r="AV42" s="78"/>
      <c r="AW42" s="33"/>
      <c r="AX42" s="77"/>
      <c r="AY42" s="39"/>
      <c r="AZ42" s="39"/>
      <c r="BA42" s="76"/>
      <c r="BB42" s="39"/>
      <c r="BC42" s="78"/>
      <c r="BD42" s="33"/>
      <c r="BE42" s="77"/>
      <c r="BF42" s="39"/>
      <c r="BG42" s="39"/>
      <c r="BH42" s="76"/>
      <c r="BI42" s="39"/>
      <c r="BJ42" s="78"/>
      <c r="BK42" s="33"/>
    </row>
    <row r="43" spans="1:63" x14ac:dyDescent="0.35">
      <c r="A43" s="77"/>
      <c r="B43" s="39"/>
      <c r="C43" s="39"/>
      <c r="D43" s="39"/>
      <c r="E43" s="39"/>
      <c r="F43" s="73"/>
      <c r="G43" s="95">
        <f>Table148745323334353633132333[[#This Row],[Hours Worked]]*Table148745323334353633132333[[#This Row],[Rate]]</f>
        <v>0</v>
      </c>
      <c r="H43" s="116"/>
      <c r="I43" s="118">
        <f>IF(Table148745323334353633132333[[#This Row],[Equipment Used (Dropdown)]] &lt;&gt; "", RIGHT(Table148745323334353633132333[[#This Row],[Equipment Used (Dropdown)]],6),0)</f>
        <v>0</v>
      </c>
      <c r="J43" s="94"/>
      <c r="K43" s="95">
        <f>Table148745323334353633132333[[#This Row],[Rate (Auto selects)]]*Table148745323334353633132333[[#This Row],[Hours Used]]</f>
        <v>0</v>
      </c>
      <c r="S43" s="33"/>
      <c r="T43" s="39"/>
      <c r="U43" s="39"/>
      <c r="V43" s="39"/>
      <c r="W43" s="39"/>
      <c r="X43" s="39"/>
      <c r="Y43" s="112">
        <f>IF(X43 &lt;&gt; "", RIGHT(Table1577531128384858688182838[[#This Row],[Class (Dropdown)]],6),0)</f>
        <v>0</v>
      </c>
      <c r="Z43" s="108"/>
      <c r="AA43" s="107"/>
      <c r="AB43" s="111">
        <f>Table1577531128384858688182838[[#This Row],[Rate (Auto fill)]]*Table1577531128384858688182838[[#This Row],[Hours Groomed]]</f>
        <v>0</v>
      </c>
      <c r="AC43" s="32"/>
      <c r="AD43" s="84"/>
      <c r="AE43" s="85"/>
      <c r="AF43" s="85"/>
      <c r="AI43" s="33"/>
      <c r="AJ43" s="39"/>
      <c r="AK43" s="39"/>
      <c r="AL43" s="39"/>
      <c r="AM43" s="76"/>
      <c r="AN43" s="39"/>
      <c r="AO43" s="39"/>
      <c r="AP43" s="33"/>
      <c r="AQ43" s="77"/>
      <c r="AR43" s="39"/>
      <c r="AS43" s="39"/>
      <c r="AT43" s="76"/>
      <c r="AU43" s="39"/>
      <c r="AV43" s="78"/>
      <c r="AW43" s="33"/>
      <c r="AX43" s="77"/>
      <c r="AY43" s="39"/>
      <c r="AZ43" s="39"/>
      <c r="BA43" s="76"/>
      <c r="BB43" s="39"/>
      <c r="BC43" s="78"/>
      <c r="BD43" s="33"/>
      <c r="BE43" s="77"/>
      <c r="BF43" s="39"/>
      <c r="BG43" s="39"/>
      <c r="BH43" s="76"/>
      <c r="BI43" s="39"/>
      <c r="BJ43" s="78"/>
      <c r="BK43" s="33"/>
    </row>
    <row r="44" spans="1:63" x14ac:dyDescent="0.35">
      <c r="A44" s="77"/>
      <c r="B44" s="39"/>
      <c r="C44" s="39"/>
      <c r="D44" s="39"/>
      <c r="E44" s="39"/>
      <c r="F44" s="73"/>
      <c r="G44" s="95">
        <f>Table148745323334353633132333[[#This Row],[Hours Worked]]*Table148745323334353633132333[[#This Row],[Rate]]</f>
        <v>0</v>
      </c>
      <c r="H44" s="116"/>
      <c r="I44" s="118">
        <f>IF(Table148745323334353633132333[[#This Row],[Equipment Used (Dropdown)]] &lt;&gt; "", RIGHT(Table148745323334353633132333[[#This Row],[Equipment Used (Dropdown)]],6),0)</f>
        <v>0</v>
      </c>
      <c r="J44" s="94"/>
      <c r="K44" s="95">
        <f>Table148745323334353633132333[[#This Row],[Rate (Auto selects)]]*Table148745323334353633132333[[#This Row],[Hours Used]]</f>
        <v>0</v>
      </c>
      <c r="S44" s="33"/>
      <c r="T44" s="39"/>
      <c r="U44" s="39"/>
      <c r="V44" s="39"/>
      <c r="W44" s="39"/>
      <c r="X44" s="39"/>
      <c r="Y44" s="112">
        <f>IF(X44 &lt;&gt; "", RIGHT(Table1577531128384858688182838[[#This Row],[Class (Dropdown)]],6),0)</f>
        <v>0</v>
      </c>
      <c r="Z44" s="108"/>
      <c r="AA44" s="107"/>
      <c r="AB44" s="111">
        <f>Table1577531128384858688182838[[#This Row],[Rate (Auto fill)]]*Table1577531128384858688182838[[#This Row],[Hours Groomed]]</f>
        <v>0</v>
      </c>
      <c r="AC44" s="32"/>
      <c r="AD44" s="84"/>
      <c r="AE44" s="85"/>
      <c r="AF44" s="85"/>
      <c r="AI44" s="33"/>
      <c r="AJ44" s="39"/>
      <c r="AK44" s="39"/>
      <c r="AL44" s="39"/>
      <c r="AM44" s="76"/>
      <c r="AN44" s="39"/>
      <c r="AO44" s="39"/>
      <c r="AP44" s="33"/>
      <c r="AQ44" s="77"/>
      <c r="AR44" s="39"/>
      <c r="AS44" s="39"/>
      <c r="AT44" s="76"/>
      <c r="AU44" s="39"/>
      <c r="AV44" s="78"/>
      <c r="AW44" s="33"/>
      <c r="AX44" s="77"/>
      <c r="AY44" s="39"/>
      <c r="AZ44" s="39"/>
      <c r="BA44" s="76"/>
      <c r="BB44" s="39"/>
      <c r="BC44" s="78"/>
      <c r="BD44" s="33"/>
      <c r="BE44" s="77"/>
      <c r="BF44" s="39"/>
      <c r="BG44" s="39"/>
      <c r="BH44" s="76"/>
      <c r="BI44" s="39"/>
      <c r="BJ44" s="78"/>
      <c r="BK44" s="33"/>
    </row>
    <row r="45" spans="1:63" x14ac:dyDescent="0.35">
      <c r="A45" s="77"/>
      <c r="B45" s="39"/>
      <c r="C45" s="39"/>
      <c r="D45" s="39"/>
      <c r="E45" s="39"/>
      <c r="F45" s="73"/>
      <c r="G45" s="95">
        <f>Table148745323334353633132333[[#This Row],[Hours Worked]]*Table148745323334353633132333[[#This Row],[Rate]]</f>
        <v>0</v>
      </c>
      <c r="H45" s="116"/>
      <c r="I45" s="118">
        <f>IF(Table148745323334353633132333[[#This Row],[Equipment Used (Dropdown)]] &lt;&gt; "", RIGHT(Table148745323334353633132333[[#This Row],[Equipment Used (Dropdown)]],6),0)</f>
        <v>0</v>
      </c>
      <c r="J45" s="94"/>
      <c r="K45" s="95">
        <f>Table148745323334353633132333[[#This Row],[Rate (Auto selects)]]*Table148745323334353633132333[[#This Row],[Hours Used]]</f>
        <v>0</v>
      </c>
      <c r="S45" s="33"/>
      <c r="T45" s="39"/>
      <c r="U45" s="39"/>
      <c r="V45" s="39"/>
      <c r="W45" s="39"/>
      <c r="X45" s="39"/>
      <c r="Y45" s="112">
        <f>IF(X45 &lt;&gt; "", RIGHT(Table1577531128384858688182838[[#This Row],[Class (Dropdown)]],6),0)</f>
        <v>0</v>
      </c>
      <c r="Z45" s="108"/>
      <c r="AA45" s="107"/>
      <c r="AB45" s="111">
        <f>Table1577531128384858688182838[[#This Row],[Rate (Auto fill)]]*Table1577531128384858688182838[[#This Row],[Hours Groomed]]</f>
        <v>0</v>
      </c>
      <c r="AC45" s="32"/>
      <c r="AD45" s="84"/>
      <c r="AE45" s="85"/>
      <c r="AF45" s="85"/>
      <c r="AI45" s="33"/>
      <c r="AJ45" s="39"/>
      <c r="AK45" s="39"/>
      <c r="AL45" s="39"/>
      <c r="AM45" s="76"/>
      <c r="AN45" s="39"/>
      <c r="AO45" s="39"/>
      <c r="AP45" s="33"/>
      <c r="AQ45" s="77"/>
      <c r="AR45" s="39"/>
      <c r="AS45" s="39"/>
      <c r="AT45" s="76"/>
      <c r="AU45" s="39"/>
      <c r="AV45" s="78"/>
      <c r="AW45" s="33"/>
      <c r="AX45" s="77"/>
      <c r="AY45" s="39"/>
      <c r="AZ45" s="39"/>
      <c r="BA45" s="76"/>
      <c r="BB45" s="39"/>
      <c r="BC45" s="78"/>
      <c r="BD45" s="33"/>
      <c r="BE45" s="77"/>
      <c r="BF45" s="39"/>
      <c r="BG45" s="39"/>
      <c r="BH45" s="76"/>
      <c r="BI45" s="39"/>
      <c r="BJ45" s="78"/>
      <c r="BK45" s="33"/>
    </row>
    <row r="46" spans="1:63" x14ac:dyDescent="0.35">
      <c r="A46" s="77"/>
      <c r="B46" s="39"/>
      <c r="C46" s="39"/>
      <c r="D46" s="39"/>
      <c r="E46" s="39"/>
      <c r="F46" s="73"/>
      <c r="G46" s="95">
        <f>Table148745323334353633132333[[#This Row],[Hours Worked]]*Table148745323334353633132333[[#This Row],[Rate]]</f>
        <v>0</v>
      </c>
      <c r="H46" s="116"/>
      <c r="I46" s="118">
        <f>IF(Table148745323334353633132333[[#This Row],[Equipment Used (Dropdown)]] &lt;&gt; "", RIGHT(Table148745323334353633132333[[#This Row],[Equipment Used (Dropdown)]],6),0)</f>
        <v>0</v>
      </c>
      <c r="J46" s="94"/>
      <c r="K46" s="95">
        <f>Table148745323334353633132333[[#This Row],[Rate (Auto selects)]]*Table148745323334353633132333[[#This Row],[Hours Used]]</f>
        <v>0</v>
      </c>
      <c r="S46" s="33"/>
      <c r="T46" s="39"/>
      <c r="U46" s="39"/>
      <c r="V46" s="39"/>
      <c r="W46" s="39"/>
      <c r="X46" s="39"/>
      <c r="Y46" s="112">
        <f>IF(X46 &lt;&gt; "", RIGHT(Table1577531128384858688182838[[#This Row],[Class (Dropdown)]],6),0)</f>
        <v>0</v>
      </c>
      <c r="Z46" s="108"/>
      <c r="AA46" s="107"/>
      <c r="AB46" s="111">
        <f>Table1577531128384858688182838[[#This Row],[Rate (Auto fill)]]*Table1577531128384858688182838[[#This Row],[Hours Groomed]]</f>
        <v>0</v>
      </c>
      <c r="AC46" s="32"/>
      <c r="AD46" s="84"/>
      <c r="AE46" s="85"/>
      <c r="AF46" s="85"/>
      <c r="AI46" s="33"/>
      <c r="AJ46" s="39"/>
      <c r="AK46" s="39"/>
      <c r="AL46" s="39"/>
      <c r="AM46" s="76"/>
      <c r="AN46" s="39"/>
      <c r="AO46" s="39"/>
      <c r="AP46" s="33"/>
      <c r="AQ46" s="77"/>
      <c r="AR46" s="39"/>
      <c r="AS46" s="39"/>
      <c r="AT46" s="76"/>
      <c r="AU46" s="39"/>
      <c r="AV46" s="78"/>
      <c r="AW46" s="33"/>
      <c r="AX46" s="77"/>
      <c r="AY46" s="39"/>
      <c r="AZ46" s="39"/>
      <c r="BA46" s="76"/>
      <c r="BB46" s="39"/>
      <c r="BC46" s="78"/>
      <c r="BD46" s="33"/>
      <c r="BE46" s="77"/>
      <c r="BF46" s="39"/>
      <c r="BG46" s="39"/>
      <c r="BH46" s="76"/>
      <c r="BI46" s="39"/>
      <c r="BJ46" s="78"/>
      <c r="BK46" s="33"/>
    </row>
    <row r="47" spans="1:63" x14ac:dyDescent="0.35">
      <c r="A47" s="77"/>
      <c r="B47" s="39"/>
      <c r="C47" s="39"/>
      <c r="D47" s="39"/>
      <c r="E47" s="39"/>
      <c r="F47" s="73"/>
      <c r="G47" s="95">
        <f>Table148745323334353633132333[[#This Row],[Hours Worked]]*Table148745323334353633132333[[#This Row],[Rate]]</f>
        <v>0</v>
      </c>
      <c r="H47" s="116"/>
      <c r="I47" s="118">
        <f>IF(Table148745323334353633132333[[#This Row],[Equipment Used (Dropdown)]] &lt;&gt; "", RIGHT(Table148745323334353633132333[[#This Row],[Equipment Used (Dropdown)]],6),0)</f>
        <v>0</v>
      </c>
      <c r="J47" s="94"/>
      <c r="K47" s="95">
        <f>Table148745323334353633132333[[#This Row],[Rate (Auto selects)]]*Table148745323334353633132333[[#This Row],[Hours Used]]</f>
        <v>0</v>
      </c>
      <c r="S47" s="33"/>
      <c r="T47" s="39"/>
      <c r="U47" s="39"/>
      <c r="V47" s="39"/>
      <c r="W47" s="39"/>
      <c r="X47" s="39"/>
      <c r="Y47" s="112">
        <f>IF(X47 &lt;&gt; "", RIGHT(Table1577531128384858688182838[[#This Row],[Class (Dropdown)]],6),0)</f>
        <v>0</v>
      </c>
      <c r="Z47" s="108"/>
      <c r="AA47" s="107"/>
      <c r="AB47" s="111">
        <f>Table1577531128384858688182838[[#This Row],[Rate (Auto fill)]]*Table1577531128384858688182838[[#This Row],[Hours Groomed]]</f>
        <v>0</v>
      </c>
      <c r="AC47" s="32"/>
      <c r="AD47" s="84"/>
      <c r="AE47" s="85"/>
      <c r="AF47" s="85"/>
      <c r="AI47" s="33"/>
      <c r="AJ47" s="39"/>
      <c r="AK47" s="39"/>
      <c r="AL47" s="39"/>
      <c r="AM47" s="76"/>
      <c r="AN47" s="39"/>
      <c r="AO47" s="39"/>
      <c r="AP47" s="33"/>
      <c r="AQ47" s="77"/>
      <c r="AR47" s="39"/>
      <c r="AS47" s="39"/>
      <c r="AT47" s="76"/>
      <c r="AU47" s="39"/>
      <c r="AV47" s="78"/>
      <c r="AW47" s="33"/>
      <c r="AX47" s="77"/>
      <c r="AY47" s="39"/>
      <c r="AZ47" s="39"/>
      <c r="BA47" s="76"/>
      <c r="BB47" s="39"/>
      <c r="BC47" s="78"/>
      <c r="BD47" s="33"/>
      <c r="BE47" s="77"/>
      <c r="BF47" s="39"/>
      <c r="BG47" s="39"/>
      <c r="BH47" s="76"/>
      <c r="BI47" s="39"/>
      <c r="BJ47" s="78"/>
      <c r="BK47" s="33"/>
    </row>
    <row r="48" spans="1:63" x14ac:dyDescent="0.35">
      <c r="A48" s="77"/>
      <c r="B48" s="39"/>
      <c r="C48" s="39"/>
      <c r="D48" s="39"/>
      <c r="E48" s="39"/>
      <c r="F48" s="73"/>
      <c r="G48" s="95">
        <f>Table148745323334353633132333[[#This Row],[Hours Worked]]*Table148745323334353633132333[[#This Row],[Rate]]</f>
        <v>0</v>
      </c>
      <c r="H48" s="116"/>
      <c r="I48" s="118">
        <f>IF(Table148745323334353633132333[[#This Row],[Equipment Used (Dropdown)]] &lt;&gt; "", RIGHT(Table148745323334353633132333[[#This Row],[Equipment Used (Dropdown)]],6),0)</f>
        <v>0</v>
      </c>
      <c r="J48" s="94"/>
      <c r="K48" s="95">
        <f>Table148745323334353633132333[[#This Row],[Rate (Auto selects)]]*Table148745323334353633132333[[#This Row],[Hours Used]]</f>
        <v>0</v>
      </c>
      <c r="S48" s="33"/>
      <c r="T48" s="39"/>
      <c r="U48" s="39"/>
      <c r="V48" s="39"/>
      <c r="W48" s="39"/>
      <c r="X48" s="39"/>
      <c r="Y48" s="112">
        <f>IF(X48 &lt;&gt; "", RIGHT(Table1577531128384858688182838[[#This Row],[Class (Dropdown)]],6),0)</f>
        <v>0</v>
      </c>
      <c r="Z48" s="108"/>
      <c r="AA48" s="107"/>
      <c r="AB48" s="111">
        <f>Table1577531128384858688182838[[#This Row],[Rate (Auto fill)]]*Table1577531128384858688182838[[#This Row],[Hours Groomed]]</f>
        <v>0</v>
      </c>
      <c r="AC48" s="32"/>
      <c r="AD48" s="84"/>
      <c r="AE48" s="85"/>
      <c r="AF48" s="85"/>
      <c r="AI48" s="33"/>
      <c r="AJ48" s="39"/>
      <c r="AK48" s="39"/>
      <c r="AL48" s="39"/>
      <c r="AM48" s="76"/>
      <c r="AN48" s="39"/>
      <c r="AO48" s="39"/>
      <c r="AP48" s="33"/>
      <c r="AQ48" s="77"/>
      <c r="AR48" s="39"/>
      <c r="AS48" s="39"/>
      <c r="AT48" s="76"/>
      <c r="AU48" s="39"/>
      <c r="AV48" s="78"/>
      <c r="AW48" s="33"/>
      <c r="AX48" s="77"/>
      <c r="AY48" s="39"/>
      <c r="AZ48" s="39"/>
      <c r="BA48" s="76"/>
      <c r="BB48" s="39"/>
      <c r="BC48" s="78"/>
      <c r="BD48" s="33"/>
      <c r="BE48" s="77"/>
      <c r="BF48" s="39"/>
      <c r="BG48" s="39"/>
      <c r="BH48" s="76"/>
      <c r="BI48" s="39"/>
      <c r="BJ48" s="78"/>
      <c r="BK48" s="33"/>
    </row>
    <row r="49" spans="1:63" x14ac:dyDescent="0.35">
      <c r="A49" s="77"/>
      <c r="B49" s="39"/>
      <c r="C49" s="39"/>
      <c r="D49" s="39"/>
      <c r="E49" s="39"/>
      <c r="F49" s="73"/>
      <c r="G49" s="95">
        <f>Table148745323334353633132333[[#This Row],[Hours Worked]]*Table148745323334353633132333[[#This Row],[Rate]]</f>
        <v>0</v>
      </c>
      <c r="H49" s="116"/>
      <c r="I49" s="118">
        <f>IF(Table148745323334353633132333[[#This Row],[Equipment Used (Dropdown)]] &lt;&gt; "", RIGHT(Table148745323334353633132333[[#This Row],[Equipment Used (Dropdown)]],6),0)</f>
        <v>0</v>
      </c>
      <c r="J49" s="94"/>
      <c r="K49" s="95">
        <f>Table148745323334353633132333[[#This Row],[Rate (Auto selects)]]*Table148745323334353633132333[[#This Row],[Hours Used]]</f>
        <v>0</v>
      </c>
      <c r="S49" s="33"/>
      <c r="T49" s="39"/>
      <c r="U49" s="39"/>
      <c r="V49" s="39"/>
      <c r="W49" s="39"/>
      <c r="X49" s="39"/>
      <c r="Y49" s="112">
        <f>IF(X49 &lt;&gt; "", RIGHT(Table1577531128384858688182838[[#This Row],[Class (Dropdown)]],6),0)</f>
        <v>0</v>
      </c>
      <c r="Z49" s="108"/>
      <c r="AA49" s="107"/>
      <c r="AB49" s="111">
        <f>Table1577531128384858688182838[[#This Row],[Rate (Auto fill)]]*Table1577531128384858688182838[[#This Row],[Hours Groomed]]</f>
        <v>0</v>
      </c>
      <c r="AC49" s="32"/>
      <c r="AD49" s="84"/>
      <c r="AE49" s="85"/>
      <c r="AF49" s="85"/>
      <c r="AI49" s="33"/>
      <c r="AJ49" s="39"/>
      <c r="AK49" s="39"/>
      <c r="AL49" s="39"/>
      <c r="AM49" s="76"/>
      <c r="AN49" s="39"/>
      <c r="AO49" s="39"/>
      <c r="AP49" s="33"/>
      <c r="AQ49" s="77"/>
      <c r="AR49" s="39"/>
      <c r="AS49" s="39"/>
      <c r="AT49" s="76"/>
      <c r="AU49" s="39"/>
      <c r="AV49" s="78"/>
      <c r="AW49" s="33"/>
      <c r="AX49" s="77"/>
      <c r="AY49" s="39"/>
      <c r="AZ49" s="39"/>
      <c r="BA49" s="76"/>
      <c r="BB49" s="39"/>
      <c r="BC49" s="78"/>
      <c r="BD49" s="33"/>
      <c r="BE49" s="77"/>
      <c r="BF49" s="39"/>
      <c r="BG49" s="39"/>
      <c r="BH49" s="76"/>
      <c r="BI49" s="39"/>
      <c r="BJ49" s="78"/>
      <c r="BK49" s="33"/>
    </row>
    <row r="50" spans="1:63" x14ac:dyDescent="0.35">
      <c r="A50" s="77"/>
      <c r="B50" s="39"/>
      <c r="C50" s="39"/>
      <c r="D50" s="39"/>
      <c r="E50" s="39"/>
      <c r="F50" s="73"/>
      <c r="G50" s="95">
        <f>Table148745323334353633132333[[#This Row],[Hours Worked]]*Table148745323334353633132333[[#This Row],[Rate]]</f>
        <v>0</v>
      </c>
      <c r="H50" s="116"/>
      <c r="I50" s="118">
        <f>IF(Table148745323334353633132333[[#This Row],[Equipment Used (Dropdown)]] &lt;&gt; "", RIGHT(Table148745323334353633132333[[#This Row],[Equipment Used (Dropdown)]],6),0)</f>
        <v>0</v>
      </c>
      <c r="J50" s="94"/>
      <c r="K50" s="95">
        <f>Table148745323334353633132333[[#This Row],[Rate (Auto selects)]]*Table148745323334353633132333[[#This Row],[Hours Used]]</f>
        <v>0</v>
      </c>
      <c r="S50" s="33"/>
      <c r="T50" s="39"/>
      <c r="U50" s="39"/>
      <c r="V50" s="39"/>
      <c r="W50" s="39"/>
      <c r="X50" s="39"/>
      <c r="Y50" s="112">
        <f>IF(X50 &lt;&gt; "", RIGHT(Table1577531128384858688182838[[#This Row],[Class (Dropdown)]],6),0)</f>
        <v>0</v>
      </c>
      <c r="Z50" s="108"/>
      <c r="AA50" s="107"/>
      <c r="AB50" s="111">
        <f>Table1577531128384858688182838[[#This Row],[Rate (Auto fill)]]*Table1577531128384858688182838[[#This Row],[Hours Groomed]]</f>
        <v>0</v>
      </c>
      <c r="AC50" s="32"/>
      <c r="AD50" s="84"/>
      <c r="AE50" s="85"/>
      <c r="AF50" s="85"/>
      <c r="AI50" s="33"/>
      <c r="AJ50" s="39"/>
      <c r="AK50" s="39"/>
      <c r="AL50" s="39"/>
      <c r="AM50" s="76"/>
      <c r="AN50" s="39"/>
      <c r="AO50" s="39"/>
      <c r="AP50" s="33"/>
      <c r="AQ50" s="77"/>
      <c r="AR50" s="39"/>
      <c r="AS50" s="39"/>
      <c r="AT50" s="76"/>
      <c r="AU50" s="39"/>
      <c r="AV50" s="78"/>
      <c r="AW50" s="33"/>
      <c r="AX50" s="77"/>
      <c r="AY50" s="39"/>
      <c r="AZ50" s="39"/>
      <c r="BA50" s="76"/>
      <c r="BB50" s="39"/>
      <c r="BC50" s="78"/>
      <c r="BD50" s="33"/>
      <c r="BE50" s="77"/>
      <c r="BF50" s="39"/>
      <c r="BG50" s="39"/>
      <c r="BH50" s="76"/>
      <c r="BI50" s="39"/>
      <c r="BJ50" s="78"/>
      <c r="BK50" s="33"/>
    </row>
    <row r="51" spans="1:63" x14ac:dyDescent="0.35">
      <c r="A51" s="77"/>
      <c r="B51" s="39"/>
      <c r="C51" s="39"/>
      <c r="D51" s="39"/>
      <c r="E51" s="39"/>
      <c r="F51" s="73"/>
      <c r="G51" s="95">
        <f>Table148745323334353633132333[[#This Row],[Hours Worked]]*Table148745323334353633132333[[#This Row],[Rate]]</f>
        <v>0</v>
      </c>
      <c r="H51" s="116"/>
      <c r="I51" s="118">
        <f>IF(Table148745323334353633132333[[#This Row],[Equipment Used (Dropdown)]] &lt;&gt; "", RIGHT(Table148745323334353633132333[[#This Row],[Equipment Used (Dropdown)]],6),0)</f>
        <v>0</v>
      </c>
      <c r="J51" s="94"/>
      <c r="K51" s="95">
        <f>Table148745323334353633132333[[#This Row],[Rate (Auto selects)]]*Table148745323334353633132333[[#This Row],[Hours Used]]</f>
        <v>0</v>
      </c>
      <c r="S51" s="33"/>
      <c r="T51" s="39"/>
      <c r="U51" s="39"/>
      <c r="V51" s="39"/>
      <c r="W51" s="39"/>
      <c r="X51" s="39"/>
      <c r="Y51" s="112">
        <f>IF(X51 &lt;&gt; "", RIGHT(Table1577531128384858688182838[[#This Row],[Class (Dropdown)]],6),0)</f>
        <v>0</v>
      </c>
      <c r="Z51" s="108"/>
      <c r="AA51" s="107"/>
      <c r="AB51" s="111">
        <f>Table1577531128384858688182838[[#This Row],[Rate (Auto fill)]]*Table1577531128384858688182838[[#This Row],[Hours Groomed]]</f>
        <v>0</v>
      </c>
      <c r="AC51" s="32"/>
      <c r="AD51" s="84"/>
      <c r="AE51" s="85"/>
      <c r="AF51" s="85"/>
      <c r="AI51" s="33"/>
      <c r="AJ51" s="39"/>
      <c r="AK51" s="39"/>
      <c r="AL51" s="39"/>
      <c r="AM51" s="76"/>
      <c r="AN51" s="39"/>
      <c r="AO51" s="39"/>
      <c r="AP51" s="33"/>
      <c r="AQ51" s="77"/>
      <c r="AR51" s="39"/>
      <c r="AS51" s="39"/>
      <c r="AT51" s="76"/>
      <c r="AU51" s="39"/>
      <c r="AV51" s="78"/>
      <c r="AW51" s="33"/>
      <c r="AX51" s="77"/>
      <c r="AY51" s="39"/>
      <c r="AZ51" s="39"/>
      <c r="BA51" s="76"/>
      <c r="BB51" s="39"/>
      <c r="BC51" s="78"/>
      <c r="BD51" s="33"/>
      <c r="BE51" s="77"/>
      <c r="BF51" s="39"/>
      <c r="BG51" s="39"/>
      <c r="BH51" s="76"/>
      <c r="BI51" s="39"/>
      <c r="BJ51" s="78"/>
      <c r="BK51" s="33"/>
    </row>
    <row r="52" spans="1:63" x14ac:dyDescent="0.35">
      <c r="A52" s="77"/>
      <c r="B52" s="39"/>
      <c r="C52" s="39"/>
      <c r="D52" s="39"/>
      <c r="E52" s="39"/>
      <c r="F52" s="73"/>
      <c r="G52" s="95">
        <f>Table148745323334353633132333[[#This Row],[Hours Worked]]*Table148745323334353633132333[[#This Row],[Rate]]</f>
        <v>0</v>
      </c>
      <c r="H52" s="116"/>
      <c r="I52" s="118">
        <f>IF(Table148745323334353633132333[[#This Row],[Equipment Used (Dropdown)]] &lt;&gt; "", RIGHT(Table148745323334353633132333[[#This Row],[Equipment Used (Dropdown)]],6),0)</f>
        <v>0</v>
      </c>
      <c r="J52" s="94"/>
      <c r="K52" s="95">
        <f>Table148745323334353633132333[[#This Row],[Rate (Auto selects)]]*Table148745323334353633132333[[#This Row],[Hours Used]]</f>
        <v>0</v>
      </c>
      <c r="S52" s="33"/>
      <c r="T52" s="39"/>
      <c r="U52" s="39"/>
      <c r="V52" s="39"/>
      <c r="W52" s="39"/>
      <c r="X52" s="39"/>
      <c r="Y52" s="112">
        <f>IF(X52 &lt;&gt; "", RIGHT(Table1577531128384858688182838[[#This Row],[Class (Dropdown)]],6),0)</f>
        <v>0</v>
      </c>
      <c r="Z52" s="108"/>
      <c r="AA52" s="107"/>
      <c r="AB52" s="111">
        <f>Table1577531128384858688182838[[#This Row],[Rate (Auto fill)]]*Table1577531128384858688182838[[#This Row],[Hours Groomed]]</f>
        <v>0</v>
      </c>
      <c r="AC52" s="32"/>
      <c r="AD52" s="84"/>
      <c r="AE52" s="85"/>
      <c r="AF52" s="85"/>
      <c r="AI52" s="33"/>
      <c r="AJ52" s="39"/>
      <c r="AK52" s="39"/>
      <c r="AL52" s="39"/>
      <c r="AM52" s="76"/>
      <c r="AN52" s="39"/>
      <c r="AO52" s="39"/>
      <c r="AP52" s="33"/>
      <c r="AQ52" s="77"/>
      <c r="AR52" s="39"/>
      <c r="AS52" s="39"/>
      <c r="AT52" s="76"/>
      <c r="AU52" s="39"/>
      <c r="AV52" s="78"/>
      <c r="AW52" s="33"/>
      <c r="AX52" s="77"/>
      <c r="AY52" s="39"/>
      <c r="AZ52" s="39"/>
      <c r="BA52" s="76"/>
      <c r="BB52" s="39"/>
      <c r="BC52" s="78"/>
      <c r="BD52" s="33"/>
      <c r="BE52" s="77"/>
      <c r="BF52" s="39"/>
      <c r="BG52" s="39"/>
      <c r="BH52" s="76"/>
      <c r="BI52" s="39"/>
      <c r="BJ52" s="78"/>
      <c r="BK52" s="33"/>
    </row>
    <row r="53" spans="1:63" x14ac:dyDescent="0.35">
      <c r="A53" s="77"/>
      <c r="B53" s="39"/>
      <c r="C53" s="39"/>
      <c r="D53" s="39"/>
      <c r="E53" s="39"/>
      <c r="F53" s="73"/>
      <c r="G53" s="95">
        <f>Table148745323334353633132333[[#This Row],[Hours Worked]]*Table148745323334353633132333[[#This Row],[Rate]]</f>
        <v>0</v>
      </c>
      <c r="H53" s="116"/>
      <c r="I53" s="118">
        <f>IF(Table148745323334353633132333[[#This Row],[Equipment Used (Dropdown)]] &lt;&gt; "", RIGHT(Table148745323334353633132333[[#This Row],[Equipment Used (Dropdown)]],6),0)</f>
        <v>0</v>
      </c>
      <c r="J53" s="94"/>
      <c r="K53" s="95">
        <f>Table148745323334353633132333[[#This Row],[Rate (Auto selects)]]*Table148745323334353633132333[[#This Row],[Hours Used]]</f>
        <v>0</v>
      </c>
      <c r="S53" s="33"/>
      <c r="T53" s="39"/>
      <c r="U53" s="39"/>
      <c r="V53" s="39"/>
      <c r="W53" s="39"/>
      <c r="X53" s="39"/>
      <c r="Y53" s="112">
        <f>IF(X53 &lt;&gt; "", RIGHT(Table1577531128384858688182838[[#This Row],[Class (Dropdown)]],6),0)</f>
        <v>0</v>
      </c>
      <c r="Z53" s="108"/>
      <c r="AA53" s="107"/>
      <c r="AB53" s="111">
        <f>Table1577531128384858688182838[[#This Row],[Rate (Auto fill)]]*Table1577531128384858688182838[[#This Row],[Hours Groomed]]</f>
        <v>0</v>
      </c>
      <c r="AC53" s="32"/>
      <c r="AD53" s="84"/>
      <c r="AE53" s="85"/>
      <c r="AF53" s="85"/>
      <c r="AI53" s="33"/>
      <c r="AJ53" s="39"/>
      <c r="AK53" s="39"/>
      <c r="AL53" s="39"/>
      <c r="AM53" s="76"/>
      <c r="AN53" s="39"/>
      <c r="AO53" s="39"/>
      <c r="AP53" s="33"/>
      <c r="AQ53" s="77"/>
      <c r="AR53" s="39"/>
      <c r="AS53" s="39"/>
      <c r="AT53" s="76"/>
      <c r="AU53" s="39"/>
      <c r="AV53" s="78"/>
      <c r="AW53" s="33"/>
      <c r="AX53" s="77"/>
      <c r="AY53" s="39"/>
      <c r="AZ53" s="39"/>
      <c r="BA53" s="76"/>
      <c r="BB53" s="39"/>
      <c r="BC53" s="78"/>
      <c r="BD53" s="33"/>
      <c r="BE53" s="77"/>
      <c r="BF53" s="39"/>
      <c r="BG53" s="39"/>
      <c r="BH53" s="76"/>
      <c r="BI53" s="39"/>
      <c r="BJ53" s="78"/>
      <c r="BK53" s="33"/>
    </row>
    <row r="54" spans="1:63" x14ac:dyDescent="0.35">
      <c r="A54" s="77"/>
      <c r="B54" s="39"/>
      <c r="C54" s="39"/>
      <c r="D54" s="39"/>
      <c r="E54" s="39"/>
      <c r="F54" s="73"/>
      <c r="G54" s="95">
        <f>Table148745323334353633132333[[#This Row],[Hours Worked]]*Table148745323334353633132333[[#This Row],[Rate]]</f>
        <v>0</v>
      </c>
      <c r="H54" s="116"/>
      <c r="I54" s="118">
        <f>IF(Table148745323334353633132333[[#This Row],[Equipment Used (Dropdown)]] &lt;&gt; "", RIGHT(Table148745323334353633132333[[#This Row],[Equipment Used (Dropdown)]],6),0)</f>
        <v>0</v>
      </c>
      <c r="J54" s="94"/>
      <c r="K54" s="95">
        <f>Table148745323334353633132333[[#This Row],[Rate (Auto selects)]]*Table148745323334353633132333[[#This Row],[Hours Used]]</f>
        <v>0</v>
      </c>
      <c r="S54" s="33"/>
      <c r="T54" s="39"/>
      <c r="U54" s="39"/>
      <c r="V54" s="39"/>
      <c r="W54" s="39"/>
      <c r="X54" s="39"/>
      <c r="Y54" s="112">
        <f>IF(X54 &lt;&gt; "", RIGHT(Table1577531128384858688182838[[#This Row],[Class (Dropdown)]],6),0)</f>
        <v>0</v>
      </c>
      <c r="Z54" s="108"/>
      <c r="AA54" s="107"/>
      <c r="AB54" s="111">
        <f>Table1577531128384858688182838[[#This Row],[Rate (Auto fill)]]*Table1577531128384858688182838[[#This Row],[Hours Groomed]]</f>
        <v>0</v>
      </c>
      <c r="AC54" s="32"/>
      <c r="AD54" s="84"/>
      <c r="AE54" s="85"/>
      <c r="AF54" s="85"/>
      <c r="AI54" s="33"/>
      <c r="AJ54" s="39"/>
      <c r="AK54" s="39"/>
      <c r="AL54" s="39"/>
      <c r="AM54" s="76"/>
      <c r="AN54" s="39"/>
      <c r="AO54" s="39"/>
      <c r="AP54" s="33"/>
      <c r="AQ54" s="77"/>
      <c r="AR54" s="39"/>
      <c r="AS54" s="39"/>
      <c r="AT54" s="76"/>
      <c r="AU54" s="39"/>
      <c r="AV54" s="78"/>
      <c r="AW54" s="33"/>
      <c r="AX54" s="77"/>
      <c r="AY54" s="39"/>
      <c r="AZ54" s="39"/>
      <c r="BA54" s="76"/>
      <c r="BB54" s="39"/>
      <c r="BC54" s="78"/>
      <c r="BD54" s="33"/>
      <c r="BE54" s="77"/>
      <c r="BF54" s="39"/>
      <c r="BG54" s="39"/>
      <c r="BH54" s="76"/>
      <c r="BI54" s="39"/>
      <c r="BJ54" s="78"/>
      <c r="BK54" s="33"/>
    </row>
    <row r="55" spans="1:63" x14ac:dyDescent="0.35">
      <c r="A55" s="77"/>
      <c r="B55" s="39"/>
      <c r="C55" s="39"/>
      <c r="D55" s="39"/>
      <c r="E55" s="39"/>
      <c r="F55" s="73"/>
      <c r="G55" s="95">
        <f>Table148745323334353633132333[[#This Row],[Hours Worked]]*Table148745323334353633132333[[#This Row],[Rate]]</f>
        <v>0</v>
      </c>
      <c r="H55" s="116"/>
      <c r="I55" s="118">
        <f>IF(Table148745323334353633132333[[#This Row],[Equipment Used (Dropdown)]] &lt;&gt; "", RIGHT(Table148745323334353633132333[[#This Row],[Equipment Used (Dropdown)]],6),0)</f>
        <v>0</v>
      </c>
      <c r="J55" s="94"/>
      <c r="K55" s="95">
        <f>Table148745323334353633132333[[#This Row],[Rate (Auto selects)]]*Table148745323334353633132333[[#This Row],[Hours Used]]</f>
        <v>0</v>
      </c>
      <c r="S55" s="33"/>
      <c r="T55" s="39"/>
      <c r="U55" s="39"/>
      <c r="V55" s="39"/>
      <c r="W55" s="39"/>
      <c r="X55" s="39"/>
      <c r="Y55" s="112">
        <f>IF(X55 &lt;&gt; "", RIGHT(Table1577531128384858688182838[[#This Row],[Class (Dropdown)]],6),0)</f>
        <v>0</v>
      </c>
      <c r="Z55" s="108"/>
      <c r="AA55" s="107"/>
      <c r="AB55" s="111">
        <f>Table1577531128384858688182838[[#This Row],[Rate (Auto fill)]]*Table1577531128384858688182838[[#This Row],[Hours Groomed]]</f>
        <v>0</v>
      </c>
      <c r="AC55" s="32"/>
      <c r="AD55" s="84"/>
      <c r="AE55" s="85"/>
      <c r="AF55" s="85"/>
      <c r="AI55" s="33"/>
      <c r="AJ55" s="39"/>
      <c r="AK55" s="39"/>
      <c r="AL55" s="39"/>
      <c r="AM55" s="76"/>
      <c r="AN55" s="39"/>
      <c r="AO55" s="39"/>
      <c r="AP55" s="33"/>
      <c r="AQ55" s="77"/>
      <c r="AR55" s="39"/>
      <c r="AS55" s="39"/>
      <c r="AT55" s="76"/>
      <c r="AU55" s="39"/>
      <c r="AV55" s="78"/>
      <c r="AW55" s="33"/>
      <c r="AX55" s="77"/>
      <c r="AY55" s="39"/>
      <c r="AZ55" s="39"/>
      <c r="BA55" s="76"/>
      <c r="BB55" s="39"/>
      <c r="BC55" s="78"/>
      <c r="BD55" s="33"/>
      <c r="BE55" s="77"/>
      <c r="BF55" s="39"/>
      <c r="BG55" s="39"/>
      <c r="BH55" s="76"/>
      <c r="BI55" s="39"/>
      <c r="BJ55" s="78"/>
      <c r="BK55" s="33"/>
    </row>
    <row r="56" spans="1:63" x14ac:dyDescent="0.35">
      <c r="A56" s="77"/>
      <c r="B56" s="39"/>
      <c r="C56" s="39"/>
      <c r="D56" s="39"/>
      <c r="E56" s="39"/>
      <c r="F56" s="73"/>
      <c r="G56" s="95">
        <f>Table148745323334353633132333[[#This Row],[Hours Worked]]*Table148745323334353633132333[[#This Row],[Rate]]</f>
        <v>0</v>
      </c>
      <c r="H56" s="116"/>
      <c r="I56" s="118">
        <f>IF(Table148745323334353633132333[[#This Row],[Equipment Used (Dropdown)]] &lt;&gt; "", RIGHT(Table148745323334353633132333[[#This Row],[Equipment Used (Dropdown)]],6),0)</f>
        <v>0</v>
      </c>
      <c r="J56" s="94"/>
      <c r="K56" s="95">
        <f>Table148745323334353633132333[[#This Row],[Rate (Auto selects)]]*Table148745323334353633132333[[#This Row],[Hours Used]]</f>
        <v>0</v>
      </c>
      <c r="S56" s="33"/>
      <c r="T56" s="39"/>
      <c r="U56" s="39"/>
      <c r="V56" s="39"/>
      <c r="W56" s="39"/>
      <c r="X56" s="39"/>
      <c r="Y56" s="112">
        <f>IF(X56 &lt;&gt; "", RIGHT(Table1577531128384858688182838[[#This Row],[Class (Dropdown)]],6),0)</f>
        <v>0</v>
      </c>
      <c r="Z56" s="108"/>
      <c r="AA56" s="107"/>
      <c r="AB56" s="111">
        <f>Table1577531128384858688182838[[#This Row],[Rate (Auto fill)]]*Table1577531128384858688182838[[#This Row],[Hours Groomed]]</f>
        <v>0</v>
      </c>
      <c r="AC56" s="32"/>
      <c r="AD56" s="84"/>
      <c r="AE56" s="85"/>
      <c r="AF56" s="85"/>
      <c r="AI56" s="33"/>
      <c r="AJ56" s="39"/>
      <c r="AK56" s="39"/>
      <c r="AL56" s="39"/>
      <c r="AM56" s="76"/>
      <c r="AN56" s="39"/>
      <c r="AO56" s="39"/>
      <c r="AP56" s="33"/>
      <c r="AQ56" s="77"/>
      <c r="AR56" s="39"/>
      <c r="AS56" s="39"/>
      <c r="AT56" s="76"/>
      <c r="AU56" s="39"/>
      <c r="AV56" s="78"/>
      <c r="AW56" s="33"/>
      <c r="AX56" s="77"/>
      <c r="AY56" s="39"/>
      <c r="AZ56" s="39"/>
      <c r="BA56" s="76"/>
      <c r="BB56" s="39"/>
      <c r="BC56" s="78"/>
      <c r="BD56" s="33"/>
      <c r="BE56" s="77"/>
      <c r="BF56" s="39"/>
      <c r="BG56" s="39"/>
      <c r="BH56" s="76"/>
      <c r="BI56" s="39"/>
      <c r="BJ56" s="78"/>
      <c r="BK56" s="33"/>
    </row>
    <row r="57" spans="1:63" x14ac:dyDescent="0.35">
      <c r="A57" s="77"/>
      <c r="B57" s="39"/>
      <c r="C57" s="39"/>
      <c r="D57" s="39"/>
      <c r="E57" s="39"/>
      <c r="F57" s="73"/>
      <c r="G57" s="95">
        <f>Table148745323334353633132333[[#This Row],[Hours Worked]]*Table148745323334353633132333[[#This Row],[Rate]]</f>
        <v>0</v>
      </c>
      <c r="H57" s="116"/>
      <c r="I57" s="118">
        <f>IF(Table148745323334353633132333[[#This Row],[Equipment Used (Dropdown)]] &lt;&gt; "", RIGHT(Table148745323334353633132333[[#This Row],[Equipment Used (Dropdown)]],6),0)</f>
        <v>0</v>
      </c>
      <c r="J57" s="94"/>
      <c r="K57" s="95">
        <f>Table148745323334353633132333[[#This Row],[Rate (Auto selects)]]*Table148745323334353633132333[[#This Row],[Hours Used]]</f>
        <v>0</v>
      </c>
      <c r="S57" s="33"/>
      <c r="T57" s="39"/>
      <c r="U57" s="39"/>
      <c r="V57" s="39"/>
      <c r="W57" s="39"/>
      <c r="X57" s="39"/>
      <c r="Y57" s="112">
        <f>IF(X57 &lt;&gt; "", RIGHT(Table1577531128384858688182838[[#This Row],[Class (Dropdown)]],6),0)</f>
        <v>0</v>
      </c>
      <c r="Z57" s="108"/>
      <c r="AA57" s="107"/>
      <c r="AB57" s="111">
        <f>Table1577531128384858688182838[[#This Row],[Rate (Auto fill)]]*Table1577531128384858688182838[[#This Row],[Hours Groomed]]</f>
        <v>0</v>
      </c>
      <c r="AC57" s="32"/>
      <c r="AD57" s="84"/>
      <c r="AE57" s="85"/>
      <c r="AF57" s="85"/>
      <c r="AI57" s="33"/>
      <c r="AJ57" s="39"/>
      <c r="AK57" s="39"/>
      <c r="AL57" s="39"/>
      <c r="AM57" s="76"/>
      <c r="AN57" s="39"/>
      <c r="AO57" s="39"/>
      <c r="AP57" s="33"/>
      <c r="AQ57" s="77"/>
      <c r="AR57" s="39"/>
      <c r="AS57" s="39"/>
      <c r="AT57" s="76"/>
      <c r="AU57" s="39"/>
      <c r="AV57" s="78"/>
      <c r="AW57" s="33"/>
      <c r="AX57" s="77"/>
      <c r="AY57" s="39"/>
      <c r="AZ57" s="39"/>
      <c r="BA57" s="76"/>
      <c r="BB57" s="39"/>
      <c r="BC57" s="78"/>
      <c r="BD57" s="33"/>
      <c r="BE57" s="77"/>
      <c r="BF57" s="39"/>
      <c r="BG57" s="39"/>
      <c r="BH57" s="76"/>
      <c r="BI57" s="39"/>
      <c r="BJ57" s="78"/>
      <c r="BK57" s="33"/>
    </row>
    <row r="58" spans="1:63" x14ac:dyDescent="0.35">
      <c r="A58" s="77"/>
      <c r="B58" s="39"/>
      <c r="C58" s="39"/>
      <c r="D58" s="39"/>
      <c r="E58" s="39"/>
      <c r="F58" s="73"/>
      <c r="G58" s="95">
        <f>Table148745323334353633132333[[#This Row],[Hours Worked]]*Table148745323334353633132333[[#This Row],[Rate]]</f>
        <v>0</v>
      </c>
      <c r="H58" s="116"/>
      <c r="I58" s="118">
        <f>IF(Table148745323334353633132333[[#This Row],[Equipment Used (Dropdown)]] &lt;&gt; "", RIGHT(Table148745323334353633132333[[#This Row],[Equipment Used (Dropdown)]],6),0)</f>
        <v>0</v>
      </c>
      <c r="J58" s="94"/>
      <c r="K58" s="95">
        <f>Table148745323334353633132333[[#This Row],[Rate (Auto selects)]]*Table148745323334353633132333[[#This Row],[Hours Used]]</f>
        <v>0</v>
      </c>
      <c r="S58" s="33"/>
      <c r="T58" s="39"/>
      <c r="U58" s="39"/>
      <c r="V58" s="39"/>
      <c r="W58" s="39"/>
      <c r="X58" s="39"/>
      <c r="Y58" s="112">
        <f>IF(X58 &lt;&gt; "", RIGHT(Table1577531128384858688182838[[#This Row],[Class (Dropdown)]],6),0)</f>
        <v>0</v>
      </c>
      <c r="Z58" s="108"/>
      <c r="AA58" s="107"/>
      <c r="AB58" s="111">
        <f>Table1577531128384858688182838[[#This Row],[Rate (Auto fill)]]*Table1577531128384858688182838[[#This Row],[Hours Groomed]]</f>
        <v>0</v>
      </c>
      <c r="AC58" s="32"/>
      <c r="AD58" s="84"/>
      <c r="AE58" s="85"/>
      <c r="AF58" s="85"/>
      <c r="AI58" s="33"/>
      <c r="AJ58" s="39"/>
      <c r="AK58" s="39"/>
      <c r="AL58" s="39"/>
      <c r="AM58" s="76"/>
      <c r="AN58" s="39"/>
      <c r="AO58" s="39"/>
      <c r="AP58" s="33"/>
      <c r="AQ58" s="77"/>
      <c r="AR58" s="39"/>
      <c r="AS58" s="39"/>
      <c r="AT58" s="76"/>
      <c r="AU58" s="39"/>
      <c r="AV58" s="78"/>
      <c r="AW58" s="33"/>
      <c r="AX58" s="77"/>
      <c r="AY58" s="39"/>
      <c r="AZ58" s="39"/>
      <c r="BA58" s="76"/>
      <c r="BB58" s="39"/>
      <c r="BC58" s="78"/>
      <c r="BD58" s="33"/>
      <c r="BE58" s="77"/>
      <c r="BF58" s="39"/>
      <c r="BG58" s="39"/>
      <c r="BH58" s="76"/>
      <c r="BI58" s="39"/>
      <c r="BJ58" s="78"/>
      <c r="BK58" s="33"/>
    </row>
    <row r="59" spans="1:63" x14ac:dyDescent="0.35">
      <c r="A59" s="77"/>
      <c r="B59" s="39"/>
      <c r="C59" s="39"/>
      <c r="D59" s="39"/>
      <c r="E59" s="39"/>
      <c r="F59" s="73"/>
      <c r="G59" s="95">
        <f>Table148745323334353633132333[[#This Row],[Hours Worked]]*Table148745323334353633132333[[#This Row],[Rate]]</f>
        <v>0</v>
      </c>
      <c r="H59" s="116"/>
      <c r="I59" s="118">
        <f>IF(Table148745323334353633132333[[#This Row],[Equipment Used (Dropdown)]] &lt;&gt; "", RIGHT(Table148745323334353633132333[[#This Row],[Equipment Used (Dropdown)]],6),0)</f>
        <v>0</v>
      </c>
      <c r="J59" s="94"/>
      <c r="K59" s="95">
        <f>Table148745323334353633132333[[#This Row],[Rate (Auto selects)]]*Table148745323334353633132333[[#This Row],[Hours Used]]</f>
        <v>0</v>
      </c>
      <c r="S59" s="33"/>
      <c r="T59" s="39"/>
      <c r="U59" s="39"/>
      <c r="V59" s="39"/>
      <c r="W59" s="39"/>
      <c r="X59" s="39"/>
      <c r="Y59" s="112">
        <f>IF(X59 &lt;&gt; "", RIGHT(Table1577531128384858688182838[[#This Row],[Class (Dropdown)]],6),0)</f>
        <v>0</v>
      </c>
      <c r="Z59" s="108"/>
      <c r="AA59" s="107"/>
      <c r="AB59" s="111">
        <f>Table1577531128384858688182838[[#This Row],[Rate (Auto fill)]]*Table1577531128384858688182838[[#This Row],[Hours Groomed]]</f>
        <v>0</v>
      </c>
      <c r="AC59" s="32"/>
      <c r="AD59" s="84"/>
      <c r="AE59" s="85"/>
      <c r="AF59" s="85"/>
      <c r="AI59" s="33"/>
      <c r="AJ59" s="39"/>
      <c r="AK59" s="39"/>
      <c r="AL59" s="39"/>
      <c r="AM59" s="76"/>
      <c r="AN59" s="39"/>
      <c r="AO59" s="39"/>
      <c r="AP59" s="33"/>
      <c r="AQ59" s="77"/>
      <c r="AR59" s="39"/>
      <c r="AS59" s="39"/>
      <c r="AT59" s="76"/>
      <c r="AU59" s="39"/>
      <c r="AV59" s="78"/>
      <c r="AW59" s="33"/>
      <c r="AX59" s="77"/>
      <c r="AY59" s="39"/>
      <c r="AZ59" s="39"/>
      <c r="BA59" s="76"/>
      <c r="BB59" s="39"/>
      <c r="BC59" s="78"/>
      <c r="BD59" s="33"/>
      <c r="BE59" s="77"/>
      <c r="BF59" s="39"/>
      <c r="BG59" s="39"/>
      <c r="BH59" s="76"/>
      <c r="BI59" s="39"/>
      <c r="BJ59" s="78"/>
      <c r="BK59" s="33"/>
    </row>
    <row r="60" spans="1:63" x14ac:dyDescent="0.35">
      <c r="A60" s="77"/>
      <c r="B60" s="39"/>
      <c r="C60" s="39"/>
      <c r="D60" s="39"/>
      <c r="E60" s="39"/>
      <c r="F60" s="73"/>
      <c r="G60" s="95">
        <f>Table148745323334353633132333[[#This Row],[Hours Worked]]*Table148745323334353633132333[[#This Row],[Rate]]</f>
        <v>0</v>
      </c>
      <c r="H60" s="116"/>
      <c r="I60" s="118">
        <f>IF(Table148745323334353633132333[[#This Row],[Equipment Used (Dropdown)]] &lt;&gt; "", RIGHT(Table148745323334353633132333[[#This Row],[Equipment Used (Dropdown)]],6),0)</f>
        <v>0</v>
      </c>
      <c r="J60" s="94"/>
      <c r="K60" s="95">
        <f>Table148745323334353633132333[[#This Row],[Rate (Auto selects)]]*Table148745323334353633132333[[#This Row],[Hours Used]]</f>
        <v>0</v>
      </c>
      <c r="S60" s="33"/>
      <c r="T60" s="39"/>
      <c r="U60" s="39"/>
      <c r="V60" s="39"/>
      <c r="W60" s="39"/>
      <c r="X60" s="39"/>
      <c r="Y60" s="112">
        <f>IF(X60 &lt;&gt; "", RIGHT(Table1577531128384858688182838[[#This Row],[Class (Dropdown)]],6),0)</f>
        <v>0</v>
      </c>
      <c r="Z60" s="108"/>
      <c r="AA60" s="107"/>
      <c r="AB60" s="111">
        <f>Table1577531128384858688182838[[#This Row],[Rate (Auto fill)]]*Table1577531128384858688182838[[#This Row],[Hours Groomed]]</f>
        <v>0</v>
      </c>
      <c r="AC60" s="32"/>
      <c r="AD60" s="84"/>
      <c r="AE60" s="85"/>
      <c r="AF60" s="85"/>
      <c r="AI60" s="33"/>
      <c r="AJ60" s="39"/>
      <c r="AK60" s="39"/>
      <c r="AL60" s="39"/>
      <c r="AM60" s="76"/>
      <c r="AN60" s="39"/>
      <c r="AO60" s="39"/>
      <c r="AP60" s="33"/>
      <c r="AQ60" s="77"/>
      <c r="AR60" s="39"/>
      <c r="AS60" s="39"/>
      <c r="AT60" s="76"/>
      <c r="AU60" s="39"/>
      <c r="AV60" s="78"/>
      <c r="AW60" s="33"/>
      <c r="AX60" s="77"/>
      <c r="AY60" s="39"/>
      <c r="AZ60" s="39"/>
      <c r="BA60" s="76"/>
      <c r="BB60" s="39"/>
      <c r="BC60" s="78"/>
      <c r="BD60" s="33"/>
      <c r="BE60" s="77"/>
      <c r="BF60" s="39"/>
      <c r="BG60" s="39"/>
      <c r="BH60" s="76"/>
      <c r="BI60" s="39"/>
      <c r="BJ60" s="78"/>
      <c r="BK60" s="33"/>
    </row>
    <row r="61" spans="1:63" x14ac:dyDescent="0.35">
      <c r="A61" s="77"/>
      <c r="B61" s="39"/>
      <c r="C61" s="39"/>
      <c r="D61" s="39"/>
      <c r="E61" s="39"/>
      <c r="F61" s="73"/>
      <c r="G61" s="95">
        <f>Table148745323334353633132333[[#This Row],[Hours Worked]]*Table148745323334353633132333[[#This Row],[Rate]]</f>
        <v>0</v>
      </c>
      <c r="H61" s="116"/>
      <c r="I61" s="118">
        <f>IF(Table148745323334353633132333[[#This Row],[Equipment Used (Dropdown)]] &lt;&gt; "", RIGHT(Table148745323334353633132333[[#This Row],[Equipment Used (Dropdown)]],6),0)</f>
        <v>0</v>
      </c>
      <c r="J61" s="94"/>
      <c r="K61" s="95">
        <f>Table148745323334353633132333[[#This Row],[Rate (Auto selects)]]*Table148745323334353633132333[[#This Row],[Hours Used]]</f>
        <v>0</v>
      </c>
      <c r="S61" s="33"/>
      <c r="T61" s="39"/>
      <c r="U61" s="39"/>
      <c r="V61" s="39"/>
      <c r="W61" s="39"/>
      <c r="X61" s="39"/>
      <c r="Y61" s="112">
        <f>IF(X61 &lt;&gt; "", RIGHT(Table1577531128384858688182838[[#This Row],[Class (Dropdown)]],6),0)</f>
        <v>0</v>
      </c>
      <c r="Z61" s="108"/>
      <c r="AA61" s="107"/>
      <c r="AB61" s="111">
        <f>Table1577531128384858688182838[[#This Row],[Rate (Auto fill)]]*Table1577531128384858688182838[[#This Row],[Hours Groomed]]</f>
        <v>0</v>
      </c>
      <c r="AC61" s="32"/>
      <c r="AD61" s="84"/>
      <c r="AE61" s="85"/>
      <c r="AF61" s="85"/>
      <c r="AI61" s="33"/>
      <c r="AJ61" s="39"/>
      <c r="AK61" s="39"/>
      <c r="AL61" s="39"/>
      <c r="AM61" s="76"/>
      <c r="AN61" s="39"/>
      <c r="AO61" s="39"/>
      <c r="AP61" s="33"/>
      <c r="AQ61" s="77"/>
      <c r="AR61" s="39"/>
      <c r="AS61" s="39"/>
      <c r="AT61" s="76"/>
      <c r="AU61" s="39"/>
      <c r="AV61" s="78"/>
      <c r="AW61" s="33"/>
      <c r="AX61" s="77"/>
      <c r="AY61" s="39"/>
      <c r="AZ61" s="39"/>
      <c r="BA61" s="76"/>
      <c r="BB61" s="39"/>
      <c r="BC61" s="78"/>
      <c r="BD61" s="33"/>
      <c r="BE61" s="77"/>
      <c r="BF61" s="39"/>
      <c r="BG61" s="39"/>
      <c r="BH61" s="76"/>
      <c r="BI61" s="39"/>
      <c r="BJ61" s="78"/>
      <c r="BK61" s="33"/>
    </row>
    <row r="62" spans="1:63" x14ac:dyDescent="0.35">
      <c r="A62" s="77"/>
      <c r="B62" s="39"/>
      <c r="C62" s="39"/>
      <c r="D62" s="39"/>
      <c r="E62" s="39"/>
      <c r="F62" s="73"/>
      <c r="G62" s="95">
        <f>Table148745323334353633132333[[#This Row],[Hours Worked]]*Table148745323334353633132333[[#This Row],[Rate]]</f>
        <v>0</v>
      </c>
      <c r="H62" s="116"/>
      <c r="I62" s="118">
        <f>IF(Table148745323334353633132333[[#This Row],[Equipment Used (Dropdown)]] &lt;&gt; "", RIGHT(Table148745323334353633132333[[#This Row],[Equipment Used (Dropdown)]],6),0)</f>
        <v>0</v>
      </c>
      <c r="J62" s="94"/>
      <c r="K62" s="95">
        <f>Table148745323334353633132333[[#This Row],[Rate (Auto selects)]]*Table148745323334353633132333[[#This Row],[Hours Used]]</f>
        <v>0</v>
      </c>
      <c r="S62" s="33"/>
      <c r="T62" s="39"/>
      <c r="U62" s="39"/>
      <c r="V62" s="39"/>
      <c r="W62" s="39"/>
      <c r="X62" s="39"/>
      <c r="Y62" s="112">
        <f>IF(X62 &lt;&gt; "", RIGHT(Table1577531128384858688182838[[#This Row],[Class (Dropdown)]],6),0)</f>
        <v>0</v>
      </c>
      <c r="Z62" s="108"/>
      <c r="AA62" s="107"/>
      <c r="AB62" s="111">
        <f>Table1577531128384858688182838[[#This Row],[Rate (Auto fill)]]*Table1577531128384858688182838[[#This Row],[Hours Groomed]]</f>
        <v>0</v>
      </c>
      <c r="AC62" s="32"/>
      <c r="AD62" s="84"/>
      <c r="AE62" s="85"/>
      <c r="AF62" s="85"/>
      <c r="AI62" s="33"/>
      <c r="AJ62" s="39"/>
      <c r="AK62" s="39"/>
      <c r="AL62" s="39"/>
      <c r="AM62" s="76"/>
      <c r="AN62" s="39"/>
      <c r="AO62" s="39"/>
      <c r="AP62" s="33"/>
      <c r="AQ62" s="77"/>
      <c r="AR62" s="39"/>
      <c r="AS62" s="39"/>
      <c r="AT62" s="76"/>
      <c r="AU62" s="39"/>
      <c r="AV62" s="78"/>
      <c r="AW62" s="33"/>
      <c r="AX62" s="77"/>
      <c r="AY62" s="39"/>
      <c r="AZ62" s="39"/>
      <c r="BA62" s="76"/>
      <c r="BB62" s="39"/>
      <c r="BC62" s="78"/>
      <c r="BD62" s="33"/>
      <c r="BE62" s="77"/>
      <c r="BF62" s="39"/>
      <c r="BG62" s="39"/>
      <c r="BH62" s="76"/>
      <c r="BI62" s="39"/>
      <c r="BJ62" s="78"/>
      <c r="BK62" s="33"/>
    </row>
    <row r="63" spans="1:63" x14ac:dyDescent="0.35">
      <c r="A63" s="77"/>
      <c r="B63" s="39"/>
      <c r="C63" s="39"/>
      <c r="D63" s="39"/>
      <c r="E63" s="39"/>
      <c r="F63" s="73"/>
      <c r="G63" s="95">
        <f>Table148745323334353633132333[[#This Row],[Hours Worked]]*Table148745323334353633132333[[#This Row],[Rate]]</f>
        <v>0</v>
      </c>
      <c r="H63" s="116"/>
      <c r="I63" s="118">
        <f>IF(Table148745323334353633132333[[#This Row],[Equipment Used (Dropdown)]] &lt;&gt; "", RIGHT(Table148745323334353633132333[[#This Row],[Equipment Used (Dropdown)]],6),0)</f>
        <v>0</v>
      </c>
      <c r="J63" s="94"/>
      <c r="K63" s="95">
        <f>Table148745323334353633132333[[#This Row],[Rate (Auto selects)]]*Table148745323334353633132333[[#This Row],[Hours Used]]</f>
        <v>0</v>
      </c>
      <c r="S63" s="33"/>
      <c r="T63" s="39"/>
      <c r="U63" s="39"/>
      <c r="V63" s="39"/>
      <c r="W63" s="39"/>
      <c r="X63" s="39"/>
      <c r="Y63" s="112">
        <f>IF(X63 &lt;&gt; "", RIGHT(Table1577531128384858688182838[[#This Row],[Class (Dropdown)]],6),0)</f>
        <v>0</v>
      </c>
      <c r="Z63" s="108"/>
      <c r="AA63" s="107"/>
      <c r="AB63" s="111">
        <f>Table1577531128384858688182838[[#This Row],[Rate (Auto fill)]]*Table1577531128384858688182838[[#This Row],[Hours Groomed]]</f>
        <v>0</v>
      </c>
      <c r="AC63" s="32"/>
      <c r="AD63" s="84"/>
      <c r="AE63" s="85"/>
      <c r="AF63" s="85"/>
      <c r="AI63" s="33"/>
      <c r="AJ63" s="39"/>
      <c r="AK63" s="39"/>
      <c r="AL63" s="39"/>
      <c r="AM63" s="76"/>
      <c r="AN63" s="39"/>
      <c r="AO63" s="39"/>
      <c r="AP63" s="33"/>
      <c r="AQ63" s="77"/>
      <c r="AR63" s="39"/>
      <c r="AS63" s="39"/>
      <c r="AT63" s="76"/>
      <c r="AU63" s="39"/>
      <c r="AV63" s="78"/>
      <c r="AW63" s="33"/>
      <c r="AX63" s="77"/>
      <c r="AY63" s="39"/>
      <c r="AZ63" s="39"/>
      <c r="BA63" s="76"/>
      <c r="BB63" s="39"/>
      <c r="BC63" s="78"/>
      <c r="BD63" s="33"/>
      <c r="BE63" s="77"/>
      <c r="BF63" s="39"/>
      <c r="BG63" s="39"/>
      <c r="BH63" s="76"/>
      <c r="BI63" s="39"/>
      <c r="BJ63" s="78"/>
      <c r="BK63" s="33"/>
    </row>
    <row r="64" spans="1:63" x14ac:dyDescent="0.35">
      <c r="A64" s="77"/>
      <c r="B64" s="39"/>
      <c r="C64" s="39"/>
      <c r="D64" s="39"/>
      <c r="E64" s="39"/>
      <c r="F64" s="73"/>
      <c r="G64" s="95">
        <f>Table148745323334353633132333[[#This Row],[Hours Worked]]*Table148745323334353633132333[[#This Row],[Rate]]</f>
        <v>0</v>
      </c>
      <c r="H64" s="116"/>
      <c r="I64" s="118">
        <f>IF(Table148745323334353633132333[[#This Row],[Equipment Used (Dropdown)]] &lt;&gt; "", RIGHT(Table148745323334353633132333[[#This Row],[Equipment Used (Dropdown)]],6),0)</f>
        <v>0</v>
      </c>
      <c r="J64" s="94"/>
      <c r="K64" s="95">
        <f>Table148745323334353633132333[[#This Row],[Rate (Auto selects)]]*Table148745323334353633132333[[#This Row],[Hours Used]]</f>
        <v>0</v>
      </c>
      <c r="S64" s="33"/>
      <c r="T64" s="39"/>
      <c r="U64" s="39"/>
      <c r="V64" s="39"/>
      <c r="W64" s="39"/>
      <c r="X64" s="39"/>
      <c r="Y64" s="112">
        <f>IF(X64 &lt;&gt; "", RIGHT(Table1577531128384858688182838[[#This Row],[Class (Dropdown)]],6),0)</f>
        <v>0</v>
      </c>
      <c r="Z64" s="108"/>
      <c r="AA64" s="107"/>
      <c r="AB64" s="111">
        <f>Table1577531128384858688182838[[#This Row],[Rate (Auto fill)]]*Table1577531128384858688182838[[#This Row],[Hours Groomed]]</f>
        <v>0</v>
      </c>
      <c r="AC64" s="32"/>
      <c r="AD64" s="84"/>
      <c r="AE64" s="85"/>
      <c r="AF64" s="85"/>
      <c r="AI64" s="33"/>
      <c r="AJ64" s="39"/>
      <c r="AK64" s="39"/>
      <c r="AL64" s="39"/>
      <c r="AM64" s="76"/>
      <c r="AN64" s="39"/>
      <c r="AO64" s="39"/>
      <c r="AP64" s="33"/>
      <c r="AQ64" s="77"/>
      <c r="AR64" s="39"/>
      <c r="AS64" s="39"/>
      <c r="AT64" s="76"/>
      <c r="AU64" s="39"/>
      <c r="AV64" s="78"/>
      <c r="AW64" s="33"/>
      <c r="AX64" s="77"/>
      <c r="AY64" s="39"/>
      <c r="AZ64" s="39"/>
      <c r="BA64" s="76"/>
      <c r="BB64" s="39"/>
      <c r="BC64" s="78"/>
      <c r="BD64" s="33"/>
      <c r="BE64" s="77"/>
      <c r="BF64" s="39"/>
      <c r="BG64" s="39"/>
      <c r="BH64" s="76"/>
      <c r="BI64" s="39"/>
      <c r="BJ64" s="78"/>
      <c r="BK64" s="33"/>
    </row>
    <row r="65" spans="1:63" x14ac:dyDescent="0.35">
      <c r="A65" s="77"/>
      <c r="B65" s="39"/>
      <c r="C65" s="39"/>
      <c r="D65" s="39"/>
      <c r="E65" s="39"/>
      <c r="F65" s="73"/>
      <c r="G65" s="95">
        <f>Table148745323334353633132333[[#This Row],[Hours Worked]]*Table148745323334353633132333[[#This Row],[Rate]]</f>
        <v>0</v>
      </c>
      <c r="H65" s="116"/>
      <c r="I65" s="118">
        <f>IF(Table148745323334353633132333[[#This Row],[Equipment Used (Dropdown)]] &lt;&gt; "", RIGHT(Table148745323334353633132333[[#This Row],[Equipment Used (Dropdown)]],6),0)</f>
        <v>0</v>
      </c>
      <c r="J65" s="94"/>
      <c r="K65" s="95">
        <f>Table148745323334353633132333[[#This Row],[Rate (Auto selects)]]*Table148745323334353633132333[[#This Row],[Hours Used]]</f>
        <v>0</v>
      </c>
      <c r="S65" s="33"/>
      <c r="T65" s="39"/>
      <c r="U65" s="39"/>
      <c r="V65" s="39"/>
      <c r="W65" s="39"/>
      <c r="X65" s="39"/>
      <c r="Y65" s="112">
        <f>IF(X65 &lt;&gt; "", RIGHT(Table1577531128384858688182838[[#This Row],[Class (Dropdown)]],6),0)</f>
        <v>0</v>
      </c>
      <c r="Z65" s="108"/>
      <c r="AA65" s="107"/>
      <c r="AB65" s="111">
        <f>Table1577531128384858688182838[[#This Row],[Rate (Auto fill)]]*Table1577531128384858688182838[[#This Row],[Hours Groomed]]</f>
        <v>0</v>
      </c>
      <c r="AC65" s="32"/>
      <c r="AD65" s="84"/>
      <c r="AE65" s="85"/>
      <c r="AF65" s="85"/>
      <c r="AI65" s="33"/>
      <c r="AJ65" s="39"/>
      <c r="AK65" s="39"/>
      <c r="AL65" s="39"/>
      <c r="AM65" s="76"/>
      <c r="AN65" s="39"/>
      <c r="AO65" s="39"/>
      <c r="AP65" s="33"/>
      <c r="AQ65" s="77"/>
      <c r="AR65" s="39"/>
      <c r="AS65" s="39"/>
      <c r="AT65" s="76"/>
      <c r="AU65" s="39"/>
      <c r="AV65" s="78"/>
      <c r="AW65" s="33"/>
      <c r="AX65" s="77"/>
      <c r="AY65" s="39"/>
      <c r="AZ65" s="39"/>
      <c r="BA65" s="76"/>
      <c r="BB65" s="39"/>
      <c r="BC65" s="78"/>
      <c r="BD65" s="33"/>
      <c r="BE65" s="77"/>
      <c r="BF65" s="39"/>
      <c r="BG65" s="39"/>
      <c r="BH65" s="76"/>
      <c r="BI65" s="39"/>
      <c r="BJ65" s="78"/>
      <c r="BK65" s="33"/>
    </row>
    <row r="66" spans="1:63" x14ac:dyDescent="0.35">
      <c r="A66" s="77"/>
      <c r="B66" s="39"/>
      <c r="C66" s="39"/>
      <c r="D66" s="39"/>
      <c r="E66" s="39"/>
      <c r="F66" s="73"/>
      <c r="G66" s="95">
        <f>Table148745323334353633132333[[#This Row],[Hours Worked]]*Table148745323334353633132333[[#This Row],[Rate]]</f>
        <v>0</v>
      </c>
      <c r="H66" s="116"/>
      <c r="I66" s="118">
        <f>IF(Table148745323334353633132333[[#This Row],[Equipment Used (Dropdown)]] &lt;&gt; "", RIGHT(Table148745323334353633132333[[#This Row],[Equipment Used (Dropdown)]],6),0)</f>
        <v>0</v>
      </c>
      <c r="J66" s="94"/>
      <c r="K66" s="95">
        <f>Table148745323334353633132333[[#This Row],[Rate (Auto selects)]]*Table148745323334353633132333[[#This Row],[Hours Used]]</f>
        <v>0</v>
      </c>
      <c r="S66" s="33"/>
      <c r="T66" s="39"/>
      <c r="U66" s="39"/>
      <c r="V66" s="39"/>
      <c r="W66" s="39"/>
      <c r="X66" s="39"/>
      <c r="Y66" s="112">
        <f>IF(X66 &lt;&gt; "", RIGHT(Table1577531128384858688182838[[#This Row],[Class (Dropdown)]],6),0)</f>
        <v>0</v>
      </c>
      <c r="Z66" s="108"/>
      <c r="AA66" s="107"/>
      <c r="AB66" s="111">
        <f>Table1577531128384858688182838[[#This Row],[Rate (Auto fill)]]*Table1577531128384858688182838[[#This Row],[Hours Groomed]]</f>
        <v>0</v>
      </c>
      <c r="AC66" s="32"/>
      <c r="AD66" s="84"/>
      <c r="AE66" s="85"/>
      <c r="AF66" s="85"/>
      <c r="AI66" s="33"/>
      <c r="AJ66" s="39"/>
      <c r="AK66" s="39"/>
      <c r="AL66" s="39"/>
      <c r="AM66" s="76"/>
      <c r="AN66" s="39"/>
      <c r="AO66" s="39"/>
      <c r="AP66" s="33"/>
      <c r="AQ66" s="77"/>
      <c r="AR66" s="39"/>
      <c r="AS66" s="39"/>
      <c r="AT66" s="76"/>
      <c r="AU66" s="39"/>
      <c r="AV66" s="78"/>
      <c r="AW66" s="33"/>
      <c r="AX66" s="77"/>
      <c r="AY66" s="39"/>
      <c r="AZ66" s="39"/>
      <c r="BA66" s="76"/>
      <c r="BB66" s="39"/>
      <c r="BC66" s="78"/>
      <c r="BD66" s="33"/>
      <c r="BE66" s="77"/>
      <c r="BF66" s="39"/>
      <c r="BG66" s="39"/>
      <c r="BH66" s="76"/>
      <c r="BI66" s="39"/>
      <c r="BJ66" s="78"/>
      <c r="BK66" s="33"/>
    </row>
    <row r="67" spans="1:63" x14ac:dyDescent="0.35">
      <c r="A67" s="77"/>
      <c r="B67" s="39"/>
      <c r="C67" s="39"/>
      <c r="D67" s="39"/>
      <c r="E67" s="39"/>
      <c r="F67" s="73"/>
      <c r="G67" s="95">
        <f>Table148745323334353633132333[[#This Row],[Hours Worked]]*Table148745323334353633132333[[#This Row],[Rate]]</f>
        <v>0</v>
      </c>
      <c r="H67" s="116"/>
      <c r="I67" s="118">
        <f>IF(Table148745323334353633132333[[#This Row],[Equipment Used (Dropdown)]] &lt;&gt; "", RIGHT(Table148745323334353633132333[[#This Row],[Equipment Used (Dropdown)]],6),0)</f>
        <v>0</v>
      </c>
      <c r="J67" s="94"/>
      <c r="K67" s="95">
        <f>Table148745323334353633132333[[#This Row],[Rate (Auto selects)]]*Table148745323334353633132333[[#This Row],[Hours Used]]</f>
        <v>0</v>
      </c>
      <c r="S67" s="33"/>
      <c r="T67" s="39"/>
      <c r="U67" s="39"/>
      <c r="V67" s="39"/>
      <c r="W67" s="39"/>
      <c r="X67" s="39"/>
      <c r="Y67" s="112">
        <f>IF(X67 &lt;&gt; "", RIGHT(Table1577531128384858688182838[[#This Row],[Class (Dropdown)]],6),0)</f>
        <v>0</v>
      </c>
      <c r="Z67" s="108"/>
      <c r="AA67" s="107"/>
      <c r="AB67" s="111">
        <f>Table1577531128384858688182838[[#This Row],[Rate (Auto fill)]]*Table1577531128384858688182838[[#This Row],[Hours Groomed]]</f>
        <v>0</v>
      </c>
      <c r="AC67" s="32"/>
      <c r="AD67" s="84"/>
      <c r="AE67" s="85"/>
      <c r="AF67" s="85"/>
      <c r="AI67" s="33"/>
      <c r="AJ67" s="39"/>
      <c r="AK67" s="39"/>
      <c r="AL67" s="39"/>
      <c r="AM67" s="76"/>
      <c r="AN67" s="39"/>
      <c r="AO67" s="39"/>
      <c r="AP67" s="33"/>
      <c r="AQ67" s="77"/>
      <c r="AR67" s="39"/>
      <c r="AS67" s="39"/>
      <c r="AT67" s="76"/>
      <c r="AU67" s="39"/>
      <c r="AV67" s="78"/>
      <c r="AW67" s="33"/>
      <c r="AX67" s="77"/>
      <c r="AY67" s="39"/>
      <c r="AZ67" s="39"/>
      <c r="BA67" s="76"/>
      <c r="BB67" s="39"/>
      <c r="BC67" s="78"/>
      <c r="BD67" s="33"/>
      <c r="BE67" s="77"/>
      <c r="BF67" s="39"/>
      <c r="BG67" s="39"/>
      <c r="BH67" s="76"/>
      <c r="BI67" s="39"/>
      <c r="BJ67" s="78"/>
      <c r="BK67" s="33"/>
    </row>
    <row r="68" spans="1:63" x14ac:dyDescent="0.35">
      <c r="A68" s="77"/>
      <c r="B68" s="39"/>
      <c r="C68" s="39"/>
      <c r="D68" s="39"/>
      <c r="E68" s="39"/>
      <c r="F68" s="73"/>
      <c r="G68" s="95">
        <f>Table148745323334353633132333[[#This Row],[Hours Worked]]*Table148745323334353633132333[[#This Row],[Rate]]</f>
        <v>0</v>
      </c>
      <c r="H68" s="116"/>
      <c r="I68" s="118">
        <f>IF(Table148745323334353633132333[[#This Row],[Equipment Used (Dropdown)]] &lt;&gt; "", RIGHT(Table148745323334353633132333[[#This Row],[Equipment Used (Dropdown)]],6),0)</f>
        <v>0</v>
      </c>
      <c r="J68" s="94"/>
      <c r="K68" s="95">
        <f>Table148745323334353633132333[[#This Row],[Rate (Auto selects)]]*Table148745323334353633132333[[#This Row],[Hours Used]]</f>
        <v>0</v>
      </c>
      <c r="S68" s="33"/>
      <c r="T68" s="39"/>
      <c r="U68" s="39"/>
      <c r="V68" s="39"/>
      <c r="W68" s="39"/>
      <c r="X68" s="39"/>
      <c r="Y68" s="112">
        <f>IF(X68 &lt;&gt; "", RIGHT(Table1577531128384858688182838[[#This Row],[Class (Dropdown)]],6),0)</f>
        <v>0</v>
      </c>
      <c r="Z68" s="108"/>
      <c r="AA68" s="107"/>
      <c r="AB68" s="111">
        <f>Table1577531128384858688182838[[#This Row],[Rate (Auto fill)]]*Table1577531128384858688182838[[#This Row],[Hours Groomed]]</f>
        <v>0</v>
      </c>
      <c r="AC68" s="32"/>
      <c r="AD68" s="84"/>
      <c r="AE68" s="85"/>
      <c r="AF68" s="85"/>
      <c r="AI68" s="33"/>
      <c r="AJ68" s="39"/>
      <c r="AK68" s="39"/>
      <c r="AL68" s="39"/>
      <c r="AM68" s="76"/>
      <c r="AN68" s="39"/>
      <c r="AO68" s="39"/>
      <c r="AP68" s="33"/>
      <c r="AQ68" s="77"/>
      <c r="AR68" s="39"/>
      <c r="AS68" s="39"/>
      <c r="AT68" s="76"/>
      <c r="AU68" s="39"/>
      <c r="AV68" s="78"/>
      <c r="AW68" s="33"/>
      <c r="AX68" s="77"/>
      <c r="AY68" s="39"/>
      <c r="AZ68" s="39"/>
      <c r="BA68" s="76"/>
      <c r="BB68" s="39"/>
      <c r="BC68" s="78"/>
      <c r="BD68" s="33"/>
      <c r="BE68" s="77"/>
      <c r="BF68" s="39"/>
      <c r="BG68" s="39"/>
      <c r="BH68" s="76"/>
      <c r="BI68" s="39"/>
      <c r="BJ68" s="78"/>
      <c r="BK68" s="33"/>
    </row>
    <row r="69" spans="1:63" x14ac:dyDescent="0.35">
      <c r="A69" s="77"/>
      <c r="B69" s="39"/>
      <c r="C69" s="39"/>
      <c r="D69" s="39"/>
      <c r="E69" s="39"/>
      <c r="F69" s="73"/>
      <c r="G69" s="95">
        <f>Table148745323334353633132333[[#This Row],[Hours Worked]]*Table148745323334353633132333[[#This Row],[Rate]]</f>
        <v>0</v>
      </c>
      <c r="H69" s="116"/>
      <c r="I69" s="118">
        <f>IF(Table148745323334353633132333[[#This Row],[Equipment Used (Dropdown)]] &lt;&gt; "", RIGHT(Table148745323334353633132333[[#This Row],[Equipment Used (Dropdown)]],6),0)</f>
        <v>0</v>
      </c>
      <c r="J69" s="94"/>
      <c r="K69" s="95">
        <f>Table148745323334353633132333[[#This Row],[Rate (Auto selects)]]*Table148745323334353633132333[[#This Row],[Hours Used]]</f>
        <v>0</v>
      </c>
      <c r="S69" s="33"/>
      <c r="T69" s="39"/>
      <c r="U69" s="39"/>
      <c r="V69" s="39"/>
      <c r="W69" s="39"/>
      <c r="X69" s="39"/>
      <c r="Y69" s="112">
        <f>IF(X69 &lt;&gt; "", RIGHT(Table1577531128384858688182838[[#This Row],[Class (Dropdown)]],6),0)</f>
        <v>0</v>
      </c>
      <c r="Z69" s="108"/>
      <c r="AA69" s="107"/>
      <c r="AB69" s="111">
        <f>Table1577531128384858688182838[[#This Row],[Rate (Auto fill)]]*Table1577531128384858688182838[[#This Row],[Hours Groomed]]</f>
        <v>0</v>
      </c>
      <c r="AC69" s="32"/>
      <c r="AD69" s="84"/>
      <c r="AE69" s="85"/>
      <c r="AF69" s="85"/>
      <c r="AI69" s="33"/>
      <c r="AJ69" s="39"/>
      <c r="AK69" s="39"/>
      <c r="AL69" s="39"/>
      <c r="AM69" s="76"/>
      <c r="AN69" s="39"/>
      <c r="AO69" s="39"/>
      <c r="AP69" s="33"/>
      <c r="AQ69" s="77"/>
      <c r="AR69" s="39"/>
      <c r="AS69" s="39"/>
      <c r="AT69" s="76"/>
      <c r="AU69" s="39"/>
      <c r="AV69" s="78"/>
      <c r="AW69" s="33"/>
      <c r="AX69" s="77"/>
      <c r="AY69" s="39"/>
      <c r="AZ69" s="39"/>
      <c r="BA69" s="76"/>
      <c r="BB69" s="39"/>
      <c r="BC69" s="78"/>
      <c r="BD69" s="33"/>
      <c r="BE69" s="77"/>
      <c r="BF69" s="39"/>
      <c r="BG69" s="39"/>
      <c r="BH69" s="76"/>
      <c r="BI69" s="39"/>
      <c r="BJ69" s="78"/>
      <c r="BK69" s="33"/>
    </row>
    <row r="70" spans="1:63" x14ac:dyDescent="0.35">
      <c r="A70" s="77"/>
      <c r="B70" s="39"/>
      <c r="C70" s="39"/>
      <c r="D70" s="39"/>
      <c r="E70" s="39"/>
      <c r="F70" s="73"/>
      <c r="G70" s="95">
        <f>Table148745323334353633132333[[#This Row],[Hours Worked]]*Table148745323334353633132333[[#This Row],[Rate]]</f>
        <v>0</v>
      </c>
      <c r="H70" s="116"/>
      <c r="I70" s="118">
        <f>IF(Table148745323334353633132333[[#This Row],[Equipment Used (Dropdown)]] &lt;&gt; "", RIGHT(Table148745323334353633132333[[#This Row],[Equipment Used (Dropdown)]],6),0)</f>
        <v>0</v>
      </c>
      <c r="J70" s="94"/>
      <c r="K70" s="95">
        <f>Table148745323334353633132333[[#This Row],[Rate (Auto selects)]]*Table148745323334353633132333[[#This Row],[Hours Used]]</f>
        <v>0</v>
      </c>
      <c r="S70" s="33"/>
      <c r="T70" s="39"/>
      <c r="U70" s="39"/>
      <c r="V70" s="39"/>
      <c r="W70" s="39"/>
      <c r="X70" s="39"/>
      <c r="Y70" s="112">
        <f>IF(X70 &lt;&gt; "", RIGHT(Table1577531128384858688182838[[#This Row],[Class (Dropdown)]],6),0)</f>
        <v>0</v>
      </c>
      <c r="Z70" s="108"/>
      <c r="AA70" s="107"/>
      <c r="AB70" s="111">
        <f>Table1577531128384858688182838[[#This Row],[Rate (Auto fill)]]*Table1577531128384858688182838[[#This Row],[Hours Groomed]]</f>
        <v>0</v>
      </c>
      <c r="AC70" s="32"/>
      <c r="AD70" s="84"/>
      <c r="AE70" s="85"/>
      <c r="AF70" s="85"/>
      <c r="AI70" s="33"/>
      <c r="AJ70" s="39"/>
      <c r="AK70" s="39"/>
      <c r="AL70" s="39"/>
      <c r="AM70" s="76"/>
      <c r="AN70" s="39"/>
      <c r="AO70" s="39"/>
      <c r="AP70" s="33"/>
      <c r="AQ70" s="77"/>
      <c r="AR70" s="39"/>
      <c r="AS70" s="39"/>
      <c r="AT70" s="76"/>
      <c r="AU70" s="39"/>
      <c r="AV70" s="78"/>
      <c r="AW70" s="33"/>
      <c r="AX70" s="77"/>
      <c r="AY70" s="39"/>
      <c r="AZ70" s="39"/>
      <c r="BA70" s="76"/>
      <c r="BB70" s="39"/>
      <c r="BC70" s="78"/>
      <c r="BD70" s="33"/>
      <c r="BE70" s="77"/>
      <c r="BF70" s="39"/>
      <c r="BG70" s="39"/>
      <c r="BH70" s="76"/>
      <c r="BI70" s="39"/>
      <c r="BJ70" s="78"/>
      <c r="BK70" s="33"/>
    </row>
    <row r="71" spans="1:63" x14ac:dyDescent="0.35">
      <c r="A71" s="77"/>
      <c r="B71" s="39"/>
      <c r="C71" s="39"/>
      <c r="D71" s="39"/>
      <c r="E71" s="39"/>
      <c r="F71" s="73"/>
      <c r="G71" s="95">
        <f>Table148745323334353633132333[[#This Row],[Hours Worked]]*Table148745323334353633132333[[#This Row],[Rate]]</f>
        <v>0</v>
      </c>
      <c r="H71" s="116"/>
      <c r="I71" s="118">
        <f>IF(Table148745323334353633132333[[#This Row],[Equipment Used (Dropdown)]] &lt;&gt; "", RIGHT(Table148745323334353633132333[[#This Row],[Equipment Used (Dropdown)]],6),0)</f>
        <v>0</v>
      </c>
      <c r="J71" s="94"/>
      <c r="K71" s="95">
        <f>Table148745323334353633132333[[#This Row],[Rate (Auto selects)]]*Table148745323334353633132333[[#This Row],[Hours Used]]</f>
        <v>0</v>
      </c>
      <c r="S71" s="33"/>
      <c r="T71" s="39"/>
      <c r="U71" s="39"/>
      <c r="V71" s="39"/>
      <c r="W71" s="39"/>
      <c r="X71" s="39"/>
      <c r="Y71" s="112">
        <f>IF(X71 &lt;&gt; "", RIGHT(Table1577531128384858688182838[[#This Row],[Class (Dropdown)]],6),0)</f>
        <v>0</v>
      </c>
      <c r="Z71" s="108"/>
      <c r="AA71" s="107"/>
      <c r="AB71" s="111">
        <f>Table1577531128384858688182838[[#This Row],[Rate (Auto fill)]]*Table1577531128384858688182838[[#This Row],[Hours Groomed]]</f>
        <v>0</v>
      </c>
      <c r="AC71" s="32"/>
      <c r="AD71" s="84"/>
      <c r="AE71" s="85"/>
      <c r="AF71" s="85"/>
      <c r="AI71" s="33"/>
      <c r="AJ71" s="39"/>
      <c r="AK71" s="39"/>
      <c r="AL71" s="39"/>
      <c r="AM71" s="76"/>
      <c r="AN71" s="39"/>
      <c r="AO71" s="39"/>
      <c r="AP71" s="33"/>
      <c r="AQ71" s="77"/>
      <c r="AR71" s="39"/>
      <c r="AS71" s="39"/>
      <c r="AT71" s="76"/>
      <c r="AU71" s="39"/>
      <c r="AV71" s="78"/>
      <c r="AW71" s="33"/>
      <c r="AX71" s="77"/>
      <c r="AY71" s="39"/>
      <c r="AZ71" s="39"/>
      <c r="BA71" s="76"/>
      <c r="BB71" s="39"/>
      <c r="BC71" s="78"/>
      <c r="BD71" s="33"/>
      <c r="BE71" s="77"/>
      <c r="BF71" s="39"/>
      <c r="BG71" s="39"/>
      <c r="BH71" s="76"/>
      <c r="BI71" s="39"/>
      <c r="BJ71" s="78"/>
      <c r="BK71" s="33"/>
    </row>
    <row r="72" spans="1:63" x14ac:dyDescent="0.35">
      <c r="A72" s="77"/>
      <c r="B72" s="39"/>
      <c r="C72" s="39"/>
      <c r="D72" s="39"/>
      <c r="E72" s="39"/>
      <c r="F72" s="73"/>
      <c r="G72" s="95">
        <f>Table148745323334353633132333[[#This Row],[Hours Worked]]*Table148745323334353633132333[[#This Row],[Rate]]</f>
        <v>0</v>
      </c>
      <c r="H72" s="116"/>
      <c r="I72" s="118">
        <f>IF(Table148745323334353633132333[[#This Row],[Equipment Used (Dropdown)]] &lt;&gt; "", RIGHT(Table148745323334353633132333[[#This Row],[Equipment Used (Dropdown)]],6),0)</f>
        <v>0</v>
      </c>
      <c r="J72" s="94"/>
      <c r="K72" s="95">
        <f>Table148745323334353633132333[[#This Row],[Rate (Auto selects)]]*Table148745323334353633132333[[#This Row],[Hours Used]]</f>
        <v>0</v>
      </c>
      <c r="S72" s="33"/>
      <c r="T72" s="39"/>
      <c r="U72" s="39"/>
      <c r="V72" s="39"/>
      <c r="W72" s="39"/>
      <c r="X72" s="39"/>
      <c r="Y72" s="112">
        <f>IF(X72 &lt;&gt; "", RIGHT(Table1577531128384858688182838[[#This Row],[Class (Dropdown)]],6),0)</f>
        <v>0</v>
      </c>
      <c r="Z72" s="108"/>
      <c r="AA72" s="107"/>
      <c r="AB72" s="111">
        <f>Table1577531128384858688182838[[#This Row],[Rate (Auto fill)]]*Table1577531128384858688182838[[#This Row],[Hours Groomed]]</f>
        <v>0</v>
      </c>
      <c r="AC72" s="32"/>
      <c r="AD72" s="84"/>
      <c r="AE72" s="85"/>
      <c r="AF72" s="85"/>
      <c r="AI72" s="33"/>
      <c r="AJ72" s="39"/>
      <c r="AK72" s="39"/>
      <c r="AL72" s="39"/>
      <c r="AM72" s="76"/>
      <c r="AN72" s="39"/>
      <c r="AO72" s="39"/>
      <c r="AP72" s="33"/>
      <c r="AQ72" s="77"/>
      <c r="AR72" s="39"/>
      <c r="AS72" s="39"/>
      <c r="AT72" s="76"/>
      <c r="AU72" s="39"/>
      <c r="AV72" s="78"/>
      <c r="AW72" s="33"/>
      <c r="AX72" s="77"/>
      <c r="AY72" s="39"/>
      <c r="AZ72" s="39"/>
      <c r="BA72" s="76"/>
      <c r="BB72" s="39"/>
      <c r="BC72" s="78"/>
      <c r="BD72" s="33"/>
      <c r="BE72" s="77"/>
      <c r="BF72" s="39"/>
      <c r="BG72" s="39"/>
      <c r="BH72" s="76"/>
      <c r="BI72" s="39"/>
      <c r="BJ72" s="78"/>
      <c r="BK72" s="33"/>
    </row>
    <row r="73" spans="1:63" x14ac:dyDescent="0.35">
      <c r="A73" s="77"/>
      <c r="B73" s="39"/>
      <c r="C73" s="39"/>
      <c r="D73" s="39"/>
      <c r="E73" s="39"/>
      <c r="F73" s="73"/>
      <c r="G73" s="95">
        <f>Table148745323334353633132333[[#This Row],[Hours Worked]]*Table148745323334353633132333[[#This Row],[Rate]]</f>
        <v>0</v>
      </c>
      <c r="H73" s="116"/>
      <c r="I73" s="118">
        <f>IF(Table148745323334353633132333[[#This Row],[Equipment Used (Dropdown)]] &lt;&gt; "", RIGHT(Table148745323334353633132333[[#This Row],[Equipment Used (Dropdown)]],6),0)</f>
        <v>0</v>
      </c>
      <c r="J73" s="94"/>
      <c r="K73" s="95">
        <f>Table148745323334353633132333[[#This Row],[Rate (Auto selects)]]*Table148745323334353633132333[[#This Row],[Hours Used]]</f>
        <v>0</v>
      </c>
      <c r="S73" s="33"/>
      <c r="T73" s="39"/>
      <c r="U73" s="39"/>
      <c r="V73" s="39"/>
      <c r="W73" s="39"/>
      <c r="X73" s="39"/>
      <c r="Y73" s="112">
        <f>IF(X73 &lt;&gt; "", RIGHT(Table1577531128384858688182838[[#This Row],[Class (Dropdown)]],6),0)</f>
        <v>0</v>
      </c>
      <c r="Z73" s="108"/>
      <c r="AA73" s="107"/>
      <c r="AB73" s="111">
        <f>Table1577531128384858688182838[[#This Row],[Rate (Auto fill)]]*Table1577531128384858688182838[[#This Row],[Hours Groomed]]</f>
        <v>0</v>
      </c>
      <c r="AC73" s="32"/>
      <c r="AD73" s="84"/>
      <c r="AE73" s="85"/>
      <c r="AF73" s="85"/>
      <c r="AI73" s="33"/>
      <c r="AJ73" s="39"/>
      <c r="AK73" s="39"/>
      <c r="AL73" s="39"/>
      <c r="AM73" s="76"/>
      <c r="AN73" s="39"/>
      <c r="AO73" s="39"/>
      <c r="AP73" s="33"/>
      <c r="AQ73" s="77"/>
      <c r="AR73" s="39"/>
      <c r="AS73" s="39"/>
      <c r="AT73" s="76"/>
      <c r="AU73" s="39"/>
      <c r="AV73" s="78"/>
      <c r="AW73" s="33"/>
      <c r="AX73" s="77"/>
      <c r="AY73" s="39"/>
      <c r="AZ73" s="39"/>
      <c r="BA73" s="76"/>
      <c r="BB73" s="39"/>
      <c r="BC73" s="78"/>
      <c r="BD73" s="33"/>
      <c r="BE73" s="77"/>
      <c r="BF73" s="39"/>
      <c r="BG73" s="39"/>
      <c r="BH73" s="76"/>
      <c r="BI73" s="39"/>
      <c r="BJ73" s="78"/>
      <c r="BK73" s="33"/>
    </row>
    <row r="74" spans="1:63" x14ac:dyDescent="0.35">
      <c r="A74" s="77"/>
      <c r="B74" s="39"/>
      <c r="C74" s="39"/>
      <c r="D74" s="39"/>
      <c r="E74" s="39"/>
      <c r="F74" s="73"/>
      <c r="G74" s="95">
        <f>Table148745323334353633132333[[#This Row],[Hours Worked]]*Table148745323334353633132333[[#This Row],[Rate]]</f>
        <v>0</v>
      </c>
      <c r="H74" s="116"/>
      <c r="I74" s="118">
        <f>IF(Table148745323334353633132333[[#This Row],[Equipment Used (Dropdown)]] &lt;&gt; "", RIGHT(Table148745323334353633132333[[#This Row],[Equipment Used (Dropdown)]],6),0)</f>
        <v>0</v>
      </c>
      <c r="J74" s="94"/>
      <c r="K74" s="95">
        <f>Table148745323334353633132333[[#This Row],[Rate (Auto selects)]]*Table148745323334353633132333[[#This Row],[Hours Used]]</f>
        <v>0</v>
      </c>
      <c r="S74" s="33"/>
      <c r="T74" s="39"/>
      <c r="U74" s="39"/>
      <c r="V74" s="39"/>
      <c r="W74" s="39"/>
      <c r="X74" s="39"/>
      <c r="Y74" s="112">
        <f>IF(X74 &lt;&gt; "", RIGHT(Table1577531128384858688182838[[#This Row],[Class (Dropdown)]],6),0)</f>
        <v>0</v>
      </c>
      <c r="Z74" s="108"/>
      <c r="AA74" s="107"/>
      <c r="AB74" s="111">
        <f>Table1577531128384858688182838[[#This Row],[Rate (Auto fill)]]*Table1577531128384858688182838[[#This Row],[Hours Groomed]]</f>
        <v>0</v>
      </c>
      <c r="AC74" s="32"/>
      <c r="AD74" s="84"/>
      <c r="AE74" s="85"/>
      <c r="AF74" s="85"/>
      <c r="AI74" s="33"/>
      <c r="AJ74" s="39"/>
      <c r="AK74" s="39"/>
      <c r="AL74" s="39"/>
      <c r="AM74" s="76"/>
      <c r="AN74" s="39"/>
      <c r="AO74" s="39"/>
      <c r="AP74" s="33"/>
      <c r="AQ74" s="77"/>
      <c r="AR74" s="39"/>
      <c r="AS74" s="39"/>
      <c r="AT74" s="76"/>
      <c r="AU74" s="39"/>
      <c r="AV74" s="78"/>
      <c r="AW74" s="33"/>
      <c r="AX74" s="77"/>
      <c r="AY74" s="39"/>
      <c r="AZ74" s="39"/>
      <c r="BA74" s="76"/>
      <c r="BB74" s="39"/>
      <c r="BC74" s="78"/>
      <c r="BD74" s="33"/>
      <c r="BE74" s="77"/>
      <c r="BF74" s="39"/>
      <c r="BG74" s="39"/>
      <c r="BH74" s="76"/>
      <c r="BI74" s="39"/>
      <c r="BJ74" s="78"/>
      <c r="BK74" s="33"/>
    </row>
    <row r="75" spans="1:63" x14ac:dyDescent="0.35">
      <c r="A75" s="77"/>
      <c r="B75" s="39"/>
      <c r="C75" s="39"/>
      <c r="D75" s="39"/>
      <c r="E75" s="39"/>
      <c r="F75" s="73"/>
      <c r="G75" s="95">
        <f>Table148745323334353633132333[[#This Row],[Hours Worked]]*Table148745323334353633132333[[#This Row],[Rate]]</f>
        <v>0</v>
      </c>
      <c r="H75" s="116"/>
      <c r="I75" s="118">
        <f>IF(Table148745323334353633132333[[#This Row],[Equipment Used (Dropdown)]] &lt;&gt; "", RIGHT(Table148745323334353633132333[[#This Row],[Equipment Used (Dropdown)]],6),0)</f>
        <v>0</v>
      </c>
      <c r="J75" s="94"/>
      <c r="K75" s="95">
        <f>Table148745323334353633132333[[#This Row],[Rate (Auto selects)]]*Table148745323334353633132333[[#This Row],[Hours Used]]</f>
        <v>0</v>
      </c>
      <c r="S75" s="33"/>
      <c r="T75" s="39"/>
      <c r="U75" s="39"/>
      <c r="V75" s="39"/>
      <c r="W75" s="39"/>
      <c r="X75" s="39"/>
      <c r="Y75" s="112">
        <f>IF(X75 &lt;&gt; "", RIGHT(Table1577531128384858688182838[[#This Row],[Class (Dropdown)]],6),0)</f>
        <v>0</v>
      </c>
      <c r="Z75" s="108"/>
      <c r="AA75" s="107"/>
      <c r="AB75" s="111">
        <f>Table1577531128384858688182838[[#This Row],[Rate (Auto fill)]]*Table1577531128384858688182838[[#This Row],[Hours Groomed]]</f>
        <v>0</v>
      </c>
      <c r="AC75" s="32"/>
      <c r="AD75" s="84"/>
      <c r="AE75" s="85"/>
      <c r="AF75" s="85"/>
      <c r="AI75" s="33"/>
      <c r="AJ75" s="39"/>
      <c r="AK75" s="39"/>
      <c r="AL75" s="39"/>
      <c r="AM75" s="76"/>
      <c r="AN75" s="39"/>
      <c r="AO75" s="39"/>
      <c r="AP75" s="33"/>
      <c r="AQ75" s="77"/>
      <c r="AR75" s="39"/>
      <c r="AS75" s="39"/>
      <c r="AT75" s="76"/>
      <c r="AU75" s="39"/>
      <c r="AV75" s="78"/>
      <c r="AW75" s="33"/>
      <c r="AX75" s="77"/>
      <c r="AY75" s="39"/>
      <c r="AZ75" s="39"/>
      <c r="BA75" s="76"/>
      <c r="BB75" s="39"/>
      <c r="BC75" s="78"/>
      <c r="BD75" s="33"/>
      <c r="BE75" s="77"/>
      <c r="BF75" s="39"/>
      <c r="BG75" s="39"/>
      <c r="BH75" s="76"/>
      <c r="BI75" s="39"/>
      <c r="BJ75" s="78"/>
      <c r="BK75" s="33"/>
    </row>
    <row r="76" spans="1:63" x14ac:dyDescent="0.35">
      <c r="A76" s="77"/>
      <c r="B76" s="39"/>
      <c r="C76" s="39"/>
      <c r="D76" s="39"/>
      <c r="E76" s="39"/>
      <c r="F76" s="73"/>
      <c r="G76" s="95">
        <f>Table148745323334353633132333[[#This Row],[Hours Worked]]*Table148745323334353633132333[[#This Row],[Rate]]</f>
        <v>0</v>
      </c>
      <c r="H76" s="116"/>
      <c r="I76" s="118">
        <f>IF(Table148745323334353633132333[[#This Row],[Equipment Used (Dropdown)]] &lt;&gt; "", RIGHT(Table148745323334353633132333[[#This Row],[Equipment Used (Dropdown)]],6),0)</f>
        <v>0</v>
      </c>
      <c r="J76" s="94"/>
      <c r="K76" s="95">
        <f>Table148745323334353633132333[[#This Row],[Rate (Auto selects)]]*Table148745323334353633132333[[#This Row],[Hours Used]]</f>
        <v>0</v>
      </c>
      <c r="S76" s="33"/>
      <c r="T76" s="39"/>
      <c r="U76" s="39"/>
      <c r="V76" s="39"/>
      <c r="W76" s="39"/>
      <c r="X76" s="39"/>
      <c r="Y76" s="112">
        <f>IF(X76 &lt;&gt; "", RIGHT(Table1577531128384858688182838[[#This Row],[Class (Dropdown)]],6),0)</f>
        <v>0</v>
      </c>
      <c r="Z76" s="108"/>
      <c r="AA76" s="107"/>
      <c r="AB76" s="111">
        <f>Table1577531128384858688182838[[#This Row],[Rate (Auto fill)]]*Table1577531128384858688182838[[#This Row],[Hours Groomed]]</f>
        <v>0</v>
      </c>
      <c r="AC76" s="32"/>
      <c r="AD76" s="84"/>
      <c r="AE76" s="85"/>
      <c r="AF76" s="85"/>
      <c r="AI76" s="33"/>
      <c r="AJ76" s="39"/>
      <c r="AK76" s="39"/>
      <c r="AL76" s="39"/>
      <c r="AM76" s="76"/>
      <c r="AN76" s="39"/>
      <c r="AO76" s="39"/>
      <c r="AP76" s="33"/>
      <c r="AQ76" s="77"/>
      <c r="AR76" s="39"/>
      <c r="AS76" s="39"/>
      <c r="AT76" s="76"/>
      <c r="AU76" s="39"/>
      <c r="AV76" s="78"/>
      <c r="AW76" s="33"/>
      <c r="AX76" s="77"/>
      <c r="AY76" s="39"/>
      <c r="AZ76" s="39"/>
      <c r="BA76" s="76"/>
      <c r="BB76" s="39"/>
      <c r="BC76" s="78"/>
      <c r="BD76" s="33"/>
      <c r="BE76" s="77"/>
      <c r="BF76" s="39"/>
      <c r="BG76" s="39"/>
      <c r="BH76" s="76"/>
      <c r="BI76" s="39"/>
      <c r="BJ76" s="78"/>
      <c r="BK76" s="33"/>
    </row>
    <row r="77" spans="1:63" x14ac:dyDescent="0.35">
      <c r="A77" s="77"/>
      <c r="B77" s="39"/>
      <c r="C77" s="39"/>
      <c r="D77" s="39"/>
      <c r="E77" s="39"/>
      <c r="F77" s="73"/>
      <c r="G77" s="95">
        <f>Table148745323334353633132333[[#This Row],[Hours Worked]]*Table148745323334353633132333[[#This Row],[Rate]]</f>
        <v>0</v>
      </c>
      <c r="H77" s="116"/>
      <c r="I77" s="118">
        <f>IF(Table148745323334353633132333[[#This Row],[Equipment Used (Dropdown)]] &lt;&gt; "", RIGHT(Table148745323334353633132333[[#This Row],[Equipment Used (Dropdown)]],6),0)</f>
        <v>0</v>
      </c>
      <c r="J77" s="94"/>
      <c r="K77" s="95">
        <f>Table148745323334353633132333[[#This Row],[Rate (Auto selects)]]*Table148745323334353633132333[[#This Row],[Hours Used]]</f>
        <v>0</v>
      </c>
      <c r="S77" s="33"/>
      <c r="T77" s="39"/>
      <c r="U77" s="39"/>
      <c r="V77" s="39"/>
      <c r="W77" s="39"/>
      <c r="X77" s="39"/>
      <c r="Y77" s="112">
        <f>IF(X77 &lt;&gt; "", RIGHT(Table1577531128384858688182838[[#This Row],[Class (Dropdown)]],6),0)</f>
        <v>0</v>
      </c>
      <c r="Z77" s="108"/>
      <c r="AA77" s="107"/>
      <c r="AB77" s="111">
        <f>Table1577531128384858688182838[[#This Row],[Rate (Auto fill)]]*Table1577531128384858688182838[[#This Row],[Hours Groomed]]</f>
        <v>0</v>
      </c>
      <c r="AC77" s="32"/>
      <c r="AD77" s="84"/>
      <c r="AE77" s="85"/>
      <c r="AF77" s="85"/>
      <c r="AI77" s="33"/>
      <c r="AJ77" s="39"/>
      <c r="AK77" s="39"/>
      <c r="AL77" s="39"/>
      <c r="AM77" s="76"/>
      <c r="AN77" s="39"/>
      <c r="AO77" s="39"/>
      <c r="AP77" s="33"/>
      <c r="AQ77" s="77"/>
      <c r="AR77" s="39"/>
      <c r="AS77" s="39"/>
      <c r="AT77" s="76"/>
      <c r="AU77" s="39"/>
      <c r="AV77" s="78"/>
      <c r="AW77" s="33"/>
      <c r="AX77" s="77"/>
      <c r="AY77" s="39"/>
      <c r="AZ77" s="39"/>
      <c r="BA77" s="76"/>
      <c r="BB77" s="39"/>
      <c r="BC77" s="78"/>
      <c r="BD77" s="33"/>
      <c r="BE77" s="77"/>
      <c r="BF77" s="39"/>
      <c r="BG77" s="39"/>
      <c r="BH77" s="76"/>
      <c r="BI77" s="39"/>
      <c r="BJ77" s="78"/>
      <c r="BK77" s="33"/>
    </row>
    <row r="78" spans="1:63" x14ac:dyDescent="0.35">
      <c r="A78" s="77"/>
      <c r="B78" s="39"/>
      <c r="C78" s="39"/>
      <c r="D78" s="39"/>
      <c r="E78" s="39"/>
      <c r="F78" s="73"/>
      <c r="G78" s="95">
        <f>Table148745323334353633132333[[#This Row],[Hours Worked]]*Table148745323334353633132333[[#This Row],[Rate]]</f>
        <v>0</v>
      </c>
      <c r="H78" s="116"/>
      <c r="I78" s="118">
        <f>IF(Table148745323334353633132333[[#This Row],[Equipment Used (Dropdown)]] &lt;&gt; "", RIGHT(Table148745323334353633132333[[#This Row],[Equipment Used (Dropdown)]],6),0)</f>
        <v>0</v>
      </c>
      <c r="J78" s="94"/>
      <c r="K78" s="95">
        <f>Table148745323334353633132333[[#This Row],[Rate (Auto selects)]]*Table148745323334353633132333[[#This Row],[Hours Used]]</f>
        <v>0</v>
      </c>
      <c r="S78" s="33"/>
      <c r="T78" s="39"/>
      <c r="U78" s="39"/>
      <c r="V78" s="39"/>
      <c r="W78" s="39"/>
      <c r="X78" s="39"/>
      <c r="Y78" s="112">
        <f>IF(X78 &lt;&gt; "", RIGHT(Table1577531128384858688182838[[#This Row],[Class (Dropdown)]],6),0)</f>
        <v>0</v>
      </c>
      <c r="Z78" s="108"/>
      <c r="AA78" s="107"/>
      <c r="AB78" s="111">
        <f>Table1577531128384858688182838[[#This Row],[Rate (Auto fill)]]*Table1577531128384858688182838[[#This Row],[Hours Groomed]]</f>
        <v>0</v>
      </c>
      <c r="AC78" s="32"/>
      <c r="AD78" s="84"/>
      <c r="AE78" s="85"/>
      <c r="AF78" s="85"/>
      <c r="AI78" s="33"/>
      <c r="AJ78" s="39"/>
      <c r="AK78" s="39"/>
      <c r="AL78" s="39"/>
      <c r="AM78" s="76"/>
      <c r="AN78" s="39"/>
      <c r="AO78" s="39"/>
      <c r="AP78" s="33"/>
      <c r="AQ78" s="77"/>
      <c r="AR78" s="39"/>
      <c r="AS78" s="39"/>
      <c r="AT78" s="76"/>
      <c r="AU78" s="39"/>
      <c r="AV78" s="78"/>
      <c r="AW78" s="33"/>
      <c r="AX78" s="77"/>
      <c r="AY78" s="39"/>
      <c r="AZ78" s="39"/>
      <c r="BA78" s="76"/>
      <c r="BB78" s="39"/>
      <c r="BC78" s="78"/>
      <c r="BD78" s="33"/>
      <c r="BE78" s="77"/>
      <c r="BF78" s="39"/>
      <c r="BG78" s="39"/>
      <c r="BH78" s="76"/>
      <c r="BI78" s="39"/>
      <c r="BJ78" s="78"/>
      <c r="BK78" s="33"/>
    </row>
    <row r="79" spans="1:63" x14ac:dyDescent="0.35">
      <c r="A79" s="77"/>
      <c r="B79" s="39"/>
      <c r="C79" s="39"/>
      <c r="D79" s="39"/>
      <c r="E79" s="39"/>
      <c r="F79" s="73"/>
      <c r="G79" s="95">
        <f>Table148745323334353633132333[[#This Row],[Hours Worked]]*Table148745323334353633132333[[#This Row],[Rate]]</f>
        <v>0</v>
      </c>
      <c r="H79" s="116"/>
      <c r="I79" s="118">
        <f>IF(Table148745323334353633132333[[#This Row],[Equipment Used (Dropdown)]] &lt;&gt; "", RIGHT(Table148745323334353633132333[[#This Row],[Equipment Used (Dropdown)]],6),0)</f>
        <v>0</v>
      </c>
      <c r="J79" s="94"/>
      <c r="K79" s="95">
        <f>Table148745323334353633132333[[#This Row],[Rate (Auto selects)]]*Table148745323334353633132333[[#This Row],[Hours Used]]</f>
        <v>0</v>
      </c>
      <c r="S79" s="33"/>
      <c r="T79" s="39"/>
      <c r="U79" s="39"/>
      <c r="V79" s="39"/>
      <c r="W79" s="39"/>
      <c r="X79" s="39"/>
      <c r="Y79" s="112">
        <f>IF(X79 &lt;&gt; "", RIGHT(Table1577531128384858688182838[[#This Row],[Class (Dropdown)]],6),0)</f>
        <v>0</v>
      </c>
      <c r="Z79" s="108"/>
      <c r="AA79" s="107"/>
      <c r="AB79" s="111">
        <f>Table1577531128384858688182838[[#This Row],[Rate (Auto fill)]]*Table1577531128384858688182838[[#This Row],[Hours Groomed]]</f>
        <v>0</v>
      </c>
      <c r="AC79" s="32"/>
      <c r="AD79" s="84"/>
      <c r="AE79" s="85"/>
      <c r="AF79" s="85"/>
      <c r="AI79" s="33"/>
      <c r="AJ79" s="39"/>
      <c r="AK79" s="39"/>
      <c r="AL79" s="39"/>
      <c r="AM79" s="76"/>
      <c r="AN79" s="39"/>
      <c r="AO79" s="39"/>
      <c r="AP79" s="33"/>
      <c r="AQ79" s="77"/>
      <c r="AR79" s="39"/>
      <c r="AS79" s="39"/>
      <c r="AT79" s="76"/>
      <c r="AU79" s="39"/>
      <c r="AV79" s="78"/>
      <c r="AW79" s="33"/>
      <c r="AX79" s="77"/>
      <c r="AY79" s="39"/>
      <c r="AZ79" s="39"/>
      <c r="BA79" s="76"/>
      <c r="BB79" s="39"/>
      <c r="BC79" s="78"/>
      <c r="BD79" s="33"/>
      <c r="BE79" s="77"/>
      <c r="BF79" s="39"/>
      <c r="BG79" s="39"/>
      <c r="BH79" s="76"/>
      <c r="BI79" s="39"/>
      <c r="BJ79" s="78"/>
      <c r="BK79" s="33"/>
    </row>
    <row r="80" spans="1:63" x14ac:dyDescent="0.35">
      <c r="A80" s="77"/>
      <c r="B80" s="39"/>
      <c r="C80" s="39"/>
      <c r="D80" s="39"/>
      <c r="E80" s="39"/>
      <c r="F80" s="73"/>
      <c r="G80" s="95">
        <f>Table148745323334353633132333[[#This Row],[Hours Worked]]*Table148745323334353633132333[[#This Row],[Rate]]</f>
        <v>0</v>
      </c>
      <c r="H80" s="116"/>
      <c r="I80" s="118">
        <f>IF(Table148745323334353633132333[[#This Row],[Equipment Used (Dropdown)]] &lt;&gt; "", RIGHT(Table148745323334353633132333[[#This Row],[Equipment Used (Dropdown)]],6),0)</f>
        <v>0</v>
      </c>
      <c r="J80" s="94"/>
      <c r="K80" s="95">
        <f>Table148745323334353633132333[[#This Row],[Rate (Auto selects)]]*Table148745323334353633132333[[#This Row],[Hours Used]]</f>
        <v>0</v>
      </c>
      <c r="S80" s="33"/>
      <c r="T80" s="39"/>
      <c r="U80" s="39"/>
      <c r="V80" s="39"/>
      <c r="W80" s="39"/>
      <c r="X80" s="39"/>
      <c r="Y80" s="112">
        <f>IF(X80 &lt;&gt; "", RIGHT(Table1577531128384858688182838[[#This Row],[Class (Dropdown)]],6),0)</f>
        <v>0</v>
      </c>
      <c r="Z80" s="108"/>
      <c r="AA80" s="107"/>
      <c r="AB80" s="111">
        <f>Table1577531128384858688182838[[#This Row],[Rate (Auto fill)]]*Table1577531128384858688182838[[#This Row],[Hours Groomed]]</f>
        <v>0</v>
      </c>
      <c r="AC80" s="32"/>
      <c r="AD80" s="84"/>
      <c r="AE80" s="85"/>
      <c r="AF80" s="85"/>
      <c r="AI80" s="33"/>
      <c r="AJ80" s="39"/>
      <c r="AK80" s="39"/>
      <c r="AL80" s="39"/>
      <c r="AM80" s="76"/>
      <c r="AN80" s="39"/>
      <c r="AO80" s="39"/>
      <c r="AP80" s="33"/>
      <c r="AQ80" s="77"/>
      <c r="AR80" s="39"/>
      <c r="AS80" s="39"/>
      <c r="AT80" s="76"/>
      <c r="AU80" s="39"/>
      <c r="AV80" s="78"/>
      <c r="AW80" s="33"/>
      <c r="AX80" s="77"/>
      <c r="AY80" s="39"/>
      <c r="AZ80" s="39"/>
      <c r="BA80" s="76"/>
      <c r="BB80" s="39"/>
      <c r="BC80" s="78"/>
      <c r="BD80" s="33"/>
      <c r="BE80" s="77"/>
      <c r="BF80" s="39"/>
      <c r="BG80" s="39"/>
      <c r="BH80" s="76"/>
      <c r="BI80" s="39"/>
      <c r="BJ80" s="78"/>
      <c r="BK80" s="33"/>
    </row>
    <row r="81" spans="1:63" x14ac:dyDescent="0.35">
      <c r="A81" s="77"/>
      <c r="B81" s="39"/>
      <c r="C81" s="39"/>
      <c r="D81" s="39"/>
      <c r="E81" s="39"/>
      <c r="F81" s="73"/>
      <c r="G81" s="95">
        <f>Table148745323334353633132333[[#This Row],[Hours Worked]]*Table148745323334353633132333[[#This Row],[Rate]]</f>
        <v>0</v>
      </c>
      <c r="H81" s="116"/>
      <c r="I81" s="118">
        <f>IF(Table148745323334353633132333[[#This Row],[Equipment Used (Dropdown)]] &lt;&gt; "", RIGHT(Table148745323334353633132333[[#This Row],[Equipment Used (Dropdown)]],6),0)</f>
        <v>0</v>
      </c>
      <c r="J81" s="94"/>
      <c r="K81" s="95">
        <f>Table148745323334353633132333[[#This Row],[Rate (Auto selects)]]*Table148745323334353633132333[[#This Row],[Hours Used]]</f>
        <v>0</v>
      </c>
      <c r="S81" s="33"/>
      <c r="T81" s="39"/>
      <c r="U81" s="39"/>
      <c r="V81" s="39"/>
      <c r="W81" s="39"/>
      <c r="X81" s="39"/>
      <c r="Y81" s="112">
        <f>IF(X81 &lt;&gt; "", RIGHT(Table1577531128384858688182838[[#This Row],[Class (Dropdown)]],6),0)</f>
        <v>0</v>
      </c>
      <c r="Z81" s="108"/>
      <c r="AA81" s="107"/>
      <c r="AB81" s="111">
        <f>Table1577531128384858688182838[[#This Row],[Rate (Auto fill)]]*Table1577531128384858688182838[[#This Row],[Hours Groomed]]</f>
        <v>0</v>
      </c>
      <c r="AC81" s="32"/>
      <c r="AD81" s="84"/>
      <c r="AE81" s="85"/>
      <c r="AF81" s="85"/>
      <c r="AI81" s="33"/>
      <c r="AJ81" s="39"/>
      <c r="AK81" s="39"/>
      <c r="AL81" s="39"/>
      <c r="AM81" s="76"/>
      <c r="AN81" s="39"/>
      <c r="AO81" s="39"/>
      <c r="AP81" s="33"/>
      <c r="AQ81" s="77"/>
      <c r="AR81" s="39"/>
      <c r="AS81" s="39"/>
      <c r="AT81" s="76"/>
      <c r="AU81" s="39"/>
      <c r="AV81" s="78"/>
      <c r="AW81" s="33"/>
      <c r="AX81" s="77"/>
      <c r="AY81" s="39"/>
      <c r="AZ81" s="39"/>
      <c r="BA81" s="76"/>
      <c r="BB81" s="39"/>
      <c r="BC81" s="78"/>
      <c r="BD81" s="33"/>
      <c r="BE81" s="77"/>
      <c r="BF81" s="39"/>
      <c r="BG81" s="39"/>
      <c r="BH81" s="76"/>
      <c r="BI81" s="39"/>
      <c r="BJ81" s="78"/>
      <c r="BK81" s="33"/>
    </row>
    <row r="82" spans="1:63" x14ac:dyDescent="0.35">
      <c r="A82" s="77"/>
      <c r="B82" s="39"/>
      <c r="C82" s="39"/>
      <c r="D82" s="39"/>
      <c r="E82" s="39"/>
      <c r="F82" s="73"/>
      <c r="G82" s="95">
        <f>Table148745323334353633132333[[#This Row],[Hours Worked]]*Table148745323334353633132333[[#This Row],[Rate]]</f>
        <v>0</v>
      </c>
      <c r="H82" s="116"/>
      <c r="I82" s="118">
        <f>IF(Table148745323334353633132333[[#This Row],[Equipment Used (Dropdown)]] &lt;&gt; "", RIGHT(Table148745323334353633132333[[#This Row],[Equipment Used (Dropdown)]],6),0)</f>
        <v>0</v>
      </c>
      <c r="J82" s="94"/>
      <c r="K82" s="95">
        <f>Table148745323334353633132333[[#This Row],[Rate (Auto selects)]]*Table148745323334353633132333[[#This Row],[Hours Used]]</f>
        <v>0</v>
      </c>
      <c r="S82" s="33"/>
      <c r="T82" s="39"/>
      <c r="U82" s="39"/>
      <c r="V82" s="39"/>
      <c r="W82" s="39"/>
      <c r="X82" s="39"/>
      <c r="Y82" s="112">
        <f>IF(X82 &lt;&gt; "", RIGHT(Table1577531128384858688182838[[#This Row],[Class (Dropdown)]],6),0)</f>
        <v>0</v>
      </c>
      <c r="Z82" s="108"/>
      <c r="AA82" s="107"/>
      <c r="AB82" s="111">
        <f>Table1577531128384858688182838[[#This Row],[Rate (Auto fill)]]*Table1577531128384858688182838[[#This Row],[Hours Groomed]]</f>
        <v>0</v>
      </c>
      <c r="AC82" s="32"/>
      <c r="AD82" s="84"/>
      <c r="AE82" s="85"/>
      <c r="AF82" s="85"/>
      <c r="AI82" s="33"/>
      <c r="AJ82" s="39"/>
      <c r="AK82" s="39"/>
      <c r="AL82" s="39"/>
      <c r="AM82" s="76"/>
      <c r="AN82" s="39"/>
      <c r="AO82" s="39"/>
      <c r="AP82" s="33"/>
      <c r="AQ82" s="77"/>
      <c r="AR82" s="39"/>
      <c r="AS82" s="39"/>
      <c r="AT82" s="76"/>
      <c r="AU82" s="39"/>
      <c r="AV82" s="78"/>
      <c r="AW82" s="33"/>
      <c r="AX82" s="77"/>
      <c r="AY82" s="39"/>
      <c r="AZ82" s="39"/>
      <c r="BA82" s="76"/>
      <c r="BB82" s="39"/>
      <c r="BC82" s="78"/>
      <c r="BD82" s="33"/>
      <c r="BE82" s="77"/>
      <c r="BF82" s="39"/>
      <c r="BG82" s="39"/>
      <c r="BH82" s="76"/>
      <c r="BI82" s="39"/>
      <c r="BJ82" s="78"/>
      <c r="BK82" s="33"/>
    </row>
    <row r="83" spans="1:63" x14ac:dyDescent="0.35">
      <c r="A83" s="77"/>
      <c r="B83" s="39"/>
      <c r="C83" s="39"/>
      <c r="D83" s="39"/>
      <c r="E83" s="39"/>
      <c r="F83" s="73"/>
      <c r="G83" s="95">
        <f>Table148745323334353633132333[[#This Row],[Hours Worked]]*Table148745323334353633132333[[#This Row],[Rate]]</f>
        <v>0</v>
      </c>
      <c r="H83" s="116"/>
      <c r="I83" s="118">
        <f>IF(Table148745323334353633132333[[#This Row],[Equipment Used (Dropdown)]] &lt;&gt; "", RIGHT(Table148745323334353633132333[[#This Row],[Equipment Used (Dropdown)]],6),0)</f>
        <v>0</v>
      </c>
      <c r="J83" s="94"/>
      <c r="K83" s="95">
        <f>Table148745323334353633132333[[#This Row],[Rate (Auto selects)]]*Table148745323334353633132333[[#This Row],[Hours Used]]</f>
        <v>0</v>
      </c>
      <c r="S83" s="33"/>
      <c r="T83" s="39"/>
      <c r="U83" s="39"/>
      <c r="V83" s="39"/>
      <c r="W83" s="39"/>
      <c r="X83" s="39"/>
      <c r="Y83" s="112">
        <f>IF(X83 &lt;&gt; "", RIGHT(Table1577531128384858688182838[[#This Row],[Class (Dropdown)]],6),0)</f>
        <v>0</v>
      </c>
      <c r="Z83" s="108"/>
      <c r="AA83" s="107"/>
      <c r="AB83" s="111">
        <f>Table1577531128384858688182838[[#This Row],[Rate (Auto fill)]]*Table1577531128384858688182838[[#This Row],[Hours Groomed]]</f>
        <v>0</v>
      </c>
      <c r="AC83" s="32"/>
      <c r="AD83" s="84"/>
      <c r="AE83" s="85"/>
      <c r="AF83" s="85"/>
      <c r="AI83" s="33"/>
      <c r="AJ83" s="39"/>
      <c r="AK83" s="39"/>
      <c r="AL83" s="39"/>
      <c r="AM83" s="76"/>
      <c r="AN83" s="39"/>
      <c r="AO83" s="39"/>
      <c r="AP83" s="33"/>
      <c r="AQ83" s="77"/>
      <c r="AR83" s="39"/>
      <c r="AS83" s="39"/>
      <c r="AT83" s="76"/>
      <c r="AU83" s="39"/>
      <c r="AV83" s="78"/>
      <c r="AW83" s="33"/>
      <c r="AX83" s="77"/>
      <c r="AY83" s="39"/>
      <c r="AZ83" s="39"/>
      <c r="BA83" s="76"/>
      <c r="BB83" s="39"/>
      <c r="BC83" s="78"/>
      <c r="BD83" s="33"/>
      <c r="BE83" s="77"/>
      <c r="BF83" s="39"/>
      <c r="BG83" s="39"/>
      <c r="BH83" s="76"/>
      <c r="BI83" s="39"/>
      <c r="BJ83" s="78"/>
      <c r="BK83" s="33"/>
    </row>
    <row r="84" spans="1:63" x14ac:dyDescent="0.35">
      <c r="A84" s="77"/>
      <c r="B84" s="39"/>
      <c r="C84" s="39"/>
      <c r="D84" s="39"/>
      <c r="E84" s="39"/>
      <c r="F84" s="73"/>
      <c r="G84" s="95">
        <f>Table148745323334353633132333[[#This Row],[Hours Worked]]*Table148745323334353633132333[[#This Row],[Rate]]</f>
        <v>0</v>
      </c>
      <c r="H84" s="116"/>
      <c r="I84" s="118">
        <f>IF(Table148745323334353633132333[[#This Row],[Equipment Used (Dropdown)]] &lt;&gt; "", RIGHT(Table148745323334353633132333[[#This Row],[Equipment Used (Dropdown)]],6),0)</f>
        <v>0</v>
      </c>
      <c r="J84" s="94"/>
      <c r="K84" s="95">
        <f>Table148745323334353633132333[[#This Row],[Rate (Auto selects)]]*Table148745323334353633132333[[#This Row],[Hours Used]]</f>
        <v>0</v>
      </c>
      <c r="S84" s="33"/>
      <c r="T84" s="39"/>
      <c r="U84" s="39"/>
      <c r="V84" s="39"/>
      <c r="W84" s="39"/>
      <c r="X84" s="39"/>
      <c r="Y84" s="112">
        <f>IF(X84 &lt;&gt; "", RIGHT(Table1577531128384858688182838[[#This Row],[Class (Dropdown)]],6),0)</f>
        <v>0</v>
      </c>
      <c r="Z84" s="108"/>
      <c r="AA84" s="107"/>
      <c r="AB84" s="111">
        <f>Table1577531128384858688182838[[#This Row],[Rate (Auto fill)]]*Table1577531128384858688182838[[#This Row],[Hours Groomed]]</f>
        <v>0</v>
      </c>
      <c r="AC84" s="32"/>
      <c r="AD84" s="84"/>
      <c r="AE84" s="85"/>
      <c r="AF84" s="85"/>
      <c r="AI84" s="33"/>
      <c r="AJ84" s="39"/>
      <c r="AK84" s="39"/>
      <c r="AL84" s="39"/>
      <c r="AM84" s="76"/>
      <c r="AN84" s="39"/>
      <c r="AO84" s="39"/>
      <c r="AP84" s="33"/>
      <c r="AQ84" s="77"/>
      <c r="AR84" s="39"/>
      <c r="AS84" s="39"/>
      <c r="AT84" s="76"/>
      <c r="AU84" s="39"/>
      <c r="AV84" s="78"/>
      <c r="AW84" s="33"/>
      <c r="AX84" s="77"/>
      <c r="AY84" s="39"/>
      <c r="AZ84" s="39"/>
      <c r="BA84" s="76"/>
      <c r="BB84" s="39"/>
      <c r="BC84" s="78"/>
      <c r="BD84" s="33"/>
      <c r="BE84" s="77"/>
      <c r="BF84" s="39"/>
      <c r="BG84" s="39"/>
      <c r="BH84" s="76"/>
      <c r="BI84" s="39"/>
      <c r="BJ84" s="78"/>
      <c r="BK84" s="33"/>
    </row>
    <row r="85" spans="1:63" x14ac:dyDescent="0.35">
      <c r="A85" s="77"/>
      <c r="B85" s="39"/>
      <c r="C85" s="39"/>
      <c r="D85" s="39"/>
      <c r="E85" s="39"/>
      <c r="F85" s="73"/>
      <c r="G85" s="95">
        <f>Table148745323334353633132333[[#This Row],[Hours Worked]]*Table148745323334353633132333[[#This Row],[Rate]]</f>
        <v>0</v>
      </c>
      <c r="H85" s="116"/>
      <c r="I85" s="118">
        <f>IF(Table148745323334353633132333[[#This Row],[Equipment Used (Dropdown)]] &lt;&gt; "", RIGHT(Table148745323334353633132333[[#This Row],[Equipment Used (Dropdown)]],6),0)</f>
        <v>0</v>
      </c>
      <c r="J85" s="94"/>
      <c r="K85" s="95">
        <f>Table148745323334353633132333[[#This Row],[Rate (Auto selects)]]*Table148745323334353633132333[[#This Row],[Hours Used]]</f>
        <v>0</v>
      </c>
      <c r="S85" s="33"/>
      <c r="T85" s="39"/>
      <c r="U85" s="39"/>
      <c r="V85" s="39"/>
      <c r="W85" s="39"/>
      <c r="X85" s="39"/>
      <c r="Y85" s="112">
        <f>IF(X85 &lt;&gt; "", RIGHT(Table1577531128384858688182838[[#This Row],[Class (Dropdown)]],6),0)</f>
        <v>0</v>
      </c>
      <c r="Z85" s="108"/>
      <c r="AA85" s="107"/>
      <c r="AB85" s="111">
        <f>Table1577531128384858688182838[[#This Row],[Rate (Auto fill)]]*Table1577531128384858688182838[[#This Row],[Hours Groomed]]</f>
        <v>0</v>
      </c>
      <c r="AC85" s="32"/>
      <c r="AD85" s="84"/>
      <c r="AE85" s="85"/>
      <c r="AF85" s="85"/>
      <c r="AI85" s="33"/>
      <c r="AJ85" s="39"/>
      <c r="AK85" s="39"/>
      <c r="AL85" s="39"/>
      <c r="AM85" s="76"/>
      <c r="AN85" s="39"/>
      <c r="AO85" s="39"/>
      <c r="AP85" s="33"/>
      <c r="AQ85" s="77"/>
      <c r="AR85" s="39"/>
      <c r="AS85" s="39"/>
      <c r="AT85" s="76"/>
      <c r="AU85" s="39"/>
      <c r="AV85" s="78"/>
      <c r="AW85" s="33"/>
      <c r="AX85" s="77"/>
      <c r="AY85" s="39"/>
      <c r="AZ85" s="39"/>
      <c r="BA85" s="76"/>
      <c r="BB85" s="39"/>
      <c r="BC85" s="78"/>
      <c r="BD85" s="33"/>
      <c r="BE85" s="77"/>
      <c r="BF85" s="39"/>
      <c r="BG85" s="39"/>
      <c r="BH85" s="76"/>
      <c r="BI85" s="39"/>
      <c r="BJ85" s="78"/>
      <c r="BK85" s="33"/>
    </row>
    <row r="86" spans="1:63" x14ac:dyDescent="0.35">
      <c r="A86" s="77"/>
      <c r="B86" s="39"/>
      <c r="C86" s="39"/>
      <c r="D86" s="39"/>
      <c r="E86" s="39"/>
      <c r="F86" s="73"/>
      <c r="G86" s="95">
        <f>Table148745323334353633132333[[#This Row],[Hours Worked]]*Table148745323334353633132333[[#This Row],[Rate]]</f>
        <v>0</v>
      </c>
      <c r="H86" s="116"/>
      <c r="I86" s="118">
        <f>IF(Table148745323334353633132333[[#This Row],[Equipment Used (Dropdown)]] &lt;&gt; "", RIGHT(Table148745323334353633132333[[#This Row],[Equipment Used (Dropdown)]],6),0)</f>
        <v>0</v>
      </c>
      <c r="J86" s="94"/>
      <c r="K86" s="95">
        <f>Table148745323334353633132333[[#This Row],[Rate (Auto selects)]]*Table148745323334353633132333[[#This Row],[Hours Used]]</f>
        <v>0</v>
      </c>
      <c r="S86" s="33"/>
      <c r="T86" s="39"/>
      <c r="U86" s="39"/>
      <c r="V86" s="39"/>
      <c r="W86" s="39"/>
      <c r="X86" s="39"/>
      <c r="Y86" s="112">
        <f>IF(X86 &lt;&gt; "", RIGHT(Table1577531128384858688182838[[#This Row],[Class (Dropdown)]],6),0)</f>
        <v>0</v>
      </c>
      <c r="Z86" s="108"/>
      <c r="AA86" s="107"/>
      <c r="AB86" s="111">
        <f>Table1577531128384858688182838[[#This Row],[Rate (Auto fill)]]*Table1577531128384858688182838[[#This Row],[Hours Groomed]]</f>
        <v>0</v>
      </c>
      <c r="AC86" s="32"/>
      <c r="AD86" s="84"/>
      <c r="AE86" s="85"/>
      <c r="AF86" s="85"/>
      <c r="AI86" s="33"/>
      <c r="AJ86" s="39"/>
      <c r="AK86" s="39"/>
      <c r="AL86" s="39"/>
      <c r="AM86" s="76"/>
      <c r="AN86" s="39"/>
      <c r="AO86" s="39"/>
      <c r="AP86" s="33"/>
      <c r="AQ86" s="77"/>
      <c r="AR86" s="39"/>
      <c r="AS86" s="39"/>
      <c r="AT86" s="76"/>
      <c r="AU86" s="39"/>
      <c r="AV86" s="78"/>
      <c r="AW86" s="33"/>
      <c r="AX86" s="77"/>
      <c r="AY86" s="39"/>
      <c r="AZ86" s="39"/>
      <c r="BA86" s="76"/>
      <c r="BB86" s="39"/>
      <c r="BC86" s="78"/>
      <c r="BD86" s="33"/>
      <c r="BE86" s="77"/>
      <c r="BF86" s="39"/>
      <c r="BG86" s="39"/>
      <c r="BH86" s="76"/>
      <c r="BI86" s="39"/>
      <c r="BJ86" s="78"/>
      <c r="BK86" s="33"/>
    </row>
    <row r="87" spans="1:63" x14ac:dyDescent="0.35">
      <c r="A87" s="77"/>
      <c r="B87" s="39"/>
      <c r="C87" s="39"/>
      <c r="D87" s="39"/>
      <c r="E87" s="39"/>
      <c r="F87" s="73"/>
      <c r="G87" s="95">
        <f>Table148745323334353633132333[[#This Row],[Hours Worked]]*Table148745323334353633132333[[#This Row],[Rate]]</f>
        <v>0</v>
      </c>
      <c r="H87" s="116"/>
      <c r="I87" s="118">
        <f>IF(Table148745323334353633132333[[#This Row],[Equipment Used (Dropdown)]] &lt;&gt; "", RIGHT(Table148745323334353633132333[[#This Row],[Equipment Used (Dropdown)]],6),0)</f>
        <v>0</v>
      </c>
      <c r="J87" s="94"/>
      <c r="K87" s="95">
        <f>Table148745323334353633132333[[#This Row],[Rate (Auto selects)]]*Table148745323334353633132333[[#This Row],[Hours Used]]</f>
        <v>0</v>
      </c>
      <c r="S87" s="33"/>
      <c r="T87" s="39"/>
      <c r="U87" s="39"/>
      <c r="V87" s="39"/>
      <c r="W87" s="39"/>
      <c r="X87" s="39"/>
      <c r="Y87" s="112">
        <f>IF(X87 &lt;&gt; "", RIGHT(Table1577531128384858688182838[[#This Row],[Class (Dropdown)]],6),0)</f>
        <v>0</v>
      </c>
      <c r="Z87" s="108"/>
      <c r="AA87" s="107"/>
      <c r="AB87" s="111">
        <f>Table1577531128384858688182838[[#This Row],[Rate (Auto fill)]]*Table1577531128384858688182838[[#This Row],[Hours Groomed]]</f>
        <v>0</v>
      </c>
      <c r="AC87" s="32"/>
      <c r="AD87" s="84"/>
      <c r="AE87" s="85"/>
      <c r="AF87" s="85"/>
      <c r="AI87" s="33"/>
      <c r="AJ87" s="39"/>
      <c r="AK87" s="39"/>
      <c r="AL87" s="39"/>
      <c r="AM87" s="76"/>
      <c r="AN87" s="39"/>
      <c r="AO87" s="39"/>
      <c r="AP87" s="33"/>
      <c r="AQ87" s="77"/>
      <c r="AR87" s="39"/>
      <c r="AS87" s="39"/>
      <c r="AT87" s="76"/>
      <c r="AU87" s="39"/>
      <c r="AV87" s="78"/>
      <c r="AW87" s="33"/>
      <c r="AX87" s="77"/>
      <c r="AY87" s="39"/>
      <c r="AZ87" s="39"/>
      <c r="BA87" s="76"/>
      <c r="BB87" s="39"/>
      <c r="BC87" s="78"/>
      <c r="BD87" s="33"/>
      <c r="BE87" s="77"/>
      <c r="BF87" s="39"/>
      <c r="BG87" s="39"/>
      <c r="BH87" s="76"/>
      <c r="BI87" s="39"/>
      <c r="BJ87" s="78"/>
      <c r="BK87" s="33"/>
    </row>
    <row r="88" spans="1:63" x14ac:dyDescent="0.35">
      <c r="A88" s="77"/>
      <c r="B88" s="39"/>
      <c r="C88" s="39"/>
      <c r="D88" s="39"/>
      <c r="E88" s="39"/>
      <c r="F88" s="73"/>
      <c r="G88" s="95">
        <f>Table148745323334353633132333[[#This Row],[Hours Worked]]*Table148745323334353633132333[[#This Row],[Rate]]</f>
        <v>0</v>
      </c>
      <c r="H88" s="116"/>
      <c r="I88" s="118">
        <f>IF(Table148745323334353633132333[[#This Row],[Equipment Used (Dropdown)]] &lt;&gt; "", RIGHT(Table148745323334353633132333[[#This Row],[Equipment Used (Dropdown)]],6),0)</f>
        <v>0</v>
      </c>
      <c r="J88" s="94"/>
      <c r="K88" s="95">
        <f>Table148745323334353633132333[[#This Row],[Rate (Auto selects)]]*Table148745323334353633132333[[#This Row],[Hours Used]]</f>
        <v>0</v>
      </c>
      <c r="S88" s="33"/>
      <c r="T88" s="39"/>
      <c r="U88" s="39"/>
      <c r="V88" s="39"/>
      <c r="W88" s="39"/>
      <c r="X88" s="39"/>
      <c r="Y88" s="112">
        <f>IF(X88 &lt;&gt; "", RIGHT(Table1577531128384858688182838[[#This Row],[Class (Dropdown)]],6),0)</f>
        <v>0</v>
      </c>
      <c r="Z88" s="108"/>
      <c r="AA88" s="107"/>
      <c r="AB88" s="111">
        <f>Table1577531128384858688182838[[#This Row],[Rate (Auto fill)]]*Table1577531128384858688182838[[#This Row],[Hours Groomed]]</f>
        <v>0</v>
      </c>
      <c r="AC88" s="32"/>
      <c r="AD88" s="84"/>
      <c r="AE88" s="85"/>
      <c r="AF88" s="85"/>
      <c r="AI88" s="33"/>
      <c r="AJ88" s="39"/>
      <c r="AK88" s="39"/>
      <c r="AL88" s="39"/>
      <c r="AM88" s="76"/>
      <c r="AN88" s="39"/>
      <c r="AO88" s="39"/>
      <c r="AP88" s="33"/>
      <c r="AQ88" s="77"/>
      <c r="AR88" s="39"/>
      <c r="AS88" s="39"/>
      <c r="AT88" s="76"/>
      <c r="AU88" s="39"/>
      <c r="AV88" s="78"/>
      <c r="AW88" s="33"/>
      <c r="AX88" s="77"/>
      <c r="AY88" s="39"/>
      <c r="AZ88" s="39"/>
      <c r="BA88" s="76"/>
      <c r="BB88" s="39"/>
      <c r="BC88" s="78"/>
      <c r="BD88" s="33"/>
      <c r="BE88" s="77"/>
      <c r="BF88" s="39"/>
      <c r="BG88" s="39"/>
      <c r="BH88" s="76"/>
      <c r="BI88" s="39"/>
      <c r="BJ88" s="78"/>
      <c r="BK88" s="33"/>
    </row>
    <row r="89" spans="1:63" x14ac:dyDescent="0.35">
      <c r="A89" s="77"/>
      <c r="B89" s="39"/>
      <c r="C89" s="39"/>
      <c r="D89" s="39"/>
      <c r="E89" s="39"/>
      <c r="F89" s="73"/>
      <c r="G89" s="95">
        <f>Table148745323334353633132333[[#This Row],[Hours Worked]]*Table148745323334353633132333[[#This Row],[Rate]]</f>
        <v>0</v>
      </c>
      <c r="H89" s="116"/>
      <c r="I89" s="118">
        <f>IF(Table148745323334353633132333[[#This Row],[Equipment Used (Dropdown)]] &lt;&gt; "", RIGHT(Table148745323334353633132333[[#This Row],[Equipment Used (Dropdown)]],6),0)</f>
        <v>0</v>
      </c>
      <c r="J89" s="94"/>
      <c r="K89" s="95">
        <f>Table148745323334353633132333[[#This Row],[Rate (Auto selects)]]*Table148745323334353633132333[[#This Row],[Hours Used]]</f>
        <v>0</v>
      </c>
      <c r="S89" s="33"/>
      <c r="T89" s="39"/>
      <c r="U89" s="39"/>
      <c r="V89" s="39"/>
      <c r="W89" s="39"/>
      <c r="X89" s="39"/>
      <c r="Y89" s="112">
        <f>IF(X89 &lt;&gt; "", RIGHT(Table1577531128384858688182838[[#This Row],[Class (Dropdown)]],6),0)</f>
        <v>0</v>
      </c>
      <c r="Z89" s="108"/>
      <c r="AA89" s="107"/>
      <c r="AB89" s="111">
        <f>Table1577531128384858688182838[[#This Row],[Rate (Auto fill)]]*Table1577531128384858688182838[[#This Row],[Hours Groomed]]</f>
        <v>0</v>
      </c>
      <c r="AC89" s="32"/>
      <c r="AD89" s="84"/>
      <c r="AE89" s="85"/>
      <c r="AF89" s="85"/>
      <c r="AI89" s="33"/>
      <c r="AJ89" s="39"/>
      <c r="AK89" s="39"/>
      <c r="AL89" s="39"/>
      <c r="AM89" s="76"/>
      <c r="AN89" s="39"/>
      <c r="AO89" s="39"/>
      <c r="AP89" s="33"/>
      <c r="AQ89" s="77"/>
      <c r="AR89" s="39"/>
      <c r="AS89" s="39"/>
      <c r="AT89" s="76"/>
      <c r="AU89" s="39"/>
      <c r="AV89" s="78"/>
      <c r="AW89" s="33"/>
      <c r="AX89" s="77"/>
      <c r="AY89" s="39"/>
      <c r="AZ89" s="39"/>
      <c r="BA89" s="76"/>
      <c r="BB89" s="39"/>
      <c r="BC89" s="78"/>
      <c r="BD89" s="33"/>
      <c r="BE89" s="77"/>
      <c r="BF89" s="39"/>
      <c r="BG89" s="39"/>
      <c r="BH89" s="76"/>
      <c r="BI89" s="39"/>
      <c r="BJ89" s="78"/>
      <c r="BK89" s="33"/>
    </row>
    <row r="90" spans="1:63" x14ac:dyDescent="0.35">
      <c r="A90" s="77"/>
      <c r="B90" s="39"/>
      <c r="C90" s="39"/>
      <c r="D90" s="39"/>
      <c r="E90" s="39"/>
      <c r="F90" s="73"/>
      <c r="G90" s="95">
        <f>Table148745323334353633132333[[#This Row],[Hours Worked]]*Table148745323334353633132333[[#This Row],[Rate]]</f>
        <v>0</v>
      </c>
      <c r="H90" s="116"/>
      <c r="I90" s="118">
        <f>IF(Table148745323334353633132333[[#This Row],[Equipment Used (Dropdown)]] &lt;&gt; "", RIGHT(Table148745323334353633132333[[#This Row],[Equipment Used (Dropdown)]],6),0)</f>
        <v>0</v>
      </c>
      <c r="J90" s="94"/>
      <c r="K90" s="95">
        <f>Table148745323334353633132333[[#This Row],[Rate (Auto selects)]]*Table148745323334353633132333[[#This Row],[Hours Used]]</f>
        <v>0</v>
      </c>
      <c r="S90" s="33"/>
      <c r="T90" s="39"/>
      <c r="U90" s="39"/>
      <c r="V90" s="39"/>
      <c r="W90" s="39"/>
      <c r="X90" s="39"/>
      <c r="Y90" s="112">
        <f>IF(X90 &lt;&gt; "", RIGHT(Table1577531128384858688182838[[#This Row],[Class (Dropdown)]],6),0)</f>
        <v>0</v>
      </c>
      <c r="Z90" s="108"/>
      <c r="AA90" s="107"/>
      <c r="AB90" s="111">
        <f>Table1577531128384858688182838[[#This Row],[Rate (Auto fill)]]*Table1577531128384858688182838[[#This Row],[Hours Groomed]]</f>
        <v>0</v>
      </c>
      <c r="AC90" s="32"/>
      <c r="AD90" s="84"/>
      <c r="AE90" s="85"/>
      <c r="AF90" s="85"/>
      <c r="AI90" s="33"/>
      <c r="AJ90" s="39"/>
      <c r="AK90" s="39"/>
      <c r="AL90" s="39"/>
      <c r="AM90" s="76"/>
      <c r="AN90" s="39"/>
      <c r="AO90" s="39"/>
      <c r="AP90" s="33"/>
      <c r="AQ90" s="77"/>
      <c r="AR90" s="39"/>
      <c r="AS90" s="39"/>
      <c r="AT90" s="76"/>
      <c r="AU90" s="39"/>
      <c r="AV90" s="78"/>
      <c r="AW90" s="33"/>
      <c r="AX90" s="77"/>
      <c r="AY90" s="39"/>
      <c r="AZ90" s="39"/>
      <c r="BA90" s="76"/>
      <c r="BB90" s="39"/>
      <c r="BC90" s="78"/>
      <c r="BD90" s="33"/>
      <c r="BE90" s="77"/>
      <c r="BF90" s="39"/>
      <c r="BG90" s="39"/>
      <c r="BH90" s="76"/>
      <c r="BI90" s="39"/>
      <c r="BJ90" s="78"/>
      <c r="BK90" s="33"/>
    </row>
    <row r="91" spans="1:63" x14ac:dyDescent="0.35">
      <c r="A91" s="77"/>
      <c r="B91" s="39"/>
      <c r="C91" s="39"/>
      <c r="D91" s="39"/>
      <c r="E91" s="39"/>
      <c r="F91" s="73"/>
      <c r="G91" s="95">
        <f>Table148745323334353633132333[[#This Row],[Hours Worked]]*Table148745323334353633132333[[#This Row],[Rate]]</f>
        <v>0</v>
      </c>
      <c r="H91" s="116"/>
      <c r="I91" s="118">
        <f>IF(Table148745323334353633132333[[#This Row],[Equipment Used (Dropdown)]] &lt;&gt; "", RIGHT(Table148745323334353633132333[[#This Row],[Equipment Used (Dropdown)]],6),0)</f>
        <v>0</v>
      </c>
      <c r="J91" s="94"/>
      <c r="K91" s="95">
        <f>Table148745323334353633132333[[#This Row],[Rate (Auto selects)]]*Table148745323334353633132333[[#This Row],[Hours Used]]</f>
        <v>0</v>
      </c>
      <c r="S91" s="33"/>
      <c r="T91" s="39"/>
      <c r="U91" s="39"/>
      <c r="V91" s="39"/>
      <c r="W91" s="39"/>
      <c r="X91" s="39"/>
      <c r="Y91" s="112">
        <f>IF(X91 &lt;&gt; "", RIGHT(Table1577531128384858688182838[[#This Row],[Class (Dropdown)]],6),0)</f>
        <v>0</v>
      </c>
      <c r="Z91" s="108"/>
      <c r="AA91" s="107"/>
      <c r="AB91" s="111">
        <f>Table1577531128384858688182838[[#This Row],[Rate (Auto fill)]]*Table1577531128384858688182838[[#This Row],[Hours Groomed]]</f>
        <v>0</v>
      </c>
      <c r="AC91" s="32"/>
      <c r="AD91" s="84"/>
      <c r="AE91" s="85"/>
      <c r="AF91" s="85"/>
      <c r="AI91" s="33"/>
      <c r="AJ91" s="39"/>
      <c r="AK91" s="39"/>
      <c r="AL91" s="39"/>
      <c r="AM91" s="76"/>
      <c r="AN91" s="39"/>
      <c r="AO91" s="39"/>
      <c r="AP91" s="33"/>
      <c r="AQ91" s="77"/>
      <c r="AR91" s="39"/>
      <c r="AS91" s="39"/>
      <c r="AT91" s="76"/>
      <c r="AU91" s="39"/>
      <c r="AV91" s="78"/>
      <c r="AW91" s="33"/>
      <c r="AX91" s="77"/>
      <c r="AY91" s="39"/>
      <c r="AZ91" s="39"/>
      <c r="BA91" s="76"/>
      <c r="BB91" s="39"/>
      <c r="BC91" s="78"/>
      <c r="BD91" s="33"/>
      <c r="BE91" s="77"/>
      <c r="BF91" s="39"/>
      <c r="BG91" s="39"/>
      <c r="BH91" s="76"/>
      <c r="BI91" s="39"/>
      <c r="BJ91" s="78"/>
      <c r="BK91" s="33"/>
    </row>
    <row r="92" spans="1:63" x14ac:dyDescent="0.35">
      <c r="A92" s="77"/>
      <c r="B92" s="39"/>
      <c r="C92" s="39"/>
      <c r="D92" s="39"/>
      <c r="E92" s="39"/>
      <c r="F92" s="73"/>
      <c r="G92" s="95">
        <f>Table148745323334353633132333[[#This Row],[Hours Worked]]*Table148745323334353633132333[[#This Row],[Rate]]</f>
        <v>0</v>
      </c>
      <c r="H92" s="116"/>
      <c r="I92" s="118">
        <f>IF(Table148745323334353633132333[[#This Row],[Equipment Used (Dropdown)]] &lt;&gt; "", RIGHT(Table148745323334353633132333[[#This Row],[Equipment Used (Dropdown)]],6),0)</f>
        <v>0</v>
      </c>
      <c r="J92" s="94"/>
      <c r="K92" s="95">
        <f>Table148745323334353633132333[[#This Row],[Rate (Auto selects)]]*Table148745323334353633132333[[#This Row],[Hours Used]]</f>
        <v>0</v>
      </c>
      <c r="S92" s="33"/>
      <c r="T92" s="39"/>
      <c r="U92" s="39"/>
      <c r="V92" s="39"/>
      <c r="W92" s="39"/>
      <c r="X92" s="39"/>
      <c r="Y92" s="112">
        <f>IF(X92 &lt;&gt; "", RIGHT(Table1577531128384858688182838[[#This Row],[Class (Dropdown)]],6),0)</f>
        <v>0</v>
      </c>
      <c r="Z92" s="108"/>
      <c r="AA92" s="107"/>
      <c r="AB92" s="111">
        <f>Table1577531128384858688182838[[#This Row],[Rate (Auto fill)]]*Table1577531128384858688182838[[#This Row],[Hours Groomed]]</f>
        <v>0</v>
      </c>
      <c r="AC92" s="32"/>
      <c r="AD92" s="84"/>
      <c r="AE92" s="85"/>
      <c r="AF92" s="85"/>
      <c r="AI92" s="33"/>
      <c r="AJ92" s="39"/>
      <c r="AK92" s="39"/>
      <c r="AL92" s="39"/>
      <c r="AM92" s="76"/>
      <c r="AN92" s="39"/>
      <c r="AO92" s="39"/>
      <c r="AP92" s="33"/>
      <c r="AQ92" s="77"/>
      <c r="AR92" s="39"/>
      <c r="AS92" s="39"/>
      <c r="AT92" s="76"/>
      <c r="AU92" s="39"/>
      <c r="AV92" s="78"/>
      <c r="AW92" s="33"/>
      <c r="AX92" s="77"/>
      <c r="AY92" s="39"/>
      <c r="AZ92" s="39"/>
      <c r="BA92" s="76"/>
      <c r="BB92" s="39"/>
      <c r="BC92" s="78"/>
      <c r="BD92" s="33"/>
      <c r="BE92" s="77"/>
      <c r="BF92" s="39"/>
      <c r="BG92" s="39"/>
      <c r="BH92" s="76"/>
      <c r="BI92" s="39"/>
      <c r="BJ92" s="78"/>
      <c r="BK92" s="33"/>
    </row>
    <row r="93" spans="1:63" x14ac:dyDescent="0.35">
      <c r="A93" s="77"/>
      <c r="B93" s="39"/>
      <c r="C93" s="39"/>
      <c r="D93" s="39"/>
      <c r="E93" s="39"/>
      <c r="F93" s="73"/>
      <c r="G93" s="95">
        <f>Table148745323334353633132333[[#This Row],[Hours Worked]]*Table148745323334353633132333[[#This Row],[Rate]]</f>
        <v>0</v>
      </c>
      <c r="H93" s="116"/>
      <c r="I93" s="118">
        <f>IF(Table148745323334353633132333[[#This Row],[Equipment Used (Dropdown)]] &lt;&gt; "", RIGHT(Table148745323334353633132333[[#This Row],[Equipment Used (Dropdown)]],6),0)</f>
        <v>0</v>
      </c>
      <c r="J93" s="94"/>
      <c r="K93" s="95">
        <f>Table148745323334353633132333[[#This Row],[Rate (Auto selects)]]*Table148745323334353633132333[[#This Row],[Hours Used]]</f>
        <v>0</v>
      </c>
      <c r="S93" s="33"/>
      <c r="T93" s="39"/>
      <c r="U93" s="39"/>
      <c r="V93" s="39"/>
      <c r="W93" s="39"/>
      <c r="X93" s="39"/>
      <c r="Y93" s="112">
        <f>IF(X93 &lt;&gt; "", RIGHT(Table1577531128384858688182838[[#This Row],[Class (Dropdown)]],6),0)</f>
        <v>0</v>
      </c>
      <c r="Z93" s="108"/>
      <c r="AA93" s="107"/>
      <c r="AB93" s="111">
        <f>Table1577531128384858688182838[[#This Row],[Rate (Auto fill)]]*Table1577531128384858688182838[[#This Row],[Hours Groomed]]</f>
        <v>0</v>
      </c>
      <c r="AC93" s="32"/>
      <c r="AD93" s="84"/>
      <c r="AE93" s="85"/>
      <c r="AF93" s="85"/>
      <c r="AI93" s="33"/>
      <c r="AJ93" s="39"/>
      <c r="AK93" s="39"/>
      <c r="AL93" s="39"/>
      <c r="AM93" s="76"/>
      <c r="AN93" s="39"/>
      <c r="AO93" s="39"/>
      <c r="AP93" s="33"/>
      <c r="AQ93" s="77"/>
      <c r="AR93" s="39"/>
      <c r="AS93" s="39"/>
      <c r="AT93" s="76"/>
      <c r="AU93" s="39"/>
      <c r="AV93" s="78"/>
      <c r="AW93" s="33"/>
      <c r="AX93" s="77"/>
      <c r="AY93" s="39"/>
      <c r="AZ93" s="39"/>
      <c r="BA93" s="76"/>
      <c r="BB93" s="39"/>
      <c r="BC93" s="78"/>
      <c r="BD93" s="33"/>
      <c r="BE93" s="77"/>
      <c r="BF93" s="39"/>
      <c r="BG93" s="39"/>
      <c r="BH93" s="76"/>
      <c r="BI93" s="39"/>
      <c r="BJ93" s="78"/>
      <c r="BK93" s="33"/>
    </row>
    <row r="94" spans="1:63" x14ac:dyDescent="0.35">
      <c r="A94" s="77"/>
      <c r="B94" s="39"/>
      <c r="C94" s="39"/>
      <c r="D94" s="39"/>
      <c r="E94" s="39"/>
      <c r="F94" s="73"/>
      <c r="G94" s="95">
        <f>Table148745323334353633132333[[#This Row],[Hours Worked]]*Table148745323334353633132333[[#This Row],[Rate]]</f>
        <v>0</v>
      </c>
      <c r="H94" s="116"/>
      <c r="I94" s="118">
        <f>IF(Table148745323334353633132333[[#This Row],[Equipment Used (Dropdown)]] &lt;&gt; "", RIGHT(Table148745323334353633132333[[#This Row],[Equipment Used (Dropdown)]],6),0)</f>
        <v>0</v>
      </c>
      <c r="J94" s="94"/>
      <c r="K94" s="95">
        <f>Table148745323334353633132333[[#This Row],[Rate (Auto selects)]]*Table148745323334353633132333[[#This Row],[Hours Used]]</f>
        <v>0</v>
      </c>
      <c r="S94" s="33"/>
      <c r="T94" s="39"/>
      <c r="U94" s="39"/>
      <c r="V94" s="39"/>
      <c r="W94" s="39"/>
      <c r="X94" s="39"/>
      <c r="Y94" s="112">
        <f>IF(X94 &lt;&gt; "", RIGHT(Table1577531128384858688182838[[#This Row],[Class (Dropdown)]],6),0)</f>
        <v>0</v>
      </c>
      <c r="Z94" s="108"/>
      <c r="AA94" s="107"/>
      <c r="AB94" s="111">
        <f>Table1577531128384858688182838[[#This Row],[Rate (Auto fill)]]*Table1577531128384858688182838[[#This Row],[Hours Groomed]]</f>
        <v>0</v>
      </c>
      <c r="AC94" s="32"/>
      <c r="AD94" s="84"/>
      <c r="AE94" s="85"/>
      <c r="AF94" s="85"/>
      <c r="AI94" s="33"/>
      <c r="AJ94" s="39"/>
      <c r="AK94" s="39"/>
      <c r="AL94" s="39"/>
      <c r="AM94" s="76"/>
      <c r="AN94" s="39"/>
      <c r="AO94" s="39"/>
      <c r="AP94" s="33"/>
      <c r="AQ94" s="77"/>
      <c r="AR94" s="39"/>
      <c r="AS94" s="39"/>
      <c r="AT94" s="76"/>
      <c r="AU94" s="39"/>
      <c r="AV94" s="78"/>
      <c r="AW94" s="33"/>
      <c r="AX94" s="77"/>
      <c r="AY94" s="39"/>
      <c r="AZ94" s="39"/>
      <c r="BA94" s="76"/>
      <c r="BB94" s="39"/>
      <c r="BC94" s="78"/>
      <c r="BD94" s="33"/>
      <c r="BE94" s="77"/>
      <c r="BF94" s="39"/>
      <c r="BG94" s="39"/>
      <c r="BH94" s="76"/>
      <c r="BI94" s="39"/>
      <c r="BJ94" s="78"/>
      <c r="BK94" s="33"/>
    </row>
    <row r="95" spans="1:63" x14ac:dyDescent="0.35">
      <c r="A95" s="77"/>
      <c r="B95" s="39"/>
      <c r="C95" s="39"/>
      <c r="D95" s="39"/>
      <c r="E95" s="39"/>
      <c r="F95" s="73"/>
      <c r="G95" s="95">
        <f>Table148745323334353633132333[[#This Row],[Hours Worked]]*Table148745323334353633132333[[#This Row],[Rate]]</f>
        <v>0</v>
      </c>
      <c r="H95" s="116"/>
      <c r="I95" s="118">
        <f>IF(Table148745323334353633132333[[#This Row],[Equipment Used (Dropdown)]] &lt;&gt; "", RIGHT(Table148745323334353633132333[[#This Row],[Equipment Used (Dropdown)]],6),0)</f>
        <v>0</v>
      </c>
      <c r="J95" s="94"/>
      <c r="K95" s="95">
        <f>Table148745323334353633132333[[#This Row],[Rate (Auto selects)]]*Table148745323334353633132333[[#This Row],[Hours Used]]</f>
        <v>0</v>
      </c>
      <c r="S95" s="33"/>
      <c r="T95" s="39"/>
      <c r="U95" s="39"/>
      <c r="V95" s="39"/>
      <c r="W95" s="39"/>
      <c r="X95" s="39"/>
      <c r="Y95" s="112">
        <f>IF(X95 &lt;&gt; "", RIGHT(Table1577531128384858688182838[[#This Row],[Class (Dropdown)]],6),0)</f>
        <v>0</v>
      </c>
      <c r="Z95" s="108"/>
      <c r="AA95" s="107"/>
      <c r="AB95" s="111">
        <f>Table1577531128384858688182838[[#This Row],[Rate (Auto fill)]]*Table1577531128384858688182838[[#This Row],[Hours Groomed]]</f>
        <v>0</v>
      </c>
      <c r="AC95" s="32"/>
      <c r="AD95" s="84"/>
      <c r="AE95" s="85"/>
      <c r="AF95" s="85"/>
      <c r="AI95" s="33"/>
      <c r="AJ95" s="39"/>
      <c r="AK95" s="39"/>
      <c r="AL95" s="39"/>
      <c r="AM95" s="76"/>
      <c r="AN95" s="39"/>
      <c r="AO95" s="39"/>
      <c r="AP95" s="33"/>
      <c r="AQ95" s="77"/>
      <c r="AR95" s="39"/>
      <c r="AS95" s="39"/>
      <c r="AT95" s="76"/>
      <c r="AU95" s="39"/>
      <c r="AV95" s="78"/>
      <c r="AW95" s="33"/>
      <c r="AX95" s="77"/>
      <c r="AY95" s="39"/>
      <c r="AZ95" s="39"/>
      <c r="BA95" s="76"/>
      <c r="BB95" s="39"/>
      <c r="BC95" s="78"/>
      <c r="BD95" s="33"/>
      <c r="BE95" s="77"/>
      <c r="BF95" s="39"/>
      <c r="BG95" s="39"/>
      <c r="BH95" s="76"/>
      <c r="BI95" s="39"/>
      <c r="BJ95" s="78"/>
      <c r="BK95" s="33"/>
    </row>
    <row r="96" spans="1:63" x14ac:dyDescent="0.35">
      <c r="A96" s="77"/>
      <c r="B96" s="39"/>
      <c r="C96" s="39"/>
      <c r="D96" s="39"/>
      <c r="E96" s="39"/>
      <c r="F96" s="73"/>
      <c r="G96" s="95">
        <f>Table148745323334353633132333[[#This Row],[Hours Worked]]*Table148745323334353633132333[[#This Row],[Rate]]</f>
        <v>0</v>
      </c>
      <c r="H96" s="116"/>
      <c r="I96" s="118">
        <f>IF(Table148745323334353633132333[[#This Row],[Equipment Used (Dropdown)]] &lt;&gt; "", RIGHT(Table148745323334353633132333[[#This Row],[Equipment Used (Dropdown)]],6),0)</f>
        <v>0</v>
      </c>
      <c r="J96" s="94"/>
      <c r="K96" s="95">
        <f>Table148745323334353633132333[[#This Row],[Rate (Auto selects)]]*Table148745323334353633132333[[#This Row],[Hours Used]]</f>
        <v>0</v>
      </c>
      <c r="S96" s="33"/>
      <c r="T96" s="39"/>
      <c r="U96" s="39"/>
      <c r="V96" s="39"/>
      <c r="W96" s="39"/>
      <c r="X96" s="39"/>
      <c r="Y96" s="112">
        <f>IF(X96 &lt;&gt; "", RIGHT(Table1577531128384858688182838[[#This Row],[Class (Dropdown)]],6),0)</f>
        <v>0</v>
      </c>
      <c r="Z96" s="108"/>
      <c r="AA96" s="107"/>
      <c r="AB96" s="111">
        <f>Table1577531128384858688182838[[#This Row],[Rate (Auto fill)]]*Table1577531128384858688182838[[#This Row],[Hours Groomed]]</f>
        <v>0</v>
      </c>
      <c r="AC96" s="32"/>
      <c r="AD96" s="84"/>
      <c r="AE96" s="85"/>
      <c r="AF96" s="85"/>
      <c r="AI96" s="33"/>
      <c r="AJ96" s="39"/>
      <c r="AK96" s="39"/>
      <c r="AL96" s="39"/>
      <c r="AM96" s="76"/>
      <c r="AN96" s="39"/>
      <c r="AO96" s="39"/>
      <c r="AP96" s="33"/>
      <c r="AQ96" s="77"/>
      <c r="AR96" s="39"/>
      <c r="AS96" s="39"/>
      <c r="AT96" s="76"/>
      <c r="AU96" s="39"/>
      <c r="AV96" s="78"/>
      <c r="AW96" s="33"/>
      <c r="AX96" s="77"/>
      <c r="AY96" s="39"/>
      <c r="AZ96" s="39"/>
      <c r="BA96" s="76"/>
      <c r="BB96" s="39"/>
      <c r="BC96" s="78"/>
      <c r="BD96" s="33"/>
      <c r="BE96" s="77"/>
      <c r="BF96" s="39"/>
      <c r="BG96" s="39"/>
      <c r="BH96" s="76"/>
      <c r="BI96" s="39"/>
      <c r="BJ96" s="78"/>
      <c r="BK96" s="33"/>
    </row>
    <row r="97" spans="1:63" x14ac:dyDescent="0.35">
      <c r="A97" s="77"/>
      <c r="B97" s="39"/>
      <c r="C97" s="39"/>
      <c r="D97" s="39"/>
      <c r="E97" s="39"/>
      <c r="F97" s="73"/>
      <c r="G97" s="95">
        <f>Table148745323334353633132333[[#This Row],[Hours Worked]]*Table148745323334353633132333[[#This Row],[Rate]]</f>
        <v>0</v>
      </c>
      <c r="H97" s="116"/>
      <c r="I97" s="118">
        <f>IF(Table148745323334353633132333[[#This Row],[Equipment Used (Dropdown)]] &lt;&gt; "", RIGHT(Table148745323334353633132333[[#This Row],[Equipment Used (Dropdown)]],6),0)</f>
        <v>0</v>
      </c>
      <c r="J97" s="94"/>
      <c r="K97" s="95">
        <f>Table148745323334353633132333[[#This Row],[Rate (Auto selects)]]*Table148745323334353633132333[[#This Row],[Hours Used]]</f>
        <v>0</v>
      </c>
      <c r="S97" s="33"/>
      <c r="T97" s="39"/>
      <c r="U97" s="39"/>
      <c r="V97" s="39"/>
      <c r="W97" s="39"/>
      <c r="X97" s="39"/>
      <c r="Y97" s="112">
        <f>IF(X97 &lt;&gt; "", RIGHT(Table1577531128384858688182838[[#This Row],[Class (Dropdown)]],6),0)</f>
        <v>0</v>
      </c>
      <c r="Z97" s="108"/>
      <c r="AA97" s="107"/>
      <c r="AB97" s="111">
        <f>Table1577531128384858688182838[[#This Row],[Rate (Auto fill)]]*Table1577531128384858688182838[[#This Row],[Hours Groomed]]</f>
        <v>0</v>
      </c>
      <c r="AC97" s="32"/>
      <c r="AD97" s="84"/>
      <c r="AE97" s="85"/>
      <c r="AF97" s="85"/>
      <c r="AI97" s="33"/>
      <c r="AJ97" s="39"/>
      <c r="AK97" s="39"/>
      <c r="AL97" s="39"/>
      <c r="AM97" s="76"/>
      <c r="AN97" s="39"/>
      <c r="AO97" s="39"/>
      <c r="AP97" s="33"/>
      <c r="AQ97" s="77"/>
      <c r="AR97" s="39"/>
      <c r="AS97" s="39"/>
      <c r="AT97" s="76"/>
      <c r="AU97" s="39"/>
      <c r="AV97" s="78"/>
      <c r="AW97" s="33"/>
      <c r="AX97" s="77"/>
      <c r="AY97" s="39"/>
      <c r="AZ97" s="39"/>
      <c r="BA97" s="76"/>
      <c r="BB97" s="39"/>
      <c r="BC97" s="78"/>
      <c r="BD97" s="33"/>
      <c r="BE97" s="77"/>
      <c r="BF97" s="39"/>
      <c r="BG97" s="39"/>
      <c r="BH97" s="76"/>
      <c r="BI97" s="39"/>
      <c r="BJ97" s="78"/>
      <c r="BK97" s="33"/>
    </row>
    <row r="98" spans="1:63" x14ac:dyDescent="0.35">
      <c r="A98" s="77"/>
      <c r="B98" s="39"/>
      <c r="C98" s="39"/>
      <c r="D98" s="39"/>
      <c r="E98" s="39"/>
      <c r="F98" s="73"/>
      <c r="G98" s="95">
        <f>Table148745323334353633132333[[#This Row],[Hours Worked]]*Table148745323334353633132333[[#This Row],[Rate]]</f>
        <v>0</v>
      </c>
      <c r="H98" s="116"/>
      <c r="I98" s="118">
        <f>IF(Table148745323334353633132333[[#This Row],[Equipment Used (Dropdown)]] &lt;&gt; "", RIGHT(Table148745323334353633132333[[#This Row],[Equipment Used (Dropdown)]],6),0)</f>
        <v>0</v>
      </c>
      <c r="J98" s="94"/>
      <c r="K98" s="95">
        <f>Table148745323334353633132333[[#This Row],[Rate (Auto selects)]]*Table148745323334353633132333[[#This Row],[Hours Used]]</f>
        <v>0</v>
      </c>
      <c r="S98" s="33"/>
      <c r="T98" s="39"/>
      <c r="U98" s="39"/>
      <c r="V98" s="39"/>
      <c r="W98" s="39"/>
      <c r="X98" s="39"/>
      <c r="Y98" s="112">
        <f>IF(X98 &lt;&gt; "", RIGHT(Table1577531128384858688182838[[#This Row],[Class (Dropdown)]],6),0)</f>
        <v>0</v>
      </c>
      <c r="Z98" s="108"/>
      <c r="AA98" s="107"/>
      <c r="AB98" s="111">
        <f>Table1577531128384858688182838[[#This Row],[Rate (Auto fill)]]*Table1577531128384858688182838[[#This Row],[Hours Groomed]]</f>
        <v>0</v>
      </c>
      <c r="AC98" s="32"/>
      <c r="AD98" s="84"/>
      <c r="AE98" s="85"/>
      <c r="AF98" s="85"/>
      <c r="AI98" s="33"/>
      <c r="AJ98" s="39"/>
      <c r="AK98" s="39"/>
      <c r="AL98" s="39"/>
      <c r="AM98" s="76"/>
      <c r="AN98" s="39"/>
      <c r="AO98" s="39"/>
      <c r="AP98" s="33"/>
      <c r="AQ98" s="77"/>
      <c r="AR98" s="39"/>
      <c r="AS98" s="39"/>
      <c r="AT98" s="76"/>
      <c r="AU98" s="39"/>
      <c r="AV98" s="78"/>
      <c r="AW98" s="33"/>
      <c r="AX98" s="77"/>
      <c r="AY98" s="39"/>
      <c r="AZ98" s="39"/>
      <c r="BA98" s="76"/>
      <c r="BB98" s="39"/>
      <c r="BC98" s="78"/>
      <c r="BD98" s="33"/>
      <c r="BE98" s="77"/>
      <c r="BF98" s="39"/>
      <c r="BG98" s="39"/>
      <c r="BH98" s="76"/>
      <c r="BI98" s="39"/>
      <c r="BJ98" s="78"/>
      <c r="BK98" s="33"/>
    </row>
    <row r="99" spans="1:63" x14ac:dyDescent="0.35">
      <c r="A99" s="77"/>
      <c r="B99" s="39"/>
      <c r="C99" s="39"/>
      <c r="D99" s="39"/>
      <c r="E99" s="39"/>
      <c r="F99" s="73"/>
      <c r="G99" s="95">
        <f>Table148745323334353633132333[[#This Row],[Hours Worked]]*Table148745323334353633132333[[#This Row],[Rate]]</f>
        <v>0</v>
      </c>
      <c r="H99" s="116"/>
      <c r="I99" s="118">
        <f>IF(Table148745323334353633132333[[#This Row],[Equipment Used (Dropdown)]] &lt;&gt; "", RIGHT(Table148745323334353633132333[[#This Row],[Equipment Used (Dropdown)]],6),0)</f>
        <v>0</v>
      </c>
      <c r="J99" s="94"/>
      <c r="K99" s="95">
        <f>Table148745323334353633132333[[#This Row],[Rate (Auto selects)]]*Table148745323334353633132333[[#This Row],[Hours Used]]</f>
        <v>0</v>
      </c>
      <c r="S99" s="33"/>
      <c r="T99" s="39"/>
      <c r="U99" s="39"/>
      <c r="V99" s="39"/>
      <c r="W99" s="39"/>
      <c r="X99" s="39"/>
      <c r="Y99" s="112">
        <f>IF(X99 &lt;&gt; "", RIGHT(Table1577531128384858688182838[[#This Row],[Class (Dropdown)]],6),0)</f>
        <v>0</v>
      </c>
      <c r="Z99" s="108"/>
      <c r="AA99" s="107"/>
      <c r="AB99" s="111">
        <f>Table1577531128384858688182838[[#This Row],[Rate (Auto fill)]]*Table1577531128384858688182838[[#This Row],[Hours Groomed]]</f>
        <v>0</v>
      </c>
      <c r="AC99" s="32"/>
      <c r="AD99" s="84"/>
      <c r="AE99" s="85"/>
      <c r="AF99" s="85"/>
      <c r="AI99" s="33"/>
      <c r="AJ99" s="39"/>
      <c r="AK99" s="39"/>
      <c r="AL99" s="39"/>
      <c r="AM99" s="76"/>
      <c r="AN99" s="39"/>
      <c r="AO99" s="39"/>
      <c r="AP99" s="33"/>
      <c r="AQ99" s="77"/>
      <c r="AR99" s="39"/>
      <c r="AS99" s="39"/>
      <c r="AT99" s="76"/>
      <c r="AU99" s="39"/>
      <c r="AV99" s="78"/>
      <c r="AW99" s="33"/>
      <c r="AX99" s="77"/>
      <c r="AY99" s="39"/>
      <c r="AZ99" s="39"/>
      <c r="BA99" s="76"/>
      <c r="BB99" s="39"/>
      <c r="BC99" s="78"/>
      <c r="BD99" s="33"/>
      <c r="BE99" s="77"/>
      <c r="BF99" s="39"/>
      <c r="BG99" s="39"/>
      <c r="BH99" s="76"/>
      <c r="BI99" s="39"/>
      <c r="BJ99" s="78"/>
      <c r="BK99" s="33"/>
    </row>
    <row r="100" spans="1:63" x14ac:dyDescent="0.35">
      <c r="A100" s="77"/>
      <c r="B100" s="39"/>
      <c r="C100" s="39"/>
      <c r="D100" s="39"/>
      <c r="E100" s="39"/>
      <c r="F100" s="73"/>
      <c r="G100" s="95">
        <f>Table148745323334353633132333[[#This Row],[Hours Worked]]*Table148745323334353633132333[[#This Row],[Rate]]</f>
        <v>0</v>
      </c>
      <c r="H100" s="116"/>
      <c r="I100" s="118">
        <f>IF(Table148745323334353633132333[[#This Row],[Equipment Used (Dropdown)]] &lt;&gt; "", RIGHT(Table148745323334353633132333[[#This Row],[Equipment Used (Dropdown)]],6),0)</f>
        <v>0</v>
      </c>
      <c r="J100" s="94"/>
      <c r="K100" s="95">
        <f>Table148745323334353633132333[[#This Row],[Rate (Auto selects)]]*Table148745323334353633132333[[#This Row],[Hours Used]]</f>
        <v>0</v>
      </c>
      <c r="S100" s="33"/>
      <c r="T100" s="39"/>
      <c r="U100" s="39"/>
      <c r="V100" s="39"/>
      <c r="W100" s="39"/>
      <c r="X100" s="39"/>
      <c r="Y100" s="112">
        <f>IF(X100 &lt;&gt; "", RIGHT(Table1577531128384858688182838[[#This Row],[Class (Dropdown)]],6),0)</f>
        <v>0</v>
      </c>
      <c r="Z100" s="108"/>
      <c r="AA100" s="107"/>
      <c r="AB100" s="111">
        <f>Table1577531128384858688182838[[#This Row],[Rate (Auto fill)]]*Table1577531128384858688182838[[#This Row],[Hours Groomed]]</f>
        <v>0</v>
      </c>
      <c r="AC100" s="32"/>
      <c r="AD100" s="84"/>
      <c r="AE100" s="85"/>
      <c r="AF100" s="85"/>
      <c r="AI100" s="33"/>
      <c r="AJ100" s="39"/>
      <c r="AK100" s="39"/>
      <c r="AL100" s="39"/>
      <c r="AM100" s="76"/>
      <c r="AN100" s="39"/>
      <c r="AO100" s="39"/>
      <c r="AP100" s="33"/>
      <c r="AQ100" s="77"/>
      <c r="AR100" s="39"/>
      <c r="AS100" s="39"/>
      <c r="AT100" s="76"/>
      <c r="AU100" s="39"/>
      <c r="AV100" s="78"/>
      <c r="AW100" s="33"/>
      <c r="AX100" s="77"/>
      <c r="AY100" s="39"/>
      <c r="AZ100" s="39"/>
      <c r="BA100" s="76"/>
      <c r="BB100" s="39"/>
      <c r="BC100" s="78"/>
      <c r="BD100" s="33"/>
      <c r="BE100" s="77"/>
      <c r="BF100" s="39"/>
      <c r="BG100" s="39"/>
      <c r="BH100" s="76"/>
      <c r="BI100" s="39"/>
      <c r="BJ100" s="78"/>
      <c r="BK100" s="33"/>
    </row>
    <row r="101" spans="1:63" x14ac:dyDescent="0.35">
      <c r="A101" s="77"/>
      <c r="B101" s="39"/>
      <c r="C101" s="39"/>
      <c r="D101" s="39"/>
      <c r="E101" s="39"/>
      <c r="F101" s="73"/>
      <c r="G101" s="95">
        <f>Table148745323334353633132333[[#This Row],[Hours Worked]]*Table148745323334353633132333[[#This Row],[Rate]]</f>
        <v>0</v>
      </c>
      <c r="H101" s="116"/>
      <c r="I101" s="118">
        <f>IF(Table148745323334353633132333[[#This Row],[Equipment Used (Dropdown)]] &lt;&gt; "", RIGHT(Table148745323334353633132333[[#This Row],[Equipment Used (Dropdown)]],6),0)</f>
        <v>0</v>
      </c>
      <c r="J101" s="94"/>
      <c r="K101" s="95">
        <f>Table148745323334353633132333[[#This Row],[Rate (Auto selects)]]*Table148745323334353633132333[[#This Row],[Hours Used]]</f>
        <v>0</v>
      </c>
      <c r="S101" s="33"/>
      <c r="T101" s="39"/>
      <c r="U101" s="39"/>
      <c r="V101" s="39"/>
      <c r="W101" s="39"/>
      <c r="X101" s="39"/>
      <c r="Y101" s="112">
        <f>IF(X101 &lt;&gt; "", RIGHT(Table1577531128384858688182838[[#This Row],[Class (Dropdown)]],6),0)</f>
        <v>0</v>
      </c>
      <c r="Z101" s="108"/>
      <c r="AA101" s="107"/>
      <c r="AB101" s="111">
        <f>Table1577531128384858688182838[[#This Row],[Rate (Auto fill)]]*Table1577531128384858688182838[[#This Row],[Hours Groomed]]</f>
        <v>0</v>
      </c>
      <c r="AC101" s="32"/>
      <c r="AD101" s="84"/>
      <c r="AE101" s="85"/>
      <c r="AF101" s="85"/>
      <c r="AI101" s="33"/>
      <c r="AJ101" s="39"/>
      <c r="AK101" s="39"/>
      <c r="AL101" s="39"/>
      <c r="AM101" s="76"/>
      <c r="AN101" s="39"/>
      <c r="AO101" s="39"/>
      <c r="AP101" s="33"/>
      <c r="AQ101" s="77"/>
      <c r="AR101" s="39"/>
      <c r="AS101" s="39"/>
      <c r="AT101" s="76"/>
      <c r="AU101" s="39"/>
      <c r="AV101" s="78"/>
      <c r="AW101" s="33"/>
      <c r="AX101" s="77"/>
      <c r="AY101" s="39"/>
      <c r="AZ101" s="39"/>
      <c r="BA101" s="76"/>
      <c r="BB101" s="39"/>
      <c r="BC101" s="78"/>
      <c r="BD101" s="33"/>
      <c r="BE101" s="77"/>
      <c r="BF101" s="39"/>
      <c r="BG101" s="39"/>
      <c r="BH101" s="76"/>
      <c r="BI101" s="39"/>
      <c r="BJ101" s="78"/>
      <c r="BK101" s="33"/>
    </row>
    <row r="102" spans="1:63" x14ac:dyDescent="0.35">
      <c r="A102" s="77"/>
      <c r="B102" s="39"/>
      <c r="C102" s="39"/>
      <c r="D102" s="39"/>
      <c r="E102" s="39"/>
      <c r="F102" s="73"/>
      <c r="G102" s="95">
        <f>Table148745323334353633132333[[#This Row],[Hours Worked]]*Table148745323334353633132333[[#This Row],[Rate]]</f>
        <v>0</v>
      </c>
      <c r="H102" s="116"/>
      <c r="I102" s="118">
        <f>IF(Table148745323334353633132333[[#This Row],[Equipment Used (Dropdown)]] &lt;&gt; "", RIGHT(Table148745323334353633132333[[#This Row],[Equipment Used (Dropdown)]],6),0)</f>
        <v>0</v>
      </c>
      <c r="J102" s="94"/>
      <c r="K102" s="95">
        <f>Table148745323334353633132333[[#This Row],[Rate (Auto selects)]]*Table148745323334353633132333[[#This Row],[Hours Used]]</f>
        <v>0</v>
      </c>
      <c r="S102" s="33"/>
      <c r="T102" s="39"/>
      <c r="U102" s="39"/>
      <c r="V102" s="39"/>
      <c r="W102" s="39"/>
      <c r="X102" s="39"/>
      <c r="Y102" s="112">
        <f>IF(X102 &lt;&gt; "", RIGHT(Table1577531128384858688182838[[#This Row],[Class (Dropdown)]],6),0)</f>
        <v>0</v>
      </c>
      <c r="Z102" s="108"/>
      <c r="AA102" s="107"/>
      <c r="AB102" s="111">
        <f>Table1577531128384858688182838[[#This Row],[Rate (Auto fill)]]*Table1577531128384858688182838[[#This Row],[Hours Groomed]]</f>
        <v>0</v>
      </c>
      <c r="AC102" s="32"/>
      <c r="AD102" s="84"/>
      <c r="AE102" s="85"/>
      <c r="AF102" s="85"/>
      <c r="AI102" s="33"/>
      <c r="AJ102" s="39"/>
      <c r="AK102" s="39"/>
      <c r="AL102" s="39"/>
      <c r="AM102" s="76"/>
      <c r="AN102" s="39"/>
      <c r="AO102" s="39"/>
      <c r="AP102" s="33"/>
      <c r="AQ102" s="77"/>
      <c r="AR102" s="39"/>
      <c r="AS102" s="39"/>
      <c r="AT102" s="76"/>
      <c r="AU102" s="39"/>
      <c r="AV102" s="78"/>
      <c r="AW102" s="33"/>
      <c r="AX102" s="77"/>
      <c r="AY102" s="39"/>
      <c r="AZ102" s="39"/>
      <c r="BA102" s="76"/>
      <c r="BB102" s="39"/>
      <c r="BC102" s="78"/>
      <c r="BD102" s="33"/>
      <c r="BE102" s="77"/>
      <c r="BF102" s="39"/>
      <c r="BG102" s="39"/>
      <c r="BH102" s="76"/>
      <c r="BI102" s="39"/>
      <c r="BJ102" s="78"/>
      <c r="BK102" s="33"/>
    </row>
    <row r="103" spans="1:63" x14ac:dyDescent="0.35">
      <c r="A103" s="77"/>
      <c r="B103" s="39"/>
      <c r="C103" s="39"/>
      <c r="D103" s="39"/>
      <c r="E103" s="39"/>
      <c r="F103" s="73"/>
      <c r="G103" s="95">
        <f>Table148745323334353633132333[[#This Row],[Hours Worked]]*Table148745323334353633132333[[#This Row],[Rate]]</f>
        <v>0</v>
      </c>
      <c r="H103" s="116"/>
      <c r="I103" s="118">
        <f>IF(Table148745323334353633132333[[#This Row],[Equipment Used (Dropdown)]] &lt;&gt; "", RIGHT(Table148745323334353633132333[[#This Row],[Equipment Used (Dropdown)]],6),0)</f>
        <v>0</v>
      </c>
      <c r="J103" s="94"/>
      <c r="K103" s="95">
        <f>Table148745323334353633132333[[#This Row],[Rate (Auto selects)]]*Table148745323334353633132333[[#This Row],[Hours Used]]</f>
        <v>0</v>
      </c>
      <c r="S103" s="33"/>
      <c r="T103" s="39"/>
      <c r="U103" s="39"/>
      <c r="V103" s="39"/>
      <c r="W103" s="39"/>
      <c r="X103" s="39"/>
      <c r="Y103" s="112">
        <f>IF(X103 &lt;&gt; "", RIGHT(Table1577531128384858688182838[[#This Row],[Class (Dropdown)]],6),0)</f>
        <v>0</v>
      </c>
      <c r="Z103" s="108"/>
      <c r="AA103" s="107"/>
      <c r="AB103" s="111">
        <f>Table1577531128384858688182838[[#This Row],[Rate (Auto fill)]]*Table1577531128384858688182838[[#This Row],[Hours Groomed]]</f>
        <v>0</v>
      </c>
      <c r="AC103" s="32"/>
      <c r="AD103" s="84"/>
      <c r="AE103" s="85"/>
      <c r="AF103" s="85"/>
      <c r="AI103" s="33"/>
      <c r="AJ103" s="39"/>
      <c r="AK103" s="39"/>
      <c r="AL103" s="39"/>
      <c r="AM103" s="76"/>
      <c r="AN103" s="39"/>
      <c r="AO103" s="39"/>
      <c r="AP103" s="33"/>
      <c r="AQ103" s="77"/>
      <c r="AR103" s="39"/>
      <c r="AS103" s="39"/>
      <c r="AT103" s="76"/>
      <c r="AU103" s="39"/>
      <c r="AV103" s="78"/>
      <c r="AW103" s="33"/>
      <c r="AX103" s="77"/>
      <c r="AY103" s="39"/>
      <c r="AZ103" s="39"/>
      <c r="BA103" s="76"/>
      <c r="BB103" s="39"/>
      <c r="BC103" s="78"/>
      <c r="BD103" s="33"/>
      <c r="BE103" s="77"/>
      <c r="BF103" s="39"/>
      <c r="BG103" s="39"/>
      <c r="BH103" s="76"/>
      <c r="BI103" s="39"/>
      <c r="BJ103" s="78"/>
      <c r="BK103" s="33"/>
    </row>
    <row r="104" spans="1:63" x14ac:dyDescent="0.35">
      <c r="A104" s="77"/>
      <c r="B104" s="39"/>
      <c r="C104" s="39"/>
      <c r="D104" s="39"/>
      <c r="E104" s="39"/>
      <c r="F104" s="73"/>
      <c r="G104" s="95">
        <f>Table148745323334353633132333[[#This Row],[Hours Worked]]*Table148745323334353633132333[[#This Row],[Rate]]</f>
        <v>0</v>
      </c>
      <c r="H104" s="116"/>
      <c r="I104" s="118">
        <f>IF(Table148745323334353633132333[[#This Row],[Equipment Used (Dropdown)]] &lt;&gt; "", RIGHT(Table148745323334353633132333[[#This Row],[Equipment Used (Dropdown)]],6),0)</f>
        <v>0</v>
      </c>
      <c r="J104" s="94"/>
      <c r="K104" s="95">
        <f>Table148745323334353633132333[[#This Row],[Rate (Auto selects)]]*Table148745323334353633132333[[#This Row],[Hours Used]]</f>
        <v>0</v>
      </c>
      <c r="S104" s="33"/>
      <c r="T104" s="39"/>
      <c r="U104" s="39"/>
      <c r="V104" s="39"/>
      <c r="W104" s="39"/>
      <c r="X104" s="39"/>
      <c r="Y104" s="112">
        <f>IF(X104 &lt;&gt; "", RIGHT(Table1577531128384858688182838[[#This Row],[Class (Dropdown)]],6),0)</f>
        <v>0</v>
      </c>
      <c r="Z104" s="108"/>
      <c r="AA104" s="107"/>
      <c r="AB104" s="111">
        <f>Table1577531128384858688182838[[#This Row],[Rate (Auto fill)]]*Table1577531128384858688182838[[#This Row],[Hours Groomed]]</f>
        <v>0</v>
      </c>
      <c r="AC104" s="32"/>
      <c r="AE104" s="85"/>
      <c r="AF104" s="85"/>
      <c r="AI104" s="33"/>
      <c r="AJ104" s="39"/>
      <c r="AK104" s="39"/>
      <c r="AL104" s="39"/>
      <c r="AM104" s="76"/>
      <c r="AN104" s="39"/>
      <c r="AO104" s="39"/>
      <c r="AP104" s="33"/>
      <c r="AQ104" s="77"/>
      <c r="AR104" s="39"/>
      <c r="AS104" s="39"/>
      <c r="AT104" s="76"/>
      <c r="AU104" s="39"/>
      <c r="AV104" s="78"/>
      <c r="AW104" s="33"/>
      <c r="AX104" s="77"/>
      <c r="AY104" s="39"/>
      <c r="AZ104" s="39"/>
      <c r="BA104" s="76"/>
      <c r="BB104" s="39"/>
      <c r="BC104" s="78"/>
      <c r="BD104" s="33"/>
      <c r="BE104" s="77"/>
      <c r="BF104" s="39"/>
      <c r="BG104" s="39"/>
      <c r="BH104" s="76"/>
      <c r="BI104" s="39"/>
      <c r="BJ104" s="78"/>
      <c r="BK104" s="33"/>
    </row>
    <row r="105" spans="1:63" x14ac:dyDescent="0.35">
      <c r="A105" s="77"/>
      <c r="B105" s="39"/>
      <c r="C105" s="39"/>
      <c r="D105" s="39"/>
      <c r="E105" s="39"/>
      <c r="F105" s="73"/>
      <c r="G105" s="95">
        <f>Table148745323334353633132333[[#This Row],[Hours Worked]]*Table148745323334353633132333[[#This Row],[Rate]]</f>
        <v>0</v>
      </c>
      <c r="H105" s="116"/>
      <c r="I105" s="118">
        <f>IF(Table148745323334353633132333[[#This Row],[Equipment Used (Dropdown)]] &lt;&gt; "", RIGHT(Table148745323334353633132333[[#This Row],[Equipment Used (Dropdown)]],6),0)</f>
        <v>0</v>
      </c>
      <c r="J105" s="94"/>
      <c r="K105" s="95">
        <f>Table148745323334353633132333[[#This Row],[Rate (Auto selects)]]*Table148745323334353633132333[[#This Row],[Hours Used]]</f>
        <v>0</v>
      </c>
      <c r="S105" s="33"/>
      <c r="T105" s="39"/>
      <c r="U105" s="39"/>
      <c r="V105" s="39"/>
      <c r="W105" s="39"/>
      <c r="X105" s="39"/>
      <c r="Y105" s="112">
        <f>IF(X105 &lt;&gt; "", RIGHT(Table1577531128384858688182838[[#This Row],[Class (Dropdown)]],6),0)</f>
        <v>0</v>
      </c>
      <c r="Z105" s="108"/>
      <c r="AA105" s="107"/>
      <c r="AB105" s="111">
        <f>Table1577531128384858688182838[[#This Row],[Rate (Auto fill)]]*Table1577531128384858688182838[[#This Row],[Hours Groomed]]</f>
        <v>0</v>
      </c>
      <c r="AC105" s="32"/>
      <c r="AE105" s="85"/>
      <c r="AF105" s="85"/>
      <c r="AI105" s="33"/>
      <c r="AJ105" s="39"/>
      <c r="AK105" s="39"/>
      <c r="AL105" s="39"/>
      <c r="AM105" s="76"/>
      <c r="AN105" s="39"/>
      <c r="AO105" s="39"/>
      <c r="AP105" s="33"/>
      <c r="AQ105" s="77"/>
      <c r="AR105" s="39"/>
      <c r="AS105" s="39"/>
      <c r="AT105" s="76"/>
      <c r="AU105" s="39"/>
      <c r="AV105" s="78"/>
      <c r="AW105" s="33"/>
      <c r="AX105" s="77"/>
      <c r="AY105" s="39"/>
      <c r="AZ105" s="39"/>
      <c r="BA105" s="76"/>
      <c r="BB105" s="39"/>
      <c r="BC105" s="78"/>
      <c r="BD105" s="33"/>
      <c r="BE105" s="77"/>
      <c r="BF105" s="39"/>
      <c r="BG105" s="39"/>
      <c r="BH105" s="76"/>
      <c r="BI105" s="39"/>
      <c r="BJ105" s="78"/>
      <c r="BK105" s="33"/>
    </row>
    <row r="106" spans="1:63" x14ac:dyDescent="0.35">
      <c r="A106" s="77"/>
      <c r="B106" s="39"/>
      <c r="C106" s="39"/>
      <c r="D106" s="39"/>
      <c r="E106" s="39"/>
      <c r="F106" s="73"/>
      <c r="G106" s="95">
        <f>Table148745323334353633132333[[#This Row],[Hours Worked]]*Table148745323334353633132333[[#This Row],[Rate]]</f>
        <v>0</v>
      </c>
      <c r="H106" s="116"/>
      <c r="I106" s="118">
        <f>IF(Table148745323334353633132333[[#This Row],[Equipment Used (Dropdown)]] &lt;&gt; "", RIGHT(Table148745323334353633132333[[#This Row],[Equipment Used (Dropdown)]],6),0)</f>
        <v>0</v>
      </c>
      <c r="J106" s="94"/>
      <c r="K106" s="95">
        <f>Table148745323334353633132333[[#This Row],[Rate (Auto selects)]]*Table148745323334353633132333[[#This Row],[Hours Used]]</f>
        <v>0</v>
      </c>
      <c r="S106" s="33"/>
      <c r="T106" s="39"/>
      <c r="U106" s="39"/>
      <c r="V106" s="39"/>
      <c r="W106" s="39"/>
      <c r="X106" s="39"/>
      <c r="Y106" s="112">
        <f>IF(X106 &lt;&gt; "", RIGHT(Table1577531128384858688182838[[#This Row],[Class (Dropdown)]],6),0)</f>
        <v>0</v>
      </c>
      <c r="Z106" s="108"/>
      <c r="AA106" s="107"/>
      <c r="AB106" s="111">
        <f>Table1577531128384858688182838[[#This Row],[Rate (Auto fill)]]*Table1577531128384858688182838[[#This Row],[Hours Groomed]]</f>
        <v>0</v>
      </c>
      <c r="AC106" s="32"/>
      <c r="AE106" s="85"/>
      <c r="AF106" s="85"/>
      <c r="AI106" s="33"/>
      <c r="AJ106" s="39"/>
      <c r="AK106" s="39"/>
      <c r="AL106" s="39"/>
      <c r="AM106" s="76"/>
      <c r="AN106" s="39"/>
      <c r="AO106" s="39"/>
      <c r="AP106" s="33"/>
      <c r="AQ106" s="77"/>
      <c r="AR106" s="39"/>
      <c r="AS106" s="39"/>
      <c r="AT106" s="76"/>
      <c r="AU106" s="39"/>
      <c r="AV106" s="78"/>
      <c r="AW106" s="33"/>
      <c r="AX106" s="77"/>
      <c r="AY106" s="39"/>
      <c r="AZ106" s="39"/>
      <c r="BA106" s="76"/>
      <c r="BB106" s="39"/>
      <c r="BC106" s="78"/>
      <c r="BD106" s="33"/>
      <c r="BE106" s="77"/>
      <c r="BF106" s="39"/>
      <c r="BG106" s="39"/>
      <c r="BH106" s="76"/>
      <c r="BI106" s="39"/>
      <c r="BJ106" s="78"/>
      <c r="BK106" s="33"/>
    </row>
    <row r="107" spans="1:63" x14ac:dyDescent="0.35">
      <c r="A107" s="77"/>
      <c r="B107" s="39"/>
      <c r="C107" s="39"/>
      <c r="D107" s="39"/>
      <c r="E107" s="39"/>
      <c r="F107" s="73"/>
      <c r="G107" s="95">
        <f>Table148745323334353633132333[[#This Row],[Hours Worked]]*Table148745323334353633132333[[#This Row],[Rate]]</f>
        <v>0</v>
      </c>
      <c r="H107" s="116"/>
      <c r="I107" s="118">
        <f>IF(Table148745323334353633132333[[#This Row],[Equipment Used (Dropdown)]] &lt;&gt; "", RIGHT(Table148745323334353633132333[[#This Row],[Equipment Used (Dropdown)]],6),0)</f>
        <v>0</v>
      </c>
      <c r="J107" s="94"/>
      <c r="K107" s="95">
        <f>Table148745323334353633132333[[#This Row],[Rate (Auto selects)]]*Table148745323334353633132333[[#This Row],[Hours Used]]</f>
        <v>0</v>
      </c>
      <c r="S107" s="33"/>
      <c r="T107" s="39"/>
      <c r="U107" s="39"/>
      <c r="V107" s="39"/>
      <c r="W107" s="39"/>
      <c r="X107" s="39"/>
      <c r="Y107" s="112">
        <f>IF(X107 &lt;&gt; "", RIGHT(Table1577531128384858688182838[[#This Row],[Class (Dropdown)]],6),0)</f>
        <v>0</v>
      </c>
      <c r="Z107" s="108"/>
      <c r="AA107" s="107"/>
      <c r="AB107" s="111">
        <f>Table1577531128384858688182838[[#This Row],[Rate (Auto fill)]]*Table1577531128384858688182838[[#This Row],[Hours Groomed]]</f>
        <v>0</v>
      </c>
      <c r="AC107" s="32"/>
      <c r="AE107" s="85"/>
      <c r="AF107" s="85"/>
      <c r="AI107" s="33"/>
      <c r="AJ107" s="39"/>
      <c r="AK107" s="39"/>
      <c r="AL107" s="39"/>
      <c r="AM107" s="76"/>
      <c r="AN107" s="39"/>
      <c r="AO107" s="39"/>
      <c r="AP107" s="33"/>
      <c r="AQ107" s="77"/>
      <c r="AR107" s="39"/>
      <c r="AS107" s="39"/>
      <c r="AT107" s="76"/>
      <c r="AU107" s="39"/>
      <c r="AV107" s="78"/>
      <c r="AW107" s="33"/>
      <c r="AX107" s="77"/>
      <c r="AY107" s="39"/>
      <c r="AZ107" s="39"/>
      <c r="BA107" s="76"/>
      <c r="BB107" s="39"/>
      <c r="BC107" s="78"/>
      <c r="BD107" s="33"/>
      <c r="BE107" s="77"/>
      <c r="BF107" s="39"/>
      <c r="BG107" s="39"/>
      <c r="BH107" s="76"/>
      <c r="BI107" s="39"/>
      <c r="BJ107" s="78"/>
      <c r="BK107" s="33"/>
    </row>
    <row r="108" spans="1:63" x14ac:dyDescent="0.35">
      <c r="A108" s="77"/>
      <c r="B108" s="39"/>
      <c r="C108" s="39"/>
      <c r="D108" s="39"/>
      <c r="E108" s="39"/>
      <c r="F108" s="73"/>
      <c r="G108" s="95">
        <f>Table148745323334353633132333[[#This Row],[Hours Worked]]*Table148745323334353633132333[[#This Row],[Rate]]</f>
        <v>0</v>
      </c>
      <c r="H108" s="116"/>
      <c r="I108" s="118">
        <f>IF(Table148745323334353633132333[[#This Row],[Equipment Used (Dropdown)]] &lt;&gt; "", RIGHT(Table148745323334353633132333[[#This Row],[Equipment Used (Dropdown)]],6),0)</f>
        <v>0</v>
      </c>
      <c r="J108" s="94"/>
      <c r="K108" s="95">
        <f>Table148745323334353633132333[[#This Row],[Rate (Auto selects)]]*Table148745323334353633132333[[#This Row],[Hours Used]]</f>
        <v>0</v>
      </c>
      <c r="S108" s="33"/>
      <c r="T108" s="39"/>
      <c r="U108" s="39"/>
      <c r="V108" s="39"/>
      <c r="W108" s="39"/>
      <c r="X108" s="39"/>
      <c r="Y108" s="112">
        <f>IF(X108 &lt;&gt; "", RIGHT(Table1577531128384858688182838[[#This Row],[Class (Dropdown)]],6),0)</f>
        <v>0</v>
      </c>
      <c r="Z108" s="108"/>
      <c r="AA108" s="107"/>
      <c r="AB108" s="111">
        <f>Table1577531128384858688182838[[#This Row],[Rate (Auto fill)]]*Table1577531128384858688182838[[#This Row],[Hours Groomed]]</f>
        <v>0</v>
      </c>
      <c r="AC108" s="32"/>
      <c r="AE108" s="85"/>
      <c r="AF108" s="85"/>
      <c r="AI108" s="33"/>
      <c r="AJ108" s="39"/>
      <c r="AK108" s="39"/>
      <c r="AL108" s="39"/>
      <c r="AM108" s="76"/>
      <c r="AN108" s="39"/>
      <c r="AO108" s="39"/>
      <c r="AP108" s="33"/>
      <c r="AQ108" s="77"/>
      <c r="AR108" s="39"/>
      <c r="AS108" s="39"/>
      <c r="AT108" s="76"/>
      <c r="AU108" s="39"/>
      <c r="AV108" s="78"/>
      <c r="AW108" s="33"/>
      <c r="AX108" s="77"/>
      <c r="AY108" s="39"/>
      <c r="AZ108" s="39"/>
      <c r="BA108" s="76"/>
      <c r="BB108" s="39"/>
      <c r="BC108" s="78"/>
      <c r="BD108" s="33"/>
      <c r="BE108" s="77"/>
      <c r="BF108" s="39"/>
      <c r="BG108" s="39"/>
      <c r="BH108" s="76"/>
      <c r="BI108" s="39"/>
      <c r="BJ108" s="78"/>
      <c r="BK108" s="33"/>
    </row>
    <row r="109" spans="1:63" x14ac:dyDescent="0.35">
      <c r="A109" s="77"/>
      <c r="B109" s="39"/>
      <c r="C109" s="39"/>
      <c r="D109" s="39"/>
      <c r="E109" s="39"/>
      <c r="F109" s="73"/>
      <c r="G109" s="95">
        <f>Table148745323334353633132333[[#This Row],[Hours Worked]]*Table148745323334353633132333[[#This Row],[Rate]]</f>
        <v>0</v>
      </c>
      <c r="H109" s="116"/>
      <c r="I109" s="118">
        <f>IF(Table148745323334353633132333[[#This Row],[Equipment Used (Dropdown)]] &lt;&gt; "", RIGHT(Table148745323334353633132333[[#This Row],[Equipment Used (Dropdown)]],6),0)</f>
        <v>0</v>
      </c>
      <c r="J109" s="94"/>
      <c r="K109" s="95">
        <f>Table148745323334353633132333[[#This Row],[Rate (Auto selects)]]*Table148745323334353633132333[[#This Row],[Hours Used]]</f>
        <v>0</v>
      </c>
      <c r="S109" s="33"/>
      <c r="T109" s="39"/>
      <c r="U109" s="39"/>
      <c r="V109" s="39"/>
      <c r="W109" s="39"/>
      <c r="X109" s="39"/>
      <c r="Y109" s="112">
        <f>IF(X109 &lt;&gt; "", RIGHT(Table1577531128384858688182838[[#This Row],[Class (Dropdown)]],6),0)</f>
        <v>0</v>
      </c>
      <c r="Z109" s="108"/>
      <c r="AA109" s="107"/>
      <c r="AB109" s="111">
        <f>Table1577531128384858688182838[[#This Row],[Rate (Auto fill)]]*Table1577531128384858688182838[[#This Row],[Hours Groomed]]</f>
        <v>0</v>
      </c>
      <c r="AC109" s="32"/>
      <c r="AE109" s="85"/>
      <c r="AF109" s="85"/>
      <c r="AI109" s="33"/>
      <c r="AJ109" s="39"/>
      <c r="AK109" s="39"/>
      <c r="AL109" s="39"/>
      <c r="AM109" s="76"/>
      <c r="AN109" s="39"/>
      <c r="AO109" s="39"/>
      <c r="AP109" s="33"/>
      <c r="AQ109" s="77"/>
      <c r="AR109" s="39"/>
      <c r="AS109" s="39"/>
      <c r="AT109" s="76"/>
      <c r="AU109" s="39"/>
      <c r="AV109" s="78"/>
      <c r="AW109" s="33"/>
      <c r="AX109" s="77"/>
      <c r="AY109" s="39"/>
      <c r="AZ109" s="39"/>
      <c r="BA109" s="76"/>
      <c r="BB109" s="39"/>
      <c r="BC109" s="78"/>
      <c r="BD109" s="33"/>
      <c r="BE109" s="77"/>
      <c r="BF109" s="39"/>
      <c r="BG109" s="39"/>
      <c r="BH109" s="76"/>
      <c r="BI109" s="39"/>
      <c r="BJ109" s="78"/>
      <c r="BK109" s="33"/>
    </row>
    <row r="110" spans="1:63" x14ac:dyDescent="0.35">
      <c r="A110" s="77"/>
      <c r="B110" s="39"/>
      <c r="C110" s="39"/>
      <c r="D110" s="39"/>
      <c r="E110" s="39"/>
      <c r="F110" s="73"/>
      <c r="G110" s="95">
        <f>Table148745323334353633132333[[#This Row],[Hours Worked]]*Table148745323334353633132333[[#This Row],[Rate]]</f>
        <v>0</v>
      </c>
      <c r="H110" s="116"/>
      <c r="I110" s="118">
        <f>IF(Table148745323334353633132333[[#This Row],[Equipment Used (Dropdown)]] &lt;&gt; "", RIGHT(Table148745323334353633132333[[#This Row],[Equipment Used (Dropdown)]],6),0)</f>
        <v>0</v>
      </c>
      <c r="J110" s="94"/>
      <c r="K110" s="95">
        <f>Table148745323334353633132333[[#This Row],[Rate (Auto selects)]]*Table148745323334353633132333[[#This Row],[Hours Used]]</f>
        <v>0</v>
      </c>
      <c r="S110" s="33"/>
      <c r="T110" s="39"/>
      <c r="U110" s="39"/>
      <c r="V110" s="39"/>
      <c r="W110" s="39"/>
      <c r="X110" s="39"/>
      <c r="Y110" s="112">
        <f>IF(X110 &lt;&gt; "", RIGHT(Table1577531128384858688182838[[#This Row],[Class (Dropdown)]],6),0)</f>
        <v>0</v>
      </c>
      <c r="Z110" s="108"/>
      <c r="AA110" s="107"/>
      <c r="AB110" s="111">
        <f>Table1577531128384858688182838[[#This Row],[Rate (Auto fill)]]*Table1577531128384858688182838[[#This Row],[Hours Groomed]]</f>
        <v>0</v>
      </c>
      <c r="AC110" s="32"/>
      <c r="AE110" s="85"/>
      <c r="AF110" s="85"/>
      <c r="AI110" s="33"/>
      <c r="AJ110" s="39"/>
      <c r="AK110" s="39"/>
      <c r="AL110" s="39"/>
      <c r="AM110" s="76"/>
      <c r="AN110" s="39"/>
      <c r="AO110" s="39"/>
      <c r="AP110" s="33"/>
      <c r="AQ110" s="77"/>
      <c r="AR110" s="39"/>
      <c r="AS110" s="39"/>
      <c r="AT110" s="76"/>
      <c r="AU110" s="39"/>
      <c r="AV110" s="78"/>
      <c r="AW110" s="33"/>
      <c r="AX110" s="77"/>
      <c r="AY110" s="39"/>
      <c r="AZ110" s="39"/>
      <c r="BA110" s="76"/>
      <c r="BB110" s="39"/>
      <c r="BC110" s="78"/>
      <c r="BD110" s="33"/>
      <c r="BE110" s="77"/>
      <c r="BF110" s="39"/>
      <c r="BG110" s="39"/>
      <c r="BH110" s="76"/>
      <c r="BI110" s="39"/>
      <c r="BJ110" s="78"/>
      <c r="BK110" s="33"/>
    </row>
    <row r="111" spans="1:63" x14ac:dyDescent="0.35">
      <c r="A111" s="77"/>
      <c r="B111" s="39"/>
      <c r="C111" s="39"/>
      <c r="D111" s="39"/>
      <c r="E111" s="39"/>
      <c r="F111" s="73"/>
      <c r="G111" s="95">
        <f>Table148745323334353633132333[[#This Row],[Hours Worked]]*Table148745323334353633132333[[#This Row],[Rate]]</f>
        <v>0</v>
      </c>
      <c r="H111" s="116"/>
      <c r="I111" s="118">
        <f>IF(Table148745323334353633132333[[#This Row],[Equipment Used (Dropdown)]] &lt;&gt; "", RIGHT(Table148745323334353633132333[[#This Row],[Equipment Used (Dropdown)]],6),0)</f>
        <v>0</v>
      </c>
      <c r="J111" s="94"/>
      <c r="K111" s="95">
        <f>Table148745323334353633132333[[#This Row],[Rate (Auto selects)]]*Table148745323334353633132333[[#This Row],[Hours Used]]</f>
        <v>0</v>
      </c>
      <c r="S111" s="33"/>
      <c r="T111" s="39"/>
      <c r="U111" s="39"/>
      <c r="V111" s="39"/>
      <c r="W111" s="39"/>
      <c r="X111" s="39"/>
      <c r="Y111" s="112">
        <f>IF(X111 &lt;&gt; "", RIGHT(Table1577531128384858688182838[[#This Row],[Class (Dropdown)]],6),0)</f>
        <v>0</v>
      </c>
      <c r="Z111" s="108"/>
      <c r="AA111" s="107"/>
      <c r="AB111" s="111">
        <f>Table1577531128384858688182838[[#This Row],[Rate (Auto fill)]]*Table1577531128384858688182838[[#This Row],[Hours Groomed]]</f>
        <v>0</v>
      </c>
      <c r="AC111" s="32"/>
      <c r="AE111" s="85"/>
      <c r="AF111" s="85"/>
      <c r="AI111" s="33"/>
      <c r="AJ111" s="39"/>
      <c r="AK111" s="39"/>
      <c r="AL111" s="39"/>
      <c r="AM111" s="76"/>
      <c r="AN111" s="39"/>
      <c r="AO111" s="39"/>
      <c r="AP111" s="33"/>
      <c r="AQ111" s="77"/>
      <c r="AR111" s="39"/>
      <c r="AS111" s="39"/>
      <c r="AT111" s="76"/>
      <c r="AU111" s="39"/>
      <c r="AV111" s="78"/>
      <c r="AW111" s="33"/>
      <c r="AX111" s="77"/>
      <c r="AY111" s="39"/>
      <c r="AZ111" s="39"/>
      <c r="BA111" s="76"/>
      <c r="BB111" s="39"/>
      <c r="BC111" s="78"/>
      <c r="BD111" s="33"/>
      <c r="BE111" s="77"/>
      <c r="BF111" s="39"/>
      <c r="BG111" s="39"/>
      <c r="BH111" s="76"/>
      <c r="BI111" s="39"/>
      <c r="BJ111" s="78"/>
      <c r="BK111" s="33"/>
    </row>
    <row r="112" spans="1:63" x14ac:dyDescent="0.35">
      <c r="A112" s="77"/>
      <c r="B112" s="39"/>
      <c r="C112" s="39"/>
      <c r="D112" s="39"/>
      <c r="E112" s="39"/>
      <c r="F112" s="73"/>
      <c r="G112" s="95">
        <f>Table148745323334353633132333[[#This Row],[Hours Worked]]*Table148745323334353633132333[[#This Row],[Rate]]</f>
        <v>0</v>
      </c>
      <c r="H112" s="116"/>
      <c r="I112" s="118">
        <f>IF(Table148745323334353633132333[[#This Row],[Equipment Used (Dropdown)]] &lt;&gt; "", RIGHT(Table148745323334353633132333[[#This Row],[Equipment Used (Dropdown)]],6),0)</f>
        <v>0</v>
      </c>
      <c r="J112" s="94"/>
      <c r="K112" s="95">
        <f>Table148745323334353633132333[[#This Row],[Rate (Auto selects)]]*Table148745323334353633132333[[#This Row],[Hours Used]]</f>
        <v>0</v>
      </c>
      <c r="S112" s="33"/>
      <c r="T112" s="39"/>
      <c r="U112" s="39"/>
      <c r="V112" s="39"/>
      <c r="W112" s="39"/>
      <c r="X112" s="39"/>
      <c r="Y112" s="112">
        <f>IF(X112 &lt;&gt; "", RIGHT(Table1577531128384858688182838[[#This Row],[Class (Dropdown)]],6),0)</f>
        <v>0</v>
      </c>
      <c r="Z112" s="108"/>
      <c r="AA112" s="107"/>
      <c r="AB112" s="111">
        <f>Table1577531128384858688182838[[#This Row],[Rate (Auto fill)]]*Table1577531128384858688182838[[#This Row],[Hours Groomed]]</f>
        <v>0</v>
      </c>
      <c r="AC112" s="32"/>
      <c r="AE112" s="85"/>
      <c r="AF112" s="85"/>
      <c r="AI112" s="33"/>
      <c r="AJ112" s="39"/>
      <c r="AK112" s="39"/>
      <c r="AL112" s="39"/>
      <c r="AM112" s="76"/>
      <c r="AN112" s="39"/>
      <c r="AO112" s="39"/>
      <c r="AP112" s="33"/>
      <c r="AQ112" s="77"/>
      <c r="AR112" s="39"/>
      <c r="AS112" s="39"/>
      <c r="AT112" s="76"/>
      <c r="AU112" s="39"/>
      <c r="AV112" s="78"/>
      <c r="AW112" s="33"/>
      <c r="AX112" s="77"/>
      <c r="AY112" s="39"/>
      <c r="AZ112" s="39"/>
      <c r="BA112" s="76"/>
      <c r="BB112" s="39"/>
      <c r="BC112" s="78"/>
      <c r="BD112" s="33"/>
      <c r="BE112" s="77"/>
      <c r="BF112" s="39"/>
      <c r="BG112" s="39"/>
      <c r="BH112" s="76"/>
      <c r="BI112" s="39"/>
      <c r="BJ112" s="78"/>
      <c r="BK112" s="33"/>
    </row>
    <row r="113" spans="1:63" x14ac:dyDescent="0.35">
      <c r="A113" s="77"/>
      <c r="B113" s="39"/>
      <c r="C113" s="39"/>
      <c r="D113" s="39"/>
      <c r="E113" s="39"/>
      <c r="F113" s="73"/>
      <c r="G113" s="95">
        <f>Table148745323334353633132333[[#This Row],[Hours Worked]]*Table148745323334353633132333[[#This Row],[Rate]]</f>
        <v>0</v>
      </c>
      <c r="H113" s="116"/>
      <c r="I113" s="118">
        <f>IF(Table148745323334353633132333[[#This Row],[Equipment Used (Dropdown)]] &lt;&gt; "", RIGHT(Table148745323334353633132333[[#This Row],[Equipment Used (Dropdown)]],6),0)</f>
        <v>0</v>
      </c>
      <c r="J113" s="94"/>
      <c r="K113" s="95">
        <f>Table148745323334353633132333[[#This Row],[Rate (Auto selects)]]*Table148745323334353633132333[[#This Row],[Hours Used]]</f>
        <v>0</v>
      </c>
      <c r="S113" s="33"/>
      <c r="T113" s="39"/>
      <c r="U113" s="39"/>
      <c r="V113" s="39"/>
      <c r="W113" s="39"/>
      <c r="X113" s="39"/>
      <c r="Y113" s="112">
        <f>IF(X113 &lt;&gt; "", RIGHT(Table1577531128384858688182838[[#This Row],[Class (Dropdown)]],6),0)</f>
        <v>0</v>
      </c>
      <c r="Z113" s="108"/>
      <c r="AA113" s="107"/>
      <c r="AB113" s="111">
        <f>Table1577531128384858688182838[[#This Row],[Rate (Auto fill)]]*Table1577531128384858688182838[[#This Row],[Hours Groomed]]</f>
        <v>0</v>
      </c>
      <c r="AC113" s="32"/>
      <c r="AE113" s="85"/>
      <c r="AF113" s="85"/>
      <c r="AI113" s="33"/>
      <c r="AJ113" s="39"/>
      <c r="AK113" s="39"/>
      <c r="AL113" s="39"/>
      <c r="AM113" s="76"/>
      <c r="AN113" s="39"/>
      <c r="AO113" s="39"/>
      <c r="AP113" s="33"/>
      <c r="AQ113" s="77"/>
      <c r="AR113" s="39"/>
      <c r="AS113" s="39"/>
      <c r="AT113" s="76"/>
      <c r="AU113" s="39"/>
      <c r="AV113" s="78"/>
      <c r="AW113" s="33"/>
      <c r="AX113" s="77"/>
      <c r="AY113" s="39"/>
      <c r="AZ113" s="39"/>
      <c r="BA113" s="76"/>
      <c r="BB113" s="39"/>
      <c r="BC113" s="78"/>
      <c r="BD113" s="33"/>
      <c r="BE113" s="77"/>
      <c r="BF113" s="39"/>
      <c r="BG113" s="39"/>
      <c r="BH113" s="76"/>
      <c r="BI113" s="39"/>
      <c r="BJ113" s="78"/>
      <c r="BK113" s="33"/>
    </row>
    <row r="114" spans="1:63" x14ac:dyDescent="0.35">
      <c r="A114" s="77"/>
      <c r="B114" s="39"/>
      <c r="C114" s="39"/>
      <c r="D114" s="39"/>
      <c r="E114" s="39"/>
      <c r="F114" s="73"/>
      <c r="G114" s="95">
        <f>Table148745323334353633132333[[#This Row],[Hours Worked]]*Table148745323334353633132333[[#This Row],[Rate]]</f>
        <v>0</v>
      </c>
      <c r="H114" s="116"/>
      <c r="I114" s="118">
        <f>IF(Table148745323334353633132333[[#This Row],[Equipment Used (Dropdown)]] &lt;&gt; "", RIGHT(Table148745323334353633132333[[#This Row],[Equipment Used (Dropdown)]],6),0)</f>
        <v>0</v>
      </c>
      <c r="J114" s="94"/>
      <c r="K114" s="95">
        <f>Table148745323334353633132333[[#This Row],[Rate (Auto selects)]]*Table148745323334353633132333[[#This Row],[Hours Used]]</f>
        <v>0</v>
      </c>
      <c r="S114" s="33"/>
      <c r="T114" s="39"/>
      <c r="U114" s="39"/>
      <c r="V114" s="39"/>
      <c r="W114" s="39"/>
      <c r="X114" s="39"/>
      <c r="Y114" s="112">
        <f>IF(X114 &lt;&gt; "", RIGHT(Table1577531128384858688182838[[#This Row],[Class (Dropdown)]],6),0)</f>
        <v>0</v>
      </c>
      <c r="Z114" s="108"/>
      <c r="AA114" s="107"/>
      <c r="AB114" s="111">
        <f>Table1577531128384858688182838[[#This Row],[Rate (Auto fill)]]*Table1577531128384858688182838[[#This Row],[Hours Groomed]]</f>
        <v>0</v>
      </c>
      <c r="AC114" s="32"/>
      <c r="AE114" s="85"/>
      <c r="AF114" s="85"/>
      <c r="AI114" s="33"/>
      <c r="AJ114" s="39"/>
      <c r="AK114" s="39"/>
      <c r="AL114" s="39"/>
      <c r="AM114" s="76"/>
      <c r="AN114" s="39"/>
      <c r="AO114" s="39"/>
      <c r="AP114" s="33"/>
      <c r="AQ114" s="77"/>
      <c r="AR114" s="39"/>
      <c r="AS114" s="39"/>
      <c r="AT114" s="76"/>
      <c r="AU114" s="39"/>
      <c r="AV114" s="78"/>
      <c r="AW114" s="33"/>
      <c r="AX114" s="77"/>
      <c r="AY114" s="39"/>
      <c r="AZ114" s="39"/>
      <c r="BA114" s="76"/>
      <c r="BB114" s="39"/>
      <c r="BC114" s="78"/>
      <c r="BD114" s="33"/>
      <c r="BE114" s="77"/>
      <c r="BF114" s="39"/>
      <c r="BG114" s="39"/>
      <c r="BH114" s="76"/>
      <c r="BI114" s="39"/>
      <c r="BJ114" s="78"/>
      <c r="BK114" s="33"/>
    </row>
    <row r="115" spans="1:63" x14ac:dyDescent="0.35">
      <c r="A115" s="77"/>
      <c r="B115" s="39"/>
      <c r="C115" s="39"/>
      <c r="D115" s="39"/>
      <c r="E115" s="39"/>
      <c r="F115" s="73"/>
      <c r="G115" s="95">
        <f>Table148745323334353633132333[[#This Row],[Hours Worked]]*Table148745323334353633132333[[#This Row],[Rate]]</f>
        <v>0</v>
      </c>
      <c r="H115" s="116"/>
      <c r="I115" s="118">
        <f>IF(Table148745323334353633132333[[#This Row],[Equipment Used (Dropdown)]] &lt;&gt; "", RIGHT(Table148745323334353633132333[[#This Row],[Equipment Used (Dropdown)]],6),0)</f>
        <v>0</v>
      </c>
      <c r="J115" s="94"/>
      <c r="K115" s="95">
        <f>Table148745323334353633132333[[#This Row],[Rate (Auto selects)]]*Table148745323334353633132333[[#This Row],[Hours Used]]</f>
        <v>0</v>
      </c>
      <c r="S115" s="33"/>
      <c r="T115" s="39"/>
      <c r="U115" s="39"/>
      <c r="V115" s="39"/>
      <c r="W115" s="39"/>
      <c r="X115" s="39"/>
      <c r="Y115" s="112">
        <f>IF(X115 &lt;&gt; "", RIGHT(Table1577531128384858688182838[[#This Row],[Class (Dropdown)]],6),0)</f>
        <v>0</v>
      </c>
      <c r="Z115" s="108"/>
      <c r="AA115" s="107"/>
      <c r="AB115" s="111">
        <f>Table1577531128384858688182838[[#This Row],[Rate (Auto fill)]]*Table1577531128384858688182838[[#This Row],[Hours Groomed]]</f>
        <v>0</v>
      </c>
      <c r="AC115" s="32"/>
      <c r="AE115" s="85"/>
      <c r="AF115" s="85"/>
      <c r="AI115" s="33"/>
      <c r="AJ115" s="39"/>
      <c r="AK115" s="39"/>
      <c r="AL115" s="39"/>
      <c r="AM115" s="76"/>
      <c r="AN115" s="39"/>
      <c r="AO115" s="39"/>
      <c r="AP115" s="33"/>
      <c r="AQ115" s="77"/>
      <c r="AR115" s="39"/>
      <c r="AS115" s="39"/>
      <c r="AT115" s="76"/>
      <c r="AU115" s="39"/>
      <c r="AV115" s="78"/>
      <c r="AW115" s="33"/>
      <c r="AX115" s="77"/>
      <c r="AY115" s="39"/>
      <c r="AZ115" s="39"/>
      <c r="BA115" s="76"/>
      <c r="BB115" s="39"/>
      <c r="BC115" s="78"/>
      <c r="BD115" s="33"/>
      <c r="BE115" s="77"/>
      <c r="BF115" s="39"/>
      <c r="BG115" s="39"/>
      <c r="BH115" s="76"/>
      <c r="BI115" s="39"/>
      <c r="BJ115" s="78"/>
      <c r="BK115" s="33"/>
    </row>
    <row r="116" spans="1:63" x14ac:dyDescent="0.35">
      <c r="A116" s="77"/>
      <c r="B116" s="39"/>
      <c r="C116" s="39"/>
      <c r="D116" s="39"/>
      <c r="E116" s="39"/>
      <c r="F116" s="73"/>
      <c r="G116" s="95">
        <f>Table148745323334353633132333[[#This Row],[Hours Worked]]*Table148745323334353633132333[[#This Row],[Rate]]</f>
        <v>0</v>
      </c>
      <c r="H116" s="116"/>
      <c r="I116" s="118">
        <f>IF(Table148745323334353633132333[[#This Row],[Equipment Used (Dropdown)]] &lt;&gt; "", RIGHT(Table148745323334353633132333[[#This Row],[Equipment Used (Dropdown)]],6),0)</f>
        <v>0</v>
      </c>
      <c r="J116" s="94"/>
      <c r="K116" s="95">
        <f>Table148745323334353633132333[[#This Row],[Rate (Auto selects)]]*Table148745323334353633132333[[#This Row],[Hours Used]]</f>
        <v>0</v>
      </c>
      <c r="S116" s="33"/>
      <c r="T116" s="39"/>
      <c r="U116" s="39"/>
      <c r="V116" s="39"/>
      <c r="W116" s="39"/>
      <c r="X116" s="39"/>
      <c r="Y116" s="112">
        <f>IF(X116 &lt;&gt; "", RIGHT(Table1577531128384858688182838[[#This Row],[Class (Dropdown)]],6),0)</f>
        <v>0</v>
      </c>
      <c r="Z116" s="108"/>
      <c r="AA116" s="107"/>
      <c r="AB116" s="111">
        <f>Table1577531128384858688182838[[#This Row],[Rate (Auto fill)]]*Table1577531128384858688182838[[#This Row],[Hours Groomed]]</f>
        <v>0</v>
      </c>
      <c r="AC116" s="32"/>
      <c r="AE116" s="85"/>
      <c r="AF116" s="85"/>
      <c r="AI116" s="33"/>
      <c r="AJ116" s="39"/>
      <c r="AK116" s="39"/>
      <c r="AL116" s="39"/>
      <c r="AM116" s="76"/>
      <c r="AN116" s="39"/>
      <c r="AO116" s="39"/>
      <c r="AP116" s="33"/>
      <c r="AQ116" s="77"/>
      <c r="AR116" s="39"/>
      <c r="AS116" s="39"/>
      <c r="AT116" s="76"/>
      <c r="AU116" s="39"/>
      <c r="AV116" s="78"/>
      <c r="AW116" s="33"/>
      <c r="AX116" s="77"/>
      <c r="AY116" s="39"/>
      <c r="AZ116" s="39"/>
      <c r="BA116" s="76"/>
      <c r="BB116" s="39"/>
      <c r="BC116" s="78"/>
      <c r="BD116" s="33"/>
      <c r="BE116" s="77"/>
      <c r="BF116" s="39"/>
      <c r="BG116" s="39"/>
      <c r="BH116" s="76"/>
      <c r="BI116" s="39"/>
      <c r="BJ116" s="78"/>
      <c r="BK116" s="33"/>
    </row>
    <row r="117" spans="1:63" x14ac:dyDescent="0.35">
      <c r="A117" s="77"/>
      <c r="B117" s="39"/>
      <c r="C117" s="39"/>
      <c r="D117" s="39"/>
      <c r="E117" s="39"/>
      <c r="F117" s="73"/>
      <c r="G117" s="95">
        <f>Table148745323334353633132333[[#This Row],[Hours Worked]]*Table148745323334353633132333[[#This Row],[Rate]]</f>
        <v>0</v>
      </c>
      <c r="H117" s="116"/>
      <c r="I117" s="118">
        <f>IF(Table148745323334353633132333[[#This Row],[Equipment Used (Dropdown)]] &lt;&gt; "", RIGHT(Table148745323334353633132333[[#This Row],[Equipment Used (Dropdown)]],6),0)</f>
        <v>0</v>
      </c>
      <c r="J117" s="94"/>
      <c r="K117" s="95">
        <f>Table148745323334353633132333[[#This Row],[Rate (Auto selects)]]*Table148745323334353633132333[[#This Row],[Hours Used]]</f>
        <v>0</v>
      </c>
      <c r="S117" s="33"/>
      <c r="T117" s="39"/>
      <c r="U117" s="39"/>
      <c r="V117" s="39"/>
      <c r="W117" s="39"/>
      <c r="X117" s="39"/>
      <c r="Y117" s="112">
        <f>IF(X117 &lt;&gt; "", RIGHT(Table1577531128384858688182838[[#This Row],[Class (Dropdown)]],6),0)</f>
        <v>0</v>
      </c>
      <c r="Z117" s="108"/>
      <c r="AA117" s="107"/>
      <c r="AB117" s="111">
        <f>Table1577531128384858688182838[[#This Row],[Rate (Auto fill)]]*Table1577531128384858688182838[[#This Row],[Hours Groomed]]</f>
        <v>0</v>
      </c>
      <c r="AC117" s="32"/>
      <c r="AE117" s="85"/>
      <c r="AF117" s="85"/>
      <c r="AI117" s="33"/>
      <c r="AJ117" s="39"/>
      <c r="AK117" s="39"/>
      <c r="AL117" s="39"/>
      <c r="AM117" s="76"/>
      <c r="AN117" s="39"/>
      <c r="AO117" s="39"/>
      <c r="AP117" s="33"/>
      <c r="AQ117" s="77"/>
      <c r="AR117" s="39"/>
      <c r="AS117" s="39"/>
      <c r="AT117" s="76"/>
      <c r="AU117" s="39"/>
      <c r="AV117" s="78"/>
      <c r="AW117" s="33"/>
      <c r="AX117" s="77"/>
      <c r="AY117" s="39"/>
      <c r="AZ117" s="39"/>
      <c r="BA117" s="76"/>
      <c r="BB117" s="39"/>
      <c r="BC117" s="78"/>
      <c r="BD117" s="33"/>
      <c r="BE117" s="77"/>
      <c r="BF117" s="39"/>
      <c r="BG117" s="39"/>
      <c r="BH117" s="76"/>
      <c r="BI117" s="39"/>
      <c r="BJ117" s="78"/>
      <c r="BK117" s="33"/>
    </row>
    <row r="118" spans="1:63" x14ac:dyDescent="0.35">
      <c r="A118" s="77"/>
      <c r="B118" s="39"/>
      <c r="C118" s="39"/>
      <c r="D118" s="39"/>
      <c r="E118" s="39"/>
      <c r="F118" s="73"/>
      <c r="G118" s="95">
        <f>Table148745323334353633132333[[#This Row],[Hours Worked]]*Table148745323334353633132333[[#This Row],[Rate]]</f>
        <v>0</v>
      </c>
      <c r="H118" s="116"/>
      <c r="I118" s="118">
        <f>IF(Table148745323334353633132333[[#This Row],[Equipment Used (Dropdown)]] &lt;&gt; "", RIGHT(Table148745323334353633132333[[#This Row],[Equipment Used (Dropdown)]],6),0)</f>
        <v>0</v>
      </c>
      <c r="J118" s="94"/>
      <c r="K118" s="95">
        <f>Table148745323334353633132333[[#This Row],[Rate (Auto selects)]]*Table148745323334353633132333[[#This Row],[Hours Used]]</f>
        <v>0</v>
      </c>
      <c r="S118" s="33"/>
      <c r="T118" s="39"/>
      <c r="U118" s="39"/>
      <c r="V118" s="39"/>
      <c r="W118" s="39"/>
      <c r="X118" s="39"/>
      <c r="Y118" s="112">
        <f>IF(X118 &lt;&gt; "", RIGHT(Table1577531128384858688182838[[#This Row],[Class (Dropdown)]],6),0)</f>
        <v>0</v>
      </c>
      <c r="Z118" s="108"/>
      <c r="AA118" s="107"/>
      <c r="AB118" s="111">
        <f>Table1577531128384858688182838[[#This Row],[Rate (Auto fill)]]*Table1577531128384858688182838[[#This Row],[Hours Groomed]]</f>
        <v>0</v>
      </c>
      <c r="AC118" s="32"/>
      <c r="AE118" s="85"/>
      <c r="AF118" s="85"/>
      <c r="AI118" s="33"/>
      <c r="AJ118" s="39"/>
      <c r="AK118" s="39"/>
      <c r="AL118" s="39"/>
      <c r="AM118" s="76"/>
      <c r="AN118" s="39"/>
      <c r="AO118" s="39"/>
      <c r="AP118" s="33"/>
      <c r="AQ118" s="77"/>
      <c r="AR118" s="39"/>
      <c r="AS118" s="39"/>
      <c r="AT118" s="76"/>
      <c r="AU118" s="39"/>
      <c r="AV118" s="78"/>
      <c r="AW118" s="33"/>
      <c r="AX118" s="77"/>
      <c r="AY118" s="39"/>
      <c r="AZ118" s="39"/>
      <c r="BA118" s="76"/>
      <c r="BB118" s="39"/>
      <c r="BC118" s="78"/>
      <c r="BD118" s="33"/>
      <c r="BE118" s="77"/>
      <c r="BF118" s="39"/>
      <c r="BG118" s="39"/>
      <c r="BH118" s="76"/>
      <c r="BI118" s="39"/>
      <c r="BJ118" s="78"/>
      <c r="BK118" s="33"/>
    </row>
    <row r="119" spans="1:63" x14ac:dyDescent="0.35">
      <c r="A119" s="77"/>
      <c r="B119" s="39"/>
      <c r="C119" s="39"/>
      <c r="D119" s="39"/>
      <c r="E119" s="39"/>
      <c r="F119" s="73"/>
      <c r="G119" s="95">
        <f>Table148745323334353633132333[[#This Row],[Hours Worked]]*Table148745323334353633132333[[#This Row],[Rate]]</f>
        <v>0</v>
      </c>
      <c r="H119" s="116"/>
      <c r="I119" s="118">
        <f>IF(Table148745323334353633132333[[#This Row],[Equipment Used (Dropdown)]] &lt;&gt; "", RIGHT(Table148745323334353633132333[[#This Row],[Equipment Used (Dropdown)]],6),0)</f>
        <v>0</v>
      </c>
      <c r="J119" s="94"/>
      <c r="K119" s="95">
        <f>Table148745323334353633132333[[#This Row],[Rate (Auto selects)]]*Table148745323334353633132333[[#This Row],[Hours Used]]</f>
        <v>0</v>
      </c>
      <c r="S119" s="33"/>
      <c r="T119" s="39"/>
      <c r="U119" s="39"/>
      <c r="V119" s="39"/>
      <c r="W119" s="39"/>
      <c r="X119" s="39"/>
      <c r="Y119" s="112">
        <f>IF(X119 &lt;&gt; "", RIGHT(Table1577531128384858688182838[[#This Row],[Class (Dropdown)]],6),0)</f>
        <v>0</v>
      </c>
      <c r="Z119" s="108"/>
      <c r="AA119" s="107"/>
      <c r="AB119" s="111">
        <f>Table1577531128384858688182838[[#This Row],[Rate (Auto fill)]]*Table1577531128384858688182838[[#This Row],[Hours Groomed]]</f>
        <v>0</v>
      </c>
      <c r="AC119" s="32"/>
      <c r="AE119" s="85"/>
      <c r="AF119" s="85"/>
      <c r="AI119" s="33"/>
      <c r="AJ119" s="39"/>
      <c r="AK119" s="39"/>
      <c r="AL119" s="39"/>
      <c r="AM119" s="76"/>
      <c r="AN119" s="39"/>
      <c r="AO119" s="39"/>
      <c r="AP119" s="33"/>
      <c r="AQ119" s="77"/>
      <c r="AR119" s="39"/>
      <c r="AS119" s="39"/>
      <c r="AT119" s="76"/>
      <c r="AU119" s="39"/>
      <c r="AV119" s="78"/>
      <c r="AW119" s="33"/>
      <c r="AX119" s="77"/>
      <c r="AY119" s="39"/>
      <c r="AZ119" s="39"/>
      <c r="BA119" s="76"/>
      <c r="BB119" s="39"/>
      <c r="BC119" s="78"/>
      <c r="BD119" s="33"/>
      <c r="BE119" s="77"/>
      <c r="BF119" s="39"/>
      <c r="BG119" s="39"/>
      <c r="BH119" s="76"/>
      <c r="BI119" s="39"/>
      <c r="BJ119" s="78"/>
      <c r="BK119" s="33"/>
    </row>
    <row r="120" spans="1:63" x14ac:dyDescent="0.35">
      <c r="A120" s="77"/>
      <c r="B120" s="39"/>
      <c r="C120" s="39"/>
      <c r="D120" s="39"/>
      <c r="E120" s="39"/>
      <c r="F120" s="73"/>
      <c r="G120" s="95">
        <f>Table148745323334353633132333[[#This Row],[Hours Worked]]*Table148745323334353633132333[[#This Row],[Rate]]</f>
        <v>0</v>
      </c>
      <c r="H120" s="116"/>
      <c r="I120" s="118">
        <f>IF(Table148745323334353633132333[[#This Row],[Equipment Used (Dropdown)]] &lt;&gt; "", RIGHT(Table148745323334353633132333[[#This Row],[Equipment Used (Dropdown)]],6),0)</f>
        <v>0</v>
      </c>
      <c r="J120" s="94"/>
      <c r="K120" s="95">
        <f>Table148745323334353633132333[[#This Row],[Rate (Auto selects)]]*Table148745323334353633132333[[#This Row],[Hours Used]]</f>
        <v>0</v>
      </c>
      <c r="S120" s="33"/>
      <c r="T120" s="39"/>
      <c r="U120" s="39"/>
      <c r="V120" s="39"/>
      <c r="W120" s="39"/>
      <c r="X120" s="39"/>
      <c r="Y120" s="112">
        <f>IF(X120 &lt;&gt; "", RIGHT(Table1577531128384858688182838[[#This Row],[Class (Dropdown)]],6),0)</f>
        <v>0</v>
      </c>
      <c r="Z120" s="108"/>
      <c r="AA120" s="107"/>
      <c r="AB120" s="111">
        <f>Table1577531128384858688182838[[#This Row],[Rate (Auto fill)]]*Table1577531128384858688182838[[#This Row],[Hours Groomed]]</f>
        <v>0</v>
      </c>
      <c r="AC120" s="32"/>
      <c r="AE120" s="85"/>
      <c r="AF120" s="85"/>
      <c r="AI120" s="33"/>
      <c r="AJ120" s="39"/>
      <c r="AK120" s="39"/>
      <c r="AL120" s="39"/>
      <c r="AM120" s="76"/>
      <c r="AN120" s="39"/>
      <c r="AO120" s="39"/>
      <c r="AP120" s="33"/>
      <c r="AQ120" s="77"/>
      <c r="AR120" s="39"/>
      <c r="AS120" s="39"/>
      <c r="AT120" s="76"/>
      <c r="AU120" s="39"/>
      <c r="AV120" s="78"/>
      <c r="AW120" s="33"/>
      <c r="AX120" s="77"/>
      <c r="AY120" s="39"/>
      <c r="AZ120" s="39"/>
      <c r="BA120" s="76"/>
      <c r="BB120" s="39"/>
      <c r="BC120" s="78"/>
      <c r="BD120" s="33"/>
      <c r="BE120" s="77"/>
      <c r="BF120" s="39"/>
      <c r="BG120" s="39"/>
      <c r="BH120" s="76"/>
      <c r="BI120" s="39"/>
      <c r="BJ120" s="78"/>
      <c r="BK120" s="33"/>
    </row>
    <row r="121" spans="1:63" x14ac:dyDescent="0.35">
      <c r="A121" s="77"/>
      <c r="B121" s="39"/>
      <c r="C121" s="39"/>
      <c r="D121" s="39"/>
      <c r="E121" s="39"/>
      <c r="F121" s="73"/>
      <c r="G121" s="95">
        <f>Table148745323334353633132333[[#This Row],[Hours Worked]]*Table148745323334353633132333[[#This Row],[Rate]]</f>
        <v>0</v>
      </c>
      <c r="H121" s="116"/>
      <c r="I121" s="118">
        <f>IF(Table148745323334353633132333[[#This Row],[Equipment Used (Dropdown)]] &lt;&gt; "", RIGHT(Table148745323334353633132333[[#This Row],[Equipment Used (Dropdown)]],6),0)</f>
        <v>0</v>
      </c>
      <c r="J121" s="94"/>
      <c r="K121" s="95">
        <f>Table148745323334353633132333[[#This Row],[Rate (Auto selects)]]*Table148745323334353633132333[[#This Row],[Hours Used]]</f>
        <v>0</v>
      </c>
      <c r="S121" s="33"/>
      <c r="T121" s="39"/>
      <c r="U121" s="39"/>
      <c r="V121" s="39"/>
      <c r="W121" s="39"/>
      <c r="X121" s="39"/>
      <c r="Y121" s="112">
        <f>IF(X121 &lt;&gt; "", RIGHT(Table1577531128384858688182838[[#This Row],[Class (Dropdown)]],6),0)</f>
        <v>0</v>
      </c>
      <c r="Z121" s="108"/>
      <c r="AA121" s="107"/>
      <c r="AB121" s="111">
        <f>Table1577531128384858688182838[[#This Row],[Rate (Auto fill)]]*Table1577531128384858688182838[[#This Row],[Hours Groomed]]</f>
        <v>0</v>
      </c>
      <c r="AC121" s="32"/>
      <c r="AE121" s="85"/>
      <c r="AF121" s="85"/>
      <c r="AI121" s="33"/>
      <c r="AJ121" s="39"/>
      <c r="AK121" s="39"/>
      <c r="AL121" s="39"/>
      <c r="AM121" s="76"/>
      <c r="AN121" s="39"/>
      <c r="AO121" s="39"/>
      <c r="AP121" s="33"/>
      <c r="AQ121" s="77"/>
      <c r="AR121" s="39"/>
      <c r="AS121" s="39"/>
      <c r="AT121" s="76"/>
      <c r="AU121" s="39"/>
      <c r="AV121" s="78"/>
      <c r="AW121" s="33"/>
      <c r="AX121" s="77"/>
      <c r="AY121" s="39"/>
      <c r="AZ121" s="39"/>
      <c r="BA121" s="76"/>
      <c r="BB121" s="39"/>
      <c r="BC121" s="78"/>
      <c r="BD121" s="33"/>
      <c r="BE121" s="77"/>
      <c r="BF121" s="39"/>
      <c r="BG121" s="39"/>
      <c r="BH121" s="76"/>
      <c r="BI121" s="39"/>
      <c r="BJ121" s="78"/>
      <c r="BK121" s="33"/>
    </row>
    <row r="122" spans="1:63" x14ac:dyDescent="0.35">
      <c r="A122" s="77"/>
      <c r="B122" s="39"/>
      <c r="C122" s="39"/>
      <c r="D122" s="39"/>
      <c r="E122" s="39"/>
      <c r="F122" s="73"/>
      <c r="G122" s="95">
        <f>Table148745323334353633132333[[#This Row],[Hours Worked]]*Table148745323334353633132333[[#This Row],[Rate]]</f>
        <v>0</v>
      </c>
      <c r="H122" s="116"/>
      <c r="I122" s="118">
        <f>IF(Table148745323334353633132333[[#This Row],[Equipment Used (Dropdown)]] &lt;&gt; "", RIGHT(Table148745323334353633132333[[#This Row],[Equipment Used (Dropdown)]],6),0)</f>
        <v>0</v>
      </c>
      <c r="J122" s="94"/>
      <c r="K122" s="95">
        <f>Table148745323334353633132333[[#This Row],[Rate (Auto selects)]]*Table148745323334353633132333[[#This Row],[Hours Used]]</f>
        <v>0</v>
      </c>
      <c r="S122" s="33"/>
      <c r="T122" s="39"/>
      <c r="U122" s="39"/>
      <c r="V122" s="39"/>
      <c r="W122" s="39"/>
      <c r="X122" s="39"/>
      <c r="Y122" s="112">
        <f>IF(X122 &lt;&gt; "", RIGHT(Table1577531128384858688182838[[#This Row],[Class (Dropdown)]],6),0)</f>
        <v>0</v>
      </c>
      <c r="Z122" s="108"/>
      <c r="AA122" s="107"/>
      <c r="AB122" s="111">
        <f>Table1577531128384858688182838[[#This Row],[Rate (Auto fill)]]*Table1577531128384858688182838[[#This Row],[Hours Groomed]]</f>
        <v>0</v>
      </c>
      <c r="AC122" s="32"/>
      <c r="AE122" s="85"/>
      <c r="AF122" s="85"/>
      <c r="AI122" s="33"/>
      <c r="AJ122" s="39"/>
      <c r="AK122" s="39"/>
      <c r="AL122" s="39"/>
      <c r="AM122" s="76"/>
      <c r="AN122" s="39"/>
      <c r="AO122" s="39"/>
      <c r="AP122" s="33"/>
      <c r="AQ122" s="77"/>
      <c r="AR122" s="39"/>
      <c r="AS122" s="39"/>
      <c r="AT122" s="76"/>
      <c r="AU122" s="39"/>
      <c r="AV122" s="78"/>
      <c r="AW122" s="33"/>
      <c r="AX122" s="77"/>
      <c r="AY122" s="39"/>
      <c r="AZ122" s="39"/>
      <c r="BA122" s="76"/>
      <c r="BB122" s="39"/>
      <c r="BC122" s="78"/>
      <c r="BD122" s="33"/>
      <c r="BE122" s="77"/>
      <c r="BF122" s="39"/>
      <c r="BG122" s="39"/>
      <c r="BH122" s="76"/>
      <c r="BI122" s="39"/>
      <c r="BJ122" s="78"/>
      <c r="BK122" s="33"/>
    </row>
    <row r="123" spans="1:63" x14ac:dyDescent="0.35">
      <c r="A123" s="77"/>
      <c r="B123" s="39"/>
      <c r="C123" s="39"/>
      <c r="D123" s="39"/>
      <c r="E123" s="39"/>
      <c r="F123" s="73"/>
      <c r="G123" s="95">
        <f>Table148745323334353633132333[[#This Row],[Hours Worked]]*Table148745323334353633132333[[#This Row],[Rate]]</f>
        <v>0</v>
      </c>
      <c r="H123" s="116"/>
      <c r="I123" s="118">
        <f>IF(Table148745323334353633132333[[#This Row],[Equipment Used (Dropdown)]] &lt;&gt; "", RIGHT(Table148745323334353633132333[[#This Row],[Equipment Used (Dropdown)]],6),0)</f>
        <v>0</v>
      </c>
      <c r="J123" s="94"/>
      <c r="K123" s="95">
        <f>Table148745323334353633132333[[#This Row],[Rate (Auto selects)]]*Table148745323334353633132333[[#This Row],[Hours Used]]</f>
        <v>0</v>
      </c>
      <c r="S123" s="33"/>
      <c r="T123" s="39"/>
      <c r="U123" s="39"/>
      <c r="V123" s="39"/>
      <c r="W123" s="39"/>
      <c r="X123" s="39"/>
      <c r="Y123" s="112">
        <f>IF(X123 &lt;&gt; "", RIGHT(Table1577531128384858688182838[[#This Row],[Class (Dropdown)]],6),0)</f>
        <v>0</v>
      </c>
      <c r="Z123" s="108"/>
      <c r="AA123" s="107"/>
      <c r="AB123" s="111">
        <f>Table1577531128384858688182838[[#This Row],[Rate (Auto fill)]]*Table1577531128384858688182838[[#This Row],[Hours Groomed]]</f>
        <v>0</v>
      </c>
      <c r="AC123" s="32"/>
      <c r="AE123" s="85"/>
      <c r="AF123" s="85"/>
      <c r="AI123" s="33"/>
      <c r="AJ123" s="39"/>
      <c r="AK123" s="39"/>
      <c r="AL123" s="39"/>
      <c r="AM123" s="76"/>
      <c r="AN123" s="39"/>
      <c r="AO123" s="39"/>
      <c r="AP123" s="33"/>
      <c r="AQ123" s="77"/>
      <c r="AR123" s="39"/>
      <c r="AS123" s="39"/>
      <c r="AT123" s="76"/>
      <c r="AU123" s="39"/>
      <c r="AV123" s="78"/>
      <c r="AW123" s="33"/>
      <c r="AX123" s="77"/>
      <c r="AY123" s="39"/>
      <c r="AZ123" s="39"/>
      <c r="BA123" s="76"/>
      <c r="BB123" s="39"/>
      <c r="BC123" s="78"/>
      <c r="BD123" s="33"/>
      <c r="BE123" s="77"/>
      <c r="BF123" s="39"/>
      <c r="BG123" s="39"/>
      <c r="BH123" s="76"/>
      <c r="BI123" s="39"/>
      <c r="BJ123" s="78"/>
      <c r="BK123" s="33"/>
    </row>
    <row r="124" spans="1:63" x14ac:dyDescent="0.35">
      <c r="A124" s="77"/>
      <c r="B124" s="39"/>
      <c r="C124" s="39"/>
      <c r="D124" s="39"/>
      <c r="E124" s="39"/>
      <c r="F124" s="73"/>
      <c r="G124" s="95">
        <f>Table148745323334353633132333[[#This Row],[Hours Worked]]*Table148745323334353633132333[[#This Row],[Rate]]</f>
        <v>0</v>
      </c>
      <c r="H124" s="116"/>
      <c r="I124" s="118">
        <f>IF(Table148745323334353633132333[[#This Row],[Equipment Used (Dropdown)]] &lt;&gt; "", RIGHT(Table148745323334353633132333[[#This Row],[Equipment Used (Dropdown)]],6),0)</f>
        <v>0</v>
      </c>
      <c r="J124" s="94"/>
      <c r="K124" s="95">
        <f>Table148745323334353633132333[[#This Row],[Rate (Auto selects)]]*Table148745323334353633132333[[#This Row],[Hours Used]]</f>
        <v>0</v>
      </c>
      <c r="S124" s="33"/>
      <c r="T124" s="39"/>
      <c r="U124" s="39"/>
      <c r="V124" s="39"/>
      <c r="W124" s="39"/>
      <c r="X124" s="39"/>
      <c r="Y124" s="112">
        <f>IF(X124 &lt;&gt; "", RIGHT(Table1577531128384858688182838[[#This Row],[Class (Dropdown)]],6),0)</f>
        <v>0</v>
      </c>
      <c r="Z124" s="108"/>
      <c r="AA124" s="107"/>
      <c r="AB124" s="111">
        <f>Table1577531128384858688182838[[#This Row],[Rate (Auto fill)]]*Table1577531128384858688182838[[#This Row],[Hours Groomed]]</f>
        <v>0</v>
      </c>
      <c r="AC124" s="32"/>
      <c r="AE124" s="85"/>
      <c r="AF124" s="85"/>
      <c r="AI124" s="33"/>
      <c r="AJ124" s="39"/>
      <c r="AK124" s="39"/>
      <c r="AL124" s="39"/>
      <c r="AM124" s="76"/>
      <c r="AN124" s="39"/>
      <c r="AO124" s="39"/>
      <c r="AP124" s="33"/>
      <c r="AQ124" s="77"/>
      <c r="AR124" s="39"/>
      <c r="AS124" s="39"/>
      <c r="AT124" s="76"/>
      <c r="AU124" s="39"/>
      <c r="AV124" s="78"/>
      <c r="AW124" s="33"/>
      <c r="AX124" s="77"/>
      <c r="AY124" s="39"/>
      <c r="AZ124" s="39"/>
      <c r="BA124" s="76"/>
      <c r="BB124" s="39"/>
      <c r="BC124" s="78"/>
      <c r="BD124" s="33"/>
      <c r="BE124" s="77"/>
      <c r="BF124" s="39"/>
      <c r="BG124" s="39"/>
      <c r="BH124" s="76"/>
      <c r="BI124" s="39"/>
      <c r="BJ124" s="78"/>
      <c r="BK124" s="33"/>
    </row>
    <row r="125" spans="1:63" x14ac:dyDescent="0.35">
      <c r="A125" s="77"/>
      <c r="B125" s="39"/>
      <c r="C125" s="39"/>
      <c r="D125" s="39"/>
      <c r="E125" s="39"/>
      <c r="F125" s="73"/>
      <c r="G125" s="95">
        <f>Table148745323334353633132333[[#This Row],[Hours Worked]]*Table148745323334353633132333[[#This Row],[Rate]]</f>
        <v>0</v>
      </c>
      <c r="H125" s="116"/>
      <c r="I125" s="118">
        <f>IF(Table148745323334353633132333[[#This Row],[Equipment Used (Dropdown)]] &lt;&gt; "", RIGHT(Table148745323334353633132333[[#This Row],[Equipment Used (Dropdown)]],6),0)</f>
        <v>0</v>
      </c>
      <c r="J125" s="94"/>
      <c r="K125" s="95">
        <f>Table148745323334353633132333[[#This Row],[Rate (Auto selects)]]*Table148745323334353633132333[[#This Row],[Hours Used]]</f>
        <v>0</v>
      </c>
      <c r="S125" s="33"/>
      <c r="T125" s="39"/>
      <c r="U125" s="39"/>
      <c r="V125" s="39"/>
      <c r="W125" s="39"/>
      <c r="X125" s="39"/>
      <c r="Y125" s="112">
        <f>IF(X125 &lt;&gt; "", RIGHT(Table1577531128384858688182838[[#This Row],[Class (Dropdown)]],6),0)</f>
        <v>0</v>
      </c>
      <c r="Z125" s="108"/>
      <c r="AA125" s="107"/>
      <c r="AB125" s="111">
        <f>Table1577531128384858688182838[[#This Row],[Rate (Auto fill)]]*Table1577531128384858688182838[[#This Row],[Hours Groomed]]</f>
        <v>0</v>
      </c>
      <c r="AC125" s="32"/>
      <c r="AE125" s="85"/>
      <c r="AF125" s="85"/>
      <c r="AI125" s="33"/>
      <c r="AJ125" s="39"/>
      <c r="AK125" s="39"/>
      <c r="AL125" s="39"/>
      <c r="AM125" s="76"/>
      <c r="AN125" s="39"/>
      <c r="AO125" s="39"/>
      <c r="AP125" s="33"/>
      <c r="AQ125" s="77"/>
      <c r="AR125" s="39"/>
      <c r="AS125" s="39"/>
      <c r="AT125" s="76"/>
      <c r="AU125" s="39"/>
      <c r="AV125" s="78"/>
      <c r="AW125" s="33"/>
      <c r="AX125" s="77"/>
      <c r="AY125" s="39"/>
      <c r="AZ125" s="39"/>
      <c r="BA125" s="76"/>
      <c r="BB125" s="39"/>
      <c r="BC125" s="78"/>
      <c r="BD125" s="33"/>
      <c r="BE125" s="77"/>
      <c r="BF125" s="39"/>
      <c r="BG125" s="39"/>
      <c r="BH125" s="76"/>
      <c r="BI125" s="39"/>
      <c r="BJ125" s="78"/>
      <c r="BK125" s="33"/>
    </row>
    <row r="126" spans="1:63" x14ac:dyDescent="0.35">
      <c r="A126" s="77"/>
      <c r="B126" s="39"/>
      <c r="C126" s="39"/>
      <c r="D126" s="39"/>
      <c r="E126" s="39"/>
      <c r="F126" s="73"/>
      <c r="G126" s="95">
        <f>Table148745323334353633132333[[#This Row],[Hours Worked]]*Table148745323334353633132333[[#This Row],[Rate]]</f>
        <v>0</v>
      </c>
      <c r="H126" s="116"/>
      <c r="I126" s="118">
        <f>IF(Table148745323334353633132333[[#This Row],[Equipment Used (Dropdown)]] &lt;&gt; "", RIGHT(Table148745323334353633132333[[#This Row],[Equipment Used (Dropdown)]],6),0)</f>
        <v>0</v>
      </c>
      <c r="J126" s="94"/>
      <c r="K126" s="95">
        <f>Table148745323334353633132333[[#This Row],[Rate (Auto selects)]]*Table148745323334353633132333[[#This Row],[Hours Used]]</f>
        <v>0</v>
      </c>
      <c r="S126" s="33"/>
      <c r="T126" s="39"/>
      <c r="U126" s="39"/>
      <c r="V126" s="39"/>
      <c r="W126" s="39"/>
      <c r="X126" s="39"/>
      <c r="Y126" s="112">
        <f>IF(X126 &lt;&gt; "", RIGHT(Table1577531128384858688182838[[#This Row],[Class (Dropdown)]],6),0)</f>
        <v>0</v>
      </c>
      <c r="Z126" s="108"/>
      <c r="AA126" s="107"/>
      <c r="AB126" s="111">
        <f>Table1577531128384858688182838[[#This Row],[Rate (Auto fill)]]*Table1577531128384858688182838[[#This Row],[Hours Groomed]]</f>
        <v>0</v>
      </c>
      <c r="AC126" s="32"/>
      <c r="AE126" s="85"/>
      <c r="AF126" s="85"/>
      <c r="AI126" s="33"/>
      <c r="AJ126" s="39"/>
      <c r="AK126" s="39"/>
      <c r="AL126" s="39"/>
      <c r="AM126" s="76"/>
      <c r="AN126" s="39"/>
      <c r="AO126" s="39"/>
      <c r="AP126" s="33"/>
      <c r="AQ126" s="77"/>
      <c r="AR126" s="39"/>
      <c r="AS126" s="39"/>
      <c r="AT126" s="76"/>
      <c r="AU126" s="39"/>
      <c r="AV126" s="78"/>
      <c r="AW126" s="33"/>
      <c r="AX126" s="77"/>
      <c r="AY126" s="39"/>
      <c r="AZ126" s="39"/>
      <c r="BA126" s="76"/>
      <c r="BB126" s="39"/>
      <c r="BC126" s="78"/>
      <c r="BD126" s="33"/>
      <c r="BE126" s="77"/>
      <c r="BF126" s="39"/>
      <c r="BG126" s="39"/>
      <c r="BH126" s="76"/>
      <c r="BI126" s="39"/>
      <c r="BJ126" s="78"/>
      <c r="BK126" s="33"/>
    </row>
    <row r="127" spans="1:63" x14ac:dyDescent="0.35">
      <c r="A127" s="77"/>
      <c r="B127" s="39"/>
      <c r="C127" s="39"/>
      <c r="D127" s="39"/>
      <c r="E127" s="39"/>
      <c r="F127" s="73"/>
      <c r="G127" s="95">
        <f>Table148745323334353633132333[[#This Row],[Hours Worked]]*Table148745323334353633132333[[#This Row],[Rate]]</f>
        <v>0</v>
      </c>
      <c r="H127" s="116"/>
      <c r="I127" s="118">
        <f>IF(Table148745323334353633132333[[#This Row],[Equipment Used (Dropdown)]] &lt;&gt; "", RIGHT(Table148745323334353633132333[[#This Row],[Equipment Used (Dropdown)]],6),0)</f>
        <v>0</v>
      </c>
      <c r="J127" s="94"/>
      <c r="K127" s="95">
        <f>Table148745323334353633132333[[#This Row],[Rate (Auto selects)]]*Table148745323334353633132333[[#This Row],[Hours Used]]</f>
        <v>0</v>
      </c>
      <c r="S127" s="33"/>
      <c r="T127" s="39"/>
      <c r="U127" s="39"/>
      <c r="V127" s="39"/>
      <c r="W127" s="39"/>
      <c r="X127" s="39"/>
      <c r="Y127" s="112">
        <f>IF(X127 &lt;&gt; "", RIGHT(Table1577531128384858688182838[[#This Row],[Class (Dropdown)]],6),0)</f>
        <v>0</v>
      </c>
      <c r="Z127" s="108"/>
      <c r="AA127" s="107"/>
      <c r="AB127" s="111">
        <f>Table1577531128384858688182838[[#This Row],[Rate (Auto fill)]]*Table1577531128384858688182838[[#This Row],[Hours Groomed]]</f>
        <v>0</v>
      </c>
      <c r="AC127" s="32"/>
      <c r="AE127" s="85"/>
      <c r="AF127" s="85"/>
      <c r="AI127" s="33"/>
      <c r="AJ127" s="39"/>
      <c r="AK127" s="39"/>
      <c r="AL127" s="39"/>
      <c r="AM127" s="76"/>
      <c r="AN127" s="39"/>
      <c r="AO127" s="39"/>
      <c r="AP127" s="33"/>
      <c r="AQ127" s="77"/>
      <c r="AR127" s="39"/>
      <c r="AS127" s="39"/>
      <c r="AT127" s="76"/>
      <c r="AU127" s="39"/>
      <c r="AV127" s="78"/>
      <c r="AW127" s="33"/>
      <c r="AX127" s="77"/>
      <c r="AY127" s="39"/>
      <c r="AZ127" s="39"/>
      <c r="BA127" s="76"/>
      <c r="BB127" s="39"/>
      <c r="BC127" s="78"/>
      <c r="BD127" s="33"/>
      <c r="BE127" s="77"/>
      <c r="BF127" s="39"/>
      <c r="BG127" s="39"/>
      <c r="BH127" s="76"/>
      <c r="BI127" s="39"/>
      <c r="BJ127" s="78"/>
      <c r="BK127" s="33"/>
    </row>
    <row r="128" spans="1:63" x14ac:dyDescent="0.35">
      <c r="A128" s="77"/>
      <c r="B128" s="39"/>
      <c r="C128" s="39"/>
      <c r="D128" s="39"/>
      <c r="E128" s="39"/>
      <c r="F128" s="73"/>
      <c r="G128" s="95">
        <f>Table148745323334353633132333[[#This Row],[Hours Worked]]*Table148745323334353633132333[[#This Row],[Rate]]</f>
        <v>0</v>
      </c>
      <c r="H128" s="116"/>
      <c r="I128" s="118">
        <f>IF(Table148745323334353633132333[[#This Row],[Equipment Used (Dropdown)]] &lt;&gt; "", RIGHT(Table148745323334353633132333[[#This Row],[Equipment Used (Dropdown)]],6),0)</f>
        <v>0</v>
      </c>
      <c r="J128" s="94"/>
      <c r="K128" s="95">
        <f>Table148745323334353633132333[[#This Row],[Rate (Auto selects)]]*Table148745323334353633132333[[#This Row],[Hours Used]]</f>
        <v>0</v>
      </c>
      <c r="S128" s="33"/>
      <c r="T128" s="39"/>
      <c r="U128" s="39"/>
      <c r="V128" s="39"/>
      <c r="W128" s="39"/>
      <c r="X128" s="39"/>
      <c r="Y128" s="112">
        <f>IF(X128 &lt;&gt; "", RIGHT(Table1577531128384858688182838[[#This Row],[Class (Dropdown)]],6),0)</f>
        <v>0</v>
      </c>
      <c r="Z128" s="108"/>
      <c r="AA128" s="107"/>
      <c r="AB128" s="111">
        <f>Table1577531128384858688182838[[#This Row],[Rate (Auto fill)]]*Table1577531128384858688182838[[#This Row],[Hours Groomed]]</f>
        <v>0</v>
      </c>
      <c r="AC128" s="32"/>
      <c r="AE128" s="85"/>
      <c r="AF128" s="85"/>
      <c r="AI128" s="33"/>
      <c r="AJ128" s="39"/>
      <c r="AK128" s="39"/>
      <c r="AL128" s="39"/>
      <c r="AM128" s="76"/>
      <c r="AN128" s="39"/>
      <c r="AO128" s="39"/>
      <c r="AP128" s="33"/>
      <c r="AQ128" s="77"/>
      <c r="AR128" s="39"/>
      <c r="AS128" s="39"/>
      <c r="AT128" s="76"/>
      <c r="AU128" s="39"/>
      <c r="AV128" s="78"/>
      <c r="AW128" s="33"/>
      <c r="AX128" s="77"/>
      <c r="AY128" s="39"/>
      <c r="AZ128" s="39"/>
      <c r="BA128" s="76"/>
      <c r="BB128" s="39"/>
      <c r="BC128" s="78"/>
      <c r="BD128" s="33"/>
      <c r="BE128" s="77"/>
      <c r="BF128" s="39"/>
      <c r="BG128" s="39"/>
      <c r="BH128" s="76"/>
      <c r="BI128" s="39"/>
      <c r="BJ128" s="78"/>
      <c r="BK128" s="33"/>
    </row>
    <row r="129" spans="1:63" x14ac:dyDescent="0.35">
      <c r="A129" s="77"/>
      <c r="B129" s="39"/>
      <c r="C129" s="39"/>
      <c r="D129" s="39"/>
      <c r="E129" s="39"/>
      <c r="F129" s="73"/>
      <c r="G129" s="95">
        <f>Table148745323334353633132333[[#This Row],[Hours Worked]]*Table148745323334353633132333[[#This Row],[Rate]]</f>
        <v>0</v>
      </c>
      <c r="H129" s="116"/>
      <c r="I129" s="118">
        <f>IF(Table148745323334353633132333[[#This Row],[Equipment Used (Dropdown)]] &lt;&gt; "", RIGHT(Table148745323334353633132333[[#This Row],[Equipment Used (Dropdown)]],6),0)</f>
        <v>0</v>
      </c>
      <c r="J129" s="94"/>
      <c r="K129" s="95">
        <f>Table148745323334353633132333[[#This Row],[Rate (Auto selects)]]*Table148745323334353633132333[[#This Row],[Hours Used]]</f>
        <v>0</v>
      </c>
      <c r="S129" s="33"/>
      <c r="T129" s="39"/>
      <c r="U129" s="39"/>
      <c r="V129" s="39"/>
      <c r="W129" s="39"/>
      <c r="X129" s="39"/>
      <c r="Y129" s="112">
        <f>IF(X129 &lt;&gt; "", RIGHT(Table1577531128384858688182838[[#This Row],[Class (Dropdown)]],6),0)</f>
        <v>0</v>
      </c>
      <c r="Z129" s="108"/>
      <c r="AA129" s="107"/>
      <c r="AB129" s="111">
        <f>Table1577531128384858688182838[[#This Row],[Rate (Auto fill)]]*Table1577531128384858688182838[[#This Row],[Hours Groomed]]</f>
        <v>0</v>
      </c>
      <c r="AC129" s="32"/>
      <c r="AE129" s="85"/>
      <c r="AF129" s="85"/>
      <c r="AI129" s="33"/>
      <c r="AJ129" s="39"/>
      <c r="AK129" s="39"/>
      <c r="AL129" s="39"/>
      <c r="AM129" s="76"/>
      <c r="AN129" s="39"/>
      <c r="AO129" s="39"/>
      <c r="AP129" s="33"/>
      <c r="AQ129" s="77"/>
      <c r="AR129" s="39"/>
      <c r="AS129" s="39"/>
      <c r="AT129" s="76"/>
      <c r="AU129" s="39"/>
      <c r="AV129" s="78"/>
      <c r="AW129" s="33"/>
      <c r="AX129" s="77"/>
      <c r="AY129" s="39"/>
      <c r="AZ129" s="39"/>
      <c r="BA129" s="76"/>
      <c r="BB129" s="39"/>
      <c r="BC129" s="78"/>
      <c r="BD129" s="33"/>
      <c r="BE129" s="77"/>
      <c r="BF129" s="39"/>
      <c r="BG129" s="39"/>
      <c r="BH129" s="76"/>
      <c r="BI129" s="39"/>
      <c r="BJ129" s="78"/>
      <c r="BK129" s="33"/>
    </row>
    <row r="130" spans="1:63" x14ac:dyDescent="0.35">
      <c r="A130" s="77"/>
      <c r="B130" s="39"/>
      <c r="C130" s="39"/>
      <c r="D130" s="39"/>
      <c r="E130" s="39"/>
      <c r="F130" s="73"/>
      <c r="G130" s="95">
        <f>Table148745323334353633132333[[#This Row],[Hours Worked]]*Table148745323334353633132333[[#This Row],[Rate]]</f>
        <v>0</v>
      </c>
      <c r="H130" s="116"/>
      <c r="I130" s="118">
        <f>IF(Table148745323334353633132333[[#This Row],[Equipment Used (Dropdown)]] &lt;&gt; "", RIGHT(Table148745323334353633132333[[#This Row],[Equipment Used (Dropdown)]],6),0)</f>
        <v>0</v>
      </c>
      <c r="J130" s="94"/>
      <c r="K130" s="95">
        <f>Table148745323334353633132333[[#This Row],[Rate (Auto selects)]]*Table148745323334353633132333[[#This Row],[Hours Used]]</f>
        <v>0</v>
      </c>
      <c r="S130" s="33"/>
      <c r="T130" s="39"/>
      <c r="U130" s="39"/>
      <c r="V130" s="39"/>
      <c r="W130" s="39"/>
      <c r="X130" s="39"/>
      <c r="Y130" s="112">
        <f>IF(X130 &lt;&gt; "", RIGHT(Table1577531128384858688182838[[#This Row],[Class (Dropdown)]],6),0)</f>
        <v>0</v>
      </c>
      <c r="Z130" s="108"/>
      <c r="AA130" s="107"/>
      <c r="AB130" s="111">
        <f>Table1577531128384858688182838[[#This Row],[Rate (Auto fill)]]*Table1577531128384858688182838[[#This Row],[Hours Groomed]]</f>
        <v>0</v>
      </c>
      <c r="AC130" s="32"/>
      <c r="AE130" s="85"/>
      <c r="AF130" s="85"/>
      <c r="AI130" s="33"/>
      <c r="AJ130" s="39"/>
      <c r="AK130" s="39"/>
      <c r="AL130" s="39"/>
      <c r="AM130" s="76"/>
      <c r="AN130" s="39"/>
      <c r="AO130" s="39"/>
      <c r="AP130" s="33"/>
      <c r="AQ130" s="77"/>
      <c r="AR130" s="39"/>
      <c r="AS130" s="39"/>
      <c r="AT130" s="76"/>
      <c r="AU130" s="39"/>
      <c r="AV130" s="78"/>
      <c r="AW130" s="33"/>
      <c r="AX130" s="77"/>
      <c r="AY130" s="39"/>
      <c r="AZ130" s="39"/>
      <c r="BA130" s="76"/>
      <c r="BB130" s="39"/>
      <c r="BC130" s="78"/>
      <c r="BD130" s="33"/>
      <c r="BE130" s="77"/>
      <c r="BF130" s="39"/>
      <c r="BG130" s="39"/>
      <c r="BH130" s="76"/>
      <c r="BI130" s="39"/>
      <c r="BJ130" s="78"/>
      <c r="BK130" s="33"/>
    </row>
    <row r="131" spans="1:63" x14ac:dyDescent="0.35">
      <c r="A131" s="77"/>
      <c r="B131" s="39"/>
      <c r="C131" s="39"/>
      <c r="D131" s="39"/>
      <c r="E131" s="39"/>
      <c r="F131" s="73"/>
      <c r="G131" s="95">
        <f>Table148745323334353633132333[[#This Row],[Hours Worked]]*Table148745323334353633132333[[#This Row],[Rate]]</f>
        <v>0</v>
      </c>
      <c r="H131" s="116"/>
      <c r="I131" s="118">
        <f>IF(Table148745323334353633132333[[#This Row],[Equipment Used (Dropdown)]] &lt;&gt; "", RIGHT(Table148745323334353633132333[[#This Row],[Equipment Used (Dropdown)]],6),0)</f>
        <v>0</v>
      </c>
      <c r="J131" s="94"/>
      <c r="K131" s="95">
        <f>Table148745323334353633132333[[#This Row],[Rate (Auto selects)]]*Table148745323334353633132333[[#This Row],[Hours Used]]</f>
        <v>0</v>
      </c>
      <c r="S131" s="33"/>
      <c r="T131" s="39"/>
      <c r="U131" s="39"/>
      <c r="V131" s="39"/>
      <c r="W131" s="39"/>
      <c r="X131" s="39"/>
      <c r="Y131" s="112">
        <f>IF(X131 &lt;&gt; "", RIGHT(Table1577531128384858688182838[[#This Row],[Class (Dropdown)]],6),0)</f>
        <v>0</v>
      </c>
      <c r="Z131" s="108"/>
      <c r="AA131" s="107"/>
      <c r="AB131" s="111">
        <f>Table1577531128384858688182838[[#This Row],[Rate (Auto fill)]]*Table1577531128384858688182838[[#This Row],[Hours Groomed]]</f>
        <v>0</v>
      </c>
      <c r="AC131" s="32"/>
      <c r="AE131" s="85"/>
      <c r="AF131" s="85"/>
      <c r="AI131" s="33"/>
      <c r="AJ131" s="39"/>
      <c r="AK131" s="39"/>
      <c r="AL131" s="39"/>
      <c r="AM131" s="76"/>
      <c r="AN131" s="39"/>
      <c r="AO131" s="39"/>
      <c r="AP131" s="33"/>
      <c r="AQ131" s="77"/>
      <c r="AR131" s="39"/>
      <c r="AS131" s="39"/>
      <c r="AT131" s="76"/>
      <c r="AU131" s="39"/>
      <c r="AV131" s="78"/>
      <c r="AW131" s="33"/>
      <c r="AX131" s="77"/>
      <c r="AY131" s="39"/>
      <c r="AZ131" s="39"/>
      <c r="BA131" s="76"/>
      <c r="BB131" s="39"/>
      <c r="BC131" s="78"/>
      <c r="BD131" s="33"/>
      <c r="BE131" s="77"/>
      <c r="BF131" s="39"/>
      <c r="BG131" s="39"/>
      <c r="BH131" s="76"/>
      <c r="BI131" s="39"/>
      <c r="BJ131" s="78"/>
      <c r="BK131" s="33"/>
    </row>
    <row r="132" spans="1:63" x14ac:dyDescent="0.35">
      <c r="A132" s="77"/>
      <c r="B132" s="39"/>
      <c r="C132" s="39"/>
      <c r="D132" s="39"/>
      <c r="E132" s="39"/>
      <c r="F132" s="73"/>
      <c r="G132" s="95">
        <f>Table148745323334353633132333[[#This Row],[Hours Worked]]*Table148745323334353633132333[[#This Row],[Rate]]</f>
        <v>0</v>
      </c>
      <c r="H132" s="116"/>
      <c r="I132" s="118">
        <f>IF(Table148745323334353633132333[[#This Row],[Equipment Used (Dropdown)]] &lt;&gt; "", RIGHT(Table148745323334353633132333[[#This Row],[Equipment Used (Dropdown)]],6),0)</f>
        <v>0</v>
      </c>
      <c r="J132" s="94"/>
      <c r="K132" s="95">
        <f>Table148745323334353633132333[[#This Row],[Rate (Auto selects)]]*Table148745323334353633132333[[#This Row],[Hours Used]]</f>
        <v>0</v>
      </c>
      <c r="S132" s="33"/>
      <c r="T132" s="39"/>
      <c r="U132" s="39"/>
      <c r="V132" s="39"/>
      <c r="W132" s="39"/>
      <c r="X132" s="39"/>
      <c r="Y132" s="112">
        <f>IF(X132 &lt;&gt; "", RIGHT(Table1577531128384858688182838[[#This Row],[Class (Dropdown)]],6),0)</f>
        <v>0</v>
      </c>
      <c r="Z132" s="108"/>
      <c r="AA132" s="107"/>
      <c r="AB132" s="111">
        <f>Table1577531128384858688182838[[#This Row],[Rate (Auto fill)]]*Table1577531128384858688182838[[#This Row],[Hours Groomed]]</f>
        <v>0</v>
      </c>
      <c r="AC132" s="32"/>
      <c r="AE132" s="85"/>
      <c r="AF132" s="85"/>
      <c r="AI132" s="33"/>
      <c r="AJ132" s="39"/>
      <c r="AK132" s="39"/>
      <c r="AL132" s="39"/>
      <c r="AM132" s="76"/>
      <c r="AN132" s="39"/>
      <c r="AO132" s="39"/>
      <c r="AP132" s="33"/>
      <c r="AQ132" s="77"/>
      <c r="AR132" s="39"/>
      <c r="AS132" s="39"/>
      <c r="AT132" s="76"/>
      <c r="AU132" s="39"/>
      <c r="AV132" s="78"/>
      <c r="AW132" s="33"/>
      <c r="AX132" s="77"/>
      <c r="AY132" s="39"/>
      <c r="AZ132" s="39"/>
      <c r="BA132" s="76"/>
      <c r="BB132" s="39"/>
      <c r="BC132" s="78"/>
      <c r="BD132" s="33"/>
      <c r="BE132" s="77"/>
      <c r="BF132" s="39"/>
      <c r="BG132" s="39"/>
      <c r="BH132" s="76"/>
      <c r="BI132" s="39"/>
      <c r="BJ132" s="78"/>
      <c r="BK132" s="33"/>
    </row>
    <row r="133" spans="1:63" x14ac:dyDescent="0.35">
      <c r="A133" s="77"/>
      <c r="B133" s="39"/>
      <c r="C133" s="39"/>
      <c r="D133" s="39"/>
      <c r="E133" s="39"/>
      <c r="F133" s="73"/>
      <c r="G133" s="95">
        <f>Table148745323334353633132333[[#This Row],[Hours Worked]]*Table148745323334353633132333[[#This Row],[Rate]]</f>
        <v>0</v>
      </c>
      <c r="H133" s="116"/>
      <c r="I133" s="118">
        <f>IF(Table148745323334353633132333[[#This Row],[Equipment Used (Dropdown)]] &lt;&gt; "", RIGHT(Table148745323334353633132333[[#This Row],[Equipment Used (Dropdown)]],6),0)</f>
        <v>0</v>
      </c>
      <c r="J133" s="94"/>
      <c r="K133" s="95">
        <f>Table148745323334353633132333[[#This Row],[Rate (Auto selects)]]*Table148745323334353633132333[[#This Row],[Hours Used]]</f>
        <v>0</v>
      </c>
      <c r="S133" s="33"/>
      <c r="T133" s="39"/>
      <c r="U133" s="39"/>
      <c r="V133" s="39"/>
      <c r="W133" s="39"/>
      <c r="X133" s="39"/>
      <c r="Y133" s="112">
        <f>IF(X133 &lt;&gt; "", RIGHT(Table1577531128384858688182838[[#This Row],[Class (Dropdown)]],6),0)</f>
        <v>0</v>
      </c>
      <c r="Z133" s="108"/>
      <c r="AA133" s="107"/>
      <c r="AB133" s="111">
        <f>Table1577531128384858688182838[[#This Row],[Rate (Auto fill)]]*Table1577531128384858688182838[[#This Row],[Hours Groomed]]</f>
        <v>0</v>
      </c>
      <c r="AC133" s="32"/>
      <c r="AE133" s="85"/>
      <c r="AF133" s="85"/>
      <c r="AI133" s="33"/>
      <c r="AJ133" s="39"/>
      <c r="AK133" s="39"/>
      <c r="AL133" s="39"/>
      <c r="AM133" s="76"/>
      <c r="AN133" s="39"/>
      <c r="AO133" s="39"/>
      <c r="AP133" s="33"/>
      <c r="AQ133" s="77"/>
      <c r="AR133" s="39"/>
      <c r="AS133" s="39"/>
      <c r="AT133" s="76"/>
      <c r="AU133" s="39"/>
      <c r="AV133" s="78"/>
      <c r="AW133" s="33"/>
      <c r="AX133" s="77"/>
      <c r="AY133" s="39"/>
      <c r="AZ133" s="39"/>
      <c r="BA133" s="76"/>
      <c r="BB133" s="39"/>
      <c r="BC133" s="78"/>
      <c r="BD133" s="33"/>
      <c r="BE133" s="77"/>
      <c r="BF133" s="39"/>
      <c r="BG133" s="39"/>
      <c r="BH133" s="76"/>
      <c r="BI133" s="39"/>
      <c r="BJ133" s="78"/>
      <c r="BK133" s="33"/>
    </row>
    <row r="134" spans="1:63" x14ac:dyDescent="0.35">
      <c r="A134" s="77"/>
      <c r="B134" s="39"/>
      <c r="C134" s="39"/>
      <c r="D134" s="39"/>
      <c r="E134" s="39"/>
      <c r="F134" s="73"/>
      <c r="G134" s="95">
        <f>Table148745323334353633132333[[#This Row],[Hours Worked]]*Table148745323334353633132333[[#This Row],[Rate]]</f>
        <v>0</v>
      </c>
      <c r="H134" s="116"/>
      <c r="I134" s="118">
        <f>IF(Table148745323334353633132333[[#This Row],[Equipment Used (Dropdown)]] &lt;&gt; "", RIGHT(Table148745323334353633132333[[#This Row],[Equipment Used (Dropdown)]],6),0)</f>
        <v>0</v>
      </c>
      <c r="J134" s="94"/>
      <c r="K134" s="95">
        <f>Table148745323334353633132333[[#This Row],[Rate (Auto selects)]]*Table148745323334353633132333[[#This Row],[Hours Used]]</f>
        <v>0</v>
      </c>
      <c r="S134" s="33"/>
      <c r="T134" s="39"/>
      <c r="U134" s="39"/>
      <c r="V134" s="39"/>
      <c r="W134" s="39"/>
      <c r="X134" s="39"/>
      <c r="Y134" s="112">
        <f>IF(X134 &lt;&gt; "", RIGHT(Table1577531128384858688182838[[#This Row],[Class (Dropdown)]],6),0)</f>
        <v>0</v>
      </c>
      <c r="Z134" s="108"/>
      <c r="AA134" s="107"/>
      <c r="AB134" s="111">
        <f>Table1577531128384858688182838[[#This Row],[Rate (Auto fill)]]*Table1577531128384858688182838[[#This Row],[Hours Groomed]]</f>
        <v>0</v>
      </c>
      <c r="AC134" s="32"/>
      <c r="AE134" s="85"/>
      <c r="AF134" s="85"/>
      <c r="AI134" s="33"/>
      <c r="AJ134" s="39"/>
      <c r="AK134" s="39"/>
      <c r="AL134" s="39"/>
      <c r="AM134" s="76"/>
      <c r="AN134" s="39"/>
      <c r="AO134" s="39"/>
      <c r="AP134" s="33"/>
      <c r="AQ134" s="77"/>
      <c r="AR134" s="39"/>
      <c r="AS134" s="39"/>
      <c r="AT134" s="76"/>
      <c r="AU134" s="39"/>
      <c r="AV134" s="78"/>
      <c r="AW134" s="33"/>
      <c r="AX134" s="77"/>
      <c r="AY134" s="39"/>
      <c r="AZ134" s="39"/>
      <c r="BA134" s="76"/>
      <c r="BB134" s="39"/>
      <c r="BC134" s="78"/>
      <c r="BD134" s="33"/>
      <c r="BE134" s="77"/>
      <c r="BF134" s="39"/>
      <c r="BG134" s="39"/>
      <c r="BH134" s="76"/>
      <c r="BI134" s="39"/>
      <c r="BJ134" s="78"/>
      <c r="BK134" s="33"/>
    </row>
    <row r="135" spans="1:63" x14ac:dyDescent="0.35">
      <c r="A135" s="77"/>
      <c r="B135" s="39"/>
      <c r="C135" s="39"/>
      <c r="D135" s="39"/>
      <c r="E135" s="39"/>
      <c r="F135" s="73"/>
      <c r="G135" s="95">
        <f>Table148745323334353633132333[[#This Row],[Hours Worked]]*Table148745323334353633132333[[#This Row],[Rate]]</f>
        <v>0</v>
      </c>
      <c r="H135" s="116"/>
      <c r="I135" s="118">
        <f>IF(Table148745323334353633132333[[#This Row],[Equipment Used (Dropdown)]] &lt;&gt; "", RIGHT(Table148745323334353633132333[[#This Row],[Equipment Used (Dropdown)]],6),0)</f>
        <v>0</v>
      </c>
      <c r="J135" s="94"/>
      <c r="K135" s="95">
        <f>Table148745323334353633132333[[#This Row],[Rate (Auto selects)]]*Table148745323334353633132333[[#This Row],[Hours Used]]</f>
        <v>0</v>
      </c>
      <c r="S135" s="33"/>
      <c r="T135" s="39"/>
      <c r="U135" s="39"/>
      <c r="V135" s="39"/>
      <c r="W135" s="39"/>
      <c r="X135" s="39"/>
      <c r="Y135" s="112">
        <f>IF(X135 &lt;&gt; "", RIGHT(Table1577531128384858688182838[[#This Row],[Class (Dropdown)]],6),0)</f>
        <v>0</v>
      </c>
      <c r="Z135" s="108"/>
      <c r="AA135" s="107"/>
      <c r="AB135" s="111">
        <f>Table1577531128384858688182838[[#This Row],[Rate (Auto fill)]]*Table1577531128384858688182838[[#This Row],[Hours Groomed]]</f>
        <v>0</v>
      </c>
      <c r="AC135" s="32"/>
      <c r="AE135" s="85"/>
      <c r="AF135" s="85"/>
      <c r="AI135" s="33"/>
      <c r="AJ135" s="39"/>
      <c r="AK135" s="39"/>
      <c r="AL135" s="39"/>
      <c r="AM135" s="76"/>
      <c r="AN135" s="39"/>
      <c r="AO135" s="39"/>
      <c r="AP135" s="33"/>
      <c r="AQ135" s="77"/>
      <c r="AR135" s="39"/>
      <c r="AS135" s="39"/>
      <c r="AT135" s="76"/>
      <c r="AU135" s="39"/>
      <c r="AV135" s="78"/>
      <c r="AW135" s="33"/>
      <c r="AX135" s="77"/>
      <c r="AY135" s="39"/>
      <c r="AZ135" s="39"/>
      <c r="BA135" s="76"/>
      <c r="BB135" s="39"/>
      <c r="BC135" s="78"/>
      <c r="BD135" s="33"/>
      <c r="BE135" s="77"/>
      <c r="BF135" s="39"/>
      <c r="BG135" s="39"/>
      <c r="BH135" s="76"/>
      <c r="BI135" s="39"/>
      <c r="BJ135" s="78"/>
      <c r="BK135" s="33"/>
    </row>
    <row r="136" spans="1:63" x14ac:dyDescent="0.35">
      <c r="A136" s="77"/>
      <c r="B136" s="39"/>
      <c r="C136" s="39"/>
      <c r="D136" s="39"/>
      <c r="E136" s="39"/>
      <c r="F136" s="73"/>
      <c r="G136" s="95">
        <f>Table148745323334353633132333[[#This Row],[Hours Worked]]*Table148745323334353633132333[[#This Row],[Rate]]</f>
        <v>0</v>
      </c>
      <c r="H136" s="116"/>
      <c r="I136" s="118">
        <f>IF(Table148745323334353633132333[[#This Row],[Equipment Used (Dropdown)]] &lt;&gt; "", RIGHT(Table148745323334353633132333[[#This Row],[Equipment Used (Dropdown)]],6),0)</f>
        <v>0</v>
      </c>
      <c r="J136" s="94"/>
      <c r="K136" s="95">
        <f>Table148745323334353633132333[[#This Row],[Rate (Auto selects)]]*Table148745323334353633132333[[#This Row],[Hours Used]]</f>
        <v>0</v>
      </c>
      <c r="S136" s="33"/>
      <c r="T136" s="39"/>
      <c r="U136" s="39"/>
      <c r="V136" s="39"/>
      <c r="W136" s="39"/>
      <c r="X136" s="39"/>
      <c r="Y136" s="112">
        <f>IF(X136 &lt;&gt; "", RIGHT(Table1577531128384858688182838[[#This Row],[Class (Dropdown)]],6),0)</f>
        <v>0</v>
      </c>
      <c r="Z136" s="108"/>
      <c r="AA136" s="107"/>
      <c r="AB136" s="111">
        <f>Table1577531128384858688182838[[#This Row],[Rate (Auto fill)]]*Table1577531128384858688182838[[#This Row],[Hours Groomed]]</f>
        <v>0</v>
      </c>
      <c r="AC136" s="32"/>
      <c r="AE136" s="85"/>
      <c r="AF136" s="85"/>
      <c r="AI136" s="33"/>
      <c r="AJ136" s="39"/>
      <c r="AK136" s="39"/>
      <c r="AL136" s="39"/>
      <c r="AM136" s="76"/>
      <c r="AN136" s="39"/>
      <c r="AO136" s="39"/>
      <c r="AP136" s="33"/>
      <c r="AQ136" s="77"/>
      <c r="AR136" s="39"/>
      <c r="AS136" s="39"/>
      <c r="AT136" s="76"/>
      <c r="AU136" s="39"/>
      <c r="AV136" s="78"/>
      <c r="AW136" s="33"/>
      <c r="AX136" s="77"/>
      <c r="AY136" s="39"/>
      <c r="AZ136" s="39"/>
      <c r="BA136" s="76"/>
      <c r="BB136" s="39"/>
      <c r="BC136" s="78"/>
      <c r="BD136" s="33"/>
      <c r="BE136" s="77"/>
      <c r="BF136" s="39"/>
      <c r="BG136" s="39"/>
      <c r="BH136" s="76"/>
      <c r="BI136" s="39"/>
      <c r="BJ136" s="78"/>
      <c r="BK136" s="33"/>
    </row>
    <row r="137" spans="1:63" x14ac:dyDescent="0.35">
      <c r="A137" s="77"/>
      <c r="B137" s="39"/>
      <c r="C137" s="39"/>
      <c r="D137" s="39"/>
      <c r="E137" s="39"/>
      <c r="F137" s="73"/>
      <c r="G137" s="95">
        <f>Table148745323334353633132333[[#This Row],[Hours Worked]]*Table148745323334353633132333[[#This Row],[Rate]]</f>
        <v>0</v>
      </c>
      <c r="H137" s="116"/>
      <c r="I137" s="118">
        <f>IF(Table148745323334353633132333[[#This Row],[Equipment Used (Dropdown)]] &lt;&gt; "", RIGHT(Table148745323334353633132333[[#This Row],[Equipment Used (Dropdown)]],6),0)</f>
        <v>0</v>
      </c>
      <c r="J137" s="94"/>
      <c r="K137" s="95">
        <f>Table148745323334353633132333[[#This Row],[Rate (Auto selects)]]*Table148745323334353633132333[[#This Row],[Hours Used]]</f>
        <v>0</v>
      </c>
      <c r="S137" s="33"/>
      <c r="T137" s="39"/>
      <c r="U137" s="39"/>
      <c r="V137" s="39"/>
      <c r="W137" s="39"/>
      <c r="X137" s="39"/>
      <c r="Y137" s="112">
        <f>IF(X137 &lt;&gt; "", RIGHT(Table1577531128384858688182838[[#This Row],[Class (Dropdown)]],6),0)</f>
        <v>0</v>
      </c>
      <c r="Z137" s="108"/>
      <c r="AA137" s="107"/>
      <c r="AB137" s="111">
        <f>Table1577531128384858688182838[[#This Row],[Rate (Auto fill)]]*Table1577531128384858688182838[[#This Row],[Hours Groomed]]</f>
        <v>0</v>
      </c>
      <c r="AC137" s="32"/>
      <c r="AE137" s="85"/>
      <c r="AF137" s="85"/>
      <c r="AI137" s="33"/>
      <c r="AJ137" s="39"/>
      <c r="AK137" s="39"/>
      <c r="AL137" s="39"/>
      <c r="AM137" s="76"/>
      <c r="AN137" s="39"/>
      <c r="AO137" s="39"/>
      <c r="AP137" s="33"/>
      <c r="AQ137" s="77"/>
      <c r="AR137" s="39"/>
      <c r="AS137" s="39"/>
      <c r="AT137" s="76"/>
      <c r="AU137" s="39"/>
      <c r="AV137" s="78"/>
      <c r="AW137" s="33"/>
      <c r="AX137" s="77"/>
      <c r="AY137" s="39"/>
      <c r="AZ137" s="39"/>
      <c r="BA137" s="76"/>
      <c r="BB137" s="39"/>
      <c r="BC137" s="78"/>
      <c r="BD137" s="33"/>
      <c r="BE137" s="77"/>
      <c r="BF137" s="39"/>
      <c r="BG137" s="39"/>
      <c r="BH137" s="76"/>
      <c r="BI137" s="39"/>
      <c r="BJ137" s="78"/>
      <c r="BK137" s="33"/>
    </row>
    <row r="138" spans="1:63" x14ac:dyDescent="0.35">
      <c r="A138" s="77"/>
      <c r="B138" s="39"/>
      <c r="C138" s="39"/>
      <c r="D138" s="39"/>
      <c r="E138" s="39"/>
      <c r="F138" s="73"/>
      <c r="G138" s="95">
        <f>Table148745323334353633132333[[#This Row],[Hours Worked]]*Table148745323334353633132333[[#This Row],[Rate]]</f>
        <v>0</v>
      </c>
      <c r="H138" s="116"/>
      <c r="I138" s="118">
        <f>IF(Table148745323334353633132333[[#This Row],[Equipment Used (Dropdown)]] &lt;&gt; "", RIGHT(Table148745323334353633132333[[#This Row],[Equipment Used (Dropdown)]],6),0)</f>
        <v>0</v>
      </c>
      <c r="J138" s="94"/>
      <c r="K138" s="95">
        <f>Table148745323334353633132333[[#This Row],[Rate (Auto selects)]]*Table148745323334353633132333[[#This Row],[Hours Used]]</f>
        <v>0</v>
      </c>
      <c r="S138" s="33"/>
      <c r="T138" s="39"/>
      <c r="U138" s="39"/>
      <c r="V138" s="39"/>
      <c r="W138" s="39"/>
      <c r="X138" s="39"/>
      <c r="Y138" s="112">
        <f>IF(X138 &lt;&gt; "", RIGHT(Table1577531128384858688182838[[#This Row],[Class (Dropdown)]],6),0)</f>
        <v>0</v>
      </c>
      <c r="Z138" s="108"/>
      <c r="AA138" s="107"/>
      <c r="AB138" s="111">
        <f>Table1577531128384858688182838[[#This Row],[Rate (Auto fill)]]*Table1577531128384858688182838[[#This Row],[Hours Groomed]]</f>
        <v>0</v>
      </c>
      <c r="AC138" s="32"/>
      <c r="AE138" s="85"/>
      <c r="AF138" s="85"/>
      <c r="AI138" s="33"/>
      <c r="AJ138" s="39"/>
      <c r="AK138" s="39"/>
      <c r="AL138" s="39"/>
      <c r="AM138" s="76"/>
      <c r="AN138" s="39"/>
      <c r="AO138" s="39"/>
      <c r="AP138" s="33"/>
      <c r="AQ138" s="77"/>
      <c r="AR138" s="39"/>
      <c r="AS138" s="39"/>
      <c r="AT138" s="76"/>
      <c r="AU138" s="39"/>
      <c r="AV138" s="78"/>
      <c r="AW138" s="33"/>
      <c r="AX138" s="77"/>
      <c r="AY138" s="39"/>
      <c r="AZ138" s="39"/>
      <c r="BA138" s="76"/>
      <c r="BB138" s="39"/>
      <c r="BC138" s="78"/>
      <c r="BD138" s="33"/>
      <c r="BE138" s="77"/>
      <c r="BF138" s="39"/>
      <c r="BG138" s="39"/>
      <c r="BH138" s="76"/>
      <c r="BI138" s="39"/>
      <c r="BJ138" s="78"/>
      <c r="BK138" s="33"/>
    </row>
    <row r="139" spans="1:63" x14ac:dyDescent="0.35">
      <c r="A139" s="77"/>
      <c r="B139" s="39"/>
      <c r="C139" s="39"/>
      <c r="D139" s="39"/>
      <c r="E139" s="39"/>
      <c r="F139" s="73"/>
      <c r="G139" s="95">
        <f>Table148745323334353633132333[[#This Row],[Hours Worked]]*Table148745323334353633132333[[#This Row],[Rate]]</f>
        <v>0</v>
      </c>
      <c r="H139" s="116"/>
      <c r="I139" s="118">
        <f>IF(Table148745323334353633132333[[#This Row],[Equipment Used (Dropdown)]] &lt;&gt; "", RIGHT(Table148745323334353633132333[[#This Row],[Equipment Used (Dropdown)]],6),0)</f>
        <v>0</v>
      </c>
      <c r="J139" s="94"/>
      <c r="K139" s="95">
        <f>Table148745323334353633132333[[#This Row],[Rate (Auto selects)]]*Table148745323334353633132333[[#This Row],[Hours Used]]</f>
        <v>0</v>
      </c>
      <c r="S139" s="33"/>
      <c r="T139" s="39"/>
      <c r="U139" s="39"/>
      <c r="V139" s="39"/>
      <c r="W139" s="39"/>
      <c r="X139" s="39"/>
      <c r="Y139" s="112">
        <f>IF(X139 &lt;&gt; "", RIGHT(Table1577531128384858688182838[[#This Row],[Class (Dropdown)]],6),0)</f>
        <v>0</v>
      </c>
      <c r="Z139" s="108"/>
      <c r="AA139" s="107"/>
      <c r="AB139" s="111">
        <f>Table1577531128384858688182838[[#This Row],[Rate (Auto fill)]]*Table1577531128384858688182838[[#This Row],[Hours Groomed]]</f>
        <v>0</v>
      </c>
      <c r="AC139" s="32"/>
      <c r="AE139" s="85"/>
      <c r="AF139" s="85"/>
      <c r="AI139" s="33"/>
      <c r="AJ139" s="39"/>
      <c r="AK139" s="39"/>
      <c r="AL139" s="39"/>
      <c r="AM139" s="76"/>
      <c r="AN139" s="39"/>
      <c r="AO139" s="39"/>
      <c r="AP139" s="33"/>
      <c r="AQ139" s="77"/>
      <c r="AR139" s="39"/>
      <c r="AS139" s="39"/>
      <c r="AT139" s="76"/>
      <c r="AU139" s="39"/>
      <c r="AV139" s="78"/>
      <c r="AW139" s="33"/>
      <c r="AX139" s="77"/>
      <c r="AY139" s="39"/>
      <c r="AZ139" s="39"/>
      <c r="BA139" s="76"/>
      <c r="BB139" s="39"/>
      <c r="BC139" s="78"/>
      <c r="BD139" s="33"/>
      <c r="BE139" s="77"/>
      <c r="BF139" s="39"/>
      <c r="BG139" s="39"/>
      <c r="BH139" s="76"/>
      <c r="BI139" s="39"/>
      <c r="BJ139" s="78"/>
      <c r="BK139" s="33"/>
    </row>
    <row r="140" spans="1:63" x14ac:dyDescent="0.35">
      <c r="A140" s="77"/>
      <c r="B140" s="39"/>
      <c r="C140" s="39"/>
      <c r="D140" s="39"/>
      <c r="E140" s="39"/>
      <c r="F140" s="73"/>
      <c r="G140" s="95">
        <f>Table148745323334353633132333[[#This Row],[Hours Worked]]*Table148745323334353633132333[[#This Row],[Rate]]</f>
        <v>0</v>
      </c>
      <c r="H140" s="116"/>
      <c r="I140" s="118">
        <f>IF(Table148745323334353633132333[[#This Row],[Equipment Used (Dropdown)]] &lt;&gt; "", RIGHT(Table148745323334353633132333[[#This Row],[Equipment Used (Dropdown)]],6),0)</f>
        <v>0</v>
      </c>
      <c r="J140" s="94"/>
      <c r="K140" s="95">
        <f>Table148745323334353633132333[[#This Row],[Rate (Auto selects)]]*Table148745323334353633132333[[#This Row],[Hours Used]]</f>
        <v>0</v>
      </c>
      <c r="S140" s="33"/>
      <c r="T140" s="39"/>
      <c r="U140" s="39"/>
      <c r="V140" s="39"/>
      <c r="W140" s="39"/>
      <c r="X140" s="39"/>
      <c r="Y140" s="112">
        <f>IF(X140 &lt;&gt; "", RIGHT(Table1577531128384858688182838[[#This Row],[Class (Dropdown)]],6),0)</f>
        <v>0</v>
      </c>
      <c r="Z140" s="108"/>
      <c r="AA140" s="107"/>
      <c r="AB140" s="111">
        <f>Table1577531128384858688182838[[#This Row],[Rate (Auto fill)]]*Table1577531128384858688182838[[#This Row],[Hours Groomed]]</f>
        <v>0</v>
      </c>
      <c r="AC140" s="32"/>
      <c r="AE140" s="85"/>
      <c r="AF140" s="85"/>
      <c r="AI140" s="33"/>
      <c r="AJ140" s="39"/>
      <c r="AK140" s="39"/>
      <c r="AL140" s="39"/>
      <c r="AM140" s="76"/>
      <c r="AN140" s="39"/>
      <c r="AO140" s="39"/>
      <c r="AP140" s="33"/>
      <c r="AQ140" s="77"/>
      <c r="AR140" s="39"/>
      <c r="AS140" s="39"/>
      <c r="AT140" s="76"/>
      <c r="AU140" s="39"/>
      <c r="AV140" s="78"/>
      <c r="AW140" s="33"/>
      <c r="AX140" s="77"/>
      <c r="AY140" s="39"/>
      <c r="AZ140" s="39"/>
      <c r="BA140" s="76"/>
      <c r="BB140" s="39"/>
      <c r="BC140" s="78"/>
      <c r="BD140" s="33"/>
      <c r="BE140" s="77"/>
      <c r="BF140" s="39"/>
      <c r="BG140" s="39"/>
      <c r="BH140" s="76"/>
      <c r="BI140" s="39"/>
      <c r="BJ140" s="78"/>
      <c r="BK140" s="33"/>
    </row>
    <row r="141" spans="1:63" x14ac:dyDescent="0.35">
      <c r="A141" s="77"/>
      <c r="B141" s="39"/>
      <c r="C141" s="39"/>
      <c r="D141" s="39"/>
      <c r="E141" s="39"/>
      <c r="F141" s="73"/>
      <c r="G141" s="95">
        <f>Table148745323334353633132333[[#This Row],[Hours Worked]]*Table148745323334353633132333[[#This Row],[Rate]]</f>
        <v>0</v>
      </c>
      <c r="H141" s="116"/>
      <c r="I141" s="118">
        <f>IF(Table148745323334353633132333[[#This Row],[Equipment Used (Dropdown)]] &lt;&gt; "", RIGHT(Table148745323334353633132333[[#This Row],[Equipment Used (Dropdown)]],6),0)</f>
        <v>0</v>
      </c>
      <c r="J141" s="94"/>
      <c r="K141" s="95">
        <f>Table148745323334353633132333[[#This Row],[Rate (Auto selects)]]*Table148745323334353633132333[[#This Row],[Hours Used]]</f>
        <v>0</v>
      </c>
      <c r="S141" s="33"/>
      <c r="T141" s="39"/>
      <c r="U141" s="39"/>
      <c r="V141" s="39"/>
      <c r="W141" s="39"/>
      <c r="X141" s="39"/>
      <c r="Y141" s="112">
        <f>IF(X141 &lt;&gt; "", RIGHT(Table1577531128384858688182838[[#This Row],[Class (Dropdown)]],6),0)</f>
        <v>0</v>
      </c>
      <c r="Z141" s="108"/>
      <c r="AA141" s="107"/>
      <c r="AB141" s="111">
        <f>Table1577531128384858688182838[[#This Row],[Rate (Auto fill)]]*Table1577531128384858688182838[[#This Row],[Hours Groomed]]</f>
        <v>0</v>
      </c>
      <c r="AC141" s="32"/>
      <c r="AE141" s="85"/>
      <c r="AF141" s="85"/>
      <c r="AI141" s="33"/>
      <c r="AJ141" s="39"/>
      <c r="AK141" s="39"/>
      <c r="AL141" s="39"/>
      <c r="AM141" s="76"/>
      <c r="AN141" s="39"/>
      <c r="AO141" s="39"/>
      <c r="AP141" s="33"/>
      <c r="AQ141" s="77"/>
      <c r="AR141" s="39"/>
      <c r="AS141" s="39"/>
      <c r="AT141" s="76"/>
      <c r="AU141" s="39"/>
      <c r="AV141" s="78"/>
      <c r="AW141" s="33"/>
      <c r="AX141" s="77"/>
      <c r="AY141" s="39"/>
      <c r="AZ141" s="39"/>
      <c r="BA141" s="76"/>
      <c r="BB141" s="39"/>
      <c r="BC141" s="78"/>
      <c r="BD141" s="33"/>
      <c r="BE141" s="77"/>
      <c r="BF141" s="39"/>
      <c r="BG141" s="39"/>
      <c r="BH141" s="76"/>
      <c r="BI141" s="39"/>
      <c r="BJ141" s="78"/>
      <c r="BK141" s="33"/>
    </row>
    <row r="142" spans="1:63" x14ac:dyDescent="0.35">
      <c r="A142" s="77"/>
      <c r="B142" s="39"/>
      <c r="C142" s="39"/>
      <c r="D142" s="39"/>
      <c r="E142" s="39"/>
      <c r="F142" s="73"/>
      <c r="G142" s="95">
        <f>Table148745323334353633132333[[#This Row],[Hours Worked]]*Table148745323334353633132333[[#This Row],[Rate]]</f>
        <v>0</v>
      </c>
      <c r="H142" s="116"/>
      <c r="I142" s="118">
        <f>IF(Table148745323334353633132333[[#This Row],[Equipment Used (Dropdown)]] &lt;&gt; "", RIGHT(Table148745323334353633132333[[#This Row],[Equipment Used (Dropdown)]],6),0)</f>
        <v>0</v>
      </c>
      <c r="J142" s="94"/>
      <c r="K142" s="95">
        <f>Table148745323334353633132333[[#This Row],[Rate (Auto selects)]]*Table148745323334353633132333[[#This Row],[Hours Used]]</f>
        <v>0</v>
      </c>
      <c r="S142" s="33"/>
      <c r="T142" s="39"/>
      <c r="U142" s="39"/>
      <c r="V142" s="39"/>
      <c r="W142" s="39"/>
      <c r="X142" s="39"/>
      <c r="Y142" s="112">
        <f>IF(X142 &lt;&gt; "", RIGHT(Table1577531128384858688182838[[#This Row],[Class (Dropdown)]],6),0)</f>
        <v>0</v>
      </c>
      <c r="Z142" s="108"/>
      <c r="AA142" s="107"/>
      <c r="AB142" s="111">
        <f>Table1577531128384858688182838[[#This Row],[Rate (Auto fill)]]*Table1577531128384858688182838[[#This Row],[Hours Groomed]]</f>
        <v>0</v>
      </c>
      <c r="AC142" s="32"/>
      <c r="AE142" s="85"/>
      <c r="AF142" s="85"/>
      <c r="AI142" s="33"/>
      <c r="AJ142" s="39"/>
      <c r="AK142" s="39"/>
      <c r="AL142" s="39"/>
      <c r="AM142" s="76"/>
      <c r="AN142" s="39"/>
      <c r="AO142" s="39"/>
      <c r="AP142" s="33"/>
      <c r="AQ142" s="77"/>
      <c r="AR142" s="39"/>
      <c r="AS142" s="39"/>
      <c r="AT142" s="76"/>
      <c r="AU142" s="39"/>
      <c r="AV142" s="78"/>
      <c r="AW142" s="33"/>
      <c r="AX142" s="77"/>
      <c r="AY142" s="39"/>
      <c r="AZ142" s="39"/>
      <c r="BA142" s="76"/>
      <c r="BB142" s="39"/>
      <c r="BC142" s="78"/>
      <c r="BD142" s="33"/>
      <c r="BE142" s="77"/>
      <c r="BF142" s="39"/>
      <c r="BG142" s="39"/>
      <c r="BH142" s="76"/>
      <c r="BI142" s="39"/>
      <c r="BJ142" s="78"/>
      <c r="BK142" s="33"/>
    </row>
    <row r="143" spans="1:63" x14ac:dyDescent="0.35">
      <c r="A143" s="77"/>
      <c r="B143" s="39"/>
      <c r="C143" s="39"/>
      <c r="D143" s="39"/>
      <c r="E143" s="39"/>
      <c r="F143" s="73"/>
      <c r="G143" s="95">
        <f>Table148745323334353633132333[[#This Row],[Hours Worked]]*Table148745323334353633132333[[#This Row],[Rate]]</f>
        <v>0</v>
      </c>
      <c r="H143" s="116"/>
      <c r="I143" s="118">
        <f>IF(Table148745323334353633132333[[#This Row],[Equipment Used (Dropdown)]] &lt;&gt; "", RIGHT(Table148745323334353633132333[[#This Row],[Equipment Used (Dropdown)]],6),0)</f>
        <v>0</v>
      </c>
      <c r="J143" s="94"/>
      <c r="K143" s="95">
        <f>Table148745323334353633132333[[#This Row],[Rate (Auto selects)]]*Table148745323334353633132333[[#This Row],[Hours Used]]</f>
        <v>0</v>
      </c>
      <c r="S143" s="33"/>
      <c r="T143" s="39"/>
      <c r="U143" s="39"/>
      <c r="V143" s="39"/>
      <c r="W143" s="39"/>
      <c r="X143" s="39"/>
      <c r="Y143" s="112">
        <f>IF(X143 &lt;&gt; "", RIGHT(Table1577531128384858688182838[[#This Row],[Class (Dropdown)]],6),0)</f>
        <v>0</v>
      </c>
      <c r="Z143" s="108"/>
      <c r="AA143" s="107"/>
      <c r="AB143" s="111">
        <f>Table1577531128384858688182838[[#This Row],[Rate (Auto fill)]]*Table1577531128384858688182838[[#This Row],[Hours Groomed]]</f>
        <v>0</v>
      </c>
      <c r="AC143" s="32"/>
      <c r="AE143" s="85"/>
      <c r="AF143" s="85"/>
      <c r="AI143" s="33"/>
      <c r="AJ143" s="39"/>
      <c r="AK143" s="39"/>
      <c r="AL143" s="39"/>
      <c r="AM143" s="76"/>
      <c r="AN143" s="39"/>
      <c r="AO143" s="39"/>
      <c r="AP143" s="33"/>
      <c r="AQ143" s="77"/>
      <c r="AR143" s="39"/>
      <c r="AS143" s="39"/>
      <c r="AT143" s="76"/>
      <c r="AU143" s="39"/>
      <c r="AV143" s="78"/>
      <c r="AW143" s="33"/>
      <c r="AX143" s="77"/>
      <c r="AY143" s="39"/>
      <c r="AZ143" s="39"/>
      <c r="BA143" s="76"/>
      <c r="BB143" s="39"/>
      <c r="BC143" s="78"/>
      <c r="BD143" s="33"/>
      <c r="BE143" s="77"/>
      <c r="BF143" s="39"/>
      <c r="BG143" s="39"/>
      <c r="BH143" s="76"/>
      <c r="BI143" s="39"/>
      <c r="BJ143" s="78"/>
      <c r="BK143" s="33"/>
    </row>
    <row r="144" spans="1:63" x14ac:dyDescent="0.35">
      <c r="A144" s="77"/>
      <c r="B144" s="39"/>
      <c r="C144" s="39"/>
      <c r="D144" s="39"/>
      <c r="E144" s="39"/>
      <c r="F144" s="73"/>
      <c r="G144" s="95">
        <f>Table148745323334353633132333[[#This Row],[Hours Worked]]*Table148745323334353633132333[[#This Row],[Rate]]</f>
        <v>0</v>
      </c>
      <c r="H144" s="116"/>
      <c r="I144" s="118">
        <f>IF(Table148745323334353633132333[[#This Row],[Equipment Used (Dropdown)]] &lt;&gt; "", RIGHT(Table148745323334353633132333[[#This Row],[Equipment Used (Dropdown)]],6),0)</f>
        <v>0</v>
      </c>
      <c r="J144" s="94"/>
      <c r="K144" s="95">
        <f>Table148745323334353633132333[[#This Row],[Rate (Auto selects)]]*Table148745323334353633132333[[#This Row],[Hours Used]]</f>
        <v>0</v>
      </c>
      <c r="S144" s="33"/>
      <c r="T144" s="39"/>
      <c r="U144" s="39"/>
      <c r="V144" s="39"/>
      <c r="W144" s="39"/>
      <c r="X144" s="39"/>
      <c r="Y144" s="112">
        <f>IF(X144 &lt;&gt; "", RIGHT(Table1577531128384858688182838[[#This Row],[Class (Dropdown)]],6),0)</f>
        <v>0</v>
      </c>
      <c r="Z144" s="108"/>
      <c r="AA144" s="107"/>
      <c r="AB144" s="111">
        <f>Table1577531128384858688182838[[#This Row],[Rate (Auto fill)]]*Table1577531128384858688182838[[#This Row],[Hours Groomed]]</f>
        <v>0</v>
      </c>
      <c r="AC144" s="32"/>
      <c r="AE144" s="85"/>
      <c r="AF144" s="85"/>
      <c r="AI144" s="33"/>
      <c r="AJ144" s="39"/>
      <c r="AK144" s="39"/>
      <c r="AL144" s="39"/>
      <c r="AM144" s="76"/>
      <c r="AN144" s="39"/>
      <c r="AO144" s="39"/>
      <c r="AP144" s="33"/>
      <c r="AQ144" s="77"/>
      <c r="AR144" s="39"/>
      <c r="AS144" s="39"/>
      <c r="AT144" s="76"/>
      <c r="AU144" s="39"/>
      <c r="AV144" s="78"/>
      <c r="AW144" s="33"/>
      <c r="AX144" s="77"/>
      <c r="AY144" s="39"/>
      <c r="AZ144" s="39"/>
      <c r="BA144" s="76"/>
      <c r="BB144" s="39"/>
      <c r="BC144" s="78"/>
      <c r="BD144" s="33"/>
      <c r="BE144" s="77"/>
      <c r="BF144" s="39"/>
      <c r="BG144" s="39"/>
      <c r="BH144" s="76"/>
      <c r="BI144" s="39"/>
      <c r="BJ144" s="78"/>
      <c r="BK144" s="33"/>
    </row>
    <row r="145" spans="1:63" x14ac:dyDescent="0.35">
      <c r="A145" s="77"/>
      <c r="B145" s="39"/>
      <c r="C145" s="39"/>
      <c r="D145" s="39"/>
      <c r="E145" s="39"/>
      <c r="F145" s="73"/>
      <c r="G145" s="95">
        <f>Table148745323334353633132333[[#This Row],[Hours Worked]]*Table148745323334353633132333[[#This Row],[Rate]]</f>
        <v>0</v>
      </c>
      <c r="H145" s="116"/>
      <c r="I145" s="118">
        <f>IF(Table148745323334353633132333[[#This Row],[Equipment Used (Dropdown)]] &lt;&gt; "", RIGHT(Table148745323334353633132333[[#This Row],[Equipment Used (Dropdown)]],6),0)</f>
        <v>0</v>
      </c>
      <c r="J145" s="94"/>
      <c r="K145" s="95">
        <f>Table148745323334353633132333[[#This Row],[Rate (Auto selects)]]*Table148745323334353633132333[[#This Row],[Hours Used]]</f>
        <v>0</v>
      </c>
      <c r="S145" s="33"/>
      <c r="T145" s="39"/>
      <c r="U145" s="39"/>
      <c r="V145" s="39"/>
      <c r="W145" s="39"/>
      <c r="X145" s="39"/>
      <c r="Y145" s="112">
        <f>IF(X145 &lt;&gt; "", RIGHT(Table1577531128384858688182838[[#This Row],[Class (Dropdown)]],6),0)</f>
        <v>0</v>
      </c>
      <c r="Z145" s="108"/>
      <c r="AA145" s="107"/>
      <c r="AB145" s="111">
        <f>Table1577531128384858688182838[[#This Row],[Rate (Auto fill)]]*Table1577531128384858688182838[[#This Row],[Hours Groomed]]</f>
        <v>0</v>
      </c>
      <c r="AC145" s="32"/>
      <c r="AE145" s="85"/>
      <c r="AF145" s="85"/>
      <c r="AI145" s="33"/>
      <c r="AJ145" s="39"/>
      <c r="AK145" s="39"/>
      <c r="AL145" s="39"/>
      <c r="AM145" s="76"/>
      <c r="AN145" s="39"/>
      <c r="AO145" s="39"/>
      <c r="AP145" s="33"/>
      <c r="AQ145" s="77"/>
      <c r="AR145" s="39"/>
      <c r="AS145" s="39"/>
      <c r="AT145" s="76"/>
      <c r="AU145" s="39"/>
      <c r="AV145" s="78"/>
      <c r="AW145" s="33"/>
      <c r="AX145" s="77"/>
      <c r="AY145" s="39"/>
      <c r="AZ145" s="39"/>
      <c r="BA145" s="76"/>
      <c r="BB145" s="39"/>
      <c r="BC145" s="78"/>
      <c r="BD145" s="33"/>
      <c r="BE145" s="77"/>
      <c r="BF145" s="39"/>
      <c r="BG145" s="39"/>
      <c r="BH145" s="76"/>
      <c r="BI145" s="39"/>
      <c r="BJ145" s="78"/>
      <c r="BK145" s="33"/>
    </row>
    <row r="146" spans="1:63" x14ac:dyDescent="0.35">
      <c r="A146" s="77"/>
      <c r="B146" s="39"/>
      <c r="C146" s="39"/>
      <c r="D146" s="39"/>
      <c r="E146" s="39"/>
      <c r="F146" s="73"/>
      <c r="G146" s="95">
        <f>Table148745323334353633132333[[#This Row],[Hours Worked]]*Table148745323334353633132333[[#This Row],[Rate]]</f>
        <v>0</v>
      </c>
      <c r="H146" s="116"/>
      <c r="I146" s="118">
        <f>IF(Table148745323334353633132333[[#This Row],[Equipment Used (Dropdown)]] &lt;&gt; "", RIGHT(Table148745323334353633132333[[#This Row],[Equipment Used (Dropdown)]],6),0)</f>
        <v>0</v>
      </c>
      <c r="J146" s="94"/>
      <c r="K146" s="95">
        <f>Table148745323334353633132333[[#This Row],[Rate (Auto selects)]]*Table148745323334353633132333[[#This Row],[Hours Used]]</f>
        <v>0</v>
      </c>
      <c r="S146" s="33"/>
      <c r="T146" s="39"/>
      <c r="U146" s="39"/>
      <c r="V146" s="39"/>
      <c r="W146" s="39"/>
      <c r="X146" s="39"/>
      <c r="Y146" s="112">
        <f>IF(X146 &lt;&gt; "", RIGHT(Table1577531128384858688182838[[#This Row],[Class (Dropdown)]],6),0)</f>
        <v>0</v>
      </c>
      <c r="Z146" s="108"/>
      <c r="AA146" s="107"/>
      <c r="AB146" s="111">
        <f>Table1577531128384858688182838[[#This Row],[Rate (Auto fill)]]*Table1577531128384858688182838[[#This Row],[Hours Groomed]]</f>
        <v>0</v>
      </c>
      <c r="AC146" s="32"/>
      <c r="AE146" s="85"/>
      <c r="AF146" s="85"/>
      <c r="AI146" s="33"/>
      <c r="AJ146" s="39"/>
      <c r="AK146" s="39"/>
      <c r="AL146" s="39"/>
      <c r="AM146" s="76"/>
      <c r="AN146" s="39"/>
      <c r="AO146" s="39"/>
      <c r="AP146" s="33"/>
      <c r="AQ146" s="77"/>
      <c r="AR146" s="39"/>
      <c r="AS146" s="39"/>
      <c r="AT146" s="76"/>
      <c r="AU146" s="39"/>
      <c r="AV146" s="78"/>
      <c r="AW146" s="33"/>
      <c r="AX146" s="77"/>
      <c r="AY146" s="39"/>
      <c r="AZ146" s="39"/>
      <c r="BA146" s="76"/>
      <c r="BB146" s="39"/>
      <c r="BC146" s="78"/>
      <c r="BD146" s="33"/>
      <c r="BE146" s="77"/>
      <c r="BF146" s="39"/>
      <c r="BG146" s="39"/>
      <c r="BH146" s="76"/>
      <c r="BI146" s="39"/>
      <c r="BJ146" s="78"/>
      <c r="BK146" s="33"/>
    </row>
    <row r="147" spans="1:63" x14ac:dyDescent="0.35">
      <c r="A147" s="77"/>
      <c r="B147" s="39"/>
      <c r="C147" s="39"/>
      <c r="D147" s="39"/>
      <c r="E147" s="39"/>
      <c r="F147" s="73"/>
      <c r="G147" s="95">
        <f>Table148745323334353633132333[[#This Row],[Hours Worked]]*Table148745323334353633132333[[#This Row],[Rate]]</f>
        <v>0</v>
      </c>
      <c r="H147" s="116"/>
      <c r="I147" s="118">
        <f>IF(Table148745323334353633132333[[#This Row],[Equipment Used (Dropdown)]] &lt;&gt; "", RIGHT(Table148745323334353633132333[[#This Row],[Equipment Used (Dropdown)]],6),0)</f>
        <v>0</v>
      </c>
      <c r="J147" s="94"/>
      <c r="K147" s="95">
        <f>Table148745323334353633132333[[#This Row],[Rate (Auto selects)]]*Table148745323334353633132333[[#This Row],[Hours Used]]</f>
        <v>0</v>
      </c>
      <c r="S147" s="33"/>
      <c r="T147" s="39"/>
      <c r="U147" s="39"/>
      <c r="V147" s="39"/>
      <c r="W147" s="39"/>
      <c r="X147" s="39"/>
      <c r="Y147" s="112">
        <f>IF(X147 &lt;&gt; "", RIGHT(Table1577531128384858688182838[[#This Row],[Class (Dropdown)]],6),0)</f>
        <v>0</v>
      </c>
      <c r="Z147" s="108"/>
      <c r="AA147" s="107"/>
      <c r="AB147" s="111">
        <f>Table1577531128384858688182838[[#This Row],[Rate (Auto fill)]]*Table1577531128384858688182838[[#This Row],[Hours Groomed]]</f>
        <v>0</v>
      </c>
      <c r="AC147" s="32"/>
      <c r="AE147" s="85"/>
      <c r="AF147" s="85"/>
      <c r="AI147" s="33"/>
      <c r="AJ147" s="39"/>
      <c r="AK147" s="39"/>
      <c r="AL147" s="39"/>
      <c r="AM147" s="76"/>
      <c r="AN147" s="39"/>
      <c r="AO147" s="39"/>
      <c r="AP147" s="33"/>
      <c r="AQ147" s="77"/>
      <c r="AR147" s="39"/>
      <c r="AS147" s="39"/>
      <c r="AT147" s="76"/>
      <c r="AU147" s="39"/>
      <c r="AV147" s="78"/>
      <c r="AW147" s="33"/>
      <c r="AX147" s="77"/>
      <c r="AY147" s="39"/>
      <c r="AZ147" s="39"/>
      <c r="BA147" s="76"/>
      <c r="BB147" s="39"/>
      <c r="BC147" s="78"/>
      <c r="BD147" s="33"/>
      <c r="BE147" s="77"/>
      <c r="BF147" s="39"/>
      <c r="BG147" s="39"/>
      <c r="BH147" s="76"/>
      <c r="BI147" s="39"/>
      <c r="BJ147" s="78"/>
      <c r="BK147" s="33"/>
    </row>
    <row r="148" spans="1:63" x14ac:dyDescent="0.35">
      <c r="A148" s="77"/>
      <c r="B148" s="39"/>
      <c r="C148" s="39"/>
      <c r="D148" s="39"/>
      <c r="E148" s="39"/>
      <c r="F148" s="73"/>
      <c r="G148" s="95">
        <f>Table148745323334353633132333[[#This Row],[Hours Worked]]*Table148745323334353633132333[[#This Row],[Rate]]</f>
        <v>0</v>
      </c>
      <c r="H148" s="116"/>
      <c r="I148" s="118">
        <f>IF(Table148745323334353633132333[[#This Row],[Equipment Used (Dropdown)]] &lt;&gt; "", RIGHT(Table148745323334353633132333[[#This Row],[Equipment Used (Dropdown)]],6),0)</f>
        <v>0</v>
      </c>
      <c r="J148" s="94"/>
      <c r="K148" s="95">
        <f>Table148745323334353633132333[[#This Row],[Rate (Auto selects)]]*Table148745323334353633132333[[#This Row],[Hours Used]]</f>
        <v>0</v>
      </c>
      <c r="S148" s="33"/>
      <c r="T148" s="39"/>
      <c r="U148" s="39"/>
      <c r="V148" s="39"/>
      <c r="W148" s="39"/>
      <c r="X148" s="39"/>
      <c r="Y148" s="112">
        <f>IF(X148 &lt;&gt; "", RIGHT(Table1577531128384858688182838[[#This Row],[Class (Dropdown)]],6),0)</f>
        <v>0</v>
      </c>
      <c r="Z148" s="108"/>
      <c r="AA148" s="107"/>
      <c r="AB148" s="111">
        <f>Table1577531128384858688182838[[#This Row],[Rate (Auto fill)]]*Table1577531128384858688182838[[#This Row],[Hours Groomed]]</f>
        <v>0</v>
      </c>
      <c r="AC148" s="32"/>
      <c r="AE148" s="85"/>
      <c r="AF148" s="85"/>
      <c r="AI148" s="33"/>
      <c r="AJ148" s="39"/>
      <c r="AK148" s="39"/>
      <c r="AL148" s="39"/>
      <c r="AM148" s="76"/>
      <c r="AN148" s="39"/>
      <c r="AO148" s="39"/>
      <c r="AP148" s="33"/>
      <c r="AQ148" s="77"/>
      <c r="AR148" s="39"/>
      <c r="AS148" s="39"/>
      <c r="AT148" s="76"/>
      <c r="AU148" s="39"/>
      <c r="AV148" s="78"/>
      <c r="AW148" s="33"/>
      <c r="AX148" s="77"/>
      <c r="AY148" s="39"/>
      <c r="AZ148" s="39"/>
      <c r="BA148" s="76"/>
      <c r="BB148" s="39"/>
      <c r="BC148" s="78"/>
      <c r="BD148" s="33"/>
      <c r="BE148" s="77"/>
      <c r="BF148" s="39"/>
      <c r="BG148" s="39"/>
      <c r="BH148" s="76"/>
      <c r="BI148" s="39"/>
      <c r="BJ148" s="78"/>
      <c r="BK148" s="33"/>
    </row>
    <row r="149" spans="1:63" x14ac:dyDescent="0.35">
      <c r="A149" s="77"/>
      <c r="B149" s="39"/>
      <c r="C149" s="39"/>
      <c r="D149" s="39"/>
      <c r="E149" s="39"/>
      <c r="F149" s="73"/>
      <c r="G149" s="95">
        <f>Table148745323334353633132333[[#This Row],[Hours Worked]]*Table148745323334353633132333[[#This Row],[Rate]]</f>
        <v>0</v>
      </c>
      <c r="H149" s="116"/>
      <c r="I149" s="118">
        <f>IF(Table148745323334353633132333[[#This Row],[Equipment Used (Dropdown)]] &lt;&gt; "", RIGHT(Table148745323334353633132333[[#This Row],[Equipment Used (Dropdown)]],6),0)</f>
        <v>0</v>
      </c>
      <c r="J149" s="94"/>
      <c r="K149" s="95">
        <f>Table148745323334353633132333[[#This Row],[Rate (Auto selects)]]*Table148745323334353633132333[[#This Row],[Hours Used]]</f>
        <v>0</v>
      </c>
      <c r="S149" s="33"/>
      <c r="T149" s="39"/>
      <c r="U149" s="39"/>
      <c r="V149" s="39"/>
      <c r="W149" s="39"/>
      <c r="X149" s="39"/>
      <c r="Y149" s="112">
        <f>IF(X149 &lt;&gt; "", RIGHT(Table1577531128384858688182838[[#This Row],[Class (Dropdown)]],6),0)</f>
        <v>0</v>
      </c>
      <c r="Z149" s="108"/>
      <c r="AA149" s="107"/>
      <c r="AB149" s="111">
        <f>Table1577531128384858688182838[[#This Row],[Rate (Auto fill)]]*Table1577531128384858688182838[[#This Row],[Hours Groomed]]</f>
        <v>0</v>
      </c>
      <c r="AC149" s="32"/>
      <c r="AE149" s="85"/>
      <c r="AF149" s="85"/>
      <c r="AI149" s="33"/>
      <c r="AJ149" s="39"/>
      <c r="AK149" s="39"/>
      <c r="AL149" s="39"/>
      <c r="AM149" s="76"/>
      <c r="AN149" s="39"/>
      <c r="AO149" s="39"/>
      <c r="AP149" s="33"/>
      <c r="AQ149" s="77"/>
      <c r="AR149" s="39"/>
      <c r="AS149" s="39"/>
      <c r="AT149" s="76"/>
      <c r="AU149" s="39"/>
      <c r="AV149" s="78"/>
      <c r="AW149" s="33"/>
      <c r="AX149" s="77"/>
      <c r="AY149" s="39"/>
      <c r="AZ149" s="39"/>
      <c r="BA149" s="76"/>
      <c r="BB149" s="39"/>
      <c r="BC149" s="78"/>
      <c r="BD149" s="33"/>
      <c r="BE149" s="77"/>
      <c r="BF149" s="39"/>
      <c r="BG149" s="39"/>
      <c r="BH149" s="76"/>
      <c r="BI149" s="39"/>
      <c r="BJ149" s="78"/>
      <c r="BK149" s="33"/>
    </row>
    <row r="150" spans="1:63" x14ac:dyDescent="0.35">
      <c r="A150" s="77"/>
      <c r="B150" s="39"/>
      <c r="C150" s="39"/>
      <c r="D150" s="39"/>
      <c r="E150" s="39"/>
      <c r="F150" s="73"/>
      <c r="G150" s="95">
        <f>Table148745323334353633132333[[#This Row],[Hours Worked]]*Table148745323334353633132333[[#This Row],[Rate]]</f>
        <v>0</v>
      </c>
      <c r="H150" s="116"/>
      <c r="I150" s="118">
        <f>IF(Table148745323334353633132333[[#This Row],[Equipment Used (Dropdown)]] &lt;&gt; "", RIGHT(Table148745323334353633132333[[#This Row],[Equipment Used (Dropdown)]],6),0)</f>
        <v>0</v>
      </c>
      <c r="J150" s="94"/>
      <c r="K150" s="95">
        <f>Table148745323334353633132333[[#This Row],[Rate (Auto selects)]]*Table148745323334353633132333[[#This Row],[Hours Used]]</f>
        <v>0</v>
      </c>
      <c r="S150" s="33"/>
      <c r="T150" s="39"/>
      <c r="U150" s="39"/>
      <c r="V150" s="39"/>
      <c r="W150" s="39"/>
      <c r="X150" s="39"/>
      <c r="Y150" s="112">
        <f>IF(X150 &lt;&gt; "", RIGHT(Table1577531128384858688182838[[#This Row],[Class (Dropdown)]],6),0)</f>
        <v>0</v>
      </c>
      <c r="Z150" s="108"/>
      <c r="AA150" s="107"/>
      <c r="AB150" s="111">
        <f>Table1577531128384858688182838[[#This Row],[Rate (Auto fill)]]*Table1577531128384858688182838[[#This Row],[Hours Groomed]]</f>
        <v>0</v>
      </c>
      <c r="AC150" s="32"/>
      <c r="AE150" s="85"/>
      <c r="AF150" s="85"/>
      <c r="AI150" s="33"/>
      <c r="AJ150" s="39"/>
      <c r="AK150" s="39"/>
      <c r="AL150" s="39"/>
      <c r="AM150" s="76"/>
      <c r="AN150" s="39"/>
      <c r="AO150" s="39"/>
      <c r="AP150" s="33"/>
      <c r="AQ150" s="77"/>
      <c r="AR150" s="39"/>
      <c r="AS150" s="39"/>
      <c r="AT150" s="76"/>
      <c r="AU150" s="39"/>
      <c r="AV150" s="78"/>
      <c r="AW150" s="33"/>
      <c r="AX150" s="77"/>
      <c r="AY150" s="39"/>
      <c r="AZ150" s="39"/>
      <c r="BA150" s="76"/>
      <c r="BB150" s="39"/>
      <c r="BC150" s="78"/>
      <c r="BD150" s="33"/>
      <c r="BE150" s="77"/>
      <c r="BF150" s="39"/>
      <c r="BG150" s="39"/>
      <c r="BH150" s="76"/>
      <c r="BI150" s="39"/>
      <c r="BJ150" s="78"/>
      <c r="BK150" s="33"/>
    </row>
    <row r="151" spans="1:63" x14ac:dyDescent="0.35">
      <c r="A151" s="77"/>
      <c r="B151" s="39"/>
      <c r="C151" s="39"/>
      <c r="D151" s="39"/>
      <c r="E151" s="39"/>
      <c r="F151" s="73"/>
      <c r="G151" s="95">
        <f>Table148745323334353633132333[[#This Row],[Hours Worked]]*Table148745323334353633132333[[#This Row],[Rate]]</f>
        <v>0</v>
      </c>
      <c r="H151" s="116"/>
      <c r="I151" s="118">
        <f>IF(Table148745323334353633132333[[#This Row],[Equipment Used (Dropdown)]] &lt;&gt; "", RIGHT(Table148745323334353633132333[[#This Row],[Equipment Used (Dropdown)]],6),0)</f>
        <v>0</v>
      </c>
      <c r="J151" s="94"/>
      <c r="K151" s="95">
        <f>Table148745323334353633132333[[#This Row],[Rate (Auto selects)]]*Table148745323334353633132333[[#This Row],[Hours Used]]</f>
        <v>0</v>
      </c>
      <c r="S151" s="33"/>
      <c r="T151" s="39"/>
      <c r="U151" s="39"/>
      <c r="V151" s="39"/>
      <c r="W151" s="39"/>
      <c r="X151" s="39"/>
      <c r="Y151" s="112">
        <f>IF(X151 &lt;&gt; "", RIGHT(Table1577531128384858688182838[[#This Row],[Class (Dropdown)]],6),0)</f>
        <v>0</v>
      </c>
      <c r="Z151" s="108"/>
      <c r="AA151" s="107"/>
      <c r="AB151" s="111">
        <f>Table1577531128384858688182838[[#This Row],[Rate (Auto fill)]]*Table1577531128384858688182838[[#This Row],[Hours Groomed]]</f>
        <v>0</v>
      </c>
      <c r="AC151" s="32"/>
      <c r="AE151" s="85"/>
      <c r="AF151" s="85"/>
      <c r="AI151" s="33"/>
      <c r="AJ151" s="39"/>
      <c r="AK151" s="39"/>
      <c r="AL151" s="39"/>
      <c r="AM151" s="76"/>
      <c r="AN151" s="39"/>
      <c r="AO151" s="39"/>
      <c r="AP151" s="33"/>
      <c r="AQ151" s="77"/>
      <c r="AR151" s="39"/>
      <c r="AS151" s="39"/>
      <c r="AT151" s="76"/>
      <c r="AU151" s="39"/>
      <c r="AV151" s="78"/>
      <c r="AW151" s="33"/>
      <c r="AX151" s="77"/>
      <c r="AY151" s="39"/>
      <c r="AZ151" s="39"/>
      <c r="BA151" s="76"/>
      <c r="BB151" s="39"/>
      <c r="BC151" s="78"/>
      <c r="BD151" s="33"/>
      <c r="BE151" s="77"/>
      <c r="BF151" s="39"/>
      <c r="BG151" s="39"/>
      <c r="BH151" s="76"/>
      <c r="BI151" s="39"/>
      <c r="BJ151" s="78"/>
      <c r="BK151" s="33"/>
    </row>
    <row r="152" spans="1:63" x14ac:dyDescent="0.35">
      <c r="A152" s="77"/>
      <c r="B152" s="39"/>
      <c r="C152" s="39"/>
      <c r="D152" s="39"/>
      <c r="E152" s="39"/>
      <c r="F152" s="73"/>
      <c r="G152" s="95">
        <f>Table148745323334353633132333[[#This Row],[Hours Worked]]*Table148745323334353633132333[[#This Row],[Rate]]</f>
        <v>0</v>
      </c>
      <c r="H152" s="116"/>
      <c r="I152" s="118">
        <f>IF(Table148745323334353633132333[[#This Row],[Equipment Used (Dropdown)]] &lt;&gt; "", RIGHT(Table148745323334353633132333[[#This Row],[Equipment Used (Dropdown)]],6),0)</f>
        <v>0</v>
      </c>
      <c r="J152" s="94"/>
      <c r="K152" s="95">
        <f>Table148745323334353633132333[[#This Row],[Rate (Auto selects)]]*Table148745323334353633132333[[#This Row],[Hours Used]]</f>
        <v>0</v>
      </c>
      <c r="S152" s="33"/>
      <c r="T152" s="39"/>
      <c r="U152" s="39"/>
      <c r="V152" s="39"/>
      <c r="W152" s="39"/>
      <c r="X152" s="39"/>
      <c r="Y152" s="112">
        <f>IF(X152 &lt;&gt; "", RIGHT(Table1577531128384858688182838[[#This Row],[Class (Dropdown)]],6),0)</f>
        <v>0</v>
      </c>
      <c r="Z152" s="108"/>
      <c r="AA152" s="107"/>
      <c r="AB152" s="111">
        <f>Table1577531128384858688182838[[#This Row],[Rate (Auto fill)]]*Table1577531128384858688182838[[#This Row],[Hours Groomed]]</f>
        <v>0</v>
      </c>
      <c r="AC152" s="32"/>
      <c r="AE152" s="85"/>
      <c r="AF152" s="85"/>
      <c r="AI152" s="33"/>
      <c r="AJ152" s="39"/>
      <c r="AK152" s="39"/>
      <c r="AL152" s="39"/>
      <c r="AM152" s="76"/>
      <c r="AN152" s="39"/>
      <c r="AO152" s="39"/>
      <c r="AP152" s="33"/>
      <c r="AQ152" s="77"/>
      <c r="AR152" s="39"/>
      <c r="AS152" s="39"/>
      <c r="AT152" s="76"/>
      <c r="AU152" s="39"/>
      <c r="AV152" s="78"/>
      <c r="AW152" s="33"/>
      <c r="AX152" s="77"/>
      <c r="AY152" s="39"/>
      <c r="AZ152" s="39"/>
      <c r="BA152" s="76"/>
      <c r="BB152" s="39"/>
      <c r="BC152" s="78"/>
      <c r="BD152" s="33"/>
      <c r="BE152" s="77"/>
      <c r="BF152" s="39"/>
      <c r="BG152" s="39"/>
      <c r="BH152" s="76"/>
      <c r="BI152" s="39"/>
      <c r="BJ152" s="78"/>
      <c r="BK152" s="33"/>
    </row>
    <row r="153" spans="1:63" x14ac:dyDescent="0.35">
      <c r="A153" s="77"/>
      <c r="B153" s="39"/>
      <c r="C153" s="39"/>
      <c r="D153" s="39"/>
      <c r="E153" s="39"/>
      <c r="F153" s="73"/>
      <c r="G153" s="95">
        <f>Table148745323334353633132333[[#This Row],[Hours Worked]]*Table148745323334353633132333[[#This Row],[Rate]]</f>
        <v>0</v>
      </c>
      <c r="H153" s="116"/>
      <c r="I153" s="118">
        <f>IF(Table148745323334353633132333[[#This Row],[Equipment Used (Dropdown)]] &lt;&gt; "", RIGHT(Table148745323334353633132333[[#This Row],[Equipment Used (Dropdown)]],6),0)</f>
        <v>0</v>
      </c>
      <c r="J153" s="94"/>
      <c r="K153" s="95">
        <f>Table148745323334353633132333[[#This Row],[Rate (Auto selects)]]*Table148745323334353633132333[[#This Row],[Hours Used]]</f>
        <v>0</v>
      </c>
      <c r="S153" s="33"/>
      <c r="T153" s="39"/>
      <c r="U153" s="39"/>
      <c r="V153" s="39"/>
      <c r="W153" s="39"/>
      <c r="X153" s="39"/>
      <c r="Y153" s="112">
        <f>IF(X153 &lt;&gt; "", RIGHT(Table1577531128384858688182838[[#This Row],[Class (Dropdown)]],6),0)</f>
        <v>0</v>
      </c>
      <c r="Z153" s="108"/>
      <c r="AA153" s="107"/>
      <c r="AB153" s="111">
        <f>Table1577531128384858688182838[[#This Row],[Rate (Auto fill)]]*Table1577531128384858688182838[[#This Row],[Hours Groomed]]</f>
        <v>0</v>
      </c>
      <c r="AC153" s="32"/>
      <c r="AE153" s="85"/>
      <c r="AF153" s="85"/>
      <c r="AI153" s="33"/>
      <c r="AJ153" s="39"/>
      <c r="AK153" s="39"/>
      <c r="AL153" s="39"/>
      <c r="AM153" s="76"/>
      <c r="AN153" s="39"/>
      <c r="AO153" s="39"/>
      <c r="AP153" s="33"/>
      <c r="AQ153" s="77"/>
      <c r="AR153" s="39"/>
      <c r="AS153" s="39"/>
      <c r="AT153" s="76"/>
      <c r="AU153" s="39"/>
      <c r="AV153" s="78"/>
      <c r="AW153" s="33"/>
      <c r="AX153" s="77"/>
      <c r="AY153" s="39"/>
      <c r="AZ153" s="39"/>
      <c r="BA153" s="76"/>
      <c r="BB153" s="39"/>
      <c r="BC153" s="78"/>
      <c r="BD153" s="33"/>
      <c r="BE153" s="77"/>
      <c r="BF153" s="39"/>
      <c r="BG153" s="39"/>
      <c r="BH153" s="76"/>
      <c r="BI153" s="39"/>
      <c r="BJ153" s="78"/>
      <c r="BK153" s="33"/>
    </row>
    <row r="154" spans="1:63" x14ac:dyDescent="0.35">
      <c r="A154" s="77"/>
      <c r="B154" s="39"/>
      <c r="C154" s="39"/>
      <c r="D154" s="39"/>
      <c r="E154" s="39"/>
      <c r="F154" s="73"/>
      <c r="G154" s="95">
        <f>Table148745323334353633132333[[#This Row],[Hours Worked]]*Table148745323334353633132333[[#This Row],[Rate]]</f>
        <v>0</v>
      </c>
      <c r="H154" s="116"/>
      <c r="I154" s="118">
        <f>IF(Table148745323334353633132333[[#This Row],[Equipment Used (Dropdown)]] &lt;&gt; "", RIGHT(Table148745323334353633132333[[#This Row],[Equipment Used (Dropdown)]],6),0)</f>
        <v>0</v>
      </c>
      <c r="J154" s="94"/>
      <c r="K154" s="95">
        <f>Table148745323334353633132333[[#This Row],[Rate (Auto selects)]]*Table148745323334353633132333[[#This Row],[Hours Used]]</f>
        <v>0</v>
      </c>
      <c r="S154" s="33"/>
      <c r="T154" s="39"/>
      <c r="U154" s="39"/>
      <c r="V154" s="39"/>
      <c r="W154" s="39"/>
      <c r="X154" s="39"/>
      <c r="Y154" s="112">
        <f>IF(X154 &lt;&gt; "", RIGHT(Table1577531128384858688182838[[#This Row],[Class (Dropdown)]],6),0)</f>
        <v>0</v>
      </c>
      <c r="Z154" s="108"/>
      <c r="AA154" s="107"/>
      <c r="AB154" s="111">
        <f>Table1577531128384858688182838[[#This Row],[Rate (Auto fill)]]*Table1577531128384858688182838[[#This Row],[Hours Groomed]]</f>
        <v>0</v>
      </c>
      <c r="AC154" s="32"/>
      <c r="AE154" s="85"/>
      <c r="AF154" s="85"/>
      <c r="AI154" s="33"/>
      <c r="AJ154" s="39"/>
      <c r="AK154" s="39"/>
      <c r="AL154" s="39"/>
      <c r="AM154" s="76"/>
      <c r="AN154" s="39"/>
      <c r="AO154" s="39"/>
      <c r="AP154" s="33"/>
      <c r="AQ154" s="77"/>
      <c r="AR154" s="39"/>
      <c r="AS154" s="39"/>
      <c r="AT154" s="76"/>
      <c r="AU154" s="39"/>
      <c r="AV154" s="78"/>
      <c r="AW154" s="33"/>
      <c r="AX154" s="77"/>
      <c r="AY154" s="39"/>
      <c r="AZ154" s="39"/>
      <c r="BA154" s="76"/>
      <c r="BB154" s="39"/>
      <c r="BC154" s="78"/>
      <c r="BD154" s="33"/>
      <c r="BE154" s="77"/>
      <c r="BF154" s="39"/>
      <c r="BG154" s="39"/>
      <c r="BH154" s="76"/>
      <c r="BI154" s="39"/>
      <c r="BJ154" s="78"/>
      <c r="BK154" s="33"/>
    </row>
    <row r="155" spans="1:63" x14ac:dyDescent="0.35">
      <c r="A155" s="77"/>
      <c r="B155" s="39"/>
      <c r="C155" s="39"/>
      <c r="D155" s="39"/>
      <c r="E155" s="39"/>
      <c r="F155" s="73"/>
      <c r="G155" s="95">
        <f>Table148745323334353633132333[[#This Row],[Hours Worked]]*Table148745323334353633132333[[#This Row],[Rate]]</f>
        <v>0</v>
      </c>
      <c r="H155" s="116"/>
      <c r="I155" s="118">
        <f>IF(Table148745323334353633132333[[#This Row],[Equipment Used (Dropdown)]] &lt;&gt; "", RIGHT(Table148745323334353633132333[[#This Row],[Equipment Used (Dropdown)]],6),0)</f>
        <v>0</v>
      </c>
      <c r="J155" s="94"/>
      <c r="K155" s="95">
        <f>Table148745323334353633132333[[#This Row],[Rate (Auto selects)]]*Table148745323334353633132333[[#This Row],[Hours Used]]</f>
        <v>0</v>
      </c>
      <c r="S155" s="33"/>
      <c r="T155" s="39"/>
      <c r="U155" s="39"/>
      <c r="V155" s="39"/>
      <c r="W155" s="39"/>
      <c r="X155" s="39"/>
      <c r="Y155" s="112">
        <f>IF(X155 &lt;&gt; "", RIGHT(Table1577531128384858688182838[[#This Row],[Class (Dropdown)]],6),0)</f>
        <v>0</v>
      </c>
      <c r="Z155" s="108"/>
      <c r="AA155" s="107"/>
      <c r="AB155" s="111">
        <f>Table1577531128384858688182838[[#This Row],[Rate (Auto fill)]]*Table1577531128384858688182838[[#This Row],[Hours Groomed]]</f>
        <v>0</v>
      </c>
      <c r="AC155" s="32"/>
      <c r="AE155" s="85"/>
      <c r="AF155" s="85"/>
      <c r="AI155" s="33"/>
      <c r="AJ155" s="39"/>
      <c r="AK155" s="39"/>
      <c r="AL155" s="39"/>
      <c r="AM155" s="76"/>
      <c r="AN155" s="39"/>
      <c r="AO155" s="39"/>
      <c r="AP155" s="33"/>
      <c r="AQ155" s="77"/>
      <c r="AR155" s="39"/>
      <c r="AS155" s="39"/>
      <c r="AT155" s="76"/>
      <c r="AU155" s="39"/>
      <c r="AV155" s="78"/>
      <c r="AW155" s="33"/>
      <c r="AX155" s="77"/>
      <c r="AY155" s="39"/>
      <c r="AZ155" s="39"/>
      <c r="BA155" s="76"/>
      <c r="BB155" s="39"/>
      <c r="BC155" s="78"/>
      <c r="BD155" s="33"/>
      <c r="BE155" s="77"/>
      <c r="BF155" s="39"/>
      <c r="BG155" s="39"/>
      <c r="BH155" s="76"/>
      <c r="BI155" s="39"/>
      <c r="BJ155" s="78"/>
      <c r="BK155" s="33"/>
    </row>
    <row r="156" spans="1:63" x14ac:dyDescent="0.35">
      <c r="A156" s="77"/>
      <c r="B156" s="39"/>
      <c r="C156" s="39"/>
      <c r="D156" s="39"/>
      <c r="E156" s="39"/>
      <c r="F156" s="73"/>
      <c r="G156" s="95">
        <f>Table148745323334353633132333[[#This Row],[Hours Worked]]*Table148745323334353633132333[[#This Row],[Rate]]</f>
        <v>0</v>
      </c>
      <c r="H156" s="116"/>
      <c r="I156" s="118">
        <f>IF(Table148745323334353633132333[[#This Row],[Equipment Used (Dropdown)]] &lt;&gt; "", RIGHT(Table148745323334353633132333[[#This Row],[Equipment Used (Dropdown)]],6),0)</f>
        <v>0</v>
      </c>
      <c r="J156" s="94"/>
      <c r="K156" s="95">
        <f>Table148745323334353633132333[[#This Row],[Rate (Auto selects)]]*Table148745323334353633132333[[#This Row],[Hours Used]]</f>
        <v>0</v>
      </c>
      <c r="S156" s="33"/>
      <c r="T156" s="39"/>
      <c r="U156" s="39"/>
      <c r="V156" s="39"/>
      <c r="W156" s="39"/>
      <c r="X156" s="39"/>
      <c r="Y156" s="112">
        <f>IF(X156 &lt;&gt; "", RIGHT(Table1577531128384858688182838[[#This Row],[Class (Dropdown)]],6),0)</f>
        <v>0</v>
      </c>
      <c r="Z156" s="108"/>
      <c r="AA156" s="107"/>
      <c r="AB156" s="111">
        <f>Table1577531128384858688182838[[#This Row],[Rate (Auto fill)]]*Table1577531128384858688182838[[#This Row],[Hours Groomed]]</f>
        <v>0</v>
      </c>
      <c r="AC156" s="32"/>
      <c r="AE156" s="85"/>
      <c r="AF156" s="85"/>
      <c r="AI156" s="33"/>
      <c r="AJ156" s="39"/>
      <c r="AK156" s="39"/>
      <c r="AL156" s="39"/>
      <c r="AM156" s="76"/>
      <c r="AN156" s="39"/>
      <c r="AO156" s="39"/>
      <c r="AP156" s="33"/>
      <c r="AQ156" s="77"/>
      <c r="AR156" s="39"/>
      <c r="AS156" s="39"/>
      <c r="AT156" s="76"/>
      <c r="AU156" s="39"/>
      <c r="AV156" s="78"/>
      <c r="AW156" s="33"/>
      <c r="AX156" s="77"/>
      <c r="AY156" s="39"/>
      <c r="AZ156" s="39"/>
      <c r="BA156" s="76"/>
      <c r="BB156" s="39"/>
      <c r="BC156" s="78"/>
      <c r="BD156" s="33"/>
      <c r="BE156" s="77"/>
      <c r="BF156" s="39"/>
      <c r="BG156" s="39"/>
      <c r="BH156" s="76"/>
      <c r="BI156" s="39"/>
      <c r="BJ156" s="78"/>
      <c r="BK156" s="33"/>
    </row>
    <row r="157" spans="1:63" x14ac:dyDescent="0.35">
      <c r="A157" s="77"/>
      <c r="B157" s="39"/>
      <c r="C157" s="39"/>
      <c r="D157" s="39"/>
      <c r="E157" s="39"/>
      <c r="F157" s="73"/>
      <c r="G157" s="95">
        <f>Table148745323334353633132333[[#This Row],[Hours Worked]]*Table148745323334353633132333[[#This Row],[Rate]]</f>
        <v>0</v>
      </c>
      <c r="H157" s="116"/>
      <c r="I157" s="118">
        <f>IF(Table148745323334353633132333[[#This Row],[Equipment Used (Dropdown)]] &lt;&gt; "", RIGHT(Table148745323334353633132333[[#This Row],[Equipment Used (Dropdown)]],6),0)</f>
        <v>0</v>
      </c>
      <c r="J157" s="94"/>
      <c r="K157" s="95">
        <f>Table148745323334353633132333[[#This Row],[Rate (Auto selects)]]*Table148745323334353633132333[[#This Row],[Hours Used]]</f>
        <v>0</v>
      </c>
      <c r="S157" s="33"/>
      <c r="T157" s="39"/>
      <c r="U157" s="39"/>
      <c r="V157" s="39"/>
      <c r="W157" s="39"/>
      <c r="X157" s="39"/>
      <c r="Y157" s="112">
        <f>IF(X157 &lt;&gt; "", RIGHT(Table1577531128384858688182838[[#This Row],[Class (Dropdown)]],6),0)</f>
        <v>0</v>
      </c>
      <c r="Z157" s="108"/>
      <c r="AA157" s="107"/>
      <c r="AB157" s="111">
        <f>Table1577531128384858688182838[[#This Row],[Rate (Auto fill)]]*Table1577531128384858688182838[[#This Row],[Hours Groomed]]</f>
        <v>0</v>
      </c>
      <c r="AC157" s="32"/>
      <c r="AE157" s="85"/>
      <c r="AF157" s="85"/>
      <c r="AI157" s="33"/>
      <c r="AJ157" s="39"/>
      <c r="AK157" s="39"/>
      <c r="AL157" s="39"/>
      <c r="AM157" s="76"/>
      <c r="AN157" s="39"/>
      <c r="AO157" s="39"/>
      <c r="AP157" s="33"/>
      <c r="AQ157" s="77"/>
      <c r="AR157" s="39"/>
      <c r="AS157" s="39"/>
      <c r="AT157" s="76"/>
      <c r="AU157" s="39"/>
      <c r="AV157" s="78"/>
      <c r="AW157" s="33"/>
      <c r="AX157" s="77"/>
      <c r="AY157" s="39"/>
      <c r="AZ157" s="39"/>
      <c r="BA157" s="76"/>
      <c r="BB157" s="39"/>
      <c r="BC157" s="78"/>
      <c r="BD157" s="33"/>
      <c r="BE157" s="77"/>
      <c r="BF157" s="39"/>
      <c r="BG157" s="39"/>
      <c r="BH157" s="76"/>
      <c r="BI157" s="39"/>
      <c r="BJ157" s="78"/>
      <c r="BK157" s="33"/>
    </row>
    <row r="158" spans="1:63" x14ac:dyDescent="0.35">
      <c r="A158" s="77"/>
      <c r="B158" s="39"/>
      <c r="C158" s="39"/>
      <c r="D158" s="39"/>
      <c r="E158" s="39"/>
      <c r="F158" s="73"/>
      <c r="G158" s="95">
        <f>Table148745323334353633132333[[#This Row],[Hours Worked]]*Table148745323334353633132333[[#This Row],[Rate]]</f>
        <v>0</v>
      </c>
      <c r="H158" s="116"/>
      <c r="I158" s="118">
        <f>IF(Table148745323334353633132333[[#This Row],[Equipment Used (Dropdown)]] &lt;&gt; "", RIGHT(Table148745323334353633132333[[#This Row],[Equipment Used (Dropdown)]],6),0)</f>
        <v>0</v>
      </c>
      <c r="J158" s="94"/>
      <c r="K158" s="95">
        <f>Table148745323334353633132333[[#This Row],[Rate (Auto selects)]]*Table148745323334353633132333[[#This Row],[Hours Used]]</f>
        <v>0</v>
      </c>
      <c r="S158" s="33"/>
      <c r="T158" s="39"/>
      <c r="U158" s="39"/>
      <c r="V158" s="39"/>
      <c r="W158" s="39"/>
      <c r="X158" s="39"/>
      <c r="Y158" s="112">
        <f>IF(X158 &lt;&gt; "", RIGHT(Table1577531128384858688182838[[#This Row],[Class (Dropdown)]],6),0)</f>
        <v>0</v>
      </c>
      <c r="Z158" s="108"/>
      <c r="AA158" s="107"/>
      <c r="AB158" s="111">
        <f>Table1577531128384858688182838[[#This Row],[Rate (Auto fill)]]*Table1577531128384858688182838[[#This Row],[Hours Groomed]]</f>
        <v>0</v>
      </c>
      <c r="AC158" s="32"/>
      <c r="AE158" s="85"/>
      <c r="AF158" s="85"/>
      <c r="AI158" s="33"/>
      <c r="AJ158" s="39"/>
      <c r="AK158" s="39"/>
      <c r="AL158" s="39"/>
      <c r="AM158" s="76"/>
      <c r="AN158" s="39"/>
      <c r="AO158" s="39"/>
      <c r="AP158" s="33"/>
      <c r="AQ158" s="77"/>
      <c r="AR158" s="39"/>
      <c r="AS158" s="39"/>
      <c r="AT158" s="76"/>
      <c r="AU158" s="39"/>
      <c r="AV158" s="78"/>
      <c r="AW158" s="33"/>
      <c r="AX158" s="77"/>
      <c r="AY158" s="39"/>
      <c r="AZ158" s="39"/>
      <c r="BA158" s="76"/>
      <c r="BB158" s="39"/>
      <c r="BC158" s="78"/>
      <c r="BD158" s="33"/>
      <c r="BE158" s="77"/>
      <c r="BF158" s="39"/>
      <c r="BG158" s="39"/>
      <c r="BH158" s="76"/>
      <c r="BI158" s="39"/>
      <c r="BJ158" s="78"/>
      <c r="BK158" s="33"/>
    </row>
    <row r="159" spans="1:63" x14ac:dyDescent="0.35">
      <c r="A159" s="77"/>
      <c r="B159" s="39"/>
      <c r="C159" s="39"/>
      <c r="D159" s="39"/>
      <c r="E159" s="39"/>
      <c r="F159" s="73"/>
      <c r="G159" s="95">
        <f>Table148745323334353633132333[[#This Row],[Hours Worked]]*Table148745323334353633132333[[#This Row],[Rate]]</f>
        <v>0</v>
      </c>
      <c r="H159" s="116"/>
      <c r="I159" s="118">
        <f>IF(Table148745323334353633132333[[#This Row],[Equipment Used (Dropdown)]] &lt;&gt; "", RIGHT(Table148745323334353633132333[[#This Row],[Equipment Used (Dropdown)]],6),0)</f>
        <v>0</v>
      </c>
      <c r="J159" s="94"/>
      <c r="K159" s="95">
        <f>Table148745323334353633132333[[#This Row],[Rate (Auto selects)]]*Table148745323334353633132333[[#This Row],[Hours Used]]</f>
        <v>0</v>
      </c>
      <c r="S159" s="33"/>
      <c r="T159" s="39"/>
      <c r="U159" s="39"/>
      <c r="V159" s="39"/>
      <c r="W159" s="39"/>
      <c r="X159" s="39"/>
      <c r="Y159" s="112">
        <f>IF(X159 &lt;&gt; "", RIGHT(Table1577531128384858688182838[[#This Row],[Class (Dropdown)]],6),0)</f>
        <v>0</v>
      </c>
      <c r="Z159" s="108"/>
      <c r="AA159" s="107"/>
      <c r="AB159" s="111">
        <f>Table1577531128384858688182838[[#This Row],[Rate (Auto fill)]]*Table1577531128384858688182838[[#This Row],[Hours Groomed]]</f>
        <v>0</v>
      </c>
      <c r="AC159" s="32"/>
      <c r="AE159" s="85"/>
      <c r="AF159" s="85"/>
      <c r="AI159" s="33"/>
      <c r="AJ159" s="39"/>
      <c r="AK159" s="39"/>
      <c r="AL159" s="39"/>
      <c r="AM159" s="76"/>
      <c r="AN159" s="39"/>
      <c r="AO159" s="39"/>
      <c r="AP159" s="33"/>
      <c r="AQ159" s="77"/>
      <c r="AR159" s="39"/>
      <c r="AS159" s="39"/>
      <c r="AT159" s="76"/>
      <c r="AU159" s="39"/>
      <c r="AV159" s="78"/>
      <c r="AW159" s="33"/>
      <c r="AX159" s="77"/>
      <c r="AY159" s="39"/>
      <c r="AZ159" s="39"/>
      <c r="BA159" s="76"/>
      <c r="BB159" s="39"/>
      <c r="BC159" s="78"/>
      <c r="BD159" s="33"/>
      <c r="BE159" s="77"/>
      <c r="BF159" s="39"/>
      <c r="BG159" s="39"/>
      <c r="BH159" s="76"/>
      <c r="BI159" s="39"/>
      <c r="BJ159" s="78"/>
      <c r="BK159" s="33"/>
    </row>
    <row r="160" spans="1:63" x14ac:dyDescent="0.35">
      <c r="A160" s="77"/>
      <c r="B160" s="39"/>
      <c r="C160" s="39"/>
      <c r="D160" s="39"/>
      <c r="E160" s="39"/>
      <c r="F160" s="73"/>
      <c r="G160" s="95">
        <f>Table148745323334353633132333[[#This Row],[Hours Worked]]*Table148745323334353633132333[[#This Row],[Rate]]</f>
        <v>0</v>
      </c>
      <c r="H160" s="116"/>
      <c r="I160" s="118">
        <f>IF(Table148745323334353633132333[[#This Row],[Equipment Used (Dropdown)]] &lt;&gt; "", RIGHT(Table148745323334353633132333[[#This Row],[Equipment Used (Dropdown)]],6),0)</f>
        <v>0</v>
      </c>
      <c r="J160" s="94"/>
      <c r="K160" s="95">
        <f>Table148745323334353633132333[[#This Row],[Rate (Auto selects)]]*Table148745323334353633132333[[#This Row],[Hours Used]]</f>
        <v>0</v>
      </c>
      <c r="S160" s="33"/>
      <c r="T160" s="39"/>
      <c r="U160" s="39"/>
      <c r="V160" s="39"/>
      <c r="W160" s="39"/>
      <c r="X160" s="39"/>
      <c r="Y160" s="112">
        <f>IF(X160 &lt;&gt; "", RIGHT(Table1577531128384858688182838[[#This Row],[Class (Dropdown)]],6),0)</f>
        <v>0</v>
      </c>
      <c r="Z160" s="108"/>
      <c r="AA160" s="107"/>
      <c r="AB160" s="111">
        <f>Table1577531128384858688182838[[#This Row],[Rate (Auto fill)]]*Table1577531128384858688182838[[#This Row],[Hours Groomed]]</f>
        <v>0</v>
      </c>
      <c r="AC160" s="32"/>
      <c r="AE160" s="85"/>
      <c r="AF160" s="85"/>
      <c r="AI160" s="33"/>
      <c r="AJ160" s="39"/>
      <c r="AK160" s="39"/>
      <c r="AL160" s="39"/>
      <c r="AM160" s="76"/>
      <c r="AN160" s="39"/>
      <c r="AO160" s="39"/>
      <c r="AP160" s="33"/>
      <c r="AQ160" s="77"/>
      <c r="AR160" s="39"/>
      <c r="AS160" s="39"/>
      <c r="AT160" s="76"/>
      <c r="AU160" s="39"/>
      <c r="AV160" s="78"/>
      <c r="AW160" s="33"/>
      <c r="AX160" s="77"/>
      <c r="AY160" s="39"/>
      <c r="AZ160" s="39"/>
      <c r="BA160" s="76"/>
      <c r="BB160" s="39"/>
      <c r="BC160" s="78"/>
      <c r="BD160" s="33"/>
      <c r="BE160" s="77"/>
      <c r="BF160" s="39"/>
      <c r="BG160" s="39"/>
      <c r="BH160" s="76"/>
      <c r="BI160" s="39"/>
      <c r="BJ160" s="78"/>
      <c r="BK160" s="33"/>
    </row>
    <row r="161" spans="1:63" x14ac:dyDescent="0.35">
      <c r="A161" s="77"/>
      <c r="B161" s="39"/>
      <c r="C161" s="39"/>
      <c r="D161" s="39"/>
      <c r="E161" s="39"/>
      <c r="F161" s="73"/>
      <c r="G161" s="95">
        <f>Table148745323334353633132333[[#This Row],[Hours Worked]]*Table148745323334353633132333[[#This Row],[Rate]]</f>
        <v>0</v>
      </c>
      <c r="H161" s="116"/>
      <c r="I161" s="118">
        <f>IF(Table148745323334353633132333[[#This Row],[Equipment Used (Dropdown)]] &lt;&gt; "", RIGHT(Table148745323334353633132333[[#This Row],[Equipment Used (Dropdown)]],6),0)</f>
        <v>0</v>
      </c>
      <c r="J161" s="94"/>
      <c r="K161" s="95">
        <f>Table148745323334353633132333[[#This Row],[Rate (Auto selects)]]*Table148745323334353633132333[[#This Row],[Hours Used]]</f>
        <v>0</v>
      </c>
      <c r="S161" s="33"/>
      <c r="T161" s="39"/>
      <c r="U161" s="39"/>
      <c r="V161" s="39"/>
      <c r="W161" s="39"/>
      <c r="X161" s="39"/>
      <c r="Y161" s="112">
        <f>IF(X161 &lt;&gt; "", RIGHT(Table1577531128384858688182838[[#This Row],[Class (Dropdown)]],6),0)</f>
        <v>0</v>
      </c>
      <c r="Z161" s="108"/>
      <c r="AA161" s="107"/>
      <c r="AB161" s="111">
        <f>Table1577531128384858688182838[[#This Row],[Rate (Auto fill)]]*Table1577531128384858688182838[[#This Row],[Hours Groomed]]</f>
        <v>0</v>
      </c>
      <c r="AC161" s="32"/>
      <c r="AE161" s="85"/>
      <c r="AF161" s="85"/>
      <c r="AI161" s="33"/>
      <c r="AJ161" s="39"/>
      <c r="AK161" s="39"/>
      <c r="AL161" s="39"/>
      <c r="AM161" s="76"/>
      <c r="AN161" s="39"/>
      <c r="AO161" s="39"/>
      <c r="AP161" s="33"/>
      <c r="AQ161" s="77"/>
      <c r="AR161" s="39"/>
      <c r="AS161" s="39"/>
      <c r="AT161" s="76"/>
      <c r="AU161" s="39"/>
      <c r="AV161" s="78"/>
      <c r="AW161" s="33"/>
      <c r="AX161" s="77"/>
      <c r="AY161" s="39"/>
      <c r="AZ161" s="39"/>
      <c r="BA161" s="76"/>
      <c r="BB161" s="39"/>
      <c r="BC161" s="78"/>
      <c r="BD161" s="33"/>
      <c r="BE161" s="77"/>
      <c r="BF161" s="39"/>
      <c r="BG161" s="39"/>
      <c r="BH161" s="76"/>
      <c r="BI161" s="39"/>
      <c r="BJ161" s="78"/>
      <c r="BK161" s="33"/>
    </row>
    <row r="162" spans="1:63" x14ac:dyDescent="0.35">
      <c r="A162" s="77"/>
      <c r="B162" s="39"/>
      <c r="C162" s="39"/>
      <c r="D162" s="39"/>
      <c r="E162" s="39"/>
      <c r="F162" s="73"/>
      <c r="G162" s="95">
        <f>Table148745323334353633132333[[#This Row],[Hours Worked]]*Table148745323334353633132333[[#This Row],[Rate]]</f>
        <v>0</v>
      </c>
      <c r="H162" s="116"/>
      <c r="I162" s="118">
        <f>IF(Table148745323334353633132333[[#This Row],[Equipment Used (Dropdown)]] &lt;&gt; "", RIGHT(Table148745323334353633132333[[#This Row],[Equipment Used (Dropdown)]],6),0)</f>
        <v>0</v>
      </c>
      <c r="J162" s="94"/>
      <c r="K162" s="95">
        <f>Table148745323334353633132333[[#This Row],[Rate (Auto selects)]]*Table148745323334353633132333[[#This Row],[Hours Used]]</f>
        <v>0</v>
      </c>
      <c r="S162" s="33"/>
      <c r="T162" s="39"/>
      <c r="U162" s="39"/>
      <c r="V162" s="39"/>
      <c r="W162" s="39"/>
      <c r="X162" s="39"/>
      <c r="Y162" s="112">
        <f>IF(X162 &lt;&gt; "", RIGHT(Table1577531128384858688182838[[#This Row],[Class (Dropdown)]],6),0)</f>
        <v>0</v>
      </c>
      <c r="Z162" s="108"/>
      <c r="AA162" s="107"/>
      <c r="AB162" s="111">
        <f>Table1577531128384858688182838[[#This Row],[Rate (Auto fill)]]*Table1577531128384858688182838[[#This Row],[Hours Groomed]]</f>
        <v>0</v>
      </c>
      <c r="AC162" s="32"/>
      <c r="AE162" s="85"/>
      <c r="AF162" s="85"/>
      <c r="AI162" s="33"/>
      <c r="AJ162" s="39"/>
      <c r="AK162" s="39"/>
      <c r="AL162" s="39"/>
      <c r="AM162" s="76"/>
      <c r="AN162" s="39"/>
      <c r="AO162" s="39"/>
      <c r="AP162" s="33"/>
      <c r="AQ162" s="77"/>
      <c r="AR162" s="39"/>
      <c r="AS162" s="39"/>
      <c r="AT162" s="76"/>
      <c r="AU162" s="39"/>
      <c r="AV162" s="78"/>
      <c r="AW162" s="33"/>
      <c r="AX162" s="77"/>
      <c r="AY162" s="39"/>
      <c r="AZ162" s="39"/>
      <c r="BA162" s="76"/>
      <c r="BB162" s="39"/>
      <c r="BC162" s="78"/>
      <c r="BD162" s="33"/>
      <c r="BE162" s="77"/>
      <c r="BF162" s="39"/>
      <c r="BG162" s="39"/>
      <c r="BH162" s="76"/>
      <c r="BI162" s="39"/>
      <c r="BJ162" s="78"/>
      <c r="BK162" s="33"/>
    </row>
    <row r="163" spans="1:63" x14ac:dyDescent="0.35">
      <c r="A163" s="77"/>
      <c r="B163" s="39"/>
      <c r="C163" s="39"/>
      <c r="D163" s="39"/>
      <c r="E163" s="39"/>
      <c r="F163" s="73"/>
      <c r="G163" s="95">
        <f>Table148745323334353633132333[[#This Row],[Hours Worked]]*Table148745323334353633132333[[#This Row],[Rate]]</f>
        <v>0</v>
      </c>
      <c r="H163" s="116"/>
      <c r="I163" s="118">
        <f>IF(Table148745323334353633132333[[#This Row],[Equipment Used (Dropdown)]] &lt;&gt; "", RIGHT(Table148745323334353633132333[[#This Row],[Equipment Used (Dropdown)]],6),0)</f>
        <v>0</v>
      </c>
      <c r="J163" s="94"/>
      <c r="K163" s="95">
        <f>Table148745323334353633132333[[#This Row],[Rate (Auto selects)]]*Table148745323334353633132333[[#This Row],[Hours Used]]</f>
        <v>0</v>
      </c>
      <c r="S163" s="33"/>
      <c r="T163" s="39"/>
      <c r="U163" s="39"/>
      <c r="V163" s="39"/>
      <c r="W163" s="39"/>
      <c r="X163" s="39"/>
      <c r="Y163" s="112">
        <f>IF(X163 &lt;&gt; "", RIGHT(Table1577531128384858688182838[[#This Row],[Class (Dropdown)]],6),0)</f>
        <v>0</v>
      </c>
      <c r="Z163" s="108"/>
      <c r="AA163" s="107"/>
      <c r="AB163" s="111">
        <f>Table1577531128384858688182838[[#This Row],[Rate (Auto fill)]]*Table1577531128384858688182838[[#This Row],[Hours Groomed]]</f>
        <v>0</v>
      </c>
      <c r="AC163" s="32"/>
      <c r="AE163" s="85"/>
      <c r="AF163" s="85"/>
      <c r="AI163" s="33"/>
      <c r="AJ163" s="39"/>
      <c r="AK163" s="39"/>
      <c r="AL163" s="39"/>
      <c r="AM163" s="76"/>
      <c r="AN163" s="39"/>
      <c r="AO163" s="39"/>
      <c r="AP163" s="33"/>
      <c r="AQ163" s="77"/>
      <c r="AR163" s="39"/>
      <c r="AS163" s="39"/>
      <c r="AT163" s="76"/>
      <c r="AU163" s="39"/>
      <c r="AV163" s="78"/>
      <c r="AW163" s="33"/>
      <c r="AX163" s="77"/>
      <c r="AY163" s="39"/>
      <c r="AZ163" s="39"/>
      <c r="BA163" s="76"/>
      <c r="BB163" s="39"/>
      <c r="BC163" s="78"/>
      <c r="BD163" s="33"/>
      <c r="BE163" s="77"/>
      <c r="BF163" s="39"/>
      <c r="BG163" s="39"/>
      <c r="BH163" s="76"/>
      <c r="BI163" s="39"/>
      <c r="BJ163" s="78"/>
      <c r="BK163" s="33"/>
    </row>
    <row r="164" spans="1:63" x14ac:dyDescent="0.35">
      <c r="A164" s="77"/>
      <c r="B164" s="39"/>
      <c r="C164" s="39"/>
      <c r="D164" s="39"/>
      <c r="E164" s="39"/>
      <c r="F164" s="73"/>
      <c r="G164" s="95">
        <f>Table148745323334353633132333[[#This Row],[Hours Worked]]*Table148745323334353633132333[[#This Row],[Rate]]</f>
        <v>0</v>
      </c>
      <c r="H164" s="116"/>
      <c r="I164" s="118">
        <f>IF(Table148745323334353633132333[[#This Row],[Equipment Used (Dropdown)]] &lt;&gt; "", RIGHT(Table148745323334353633132333[[#This Row],[Equipment Used (Dropdown)]],6),0)</f>
        <v>0</v>
      </c>
      <c r="J164" s="94"/>
      <c r="K164" s="95">
        <f>Table148745323334353633132333[[#This Row],[Rate (Auto selects)]]*Table148745323334353633132333[[#This Row],[Hours Used]]</f>
        <v>0</v>
      </c>
      <c r="S164" s="33"/>
      <c r="T164" s="39"/>
      <c r="U164" s="39"/>
      <c r="V164" s="39"/>
      <c r="W164" s="39"/>
      <c r="X164" s="39"/>
      <c r="Y164" s="112">
        <f>IF(X164 &lt;&gt; "", RIGHT(Table1577531128384858688182838[[#This Row],[Class (Dropdown)]],6),0)</f>
        <v>0</v>
      </c>
      <c r="Z164" s="108"/>
      <c r="AA164" s="107"/>
      <c r="AB164" s="111">
        <f>Table1577531128384858688182838[[#This Row],[Rate (Auto fill)]]*Table1577531128384858688182838[[#This Row],[Hours Groomed]]</f>
        <v>0</v>
      </c>
      <c r="AC164" s="32"/>
      <c r="AE164" s="85"/>
      <c r="AF164" s="85"/>
      <c r="AI164" s="33"/>
      <c r="AJ164" s="39"/>
      <c r="AK164" s="39"/>
      <c r="AL164" s="39"/>
      <c r="AM164" s="76"/>
      <c r="AN164" s="39"/>
      <c r="AO164" s="39"/>
      <c r="AP164" s="33"/>
      <c r="AQ164" s="77"/>
      <c r="AR164" s="39"/>
      <c r="AS164" s="39"/>
      <c r="AT164" s="76"/>
      <c r="AU164" s="39"/>
      <c r="AV164" s="78"/>
      <c r="AW164" s="33"/>
      <c r="AX164" s="77"/>
      <c r="AY164" s="39"/>
      <c r="AZ164" s="39"/>
      <c r="BA164" s="76"/>
      <c r="BB164" s="39"/>
      <c r="BC164" s="78"/>
      <c r="BD164" s="33"/>
      <c r="BE164" s="77"/>
      <c r="BF164" s="39"/>
      <c r="BG164" s="39"/>
      <c r="BH164" s="76"/>
      <c r="BI164" s="39"/>
      <c r="BJ164" s="78"/>
      <c r="BK164" s="33"/>
    </row>
    <row r="165" spans="1:63" x14ac:dyDescent="0.35">
      <c r="A165" s="77"/>
      <c r="B165" s="39"/>
      <c r="C165" s="39"/>
      <c r="D165" s="39"/>
      <c r="E165" s="39"/>
      <c r="F165" s="73"/>
      <c r="G165" s="95">
        <f>Table148745323334353633132333[[#This Row],[Hours Worked]]*Table148745323334353633132333[[#This Row],[Rate]]</f>
        <v>0</v>
      </c>
      <c r="H165" s="116"/>
      <c r="I165" s="118">
        <f>IF(Table148745323334353633132333[[#This Row],[Equipment Used (Dropdown)]] &lt;&gt; "", RIGHT(Table148745323334353633132333[[#This Row],[Equipment Used (Dropdown)]],6),0)</f>
        <v>0</v>
      </c>
      <c r="J165" s="94"/>
      <c r="K165" s="95">
        <f>Table148745323334353633132333[[#This Row],[Rate (Auto selects)]]*Table148745323334353633132333[[#This Row],[Hours Used]]</f>
        <v>0</v>
      </c>
      <c r="S165" s="33"/>
      <c r="T165" s="39"/>
      <c r="U165" s="39"/>
      <c r="V165" s="39"/>
      <c r="W165" s="39"/>
      <c r="X165" s="39"/>
      <c r="Y165" s="112">
        <f>IF(X165 &lt;&gt; "", RIGHT(Table1577531128384858688182838[[#This Row],[Class (Dropdown)]],6),0)</f>
        <v>0</v>
      </c>
      <c r="Z165" s="108"/>
      <c r="AA165" s="107"/>
      <c r="AB165" s="111">
        <f>Table1577531128384858688182838[[#This Row],[Rate (Auto fill)]]*Table1577531128384858688182838[[#This Row],[Hours Groomed]]</f>
        <v>0</v>
      </c>
      <c r="AC165" s="32"/>
      <c r="AE165" s="85"/>
      <c r="AF165" s="85"/>
      <c r="AI165" s="33"/>
      <c r="AJ165" s="39"/>
      <c r="AK165" s="39"/>
      <c r="AL165" s="39"/>
      <c r="AM165" s="76"/>
      <c r="AN165" s="39"/>
      <c r="AO165" s="39"/>
      <c r="AP165" s="33"/>
      <c r="AQ165" s="77"/>
      <c r="AR165" s="39"/>
      <c r="AS165" s="39"/>
      <c r="AT165" s="76"/>
      <c r="AU165" s="39"/>
      <c r="AV165" s="78"/>
      <c r="AW165" s="33"/>
      <c r="AX165" s="77"/>
      <c r="AY165" s="39"/>
      <c r="AZ165" s="39"/>
      <c r="BA165" s="76"/>
      <c r="BB165" s="39"/>
      <c r="BC165" s="78"/>
      <c r="BD165" s="33"/>
      <c r="BE165" s="77"/>
      <c r="BF165" s="39"/>
      <c r="BG165" s="39"/>
      <c r="BH165" s="76"/>
      <c r="BI165" s="39"/>
      <c r="BJ165" s="78"/>
      <c r="BK165" s="33"/>
    </row>
    <row r="166" spans="1:63" x14ac:dyDescent="0.35">
      <c r="A166" s="77"/>
      <c r="B166" s="39"/>
      <c r="C166" s="39"/>
      <c r="D166" s="39"/>
      <c r="E166" s="39"/>
      <c r="F166" s="73"/>
      <c r="G166" s="95">
        <f>Table148745323334353633132333[[#This Row],[Hours Worked]]*Table148745323334353633132333[[#This Row],[Rate]]</f>
        <v>0</v>
      </c>
      <c r="H166" s="116"/>
      <c r="I166" s="118">
        <f>IF(Table148745323334353633132333[[#This Row],[Equipment Used (Dropdown)]] &lt;&gt; "", RIGHT(Table148745323334353633132333[[#This Row],[Equipment Used (Dropdown)]],6),0)</f>
        <v>0</v>
      </c>
      <c r="J166" s="94"/>
      <c r="K166" s="95">
        <f>Table148745323334353633132333[[#This Row],[Rate (Auto selects)]]*Table148745323334353633132333[[#This Row],[Hours Used]]</f>
        <v>0</v>
      </c>
      <c r="S166" s="33"/>
      <c r="T166" s="39"/>
      <c r="U166" s="39"/>
      <c r="V166" s="39"/>
      <c r="W166" s="39"/>
      <c r="X166" s="39"/>
      <c r="Y166" s="112">
        <f>IF(X166 &lt;&gt; "", RIGHT(Table1577531128384858688182838[[#This Row],[Class (Dropdown)]],6),0)</f>
        <v>0</v>
      </c>
      <c r="Z166" s="108"/>
      <c r="AA166" s="107"/>
      <c r="AB166" s="111">
        <f>Table1577531128384858688182838[[#This Row],[Rate (Auto fill)]]*Table1577531128384858688182838[[#This Row],[Hours Groomed]]</f>
        <v>0</v>
      </c>
      <c r="AC166" s="32"/>
      <c r="AE166" s="85"/>
      <c r="AF166" s="85"/>
      <c r="AI166" s="33"/>
      <c r="AJ166" s="39"/>
      <c r="AK166" s="39"/>
      <c r="AL166" s="39"/>
      <c r="AM166" s="76"/>
      <c r="AN166" s="39"/>
      <c r="AO166" s="39"/>
      <c r="AP166" s="33"/>
      <c r="AQ166" s="77"/>
      <c r="AR166" s="39"/>
      <c r="AS166" s="39"/>
      <c r="AT166" s="76"/>
      <c r="AU166" s="39"/>
      <c r="AV166" s="78"/>
      <c r="AW166" s="33"/>
      <c r="AX166" s="77"/>
      <c r="AY166" s="39"/>
      <c r="AZ166" s="39"/>
      <c r="BA166" s="76"/>
      <c r="BB166" s="39"/>
      <c r="BC166" s="78"/>
      <c r="BD166" s="33"/>
      <c r="BE166" s="77"/>
      <c r="BF166" s="39"/>
      <c r="BG166" s="39"/>
      <c r="BH166" s="76"/>
      <c r="BI166" s="39"/>
      <c r="BJ166" s="78"/>
      <c r="BK166" s="33"/>
    </row>
    <row r="167" spans="1:63" x14ac:dyDescent="0.35">
      <c r="A167" s="77"/>
      <c r="B167" s="39"/>
      <c r="C167" s="39"/>
      <c r="D167" s="39"/>
      <c r="E167" s="39"/>
      <c r="F167" s="73"/>
      <c r="G167" s="95">
        <f>Table148745323334353633132333[[#This Row],[Hours Worked]]*Table148745323334353633132333[[#This Row],[Rate]]</f>
        <v>0</v>
      </c>
      <c r="H167" s="116"/>
      <c r="I167" s="118">
        <f>IF(Table148745323334353633132333[[#This Row],[Equipment Used (Dropdown)]] &lt;&gt; "", RIGHT(Table148745323334353633132333[[#This Row],[Equipment Used (Dropdown)]],6),0)</f>
        <v>0</v>
      </c>
      <c r="J167" s="94"/>
      <c r="K167" s="95">
        <f>Table148745323334353633132333[[#This Row],[Rate (Auto selects)]]*Table148745323334353633132333[[#This Row],[Hours Used]]</f>
        <v>0</v>
      </c>
      <c r="S167" s="33"/>
      <c r="T167" s="39"/>
      <c r="U167" s="39"/>
      <c r="V167" s="39"/>
      <c r="W167" s="39"/>
      <c r="X167" s="39"/>
      <c r="Y167" s="112">
        <f>IF(X167 &lt;&gt; "", RIGHT(Table1577531128384858688182838[[#This Row],[Class (Dropdown)]],6),0)</f>
        <v>0</v>
      </c>
      <c r="Z167" s="108"/>
      <c r="AA167" s="107"/>
      <c r="AB167" s="111">
        <f>Table1577531128384858688182838[[#This Row],[Rate (Auto fill)]]*Table1577531128384858688182838[[#This Row],[Hours Groomed]]</f>
        <v>0</v>
      </c>
      <c r="AC167" s="32"/>
      <c r="AE167" s="85"/>
      <c r="AF167" s="85"/>
      <c r="AI167" s="33"/>
      <c r="AJ167" s="39"/>
      <c r="AK167" s="39"/>
      <c r="AL167" s="39"/>
      <c r="AM167" s="76"/>
      <c r="AN167" s="39"/>
      <c r="AO167" s="39"/>
      <c r="AP167" s="33"/>
      <c r="AQ167" s="77"/>
      <c r="AR167" s="39"/>
      <c r="AS167" s="39"/>
      <c r="AT167" s="76"/>
      <c r="AU167" s="39"/>
      <c r="AV167" s="78"/>
      <c r="AW167" s="33"/>
      <c r="AX167" s="77"/>
      <c r="AY167" s="39"/>
      <c r="AZ167" s="39"/>
      <c r="BA167" s="76"/>
      <c r="BB167" s="39"/>
      <c r="BC167" s="78"/>
      <c r="BD167" s="33"/>
      <c r="BE167" s="77"/>
      <c r="BF167" s="39"/>
      <c r="BG167" s="39"/>
      <c r="BH167" s="76"/>
      <c r="BI167" s="39"/>
      <c r="BJ167" s="78"/>
      <c r="BK167" s="33"/>
    </row>
    <row r="168" spans="1:63" x14ac:dyDescent="0.35">
      <c r="A168" s="77"/>
      <c r="B168" s="39"/>
      <c r="C168" s="39"/>
      <c r="D168" s="39"/>
      <c r="E168" s="39"/>
      <c r="F168" s="73"/>
      <c r="G168" s="95">
        <f>Table148745323334353633132333[[#This Row],[Hours Worked]]*Table148745323334353633132333[[#This Row],[Rate]]</f>
        <v>0</v>
      </c>
      <c r="H168" s="116"/>
      <c r="I168" s="118">
        <f>IF(Table148745323334353633132333[[#This Row],[Equipment Used (Dropdown)]] &lt;&gt; "", RIGHT(Table148745323334353633132333[[#This Row],[Equipment Used (Dropdown)]],6),0)</f>
        <v>0</v>
      </c>
      <c r="J168" s="94"/>
      <c r="K168" s="95">
        <f>Table148745323334353633132333[[#This Row],[Rate (Auto selects)]]*Table148745323334353633132333[[#This Row],[Hours Used]]</f>
        <v>0</v>
      </c>
      <c r="S168" s="33"/>
      <c r="T168" s="39"/>
      <c r="U168" s="39"/>
      <c r="V168" s="39"/>
      <c r="W168" s="39"/>
      <c r="X168" s="39"/>
      <c r="Y168" s="112">
        <f>IF(X168 &lt;&gt; "", RIGHT(Table1577531128384858688182838[[#This Row],[Class (Dropdown)]],6),0)</f>
        <v>0</v>
      </c>
      <c r="Z168" s="108"/>
      <c r="AA168" s="107"/>
      <c r="AB168" s="111">
        <f>Table1577531128384858688182838[[#This Row],[Rate (Auto fill)]]*Table1577531128384858688182838[[#This Row],[Hours Groomed]]</f>
        <v>0</v>
      </c>
      <c r="AC168" s="32"/>
      <c r="AE168" s="85"/>
      <c r="AF168" s="85"/>
      <c r="AI168" s="33"/>
      <c r="AJ168" s="39"/>
      <c r="AK168" s="39"/>
      <c r="AL168" s="39"/>
      <c r="AM168" s="76"/>
      <c r="AN168" s="39"/>
      <c r="AO168" s="39"/>
      <c r="AP168" s="33"/>
      <c r="AQ168" s="77"/>
      <c r="AR168" s="39"/>
      <c r="AS168" s="39"/>
      <c r="AT168" s="76"/>
      <c r="AU168" s="39"/>
      <c r="AV168" s="78"/>
      <c r="AW168" s="33"/>
      <c r="AX168" s="77"/>
      <c r="AY168" s="39"/>
      <c r="AZ168" s="39"/>
      <c r="BA168" s="76"/>
      <c r="BB168" s="39"/>
      <c r="BC168" s="78"/>
      <c r="BD168" s="33"/>
      <c r="BE168" s="77"/>
      <c r="BF168" s="39"/>
      <c r="BG168" s="39"/>
      <c r="BH168" s="76"/>
      <c r="BI168" s="39"/>
      <c r="BJ168" s="78"/>
      <c r="BK168" s="33"/>
    </row>
    <row r="169" spans="1:63" x14ac:dyDescent="0.35">
      <c r="A169" s="77"/>
      <c r="B169" s="39"/>
      <c r="C169" s="39"/>
      <c r="D169" s="39"/>
      <c r="E169" s="39"/>
      <c r="F169" s="73"/>
      <c r="G169" s="95">
        <f>Table148745323334353633132333[[#This Row],[Hours Worked]]*Table148745323334353633132333[[#This Row],[Rate]]</f>
        <v>0</v>
      </c>
      <c r="H169" s="116"/>
      <c r="I169" s="118">
        <f>IF(Table148745323334353633132333[[#This Row],[Equipment Used (Dropdown)]] &lt;&gt; "", RIGHT(Table148745323334353633132333[[#This Row],[Equipment Used (Dropdown)]],6),0)</f>
        <v>0</v>
      </c>
      <c r="J169" s="94"/>
      <c r="K169" s="95">
        <f>Table148745323334353633132333[[#This Row],[Rate (Auto selects)]]*Table148745323334353633132333[[#This Row],[Hours Used]]</f>
        <v>0</v>
      </c>
      <c r="S169" s="33"/>
      <c r="T169" s="39"/>
      <c r="U169" s="39"/>
      <c r="V169" s="39"/>
      <c r="W169" s="39"/>
      <c r="X169" s="39"/>
      <c r="Y169" s="112">
        <f>IF(X169 &lt;&gt; "", RIGHT(Table1577531128384858688182838[[#This Row],[Class (Dropdown)]],6),0)</f>
        <v>0</v>
      </c>
      <c r="Z169" s="108"/>
      <c r="AA169" s="107"/>
      <c r="AB169" s="111">
        <f>Table1577531128384858688182838[[#This Row],[Rate (Auto fill)]]*Table1577531128384858688182838[[#This Row],[Hours Groomed]]</f>
        <v>0</v>
      </c>
      <c r="AC169" s="32"/>
      <c r="AE169" s="85"/>
      <c r="AF169" s="85"/>
      <c r="AI169" s="33"/>
      <c r="AJ169" s="39"/>
      <c r="AK169" s="39"/>
      <c r="AL169" s="39"/>
      <c r="AM169" s="76"/>
      <c r="AN169" s="39"/>
      <c r="AO169" s="39"/>
      <c r="AP169" s="33"/>
      <c r="AQ169" s="77"/>
      <c r="AR169" s="39"/>
      <c r="AS169" s="39"/>
      <c r="AT169" s="76"/>
      <c r="AU169" s="39"/>
      <c r="AV169" s="78"/>
      <c r="AW169" s="33"/>
      <c r="AX169" s="77"/>
      <c r="AY169" s="39"/>
      <c r="AZ169" s="39"/>
      <c r="BA169" s="76"/>
      <c r="BB169" s="39"/>
      <c r="BC169" s="78"/>
      <c r="BD169" s="33"/>
      <c r="BE169" s="77"/>
      <c r="BF169" s="39"/>
      <c r="BG169" s="39"/>
      <c r="BH169" s="76"/>
      <c r="BI169" s="39"/>
      <c r="BJ169" s="78"/>
      <c r="BK169" s="33"/>
    </row>
    <row r="170" spans="1:63" x14ac:dyDescent="0.35">
      <c r="A170" s="77"/>
      <c r="B170" s="39"/>
      <c r="C170" s="39"/>
      <c r="D170" s="39"/>
      <c r="E170" s="39"/>
      <c r="F170" s="73"/>
      <c r="G170" s="95">
        <f>Table148745323334353633132333[[#This Row],[Hours Worked]]*Table148745323334353633132333[[#This Row],[Rate]]</f>
        <v>0</v>
      </c>
      <c r="H170" s="116"/>
      <c r="I170" s="118">
        <f>IF(Table148745323334353633132333[[#This Row],[Equipment Used (Dropdown)]] &lt;&gt; "", RIGHT(Table148745323334353633132333[[#This Row],[Equipment Used (Dropdown)]],6),0)</f>
        <v>0</v>
      </c>
      <c r="J170" s="94"/>
      <c r="K170" s="95">
        <f>Table148745323334353633132333[[#This Row],[Rate (Auto selects)]]*Table148745323334353633132333[[#This Row],[Hours Used]]</f>
        <v>0</v>
      </c>
      <c r="S170" s="33"/>
      <c r="T170" s="39"/>
      <c r="U170" s="39"/>
      <c r="V170" s="39"/>
      <c r="W170" s="39"/>
      <c r="X170" s="39"/>
      <c r="Y170" s="112">
        <f>IF(X170 &lt;&gt; "", RIGHT(Table1577531128384858688182838[[#This Row],[Class (Dropdown)]],6),0)</f>
        <v>0</v>
      </c>
      <c r="Z170" s="108"/>
      <c r="AA170" s="107"/>
      <c r="AB170" s="111">
        <f>Table1577531128384858688182838[[#This Row],[Rate (Auto fill)]]*Table1577531128384858688182838[[#This Row],[Hours Groomed]]</f>
        <v>0</v>
      </c>
      <c r="AC170" s="32"/>
      <c r="AE170" s="85"/>
      <c r="AF170" s="85"/>
      <c r="AI170" s="33"/>
      <c r="AJ170" s="39"/>
      <c r="AK170" s="39"/>
      <c r="AL170" s="39"/>
      <c r="AM170" s="76"/>
      <c r="AN170" s="39"/>
      <c r="AO170" s="39"/>
      <c r="AP170" s="33"/>
      <c r="AQ170" s="77"/>
      <c r="AR170" s="39"/>
      <c r="AS170" s="39"/>
      <c r="AT170" s="76"/>
      <c r="AU170" s="39"/>
      <c r="AV170" s="78"/>
      <c r="AW170" s="33"/>
      <c r="AX170" s="77"/>
      <c r="AY170" s="39"/>
      <c r="AZ170" s="39"/>
      <c r="BA170" s="76"/>
      <c r="BB170" s="39"/>
      <c r="BC170" s="78"/>
      <c r="BD170" s="33"/>
      <c r="BE170" s="77"/>
      <c r="BF170" s="39"/>
      <c r="BG170" s="39"/>
      <c r="BH170" s="76"/>
      <c r="BI170" s="39"/>
      <c r="BJ170" s="78"/>
      <c r="BK170" s="33"/>
    </row>
    <row r="171" spans="1:63" x14ac:dyDescent="0.35">
      <c r="A171" s="77"/>
      <c r="B171" s="39"/>
      <c r="C171" s="39"/>
      <c r="D171" s="39"/>
      <c r="E171" s="39"/>
      <c r="F171" s="73"/>
      <c r="G171" s="95">
        <f>Table148745323334353633132333[[#This Row],[Hours Worked]]*Table148745323334353633132333[[#This Row],[Rate]]</f>
        <v>0</v>
      </c>
      <c r="H171" s="116"/>
      <c r="I171" s="118">
        <f>IF(Table148745323334353633132333[[#This Row],[Equipment Used (Dropdown)]] &lt;&gt; "", RIGHT(Table148745323334353633132333[[#This Row],[Equipment Used (Dropdown)]],6),0)</f>
        <v>0</v>
      </c>
      <c r="J171" s="94"/>
      <c r="K171" s="95">
        <f>Table148745323334353633132333[[#This Row],[Rate (Auto selects)]]*Table148745323334353633132333[[#This Row],[Hours Used]]</f>
        <v>0</v>
      </c>
      <c r="S171" s="33"/>
      <c r="T171" s="39"/>
      <c r="U171" s="39"/>
      <c r="V171" s="39"/>
      <c r="W171" s="39"/>
      <c r="X171" s="39"/>
      <c r="Y171" s="112">
        <f>IF(X171 &lt;&gt; "", RIGHT(Table1577531128384858688182838[[#This Row],[Class (Dropdown)]],6),0)</f>
        <v>0</v>
      </c>
      <c r="Z171" s="108"/>
      <c r="AA171" s="107"/>
      <c r="AB171" s="111">
        <f>Table1577531128384858688182838[[#This Row],[Rate (Auto fill)]]*Table1577531128384858688182838[[#This Row],[Hours Groomed]]</f>
        <v>0</v>
      </c>
      <c r="AC171" s="32"/>
      <c r="AE171" s="85"/>
      <c r="AF171" s="85"/>
      <c r="AI171" s="33"/>
      <c r="AJ171" s="39"/>
      <c r="AK171" s="39"/>
      <c r="AL171" s="39"/>
      <c r="AM171" s="76"/>
      <c r="AN171" s="39"/>
      <c r="AO171" s="39"/>
      <c r="AP171" s="33"/>
      <c r="AQ171" s="77"/>
      <c r="AR171" s="39"/>
      <c r="AS171" s="39"/>
      <c r="AT171" s="76"/>
      <c r="AU171" s="39"/>
      <c r="AV171" s="78"/>
      <c r="AW171" s="33"/>
      <c r="AX171" s="77"/>
      <c r="AY171" s="39"/>
      <c r="AZ171" s="39"/>
      <c r="BA171" s="76"/>
      <c r="BB171" s="39"/>
      <c r="BC171" s="78"/>
      <c r="BD171" s="33"/>
      <c r="BE171" s="77"/>
      <c r="BF171" s="39"/>
      <c r="BG171" s="39"/>
      <c r="BH171" s="76"/>
      <c r="BI171" s="39"/>
      <c r="BJ171" s="78"/>
      <c r="BK171" s="33"/>
    </row>
    <row r="172" spans="1:63" x14ac:dyDescent="0.35">
      <c r="A172" s="77"/>
      <c r="B172" s="39"/>
      <c r="C172" s="39"/>
      <c r="D172" s="39"/>
      <c r="E172" s="39"/>
      <c r="F172" s="73"/>
      <c r="G172" s="95">
        <f>Table148745323334353633132333[[#This Row],[Hours Worked]]*Table148745323334353633132333[[#This Row],[Rate]]</f>
        <v>0</v>
      </c>
      <c r="H172" s="116"/>
      <c r="I172" s="118">
        <f>IF(Table148745323334353633132333[[#This Row],[Equipment Used (Dropdown)]] &lt;&gt; "", RIGHT(Table148745323334353633132333[[#This Row],[Equipment Used (Dropdown)]],6),0)</f>
        <v>0</v>
      </c>
      <c r="J172" s="94"/>
      <c r="K172" s="95">
        <f>Table148745323334353633132333[[#This Row],[Rate (Auto selects)]]*Table148745323334353633132333[[#This Row],[Hours Used]]</f>
        <v>0</v>
      </c>
      <c r="S172" s="33"/>
      <c r="T172" s="39"/>
      <c r="U172" s="39"/>
      <c r="V172" s="39"/>
      <c r="W172" s="39"/>
      <c r="X172" s="39"/>
      <c r="Y172" s="112">
        <f>IF(X172 &lt;&gt; "", RIGHT(Table1577531128384858688182838[[#This Row],[Class (Dropdown)]],6),0)</f>
        <v>0</v>
      </c>
      <c r="Z172" s="108"/>
      <c r="AA172" s="107"/>
      <c r="AB172" s="111">
        <f>Table1577531128384858688182838[[#This Row],[Rate (Auto fill)]]*Table1577531128384858688182838[[#This Row],[Hours Groomed]]</f>
        <v>0</v>
      </c>
      <c r="AC172" s="32"/>
      <c r="AE172" s="85"/>
      <c r="AF172" s="85"/>
      <c r="AI172" s="33"/>
      <c r="AJ172" s="39"/>
      <c r="AK172" s="39"/>
      <c r="AL172" s="39"/>
      <c r="AM172" s="76"/>
      <c r="AN172" s="39"/>
      <c r="AO172" s="39"/>
      <c r="AP172" s="33"/>
      <c r="AQ172" s="77"/>
      <c r="AR172" s="39"/>
      <c r="AS172" s="39"/>
      <c r="AT172" s="76"/>
      <c r="AU172" s="39"/>
      <c r="AV172" s="78"/>
      <c r="AW172" s="33"/>
      <c r="AX172" s="77"/>
      <c r="AY172" s="39"/>
      <c r="AZ172" s="39"/>
      <c r="BA172" s="76"/>
      <c r="BB172" s="39"/>
      <c r="BC172" s="78"/>
      <c r="BD172" s="33"/>
      <c r="BE172" s="77"/>
      <c r="BF172" s="39"/>
      <c r="BG172" s="39"/>
      <c r="BH172" s="76"/>
      <c r="BI172" s="39"/>
      <c r="BJ172" s="78"/>
      <c r="BK172" s="33"/>
    </row>
    <row r="173" spans="1:63" x14ac:dyDescent="0.35">
      <c r="A173" s="77"/>
      <c r="B173" s="39"/>
      <c r="C173" s="39"/>
      <c r="D173" s="39"/>
      <c r="E173" s="39"/>
      <c r="F173" s="73"/>
      <c r="G173" s="95">
        <f>Table148745323334353633132333[[#This Row],[Hours Worked]]*Table148745323334353633132333[[#This Row],[Rate]]</f>
        <v>0</v>
      </c>
      <c r="H173" s="116"/>
      <c r="I173" s="118">
        <f>IF(Table148745323334353633132333[[#This Row],[Equipment Used (Dropdown)]] &lt;&gt; "", RIGHT(Table148745323334353633132333[[#This Row],[Equipment Used (Dropdown)]],6),0)</f>
        <v>0</v>
      </c>
      <c r="J173" s="94"/>
      <c r="K173" s="95">
        <f>Table148745323334353633132333[[#This Row],[Rate (Auto selects)]]*Table148745323334353633132333[[#This Row],[Hours Used]]</f>
        <v>0</v>
      </c>
      <c r="S173" s="33"/>
      <c r="T173" s="39"/>
      <c r="U173" s="39"/>
      <c r="V173" s="39"/>
      <c r="W173" s="39"/>
      <c r="X173" s="39"/>
      <c r="Y173" s="112">
        <f>IF(X173 &lt;&gt; "", RIGHT(Table1577531128384858688182838[[#This Row],[Class (Dropdown)]],6),0)</f>
        <v>0</v>
      </c>
      <c r="Z173" s="108"/>
      <c r="AA173" s="107"/>
      <c r="AB173" s="111">
        <f>Table1577531128384858688182838[[#This Row],[Rate (Auto fill)]]*Table1577531128384858688182838[[#This Row],[Hours Groomed]]</f>
        <v>0</v>
      </c>
      <c r="AC173" s="32"/>
      <c r="AE173" s="85"/>
      <c r="AF173" s="85"/>
      <c r="AI173" s="33"/>
      <c r="AJ173" s="39"/>
      <c r="AK173" s="39"/>
      <c r="AL173" s="39"/>
      <c r="AM173" s="76"/>
      <c r="AN173" s="39"/>
      <c r="AO173" s="39"/>
      <c r="AP173" s="33"/>
      <c r="AQ173" s="77"/>
      <c r="AR173" s="39"/>
      <c r="AS173" s="39"/>
      <c r="AT173" s="76"/>
      <c r="AU173" s="39"/>
      <c r="AV173" s="78"/>
      <c r="AW173" s="33"/>
      <c r="AX173" s="77"/>
      <c r="AY173" s="39"/>
      <c r="AZ173" s="39"/>
      <c r="BA173" s="76"/>
      <c r="BB173" s="39"/>
      <c r="BC173" s="78"/>
      <c r="BD173" s="33"/>
      <c r="BE173" s="77"/>
      <c r="BF173" s="39"/>
      <c r="BG173" s="39"/>
      <c r="BH173" s="76"/>
      <c r="BI173" s="39"/>
      <c r="BJ173" s="78"/>
      <c r="BK173" s="33"/>
    </row>
    <row r="174" spans="1:63" x14ac:dyDescent="0.35">
      <c r="A174" s="77"/>
      <c r="B174" s="39"/>
      <c r="C174" s="39"/>
      <c r="D174" s="39"/>
      <c r="E174" s="39"/>
      <c r="F174" s="73"/>
      <c r="G174" s="95">
        <f>Table148745323334353633132333[[#This Row],[Hours Worked]]*Table148745323334353633132333[[#This Row],[Rate]]</f>
        <v>0</v>
      </c>
      <c r="H174" s="116"/>
      <c r="I174" s="118">
        <f>IF(Table148745323334353633132333[[#This Row],[Equipment Used (Dropdown)]] &lt;&gt; "", RIGHT(Table148745323334353633132333[[#This Row],[Equipment Used (Dropdown)]],6),0)</f>
        <v>0</v>
      </c>
      <c r="J174" s="94"/>
      <c r="K174" s="95">
        <f>Table148745323334353633132333[[#This Row],[Rate (Auto selects)]]*Table148745323334353633132333[[#This Row],[Hours Used]]</f>
        <v>0</v>
      </c>
      <c r="S174" s="33"/>
      <c r="T174" s="39"/>
      <c r="U174" s="39"/>
      <c r="V174" s="39"/>
      <c r="W174" s="39"/>
      <c r="X174" s="39"/>
      <c r="Y174" s="112">
        <f>IF(X174 &lt;&gt; "", RIGHT(Table1577531128384858688182838[[#This Row],[Class (Dropdown)]],6),0)</f>
        <v>0</v>
      </c>
      <c r="Z174" s="108"/>
      <c r="AA174" s="107"/>
      <c r="AB174" s="111">
        <f>Table1577531128384858688182838[[#This Row],[Rate (Auto fill)]]*Table1577531128384858688182838[[#This Row],[Hours Groomed]]</f>
        <v>0</v>
      </c>
      <c r="AC174" s="32"/>
      <c r="AE174" s="85"/>
      <c r="AF174" s="85"/>
      <c r="AI174" s="33"/>
      <c r="AJ174" s="39"/>
      <c r="AK174" s="39"/>
      <c r="AL174" s="39"/>
      <c r="AM174" s="76"/>
      <c r="AN174" s="39"/>
      <c r="AO174" s="39"/>
      <c r="AP174" s="33"/>
      <c r="AQ174" s="77"/>
      <c r="AR174" s="39"/>
      <c r="AS174" s="39"/>
      <c r="AT174" s="76"/>
      <c r="AU174" s="39"/>
      <c r="AV174" s="78"/>
      <c r="AW174" s="33"/>
      <c r="AX174" s="77"/>
      <c r="AY174" s="39"/>
      <c r="AZ174" s="39"/>
      <c r="BA174" s="76"/>
      <c r="BB174" s="39"/>
      <c r="BC174" s="78"/>
      <c r="BD174" s="33"/>
      <c r="BE174" s="77"/>
      <c r="BF174" s="39"/>
      <c r="BG174" s="39"/>
      <c r="BH174" s="76"/>
      <c r="BI174" s="39"/>
      <c r="BJ174" s="78"/>
      <c r="BK174" s="33"/>
    </row>
    <row r="175" spans="1:63" x14ac:dyDescent="0.35">
      <c r="A175" s="77"/>
      <c r="B175" s="39"/>
      <c r="C175" s="39"/>
      <c r="D175" s="39"/>
      <c r="E175" s="39"/>
      <c r="F175" s="73"/>
      <c r="G175" s="95">
        <f>Table148745323334353633132333[[#This Row],[Hours Worked]]*Table148745323334353633132333[[#This Row],[Rate]]</f>
        <v>0</v>
      </c>
      <c r="H175" s="116"/>
      <c r="I175" s="118">
        <f>IF(Table148745323334353633132333[[#This Row],[Equipment Used (Dropdown)]] &lt;&gt; "", RIGHT(Table148745323334353633132333[[#This Row],[Equipment Used (Dropdown)]],6),0)</f>
        <v>0</v>
      </c>
      <c r="J175" s="94"/>
      <c r="K175" s="95">
        <f>Table148745323334353633132333[[#This Row],[Rate (Auto selects)]]*Table148745323334353633132333[[#This Row],[Hours Used]]</f>
        <v>0</v>
      </c>
      <c r="S175" s="33"/>
      <c r="T175" s="39"/>
      <c r="U175" s="39"/>
      <c r="V175" s="39"/>
      <c r="W175" s="39"/>
      <c r="X175" s="39"/>
      <c r="Y175" s="112">
        <f>IF(X175 &lt;&gt; "", RIGHT(Table1577531128384858688182838[[#This Row],[Class (Dropdown)]],6),0)</f>
        <v>0</v>
      </c>
      <c r="Z175" s="108"/>
      <c r="AA175" s="107"/>
      <c r="AB175" s="111">
        <f>Table1577531128384858688182838[[#This Row],[Rate (Auto fill)]]*Table1577531128384858688182838[[#This Row],[Hours Groomed]]</f>
        <v>0</v>
      </c>
      <c r="AC175" s="32"/>
      <c r="AE175" s="85"/>
      <c r="AF175" s="85"/>
      <c r="AI175" s="33"/>
      <c r="AJ175" s="39"/>
      <c r="AK175" s="39"/>
      <c r="AL175" s="39"/>
      <c r="AM175" s="76"/>
      <c r="AN175" s="39"/>
      <c r="AO175" s="39"/>
      <c r="AP175" s="33"/>
      <c r="AQ175" s="77"/>
      <c r="AR175" s="39"/>
      <c r="AS175" s="39"/>
      <c r="AT175" s="76"/>
      <c r="AU175" s="39"/>
      <c r="AV175" s="78"/>
      <c r="AW175" s="33"/>
      <c r="AX175" s="77"/>
      <c r="AY175" s="39"/>
      <c r="AZ175" s="39"/>
      <c r="BA175" s="76"/>
      <c r="BB175" s="39"/>
      <c r="BC175" s="78"/>
      <c r="BD175" s="33"/>
      <c r="BE175" s="77"/>
      <c r="BF175" s="39"/>
      <c r="BG175" s="39"/>
      <c r="BH175" s="76"/>
      <c r="BI175" s="39"/>
      <c r="BJ175" s="78"/>
      <c r="BK175" s="33"/>
    </row>
    <row r="176" spans="1:63" x14ac:dyDescent="0.35">
      <c r="A176" s="77"/>
      <c r="B176" s="39"/>
      <c r="C176" s="39"/>
      <c r="D176" s="39"/>
      <c r="E176" s="39"/>
      <c r="F176" s="73"/>
      <c r="G176" s="95">
        <f>Table148745323334353633132333[[#This Row],[Hours Worked]]*Table148745323334353633132333[[#This Row],[Rate]]</f>
        <v>0</v>
      </c>
      <c r="H176" s="116"/>
      <c r="I176" s="118">
        <f>IF(Table148745323334353633132333[[#This Row],[Equipment Used (Dropdown)]] &lt;&gt; "", RIGHT(Table148745323334353633132333[[#This Row],[Equipment Used (Dropdown)]],6),0)</f>
        <v>0</v>
      </c>
      <c r="J176" s="94"/>
      <c r="K176" s="95">
        <f>Table148745323334353633132333[[#This Row],[Rate (Auto selects)]]*Table148745323334353633132333[[#This Row],[Hours Used]]</f>
        <v>0</v>
      </c>
      <c r="S176" s="33"/>
      <c r="T176" s="39"/>
      <c r="U176" s="39"/>
      <c r="V176" s="39"/>
      <c r="W176" s="39"/>
      <c r="X176" s="39"/>
      <c r="Y176" s="112">
        <f>IF(X176 &lt;&gt; "", RIGHT(Table1577531128384858688182838[[#This Row],[Class (Dropdown)]],6),0)</f>
        <v>0</v>
      </c>
      <c r="Z176" s="108"/>
      <c r="AA176" s="107"/>
      <c r="AB176" s="111">
        <f>Table1577531128384858688182838[[#This Row],[Rate (Auto fill)]]*Table1577531128384858688182838[[#This Row],[Hours Groomed]]</f>
        <v>0</v>
      </c>
      <c r="AC176" s="32"/>
      <c r="AE176" s="85"/>
      <c r="AF176" s="85"/>
      <c r="AI176" s="33"/>
      <c r="AJ176" s="39"/>
      <c r="AK176" s="39"/>
      <c r="AL176" s="39"/>
      <c r="AM176" s="76"/>
      <c r="AN176" s="39"/>
      <c r="AO176" s="39"/>
      <c r="AP176" s="33"/>
      <c r="AQ176" s="77"/>
      <c r="AR176" s="39"/>
      <c r="AS176" s="39"/>
      <c r="AT176" s="76"/>
      <c r="AU176" s="39"/>
      <c r="AV176" s="78"/>
      <c r="AW176" s="33"/>
      <c r="AX176" s="77"/>
      <c r="AY176" s="39"/>
      <c r="AZ176" s="39"/>
      <c r="BA176" s="76"/>
      <c r="BB176" s="39"/>
      <c r="BC176" s="78"/>
      <c r="BD176" s="33"/>
      <c r="BE176" s="77"/>
      <c r="BF176" s="39"/>
      <c r="BG176" s="39"/>
      <c r="BH176" s="76"/>
      <c r="BI176" s="39"/>
      <c r="BJ176" s="78"/>
      <c r="BK176" s="33"/>
    </row>
    <row r="177" spans="1:63" x14ac:dyDescent="0.35">
      <c r="A177" s="77"/>
      <c r="B177" s="39"/>
      <c r="C177" s="39"/>
      <c r="D177" s="39"/>
      <c r="E177" s="39"/>
      <c r="F177" s="73"/>
      <c r="G177" s="95">
        <f>Table148745323334353633132333[[#This Row],[Hours Worked]]*Table148745323334353633132333[[#This Row],[Rate]]</f>
        <v>0</v>
      </c>
      <c r="H177" s="116"/>
      <c r="I177" s="118">
        <f>IF(Table148745323334353633132333[[#This Row],[Equipment Used (Dropdown)]] &lt;&gt; "", RIGHT(Table148745323334353633132333[[#This Row],[Equipment Used (Dropdown)]],6),0)</f>
        <v>0</v>
      </c>
      <c r="J177" s="94"/>
      <c r="K177" s="95">
        <f>Table148745323334353633132333[[#This Row],[Rate (Auto selects)]]*Table148745323334353633132333[[#This Row],[Hours Used]]</f>
        <v>0</v>
      </c>
      <c r="S177" s="33"/>
      <c r="T177" s="39"/>
      <c r="U177" s="39"/>
      <c r="V177" s="39"/>
      <c r="W177" s="39"/>
      <c r="X177" s="39"/>
      <c r="Y177" s="112">
        <f>IF(X177 &lt;&gt; "", RIGHT(Table1577531128384858688182838[[#This Row],[Class (Dropdown)]],6),0)</f>
        <v>0</v>
      </c>
      <c r="Z177" s="108"/>
      <c r="AA177" s="107"/>
      <c r="AB177" s="111">
        <f>Table1577531128384858688182838[[#This Row],[Rate (Auto fill)]]*Table1577531128384858688182838[[#This Row],[Hours Groomed]]</f>
        <v>0</v>
      </c>
      <c r="AC177" s="32"/>
      <c r="AE177" s="85"/>
      <c r="AF177" s="85"/>
      <c r="AI177" s="33"/>
      <c r="AJ177" s="39"/>
      <c r="AK177" s="39"/>
      <c r="AL177" s="39"/>
      <c r="AM177" s="76"/>
      <c r="AN177" s="39"/>
      <c r="AO177" s="39"/>
      <c r="AP177" s="33"/>
      <c r="AQ177" s="77"/>
      <c r="AR177" s="39"/>
      <c r="AS177" s="39"/>
      <c r="AT177" s="76"/>
      <c r="AU177" s="39"/>
      <c r="AV177" s="78"/>
      <c r="AW177" s="33"/>
      <c r="AX177" s="77"/>
      <c r="AY177" s="39"/>
      <c r="AZ177" s="39"/>
      <c r="BA177" s="76"/>
      <c r="BB177" s="39"/>
      <c r="BC177" s="78"/>
      <c r="BD177" s="33"/>
      <c r="BE177" s="77"/>
      <c r="BF177" s="39"/>
      <c r="BG177" s="39"/>
      <c r="BH177" s="76"/>
      <c r="BI177" s="39"/>
      <c r="BJ177" s="78"/>
      <c r="BK177" s="33"/>
    </row>
    <row r="178" spans="1:63" x14ac:dyDescent="0.35">
      <c r="A178" s="77"/>
      <c r="B178" s="39"/>
      <c r="C178" s="39"/>
      <c r="D178" s="39"/>
      <c r="E178" s="39"/>
      <c r="F178" s="73"/>
      <c r="G178" s="95">
        <f>Table148745323334353633132333[[#This Row],[Hours Worked]]*Table148745323334353633132333[[#This Row],[Rate]]</f>
        <v>0</v>
      </c>
      <c r="H178" s="116"/>
      <c r="I178" s="118">
        <f>IF(Table148745323334353633132333[[#This Row],[Equipment Used (Dropdown)]] &lt;&gt; "", RIGHT(Table148745323334353633132333[[#This Row],[Equipment Used (Dropdown)]],6),0)</f>
        <v>0</v>
      </c>
      <c r="J178" s="94"/>
      <c r="K178" s="95">
        <f>Table148745323334353633132333[[#This Row],[Rate (Auto selects)]]*Table148745323334353633132333[[#This Row],[Hours Used]]</f>
        <v>0</v>
      </c>
      <c r="S178" s="33"/>
      <c r="T178" s="39"/>
      <c r="U178" s="39"/>
      <c r="V178" s="39"/>
      <c r="W178" s="39"/>
      <c r="X178" s="39"/>
      <c r="Y178" s="112">
        <f>IF(X178 &lt;&gt; "", RIGHT(Table1577531128384858688182838[[#This Row],[Class (Dropdown)]],6),0)</f>
        <v>0</v>
      </c>
      <c r="Z178" s="108"/>
      <c r="AA178" s="107"/>
      <c r="AB178" s="111">
        <f>Table1577531128384858688182838[[#This Row],[Rate (Auto fill)]]*Table1577531128384858688182838[[#This Row],[Hours Groomed]]</f>
        <v>0</v>
      </c>
      <c r="AC178" s="32"/>
      <c r="AE178" s="85"/>
      <c r="AF178" s="85"/>
      <c r="AI178" s="33"/>
      <c r="AJ178" s="39"/>
      <c r="AK178" s="39"/>
      <c r="AL178" s="39"/>
      <c r="AM178" s="76"/>
      <c r="AN178" s="39"/>
      <c r="AO178" s="39"/>
      <c r="AP178" s="33"/>
      <c r="AQ178" s="77"/>
      <c r="AR178" s="39"/>
      <c r="AS178" s="39"/>
      <c r="AT178" s="76"/>
      <c r="AU178" s="39"/>
      <c r="AV178" s="78"/>
      <c r="AW178" s="33"/>
      <c r="AX178" s="77"/>
      <c r="AY178" s="39"/>
      <c r="AZ178" s="39"/>
      <c r="BA178" s="76"/>
      <c r="BB178" s="39"/>
      <c r="BC178" s="78"/>
      <c r="BD178" s="33"/>
      <c r="BE178" s="77"/>
      <c r="BF178" s="39"/>
      <c r="BG178" s="39"/>
      <c r="BH178" s="76"/>
      <c r="BI178" s="39"/>
      <c r="BJ178" s="78"/>
      <c r="BK178" s="33"/>
    </row>
    <row r="179" spans="1:63" x14ac:dyDescent="0.35">
      <c r="A179" s="77"/>
      <c r="B179" s="39"/>
      <c r="C179" s="39"/>
      <c r="D179" s="39"/>
      <c r="E179" s="39"/>
      <c r="F179" s="73"/>
      <c r="G179" s="95">
        <f>Table148745323334353633132333[[#This Row],[Hours Worked]]*Table148745323334353633132333[[#This Row],[Rate]]</f>
        <v>0</v>
      </c>
      <c r="H179" s="116"/>
      <c r="I179" s="118">
        <f>IF(Table148745323334353633132333[[#This Row],[Equipment Used (Dropdown)]] &lt;&gt; "", RIGHT(Table148745323334353633132333[[#This Row],[Equipment Used (Dropdown)]],6),0)</f>
        <v>0</v>
      </c>
      <c r="J179" s="94"/>
      <c r="K179" s="95">
        <f>Table148745323334353633132333[[#This Row],[Rate (Auto selects)]]*Table148745323334353633132333[[#This Row],[Hours Used]]</f>
        <v>0</v>
      </c>
      <c r="S179" s="33"/>
      <c r="T179" s="39"/>
      <c r="U179" s="39"/>
      <c r="V179" s="39"/>
      <c r="W179" s="39"/>
      <c r="X179" s="39"/>
      <c r="Y179" s="112">
        <f>IF(X179 &lt;&gt; "", RIGHT(Table1577531128384858688182838[[#This Row],[Class (Dropdown)]],6),0)</f>
        <v>0</v>
      </c>
      <c r="Z179" s="108"/>
      <c r="AA179" s="107"/>
      <c r="AB179" s="111">
        <f>Table1577531128384858688182838[[#This Row],[Rate (Auto fill)]]*Table1577531128384858688182838[[#This Row],[Hours Groomed]]</f>
        <v>0</v>
      </c>
      <c r="AC179" s="32"/>
      <c r="AE179" s="85"/>
      <c r="AF179" s="85"/>
      <c r="AI179" s="33"/>
      <c r="AJ179" s="39"/>
      <c r="AK179" s="39"/>
      <c r="AL179" s="39"/>
      <c r="AM179" s="76"/>
      <c r="AN179" s="39"/>
      <c r="AO179" s="39"/>
      <c r="AP179" s="33"/>
      <c r="AQ179" s="77"/>
      <c r="AR179" s="39"/>
      <c r="AS179" s="39"/>
      <c r="AT179" s="76"/>
      <c r="AU179" s="39"/>
      <c r="AV179" s="78"/>
      <c r="AW179" s="33"/>
      <c r="AX179" s="77"/>
      <c r="AY179" s="39"/>
      <c r="AZ179" s="39"/>
      <c r="BA179" s="76"/>
      <c r="BB179" s="39"/>
      <c r="BC179" s="78"/>
      <c r="BD179" s="33"/>
      <c r="BE179" s="77"/>
      <c r="BF179" s="39"/>
      <c r="BG179" s="39"/>
      <c r="BH179" s="76"/>
      <c r="BI179" s="39"/>
      <c r="BJ179" s="78"/>
      <c r="BK179" s="33"/>
    </row>
    <row r="180" spans="1:63" x14ac:dyDescent="0.35">
      <c r="A180" s="77"/>
      <c r="B180" s="39"/>
      <c r="C180" s="39"/>
      <c r="D180" s="39"/>
      <c r="E180" s="39"/>
      <c r="F180" s="73"/>
      <c r="G180" s="95">
        <f>Table148745323334353633132333[[#This Row],[Hours Worked]]*Table148745323334353633132333[[#This Row],[Rate]]</f>
        <v>0</v>
      </c>
      <c r="H180" s="116"/>
      <c r="I180" s="118">
        <f>IF(Table148745323334353633132333[[#This Row],[Equipment Used (Dropdown)]] &lt;&gt; "", RIGHT(Table148745323334353633132333[[#This Row],[Equipment Used (Dropdown)]],6),0)</f>
        <v>0</v>
      </c>
      <c r="J180" s="94"/>
      <c r="K180" s="95">
        <f>Table148745323334353633132333[[#This Row],[Rate (Auto selects)]]*Table148745323334353633132333[[#This Row],[Hours Used]]</f>
        <v>0</v>
      </c>
      <c r="S180" s="33"/>
      <c r="T180" s="39"/>
      <c r="U180" s="39"/>
      <c r="V180" s="39"/>
      <c r="W180" s="39"/>
      <c r="X180" s="39"/>
      <c r="Y180" s="112">
        <f>IF(X180 &lt;&gt; "", RIGHT(Table1577531128384858688182838[[#This Row],[Class (Dropdown)]],6),0)</f>
        <v>0</v>
      </c>
      <c r="Z180" s="108"/>
      <c r="AA180" s="107"/>
      <c r="AB180" s="111">
        <f>Table1577531128384858688182838[[#This Row],[Rate (Auto fill)]]*Table1577531128384858688182838[[#This Row],[Hours Groomed]]</f>
        <v>0</v>
      </c>
      <c r="AC180" s="32"/>
      <c r="AE180" s="85"/>
      <c r="AF180" s="85"/>
      <c r="AI180" s="33"/>
      <c r="AJ180" s="39"/>
      <c r="AK180" s="39"/>
      <c r="AL180" s="39"/>
      <c r="AM180" s="76"/>
      <c r="AN180" s="39"/>
      <c r="AO180" s="39"/>
      <c r="AP180" s="33"/>
      <c r="AQ180" s="77"/>
      <c r="AR180" s="39"/>
      <c r="AS180" s="39"/>
      <c r="AT180" s="76"/>
      <c r="AU180" s="39"/>
      <c r="AV180" s="78"/>
      <c r="AW180" s="33"/>
      <c r="AX180" s="77"/>
      <c r="AY180" s="39"/>
      <c r="AZ180" s="39"/>
      <c r="BA180" s="76"/>
      <c r="BB180" s="39"/>
      <c r="BC180" s="78"/>
      <c r="BD180" s="33"/>
      <c r="BE180" s="77"/>
      <c r="BF180" s="39"/>
      <c r="BG180" s="39"/>
      <c r="BH180" s="76"/>
      <c r="BI180" s="39"/>
      <c r="BJ180" s="78"/>
      <c r="BK180" s="33"/>
    </row>
    <row r="181" spans="1:63" x14ac:dyDescent="0.35">
      <c r="A181" s="77"/>
      <c r="B181" s="39"/>
      <c r="C181" s="39"/>
      <c r="D181" s="39"/>
      <c r="E181" s="39"/>
      <c r="F181" s="73"/>
      <c r="G181" s="95">
        <f>Table148745323334353633132333[[#This Row],[Hours Worked]]*Table148745323334353633132333[[#This Row],[Rate]]</f>
        <v>0</v>
      </c>
      <c r="H181" s="116"/>
      <c r="I181" s="118">
        <f>IF(Table148745323334353633132333[[#This Row],[Equipment Used (Dropdown)]] &lt;&gt; "", RIGHT(Table148745323334353633132333[[#This Row],[Equipment Used (Dropdown)]],6),0)</f>
        <v>0</v>
      </c>
      <c r="J181" s="94"/>
      <c r="K181" s="95">
        <f>Table148745323334353633132333[[#This Row],[Rate (Auto selects)]]*Table148745323334353633132333[[#This Row],[Hours Used]]</f>
        <v>0</v>
      </c>
      <c r="S181" s="33"/>
      <c r="T181" s="39"/>
      <c r="U181" s="39"/>
      <c r="V181" s="39"/>
      <c r="W181" s="39"/>
      <c r="X181" s="39"/>
      <c r="Y181" s="112">
        <f>IF(X181 &lt;&gt; "", RIGHT(Table1577531128384858688182838[[#This Row],[Class (Dropdown)]],6),0)</f>
        <v>0</v>
      </c>
      <c r="Z181" s="108"/>
      <c r="AA181" s="107"/>
      <c r="AB181" s="111">
        <f>Table1577531128384858688182838[[#This Row],[Rate (Auto fill)]]*Table1577531128384858688182838[[#This Row],[Hours Groomed]]</f>
        <v>0</v>
      </c>
      <c r="AC181" s="32"/>
      <c r="AE181" s="85"/>
      <c r="AF181" s="85"/>
      <c r="AI181" s="33"/>
      <c r="AJ181" s="39"/>
      <c r="AK181" s="39"/>
      <c r="AL181" s="39"/>
      <c r="AM181" s="76"/>
      <c r="AN181" s="39"/>
      <c r="AO181" s="39"/>
      <c r="AP181" s="33"/>
      <c r="AQ181" s="77"/>
      <c r="AR181" s="39"/>
      <c r="AS181" s="39"/>
      <c r="AT181" s="76"/>
      <c r="AU181" s="39"/>
      <c r="AV181" s="78"/>
      <c r="AW181" s="33"/>
      <c r="AX181" s="77"/>
      <c r="AY181" s="39"/>
      <c r="AZ181" s="39"/>
      <c r="BA181" s="76"/>
      <c r="BB181" s="39"/>
      <c r="BC181" s="78"/>
      <c r="BD181" s="33"/>
      <c r="BE181" s="77"/>
      <c r="BF181" s="39"/>
      <c r="BG181" s="39"/>
      <c r="BH181" s="76"/>
      <c r="BI181" s="39"/>
      <c r="BJ181" s="78"/>
      <c r="BK181" s="33"/>
    </row>
    <row r="182" spans="1:63" x14ac:dyDescent="0.35">
      <c r="A182" s="77"/>
      <c r="B182" s="39"/>
      <c r="C182" s="39"/>
      <c r="D182" s="39"/>
      <c r="E182" s="39"/>
      <c r="F182" s="73"/>
      <c r="G182" s="95">
        <f>Table148745323334353633132333[[#This Row],[Hours Worked]]*Table148745323334353633132333[[#This Row],[Rate]]</f>
        <v>0</v>
      </c>
      <c r="H182" s="116"/>
      <c r="I182" s="118">
        <f>IF(Table148745323334353633132333[[#This Row],[Equipment Used (Dropdown)]] &lt;&gt; "", RIGHT(Table148745323334353633132333[[#This Row],[Equipment Used (Dropdown)]],6),0)</f>
        <v>0</v>
      </c>
      <c r="J182" s="94"/>
      <c r="K182" s="95">
        <f>Table148745323334353633132333[[#This Row],[Rate (Auto selects)]]*Table148745323334353633132333[[#This Row],[Hours Used]]</f>
        <v>0</v>
      </c>
      <c r="S182" s="33"/>
      <c r="T182" s="39"/>
      <c r="U182" s="39"/>
      <c r="V182" s="39"/>
      <c r="W182" s="39"/>
      <c r="X182" s="39"/>
      <c r="Y182" s="112">
        <f>IF(X182 &lt;&gt; "", RIGHT(Table1577531128384858688182838[[#This Row],[Class (Dropdown)]],6),0)</f>
        <v>0</v>
      </c>
      <c r="Z182" s="108"/>
      <c r="AA182" s="107"/>
      <c r="AB182" s="111">
        <f>Table1577531128384858688182838[[#This Row],[Rate (Auto fill)]]*Table1577531128384858688182838[[#This Row],[Hours Groomed]]</f>
        <v>0</v>
      </c>
      <c r="AC182" s="32"/>
      <c r="AE182" s="85"/>
      <c r="AF182" s="85"/>
      <c r="AI182" s="33"/>
      <c r="AJ182" s="39"/>
      <c r="AK182" s="39"/>
      <c r="AL182" s="39"/>
      <c r="AM182" s="76"/>
      <c r="AN182" s="39"/>
      <c r="AO182" s="39"/>
      <c r="AP182" s="33"/>
      <c r="AQ182" s="77"/>
      <c r="AR182" s="39"/>
      <c r="AS182" s="39"/>
      <c r="AT182" s="76"/>
      <c r="AU182" s="39"/>
      <c r="AV182" s="78"/>
      <c r="AW182" s="33"/>
      <c r="AX182" s="77"/>
      <c r="AY182" s="39"/>
      <c r="AZ182" s="39"/>
      <c r="BA182" s="76"/>
      <c r="BB182" s="39"/>
      <c r="BC182" s="78"/>
      <c r="BD182" s="33"/>
      <c r="BE182" s="77"/>
      <c r="BF182" s="39"/>
      <c r="BG182" s="39"/>
      <c r="BH182" s="76"/>
      <c r="BI182" s="39"/>
      <c r="BJ182" s="78"/>
      <c r="BK182" s="33"/>
    </row>
    <row r="183" spans="1:63" x14ac:dyDescent="0.35">
      <c r="A183" s="77"/>
      <c r="B183" s="39"/>
      <c r="C183" s="39"/>
      <c r="D183" s="39"/>
      <c r="E183" s="39"/>
      <c r="F183" s="73"/>
      <c r="G183" s="95">
        <f>Table148745323334353633132333[[#This Row],[Hours Worked]]*Table148745323334353633132333[[#This Row],[Rate]]</f>
        <v>0</v>
      </c>
      <c r="H183" s="116"/>
      <c r="I183" s="118">
        <f>IF(Table148745323334353633132333[[#This Row],[Equipment Used (Dropdown)]] &lt;&gt; "", RIGHT(Table148745323334353633132333[[#This Row],[Equipment Used (Dropdown)]],6),0)</f>
        <v>0</v>
      </c>
      <c r="J183" s="94"/>
      <c r="K183" s="95">
        <f>Table148745323334353633132333[[#This Row],[Rate (Auto selects)]]*Table148745323334353633132333[[#This Row],[Hours Used]]</f>
        <v>0</v>
      </c>
      <c r="S183" s="33"/>
      <c r="T183" s="39"/>
      <c r="U183" s="39"/>
      <c r="V183" s="39"/>
      <c r="W183" s="39"/>
      <c r="X183" s="39"/>
      <c r="Y183" s="112">
        <f>IF(X183 &lt;&gt; "", RIGHT(Table1577531128384858688182838[[#This Row],[Class (Dropdown)]],6),0)</f>
        <v>0</v>
      </c>
      <c r="Z183" s="108"/>
      <c r="AA183" s="107"/>
      <c r="AB183" s="111">
        <f>Table1577531128384858688182838[[#This Row],[Rate (Auto fill)]]*Table1577531128384858688182838[[#This Row],[Hours Groomed]]</f>
        <v>0</v>
      </c>
      <c r="AC183" s="32"/>
      <c r="AE183" s="85"/>
      <c r="AF183" s="85"/>
      <c r="AI183" s="33"/>
      <c r="AJ183" s="39"/>
      <c r="AK183" s="39"/>
      <c r="AL183" s="39"/>
      <c r="AM183" s="76"/>
      <c r="AN183" s="39"/>
      <c r="AO183" s="39"/>
      <c r="AP183" s="33"/>
      <c r="AQ183" s="77"/>
      <c r="AR183" s="39"/>
      <c r="AS183" s="39"/>
      <c r="AT183" s="76"/>
      <c r="AU183" s="39"/>
      <c r="AV183" s="78"/>
      <c r="AW183" s="33"/>
      <c r="AX183" s="77"/>
      <c r="AY183" s="39"/>
      <c r="AZ183" s="39"/>
      <c r="BA183" s="76"/>
      <c r="BB183" s="39"/>
      <c r="BC183" s="78"/>
      <c r="BD183" s="33"/>
      <c r="BE183" s="77"/>
      <c r="BF183" s="39"/>
      <c r="BG183" s="39"/>
      <c r="BH183" s="76"/>
      <c r="BI183" s="39"/>
      <c r="BJ183" s="78"/>
      <c r="BK183" s="33"/>
    </row>
    <row r="184" spans="1:63" x14ac:dyDescent="0.35">
      <c r="A184" s="77"/>
      <c r="B184" s="39"/>
      <c r="C184" s="39"/>
      <c r="D184" s="39"/>
      <c r="E184" s="39"/>
      <c r="F184" s="73"/>
      <c r="G184" s="95">
        <f>Table148745323334353633132333[[#This Row],[Hours Worked]]*Table148745323334353633132333[[#This Row],[Rate]]</f>
        <v>0</v>
      </c>
      <c r="H184" s="116"/>
      <c r="I184" s="118">
        <f>IF(Table148745323334353633132333[[#This Row],[Equipment Used (Dropdown)]] &lt;&gt; "", RIGHT(Table148745323334353633132333[[#This Row],[Equipment Used (Dropdown)]],6),0)</f>
        <v>0</v>
      </c>
      <c r="J184" s="94"/>
      <c r="K184" s="95">
        <f>Table148745323334353633132333[[#This Row],[Rate (Auto selects)]]*Table148745323334353633132333[[#This Row],[Hours Used]]</f>
        <v>0</v>
      </c>
      <c r="S184" s="33"/>
      <c r="T184" s="39"/>
      <c r="U184" s="39"/>
      <c r="V184" s="39"/>
      <c r="W184" s="39"/>
      <c r="X184" s="39"/>
      <c r="Y184" s="112">
        <f>IF(X184 &lt;&gt; "", RIGHT(Table1577531128384858688182838[[#This Row],[Class (Dropdown)]],6),0)</f>
        <v>0</v>
      </c>
      <c r="Z184" s="108"/>
      <c r="AA184" s="107"/>
      <c r="AB184" s="111">
        <f>Table1577531128384858688182838[[#This Row],[Rate (Auto fill)]]*Table1577531128384858688182838[[#This Row],[Hours Groomed]]</f>
        <v>0</v>
      </c>
      <c r="AC184" s="32"/>
      <c r="AE184" s="85"/>
      <c r="AF184" s="85"/>
      <c r="AI184" s="33"/>
      <c r="AJ184" s="39"/>
      <c r="AK184" s="39"/>
      <c r="AL184" s="39"/>
      <c r="AM184" s="76"/>
      <c r="AN184" s="39"/>
      <c r="AO184" s="39"/>
      <c r="AP184" s="33"/>
      <c r="AQ184" s="77"/>
      <c r="AR184" s="39"/>
      <c r="AS184" s="39"/>
      <c r="AT184" s="76"/>
      <c r="AU184" s="39"/>
      <c r="AV184" s="78"/>
      <c r="AW184" s="33"/>
      <c r="AX184" s="77"/>
      <c r="AY184" s="39"/>
      <c r="AZ184" s="39"/>
      <c r="BA184" s="76"/>
      <c r="BB184" s="39"/>
      <c r="BC184" s="78"/>
      <c r="BD184" s="33"/>
      <c r="BE184" s="77"/>
      <c r="BF184" s="39"/>
      <c r="BG184" s="39"/>
      <c r="BH184" s="76"/>
      <c r="BI184" s="39"/>
      <c r="BJ184" s="78"/>
      <c r="BK184" s="33"/>
    </row>
    <row r="185" spans="1:63" x14ac:dyDescent="0.35">
      <c r="A185" s="77"/>
      <c r="B185" s="39"/>
      <c r="C185" s="39"/>
      <c r="D185" s="39"/>
      <c r="E185" s="39"/>
      <c r="F185" s="73"/>
      <c r="G185" s="95">
        <f>Table148745323334353633132333[[#This Row],[Hours Worked]]*Table148745323334353633132333[[#This Row],[Rate]]</f>
        <v>0</v>
      </c>
      <c r="H185" s="116"/>
      <c r="I185" s="118">
        <f>IF(Table148745323334353633132333[[#This Row],[Equipment Used (Dropdown)]] &lt;&gt; "", RIGHT(Table148745323334353633132333[[#This Row],[Equipment Used (Dropdown)]],6),0)</f>
        <v>0</v>
      </c>
      <c r="J185" s="94"/>
      <c r="K185" s="95">
        <f>Table148745323334353633132333[[#This Row],[Rate (Auto selects)]]*Table148745323334353633132333[[#This Row],[Hours Used]]</f>
        <v>0</v>
      </c>
      <c r="S185" s="33"/>
      <c r="T185" s="39"/>
      <c r="U185" s="39"/>
      <c r="V185" s="39"/>
      <c r="W185" s="39"/>
      <c r="X185" s="39"/>
      <c r="Y185" s="112">
        <f>IF(X185 &lt;&gt; "", RIGHT(Table1577531128384858688182838[[#This Row],[Class (Dropdown)]],6),0)</f>
        <v>0</v>
      </c>
      <c r="Z185" s="108"/>
      <c r="AA185" s="107"/>
      <c r="AB185" s="111">
        <f>Table1577531128384858688182838[[#This Row],[Rate (Auto fill)]]*Table1577531128384858688182838[[#This Row],[Hours Groomed]]</f>
        <v>0</v>
      </c>
      <c r="AC185" s="32"/>
      <c r="AE185" s="85"/>
      <c r="AF185" s="85"/>
      <c r="AI185" s="33"/>
      <c r="AJ185" s="39"/>
      <c r="AK185" s="39"/>
      <c r="AL185" s="39"/>
      <c r="AM185" s="76"/>
      <c r="AN185" s="39"/>
      <c r="AO185" s="39"/>
      <c r="AP185" s="33"/>
      <c r="AQ185" s="77"/>
      <c r="AR185" s="39"/>
      <c r="AS185" s="39"/>
      <c r="AT185" s="76"/>
      <c r="AU185" s="39"/>
      <c r="AV185" s="78"/>
      <c r="AW185" s="33"/>
      <c r="AX185" s="77"/>
      <c r="AY185" s="39"/>
      <c r="AZ185" s="39"/>
      <c r="BA185" s="76"/>
      <c r="BB185" s="39"/>
      <c r="BC185" s="78"/>
      <c r="BD185" s="33"/>
      <c r="BE185" s="77"/>
      <c r="BF185" s="39"/>
      <c r="BG185" s="39"/>
      <c r="BH185" s="76"/>
      <c r="BI185" s="39"/>
      <c r="BJ185" s="78"/>
      <c r="BK185" s="33"/>
    </row>
    <row r="186" spans="1:63" x14ac:dyDescent="0.35">
      <c r="A186" s="77"/>
      <c r="B186" s="39"/>
      <c r="C186" s="39"/>
      <c r="D186" s="39"/>
      <c r="E186" s="39"/>
      <c r="F186" s="73"/>
      <c r="G186" s="95">
        <f>Table148745323334353633132333[[#This Row],[Hours Worked]]*Table148745323334353633132333[[#This Row],[Rate]]</f>
        <v>0</v>
      </c>
      <c r="H186" s="116"/>
      <c r="I186" s="118">
        <f>IF(Table148745323334353633132333[[#This Row],[Equipment Used (Dropdown)]] &lt;&gt; "", RIGHT(Table148745323334353633132333[[#This Row],[Equipment Used (Dropdown)]],6),0)</f>
        <v>0</v>
      </c>
      <c r="J186" s="94"/>
      <c r="K186" s="95">
        <f>Table148745323334353633132333[[#This Row],[Rate (Auto selects)]]*Table148745323334353633132333[[#This Row],[Hours Used]]</f>
        <v>0</v>
      </c>
      <c r="S186" s="33"/>
      <c r="T186" s="39"/>
      <c r="U186" s="39"/>
      <c r="V186" s="39"/>
      <c r="W186" s="39"/>
      <c r="X186" s="39"/>
      <c r="Y186" s="112">
        <f>IF(X186 &lt;&gt; "", RIGHT(Table1577531128384858688182838[[#This Row],[Class (Dropdown)]],6),0)</f>
        <v>0</v>
      </c>
      <c r="Z186" s="108"/>
      <c r="AA186" s="107"/>
      <c r="AB186" s="111">
        <f>Table1577531128384858688182838[[#This Row],[Rate (Auto fill)]]*Table1577531128384858688182838[[#This Row],[Hours Groomed]]</f>
        <v>0</v>
      </c>
      <c r="AC186" s="32"/>
      <c r="AE186" s="85"/>
      <c r="AF186" s="85"/>
      <c r="AI186" s="33"/>
      <c r="AJ186" s="39"/>
      <c r="AK186" s="39"/>
      <c r="AL186" s="39"/>
      <c r="AM186" s="76"/>
      <c r="AN186" s="39"/>
      <c r="AO186" s="39"/>
      <c r="AP186" s="33"/>
      <c r="AQ186" s="77"/>
      <c r="AR186" s="39"/>
      <c r="AS186" s="39"/>
      <c r="AT186" s="76"/>
      <c r="AU186" s="39"/>
      <c r="AV186" s="78"/>
      <c r="AW186" s="33"/>
      <c r="AX186" s="77"/>
      <c r="AY186" s="39"/>
      <c r="AZ186" s="39"/>
      <c r="BA186" s="76"/>
      <c r="BB186" s="39"/>
      <c r="BC186" s="78"/>
      <c r="BD186" s="33"/>
      <c r="BE186" s="77"/>
      <c r="BF186" s="39"/>
      <c r="BG186" s="39"/>
      <c r="BH186" s="76"/>
      <c r="BI186" s="39"/>
      <c r="BJ186" s="78"/>
      <c r="BK186" s="33"/>
    </row>
    <row r="187" spans="1:63" x14ac:dyDescent="0.35">
      <c r="A187" s="77"/>
      <c r="B187" s="39"/>
      <c r="C187" s="39"/>
      <c r="D187" s="39"/>
      <c r="E187" s="39"/>
      <c r="F187" s="73"/>
      <c r="G187" s="95">
        <f>Table148745323334353633132333[[#This Row],[Hours Worked]]*Table148745323334353633132333[[#This Row],[Rate]]</f>
        <v>0</v>
      </c>
      <c r="H187" s="116"/>
      <c r="I187" s="118">
        <f>IF(Table148745323334353633132333[[#This Row],[Equipment Used (Dropdown)]] &lt;&gt; "", RIGHT(Table148745323334353633132333[[#This Row],[Equipment Used (Dropdown)]],6),0)</f>
        <v>0</v>
      </c>
      <c r="J187" s="94"/>
      <c r="K187" s="95">
        <f>Table148745323334353633132333[[#This Row],[Rate (Auto selects)]]*Table148745323334353633132333[[#This Row],[Hours Used]]</f>
        <v>0</v>
      </c>
      <c r="S187" s="33"/>
      <c r="T187" s="39"/>
      <c r="U187" s="39"/>
      <c r="V187" s="39"/>
      <c r="W187" s="39"/>
      <c r="X187" s="39"/>
      <c r="Y187" s="112">
        <f>IF(X187 &lt;&gt; "", RIGHT(Table1577531128384858688182838[[#This Row],[Class (Dropdown)]],6),0)</f>
        <v>0</v>
      </c>
      <c r="Z187" s="108"/>
      <c r="AA187" s="107"/>
      <c r="AB187" s="111">
        <f>Table1577531128384858688182838[[#This Row],[Rate (Auto fill)]]*Table1577531128384858688182838[[#This Row],[Hours Groomed]]</f>
        <v>0</v>
      </c>
      <c r="AC187" s="32"/>
      <c r="AE187" s="85"/>
      <c r="AF187" s="85"/>
      <c r="AI187" s="33"/>
      <c r="AJ187" s="39"/>
      <c r="AK187" s="39"/>
      <c r="AL187" s="39"/>
      <c r="AM187" s="76"/>
      <c r="AN187" s="39"/>
      <c r="AO187" s="39"/>
      <c r="AP187" s="33"/>
      <c r="AQ187" s="77"/>
      <c r="AR187" s="39"/>
      <c r="AS187" s="39"/>
      <c r="AT187" s="76"/>
      <c r="AU187" s="39"/>
      <c r="AV187" s="78"/>
      <c r="AW187" s="33"/>
      <c r="AX187" s="77"/>
      <c r="AY187" s="39"/>
      <c r="AZ187" s="39"/>
      <c r="BA187" s="76"/>
      <c r="BB187" s="39"/>
      <c r="BC187" s="78"/>
      <c r="BD187" s="33"/>
      <c r="BE187" s="77"/>
      <c r="BF187" s="39"/>
      <c r="BG187" s="39"/>
      <c r="BH187" s="76"/>
      <c r="BI187" s="39"/>
      <c r="BJ187" s="78"/>
      <c r="BK187" s="33"/>
    </row>
    <row r="188" spans="1:63" x14ac:dyDescent="0.35">
      <c r="A188" s="77"/>
      <c r="B188" s="39"/>
      <c r="C188" s="39"/>
      <c r="D188" s="39"/>
      <c r="E188" s="39"/>
      <c r="F188" s="73"/>
      <c r="G188" s="95">
        <f>Table148745323334353633132333[[#This Row],[Hours Worked]]*Table148745323334353633132333[[#This Row],[Rate]]</f>
        <v>0</v>
      </c>
      <c r="H188" s="116"/>
      <c r="I188" s="118">
        <f>IF(Table148745323334353633132333[[#This Row],[Equipment Used (Dropdown)]] &lt;&gt; "", RIGHT(Table148745323334353633132333[[#This Row],[Equipment Used (Dropdown)]],6),0)</f>
        <v>0</v>
      </c>
      <c r="J188" s="94"/>
      <c r="K188" s="95">
        <f>Table148745323334353633132333[[#This Row],[Rate (Auto selects)]]*Table148745323334353633132333[[#This Row],[Hours Used]]</f>
        <v>0</v>
      </c>
      <c r="S188" s="33"/>
      <c r="T188" s="39"/>
      <c r="U188" s="39"/>
      <c r="V188" s="39"/>
      <c r="W188" s="39"/>
      <c r="X188" s="39"/>
      <c r="Y188" s="112">
        <f>IF(X188 &lt;&gt; "", RIGHT(Table1577531128384858688182838[[#This Row],[Class (Dropdown)]],6),0)</f>
        <v>0</v>
      </c>
      <c r="Z188" s="108"/>
      <c r="AA188" s="107"/>
      <c r="AB188" s="111">
        <f>Table1577531128384858688182838[[#This Row],[Rate (Auto fill)]]*Table1577531128384858688182838[[#This Row],[Hours Groomed]]</f>
        <v>0</v>
      </c>
      <c r="AC188" s="32"/>
      <c r="AE188" s="85"/>
      <c r="AF188" s="85"/>
      <c r="AI188" s="33"/>
      <c r="AJ188" s="39"/>
      <c r="AK188" s="39"/>
      <c r="AL188" s="39"/>
      <c r="AM188" s="76"/>
      <c r="AN188" s="39"/>
      <c r="AO188" s="39"/>
      <c r="AP188" s="33"/>
      <c r="AQ188" s="77"/>
      <c r="AR188" s="39"/>
      <c r="AS188" s="39"/>
      <c r="AT188" s="76"/>
      <c r="AU188" s="39"/>
      <c r="AV188" s="78"/>
      <c r="AW188" s="33"/>
      <c r="AX188" s="77"/>
      <c r="AY188" s="39"/>
      <c r="AZ188" s="39"/>
      <c r="BA188" s="76"/>
      <c r="BB188" s="39"/>
      <c r="BC188" s="78"/>
      <c r="BD188" s="33"/>
      <c r="BE188" s="77"/>
      <c r="BF188" s="39"/>
      <c r="BG188" s="39"/>
      <c r="BH188" s="76"/>
      <c r="BI188" s="39"/>
      <c r="BJ188" s="78"/>
      <c r="BK188" s="33"/>
    </row>
    <row r="189" spans="1:63" x14ac:dyDescent="0.35">
      <c r="A189" s="77"/>
      <c r="B189" s="39"/>
      <c r="C189" s="39"/>
      <c r="D189" s="39"/>
      <c r="E189" s="39"/>
      <c r="F189" s="73"/>
      <c r="G189" s="95">
        <f>Table148745323334353633132333[[#This Row],[Hours Worked]]*Table148745323334353633132333[[#This Row],[Rate]]</f>
        <v>0</v>
      </c>
      <c r="H189" s="116"/>
      <c r="I189" s="118">
        <f>IF(Table148745323334353633132333[[#This Row],[Equipment Used (Dropdown)]] &lt;&gt; "", RIGHT(Table148745323334353633132333[[#This Row],[Equipment Used (Dropdown)]],6),0)</f>
        <v>0</v>
      </c>
      <c r="J189" s="94"/>
      <c r="K189" s="95">
        <f>Table148745323334353633132333[[#This Row],[Rate (Auto selects)]]*Table148745323334353633132333[[#This Row],[Hours Used]]</f>
        <v>0</v>
      </c>
      <c r="S189" s="33"/>
      <c r="T189" s="39"/>
      <c r="U189" s="39"/>
      <c r="V189" s="39"/>
      <c r="W189" s="39"/>
      <c r="X189" s="39"/>
      <c r="Y189" s="112">
        <f>IF(X189 &lt;&gt; "", RIGHT(Table1577531128384858688182838[[#This Row],[Class (Dropdown)]],6),0)</f>
        <v>0</v>
      </c>
      <c r="Z189" s="108"/>
      <c r="AA189" s="107"/>
      <c r="AB189" s="111">
        <f>Table1577531128384858688182838[[#This Row],[Rate (Auto fill)]]*Table1577531128384858688182838[[#This Row],[Hours Groomed]]</f>
        <v>0</v>
      </c>
      <c r="AC189" s="32"/>
      <c r="AE189" s="85"/>
      <c r="AF189" s="85"/>
      <c r="AI189" s="33"/>
      <c r="AJ189" s="39"/>
      <c r="AK189" s="39"/>
      <c r="AL189" s="39"/>
      <c r="AM189" s="76"/>
      <c r="AN189" s="39"/>
      <c r="AO189" s="39"/>
      <c r="AP189" s="33"/>
      <c r="AQ189" s="77"/>
      <c r="AR189" s="39"/>
      <c r="AS189" s="39"/>
      <c r="AT189" s="76"/>
      <c r="AU189" s="39"/>
      <c r="AV189" s="78"/>
      <c r="AW189" s="33"/>
      <c r="AX189" s="77"/>
      <c r="AY189" s="39"/>
      <c r="AZ189" s="39"/>
      <c r="BA189" s="76"/>
      <c r="BB189" s="39"/>
      <c r="BC189" s="78"/>
      <c r="BD189" s="33"/>
      <c r="BE189" s="77"/>
      <c r="BF189" s="39"/>
      <c r="BG189" s="39"/>
      <c r="BH189" s="76"/>
      <c r="BI189" s="39"/>
      <c r="BJ189" s="78"/>
      <c r="BK189" s="33"/>
    </row>
    <row r="190" spans="1:63" x14ac:dyDescent="0.35">
      <c r="A190" s="77"/>
      <c r="B190" s="39"/>
      <c r="C190" s="39"/>
      <c r="D190" s="39"/>
      <c r="E190" s="39"/>
      <c r="F190" s="73"/>
      <c r="G190" s="95">
        <f>Table148745323334353633132333[[#This Row],[Hours Worked]]*Table148745323334353633132333[[#This Row],[Rate]]</f>
        <v>0</v>
      </c>
      <c r="H190" s="116"/>
      <c r="I190" s="118">
        <f>IF(Table148745323334353633132333[[#This Row],[Equipment Used (Dropdown)]] &lt;&gt; "", RIGHT(Table148745323334353633132333[[#This Row],[Equipment Used (Dropdown)]],6),0)</f>
        <v>0</v>
      </c>
      <c r="J190" s="94"/>
      <c r="K190" s="95">
        <f>Table148745323334353633132333[[#This Row],[Rate (Auto selects)]]*Table148745323334353633132333[[#This Row],[Hours Used]]</f>
        <v>0</v>
      </c>
      <c r="S190" s="33"/>
      <c r="T190" s="39"/>
      <c r="U190" s="39"/>
      <c r="V190" s="39"/>
      <c r="W190" s="39"/>
      <c r="X190" s="39"/>
      <c r="Y190" s="112">
        <f>IF(X190 &lt;&gt; "", RIGHT(Table1577531128384858688182838[[#This Row],[Class (Dropdown)]],6),0)</f>
        <v>0</v>
      </c>
      <c r="Z190" s="108"/>
      <c r="AA190" s="107"/>
      <c r="AB190" s="111">
        <f>Table1577531128384858688182838[[#This Row],[Rate (Auto fill)]]*Table1577531128384858688182838[[#This Row],[Hours Groomed]]</f>
        <v>0</v>
      </c>
      <c r="AC190" s="32"/>
      <c r="AE190" s="85"/>
      <c r="AF190" s="85"/>
      <c r="AI190" s="33"/>
      <c r="AJ190" s="39"/>
      <c r="AK190" s="39"/>
      <c r="AL190" s="39"/>
      <c r="AM190" s="76"/>
      <c r="AN190" s="39"/>
      <c r="AO190" s="39"/>
      <c r="AP190" s="33"/>
      <c r="AQ190" s="77"/>
      <c r="AR190" s="39"/>
      <c r="AS190" s="39"/>
      <c r="AT190" s="76"/>
      <c r="AU190" s="39"/>
      <c r="AV190" s="78"/>
      <c r="AW190" s="33"/>
      <c r="AX190" s="77"/>
      <c r="AY190" s="39"/>
      <c r="AZ190" s="39"/>
      <c r="BA190" s="76"/>
      <c r="BB190" s="39"/>
      <c r="BC190" s="78"/>
      <c r="BD190" s="33"/>
      <c r="BE190" s="77"/>
      <c r="BF190" s="39"/>
      <c r="BG190" s="39"/>
      <c r="BH190" s="76"/>
      <c r="BI190" s="39"/>
      <c r="BJ190" s="78"/>
      <c r="BK190" s="33"/>
    </row>
    <row r="191" spans="1:63" x14ac:dyDescent="0.35">
      <c r="A191" s="77"/>
      <c r="B191" s="39"/>
      <c r="C191" s="39"/>
      <c r="D191" s="39"/>
      <c r="E191" s="39"/>
      <c r="F191" s="73"/>
      <c r="G191" s="95">
        <f>Table148745323334353633132333[[#This Row],[Hours Worked]]*Table148745323334353633132333[[#This Row],[Rate]]</f>
        <v>0</v>
      </c>
      <c r="H191" s="116"/>
      <c r="I191" s="118">
        <f>IF(Table148745323334353633132333[[#This Row],[Equipment Used (Dropdown)]] &lt;&gt; "", RIGHT(Table148745323334353633132333[[#This Row],[Equipment Used (Dropdown)]],6),0)</f>
        <v>0</v>
      </c>
      <c r="J191" s="94"/>
      <c r="K191" s="95">
        <f>Table148745323334353633132333[[#This Row],[Rate (Auto selects)]]*Table148745323334353633132333[[#This Row],[Hours Used]]</f>
        <v>0</v>
      </c>
      <c r="S191" s="33"/>
      <c r="T191" s="39"/>
      <c r="U191" s="39"/>
      <c r="V191" s="39"/>
      <c r="W191" s="39"/>
      <c r="X191" s="39"/>
      <c r="Y191" s="112">
        <f>IF(X191 &lt;&gt; "", RIGHT(Table1577531128384858688182838[[#This Row],[Class (Dropdown)]],6),0)</f>
        <v>0</v>
      </c>
      <c r="Z191" s="108"/>
      <c r="AA191" s="107"/>
      <c r="AB191" s="111">
        <f>Table1577531128384858688182838[[#This Row],[Rate (Auto fill)]]*Table1577531128384858688182838[[#This Row],[Hours Groomed]]</f>
        <v>0</v>
      </c>
      <c r="AC191" s="32"/>
      <c r="AE191" s="85"/>
      <c r="AF191" s="85"/>
      <c r="AI191" s="33"/>
      <c r="AJ191" s="39"/>
      <c r="AK191" s="39"/>
      <c r="AL191" s="39"/>
      <c r="AM191" s="76"/>
      <c r="AN191" s="39"/>
      <c r="AO191" s="39"/>
      <c r="AP191" s="33"/>
      <c r="AQ191" s="77"/>
      <c r="AR191" s="39"/>
      <c r="AS191" s="39"/>
      <c r="AT191" s="76"/>
      <c r="AU191" s="39"/>
      <c r="AV191" s="78"/>
      <c r="AW191" s="33"/>
      <c r="AX191" s="77"/>
      <c r="AY191" s="39"/>
      <c r="AZ191" s="39"/>
      <c r="BA191" s="76"/>
      <c r="BB191" s="39"/>
      <c r="BC191" s="78"/>
      <c r="BD191" s="33"/>
      <c r="BE191" s="77"/>
      <c r="BF191" s="39"/>
      <c r="BG191" s="39"/>
      <c r="BH191" s="76"/>
      <c r="BI191" s="39"/>
      <c r="BJ191" s="78"/>
      <c r="BK191" s="33"/>
    </row>
    <row r="192" spans="1:63" x14ac:dyDescent="0.35">
      <c r="A192" s="77"/>
      <c r="B192" s="39"/>
      <c r="C192" s="39"/>
      <c r="D192" s="39"/>
      <c r="E192" s="39"/>
      <c r="F192" s="73"/>
      <c r="G192" s="95">
        <f>Table148745323334353633132333[[#This Row],[Hours Worked]]*Table148745323334353633132333[[#This Row],[Rate]]</f>
        <v>0</v>
      </c>
      <c r="H192" s="116"/>
      <c r="I192" s="118">
        <f>IF(Table148745323334353633132333[[#This Row],[Equipment Used (Dropdown)]] &lt;&gt; "", RIGHT(Table148745323334353633132333[[#This Row],[Equipment Used (Dropdown)]],6),0)</f>
        <v>0</v>
      </c>
      <c r="J192" s="94"/>
      <c r="K192" s="95">
        <f>Table148745323334353633132333[[#This Row],[Rate (Auto selects)]]*Table148745323334353633132333[[#This Row],[Hours Used]]</f>
        <v>0</v>
      </c>
      <c r="S192" s="33"/>
      <c r="T192" s="39"/>
      <c r="U192" s="39"/>
      <c r="V192" s="39"/>
      <c r="W192" s="39"/>
      <c r="X192" s="39"/>
      <c r="Y192" s="112">
        <f>IF(X192 &lt;&gt; "", RIGHT(Table1577531128384858688182838[[#This Row],[Class (Dropdown)]],6),0)</f>
        <v>0</v>
      </c>
      <c r="Z192" s="108"/>
      <c r="AA192" s="107"/>
      <c r="AB192" s="111">
        <f>Table1577531128384858688182838[[#This Row],[Rate (Auto fill)]]*Table1577531128384858688182838[[#This Row],[Hours Groomed]]</f>
        <v>0</v>
      </c>
      <c r="AC192" s="32"/>
      <c r="AE192" s="85"/>
      <c r="AF192" s="85"/>
      <c r="AI192" s="33"/>
      <c r="AJ192" s="39"/>
      <c r="AK192" s="39"/>
      <c r="AL192" s="39"/>
      <c r="AM192" s="76"/>
      <c r="AN192" s="39"/>
      <c r="AO192" s="39"/>
      <c r="AP192" s="33"/>
      <c r="AQ192" s="77"/>
      <c r="AR192" s="39"/>
      <c r="AS192" s="39"/>
      <c r="AT192" s="76"/>
      <c r="AU192" s="39"/>
      <c r="AV192" s="78"/>
      <c r="AW192" s="33"/>
      <c r="AX192" s="77"/>
      <c r="AY192" s="39"/>
      <c r="AZ192" s="39"/>
      <c r="BA192" s="76"/>
      <c r="BB192" s="39"/>
      <c r="BC192" s="78"/>
      <c r="BD192" s="33"/>
      <c r="BE192" s="77"/>
      <c r="BF192" s="39"/>
      <c r="BG192" s="39"/>
      <c r="BH192" s="76"/>
      <c r="BI192" s="39"/>
      <c r="BJ192" s="78"/>
      <c r="BK192" s="33"/>
    </row>
    <row r="193" spans="1:63" x14ac:dyDescent="0.35">
      <c r="A193" s="77"/>
      <c r="B193" s="39"/>
      <c r="C193" s="39"/>
      <c r="D193" s="39"/>
      <c r="E193" s="39"/>
      <c r="F193" s="73"/>
      <c r="G193" s="95">
        <f>Table148745323334353633132333[[#This Row],[Hours Worked]]*Table148745323334353633132333[[#This Row],[Rate]]</f>
        <v>0</v>
      </c>
      <c r="H193" s="116"/>
      <c r="I193" s="118">
        <f>IF(Table148745323334353633132333[[#This Row],[Equipment Used (Dropdown)]] &lt;&gt; "", RIGHT(Table148745323334353633132333[[#This Row],[Equipment Used (Dropdown)]],6),0)</f>
        <v>0</v>
      </c>
      <c r="J193" s="94"/>
      <c r="K193" s="95">
        <f>Table148745323334353633132333[[#This Row],[Rate (Auto selects)]]*Table148745323334353633132333[[#This Row],[Hours Used]]</f>
        <v>0</v>
      </c>
      <c r="S193" s="33"/>
      <c r="T193" s="39"/>
      <c r="U193" s="39"/>
      <c r="V193" s="39"/>
      <c r="W193" s="39"/>
      <c r="X193" s="39"/>
      <c r="Y193" s="112">
        <f>IF(X193 &lt;&gt; "", RIGHT(Table1577531128384858688182838[[#This Row],[Class (Dropdown)]],6),0)</f>
        <v>0</v>
      </c>
      <c r="Z193" s="108"/>
      <c r="AA193" s="107"/>
      <c r="AB193" s="111">
        <f>Table1577531128384858688182838[[#This Row],[Rate (Auto fill)]]*Table1577531128384858688182838[[#This Row],[Hours Groomed]]</f>
        <v>0</v>
      </c>
      <c r="AC193" s="32"/>
      <c r="AE193" s="85"/>
      <c r="AF193" s="85"/>
      <c r="AI193" s="33"/>
      <c r="AJ193" s="39"/>
      <c r="AK193" s="39"/>
      <c r="AL193" s="39"/>
      <c r="AM193" s="76"/>
      <c r="AN193" s="39"/>
      <c r="AO193" s="39"/>
      <c r="AP193" s="33"/>
      <c r="AQ193" s="77"/>
      <c r="AR193" s="39"/>
      <c r="AS193" s="39"/>
      <c r="AT193" s="76"/>
      <c r="AU193" s="39"/>
      <c r="AV193" s="78"/>
      <c r="AW193" s="33"/>
      <c r="AX193" s="77"/>
      <c r="AY193" s="39"/>
      <c r="AZ193" s="39"/>
      <c r="BA193" s="76"/>
      <c r="BB193" s="39"/>
      <c r="BC193" s="78"/>
      <c r="BD193" s="33"/>
      <c r="BE193" s="77"/>
      <c r="BF193" s="39"/>
      <c r="BG193" s="39"/>
      <c r="BH193" s="76"/>
      <c r="BI193" s="39"/>
      <c r="BJ193" s="78"/>
      <c r="BK193" s="33"/>
    </row>
    <row r="194" spans="1:63" x14ac:dyDescent="0.35">
      <c r="A194" s="77"/>
      <c r="B194" s="39"/>
      <c r="C194" s="39"/>
      <c r="D194" s="39"/>
      <c r="E194" s="39"/>
      <c r="F194" s="73"/>
      <c r="G194" s="95">
        <f>Table148745323334353633132333[[#This Row],[Hours Worked]]*Table148745323334353633132333[[#This Row],[Rate]]</f>
        <v>0</v>
      </c>
      <c r="H194" s="116"/>
      <c r="I194" s="118">
        <f>IF(Table148745323334353633132333[[#This Row],[Equipment Used (Dropdown)]] &lt;&gt; "", RIGHT(Table148745323334353633132333[[#This Row],[Equipment Used (Dropdown)]],6),0)</f>
        <v>0</v>
      </c>
      <c r="J194" s="94"/>
      <c r="K194" s="95">
        <f>Table148745323334353633132333[[#This Row],[Rate (Auto selects)]]*Table148745323334353633132333[[#This Row],[Hours Used]]</f>
        <v>0</v>
      </c>
      <c r="S194" s="33"/>
      <c r="T194" s="39"/>
      <c r="U194" s="39"/>
      <c r="V194" s="39"/>
      <c r="W194" s="39"/>
      <c r="X194" s="39"/>
      <c r="Y194" s="112">
        <f>IF(X194 &lt;&gt; "", RIGHT(Table1577531128384858688182838[[#This Row],[Class (Dropdown)]],6),0)</f>
        <v>0</v>
      </c>
      <c r="Z194" s="108"/>
      <c r="AA194" s="107"/>
      <c r="AB194" s="111">
        <f>Table1577531128384858688182838[[#This Row],[Rate (Auto fill)]]*Table1577531128384858688182838[[#This Row],[Hours Groomed]]</f>
        <v>0</v>
      </c>
      <c r="AC194" s="32"/>
      <c r="AE194" s="85"/>
      <c r="AF194" s="85"/>
      <c r="AI194" s="33"/>
      <c r="AJ194" s="39"/>
      <c r="AK194" s="39"/>
      <c r="AL194" s="39"/>
      <c r="AM194" s="76"/>
      <c r="AN194" s="39"/>
      <c r="AO194" s="39"/>
      <c r="AP194" s="33"/>
      <c r="AQ194" s="77"/>
      <c r="AR194" s="39"/>
      <c r="AS194" s="39"/>
      <c r="AT194" s="76"/>
      <c r="AU194" s="39"/>
      <c r="AV194" s="78"/>
      <c r="AW194" s="33"/>
      <c r="AX194" s="77"/>
      <c r="AY194" s="39"/>
      <c r="AZ194" s="39"/>
      <c r="BA194" s="76"/>
      <c r="BB194" s="39"/>
      <c r="BC194" s="78"/>
      <c r="BD194" s="33"/>
      <c r="BE194" s="77"/>
      <c r="BF194" s="39"/>
      <c r="BG194" s="39"/>
      <c r="BH194" s="76"/>
      <c r="BI194" s="39"/>
      <c r="BJ194" s="78"/>
      <c r="BK194" s="33"/>
    </row>
    <row r="195" spans="1:63" x14ac:dyDescent="0.35">
      <c r="A195" s="77"/>
      <c r="B195" s="39"/>
      <c r="C195" s="39"/>
      <c r="D195" s="39"/>
      <c r="E195" s="39"/>
      <c r="F195" s="73"/>
      <c r="G195" s="95">
        <f>Table148745323334353633132333[[#This Row],[Hours Worked]]*Table148745323334353633132333[[#This Row],[Rate]]</f>
        <v>0</v>
      </c>
      <c r="H195" s="116"/>
      <c r="I195" s="118">
        <f>IF(Table148745323334353633132333[[#This Row],[Equipment Used (Dropdown)]] &lt;&gt; "", RIGHT(Table148745323334353633132333[[#This Row],[Equipment Used (Dropdown)]],6),0)</f>
        <v>0</v>
      </c>
      <c r="J195" s="94"/>
      <c r="K195" s="95">
        <f>Table148745323334353633132333[[#This Row],[Rate (Auto selects)]]*Table148745323334353633132333[[#This Row],[Hours Used]]</f>
        <v>0</v>
      </c>
      <c r="S195" s="33"/>
      <c r="T195" s="39"/>
      <c r="U195" s="39"/>
      <c r="V195" s="39"/>
      <c r="W195" s="39"/>
      <c r="X195" s="39"/>
      <c r="Y195" s="112">
        <f>IF(X195 &lt;&gt; "", RIGHT(Table1577531128384858688182838[[#This Row],[Class (Dropdown)]],6),0)</f>
        <v>0</v>
      </c>
      <c r="Z195" s="108"/>
      <c r="AA195" s="107"/>
      <c r="AB195" s="111">
        <f>Table1577531128384858688182838[[#This Row],[Rate (Auto fill)]]*Table1577531128384858688182838[[#This Row],[Hours Groomed]]</f>
        <v>0</v>
      </c>
      <c r="AC195" s="32"/>
      <c r="AE195" s="85"/>
      <c r="AF195" s="85"/>
      <c r="AI195" s="33"/>
      <c r="AJ195" s="39"/>
      <c r="AK195" s="39"/>
      <c r="AL195" s="39"/>
      <c r="AM195" s="76"/>
      <c r="AN195" s="39"/>
      <c r="AO195" s="39"/>
      <c r="AP195" s="33"/>
      <c r="AQ195" s="77"/>
      <c r="AR195" s="39"/>
      <c r="AS195" s="39"/>
      <c r="AT195" s="76"/>
      <c r="AU195" s="39"/>
      <c r="AV195" s="78"/>
      <c r="AW195" s="33"/>
      <c r="AX195" s="77"/>
      <c r="AY195" s="39"/>
      <c r="AZ195" s="39"/>
      <c r="BA195" s="76"/>
      <c r="BB195" s="39"/>
      <c r="BC195" s="78"/>
      <c r="BD195" s="33"/>
      <c r="BE195" s="77"/>
      <c r="BF195" s="39"/>
      <c r="BG195" s="39"/>
      <c r="BH195" s="76"/>
      <c r="BI195" s="39"/>
      <c r="BJ195" s="78"/>
      <c r="BK195" s="33"/>
    </row>
    <row r="196" spans="1:63" x14ac:dyDescent="0.35">
      <c r="A196" s="77"/>
      <c r="B196" s="39"/>
      <c r="C196" s="39"/>
      <c r="D196" s="39"/>
      <c r="E196" s="39"/>
      <c r="F196" s="73"/>
      <c r="G196" s="95">
        <f>Table148745323334353633132333[[#This Row],[Hours Worked]]*Table148745323334353633132333[[#This Row],[Rate]]</f>
        <v>0</v>
      </c>
      <c r="H196" s="116"/>
      <c r="I196" s="118">
        <f>IF(Table148745323334353633132333[[#This Row],[Equipment Used (Dropdown)]] &lt;&gt; "", RIGHT(Table148745323334353633132333[[#This Row],[Equipment Used (Dropdown)]],6),0)</f>
        <v>0</v>
      </c>
      <c r="J196" s="94"/>
      <c r="K196" s="95">
        <f>Table148745323334353633132333[[#This Row],[Rate (Auto selects)]]*Table148745323334353633132333[[#This Row],[Hours Used]]</f>
        <v>0</v>
      </c>
      <c r="S196" s="33"/>
      <c r="T196" s="39"/>
      <c r="U196" s="39"/>
      <c r="V196" s="39"/>
      <c r="W196" s="39"/>
      <c r="X196" s="39"/>
      <c r="Y196" s="112">
        <f>IF(X196 &lt;&gt; "", RIGHT(Table1577531128384858688182838[[#This Row],[Class (Dropdown)]],6),0)</f>
        <v>0</v>
      </c>
      <c r="Z196" s="108"/>
      <c r="AA196" s="107"/>
      <c r="AB196" s="111">
        <f>Table1577531128384858688182838[[#This Row],[Rate (Auto fill)]]*Table1577531128384858688182838[[#This Row],[Hours Groomed]]</f>
        <v>0</v>
      </c>
      <c r="AC196" s="32"/>
      <c r="AE196" s="85"/>
      <c r="AF196" s="85"/>
      <c r="AI196" s="33"/>
      <c r="AJ196" s="39"/>
      <c r="AK196" s="39"/>
      <c r="AL196" s="39"/>
      <c r="AM196" s="76"/>
      <c r="AN196" s="39"/>
      <c r="AO196" s="39"/>
      <c r="AP196" s="33"/>
      <c r="AQ196" s="77"/>
      <c r="AR196" s="39"/>
      <c r="AS196" s="39"/>
      <c r="AT196" s="76"/>
      <c r="AU196" s="39"/>
      <c r="AV196" s="78"/>
      <c r="AW196" s="33"/>
      <c r="AX196" s="77"/>
      <c r="AY196" s="39"/>
      <c r="AZ196" s="39"/>
      <c r="BA196" s="76"/>
      <c r="BB196" s="39"/>
      <c r="BC196" s="78"/>
      <c r="BD196" s="33"/>
      <c r="BE196" s="77"/>
      <c r="BF196" s="39"/>
      <c r="BG196" s="39"/>
      <c r="BH196" s="76"/>
      <c r="BI196" s="39"/>
      <c r="BJ196" s="78"/>
      <c r="BK196" s="33"/>
    </row>
    <row r="197" spans="1:63" x14ac:dyDescent="0.35">
      <c r="A197" s="77"/>
      <c r="B197" s="39"/>
      <c r="C197" s="39"/>
      <c r="D197" s="39"/>
      <c r="E197" s="39"/>
      <c r="F197" s="73"/>
      <c r="G197" s="95">
        <f>Table148745323334353633132333[[#This Row],[Hours Worked]]*Table148745323334353633132333[[#This Row],[Rate]]</f>
        <v>0</v>
      </c>
      <c r="H197" s="116"/>
      <c r="I197" s="118">
        <f>IF(Table148745323334353633132333[[#This Row],[Equipment Used (Dropdown)]] &lt;&gt; "", RIGHT(Table148745323334353633132333[[#This Row],[Equipment Used (Dropdown)]],6),0)</f>
        <v>0</v>
      </c>
      <c r="J197" s="94"/>
      <c r="K197" s="95">
        <f>Table148745323334353633132333[[#This Row],[Rate (Auto selects)]]*Table148745323334353633132333[[#This Row],[Hours Used]]</f>
        <v>0</v>
      </c>
      <c r="S197" s="33"/>
      <c r="T197" s="39"/>
      <c r="U197" s="39"/>
      <c r="V197" s="39"/>
      <c r="W197" s="39"/>
      <c r="X197" s="39"/>
      <c r="Y197" s="112">
        <f>IF(X197 &lt;&gt; "", RIGHT(Table1577531128384858688182838[[#This Row],[Class (Dropdown)]],6),0)</f>
        <v>0</v>
      </c>
      <c r="Z197" s="108"/>
      <c r="AA197" s="107"/>
      <c r="AB197" s="111">
        <f>Table1577531128384858688182838[[#This Row],[Rate (Auto fill)]]*Table1577531128384858688182838[[#This Row],[Hours Groomed]]</f>
        <v>0</v>
      </c>
      <c r="AC197" s="32"/>
      <c r="AE197" s="85"/>
      <c r="AF197" s="85"/>
      <c r="AI197" s="33"/>
      <c r="AJ197" s="39"/>
      <c r="AK197" s="39"/>
      <c r="AL197" s="39"/>
      <c r="AM197" s="76"/>
      <c r="AN197" s="39"/>
      <c r="AO197" s="39"/>
      <c r="AP197" s="33"/>
      <c r="AQ197" s="77"/>
      <c r="AR197" s="39"/>
      <c r="AS197" s="39"/>
      <c r="AT197" s="76"/>
      <c r="AU197" s="39"/>
      <c r="AV197" s="78"/>
      <c r="AW197" s="33"/>
      <c r="AX197" s="77"/>
      <c r="AY197" s="39"/>
      <c r="AZ197" s="39"/>
      <c r="BA197" s="76"/>
      <c r="BB197" s="39"/>
      <c r="BC197" s="78"/>
      <c r="BD197" s="33"/>
      <c r="BE197" s="77"/>
      <c r="BF197" s="39"/>
      <c r="BG197" s="39"/>
      <c r="BH197" s="76"/>
      <c r="BI197" s="39"/>
      <c r="BJ197" s="78"/>
      <c r="BK197" s="33"/>
    </row>
    <row r="198" spans="1:63" x14ac:dyDescent="0.35">
      <c r="A198" s="77"/>
      <c r="B198" s="39"/>
      <c r="C198" s="39"/>
      <c r="D198" s="39"/>
      <c r="E198" s="39"/>
      <c r="F198" s="73"/>
      <c r="G198" s="95">
        <f>Table148745323334353633132333[[#This Row],[Hours Worked]]*Table148745323334353633132333[[#This Row],[Rate]]</f>
        <v>0</v>
      </c>
      <c r="H198" s="116"/>
      <c r="I198" s="118">
        <f>IF(Table148745323334353633132333[[#This Row],[Equipment Used (Dropdown)]] &lt;&gt; "", RIGHT(Table148745323334353633132333[[#This Row],[Equipment Used (Dropdown)]],6),0)</f>
        <v>0</v>
      </c>
      <c r="J198" s="94"/>
      <c r="K198" s="95">
        <f>Table148745323334353633132333[[#This Row],[Rate (Auto selects)]]*Table148745323334353633132333[[#This Row],[Hours Used]]</f>
        <v>0</v>
      </c>
      <c r="S198" s="33"/>
      <c r="T198" s="39"/>
      <c r="U198" s="39"/>
      <c r="V198" s="39"/>
      <c r="W198" s="39"/>
      <c r="X198" s="39"/>
      <c r="Y198" s="112">
        <f>IF(X198 &lt;&gt; "", RIGHT(Table1577531128384858688182838[[#This Row],[Class (Dropdown)]],6),0)</f>
        <v>0</v>
      </c>
      <c r="Z198" s="108"/>
      <c r="AA198" s="107"/>
      <c r="AB198" s="111">
        <f>Table1577531128384858688182838[[#This Row],[Rate (Auto fill)]]*Table1577531128384858688182838[[#This Row],[Hours Groomed]]</f>
        <v>0</v>
      </c>
      <c r="AC198" s="32"/>
      <c r="AE198" s="85"/>
      <c r="AF198" s="85"/>
      <c r="AI198" s="33"/>
      <c r="AJ198" s="39"/>
      <c r="AK198" s="39"/>
      <c r="AL198" s="39"/>
      <c r="AM198" s="76"/>
      <c r="AN198" s="39"/>
      <c r="AO198" s="39"/>
      <c r="AP198" s="33"/>
      <c r="AQ198" s="77"/>
      <c r="AR198" s="39"/>
      <c r="AS198" s="39"/>
      <c r="AT198" s="76"/>
      <c r="AU198" s="39"/>
      <c r="AV198" s="78"/>
      <c r="AW198" s="33"/>
      <c r="AX198" s="77"/>
      <c r="AY198" s="39"/>
      <c r="AZ198" s="39"/>
      <c r="BA198" s="76"/>
      <c r="BB198" s="39"/>
      <c r="BC198" s="78"/>
      <c r="BD198" s="33"/>
      <c r="BE198" s="77"/>
      <c r="BF198" s="39"/>
      <c r="BG198" s="39"/>
      <c r="BH198" s="76"/>
      <c r="BI198" s="39"/>
      <c r="BJ198" s="78"/>
      <c r="BK198" s="33"/>
    </row>
    <row r="199" spans="1:63" x14ac:dyDescent="0.35">
      <c r="A199" s="77"/>
      <c r="B199" s="39"/>
      <c r="C199" s="39"/>
      <c r="D199" s="39"/>
      <c r="E199" s="39"/>
      <c r="F199" s="73"/>
      <c r="G199" s="95">
        <f>Table148745323334353633132333[[#This Row],[Hours Worked]]*Table148745323334353633132333[[#This Row],[Rate]]</f>
        <v>0</v>
      </c>
      <c r="H199" s="116"/>
      <c r="I199" s="118">
        <f>IF(Table148745323334353633132333[[#This Row],[Equipment Used (Dropdown)]] &lt;&gt; "", RIGHT(Table148745323334353633132333[[#This Row],[Equipment Used (Dropdown)]],6),0)</f>
        <v>0</v>
      </c>
      <c r="J199" s="94"/>
      <c r="K199" s="95">
        <f>Table148745323334353633132333[[#This Row],[Rate (Auto selects)]]*Table148745323334353633132333[[#This Row],[Hours Used]]</f>
        <v>0</v>
      </c>
      <c r="S199" s="33"/>
      <c r="T199" s="39"/>
      <c r="U199" s="39"/>
      <c r="V199" s="39"/>
      <c r="W199" s="39"/>
      <c r="X199" s="39"/>
      <c r="Y199" s="112">
        <f>IF(X199 &lt;&gt; "", RIGHT(Table1577531128384858688182838[[#This Row],[Class (Dropdown)]],6),0)</f>
        <v>0</v>
      </c>
      <c r="Z199" s="108"/>
      <c r="AA199" s="107"/>
      <c r="AB199" s="111">
        <f>Table1577531128384858688182838[[#This Row],[Rate (Auto fill)]]*Table1577531128384858688182838[[#This Row],[Hours Groomed]]</f>
        <v>0</v>
      </c>
      <c r="AC199" s="32"/>
      <c r="AE199" s="85"/>
      <c r="AF199" s="85"/>
      <c r="AI199" s="33"/>
      <c r="AJ199" s="39"/>
      <c r="AK199" s="39"/>
      <c r="AL199" s="39"/>
      <c r="AM199" s="76"/>
      <c r="AN199" s="39"/>
      <c r="AO199" s="39"/>
      <c r="AP199" s="33"/>
      <c r="AQ199" s="77"/>
      <c r="AR199" s="39"/>
      <c r="AS199" s="39"/>
      <c r="AT199" s="76"/>
      <c r="AU199" s="39"/>
      <c r="AV199" s="78"/>
      <c r="AW199" s="33"/>
      <c r="AX199" s="77"/>
      <c r="AY199" s="39"/>
      <c r="AZ199" s="39"/>
      <c r="BA199" s="76"/>
      <c r="BB199" s="39"/>
      <c r="BC199" s="78"/>
      <c r="BD199" s="33"/>
      <c r="BE199" s="77"/>
      <c r="BF199" s="39"/>
      <c r="BG199" s="39"/>
      <c r="BH199" s="76"/>
      <c r="BI199" s="39"/>
      <c r="BJ199" s="78"/>
      <c r="BK199" s="33"/>
    </row>
    <row r="200" spans="1:63" x14ac:dyDescent="0.35">
      <c r="A200" s="77"/>
      <c r="B200" s="39"/>
      <c r="C200" s="39"/>
      <c r="D200" s="39"/>
      <c r="E200" s="39"/>
      <c r="F200" s="73"/>
      <c r="G200" s="95">
        <f>Table148745323334353633132333[[#This Row],[Hours Worked]]*Table148745323334353633132333[[#This Row],[Rate]]</f>
        <v>0</v>
      </c>
      <c r="H200" s="116"/>
      <c r="I200" s="118">
        <f>IF(Table148745323334353633132333[[#This Row],[Equipment Used (Dropdown)]] &lt;&gt; "", RIGHT(Table148745323334353633132333[[#This Row],[Equipment Used (Dropdown)]],6),0)</f>
        <v>0</v>
      </c>
      <c r="J200" s="94"/>
      <c r="K200" s="95">
        <f>Table148745323334353633132333[[#This Row],[Rate (Auto selects)]]*Table148745323334353633132333[[#This Row],[Hours Used]]</f>
        <v>0</v>
      </c>
      <c r="S200" s="33"/>
      <c r="T200" s="39"/>
      <c r="U200" s="39"/>
      <c r="V200" s="39"/>
      <c r="W200" s="39"/>
      <c r="X200" s="39"/>
      <c r="Y200" s="112">
        <f>IF(X200 &lt;&gt; "", RIGHT(Table1577531128384858688182838[[#This Row],[Class (Dropdown)]],6),0)</f>
        <v>0</v>
      </c>
      <c r="Z200" s="108"/>
      <c r="AA200" s="107"/>
      <c r="AB200" s="111">
        <f>Table1577531128384858688182838[[#This Row],[Rate (Auto fill)]]*Table1577531128384858688182838[[#This Row],[Hours Groomed]]</f>
        <v>0</v>
      </c>
      <c r="AC200" s="32"/>
      <c r="AE200" s="85"/>
      <c r="AF200" s="85"/>
      <c r="AI200" s="33"/>
      <c r="AJ200" s="39"/>
      <c r="AK200" s="39"/>
      <c r="AL200" s="39"/>
      <c r="AM200" s="76"/>
      <c r="AN200" s="39"/>
      <c r="AO200" s="39"/>
      <c r="AP200" s="33"/>
      <c r="AQ200" s="77"/>
      <c r="AR200" s="39"/>
      <c r="AS200" s="39"/>
      <c r="AT200" s="76"/>
      <c r="AU200" s="39"/>
      <c r="AV200" s="78"/>
      <c r="AW200" s="33"/>
      <c r="AX200" s="77"/>
      <c r="AY200" s="39"/>
      <c r="AZ200" s="39"/>
      <c r="BA200" s="76"/>
      <c r="BB200" s="39"/>
      <c r="BC200" s="78"/>
      <c r="BD200" s="33"/>
      <c r="BE200" s="77"/>
      <c r="BF200" s="39"/>
      <c r="BG200" s="39"/>
      <c r="BH200" s="76"/>
      <c r="BI200" s="39"/>
      <c r="BJ200" s="78"/>
      <c r="BK200" s="33"/>
    </row>
    <row r="201" spans="1:63" x14ac:dyDescent="0.35">
      <c r="A201" s="77"/>
      <c r="B201" s="39"/>
      <c r="C201" s="39"/>
      <c r="D201" s="39"/>
      <c r="E201" s="39"/>
      <c r="F201" s="73"/>
      <c r="G201" s="95">
        <f>Table148745323334353633132333[[#This Row],[Hours Worked]]*Table148745323334353633132333[[#This Row],[Rate]]</f>
        <v>0</v>
      </c>
      <c r="H201" s="116"/>
      <c r="I201" s="118">
        <f>IF(Table148745323334353633132333[[#This Row],[Equipment Used (Dropdown)]] &lt;&gt; "", RIGHT(Table148745323334353633132333[[#This Row],[Equipment Used (Dropdown)]],6),0)</f>
        <v>0</v>
      </c>
      <c r="J201" s="94"/>
      <c r="K201" s="95">
        <f>Table148745323334353633132333[[#This Row],[Rate (Auto selects)]]*Table148745323334353633132333[[#This Row],[Hours Used]]</f>
        <v>0</v>
      </c>
      <c r="S201" s="33"/>
      <c r="T201" s="39"/>
      <c r="U201" s="39"/>
      <c r="V201" s="39"/>
      <c r="W201" s="39"/>
      <c r="X201" s="39"/>
      <c r="Y201" s="112">
        <f>IF(X201 &lt;&gt; "", RIGHT(Table1577531128384858688182838[[#This Row],[Class (Dropdown)]],6),0)</f>
        <v>0</v>
      </c>
      <c r="Z201" s="108"/>
      <c r="AA201" s="107"/>
      <c r="AB201" s="111">
        <f>Table1577531128384858688182838[[#This Row],[Rate (Auto fill)]]*Table1577531128384858688182838[[#This Row],[Hours Groomed]]</f>
        <v>0</v>
      </c>
      <c r="AC201" s="32"/>
      <c r="AE201" s="85"/>
      <c r="AF201" s="85"/>
      <c r="AI201" s="33"/>
      <c r="AJ201" s="39"/>
      <c r="AK201" s="39"/>
      <c r="AL201" s="39"/>
      <c r="AM201" s="76"/>
      <c r="AN201" s="39"/>
      <c r="AO201" s="39"/>
      <c r="AP201" s="33"/>
      <c r="AQ201" s="77"/>
      <c r="AR201" s="39"/>
      <c r="AS201" s="39"/>
      <c r="AT201" s="76"/>
      <c r="AU201" s="39"/>
      <c r="AV201" s="78"/>
      <c r="AW201" s="33"/>
      <c r="AX201" s="77"/>
      <c r="AY201" s="39"/>
      <c r="AZ201" s="39"/>
      <c r="BA201" s="76"/>
      <c r="BB201" s="39"/>
      <c r="BC201" s="78"/>
      <c r="BD201" s="33"/>
      <c r="BE201" s="77"/>
      <c r="BF201" s="39"/>
      <c r="BG201" s="39"/>
      <c r="BH201" s="76"/>
      <c r="BI201" s="39"/>
      <c r="BJ201" s="78"/>
      <c r="BK201" s="33"/>
    </row>
    <row r="202" spans="1:63" ht="15.6" thickBot="1" x14ac:dyDescent="0.4">
      <c r="A202" s="81"/>
      <c r="B202" s="82"/>
      <c r="C202" s="82"/>
      <c r="D202" s="82"/>
      <c r="E202" s="82"/>
      <c r="F202" s="86"/>
      <c r="G202" s="95">
        <f>Table148745323334353633132333[[#This Row],[Hours Worked]]*Table148745323334353633132333[[#This Row],[Rate]]</f>
        <v>0</v>
      </c>
      <c r="H202" s="116"/>
      <c r="I202" s="118">
        <f>IF(Table148745323334353633132333[[#This Row],[Equipment Used (Dropdown)]] &lt;&gt; "", RIGHT(Table148745323334353633132333[[#This Row],[Equipment Used (Dropdown)]],6),0)</f>
        <v>0</v>
      </c>
      <c r="J202" s="94"/>
      <c r="K202" s="95">
        <f>Table148745323334353633132333[[#This Row],[Rate (Auto selects)]]*Table148745323334353633132333[[#This Row],[Hours Used]]</f>
        <v>0</v>
      </c>
      <c r="S202" s="33"/>
      <c r="T202" s="39"/>
      <c r="U202" s="39"/>
      <c r="V202" s="39"/>
      <c r="W202" s="39"/>
      <c r="X202" s="39"/>
      <c r="Y202" s="112">
        <f>IF(X202 &lt;&gt; "", RIGHT(Table1577531128384858688182838[[#This Row],[Class (Dropdown)]],6),0)</f>
        <v>0</v>
      </c>
      <c r="Z202" s="108"/>
      <c r="AA202" s="107"/>
      <c r="AB202" s="111">
        <f>Table1577531128384858688182838[[#This Row],[Rate (Auto fill)]]*Table1577531128384858688182838[[#This Row],[Hours Groomed]]</f>
        <v>0</v>
      </c>
      <c r="AC202" s="32"/>
      <c r="AE202" s="85"/>
      <c r="AF202" s="85"/>
      <c r="AI202" s="33"/>
      <c r="AJ202" s="39"/>
      <c r="AK202" s="39"/>
      <c r="AL202" s="39"/>
      <c r="AM202" s="76"/>
      <c r="AN202" s="39"/>
      <c r="AO202" s="39"/>
      <c r="AP202" s="33"/>
      <c r="AQ202" s="81"/>
      <c r="AR202" s="82"/>
      <c r="AS202" s="82"/>
      <c r="AT202" s="87"/>
      <c r="AU202" s="82"/>
      <c r="AV202" s="83"/>
      <c r="AW202" s="33"/>
      <c r="AX202" s="81"/>
      <c r="AY202" s="82"/>
      <c r="AZ202" s="82"/>
      <c r="BA202" s="87"/>
      <c r="BB202" s="82"/>
      <c r="BC202" s="83"/>
      <c r="BD202" s="33"/>
      <c r="BE202" s="81"/>
      <c r="BF202" s="82"/>
      <c r="BG202" s="82"/>
      <c r="BH202" s="87"/>
      <c r="BI202" s="82"/>
      <c r="BJ202" s="83"/>
      <c r="BK202" s="33"/>
    </row>
    <row r="203" spans="1:63" x14ac:dyDescent="0.35">
      <c r="A203" s="88"/>
      <c r="B203" s="88"/>
      <c r="C203" s="88"/>
      <c r="D203" s="88"/>
      <c r="E203" s="89"/>
      <c r="F203" s="90"/>
      <c r="G203" s="90"/>
      <c r="H203" s="113"/>
      <c r="I203" s="90"/>
      <c r="J203" s="90"/>
      <c r="S203" s="88"/>
      <c r="T203" s="88"/>
      <c r="U203" s="88"/>
      <c r="V203" s="88"/>
      <c r="W203" s="90"/>
      <c r="X203" s="88"/>
      <c r="Y203" s="90"/>
      <c r="AG203" s="88"/>
      <c r="AH203" s="88"/>
      <c r="AI203" s="88"/>
      <c r="AJ203" s="88"/>
      <c r="AK203" s="88"/>
      <c r="AL203" s="88"/>
      <c r="AN203" s="88"/>
      <c r="AO203" s="88"/>
      <c r="AP203" s="88"/>
      <c r="AQ203" s="90"/>
      <c r="AR203" s="88"/>
      <c r="AS203" s="88"/>
      <c r="AU203" s="88"/>
      <c r="AV203" s="88"/>
      <c r="AW203" s="88"/>
      <c r="AX203" s="90"/>
      <c r="AY203" s="88"/>
      <c r="AZ203" s="88"/>
      <c r="BB203" s="88"/>
      <c r="BC203" s="88"/>
      <c r="BD203" s="88"/>
      <c r="BE203" s="88"/>
      <c r="BF203" s="88"/>
      <c r="BG203" s="88"/>
    </row>
    <row r="204" spans="1:63" x14ac:dyDescent="0.35">
      <c r="A204" s="88"/>
      <c r="B204" s="88"/>
      <c r="C204" s="88"/>
      <c r="D204" s="88"/>
      <c r="E204" s="89"/>
      <c r="F204" s="90"/>
      <c r="G204" s="90"/>
      <c r="H204" s="113"/>
      <c r="I204" s="90"/>
      <c r="J204" s="90"/>
      <c r="S204" s="88"/>
      <c r="T204" s="88"/>
      <c r="U204" s="88"/>
      <c r="V204" s="88"/>
      <c r="W204" s="90"/>
      <c r="X204" s="88"/>
      <c r="Y204" s="90"/>
      <c r="AG204" s="88"/>
      <c r="AH204" s="88"/>
      <c r="AI204" s="88"/>
      <c r="AJ204" s="88"/>
      <c r="AK204" s="88"/>
      <c r="AL204" s="88"/>
      <c r="AN204" s="88"/>
      <c r="AO204" s="88"/>
      <c r="AP204" s="88"/>
      <c r="AQ204" s="90"/>
      <c r="AR204" s="88"/>
      <c r="AS204" s="88"/>
      <c r="AU204" s="88"/>
      <c r="AV204" s="88"/>
      <c r="AW204" s="88"/>
      <c r="AX204" s="90"/>
      <c r="AY204" s="88"/>
      <c r="AZ204" s="88"/>
      <c r="BB204" s="88"/>
      <c r="BC204" s="88"/>
      <c r="BD204" s="88"/>
      <c r="BE204" s="88"/>
      <c r="BF204" s="88"/>
      <c r="BG204" s="88"/>
    </row>
  </sheetData>
  <mergeCells count="14">
    <mergeCell ref="AX6:BC6"/>
    <mergeCell ref="BE6:BH6"/>
    <mergeCell ref="D1:F1"/>
    <mergeCell ref="G1:H1"/>
    <mergeCell ref="J1:P1"/>
    <mergeCell ref="A3:D3"/>
    <mergeCell ref="A4:D4"/>
    <mergeCell ref="A6:E6"/>
    <mergeCell ref="H6:K6"/>
    <mergeCell ref="M7:O7"/>
    <mergeCell ref="T6:AB6"/>
    <mergeCell ref="AD6:AH6"/>
    <mergeCell ref="AJ6:AO6"/>
    <mergeCell ref="AQ6:AV6"/>
  </mergeCells>
  <dataValidations count="5">
    <dataValidation type="list" allowBlank="1" showInputMessage="1" showErrorMessage="1" sqref="W8:W202" xr:uid="{B88525FD-646C-40DE-926B-9B7100BECC94}">
      <formula1>$AD$8:$AD$42</formula1>
    </dataValidation>
    <dataValidation type="list" allowBlank="1" showInputMessage="1" showErrorMessage="1" sqref="H8:H202" xr:uid="{531570D5-A628-4FF8-B4B6-A00E695209CC}">
      <formula1>$M$9:$M$37</formula1>
    </dataValidation>
    <dataValidation allowBlank="1" showErrorMessage="1" prompt="Enter Meal expenses in this column under this heading" sqref="AX6 BE6" xr:uid="{1B0FB452-A0D0-47B4-9A67-5981131F9198}"/>
    <dataValidation allowBlank="1" showErrorMessage="1" prompt="Enter Transport expenses in this column under this heading" sqref="AQ6" xr:uid="{3B337B69-42DD-4157-BFEF-D91A0B11EE78}"/>
    <dataValidation type="list" allowBlank="1" showInputMessage="1" showErrorMessage="1" sqref="X8:X202" xr:uid="{6066CE21-9F02-4B05-ABE5-A9AFD52716D4}">
      <formula1>$Q$8:$Q$17</formula1>
    </dataValidation>
  </dataValidations>
  <pageMargins left="0.7" right="0.7" top="0.75" bottom="0.75" header="0.3" footer="0.3"/>
  <drawing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B17C9-D95A-4FFD-92CA-28AD1A42CC9C}">
  <dimension ref="A1:BT204"/>
  <sheetViews>
    <sheetView topLeftCell="G1" zoomScale="40" zoomScaleNormal="40" workbookViewId="0">
      <selection activeCell="J4" sqref="J4:P4"/>
    </sheetView>
  </sheetViews>
  <sheetFormatPr defaultColWidth="0" defaultRowHeight="15" x14ac:dyDescent="0.35"/>
  <cols>
    <col min="1" max="1" width="16.6328125" style="85" customWidth="1"/>
    <col min="2" max="2" width="19.6328125" style="85" bestFit="1" customWidth="1"/>
    <col min="3" max="3" width="11.36328125" style="85" customWidth="1"/>
    <col min="4" max="4" width="23.6328125" style="85" bestFit="1" customWidth="1"/>
    <col min="5" max="5" width="24.08984375" style="91" bestFit="1" customWidth="1"/>
    <col min="6" max="6" width="31.1796875" style="92" customWidth="1"/>
    <col min="7" max="7" width="24.08984375" style="92" customWidth="1"/>
    <col min="8" max="8" width="30.81640625" style="114" customWidth="1"/>
    <col min="9" max="9" width="24.08984375" style="92" customWidth="1"/>
    <col min="10" max="10" width="26.453125" style="92" bestFit="1" customWidth="1"/>
    <col min="11" max="11" width="31.1796875" style="33" customWidth="1"/>
    <col min="12" max="12" width="24.81640625" style="33" customWidth="1"/>
    <col min="13" max="13" width="23.1796875" style="33" customWidth="1"/>
    <col min="14" max="14" width="25.90625" style="33" bestFit="1" customWidth="1"/>
    <col min="15" max="15" width="17.453125" style="33" customWidth="1"/>
    <col min="16" max="16" width="18.81640625" style="33" customWidth="1"/>
    <col min="17" max="17" width="12.1796875" style="33" bestFit="1" customWidth="1"/>
    <col min="18" max="18" width="9.1796875" style="33" bestFit="1" customWidth="1"/>
    <col min="19" max="19" width="7.36328125" style="85" customWidth="1"/>
    <col min="20" max="20" width="20" style="85" bestFit="1" customWidth="1"/>
    <col min="21" max="21" width="16.1796875" style="85" customWidth="1"/>
    <col min="22" max="22" width="16.453125" style="85" bestFit="1" customWidth="1"/>
    <col min="23" max="23" width="17.90625" style="92" customWidth="1"/>
    <col min="24" max="24" width="17.08984375" style="85" bestFit="1" customWidth="1"/>
    <col min="25" max="25" width="15.90625" style="92" customWidth="1"/>
    <col min="26" max="26" width="15.90625" style="33" customWidth="1"/>
    <col min="27" max="27" width="13.90625" style="85" bestFit="1" customWidth="1"/>
    <col min="28" max="28" width="13.6328125" style="85" bestFit="1" customWidth="1"/>
    <col min="29" max="30" width="18.81640625" style="85" bestFit="1" customWidth="1"/>
    <col min="31" max="31" width="13.453125" style="33" bestFit="1" customWidth="1"/>
    <col min="32" max="32" width="16.1796875" style="33" bestFit="1" customWidth="1"/>
    <col min="33" max="33" width="17.1796875" style="85" customWidth="1"/>
    <col min="34" max="34" width="11.36328125" style="85" bestFit="1" customWidth="1"/>
    <col min="35" max="35" width="28.1796875" style="85" bestFit="1" customWidth="1"/>
    <col min="36" max="36" width="14.54296875" style="85" bestFit="1" customWidth="1"/>
    <col min="37" max="37" width="30.6328125" style="85" bestFit="1" customWidth="1"/>
    <col min="38" max="38" width="29.90625" style="85" bestFit="1" customWidth="1"/>
    <col min="39" max="39" width="18.90625" style="33" bestFit="1" customWidth="1"/>
    <col min="40" max="41" width="20.08984375" style="85" bestFit="1" customWidth="1"/>
    <col min="42" max="42" width="25.81640625" style="85" customWidth="1"/>
    <col min="43" max="43" width="14.54296875" style="92" bestFit="1" customWidth="1"/>
    <col min="44" max="44" width="28.1796875" style="85" customWidth="1"/>
    <col min="45" max="45" width="27.453125" style="85" customWidth="1"/>
    <col min="46" max="46" width="18.90625" style="33" bestFit="1" customWidth="1"/>
    <col min="47" max="48" width="20.08984375" style="85" bestFit="1" customWidth="1"/>
    <col min="49" max="49" width="22.81640625" style="85" customWidth="1"/>
    <col min="50" max="50" width="13.90625" style="92" bestFit="1" customWidth="1"/>
    <col min="51" max="51" width="28.1796875" style="85" customWidth="1"/>
    <col min="52" max="52" width="27.453125" style="85" customWidth="1"/>
    <col min="53" max="53" width="18.90625" style="33" bestFit="1" customWidth="1"/>
    <col min="54" max="54" width="20.08984375" style="85" bestFit="1" customWidth="1"/>
    <col min="55" max="55" width="20.81640625" style="85" customWidth="1"/>
    <col min="56" max="56" width="24.90625" style="85" customWidth="1"/>
    <col min="57" max="57" width="14.08984375" style="85" bestFit="1" customWidth="1"/>
    <col min="58" max="58" width="28.1796875" style="85" customWidth="1"/>
    <col min="59" max="59" width="27.453125" style="85" customWidth="1"/>
    <col min="60" max="60" width="18.90625" style="33" bestFit="1" customWidth="1"/>
    <col min="61" max="72" width="0" style="57" hidden="1" customWidth="1"/>
    <col min="73" max="16384" width="8.81640625" style="57" hidden="1"/>
  </cols>
  <sheetData>
    <row r="1" spans="1:63" s="33" customFormat="1" ht="86.4" customHeight="1" thickBot="1" x14ac:dyDescent="0.55000000000000004">
      <c r="D1" s="135" t="s">
        <v>46</v>
      </c>
      <c r="E1" s="136"/>
      <c r="F1" s="137"/>
      <c r="G1" s="138" t="s">
        <v>47</v>
      </c>
      <c r="H1" s="139"/>
      <c r="I1" s="58"/>
      <c r="J1" s="140" t="s">
        <v>33</v>
      </c>
      <c r="K1" s="140"/>
      <c r="L1" s="140"/>
      <c r="M1" s="140"/>
      <c r="N1" s="140"/>
      <c r="O1" s="140"/>
      <c r="P1" s="140"/>
    </row>
    <row r="2" spans="1:63" s="33" customFormat="1" ht="8.4" customHeight="1" thickBot="1" x14ac:dyDescent="0.4">
      <c r="F2" s="58"/>
      <c r="G2" s="58"/>
      <c r="H2" s="58"/>
      <c r="I2" s="58"/>
    </row>
    <row r="3" spans="1:63" ht="40.950000000000003" customHeight="1" thickBot="1" x14ac:dyDescent="0.45">
      <c r="A3" s="141" t="s">
        <v>3</v>
      </c>
      <c r="B3" s="142"/>
      <c r="C3" s="142"/>
      <c r="D3" s="143"/>
      <c r="E3" s="33"/>
      <c r="F3" s="58"/>
      <c r="G3" s="58"/>
      <c r="H3" s="58"/>
      <c r="I3" s="58"/>
      <c r="J3" s="25" t="s">
        <v>23</v>
      </c>
      <c r="K3" s="25" t="s">
        <v>24</v>
      </c>
      <c r="L3" s="25" t="s">
        <v>5</v>
      </c>
      <c r="M3" s="25" t="s">
        <v>25</v>
      </c>
      <c r="N3" s="25" t="s">
        <v>26</v>
      </c>
      <c r="O3" s="25" t="s">
        <v>27</v>
      </c>
      <c r="P3" s="25" t="s">
        <v>28</v>
      </c>
      <c r="S3" s="33"/>
      <c r="T3" s="33"/>
      <c r="U3" s="33"/>
      <c r="V3" s="33"/>
      <c r="W3" s="33"/>
      <c r="X3" s="33"/>
      <c r="Y3" s="33"/>
      <c r="AA3" s="33"/>
      <c r="AB3" s="33"/>
      <c r="AC3" s="33"/>
      <c r="AD3" s="33"/>
      <c r="AG3" s="33"/>
      <c r="AH3" s="33"/>
      <c r="AI3" s="33"/>
      <c r="AJ3" s="33"/>
      <c r="AK3" s="33"/>
      <c r="AL3" s="33"/>
      <c r="AN3" s="33"/>
      <c r="AO3" s="33"/>
      <c r="AP3" s="33"/>
      <c r="AQ3" s="33"/>
      <c r="AR3" s="33"/>
      <c r="AS3" s="33"/>
      <c r="AU3" s="33"/>
      <c r="AV3" s="33"/>
      <c r="AW3" s="33"/>
      <c r="AX3" s="33"/>
      <c r="AY3" s="33"/>
      <c r="AZ3" s="33"/>
      <c r="BB3" s="33"/>
      <c r="BC3" s="33"/>
      <c r="BD3" s="33"/>
      <c r="BE3" s="33"/>
      <c r="BF3" s="33"/>
      <c r="BG3" s="33"/>
    </row>
    <row r="4" spans="1:63" ht="35.25" customHeight="1" thickBot="1" x14ac:dyDescent="0.45">
      <c r="A4" s="144" t="s">
        <v>29</v>
      </c>
      <c r="B4" s="145"/>
      <c r="C4" s="145"/>
      <c r="D4" s="146"/>
      <c r="E4" s="59"/>
      <c r="F4" s="60"/>
      <c r="G4" s="60"/>
      <c r="H4" s="60"/>
      <c r="I4" s="60"/>
      <c r="J4" s="61">
        <f>SUM(G8:G5577)</f>
        <v>0</v>
      </c>
      <c r="K4" s="61">
        <f>SUM(Table14874532333435363[Total Equipment Usage ($)])</f>
        <v>0</v>
      </c>
      <c r="L4" s="61">
        <f>SUM(AB8:AB5577)</f>
        <v>0</v>
      </c>
      <c r="M4" s="61">
        <f>SUM(Table15374972535455565[Cost])</f>
        <v>0</v>
      </c>
      <c r="N4" s="61">
        <f>SUM(Table158754122939495969[Cost])</f>
        <v>0</v>
      </c>
      <c r="O4" s="61">
        <f>SUM(Table159755133040506070[Cost])</f>
        <v>0</v>
      </c>
      <c r="P4" s="61">
        <f>SUM(Table160756143141516171[Cost])</f>
        <v>0</v>
      </c>
      <c r="S4" s="33"/>
      <c r="T4" s="33"/>
      <c r="U4" s="33"/>
      <c r="V4" s="33"/>
      <c r="W4" s="33"/>
      <c r="X4" s="33"/>
      <c r="Y4" s="33"/>
      <c r="AA4" s="33"/>
      <c r="AB4" s="104"/>
      <c r="AC4" s="104"/>
      <c r="AD4" s="33"/>
      <c r="AG4" s="33"/>
      <c r="AH4" s="33"/>
      <c r="AI4" s="33"/>
      <c r="AJ4" s="33"/>
      <c r="AK4" s="33"/>
      <c r="AL4" s="33"/>
      <c r="AN4" s="33"/>
      <c r="AO4" s="33"/>
      <c r="AP4" s="33"/>
      <c r="AQ4" s="33"/>
      <c r="AR4" s="33"/>
      <c r="AS4" s="33"/>
      <c r="AU4" s="33"/>
      <c r="AV4" s="33"/>
      <c r="AW4" s="33"/>
      <c r="AX4" s="33"/>
      <c r="AY4" s="33"/>
      <c r="AZ4" s="33"/>
      <c r="BB4" s="33"/>
      <c r="BC4" s="33"/>
      <c r="BD4" s="33"/>
      <c r="BE4" s="33"/>
      <c r="BF4" s="33"/>
      <c r="BG4" s="33"/>
    </row>
    <row r="5" spans="1:63" s="63" customFormat="1" ht="10.199999999999999" customHeight="1" thickBot="1" x14ac:dyDescent="0.4">
      <c r="A5" s="62"/>
      <c r="B5" s="62"/>
      <c r="C5" s="62"/>
      <c r="D5" s="62"/>
      <c r="F5" s="64"/>
      <c r="G5" s="64"/>
      <c r="H5" s="64"/>
      <c r="I5" s="64"/>
      <c r="J5" s="64"/>
      <c r="M5" s="65"/>
      <c r="N5" s="65"/>
      <c r="O5" s="65"/>
      <c r="P5" s="65"/>
    </row>
    <row r="6" spans="1:63" ht="34.5" customHeight="1" thickBot="1" x14ac:dyDescent="0.4">
      <c r="A6" s="131" t="s">
        <v>44</v>
      </c>
      <c r="B6" s="132"/>
      <c r="C6" s="132"/>
      <c r="D6" s="132"/>
      <c r="E6" s="133"/>
      <c r="F6" s="103" t="s">
        <v>61</v>
      </c>
      <c r="H6" s="134" t="s">
        <v>45</v>
      </c>
      <c r="I6" s="126"/>
      <c r="J6" s="126"/>
      <c r="K6" s="126"/>
      <c r="T6" s="130" t="s">
        <v>5</v>
      </c>
      <c r="U6" s="127"/>
      <c r="V6" s="127"/>
      <c r="W6" s="127"/>
      <c r="X6" s="127"/>
      <c r="Y6" s="127"/>
      <c r="Z6" s="127"/>
      <c r="AA6" s="127"/>
      <c r="AB6" s="127"/>
      <c r="AD6" s="127" t="s">
        <v>94</v>
      </c>
      <c r="AE6" s="127"/>
      <c r="AF6" s="127"/>
      <c r="AG6" s="127"/>
      <c r="AH6" s="127"/>
      <c r="AJ6" s="127" t="s">
        <v>25</v>
      </c>
      <c r="AK6" s="127"/>
      <c r="AL6" s="127"/>
      <c r="AM6" s="127"/>
      <c r="AN6" s="127"/>
      <c r="AO6" s="127"/>
      <c r="AQ6" s="126" t="s">
        <v>26</v>
      </c>
      <c r="AR6" s="126"/>
      <c r="AS6" s="126"/>
      <c r="AT6" s="126"/>
      <c r="AU6" s="126"/>
      <c r="AV6" s="126"/>
      <c r="AX6" s="127" t="s">
        <v>87</v>
      </c>
      <c r="AY6" s="127"/>
      <c r="AZ6" s="127"/>
      <c r="BA6" s="127"/>
      <c r="BB6" s="127"/>
      <c r="BC6" s="127"/>
      <c r="BE6" s="127" t="s">
        <v>28</v>
      </c>
      <c r="BF6" s="127"/>
      <c r="BG6" s="127"/>
      <c r="BH6" s="127"/>
    </row>
    <row r="7" spans="1:63" ht="42.75" customHeight="1" x14ac:dyDescent="0.35">
      <c r="A7" s="66" t="s">
        <v>6</v>
      </c>
      <c r="B7" s="26" t="s">
        <v>30</v>
      </c>
      <c r="C7" s="26" t="s">
        <v>31</v>
      </c>
      <c r="D7" s="26" t="s">
        <v>7</v>
      </c>
      <c r="E7" s="26" t="s">
        <v>8</v>
      </c>
      <c r="F7" s="26" t="s">
        <v>9</v>
      </c>
      <c r="G7" s="93" t="s">
        <v>32</v>
      </c>
      <c r="H7" s="93" t="s">
        <v>85</v>
      </c>
      <c r="I7" s="93" t="s">
        <v>86</v>
      </c>
      <c r="J7" s="93" t="s">
        <v>22</v>
      </c>
      <c r="K7" s="93" t="s">
        <v>49</v>
      </c>
      <c r="M7" s="128" t="s">
        <v>34</v>
      </c>
      <c r="N7" s="129"/>
      <c r="O7" s="129"/>
      <c r="Q7" s="26" t="s">
        <v>41</v>
      </c>
      <c r="R7" s="26" t="s">
        <v>9</v>
      </c>
      <c r="S7" s="33"/>
      <c r="T7" s="67" t="s">
        <v>6</v>
      </c>
      <c r="U7" s="27" t="s">
        <v>38</v>
      </c>
      <c r="V7" s="27" t="s">
        <v>39</v>
      </c>
      <c r="W7" s="27" t="s">
        <v>95</v>
      </c>
      <c r="X7" s="27" t="s">
        <v>97</v>
      </c>
      <c r="Y7" s="27" t="s">
        <v>96</v>
      </c>
      <c r="Z7" s="27" t="s">
        <v>89</v>
      </c>
      <c r="AA7" s="27" t="s">
        <v>40</v>
      </c>
      <c r="AB7" s="68" t="s">
        <v>48</v>
      </c>
      <c r="AC7" s="69"/>
      <c r="AD7" s="70" t="s">
        <v>92</v>
      </c>
      <c r="AE7" s="28" t="s">
        <v>93</v>
      </c>
      <c r="AF7" s="28" t="s">
        <v>12</v>
      </c>
      <c r="AG7" s="28" t="s">
        <v>90</v>
      </c>
      <c r="AH7" s="29" t="s">
        <v>91</v>
      </c>
      <c r="AI7" s="71"/>
      <c r="AJ7" s="26" t="s">
        <v>6</v>
      </c>
      <c r="AK7" s="26" t="s">
        <v>10</v>
      </c>
      <c r="AL7" s="26" t="s">
        <v>11</v>
      </c>
      <c r="AM7" s="26" t="s">
        <v>35</v>
      </c>
      <c r="AN7" s="26" t="s">
        <v>36</v>
      </c>
      <c r="AO7" s="26" t="s">
        <v>37</v>
      </c>
      <c r="AP7" s="33"/>
      <c r="AQ7" s="30" t="s">
        <v>6</v>
      </c>
      <c r="AR7" s="27" t="s">
        <v>10</v>
      </c>
      <c r="AS7" s="27" t="s">
        <v>11</v>
      </c>
      <c r="AT7" s="27" t="s">
        <v>35</v>
      </c>
      <c r="AU7" s="27" t="s">
        <v>36</v>
      </c>
      <c r="AV7" s="31" t="s">
        <v>37</v>
      </c>
      <c r="AW7" s="33"/>
      <c r="AX7" s="30" t="s">
        <v>6</v>
      </c>
      <c r="AY7" s="27" t="s">
        <v>10</v>
      </c>
      <c r="AZ7" s="27" t="s">
        <v>53</v>
      </c>
      <c r="BA7" s="27" t="s">
        <v>35</v>
      </c>
      <c r="BB7" s="27" t="s">
        <v>36</v>
      </c>
      <c r="BC7" s="31" t="s">
        <v>37</v>
      </c>
      <c r="BD7" s="33"/>
      <c r="BE7" s="30" t="s">
        <v>6</v>
      </c>
      <c r="BF7" s="27" t="s">
        <v>43</v>
      </c>
      <c r="BG7" s="27" t="s">
        <v>42</v>
      </c>
      <c r="BH7" s="27" t="s">
        <v>35</v>
      </c>
      <c r="BI7" s="27" t="s">
        <v>36</v>
      </c>
      <c r="BJ7" s="31" t="s">
        <v>37</v>
      </c>
      <c r="BK7" s="33"/>
    </row>
    <row r="8" spans="1:63" ht="30" x14ac:dyDescent="0.35">
      <c r="A8" s="72"/>
      <c r="B8" s="39"/>
      <c r="C8" s="39"/>
      <c r="D8" s="39"/>
      <c r="E8" s="39"/>
      <c r="F8" s="73"/>
      <c r="G8" s="95">
        <f>Table14874532333435363313233343[[#This Row],[Hours Worked]]*Table14874532333435363313233343[[#This Row],[Rate]]</f>
        <v>0</v>
      </c>
      <c r="H8" s="115"/>
      <c r="I8" s="117">
        <f>IF(Table14874532333435363313233343[[#This Row],[Equipment Used (Dropdown)]] &lt;&gt; "", RIGHT(Table14874532333435363313233343[[#This Row],[Equipment Used (Dropdown)]],6),0)</f>
        <v>0</v>
      </c>
      <c r="J8" s="94"/>
      <c r="K8" s="95">
        <f>Table14874532333435363313233343[[#This Row],[Rate (Auto selects)]]*Table14874532333435363313233343[[#This Row],[Hours Used]]</f>
        <v>0</v>
      </c>
      <c r="M8" s="74" t="s">
        <v>84</v>
      </c>
      <c r="N8" s="24" t="s">
        <v>21</v>
      </c>
      <c r="O8" s="106" t="s">
        <v>9</v>
      </c>
      <c r="Q8" s="40" t="s">
        <v>136</v>
      </c>
      <c r="R8" s="61">
        <v>173</v>
      </c>
      <c r="S8" s="33"/>
      <c r="T8" s="75"/>
      <c r="U8" s="39"/>
      <c r="V8" s="39"/>
      <c r="W8" s="39"/>
      <c r="X8" s="39"/>
      <c r="Y8" s="112">
        <f>IF(X8 &lt;&gt; "", RIGHT(Table157753112838485868818283848[[#This Row],[Class (Dropdown)]],6),0)</f>
        <v>0</v>
      </c>
      <c r="Z8" s="108"/>
      <c r="AA8" s="107"/>
      <c r="AB8" s="111">
        <f>Table157753112838485868818283848[[#This Row],[Rate (Auto fill)]]*Table157753112838485868818283848[[#This Row],[Hours Groomed]]</f>
        <v>0</v>
      </c>
      <c r="AC8" s="32"/>
      <c r="AD8" s="73"/>
      <c r="AE8" s="39"/>
      <c r="AF8" s="39"/>
      <c r="AG8" s="39"/>
      <c r="AH8" s="78"/>
      <c r="AI8" s="33"/>
      <c r="AJ8" s="75"/>
      <c r="AK8" s="39"/>
      <c r="AL8" s="39"/>
      <c r="AM8" s="76"/>
      <c r="AN8" s="39"/>
      <c r="AO8" s="39"/>
      <c r="AP8" s="33"/>
      <c r="AQ8" s="72"/>
      <c r="AR8" s="39"/>
      <c r="AS8" s="39"/>
      <c r="AT8" s="76"/>
      <c r="AU8" s="39"/>
      <c r="AV8" s="78"/>
      <c r="AW8" s="33"/>
      <c r="AX8" s="72"/>
      <c r="AY8" s="39"/>
      <c r="AZ8" s="39"/>
      <c r="BA8" s="76"/>
      <c r="BB8" s="39"/>
      <c r="BC8" s="78"/>
      <c r="BD8" s="33"/>
      <c r="BE8" s="72"/>
      <c r="BF8" s="39"/>
      <c r="BG8" s="39"/>
      <c r="BH8" s="76"/>
      <c r="BI8" s="39"/>
      <c r="BJ8" s="78"/>
      <c r="BK8" s="33"/>
    </row>
    <row r="9" spans="1:63" ht="45.6" customHeight="1" x14ac:dyDescent="0.35">
      <c r="A9" s="77"/>
      <c r="B9" s="39"/>
      <c r="C9" s="39"/>
      <c r="D9" s="39"/>
      <c r="E9" s="39"/>
      <c r="F9" s="73"/>
      <c r="G9" s="95">
        <f>Table14874532333435363313233343[[#This Row],[Hours Worked]]*Table14874532333435363313233343[[#This Row],[Rate]]</f>
        <v>0</v>
      </c>
      <c r="H9" s="116"/>
      <c r="I9" s="117">
        <f>IF(Table14874532333435363313233343[[#This Row],[Equipment Used (Dropdown)]] &lt;&gt; "", RIGHT(Table14874532333435363313233343[[#This Row],[Equipment Used (Dropdown)]],6),0)</f>
        <v>0</v>
      </c>
      <c r="J9" s="94"/>
      <c r="K9" s="95">
        <f>Table14874532333435363313233343[[#This Row],[Rate (Auto selects)]]*Table14874532333435363313233343[[#This Row],[Hours Used]]</f>
        <v>0</v>
      </c>
      <c r="M9" s="94" t="s">
        <v>121</v>
      </c>
      <c r="N9" s="94" t="s">
        <v>58</v>
      </c>
      <c r="O9" s="107">
        <v>15.58</v>
      </c>
      <c r="Q9" s="40" t="s">
        <v>135</v>
      </c>
      <c r="R9" s="61">
        <v>131</v>
      </c>
      <c r="S9" s="33"/>
      <c r="T9" s="39"/>
      <c r="U9" s="39"/>
      <c r="V9" s="39"/>
      <c r="W9" s="39"/>
      <c r="X9" s="39"/>
      <c r="Y9" s="112">
        <f>IF(X9 &lt;&gt; "", RIGHT(Table157753112838485868818283848[[#This Row],[Class (Dropdown)]],6),0)</f>
        <v>0</v>
      </c>
      <c r="Z9" s="108"/>
      <c r="AA9" s="107"/>
      <c r="AB9" s="111">
        <f>Table157753112838485868818283848[[#This Row],[Rate (Auto fill)]]*Table157753112838485868818283848[[#This Row],[Hours Groomed]]</f>
        <v>0</v>
      </c>
      <c r="AC9" s="32"/>
      <c r="AD9" s="73"/>
      <c r="AE9" s="39"/>
      <c r="AF9" s="39"/>
      <c r="AG9" s="39"/>
      <c r="AH9" s="78"/>
      <c r="AI9" s="33"/>
      <c r="AJ9" s="39"/>
      <c r="AK9" s="39"/>
      <c r="AL9" s="39"/>
      <c r="AM9" s="76"/>
      <c r="AN9" s="39"/>
      <c r="AO9" s="39"/>
      <c r="AP9" s="33"/>
      <c r="AQ9" s="77"/>
      <c r="AR9" s="39"/>
      <c r="AS9" s="39"/>
      <c r="AT9" s="76"/>
      <c r="AU9" s="39"/>
      <c r="AV9" s="78"/>
      <c r="AW9" s="33"/>
      <c r="AX9" s="72"/>
      <c r="AY9" s="39"/>
      <c r="AZ9" s="39"/>
      <c r="BA9" s="76"/>
      <c r="BB9" s="39"/>
      <c r="BC9" s="78"/>
      <c r="BD9" s="33"/>
      <c r="BE9" s="77"/>
      <c r="BF9" s="39"/>
      <c r="BG9" s="39"/>
      <c r="BH9" s="76"/>
      <c r="BI9" s="39"/>
      <c r="BJ9" s="78"/>
      <c r="BK9" s="33"/>
    </row>
    <row r="10" spans="1:63" ht="44.4" customHeight="1" x14ac:dyDescent="0.35">
      <c r="A10" s="72"/>
      <c r="B10" s="39"/>
      <c r="C10" s="39"/>
      <c r="D10" s="39"/>
      <c r="E10" s="39"/>
      <c r="F10" s="73"/>
      <c r="G10" s="95">
        <f>Table14874532333435363313233343[[#This Row],[Hours Worked]]*Table14874532333435363313233343[[#This Row],[Rate]]</f>
        <v>0</v>
      </c>
      <c r="H10" s="115"/>
      <c r="I10" s="117">
        <f>IF(Table14874532333435363313233343[[#This Row],[Equipment Used (Dropdown)]] &lt;&gt; "", RIGHT(Table14874532333435363313233343[[#This Row],[Equipment Used (Dropdown)]],6),0)</f>
        <v>0</v>
      </c>
      <c r="J10" s="94"/>
      <c r="K10" s="95">
        <f>Table14874532333435363313233343[[#This Row],[Rate (Auto selects)]]*Table14874532333435363313233343[[#This Row],[Hours Used]]</f>
        <v>0</v>
      </c>
      <c r="M10" s="94" t="s">
        <v>122</v>
      </c>
      <c r="N10" s="94" t="s">
        <v>59</v>
      </c>
      <c r="O10" s="107">
        <v>11.51</v>
      </c>
      <c r="Q10" s="40" t="s">
        <v>134</v>
      </c>
      <c r="R10" s="61">
        <v>76</v>
      </c>
      <c r="S10" s="33"/>
      <c r="T10" s="39"/>
      <c r="U10" s="39"/>
      <c r="V10" s="39"/>
      <c r="W10" s="39"/>
      <c r="X10" s="39"/>
      <c r="Y10" s="112">
        <f>IF(X10 &lt;&gt; "", RIGHT(Table157753112838485868818283848[[#This Row],[Class (Dropdown)]],6),0)</f>
        <v>0</v>
      </c>
      <c r="Z10" s="108"/>
      <c r="AA10" s="107"/>
      <c r="AB10" s="111">
        <f>Table157753112838485868818283848[[#This Row],[Rate (Auto fill)]]*Table157753112838485868818283848[[#This Row],[Hours Groomed]]</f>
        <v>0</v>
      </c>
      <c r="AC10" s="32"/>
      <c r="AD10" s="39"/>
      <c r="AE10" s="39"/>
      <c r="AF10" s="39"/>
      <c r="AG10" s="39"/>
      <c r="AH10" s="78"/>
      <c r="AI10" s="33"/>
      <c r="AJ10" s="39"/>
      <c r="AK10" s="39"/>
      <c r="AL10" s="39"/>
      <c r="AM10" s="76"/>
      <c r="AN10" s="39"/>
      <c r="AO10" s="39"/>
      <c r="AP10" s="33"/>
      <c r="AQ10" s="77"/>
      <c r="AR10" s="39"/>
      <c r="AS10" s="39"/>
      <c r="AT10" s="76"/>
      <c r="AU10" s="39"/>
      <c r="AV10" s="78"/>
      <c r="AW10" s="33"/>
      <c r="AX10" s="72"/>
      <c r="AY10" s="39"/>
      <c r="AZ10" s="39"/>
      <c r="BA10" s="76"/>
      <c r="BB10" s="39"/>
      <c r="BC10" s="78"/>
      <c r="BD10" s="33"/>
      <c r="BE10" s="77"/>
      <c r="BF10" s="39"/>
      <c r="BG10" s="39"/>
      <c r="BH10" s="76"/>
      <c r="BI10" s="39"/>
      <c r="BJ10" s="78"/>
      <c r="BK10" s="33"/>
    </row>
    <row r="11" spans="1:63" ht="30" x14ac:dyDescent="0.35">
      <c r="A11" s="77"/>
      <c r="B11" s="39"/>
      <c r="C11" s="39"/>
      <c r="D11" s="39"/>
      <c r="E11" s="39"/>
      <c r="F11" s="73"/>
      <c r="G11" s="95">
        <f>Table14874532333435363313233343[[#This Row],[Hours Worked]]*Table14874532333435363313233343[[#This Row],[Rate]]</f>
        <v>0</v>
      </c>
      <c r="H11" s="116"/>
      <c r="I11" s="117">
        <f>IF(Table14874532333435363313233343[[#This Row],[Equipment Used (Dropdown)]] &lt;&gt; "", RIGHT(Table14874532333435363313233343[[#This Row],[Equipment Used (Dropdown)]],6),0)</f>
        <v>0</v>
      </c>
      <c r="J11" s="94"/>
      <c r="K11" s="95">
        <f>Table14874532333435363313233343[[#This Row],[Rate (Auto selects)]]*Table14874532333435363313233343[[#This Row],[Hours Used]]</f>
        <v>0</v>
      </c>
      <c r="M11" s="94" t="s">
        <v>123</v>
      </c>
      <c r="N11" s="94" t="s">
        <v>62</v>
      </c>
      <c r="O11" s="107">
        <v>2.31</v>
      </c>
      <c r="Q11" s="40" t="s">
        <v>133</v>
      </c>
      <c r="R11" s="61">
        <v>56</v>
      </c>
      <c r="S11" s="33"/>
      <c r="T11" s="39"/>
      <c r="U11" s="39"/>
      <c r="V11" s="39"/>
      <c r="W11" s="39"/>
      <c r="X11" s="39"/>
      <c r="Y11" s="112">
        <f>IF(X11 &lt;&gt; "", RIGHT(Table157753112838485868818283848[[#This Row],[Class (Dropdown)]],6),0)</f>
        <v>0</v>
      </c>
      <c r="Z11" s="108"/>
      <c r="AA11" s="107"/>
      <c r="AB11" s="111">
        <f>Table157753112838485868818283848[[#This Row],[Rate (Auto fill)]]*Table157753112838485868818283848[[#This Row],[Hours Groomed]]</f>
        <v>0</v>
      </c>
      <c r="AC11" s="32"/>
      <c r="AD11" s="39"/>
      <c r="AE11" s="39"/>
      <c r="AF11" s="39"/>
      <c r="AG11" s="39"/>
      <c r="AH11" s="78"/>
      <c r="AI11" s="33"/>
      <c r="AJ11" s="39"/>
      <c r="AK11" s="39"/>
      <c r="AL11" s="39"/>
      <c r="AM11" s="76"/>
      <c r="AN11" s="39"/>
      <c r="AO11" s="39"/>
      <c r="AP11" s="33"/>
      <c r="AQ11" s="77"/>
      <c r="AR11" s="39"/>
      <c r="AS11" s="39"/>
      <c r="AT11" s="76"/>
      <c r="AU11" s="39"/>
      <c r="AV11" s="78"/>
      <c r="AW11" s="33"/>
      <c r="AX11" s="77"/>
      <c r="AY11" s="39"/>
      <c r="AZ11" s="39"/>
      <c r="BA11" s="76"/>
      <c r="BB11" s="39"/>
      <c r="BC11" s="78"/>
      <c r="BD11" s="33"/>
      <c r="BE11" s="77"/>
      <c r="BF11" s="39"/>
      <c r="BG11" s="39"/>
      <c r="BH11" s="76"/>
      <c r="BI11" s="39"/>
      <c r="BJ11" s="78"/>
      <c r="BK11" s="33"/>
    </row>
    <row r="12" spans="1:63" ht="30" x14ac:dyDescent="0.35">
      <c r="A12" s="77"/>
      <c r="B12" s="39"/>
      <c r="C12" s="39"/>
      <c r="D12" s="39"/>
      <c r="E12" s="39"/>
      <c r="F12" s="73"/>
      <c r="G12" s="95">
        <f>Table14874532333435363313233343[[#This Row],[Hours Worked]]*Table14874532333435363313233343[[#This Row],[Rate]]</f>
        <v>0</v>
      </c>
      <c r="H12" s="116"/>
      <c r="I12" s="118">
        <f>IF(Table14874532333435363313233343[[#This Row],[Equipment Used (Dropdown)]] &lt;&gt; "", RIGHT(Table14874532333435363313233343[[#This Row],[Equipment Used (Dropdown)]],6),0)</f>
        <v>0</v>
      </c>
      <c r="J12" s="94"/>
      <c r="K12" s="95">
        <f>Table14874532333435363313233343[[#This Row],[Rate (Auto selects)]]*Table14874532333435363313233343[[#This Row],[Hours Used]]</f>
        <v>0</v>
      </c>
      <c r="M12" s="94" t="s">
        <v>124</v>
      </c>
      <c r="N12" s="94" t="s">
        <v>63</v>
      </c>
      <c r="O12" s="107">
        <v>1.44</v>
      </c>
      <c r="Q12" s="40" t="s">
        <v>132</v>
      </c>
      <c r="R12" s="61">
        <v>41</v>
      </c>
      <c r="S12" s="33"/>
      <c r="T12" s="39"/>
      <c r="U12" s="39"/>
      <c r="V12" s="39"/>
      <c r="W12" s="39"/>
      <c r="X12" s="39"/>
      <c r="Y12" s="112">
        <f>IF(X12 &lt;&gt; "", RIGHT(Table157753112838485868818283848[[#This Row],[Class (Dropdown)]],6),0)</f>
        <v>0</v>
      </c>
      <c r="Z12" s="108"/>
      <c r="AA12" s="107"/>
      <c r="AB12" s="111">
        <f>Table157753112838485868818283848[[#This Row],[Rate (Auto fill)]]*Table157753112838485868818283848[[#This Row],[Hours Groomed]]</f>
        <v>0</v>
      </c>
      <c r="AC12" s="32"/>
      <c r="AD12" s="39"/>
      <c r="AE12" s="39"/>
      <c r="AF12" s="39"/>
      <c r="AG12" s="39"/>
      <c r="AH12" s="78"/>
      <c r="AI12" s="33"/>
      <c r="AJ12" s="39"/>
      <c r="AK12" s="39"/>
      <c r="AL12" s="39"/>
      <c r="AM12" s="76"/>
      <c r="AN12" s="39"/>
      <c r="AO12" s="39"/>
      <c r="AP12" s="33"/>
      <c r="AQ12" s="77"/>
      <c r="AR12" s="39"/>
      <c r="AS12" s="39"/>
      <c r="AT12" s="76"/>
      <c r="AU12" s="39"/>
      <c r="AV12" s="78"/>
      <c r="AW12" s="33"/>
      <c r="AX12" s="77"/>
      <c r="AY12" s="39"/>
      <c r="AZ12" s="39"/>
      <c r="BA12" s="76"/>
      <c r="BB12" s="39"/>
      <c r="BC12" s="78"/>
      <c r="BD12" s="33"/>
      <c r="BE12" s="77"/>
      <c r="BF12" s="39"/>
      <c r="BG12" s="39"/>
      <c r="BH12" s="76"/>
      <c r="BI12" s="39"/>
      <c r="BJ12" s="78"/>
      <c r="BK12" s="33"/>
    </row>
    <row r="13" spans="1:63" ht="30" x14ac:dyDescent="0.35">
      <c r="A13" s="77"/>
      <c r="B13" s="39"/>
      <c r="C13" s="39"/>
      <c r="D13" s="39"/>
      <c r="E13" s="39"/>
      <c r="F13" s="73"/>
      <c r="G13" s="95">
        <f>Table14874532333435363313233343[[#This Row],[Hours Worked]]*Table14874532333435363313233343[[#This Row],[Rate]]</f>
        <v>0</v>
      </c>
      <c r="H13" s="116"/>
      <c r="I13" s="118">
        <f>IF(Table14874532333435363313233343[[#This Row],[Equipment Used (Dropdown)]] &lt;&gt; "", RIGHT(Table14874532333435363313233343[[#This Row],[Equipment Used (Dropdown)]],6),0)</f>
        <v>0</v>
      </c>
      <c r="J13" s="94"/>
      <c r="K13" s="95">
        <f>Table14874532333435363313233343[[#This Row],[Rate (Auto selects)]]*Table14874532333435363313233343[[#This Row],[Hours Used]]</f>
        <v>0</v>
      </c>
      <c r="M13" s="94" t="s">
        <v>125</v>
      </c>
      <c r="N13" s="94" t="s">
        <v>60</v>
      </c>
      <c r="O13" s="107">
        <v>1.29</v>
      </c>
      <c r="Q13" s="109" t="s">
        <v>131</v>
      </c>
      <c r="R13" s="110">
        <v>110</v>
      </c>
      <c r="S13" s="33"/>
      <c r="T13" s="39"/>
      <c r="U13" s="39"/>
      <c r="V13" s="39"/>
      <c r="W13" s="39"/>
      <c r="X13" s="39"/>
      <c r="Y13" s="112">
        <f>IF(X13 &lt;&gt; "", RIGHT(Table157753112838485868818283848[[#This Row],[Class (Dropdown)]],6),0)</f>
        <v>0</v>
      </c>
      <c r="Z13" s="108"/>
      <c r="AA13" s="107"/>
      <c r="AB13" s="111">
        <f>Table157753112838485868818283848[[#This Row],[Rate (Auto fill)]]*Table157753112838485868818283848[[#This Row],[Hours Groomed]]</f>
        <v>0</v>
      </c>
      <c r="AC13" s="32"/>
      <c r="AD13" s="39"/>
      <c r="AE13" s="39"/>
      <c r="AF13" s="39"/>
      <c r="AG13" s="39"/>
      <c r="AH13" s="78"/>
      <c r="AI13" s="33"/>
      <c r="AJ13" s="39"/>
      <c r="AK13" s="39"/>
      <c r="AL13" s="39"/>
      <c r="AM13" s="76"/>
      <c r="AN13" s="39"/>
      <c r="AO13" s="39"/>
      <c r="AP13" s="33"/>
      <c r="AQ13" s="77"/>
      <c r="AR13" s="39"/>
      <c r="AS13" s="39"/>
      <c r="AT13" s="76"/>
      <c r="AU13" s="39"/>
      <c r="AV13" s="78"/>
      <c r="AW13" s="33"/>
      <c r="AX13" s="77"/>
      <c r="AY13" s="39"/>
      <c r="AZ13" s="39"/>
      <c r="BA13" s="76"/>
      <c r="BB13" s="39"/>
      <c r="BC13" s="78"/>
      <c r="BD13" s="33"/>
      <c r="BE13" s="77"/>
      <c r="BF13" s="39"/>
      <c r="BG13" s="39"/>
      <c r="BH13" s="76"/>
      <c r="BI13" s="39"/>
      <c r="BJ13" s="78"/>
      <c r="BK13" s="33"/>
    </row>
    <row r="14" spans="1:63" ht="30" x14ac:dyDescent="0.35">
      <c r="A14" s="77"/>
      <c r="B14" s="39"/>
      <c r="C14" s="39"/>
      <c r="D14" s="39"/>
      <c r="E14" s="39"/>
      <c r="F14" s="73"/>
      <c r="G14" s="95">
        <f>Table14874532333435363313233343[[#This Row],[Hours Worked]]*Table14874532333435363313233343[[#This Row],[Rate]]</f>
        <v>0</v>
      </c>
      <c r="H14" s="116"/>
      <c r="I14" s="118">
        <f>IF(Table14874532333435363313233343[[#This Row],[Equipment Used (Dropdown)]] &lt;&gt; "", RIGHT(Table14874532333435363313233343[[#This Row],[Equipment Used (Dropdown)]],6),0)</f>
        <v>0</v>
      </c>
      <c r="J14" s="94"/>
      <c r="K14" s="95">
        <f>Table14874532333435363313233343[[#This Row],[Rate (Auto selects)]]*Table14874532333435363313233343[[#This Row],[Hours Used]]</f>
        <v>0</v>
      </c>
      <c r="M14" s="94" t="s">
        <v>126</v>
      </c>
      <c r="N14" s="94" t="s">
        <v>64</v>
      </c>
      <c r="O14" s="107">
        <v>4.4400000000000004</v>
      </c>
      <c r="Q14" s="109" t="s">
        <v>130</v>
      </c>
      <c r="R14" s="110">
        <v>83</v>
      </c>
      <c r="S14" s="33"/>
      <c r="T14" s="39"/>
      <c r="U14" s="39"/>
      <c r="V14" s="39"/>
      <c r="W14" s="39"/>
      <c r="X14" s="39"/>
      <c r="Y14" s="112">
        <f>IF(X14 &lt;&gt; "", RIGHT(Table157753112838485868818283848[[#This Row],[Class (Dropdown)]],6),0)</f>
        <v>0</v>
      </c>
      <c r="Z14" s="108"/>
      <c r="AA14" s="107"/>
      <c r="AB14" s="111">
        <f>Table157753112838485868818283848[[#This Row],[Rate (Auto fill)]]*Table157753112838485868818283848[[#This Row],[Hours Groomed]]</f>
        <v>0</v>
      </c>
      <c r="AC14" s="32"/>
      <c r="AD14" s="39"/>
      <c r="AE14" s="39"/>
      <c r="AF14" s="39"/>
      <c r="AG14" s="39"/>
      <c r="AH14" s="78"/>
      <c r="AI14" s="33"/>
      <c r="AJ14" s="39"/>
      <c r="AK14" s="39"/>
      <c r="AL14" s="39"/>
      <c r="AM14" s="76"/>
      <c r="AN14" s="39"/>
      <c r="AO14" s="39"/>
      <c r="AP14" s="33"/>
      <c r="AQ14" s="77"/>
      <c r="AR14" s="39"/>
      <c r="AS14" s="39"/>
      <c r="AT14" s="76"/>
      <c r="AU14" s="39"/>
      <c r="AV14" s="78"/>
      <c r="AW14" s="33"/>
      <c r="AX14" s="77"/>
      <c r="AY14" s="39"/>
      <c r="AZ14" s="39"/>
      <c r="BA14" s="76"/>
      <c r="BB14" s="39"/>
      <c r="BC14" s="78"/>
      <c r="BD14" s="33"/>
      <c r="BE14" s="77"/>
      <c r="BF14" s="39"/>
      <c r="BG14" s="39"/>
      <c r="BH14" s="76"/>
      <c r="BI14" s="39"/>
      <c r="BJ14" s="78"/>
      <c r="BK14" s="33"/>
    </row>
    <row r="15" spans="1:63" ht="30" x14ac:dyDescent="0.35">
      <c r="A15" s="77"/>
      <c r="B15" s="39"/>
      <c r="C15" s="39"/>
      <c r="D15" s="39"/>
      <c r="E15" s="39"/>
      <c r="F15" s="73"/>
      <c r="G15" s="95">
        <f>Table14874532333435363313233343[[#This Row],[Hours Worked]]*Table14874532333435363313233343[[#This Row],[Rate]]</f>
        <v>0</v>
      </c>
      <c r="H15" s="116"/>
      <c r="I15" s="118">
        <f>IF(Table14874532333435363313233343[[#This Row],[Equipment Used (Dropdown)]] &lt;&gt; "", RIGHT(Table14874532333435363313233343[[#This Row],[Equipment Used (Dropdown)]],6),0)</f>
        <v>0</v>
      </c>
      <c r="J15" s="94"/>
      <c r="K15" s="95">
        <f>Table14874532333435363313233343[[#This Row],[Rate (Auto selects)]]*Table14874532333435363313233343[[#This Row],[Hours Used]]</f>
        <v>0</v>
      </c>
      <c r="M15" s="94" t="s">
        <v>104</v>
      </c>
      <c r="N15" s="94" t="s">
        <v>65</v>
      </c>
      <c r="O15" s="107">
        <v>4.18</v>
      </c>
      <c r="Q15" s="109" t="s">
        <v>129</v>
      </c>
      <c r="R15" s="110">
        <v>46</v>
      </c>
      <c r="S15" s="33"/>
      <c r="T15" s="39"/>
      <c r="U15" s="39"/>
      <c r="V15" s="39"/>
      <c r="W15" s="39"/>
      <c r="X15" s="39"/>
      <c r="Y15" s="112">
        <f>IF(X15 &lt;&gt; "", RIGHT(Table157753112838485868818283848[[#This Row],[Class (Dropdown)]],6),0)</f>
        <v>0</v>
      </c>
      <c r="Z15" s="108"/>
      <c r="AA15" s="107"/>
      <c r="AB15" s="111">
        <f>Table157753112838485868818283848[[#This Row],[Rate (Auto fill)]]*Table157753112838485868818283848[[#This Row],[Hours Groomed]]</f>
        <v>0</v>
      </c>
      <c r="AC15" s="32"/>
      <c r="AD15" s="39"/>
      <c r="AE15" s="39"/>
      <c r="AF15" s="39"/>
      <c r="AG15" s="39"/>
      <c r="AH15" s="78"/>
      <c r="AI15" s="33"/>
      <c r="AJ15" s="39"/>
      <c r="AK15" s="39"/>
      <c r="AL15" s="39"/>
      <c r="AM15" s="76"/>
      <c r="AN15" s="39"/>
      <c r="AO15" s="39"/>
      <c r="AP15" s="33"/>
      <c r="AQ15" s="77"/>
      <c r="AR15" s="39"/>
      <c r="AS15" s="39"/>
      <c r="AT15" s="76"/>
      <c r="AU15" s="39"/>
      <c r="AV15" s="78"/>
      <c r="AW15" s="33"/>
      <c r="AX15" s="77"/>
      <c r="AY15" s="39"/>
      <c r="AZ15" s="39"/>
      <c r="BA15" s="76"/>
      <c r="BB15" s="39"/>
      <c r="BC15" s="78"/>
      <c r="BD15" s="33"/>
      <c r="BE15" s="77"/>
      <c r="BF15" s="39"/>
      <c r="BG15" s="39"/>
      <c r="BH15" s="76"/>
      <c r="BI15" s="39"/>
      <c r="BJ15" s="78"/>
      <c r="BK15" s="33"/>
    </row>
    <row r="16" spans="1:63" ht="30" x14ac:dyDescent="0.35">
      <c r="A16" s="77"/>
      <c r="B16" s="39"/>
      <c r="C16" s="39"/>
      <c r="D16" s="39"/>
      <c r="E16" s="39"/>
      <c r="F16" s="73"/>
      <c r="G16" s="95">
        <f>Table14874532333435363313233343[[#This Row],[Hours Worked]]*Table14874532333435363313233343[[#This Row],[Rate]]</f>
        <v>0</v>
      </c>
      <c r="H16" s="116"/>
      <c r="I16" s="118">
        <f>IF(Table14874532333435363313233343[[#This Row],[Equipment Used (Dropdown)]] &lt;&gt; "", RIGHT(Table14874532333435363313233343[[#This Row],[Equipment Used (Dropdown)]],6),0)</f>
        <v>0</v>
      </c>
      <c r="J16" s="94"/>
      <c r="K16" s="95">
        <f>Table14874532333435363313233343[[#This Row],[Rate (Auto selects)]]*Table14874532333435363313233343[[#This Row],[Hours Used]]</f>
        <v>0</v>
      </c>
      <c r="M16" s="94" t="s">
        <v>105</v>
      </c>
      <c r="N16" s="94" t="s">
        <v>66</v>
      </c>
      <c r="O16" s="107">
        <v>12.36</v>
      </c>
      <c r="P16" s="79"/>
      <c r="Q16" s="109" t="s">
        <v>128</v>
      </c>
      <c r="R16" s="110">
        <v>33</v>
      </c>
      <c r="S16" s="33"/>
      <c r="T16" s="39"/>
      <c r="U16" s="39"/>
      <c r="V16" s="39"/>
      <c r="W16" s="39"/>
      <c r="X16" s="39"/>
      <c r="Y16" s="112">
        <f>IF(X16 &lt;&gt; "", RIGHT(Table157753112838485868818283848[[#This Row],[Class (Dropdown)]],6),0)</f>
        <v>0</v>
      </c>
      <c r="Z16" s="108"/>
      <c r="AA16" s="107"/>
      <c r="AB16" s="111">
        <f>Table157753112838485868818283848[[#This Row],[Rate (Auto fill)]]*Table157753112838485868818283848[[#This Row],[Hours Groomed]]</f>
        <v>0</v>
      </c>
      <c r="AC16" s="32"/>
      <c r="AD16" s="39"/>
      <c r="AE16" s="39"/>
      <c r="AF16" s="39"/>
      <c r="AG16" s="39"/>
      <c r="AH16" s="78"/>
      <c r="AI16" s="33"/>
      <c r="AJ16" s="39"/>
      <c r="AK16" s="39"/>
      <c r="AL16" s="39"/>
      <c r="AM16" s="76"/>
      <c r="AN16" s="39"/>
      <c r="AO16" s="39"/>
      <c r="AP16" s="33"/>
      <c r="AQ16" s="77"/>
      <c r="AR16" s="39"/>
      <c r="AS16" s="39"/>
      <c r="AT16" s="76"/>
      <c r="AU16" s="39"/>
      <c r="AV16" s="78"/>
      <c r="AW16" s="33"/>
      <c r="AX16" s="77"/>
      <c r="AY16" s="39"/>
      <c r="AZ16" s="39"/>
      <c r="BA16" s="76"/>
      <c r="BB16" s="39"/>
      <c r="BC16" s="78"/>
      <c r="BD16" s="33"/>
      <c r="BE16" s="77"/>
      <c r="BF16" s="39"/>
      <c r="BG16" s="39"/>
      <c r="BH16" s="76"/>
      <c r="BI16" s="39"/>
      <c r="BJ16" s="78"/>
      <c r="BK16" s="33"/>
    </row>
    <row r="17" spans="1:63" ht="30" x14ac:dyDescent="0.35">
      <c r="A17" s="77"/>
      <c r="B17" s="39"/>
      <c r="C17" s="39"/>
      <c r="D17" s="39"/>
      <c r="E17" s="39"/>
      <c r="F17" s="73"/>
      <c r="G17" s="95">
        <f>Table14874532333435363313233343[[#This Row],[Hours Worked]]*Table14874532333435363313233343[[#This Row],[Rate]]</f>
        <v>0</v>
      </c>
      <c r="H17" s="116"/>
      <c r="I17" s="118">
        <f>IF(Table14874532333435363313233343[[#This Row],[Equipment Used (Dropdown)]] &lt;&gt; "", RIGHT(Table14874532333435363313233343[[#This Row],[Equipment Used (Dropdown)]],6),0)</f>
        <v>0</v>
      </c>
      <c r="J17" s="94"/>
      <c r="K17" s="95">
        <f>Table14874532333435363313233343[[#This Row],[Rate (Auto selects)]]*Table14874532333435363313233343[[#This Row],[Hours Used]]</f>
        <v>0</v>
      </c>
      <c r="M17" s="94" t="s">
        <v>106</v>
      </c>
      <c r="N17" s="94" t="s">
        <v>67</v>
      </c>
      <c r="O17" s="107">
        <v>6.91</v>
      </c>
      <c r="P17" s="79"/>
      <c r="Q17" s="109" t="s">
        <v>127</v>
      </c>
      <c r="R17" s="110">
        <v>28</v>
      </c>
      <c r="S17" s="33"/>
      <c r="T17" s="39" t="s">
        <v>50</v>
      </c>
      <c r="U17" s="39"/>
      <c r="V17" s="39"/>
      <c r="W17" s="39"/>
      <c r="X17" s="39"/>
      <c r="Y17" s="112">
        <f>IF(X17 &lt;&gt; "", RIGHT(Table157753112838485868818283848[[#This Row],[Class (Dropdown)]],6),0)</f>
        <v>0</v>
      </c>
      <c r="Z17" s="108"/>
      <c r="AA17" s="107"/>
      <c r="AB17" s="111">
        <f>Table157753112838485868818283848[[#This Row],[Rate (Auto fill)]]*Table157753112838485868818283848[[#This Row],[Hours Groomed]]</f>
        <v>0</v>
      </c>
      <c r="AC17" s="32"/>
      <c r="AD17" s="39"/>
      <c r="AE17" s="39"/>
      <c r="AF17" s="39"/>
      <c r="AG17" s="39"/>
      <c r="AH17" s="78"/>
      <c r="AI17" s="33"/>
      <c r="AJ17" s="39"/>
      <c r="AK17" s="39"/>
      <c r="AL17" s="39"/>
      <c r="AM17" s="76"/>
      <c r="AN17" s="39"/>
      <c r="AO17" s="39"/>
      <c r="AP17" s="33"/>
      <c r="AQ17" s="77"/>
      <c r="AR17" s="39"/>
      <c r="AS17" s="39"/>
      <c r="AT17" s="76"/>
      <c r="AU17" s="39"/>
      <c r="AV17" s="78"/>
      <c r="AW17" s="33"/>
      <c r="AX17" s="77"/>
      <c r="AY17" s="39"/>
      <c r="AZ17" s="39"/>
      <c r="BA17" s="76"/>
      <c r="BB17" s="39"/>
      <c r="BC17" s="78"/>
      <c r="BD17" s="33"/>
      <c r="BE17" s="77"/>
      <c r="BF17" s="39"/>
      <c r="BG17" s="39"/>
      <c r="BH17" s="76"/>
      <c r="BI17" s="39"/>
      <c r="BJ17" s="78"/>
      <c r="BK17" s="33"/>
    </row>
    <row r="18" spans="1:63" ht="30" x14ac:dyDescent="0.35">
      <c r="A18" s="77"/>
      <c r="B18" s="39"/>
      <c r="C18" s="39"/>
      <c r="D18" s="39"/>
      <c r="E18" s="39"/>
      <c r="F18" s="73"/>
      <c r="G18" s="95">
        <f>Table14874532333435363313233343[[#This Row],[Hours Worked]]*Table14874532333435363313233343[[#This Row],[Rate]]</f>
        <v>0</v>
      </c>
      <c r="H18" s="116"/>
      <c r="I18" s="118">
        <f>IF(Table14874532333435363313233343[[#This Row],[Equipment Used (Dropdown)]] &lt;&gt; "", RIGHT(Table14874532333435363313233343[[#This Row],[Equipment Used (Dropdown)]],6),0)</f>
        <v>0</v>
      </c>
      <c r="J18" s="94"/>
      <c r="K18" s="95">
        <f>Table14874532333435363313233343[[#This Row],[Rate (Auto selects)]]*Table14874532333435363313233343[[#This Row],[Hours Used]]</f>
        <v>0</v>
      </c>
      <c r="M18" s="94" t="s">
        <v>107</v>
      </c>
      <c r="N18" s="94" t="s">
        <v>54</v>
      </c>
      <c r="O18" s="107">
        <v>15.14</v>
      </c>
      <c r="P18" s="80"/>
      <c r="S18" s="33"/>
      <c r="T18" s="39"/>
      <c r="U18" s="39"/>
      <c r="V18" s="39"/>
      <c r="W18" s="39"/>
      <c r="X18" s="39"/>
      <c r="Y18" s="112">
        <f>IF(X18 &lt;&gt; "", RIGHT(Table157753112838485868818283848[[#This Row],[Class (Dropdown)]],6),0)</f>
        <v>0</v>
      </c>
      <c r="Z18" s="108"/>
      <c r="AA18" s="107"/>
      <c r="AB18" s="111">
        <f>Table157753112838485868818283848[[#This Row],[Rate (Auto fill)]]*Table157753112838485868818283848[[#This Row],[Hours Groomed]]</f>
        <v>0</v>
      </c>
      <c r="AC18" s="32"/>
      <c r="AD18" s="39"/>
      <c r="AE18" s="39"/>
      <c r="AF18" s="39"/>
      <c r="AG18" s="39"/>
      <c r="AH18" s="78"/>
      <c r="AI18" s="33"/>
      <c r="AJ18" s="39"/>
      <c r="AK18" s="39"/>
      <c r="AL18" s="39"/>
      <c r="AM18" s="76"/>
      <c r="AN18" s="39"/>
      <c r="AO18" s="39"/>
      <c r="AP18" s="33"/>
      <c r="AQ18" s="77"/>
      <c r="AR18" s="39"/>
      <c r="AS18" s="39"/>
      <c r="AT18" s="76"/>
      <c r="AU18" s="39"/>
      <c r="AV18" s="78"/>
      <c r="AW18" s="33"/>
      <c r="AX18" s="77"/>
      <c r="AY18" s="39"/>
      <c r="AZ18" s="39"/>
      <c r="BA18" s="76"/>
      <c r="BB18" s="39"/>
      <c r="BC18" s="78"/>
      <c r="BD18" s="33"/>
      <c r="BE18" s="77"/>
      <c r="BF18" s="39"/>
      <c r="BG18" s="39"/>
      <c r="BH18" s="76"/>
      <c r="BI18" s="39"/>
      <c r="BJ18" s="78"/>
      <c r="BK18" s="33"/>
    </row>
    <row r="19" spans="1:63" ht="33.75" customHeight="1" x14ac:dyDescent="0.35">
      <c r="A19" s="77"/>
      <c r="B19" s="39"/>
      <c r="C19" s="39"/>
      <c r="D19" s="39"/>
      <c r="E19" s="39"/>
      <c r="F19" s="73"/>
      <c r="G19" s="95">
        <f>Table14874532333435363313233343[[#This Row],[Hours Worked]]*Table14874532333435363313233343[[#This Row],[Rate]]</f>
        <v>0</v>
      </c>
      <c r="H19" s="116"/>
      <c r="I19" s="118">
        <f>IF(Table14874532333435363313233343[[#This Row],[Equipment Used (Dropdown)]] &lt;&gt; "", RIGHT(Table14874532333435363313233343[[#This Row],[Equipment Used (Dropdown)]],6),0)</f>
        <v>0</v>
      </c>
      <c r="J19" s="94"/>
      <c r="K19" s="95">
        <f>Table14874532333435363313233343[[#This Row],[Rate (Auto selects)]]*Table14874532333435363313233343[[#This Row],[Hours Used]]</f>
        <v>0</v>
      </c>
      <c r="M19" s="94" t="s">
        <v>108</v>
      </c>
      <c r="N19" s="94" t="s">
        <v>55</v>
      </c>
      <c r="O19" s="107">
        <v>20.61</v>
      </c>
      <c r="P19" s="32"/>
      <c r="S19" s="33"/>
      <c r="T19" s="39"/>
      <c r="U19" s="39"/>
      <c r="V19" s="39"/>
      <c r="W19" s="39"/>
      <c r="X19" s="39"/>
      <c r="Y19" s="112">
        <f>IF(X19 &lt;&gt; "", RIGHT(Table157753112838485868818283848[[#This Row],[Class (Dropdown)]],6),0)</f>
        <v>0</v>
      </c>
      <c r="Z19" s="108"/>
      <c r="AA19" s="107"/>
      <c r="AB19" s="111">
        <f>Table157753112838485868818283848[[#This Row],[Rate (Auto fill)]]*Table157753112838485868818283848[[#This Row],[Hours Groomed]]</f>
        <v>0</v>
      </c>
      <c r="AC19" s="32"/>
      <c r="AD19" s="39"/>
      <c r="AE19" s="39"/>
      <c r="AF19" s="39"/>
      <c r="AG19" s="39"/>
      <c r="AH19" s="78"/>
      <c r="AI19" s="33"/>
      <c r="AJ19" s="39"/>
      <c r="AK19" s="39"/>
      <c r="AL19" s="39"/>
      <c r="AM19" s="76"/>
      <c r="AN19" s="39"/>
      <c r="AO19" s="39"/>
      <c r="AP19" s="33"/>
      <c r="AQ19" s="77"/>
      <c r="AR19" s="39"/>
      <c r="AS19" s="39"/>
      <c r="AT19" s="76"/>
      <c r="AU19" s="39"/>
      <c r="AV19" s="78"/>
      <c r="AW19" s="33"/>
      <c r="AX19" s="77"/>
      <c r="AY19" s="39"/>
      <c r="AZ19" s="39"/>
      <c r="BA19" s="76"/>
      <c r="BB19" s="39"/>
      <c r="BC19" s="78"/>
      <c r="BD19" s="33"/>
      <c r="BE19" s="77"/>
      <c r="BF19" s="39"/>
      <c r="BG19" s="39"/>
      <c r="BH19" s="76"/>
      <c r="BI19" s="39"/>
      <c r="BJ19" s="78"/>
      <c r="BK19" s="33"/>
    </row>
    <row r="20" spans="1:63" ht="30" x14ac:dyDescent="0.35">
      <c r="A20" s="77"/>
      <c r="B20" s="39"/>
      <c r="C20" s="39"/>
      <c r="D20" s="39"/>
      <c r="E20" s="39"/>
      <c r="F20" s="73"/>
      <c r="G20" s="95">
        <f>Table14874532333435363313233343[[#This Row],[Hours Worked]]*Table14874532333435363313233343[[#This Row],[Rate]]</f>
        <v>0</v>
      </c>
      <c r="H20" s="116"/>
      <c r="I20" s="118">
        <f>IF(Table14874532333435363313233343[[#This Row],[Equipment Used (Dropdown)]] &lt;&gt; "", RIGHT(Table14874532333435363313233343[[#This Row],[Equipment Used (Dropdown)]],6),0)</f>
        <v>0</v>
      </c>
      <c r="J20" s="94"/>
      <c r="K20" s="95">
        <f>Table14874532333435363313233343[[#This Row],[Rate (Auto selects)]]*Table14874532333435363313233343[[#This Row],[Hours Used]]</f>
        <v>0</v>
      </c>
      <c r="M20" s="94" t="s">
        <v>116</v>
      </c>
      <c r="N20" s="94" t="s">
        <v>68</v>
      </c>
      <c r="O20" s="107">
        <v>29.99</v>
      </c>
      <c r="P20" s="32"/>
      <c r="S20" s="33"/>
      <c r="T20" s="39"/>
      <c r="U20" s="39"/>
      <c r="V20" s="39"/>
      <c r="W20" s="39"/>
      <c r="X20" s="39"/>
      <c r="Y20" s="112">
        <f>IF(X20 &lt;&gt; "", RIGHT(Table157753112838485868818283848[[#This Row],[Class (Dropdown)]],6),0)</f>
        <v>0</v>
      </c>
      <c r="Z20" s="108"/>
      <c r="AA20" s="107"/>
      <c r="AB20" s="111">
        <f>Table157753112838485868818283848[[#This Row],[Rate (Auto fill)]]*Table157753112838485868818283848[[#This Row],[Hours Groomed]]</f>
        <v>0</v>
      </c>
      <c r="AC20" s="32"/>
      <c r="AD20" s="39"/>
      <c r="AE20" s="39"/>
      <c r="AF20" s="39"/>
      <c r="AG20" s="39"/>
      <c r="AH20" s="78"/>
      <c r="AI20" s="33"/>
      <c r="AJ20" s="39"/>
      <c r="AK20" s="39"/>
      <c r="AL20" s="39"/>
      <c r="AM20" s="76"/>
      <c r="AN20" s="39"/>
      <c r="AO20" s="39"/>
      <c r="AP20" s="33"/>
      <c r="AQ20" s="77"/>
      <c r="AR20" s="39"/>
      <c r="AS20" s="39"/>
      <c r="AT20" s="76"/>
      <c r="AU20" s="39"/>
      <c r="AV20" s="78"/>
      <c r="AW20" s="33"/>
      <c r="AX20" s="77"/>
      <c r="AY20" s="39"/>
      <c r="AZ20" s="39"/>
      <c r="BA20" s="76"/>
      <c r="BB20" s="39"/>
      <c r="BC20" s="78"/>
      <c r="BD20" s="33"/>
      <c r="BE20" s="77"/>
      <c r="BF20" s="39"/>
      <c r="BG20" s="39"/>
      <c r="BH20" s="76"/>
      <c r="BI20" s="39"/>
      <c r="BJ20" s="78"/>
      <c r="BK20" s="33"/>
    </row>
    <row r="21" spans="1:63" ht="45" x14ac:dyDescent="0.35">
      <c r="A21" s="77"/>
      <c r="B21" s="39"/>
      <c r="C21" s="39"/>
      <c r="D21" s="39"/>
      <c r="E21" s="39"/>
      <c r="F21" s="73"/>
      <c r="G21" s="95">
        <f>Table14874532333435363313233343[[#This Row],[Hours Worked]]*Table14874532333435363313233343[[#This Row],[Rate]]</f>
        <v>0</v>
      </c>
      <c r="H21" s="116"/>
      <c r="I21" s="118">
        <f>IF(Table14874532333435363313233343[[#This Row],[Equipment Used (Dropdown)]] &lt;&gt; "", RIGHT(Table14874532333435363313233343[[#This Row],[Equipment Used (Dropdown)]],6),0)</f>
        <v>0</v>
      </c>
      <c r="J21" s="94"/>
      <c r="K21" s="95">
        <f>Table14874532333435363313233343[[#This Row],[Rate (Auto selects)]]*Table14874532333435363313233343[[#This Row],[Hours Used]]</f>
        <v>0</v>
      </c>
      <c r="M21" s="94" t="s">
        <v>117</v>
      </c>
      <c r="N21" s="94" t="s">
        <v>69</v>
      </c>
      <c r="O21" s="107">
        <v>17.75</v>
      </c>
      <c r="P21" s="32"/>
      <c r="S21" s="33"/>
      <c r="T21" s="39"/>
      <c r="U21" s="39"/>
      <c r="V21" s="39"/>
      <c r="W21" s="39"/>
      <c r="X21" s="39"/>
      <c r="Y21" s="112">
        <f>IF(X21 &lt;&gt; "", RIGHT(Table157753112838485868818283848[[#This Row],[Class (Dropdown)]],6),0)</f>
        <v>0</v>
      </c>
      <c r="Z21" s="108"/>
      <c r="AA21" s="107"/>
      <c r="AB21" s="111">
        <f>Table157753112838485868818283848[[#This Row],[Rate (Auto fill)]]*Table157753112838485868818283848[[#This Row],[Hours Groomed]]</f>
        <v>0</v>
      </c>
      <c r="AC21" s="32"/>
      <c r="AD21" s="39"/>
      <c r="AE21" s="39"/>
      <c r="AF21" s="39"/>
      <c r="AG21" s="39"/>
      <c r="AH21" s="78"/>
      <c r="AI21" s="33"/>
      <c r="AJ21" s="39"/>
      <c r="AK21" s="39"/>
      <c r="AL21" s="39"/>
      <c r="AM21" s="76"/>
      <c r="AN21" s="39"/>
      <c r="AO21" s="39"/>
      <c r="AP21" s="33"/>
      <c r="AQ21" s="77"/>
      <c r="AR21" s="39"/>
      <c r="AS21" s="39"/>
      <c r="AT21" s="76"/>
      <c r="AU21" s="39"/>
      <c r="AV21" s="78"/>
      <c r="AW21" s="33"/>
      <c r="AX21" s="77"/>
      <c r="AY21" s="39"/>
      <c r="AZ21" s="39"/>
      <c r="BA21" s="76"/>
      <c r="BB21" s="39"/>
      <c r="BC21" s="78"/>
      <c r="BD21" s="33"/>
      <c r="BE21" s="77"/>
      <c r="BF21" s="39"/>
      <c r="BG21" s="39"/>
      <c r="BH21" s="76"/>
      <c r="BI21" s="39"/>
      <c r="BJ21" s="78"/>
      <c r="BK21" s="33"/>
    </row>
    <row r="22" spans="1:63" ht="45" x14ac:dyDescent="0.35">
      <c r="A22" s="77"/>
      <c r="B22" s="39"/>
      <c r="C22" s="39"/>
      <c r="D22" s="39"/>
      <c r="E22" s="39"/>
      <c r="F22" s="73"/>
      <c r="G22" s="95">
        <f>Table14874532333435363313233343[[#This Row],[Hours Worked]]*Table14874532333435363313233343[[#This Row],[Rate]]</f>
        <v>0</v>
      </c>
      <c r="H22" s="116"/>
      <c r="I22" s="118">
        <f>IF(Table14874532333435363313233343[[#This Row],[Equipment Used (Dropdown)]] &lt;&gt; "", RIGHT(Table14874532333435363313233343[[#This Row],[Equipment Used (Dropdown)]],6),0)</f>
        <v>0</v>
      </c>
      <c r="J22" s="94"/>
      <c r="K22" s="95">
        <f>Table14874532333435363313233343[[#This Row],[Rate (Auto selects)]]*Table14874532333435363313233343[[#This Row],[Hours Used]]</f>
        <v>0</v>
      </c>
      <c r="M22" s="94" t="s">
        <v>118</v>
      </c>
      <c r="N22" s="94" t="s">
        <v>56</v>
      </c>
      <c r="O22" s="107">
        <v>40.659999999999997</v>
      </c>
      <c r="P22" s="32"/>
      <c r="S22" s="33"/>
      <c r="T22" s="39"/>
      <c r="U22" s="39"/>
      <c r="V22" s="39"/>
      <c r="W22" s="39"/>
      <c r="X22" s="39"/>
      <c r="Y22" s="112">
        <f>IF(X22 &lt;&gt; "", RIGHT(Table157753112838485868818283848[[#This Row],[Class (Dropdown)]],6),0)</f>
        <v>0</v>
      </c>
      <c r="Z22" s="108"/>
      <c r="AA22" s="107"/>
      <c r="AB22" s="111">
        <f>Table157753112838485868818283848[[#This Row],[Rate (Auto fill)]]*Table157753112838485868818283848[[#This Row],[Hours Groomed]]</f>
        <v>0</v>
      </c>
      <c r="AC22" s="32"/>
      <c r="AD22" s="39"/>
      <c r="AE22" s="39"/>
      <c r="AF22" s="39"/>
      <c r="AG22" s="39"/>
      <c r="AH22" s="78"/>
      <c r="AI22" s="33"/>
      <c r="AJ22" s="39"/>
      <c r="AK22" s="39"/>
      <c r="AL22" s="39"/>
      <c r="AM22" s="76"/>
      <c r="AN22" s="39"/>
      <c r="AO22" s="39"/>
      <c r="AP22" s="33"/>
      <c r="AQ22" s="77"/>
      <c r="AR22" s="39"/>
      <c r="AS22" s="39"/>
      <c r="AT22" s="76"/>
      <c r="AU22" s="39"/>
      <c r="AV22" s="78"/>
      <c r="AW22" s="33"/>
      <c r="AX22" s="77"/>
      <c r="AY22" s="39"/>
      <c r="AZ22" s="39"/>
      <c r="BA22" s="76"/>
      <c r="BB22" s="39"/>
      <c r="BC22" s="78"/>
      <c r="BD22" s="33"/>
      <c r="BE22" s="77"/>
      <c r="BF22" s="39"/>
      <c r="BG22" s="39"/>
      <c r="BH22" s="76"/>
      <c r="BI22" s="39"/>
      <c r="BJ22" s="78"/>
      <c r="BK22" s="33"/>
    </row>
    <row r="23" spans="1:63" ht="45" x14ac:dyDescent="0.35">
      <c r="A23" s="77"/>
      <c r="B23" s="39"/>
      <c r="C23" s="39"/>
      <c r="D23" s="39"/>
      <c r="E23" s="39"/>
      <c r="F23" s="73"/>
      <c r="G23" s="95">
        <f>Table14874532333435363313233343[[#This Row],[Hours Worked]]*Table14874532333435363313233343[[#This Row],[Rate]]</f>
        <v>0</v>
      </c>
      <c r="H23" s="116"/>
      <c r="I23" s="118">
        <f>IF(Table14874532333435363313233343[[#This Row],[Equipment Used (Dropdown)]] &lt;&gt; "", RIGHT(Table14874532333435363313233343[[#This Row],[Equipment Used (Dropdown)]],6),0)</f>
        <v>0</v>
      </c>
      <c r="J23" s="94"/>
      <c r="K23" s="95">
        <f>Table14874532333435363313233343[[#This Row],[Rate (Auto selects)]]*Table14874532333435363313233343[[#This Row],[Hours Used]]</f>
        <v>0</v>
      </c>
      <c r="M23" s="94" t="s">
        <v>119</v>
      </c>
      <c r="N23" s="94" t="s">
        <v>70</v>
      </c>
      <c r="O23" s="107">
        <v>69.61</v>
      </c>
      <c r="S23" s="33"/>
      <c r="T23" s="39"/>
      <c r="U23" s="39"/>
      <c r="V23" s="39"/>
      <c r="W23" s="39"/>
      <c r="X23" s="39"/>
      <c r="Y23" s="112">
        <f>IF(X23 &lt;&gt; "", RIGHT(Table157753112838485868818283848[[#This Row],[Class (Dropdown)]],6),0)</f>
        <v>0</v>
      </c>
      <c r="Z23" s="108"/>
      <c r="AA23" s="107"/>
      <c r="AB23" s="111">
        <f>Table157753112838485868818283848[[#This Row],[Rate (Auto fill)]]*Table157753112838485868818283848[[#This Row],[Hours Groomed]]</f>
        <v>0</v>
      </c>
      <c r="AC23" s="32"/>
      <c r="AD23" s="39"/>
      <c r="AE23" s="39"/>
      <c r="AF23" s="39"/>
      <c r="AG23" s="39"/>
      <c r="AH23" s="78"/>
      <c r="AI23" s="33"/>
      <c r="AJ23" s="39"/>
      <c r="AK23" s="39"/>
      <c r="AL23" s="39"/>
      <c r="AM23" s="76"/>
      <c r="AN23" s="39"/>
      <c r="AO23" s="39"/>
      <c r="AP23" s="33"/>
      <c r="AQ23" s="77"/>
      <c r="AR23" s="39"/>
      <c r="AS23" s="39"/>
      <c r="AT23" s="76"/>
      <c r="AU23" s="39"/>
      <c r="AV23" s="78"/>
      <c r="AW23" s="33"/>
      <c r="AX23" s="77"/>
      <c r="AY23" s="39"/>
      <c r="AZ23" s="39"/>
      <c r="BA23" s="76"/>
      <c r="BB23" s="39"/>
      <c r="BC23" s="78"/>
      <c r="BD23" s="33"/>
      <c r="BE23" s="77"/>
      <c r="BF23" s="39"/>
      <c r="BG23" s="39"/>
      <c r="BH23" s="76"/>
      <c r="BI23" s="39"/>
      <c r="BJ23" s="78"/>
      <c r="BK23" s="33"/>
    </row>
    <row r="24" spans="1:63" ht="30" x14ac:dyDescent="0.35">
      <c r="A24" s="77"/>
      <c r="B24" s="39"/>
      <c r="C24" s="39"/>
      <c r="D24" s="39"/>
      <c r="E24" s="39"/>
      <c r="F24" s="73"/>
      <c r="G24" s="95">
        <f>Table14874532333435363313233343[[#This Row],[Hours Worked]]*Table14874532333435363313233343[[#This Row],[Rate]]</f>
        <v>0</v>
      </c>
      <c r="H24" s="116"/>
      <c r="I24" s="118">
        <f>IF(Table14874532333435363313233343[[#This Row],[Equipment Used (Dropdown)]] &lt;&gt; "", RIGHT(Table14874532333435363313233343[[#This Row],[Equipment Used (Dropdown)]],6),0)</f>
        <v>0</v>
      </c>
      <c r="J24" s="94"/>
      <c r="K24" s="95">
        <f>Table14874532333435363313233343[[#This Row],[Rate (Auto selects)]]*Table14874532333435363313233343[[#This Row],[Hours Used]]</f>
        <v>0</v>
      </c>
      <c r="M24" s="94" t="s">
        <v>120</v>
      </c>
      <c r="N24" s="94" t="s">
        <v>57</v>
      </c>
      <c r="O24" s="107">
        <v>48.88</v>
      </c>
      <c r="S24" s="33"/>
      <c r="T24" s="39"/>
      <c r="U24" s="39"/>
      <c r="V24" s="39"/>
      <c r="W24" s="39"/>
      <c r="X24" s="39"/>
      <c r="Y24" s="112">
        <f>IF(X24 &lt;&gt; "", RIGHT(Table157753112838485868818283848[[#This Row],[Class (Dropdown)]],6),0)</f>
        <v>0</v>
      </c>
      <c r="Z24" s="108"/>
      <c r="AA24" s="107"/>
      <c r="AB24" s="111">
        <f>Table157753112838485868818283848[[#This Row],[Rate (Auto fill)]]*Table157753112838485868818283848[[#This Row],[Hours Groomed]]</f>
        <v>0</v>
      </c>
      <c r="AC24" s="32"/>
      <c r="AD24" s="39"/>
      <c r="AE24" s="39"/>
      <c r="AF24" s="39"/>
      <c r="AG24" s="39"/>
      <c r="AH24" s="78"/>
      <c r="AI24" s="33"/>
      <c r="AJ24" s="39"/>
      <c r="AK24" s="39"/>
      <c r="AL24" s="39"/>
      <c r="AM24" s="76"/>
      <c r="AN24" s="39"/>
      <c r="AO24" s="39"/>
      <c r="AP24" s="33"/>
      <c r="AQ24" s="77"/>
      <c r="AR24" s="39"/>
      <c r="AS24" s="39"/>
      <c r="AT24" s="76"/>
      <c r="AU24" s="39"/>
      <c r="AV24" s="78"/>
      <c r="AW24" s="33"/>
      <c r="AX24" s="77"/>
      <c r="AY24" s="39"/>
      <c r="AZ24" s="39"/>
      <c r="BA24" s="76"/>
      <c r="BB24" s="39"/>
      <c r="BC24" s="78"/>
      <c r="BD24" s="33"/>
      <c r="BE24" s="77"/>
      <c r="BF24" s="39"/>
      <c r="BG24" s="39"/>
      <c r="BH24" s="76"/>
      <c r="BI24" s="39"/>
      <c r="BJ24" s="78"/>
      <c r="BK24" s="33"/>
    </row>
    <row r="25" spans="1:63" ht="30" x14ac:dyDescent="0.35">
      <c r="A25" s="77"/>
      <c r="B25" s="39"/>
      <c r="C25" s="39"/>
      <c r="D25" s="39"/>
      <c r="E25" s="39"/>
      <c r="F25" s="73"/>
      <c r="G25" s="95">
        <f>Table14874532333435363313233343[[#This Row],[Hours Worked]]*Table14874532333435363313233343[[#This Row],[Rate]]</f>
        <v>0</v>
      </c>
      <c r="H25" s="116"/>
      <c r="I25" s="118">
        <f>IF(Table14874532333435363313233343[[#This Row],[Equipment Used (Dropdown)]] &lt;&gt; "", RIGHT(Table14874532333435363313233343[[#This Row],[Equipment Used (Dropdown)]],6),0)</f>
        <v>0</v>
      </c>
      <c r="J25" s="94"/>
      <c r="K25" s="95">
        <f>Table14874532333435363313233343[[#This Row],[Rate (Auto selects)]]*Table14874532333435363313233343[[#This Row],[Hours Used]]</f>
        <v>0</v>
      </c>
      <c r="M25" s="94" t="s">
        <v>109</v>
      </c>
      <c r="N25" s="94" t="s">
        <v>71</v>
      </c>
      <c r="O25" s="107">
        <v>44.14</v>
      </c>
      <c r="S25" s="33"/>
      <c r="T25" s="39"/>
      <c r="U25" s="39"/>
      <c r="V25" s="39"/>
      <c r="W25" s="39"/>
      <c r="X25" s="39"/>
      <c r="Y25" s="112">
        <f>IF(X25 &lt;&gt; "", RIGHT(Table157753112838485868818283848[[#This Row],[Class (Dropdown)]],6),0)</f>
        <v>0</v>
      </c>
      <c r="Z25" s="108"/>
      <c r="AA25" s="107"/>
      <c r="AB25" s="111">
        <f>Table157753112838485868818283848[[#This Row],[Rate (Auto fill)]]*Table157753112838485868818283848[[#This Row],[Hours Groomed]]</f>
        <v>0</v>
      </c>
      <c r="AC25" s="32"/>
      <c r="AD25" s="39"/>
      <c r="AE25" s="39"/>
      <c r="AF25" s="39"/>
      <c r="AG25" s="39"/>
      <c r="AH25" s="78"/>
      <c r="AI25" s="33"/>
      <c r="AJ25" s="39"/>
      <c r="AK25" s="39"/>
      <c r="AL25" s="39"/>
      <c r="AM25" s="76"/>
      <c r="AN25" s="39"/>
      <c r="AO25" s="39"/>
      <c r="AP25" s="33"/>
      <c r="AQ25" s="77"/>
      <c r="AR25" s="39"/>
      <c r="AS25" s="39"/>
      <c r="AT25" s="76"/>
      <c r="AU25" s="39"/>
      <c r="AV25" s="78"/>
      <c r="AW25" s="33"/>
      <c r="AX25" s="77"/>
      <c r="AY25" s="39"/>
      <c r="AZ25" s="39"/>
      <c r="BA25" s="76"/>
      <c r="BB25" s="39"/>
      <c r="BC25" s="78"/>
      <c r="BD25" s="33"/>
      <c r="BE25" s="77"/>
      <c r="BF25" s="39"/>
      <c r="BG25" s="39"/>
      <c r="BH25" s="76"/>
      <c r="BI25" s="39"/>
      <c r="BJ25" s="78"/>
      <c r="BK25" s="33"/>
    </row>
    <row r="26" spans="1:63" ht="30" x14ac:dyDescent="0.35">
      <c r="A26" s="77"/>
      <c r="B26" s="39"/>
      <c r="C26" s="39"/>
      <c r="D26" s="39"/>
      <c r="E26" s="39"/>
      <c r="F26" s="73"/>
      <c r="G26" s="95">
        <f>Table14874532333435363313233343[[#This Row],[Hours Worked]]*Table14874532333435363313233343[[#This Row],[Rate]]</f>
        <v>0</v>
      </c>
      <c r="H26" s="116"/>
      <c r="I26" s="118">
        <f>IF(Table14874532333435363313233343[[#This Row],[Equipment Used (Dropdown)]] &lt;&gt; "", RIGHT(Table14874532333435363313233343[[#This Row],[Equipment Used (Dropdown)]],6),0)</f>
        <v>0</v>
      </c>
      <c r="J26" s="94"/>
      <c r="K26" s="95">
        <f>Table14874532333435363313233343[[#This Row],[Rate (Auto selects)]]*Table14874532333435363313233343[[#This Row],[Hours Used]]</f>
        <v>0</v>
      </c>
      <c r="M26" s="94" t="s">
        <v>110</v>
      </c>
      <c r="N26" s="94" t="s">
        <v>72</v>
      </c>
      <c r="O26" s="107">
        <v>43.75</v>
      </c>
      <c r="S26" s="33"/>
      <c r="T26" s="39"/>
      <c r="U26" s="39"/>
      <c r="V26" s="39"/>
      <c r="W26" s="39"/>
      <c r="X26" s="39"/>
      <c r="Y26" s="112">
        <f>IF(X26 &lt;&gt; "", RIGHT(Table157753112838485868818283848[[#This Row],[Class (Dropdown)]],6),0)</f>
        <v>0</v>
      </c>
      <c r="Z26" s="108"/>
      <c r="AA26" s="107"/>
      <c r="AB26" s="111">
        <f>Table157753112838485868818283848[[#This Row],[Rate (Auto fill)]]*Table157753112838485868818283848[[#This Row],[Hours Groomed]]</f>
        <v>0</v>
      </c>
      <c r="AC26" s="32"/>
      <c r="AD26" s="39"/>
      <c r="AE26" s="39"/>
      <c r="AF26" s="39"/>
      <c r="AG26" s="39"/>
      <c r="AH26" s="78"/>
      <c r="AI26" s="33"/>
      <c r="AJ26" s="39"/>
      <c r="AK26" s="39"/>
      <c r="AL26" s="39"/>
      <c r="AM26" s="76"/>
      <c r="AN26" s="39"/>
      <c r="AO26" s="39"/>
      <c r="AP26" s="33"/>
      <c r="AQ26" s="77"/>
      <c r="AR26" s="39"/>
      <c r="AS26" s="39"/>
      <c r="AT26" s="76"/>
      <c r="AU26" s="39"/>
      <c r="AV26" s="78"/>
      <c r="AW26" s="33"/>
      <c r="AX26" s="77"/>
      <c r="AY26" s="39"/>
      <c r="AZ26" s="39"/>
      <c r="BA26" s="76"/>
      <c r="BB26" s="39"/>
      <c r="BC26" s="78"/>
      <c r="BD26" s="33"/>
      <c r="BE26" s="77"/>
      <c r="BF26" s="39"/>
      <c r="BG26" s="39"/>
      <c r="BH26" s="76"/>
      <c r="BI26" s="39"/>
      <c r="BJ26" s="78"/>
      <c r="BK26" s="33"/>
    </row>
    <row r="27" spans="1:63" ht="45" x14ac:dyDescent="0.35">
      <c r="A27" s="77"/>
      <c r="B27" s="39"/>
      <c r="C27" s="39"/>
      <c r="D27" s="39"/>
      <c r="E27" s="39"/>
      <c r="F27" s="73"/>
      <c r="G27" s="95">
        <f>Table14874532333435363313233343[[#This Row],[Hours Worked]]*Table14874532333435363313233343[[#This Row],[Rate]]</f>
        <v>0</v>
      </c>
      <c r="H27" s="116"/>
      <c r="I27" s="118">
        <f>IF(Table14874532333435363313233343[[#This Row],[Equipment Used (Dropdown)]] &lt;&gt; "", RIGHT(Table14874532333435363313233343[[#This Row],[Equipment Used (Dropdown)]],6),0)</f>
        <v>0</v>
      </c>
      <c r="J27" s="94"/>
      <c r="K27" s="95">
        <f>Table14874532333435363313233343[[#This Row],[Rate (Auto selects)]]*Table14874532333435363313233343[[#This Row],[Hours Used]]</f>
        <v>0</v>
      </c>
      <c r="M27" s="94" t="s">
        <v>111</v>
      </c>
      <c r="N27" s="94" t="s">
        <v>73</v>
      </c>
      <c r="O27" s="107">
        <v>18.78</v>
      </c>
      <c r="S27" s="33"/>
      <c r="T27" s="39"/>
      <c r="U27" s="39"/>
      <c r="V27" s="39"/>
      <c r="W27" s="39"/>
      <c r="X27" s="39"/>
      <c r="Y27" s="112">
        <f>IF(X27 &lt;&gt; "", RIGHT(Table157753112838485868818283848[[#This Row],[Class (Dropdown)]],6),0)</f>
        <v>0</v>
      </c>
      <c r="Z27" s="108"/>
      <c r="AA27" s="107"/>
      <c r="AB27" s="111">
        <f>Table157753112838485868818283848[[#This Row],[Rate (Auto fill)]]*Table157753112838485868818283848[[#This Row],[Hours Groomed]]</f>
        <v>0</v>
      </c>
      <c r="AC27" s="32"/>
      <c r="AD27" s="39"/>
      <c r="AE27" s="39"/>
      <c r="AF27" s="39"/>
      <c r="AG27" s="39"/>
      <c r="AH27" s="78"/>
      <c r="AI27" s="33"/>
      <c r="AJ27" s="39"/>
      <c r="AK27" s="39"/>
      <c r="AL27" s="39"/>
      <c r="AM27" s="76"/>
      <c r="AN27" s="39"/>
      <c r="AO27" s="39"/>
      <c r="AP27" s="33"/>
      <c r="AQ27" s="77"/>
      <c r="AR27" s="39"/>
      <c r="AS27" s="39"/>
      <c r="AT27" s="76"/>
      <c r="AU27" s="39"/>
      <c r="AV27" s="78"/>
      <c r="AW27" s="33"/>
      <c r="AX27" s="77"/>
      <c r="AY27" s="39"/>
      <c r="AZ27" s="39"/>
      <c r="BA27" s="76"/>
      <c r="BB27" s="39"/>
      <c r="BC27" s="78"/>
      <c r="BD27" s="33"/>
      <c r="BE27" s="77"/>
      <c r="BF27" s="39"/>
      <c r="BG27" s="39"/>
      <c r="BH27" s="76"/>
      <c r="BI27" s="39"/>
      <c r="BJ27" s="78"/>
      <c r="BK27" s="33"/>
    </row>
    <row r="28" spans="1:63" ht="45" x14ac:dyDescent="0.35">
      <c r="A28" s="77"/>
      <c r="B28" s="39"/>
      <c r="C28" s="39"/>
      <c r="D28" s="39"/>
      <c r="E28" s="39"/>
      <c r="F28" s="73"/>
      <c r="G28" s="95">
        <f>Table14874532333435363313233343[[#This Row],[Hours Worked]]*Table14874532333435363313233343[[#This Row],[Rate]]</f>
        <v>0</v>
      </c>
      <c r="H28" s="116"/>
      <c r="I28" s="118">
        <f>IF(Table14874532333435363313233343[[#This Row],[Equipment Used (Dropdown)]] &lt;&gt; "", RIGHT(Table14874532333435363313233343[[#This Row],[Equipment Used (Dropdown)]],6),0)</f>
        <v>0</v>
      </c>
      <c r="J28" s="94"/>
      <c r="K28" s="95">
        <f>Table14874532333435363313233343[[#This Row],[Rate (Auto selects)]]*Table14874532333435363313233343[[#This Row],[Hours Used]]</f>
        <v>0</v>
      </c>
      <c r="M28" s="94" t="s">
        <v>112</v>
      </c>
      <c r="N28" s="94" t="s">
        <v>74</v>
      </c>
      <c r="O28" s="107">
        <v>28.53</v>
      </c>
      <c r="S28" s="33"/>
      <c r="T28" s="39"/>
      <c r="U28" s="39"/>
      <c r="V28" s="39"/>
      <c r="W28" s="39"/>
      <c r="X28" s="39"/>
      <c r="Y28" s="112">
        <f>IF(X28 &lt;&gt; "", RIGHT(Table157753112838485868818283848[[#This Row],[Class (Dropdown)]],6),0)</f>
        <v>0</v>
      </c>
      <c r="Z28" s="108"/>
      <c r="AA28" s="107"/>
      <c r="AB28" s="111">
        <f>Table157753112838485868818283848[[#This Row],[Rate (Auto fill)]]*Table157753112838485868818283848[[#This Row],[Hours Groomed]]</f>
        <v>0</v>
      </c>
      <c r="AC28" s="32"/>
      <c r="AD28" s="39"/>
      <c r="AE28" s="39"/>
      <c r="AF28" s="39"/>
      <c r="AG28" s="39"/>
      <c r="AH28" s="78"/>
      <c r="AI28" s="33"/>
      <c r="AJ28" s="39"/>
      <c r="AK28" s="39"/>
      <c r="AL28" s="39"/>
      <c r="AM28" s="76"/>
      <c r="AN28" s="39"/>
      <c r="AO28" s="39"/>
      <c r="AP28" s="33"/>
      <c r="AQ28" s="77"/>
      <c r="AR28" s="39"/>
      <c r="AS28" s="39"/>
      <c r="AT28" s="76"/>
      <c r="AU28" s="39"/>
      <c r="AV28" s="78"/>
      <c r="AW28" s="33"/>
      <c r="AX28" s="77"/>
      <c r="AY28" s="39"/>
      <c r="AZ28" s="39"/>
      <c r="BA28" s="76"/>
      <c r="BB28" s="39"/>
      <c r="BC28" s="78"/>
      <c r="BD28" s="33"/>
      <c r="BE28" s="77"/>
      <c r="BF28" s="39"/>
      <c r="BG28" s="39"/>
      <c r="BH28" s="76"/>
      <c r="BI28" s="39"/>
      <c r="BJ28" s="78"/>
      <c r="BK28" s="33"/>
    </row>
    <row r="29" spans="1:63" ht="30" x14ac:dyDescent="0.35">
      <c r="A29" s="77"/>
      <c r="B29" s="39"/>
      <c r="C29" s="39"/>
      <c r="D29" s="39"/>
      <c r="E29" s="39"/>
      <c r="F29" s="73"/>
      <c r="G29" s="95">
        <f>Table14874532333435363313233343[[#This Row],[Hours Worked]]*Table14874532333435363313233343[[#This Row],[Rate]]</f>
        <v>0</v>
      </c>
      <c r="H29" s="116"/>
      <c r="I29" s="118">
        <f>IF(Table14874532333435363313233343[[#This Row],[Equipment Used (Dropdown)]] &lt;&gt; "", RIGHT(Table14874532333435363313233343[[#This Row],[Equipment Used (Dropdown)]],6),0)</f>
        <v>0</v>
      </c>
      <c r="J29" s="94"/>
      <c r="K29" s="95">
        <f>Table14874532333435363313233343[[#This Row],[Rate (Auto selects)]]*Table14874532333435363313233343[[#This Row],[Hours Used]]</f>
        <v>0</v>
      </c>
      <c r="M29" s="94" t="s">
        <v>113</v>
      </c>
      <c r="N29" s="94" t="s">
        <v>75</v>
      </c>
      <c r="O29" s="107">
        <v>33.35</v>
      </c>
      <c r="S29" s="33"/>
      <c r="T29" s="39"/>
      <c r="U29" s="39"/>
      <c r="V29" s="39"/>
      <c r="W29" s="39"/>
      <c r="X29" s="39"/>
      <c r="Y29" s="112">
        <f>IF(X29 &lt;&gt; "", RIGHT(Table157753112838485868818283848[[#This Row],[Class (Dropdown)]],6),0)</f>
        <v>0</v>
      </c>
      <c r="Z29" s="108"/>
      <c r="AA29" s="107"/>
      <c r="AB29" s="111">
        <f>Table157753112838485868818283848[[#This Row],[Rate (Auto fill)]]*Table157753112838485868818283848[[#This Row],[Hours Groomed]]</f>
        <v>0</v>
      </c>
      <c r="AC29" s="32"/>
      <c r="AD29" s="39"/>
      <c r="AE29" s="39"/>
      <c r="AF29" s="39"/>
      <c r="AG29" s="39"/>
      <c r="AH29" s="78"/>
      <c r="AI29" s="33"/>
      <c r="AJ29" s="39"/>
      <c r="AK29" s="39"/>
      <c r="AL29" s="39"/>
      <c r="AM29" s="76"/>
      <c r="AN29" s="39"/>
      <c r="AO29" s="39"/>
      <c r="AP29" s="33"/>
      <c r="AQ29" s="77"/>
      <c r="AR29" s="39"/>
      <c r="AS29" s="39"/>
      <c r="AT29" s="76"/>
      <c r="AU29" s="39"/>
      <c r="AV29" s="78"/>
      <c r="AW29" s="33"/>
      <c r="AX29" s="77"/>
      <c r="AY29" s="39"/>
      <c r="AZ29" s="39"/>
      <c r="BA29" s="76"/>
      <c r="BB29" s="39"/>
      <c r="BC29" s="78"/>
      <c r="BD29" s="33"/>
      <c r="BE29" s="77"/>
      <c r="BF29" s="39"/>
      <c r="BG29" s="39"/>
      <c r="BH29" s="76"/>
      <c r="BI29" s="39"/>
      <c r="BJ29" s="78"/>
      <c r="BK29" s="33"/>
    </row>
    <row r="30" spans="1:63" ht="30" x14ac:dyDescent="0.35">
      <c r="A30" s="77"/>
      <c r="B30" s="39"/>
      <c r="C30" s="39"/>
      <c r="D30" s="39"/>
      <c r="E30" s="39"/>
      <c r="F30" s="73"/>
      <c r="G30" s="95">
        <f>Table14874532333435363313233343[[#This Row],[Hours Worked]]*Table14874532333435363313233343[[#This Row],[Rate]]</f>
        <v>0</v>
      </c>
      <c r="H30" s="116"/>
      <c r="I30" s="118">
        <f>IF(Table14874532333435363313233343[[#This Row],[Equipment Used (Dropdown)]] &lt;&gt; "", RIGHT(Table14874532333435363313233343[[#This Row],[Equipment Used (Dropdown)]],6),0)</f>
        <v>0</v>
      </c>
      <c r="J30" s="94"/>
      <c r="K30" s="95">
        <f>Table14874532333435363313233343[[#This Row],[Rate (Auto selects)]]*Table14874532333435363313233343[[#This Row],[Hours Used]]</f>
        <v>0</v>
      </c>
      <c r="M30" s="94" t="s">
        <v>114</v>
      </c>
      <c r="N30" s="94" t="s">
        <v>76</v>
      </c>
      <c r="O30" s="107">
        <v>19</v>
      </c>
      <c r="S30" s="33"/>
      <c r="T30" s="39"/>
      <c r="U30" s="39"/>
      <c r="V30" s="39"/>
      <c r="W30" s="39"/>
      <c r="X30" s="39"/>
      <c r="Y30" s="112">
        <f>IF(X30 &lt;&gt; "", RIGHT(Table157753112838485868818283848[[#This Row],[Class (Dropdown)]],6),0)</f>
        <v>0</v>
      </c>
      <c r="Z30" s="108"/>
      <c r="AA30" s="107"/>
      <c r="AB30" s="111">
        <f>Table157753112838485868818283848[[#This Row],[Rate (Auto fill)]]*Table157753112838485868818283848[[#This Row],[Hours Groomed]]</f>
        <v>0</v>
      </c>
      <c r="AC30" s="32"/>
      <c r="AD30" s="39"/>
      <c r="AE30" s="39"/>
      <c r="AF30" s="39"/>
      <c r="AG30" s="39"/>
      <c r="AH30" s="78"/>
      <c r="AI30" s="33"/>
      <c r="AJ30" s="39"/>
      <c r="AK30" s="39"/>
      <c r="AL30" s="39"/>
      <c r="AM30" s="76"/>
      <c r="AN30" s="39"/>
      <c r="AO30" s="39"/>
      <c r="AP30" s="33"/>
      <c r="AQ30" s="77"/>
      <c r="AR30" s="39"/>
      <c r="AS30" s="39"/>
      <c r="AT30" s="76"/>
      <c r="AU30" s="39"/>
      <c r="AV30" s="78"/>
      <c r="AW30" s="33"/>
      <c r="AX30" s="77"/>
      <c r="AY30" s="39"/>
      <c r="AZ30" s="39"/>
      <c r="BA30" s="76"/>
      <c r="BB30" s="39"/>
      <c r="BC30" s="78"/>
      <c r="BD30" s="33"/>
      <c r="BE30" s="77"/>
      <c r="BF30" s="39"/>
      <c r="BG30" s="39"/>
      <c r="BH30" s="76"/>
      <c r="BI30" s="39"/>
      <c r="BJ30" s="78"/>
      <c r="BK30" s="33"/>
    </row>
    <row r="31" spans="1:63" x14ac:dyDescent="0.35">
      <c r="A31" s="77"/>
      <c r="B31" s="39"/>
      <c r="C31" s="39"/>
      <c r="D31" s="39"/>
      <c r="E31" s="39"/>
      <c r="F31" s="73"/>
      <c r="G31" s="95">
        <f>Table14874532333435363313233343[[#This Row],[Hours Worked]]*Table14874532333435363313233343[[#This Row],[Rate]]</f>
        <v>0</v>
      </c>
      <c r="H31" s="116"/>
      <c r="I31" s="118">
        <f>IF(Table14874532333435363313233343[[#This Row],[Equipment Used (Dropdown)]] &lt;&gt; "", RIGHT(Table14874532333435363313233343[[#This Row],[Equipment Used (Dropdown)]],6),0)</f>
        <v>0</v>
      </c>
      <c r="J31" s="94"/>
      <c r="K31" s="95">
        <f>Table14874532333435363313233343[[#This Row],[Rate (Auto selects)]]*Table14874532333435363313233343[[#This Row],[Hours Used]]</f>
        <v>0</v>
      </c>
      <c r="M31" s="94" t="s">
        <v>115</v>
      </c>
      <c r="N31" s="94" t="s">
        <v>77</v>
      </c>
      <c r="O31" s="107">
        <v>9.3800000000000008</v>
      </c>
      <c r="S31" s="33"/>
      <c r="T31" s="39"/>
      <c r="U31" s="39"/>
      <c r="V31" s="39"/>
      <c r="W31" s="39"/>
      <c r="X31" s="39"/>
      <c r="Y31" s="112">
        <f>IF(X31 &lt;&gt; "", RIGHT(Table157753112838485868818283848[[#This Row],[Class (Dropdown)]],6),0)</f>
        <v>0</v>
      </c>
      <c r="Z31" s="108"/>
      <c r="AA31" s="107"/>
      <c r="AB31" s="111">
        <f>Table157753112838485868818283848[[#This Row],[Rate (Auto fill)]]*Table157753112838485868818283848[[#This Row],[Hours Groomed]]</f>
        <v>0</v>
      </c>
      <c r="AC31" s="32"/>
      <c r="AD31" s="39"/>
      <c r="AE31" s="39"/>
      <c r="AF31" s="39"/>
      <c r="AG31" s="39"/>
      <c r="AH31" s="78"/>
      <c r="AI31" s="33"/>
      <c r="AJ31" s="39"/>
      <c r="AK31" s="39"/>
      <c r="AL31" s="39"/>
      <c r="AM31" s="76"/>
      <c r="AN31" s="39"/>
      <c r="AO31" s="39"/>
      <c r="AP31" s="33"/>
      <c r="AQ31" s="77"/>
      <c r="AR31" s="39"/>
      <c r="AS31" s="39"/>
      <c r="AT31" s="76"/>
      <c r="AU31" s="39"/>
      <c r="AV31" s="78"/>
      <c r="AW31" s="33"/>
      <c r="AX31" s="77"/>
      <c r="AY31" s="39"/>
      <c r="AZ31" s="39"/>
      <c r="BA31" s="76"/>
      <c r="BB31" s="39"/>
      <c r="BC31" s="78"/>
      <c r="BD31" s="33"/>
      <c r="BE31" s="77"/>
      <c r="BF31" s="39"/>
      <c r="BG31" s="39"/>
      <c r="BH31" s="76"/>
      <c r="BI31" s="39"/>
      <c r="BJ31" s="78"/>
      <c r="BK31" s="33"/>
    </row>
    <row r="32" spans="1:63" ht="30" x14ac:dyDescent="0.35">
      <c r="A32" s="77"/>
      <c r="B32" s="39"/>
      <c r="C32" s="39"/>
      <c r="D32" s="39"/>
      <c r="E32" s="39"/>
      <c r="F32" s="73"/>
      <c r="G32" s="95">
        <f>Table14874532333435363313233343[[#This Row],[Hours Worked]]*Table14874532333435363313233343[[#This Row],[Rate]]</f>
        <v>0</v>
      </c>
      <c r="H32" s="116"/>
      <c r="I32" s="118">
        <f>IF(Table14874532333435363313233343[[#This Row],[Equipment Used (Dropdown)]] &lt;&gt; "", RIGHT(Table14874532333435363313233343[[#This Row],[Equipment Used (Dropdown)]],6),0)</f>
        <v>0</v>
      </c>
      <c r="J32" s="94"/>
      <c r="K32" s="95">
        <f>Table14874532333435363313233343[[#This Row],[Rate (Auto selects)]]*Table14874532333435363313233343[[#This Row],[Hours Used]]</f>
        <v>0</v>
      </c>
      <c r="M32" s="94" t="s">
        <v>98</v>
      </c>
      <c r="N32" s="94" t="s">
        <v>78</v>
      </c>
      <c r="O32" s="107">
        <v>57</v>
      </c>
      <c r="S32" s="33"/>
      <c r="T32" s="39"/>
      <c r="U32" s="39"/>
      <c r="V32" s="39"/>
      <c r="W32" s="39"/>
      <c r="X32" s="39"/>
      <c r="Y32" s="112">
        <f>IF(X32 &lt;&gt; "", RIGHT(Table157753112838485868818283848[[#This Row],[Class (Dropdown)]],6),0)</f>
        <v>0</v>
      </c>
      <c r="Z32" s="108"/>
      <c r="AA32" s="107"/>
      <c r="AB32" s="111">
        <f>Table157753112838485868818283848[[#This Row],[Rate (Auto fill)]]*Table157753112838485868818283848[[#This Row],[Hours Groomed]]</f>
        <v>0</v>
      </c>
      <c r="AC32" s="32"/>
      <c r="AD32" s="39"/>
      <c r="AE32" s="39"/>
      <c r="AF32" s="39"/>
      <c r="AG32" s="39"/>
      <c r="AH32" s="78"/>
      <c r="AI32" s="33"/>
      <c r="AJ32" s="39"/>
      <c r="AK32" s="39"/>
      <c r="AL32" s="39"/>
      <c r="AM32" s="76"/>
      <c r="AN32" s="39"/>
      <c r="AO32" s="39"/>
      <c r="AP32" s="33"/>
      <c r="AQ32" s="77"/>
      <c r="AR32" s="39"/>
      <c r="AS32" s="39"/>
      <c r="AT32" s="76"/>
      <c r="AU32" s="39"/>
      <c r="AV32" s="78"/>
      <c r="AW32" s="33"/>
      <c r="AX32" s="77"/>
      <c r="AY32" s="39"/>
      <c r="AZ32" s="39"/>
      <c r="BA32" s="76"/>
      <c r="BB32" s="39"/>
      <c r="BC32" s="78"/>
      <c r="BD32" s="33"/>
      <c r="BE32" s="77"/>
      <c r="BF32" s="39"/>
      <c r="BG32" s="39"/>
      <c r="BH32" s="76"/>
      <c r="BI32" s="39"/>
      <c r="BJ32" s="78"/>
      <c r="BK32" s="33"/>
    </row>
    <row r="33" spans="1:63" ht="30" x14ac:dyDescent="0.35">
      <c r="A33" s="77"/>
      <c r="B33" s="39"/>
      <c r="C33" s="39"/>
      <c r="D33" s="39"/>
      <c r="E33" s="39"/>
      <c r="F33" s="73"/>
      <c r="G33" s="95">
        <f>Table14874532333435363313233343[[#This Row],[Hours Worked]]*Table14874532333435363313233343[[#This Row],[Rate]]</f>
        <v>0</v>
      </c>
      <c r="H33" s="116"/>
      <c r="I33" s="118">
        <f>IF(Table14874532333435363313233343[[#This Row],[Equipment Used (Dropdown)]] &lt;&gt; "", RIGHT(Table14874532333435363313233343[[#This Row],[Equipment Used (Dropdown)]],6),0)</f>
        <v>0</v>
      </c>
      <c r="J33" s="94"/>
      <c r="K33" s="95">
        <f>Table14874532333435363313233343[[#This Row],[Rate (Auto selects)]]*Table14874532333435363313233343[[#This Row],[Hours Used]]</f>
        <v>0</v>
      </c>
      <c r="M33" s="94" t="s">
        <v>99</v>
      </c>
      <c r="N33" s="94" t="s">
        <v>79</v>
      </c>
      <c r="O33" s="107">
        <v>112.35</v>
      </c>
      <c r="S33" s="33"/>
      <c r="T33" s="39"/>
      <c r="U33" s="39"/>
      <c r="V33" s="39"/>
      <c r="W33" s="39"/>
      <c r="X33" s="39"/>
      <c r="Y33" s="112">
        <f>IF(X33 &lt;&gt; "", RIGHT(Table157753112838485868818283848[[#This Row],[Class (Dropdown)]],6),0)</f>
        <v>0</v>
      </c>
      <c r="Z33" s="108"/>
      <c r="AA33" s="107"/>
      <c r="AB33" s="111">
        <f>Table157753112838485868818283848[[#This Row],[Rate (Auto fill)]]*Table157753112838485868818283848[[#This Row],[Hours Groomed]]</f>
        <v>0</v>
      </c>
      <c r="AC33" s="32"/>
      <c r="AD33" s="39"/>
      <c r="AE33" s="39"/>
      <c r="AF33" s="39"/>
      <c r="AG33" s="39"/>
      <c r="AH33" s="78"/>
      <c r="AI33" s="33"/>
      <c r="AJ33" s="39"/>
      <c r="AK33" s="39"/>
      <c r="AL33" s="39"/>
      <c r="AM33" s="76"/>
      <c r="AN33" s="39"/>
      <c r="AO33" s="39"/>
      <c r="AP33" s="33"/>
      <c r="AQ33" s="77"/>
      <c r="AR33" s="39"/>
      <c r="AS33" s="39"/>
      <c r="AT33" s="76"/>
      <c r="AU33" s="39"/>
      <c r="AV33" s="78"/>
      <c r="AW33" s="33"/>
      <c r="AX33" s="77"/>
      <c r="AY33" s="39"/>
      <c r="AZ33" s="39"/>
      <c r="BA33" s="76"/>
      <c r="BB33" s="39"/>
      <c r="BC33" s="78"/>
      <c r="BD33" s="33"/>
      <c r="BE33" s="77"/>
      <c r="BF33" s="39"/>
      <c r="BG33" s="39"/>
      <c r="BH33" s="76"/>
      <c r="BI33" s="39"/>
      <c r="BJ33" s="78"/>
      <c r="BK33" s="33"/>
    </row>
    <row r="34" spans="1:63" ht="30" x14ac:dyDescent="0.35">
      <c r="A34" s="77"/>
      <c r="B34" s="39"/>
      <c r="C34" s="39"/>
      <c r="D34" s="39"/>
      <c r="E34" s="39"/>
      <c r="F34" s="73"/>
      <c r="G34" s="95">
        <f>Table14874532333435363313233343[[#This Row],[Hours Worked]]*Table14874532333435363313233343[[#This Row],[Rate]]</f>
        <v>0</v>
      </c>
      <c r="H34" s="116"/>
      <c r="I34" s="118">
        <f>IF(Table14874532333435363313233343[[#This Row],[Equipment Used (Dropdown)]] &lt;&gt; "", RIGHT(Table14874532333435363313233343[[#This Row],[Equipment Used (Dropdown)]],6),0)</f>
        <v>0</v>
      </c>
      <c r="J34" s="94"/>
      <c r="K34" s="95">
        <f>Table14874532333435363313233343[[#This Row],[Rate (Auto selects)]]*Table14874532333435363313233343[[#This Row],[Hours Used]]</f>
        <v>0</v>
      </c>
      <c r="M34" s="94" t="s">
        <v>100</v>
      </c>
      <c r="N34" s="94" t="s">
        <v>80</v>
      </c>
      <c r="O34" s="107">
        <v>46.38</v>
      </c>
      <c r="S34" s="33"/>
      <c r="T34" s="39"/>
      <c r="U34" s="39"/>
      <c r="V34" s="39"/>
      <c r="W34" s="39"/>
      <c r="X34" s="39"/>
      <c r="Y34" s="112">
        <f>IF(X34 &lt;&gt; "", RIGHT(Table157753112838485868818283848[[#This Row],[Class (Dropdown)]],6),0)</f>
        <v>0</v>
      </c>
      <c r="Z34" s="108"/>
      <c r="AA34" s="107"/>
      <c r="AB34" s="111">
        <f>Table157753112838485868818283848[[#This Row],[Rate (Auto fill)]]*Table157753112838485868818283848[[#This Row],[Hours Groomed]]</f>
        <v>0</v>
      </c>
      <c r="AC34" s="32"/>
      <c r="AD34" s="39"/>
      <c r="AE34" s="39"/>
      <c r="AF34" s="39"/>
      <c r="AG34" s="39"/>
      <c r="AH34" s="78"/>
      <c r="AI34" s="33"/>
      <c r="AJ34" s="39"/>
      <c r="AK34" s="39"/>
      <c r="AL34" s="39"/>
      <c r="AM34" s="76"/>
      <c r="AN34" s="39"/>
      <c r="AO34" s="39"/>
      <c r="AP34" s="33"/>
      <c r="AQ34" s="77"/>
      <c r="AR34" s="39"/>
      <c r="AS34" s="39"/>
      <c r="AT34" s="76"/>
      <c r="AU34" s="39"/>
      <c r="AV34" s="78"/>
      <c r="AW34" s="33"/>
      <c r="AX34" s="77"/>
      <c r="AY34" s="39"/>
      <c r="AZ34" s="39"/>
      <c r="BA34" s="76"/>
      <c r="BB34" s="39"/>
      <c r="BC34" s="78"/>
      <c r="BD34" s="33"/>
      <c r="BE34" s="77"/>
      <c r="BF34" s="39"/>
      <c r="BG34" s="39"/>
      <c r="BH34" s="76"/>
      <c r="BI34" s="39"/>
      <c r="BJ34" s="78"/>
      <c r="BK34" s="33"/>
    </row>
    <row r="35" spans="1:63" ht="30" x14ac:dyDescent="0.35">
      <c r="A35" s="77"/>
      <c r="B35" s="39"/>
      <c r="C35" s="39"/>
      <c r="D35" s="39"/>
      <c r="E35" s="39"/>
      <c r="F35" s="73"/>
      <c r="G35" s="95">
        <f>Table14874532333435363313233343[[#This Row],[Hours Worked]]*Table14874532333435363313233343[[#This Row],[Rate]]</f>
        <v>0</v>
      </c>
      <c r="H35" s="116"/>
      <c r="I35" s="118">
        <f>IF(Table14874532333435363313233343[[#This Row],[Equipment Used (Dropdown)]] &lt;&gt; "", RIGHT(Table14874532333435363313233343[[#This Row],[Equipment Used (Dropdown)]],6),0)</f>
        <v>0</v>
      </c>
      <c r="J35" s="94"/>
      <c r="K35" s="95">
        <f>Table14874532333435363313233343[[#This Row],[Rate (Auto selects)]]*Table14874532333435363313233343[[#This Row],[Hours Used]]</f>
        <v>0</v>
      </c>
      <c r="M35" s="94" t="s">
        <v>101</v>
      </c>
      <c r="N35" s="94" t="s">
        <v>81</v>
      </c>
      <c r="O35" s="107">
        <v>111.43</v>
      </c>
      <c r="S35" s="33"/>
      <c r="T35" s="39"/>
      <c r="U35" s="39"/>
      <c r="V35" s="39"/>
      <c r="W35" s="39"/>
      <c r="X35" s="39"/>
      <c r="Y35" s="112">
        <f>IF(X35 &lt;&gt; "", RIGHT(Table157753112838485868818283848[[#This Row],[Class (Dropdown)]],6),0)</f>
        <v>0</v>
      </c>
      <c r="Z35" s="108"/>
      <c r="AA35" s="107"/>
      <c r="AB35" s="111">
        <f>Table157753112838485868818283848[[#This Row],[Rate (Auto fill)]]*Table157753112838485868818283848[[#This Row],[Hours Groomed]]</f>
        <v>0</v>
      </c>
      <c r="AC35" s="32"/>
      <c r="AD35" s="39"/>
      <c r="AE35" s="39"/>
      <c r="AF35" s="39"/>
      <c r="AG35" s="39"/>
      <c r="AH35" s="78"/>
      <c r="AI35" s="33"/>
      <c r="AJ35" s="39"/>
      <c r="AK35" s="39"/>
      <c r="AL35" s="39"/>
      <c r="AM35" s="76"/>
      <c r="AN35" s="39"/>
      <c r="AO35" s="39"/>
      <c r="AP35" s="33"/>
      <c r="AQ35" s="77"/>
      <c r="AR35" s="39"/>
      <c r="AS35" s="39"/>
      <c r="AT35" s="76"/>
      <c r="AU35" s="39"/>
      <c r="AV35" s="78"/>
      <c r="AW35" s="33"/>
      <c r="AX35" s="77"/>
      <c r="AY35" s="39"/>
      <c r="AZ35" s="39"/>
      <c r="BA35" s="76"/>
      <c r="BB35" s="39"/>
      <c r="BC35" s="78"/>
      <c r="BD35" s="33"/>
      <c r="BE35" s="77"/>
      <c r="BF35" s="39"/>
      <c r="BG35" s="39"/>
      <c r="BH35" s="76"/>
      <c r="BI35" s="39"/>
      <c r="BJ35" s="78"/>
      <c r="BK35" s="33"/>
    </row>
    <row r="36" spans="1:63" ht="30" x14ac:dyDescent="0.35">
      <c r="A36" s="77"/>
      <c r="B36" s="39"/>
      <c r="C36" s="39"/>
      <c r="D36" s="39"/>
      <c r="E36" s="39"/>
      <c r="F36" s="73"/>
      <c r="G36" s="95">
        <f>Table14874532333435363313233343[[#This Row],[Hours Worked]]*Table14874532333435363313233343[[#This Row],[Rate]]</f>
        <v>0</v>
      </c>
      <c r="H36" s="116"/>
      <c r="I36" s="118">
        <f>IF(Table14874532333435363313233343[[#This Row],[Equipment Used (Dropdown)]] &lt;&gt; "", RIGHT(Table14874532333435363313233343[[#This Row],[Equipment Used (Dropdown)]],6),0)</f>
        <v>0</v>
      </c>
      <c r="J36" s="94"/>
      <c r="K36" s="95">
        <f>Table14874532333435363313233343[[#This Row],[Rate (Auto selects)]]*Table14874532333435363313233343[[#This Row],[Hours Used]]</f>
        <v>0</v>
      </c>
      <c r="M36" s="94" t="s">
        <v>102</v>
      </c>
      <c r="N36" s="94" t="s">
        <v>82</v>
      </c>
      <c r="O36" s="107">
        <v>55.85</v>
      </c>
      <c r="S36" s="33"/>
      <c r="T36" s="39"/>
      <c r="U36" s="39"/>
      <c r="V36" s="39"/>
      <c r="W36" s="39"/>
      <c r="X36" s="39"/>
      <c r="Y36" s="112">
        <f>IF(X36 &lt;&gt; "", RIGHT(Table157753112838485868818283848[[#This Row],[Class (Dropdown)]],6),0)</f>
        <v>0</v>
      </c>
      <c r="Z36" s="108"/>
      <c r="AA36" s="107"/>
      <c r="AB36" s="111">
        <f>Table157753112838485868818283848[[#This Row],[Rate (Auto fill)]]*Table157753112838485868818283848[[#This Row],[Hours Groomed]]</f>
        <v>0</v>
      </c>
      <c r="AC36" s="32"/>
      <c r="AD36" s="39"/>
      <c r="AE36" s="39"/>
      <c r="AF36" s="39"/>
      <c r="AG36" s="39"/>
      <c r="AH36" s="78"/>
      <c r="AI36" s="33"/>
      <c r="AJ36" s="39"/>
      <c r="AK36" s="39"/>
      <c r="AL36" s="39"/>
      <c r="AM36" s="76"/>
      <c r="AN36" s="39"/>
      <c r="AO36" s="39"/>
      <c r="AP36" s="33"/>
      <c r="AQ36" s="77"/>
      <c r="AR36" s="39"/>
      <c r="AS36" s="39"/>
      <c r="AT36" s="76"/>
      <c r="AU36" s="39"/>
      <c r="AV36" s="78"/>
      <c r="AW36" s="33"/>
      <c r="AX36" s="77"/>
      <c r="AY36" s="39"/>
      <c r="AZ36" s="39"/>
      <c r="BA36" s="76"/>
      <c r="BB36" s="39"/>
      <c r="BC36" s="78"/>
      <c r="BD36" s="33"/>
      <c r="BE36" s="77"/>
      <c r="BF36" s="39"/>
      <c r="BG36" s="39"/>
      <c r="BH36" s="76"/>
      <c r="BI36" s="39"/>
      <c r="BJ36" s="78"/>
      <c r="BK36" s="33"/>
    </row>
    <row r="37" spans="1:63" ht="30" x14ac:dyDescent="0.35">
      <c r="A37" s="77"/>
      <c r="B37" s="39"/>
      <c r="C37" s="39"/>
      <c r="D37" s="39"/>
      <c r="E37" s="39"/>
      <c r="F37" s="73"/>
      <c r="G37" s="95">
        <f>Table14874532333435363313233343[[#This Row],[Hours Worked]]*Table14874532333435363313233343[[#This Row],[Rate]]</f>
        <v>0</v>
      </c>
      <c r="H37" s="116"/>
      <c r="I37" s="118">
        <f>IF(Table14874532333435363313233343[[#This Row],[Equipment Used (Dropdown)]] &lt;&gt; "", RIGHT(Table14874532333435363313233343[[#This Row],[Equipment Used (Dropdown)]],6),0)</f>
        <v>0</v>
      </c>
      <c r="J37" s="94"/>
      <c r="K37" s="95">
        <f>Table14874532333435363313233343[[#This Row],[Rate (Auto selects)]]*Table14874532333435363313233343[[#This Row],[Hours Used]]</f>
        <v>0</v>
      </c>
      <c r="M37" s="94" t="s">
        <v>103</v>
      </c>
      <c r="N37" s="94" t="s">
        <v>83</v>
      </c>
      <c r="O37" s="107">
        <v>68.040000000000006</v>
      </c>
      <c r="S37" s="33"/>
      <c r="T37" s="39"/>
      <c r="U37" s="39"/>
      <c r="V37" s="39"/>
      <c r="W37" s="39"/>
      <c r="X37" s="39"/>
      <c r="Y37" s="112">
        <f>IF(X37 &lt;&gt; "", RIGHT(Table157753112838485868818283848[[#This Row],[Class (Dropdown)]],6),0)</f>
        <v>0</v>
      </c>
      <c r="Z37" s="108"/>
      <c r="AA37" s="107"/>
      <c r="AB37" s="111">
        <f>Table157753112838485868818283848[[#This Row],[Rate (Auto fill)]]*Table157753112838485868818283848[[#This Row],[Hours Groomed]]</f>
        <v>0</v>
      </c>
      <c r="AC37" s="32"/>
      <c r="AD37" s="39"/>
      <c r="AE37" s="39"/>
      <c r="AF37" s="39"/>
      <c r="AG37" s="39"/>
      <c r="AH37" s="78"/>
      <c r="AI37" s="33"/>
      <c r="AJ37" s="39"/>
      <c r="AK37" s="39"/>
      <c r="AL37" s="39"/>
      <c r="AM37" s="76"/>
      <c r="AN37" s="39"/>
      <c r="AO37" s="39"/>
      <c r="AP37" s="33"/>
      <c r="AQ37" s="77"/>
      <c r="AR37" s="39"/>
      <c r="AS37" s="39"/>
      <c r="AT37" s="76"/>
      <c r="AU37" s="39"/>
      <c r="AV37" s="78"/>
      <c r="AW37" s="33"/>
      <c r="AX37" s="77"/>
      <c r="AY37" s="39"/>
      <c r="AZ37" s="39"/>
      <c r="BA37" s="76"/>
      <c r="BB37" s="39"/>
      <c r="BC37" s="78"/>
      <c r="BD37" s="33"/>
      <c r="BE37" s="77"/>
      <c r="BF37" s="39"/>
      <c r="BG37" s="39"/>
      <c r="BH37" s="76"/>
      <c r="BI37" s="39"/>
      <c r="BJ37" s="78"/>
      <c r="BK37" s="33"/>
    </row>
    <row r="38" spans="1:63" x14ac:dyDescent="0.35">
      <c r="A38" s="77"/>
      <c r="B38" s="39"/>
      <c r="C38" s="39"/>
      <c r="D38" s="39"/>
      <c r="E38" s="39"/>
      <c r="F38" s="73"/>
      <c r="G38" s="95">
        <f>Table14874532333435363313233343[[#This Row],[Hours Worked]]*Table14874532333435363313233343[[#This Row],[Rate]]</f>
        <v>0</v>
      </c>
      <c r="H38" s="116"/>
      <c r="I38" s="118">
        <f>IF(Table14874532333435363313233343[[#This Row],[Equipment Used (Dropdown)]] &lt;&gt; "", RIGHT(Table14874532333435363313233343[[#This Row],[Equipment Used (Dropdown)]],6),0)</f>
        <v>0</v>
      </c>
      <c r="J38" s="94"/>
      <c r="K38" s="95">
        <f>Table14874532333435363313233343[[#This Row],[Rate (Auto selects)]]*Table14874532333435363313233343[[#This Row],[Hours Used]]</f>
        <v>0</v>
      </c>
      <c r="S38" s="33"/>
      <c r="T38" s="39"/>
      <c r="U38" s="39"/>
      <c r="V38" s="39"/>
      <c r="W38" s="39"/>
      <c r="X38" s="39"/>
      <c r="Y38" s="112">
        <f>IF(X38 &lt;&gt; "", RIGHT(Table157753112838485868818283848[[#This Row],[Class (Dropdown)]],6),0)</f>
        <v>0</v>
      </c>
      <c r="Z38" s="108"/>
      <c r="AA38" s="107"/>
      <c r="AB38" s="111">
        <f>Table157753112838485868818283848[[#This Row],[Rate (Auto fill)]]*Table157753112838485868818283848[[#This Row],[Hours Groomed]]</f>
        <v>0</v>
      </c>
      <c r="AC38" s="32"/>
      <c r="AD38" s="39"/>
      <c r="AE38" s="39"/>
      <c r="AF38" s="39"/>
      <c r="AG38" s="39"/>
      <c r="AH38" s="78"/>
      <c r="AI38" s="33"/>
      <c r="AJ38" s="39"/>
      <c r="AK38" s="39"/>
      <c r="AL38" s="39"/>
      <c r="AM38" s="76"/>
      <c r="AN38" s="39"/>
      <c r="AO38" s="39"/>
      <c r="AP38" s="33"/>
      <c r="AQ38" s="77"/>
      <c r="AR38" s="39"/>
      <c r="AS38" s="39"/>
      <c r="AT38" s="76"/>
      <c r="AU38" s="39"/>
      <c r="AV38" s="78"/>
      <c r="AW38" s="33"/>
      <c r="AX38" s="77"/>
      <c r="AY38" s="39"/>
      <c r="AZ38" s="39"/>
      <c r="BA38" s="76"/>
      <c r="BB38" s="39"/>
      <c r="BC38" s="78"/>
      <c r="BD38" s="33"/>
      <c r="BE38" s="77"/>
      <c r="BF38" s="39"/>
      <c r="BG38" s="39"/>
      <c r="BH38" s="76"/>
      <c r="BI38" s="39"/>
      <c r="BJ38" s="78"/>
      <c r="BK38" s="33"/>
    </row>
    <row r="39" spans="1:63" x14ac:dyDescent="0.35">
      <c r="A39" s="77"/>
      <c r="B39" s="39"/>
      <c r="C39" s="39"/>
      <c r="D39" s="39"/>
      <c r="E39" s="39"/>
      <c r="F39" s="73"/>
      <c r="G39" s="95">
        <f>Table14874532333435363313233343[[#This Row],[Hours Worked]]*Table14874532333435363313233343[[#This Row],[Rate]]</f>
        <v>0</v>
      </c>
      <c r="H39" s="116"/>
      <c r="I39" s="118">
        <f>IF(Table14874532333435363313233343[[#This Row],[Equipment Used (Dropdown)]] &lt;&gt; "", RIGHT(Table14874532333435363313233343[[#This Row],[Equipment Used (Dropdown)]],6),0)</f>
        <v>0</v>
      </c>
      <c r="J39" s="94"/>
      <c r="K39" s="95">
        <f>Table14874532333435363313233343[[#This Row],[Rate (Auto selects)]]*Table14874532333435363313233343[[#This Row],[Hours Used]]</f>
        <v>0</v>
      </c>
      <c r="S39" s="33"/>
      <c r="T39" s="39"/>
      <c r="U39" s="39"/>
      <c r="V39" s="39"/>
      <c r="W39" s="39"/>
      <c r="X39" s="39"/>
      <c r="Y39" s="112">
        <f>IF(X39 &lt;&gt; "", RIGHT(Table157753112838485868818283848[[#This Row],[Class (Dropdown)]],6),0)</f>
        <v>0</v>
      </c>
      <c r="Z39" s="108"/>
      <c r="AA39" s="107"/>
      <c r="AB39" s="111">
        <f>Table157753112838485868818283848[[#This Row],[Rate (Auto fill)]]*Table157753112838485868818283848[[#This Row],[Hours Groomed]]</f>
        <v>0</v>
      </c>
      <c r="AC39" s="32"/>
      <c r="AD39" s="39"/>
      <c r="AE39" s="39"/>
      <c r="AF39" s="39"/>
      <c r="AG39" s="39"/>
      <c r="AH39" s="78"/>
      <c r="AI39" s="33"/>
      <c r="AJ39" s="39"/>
      <c r="AK39" s="39"/>
      <c r="AL39" s="39"/>
      <c r="AM39" s="76"/>
      <c r="AN39" s="39"/>
      <c r="AO39" s="39"/>
      <c r="AP39" s="33"/>
      <c r="AQ39" s="77"/>
      <c r="AR39" s="39"/>
      <c r="AS39" s="39"/>
      <c r="AT39" s="76"/>
      <c r="AU39" s="39"/>
      <c r="AV39" s="78"/>
      <c r="AW39" s="33"/>
      <c r="AX39" s="77"/>
      <c r="AY39" s="39"/>
      <c r="AZ39" s="39"/>
      <c r="BA39" s="76"/>
      <c r="BB39" s="39"/>
      <c r="BC39" s="78"/>
      <c r="BD39" s="33"/>
      <c r="BE39" s="77"/>
      <c r="BF39" s="39"/>
      <c r="BG39" s="39"/>
      <c r="BH39" s="76"/>
      <c r="BI39" s="39"/>
      <c r="BJ39" s="78"/>
      <c r="BK39" s="33"/>
    </row>
    <row r="40" spans="1:63" x14ac:dyDescent="0.35">
      <c r="A40" s="77"/>
      <c r="B40" s="39"/>
      <c r="C40" s="39"/>
      <c r="D40" s="39"/>
      <c r="E40" s="39"/>
      <c r="F40" s="73"/>
      <c r="G40" s="95">
        <f>Table14874532333435363313233343[[#This Row],[Hours Worked]]*Table14874532333435363313233343[[#This Row],[Rate]]</f>
        <v>0</v>
      </c>
      <c r="H40" s="116"/>
      <c r="I40" s="118">
        <f>IF(Table14874532333435363313233343[[#This Row],[Equipment Used (Dropdown)]] &lt;&gt; "", RIGHT(Table14874532333435363313233343[[#This Row],[Equipment Used (Dropdown)]],6),0)</f>
        <v>0</v>
      </c>
      <c r="J40" s="94"/>
      <c r="K40" s="95">
        <f>Table14874532333435363313233343[[#This Row],[Rate (Auto selects)]]*Table14874532333435363313233343[[#This Row],[Hours Used]]</f>
        <v>0</v>
      </c>
      <c r="S40" s="33"/>
      <c r="T40" s="39"/>
      <c r="U40" s="39"/>
      <c r="V40" s="39"/>
      <c r="W40" s="39"/>
      <c r="X40" s="39"/>
      <c r="Y40" s="112">
        <f>IF(X40 &lt;&gt; "", RIGHT(Table157753112838485868818283848[[#This Row],[Class (Dropdown)]],6),0)</f>
        <v>0</v>
      </c>
      <c r="Z40" s="108"/>
      <c r="AA40" s="107"/>
      <c r="AB40" s="111">
        <f>Table157753112838485868818283848[[#This Row],[Rate (Auto fill)]]*Table157753112838485868818283848[[#This Row],[Hours Groomed]]</f>
        <v>0</v>
      </c>
      <c r="AC40" s="32"/>
      <c r="AD40" s="39"/>
      <c r="AE40" s="39"/>
      <c r="AF40" s="39"/>
      <c r="AG40" s="39"/>
      <c r="AH40" s="78"/>
      <c r="AI40" s="33"/>
      <c r="AJ40" s="39"/>
      <c r="AK40" s="39"/>
      <c r="AL40" s="39"/>
      <c r="AM40" s="76"/>
      <c r="AN40" s="39"/>
      <c r="AO40" s="39"/>
      <c r="AP40" s="33"/>
      <c r="AQ40" s="77"/>
      <c r="AR40" s="39"/>
      <c r="AS40" s="39"/>
      <c r="AT40" s="76"/>
      <c r="AU40" s="39"/>
      <c r="AV40" s="78"/>
      <c r="AW40" s="33"/>
      <c r="AX40" s="77"/>
      <c r="AY40" s="39"/>
      <c r="AZ40" s="39"/>
      <c r="BA40" s="76"/>
      <c r="BB40" s="39"/>
      <c r="BC40" s="78"/>
      <c r="BD40" s="33"/>
      <c r="BE40" s="77"/>
      <c r="BF40" s="39"/>
      <c r="BG40" s="39"/>
      <c r="BH40" s="76"/>
      <c r="BI40" s="39"/>
      <c r="BJ40" s="78"/>
      <c r="BK40" s="33"/>
    </row>
    <row r="41" spans="1:63" x14ac:dyDescent="0.35">
      <c r="A41" s="77"/>
      <c r="B41" s="39"/>
      <c r="C41" s="39"/>
      <c r="D41" s="39"/>
      <c r="E41" s="39"/>
      <c r="F41" s="73"/>
      <c r="G41" s="95">
        <f>Table14874532333435363313233343[[#This Row],[Hours Worked]]*Table14874532333435363313233343[[#This Row],[Rate]]</f>
        <v>0</v>
      </c>
      <c r="H41" s="116"/>
      <c r="I41" s="118">
        <f>IF(Table14874532333435363313233343[[#This Row],[Equipment Used (Dropdown)]] &lt;&gt; "", RIGHT(Table14874532333435363313233343[[#This Row],[Equipment Used (Dropdown)]],6),0)</f>
        <v>0</v>
      </c>
      <c r="J41" s="94"/>
      <c r="K41" s="95">
        <f>Table14874532333435363313233343[[#This Row],[Rate (Auto selects)]]*Table14874532333435363313233343[[#This Row],[Hours Used]]</f>
        <v>0</v>
      </c>
      <c r="S41" s="33"/>
      <c r="T41" s="39"/>
      <c r="U41" s="39"/>
      <c r="V41" s="39"/>
      <c r="W41" s="39"/>
      <c r="X41" s="39"/>
      <c r="Y41" s="112">
        <f>IF(X41 &lt;&gt; "", RIGHT(Table157753112838485868818283848[[#This Row],[Class (Dropdown)]],6),0)</f>
        <v>0</v>
      </c>
      <c r="Z41" s="108"/>
      <c r="AA41" s="107"/>
      <c r="AB41" s="111">
        <f>Table157753112838485868818283848[[#This Row],[Rate (Auto fill)]]*Table157753112838485868818283848[[#This Row],[Hours Groomed]]</f>
        <v>0</v>
      </c>
      <c r="AC41" s="32"/>
      <c r="AD41" s="39"/>
      <c r="AE41" s="39"/>
      <c r="AF41" s="39"/>
      <c r="AG41" s="39"/>
      <c r="AH41" s="78"/>
      <c r="AI41" s="33"/>
      <c r="AJ41" s="39"/>
      <c r="AK41" s="39"/>
      <c r="AL41" s="39"/>
      <c r="AM41" s="76"/>
      <c r="AN41" s="39"/>
      <c r="AO41" s="39"/>
      <c r="AP41" s="33"/>
      <c r="AQ41" s="77"/>
      <c r="AR41" s="39"/>
      <c r="AS41" s="39"/>
      <c r="AT41" s="76"/>
      <c r="AU41" s="39"/>
      <c r="AV41" s="78"/>
      <c r="AW41" s="33"/>
      <c r="AX41" s="77"/>
      <c r="AY41" s="39"/>
      <c r="AZ41" s="39"/>
      <c r="BA41" s="76"/>
      <c r="BB41" s="39"/>
      <c r="BC41" s="78"/>
      <c r="BD41" s="33"/>
      <c r="BE41" s="77"/>
      <c r="BF41" s="39"/>
      <c r="BG41" s="39"/>
      <c r="BH41" s="76"/>
      <c r="BI41" s="39"/>
      <c r="BJ41" s="78"/>
      <c r="BK41" s="33"/>
    </row>
    <row r="42" spans="1:63" ht="15.6" thickBot="1" x14ac:dyDescent="0.4">
      <c r="A42" s="77"/>
      <c r="B42" s="39"/>
      <c r="C42" s="39"/>
      <c r="D42" s="39"/>
      <c r="E42" s="39"/>
      <c r="F42" s="73"/>
      <c r="G42" s="95">
        <f>Table14874532333435363313233343[[#This Row],[Hours Worked]]*Table14874532333435363313233343[[#This Row],[Rate]]</f>
        <v>0</v>
      </c>
      <c r="H42" s="116"/>
      <c r="I42" s="118">
        <f>IF(Table14874532333435363313233343[[#This Row],[Equipment Used (Dropdown)]] &lt;&gt; "", RIGHT(Table14874532333435363313233343[[#This Row],[Equipment Used (Dropdown)]],6),0)</f>
        <v>0</v>
      </c>
      <c r="J42" s="94"/>
      <c r="K42" s="95">
        <f>Table14874532333435363313233343[[#This Row],[Rate (Auto selects)]]*Table14874532333435363313233343[[#This Row],[Hours Used]]</f>
        <v>0</v>
      </c>
      <c r="S42" s="33"/>
      <c r="T42" s="39"/>
      <c r="U42" s="39"/>
      <c r="V42" s="39"/>
      <c r="W42" s="39"/>
      <c r="X42" s="39"/>
      <c r="Y42" s="112">
        <f>IF(X42 &lt;&gt; "", RIGHT(Table157753112838485868818283848[[#This Row],[Class (Dropdown)]],6),0)</f>
        <v>0</v>
      </c>
      <c r="Z42" s="108"/>
      <c r="AA42" s="107"/>
      <c r="AB42" s="111">
        <f>Table157753112838485868818283848[[#This Row],[Rate (Auto fill)]]*Table157753112838485868818283848[[#This Row],[Hours Groomed]]</f>
        <v>0</v>
      </c>
      <c r="AC42" s="32"/>
      <c r="AD42" s="39"/>
      <c r="AE42" s="82"/>
      <c r="AF42" s="82"/>
      <c r="AG42" s="82"/>
      <c r="AH42" s="83"/>
      <c r="AI42" s="33"/>
      <c r="AJ42" s="39"/>
      <c r="AK42" s="39"/>
      <c r="AL42" s="39"/>
      <c r="AM42" s="76"/>
      <c r="AN42" s="39"/>
      <c r="AO42" s="39"/>
      <c r="AP42" s="33"/>
      <c r="AQ42" s="77"/>
      <c r="AR42" s="39"/>
      <c r="AS42" s="39"/>
      <c r="AT42" s="76"/>
      <c r="AU42" s="39"/>
      <c r="AV42" s="78"/>
      <c r="AW42" s="33"/>
      <c r="AX42" s="77"/>
      <c r="AY42" s="39"/>
      <c r="AZ42" s="39"/>
      <c r="BA42" s="76"/>
      <c r="BB42" s="39"/>
      <c r="BC42" s="78"/>
      <c r="BD42" s="33"/>
      <c r="BE42" s="77"/>
      <c r="BF42" s="39"/>
      <c r="BG42" s="39"/>
      <c r="BH42" s="76"/>
      <c r="BI42" s="39"/>
      <c r="BJ42" s="78"/>
      <c r="BK42" s="33"/>
    </row>
    <row r="43" spans="1:63" x14ac:dyDescent="0.35">
      <c r="A43" s="77"/>
      <c r="B43" s="39"/>
      <c r="C43" s="39"/>
      <c r="D43" s="39"/>
      <c r="E43" s="39"/>
      <c r="F43" s="73"/>
      <c r="G43" s="95">
        <f>Table14874532333435363313233343[[#This Row],[Hours Worked]]*Table14874532333435363313233343[[#This Row],[Rate]]</f>
        <v>0</v>
      </c>
      <c r="H43" s="116"/>
      <c r="I43" s="118">
        <f>IF(Table14874532333435363313233343[[#This Row],[Equipment Used (Dropdown)]] &lt;&gt; "", RIGHT(Table14874532333435363313233343[[#This Row],[Equipment Used (Dropdown)]],6),0)</f>
        <v>0</v>
      </c>
      <c r="J43" s="94"/>
      <c r="K43" s="95">
        <f>Table14874532333435363313233343[[#This Row],[Rate (Auto selects)]]*Table14874532333435363313233343[[#This Row],[Hours Used]]</f>
        <v>0</v>
      </c>
      <c r="S43" s="33"/>
      <c r="T43" s="39"/>
      <c r="U43" s="39"/>
      <c r="V43" s="39"/>
      <c r="W43" s="39"/>
      <c r="X43" s="39"/>
      <c r="Y43" s="112">
        <f>IF(X43 &lt;&gt; "", RIGHT(Table157753112838485868818283848[[#This Row],[Class (Dropdown)]],6),0)</f>
        <v>0</v>
      </c>
      <c r="Z43" s="108"/>
      <c r="AA43" s="107"/>
      <c r="AB43" s="111">
        <f>Table157753112838485868818283848[[#This Row],[Rate (Auto fill)]]*Table157753112838485868818283848[[#This Row],[Hours Groomed]]</f>
        <v>0</v>
      </c>
      <c r="AC43" s="32"/>
      <c r="AD43" s="84"/>
      <c r="AE43" s="85"/>
      <c r="AF43" s="85"/>
      <c r="AI43" s="33"/>
      <c r="AJ43" s="39"/>
      <c r="AK43" s="39"/>
      <c r="AL43" s="39"/>
      <c r="AM43" s="76"/>
      <c r="AN43" s="39"/>
      <c r="AO43" s="39"/>
      <c r="AP43" s="33"/>
      <c r="AQ43" s="77"/>
      <c r="AR43" s="39"/>
      <c r="AS43" s="39"/>
      <c r="AT43" s="76"/>
      <c r="AU43" s="39"/>
      <c r="AV43" s="78"/>
      <c r="AW43" s="33"/>
      <c r="AX43" s="77"/>
      <c r="AY43" s="39"/>
      <c r="AZ43" s="39"/>
      <c r="BA43" s="76"/>
      <c r="BB43" s="39"/>
      <c r="BC43" s="78"/>
      <c r="BD43" s="33"/>
      <c r="BE43" s="77"/>
      <c r="BF43" s="39"/>
      <c r="BG43" s="39"/>
      <c r="BH43" s="76"/>
      <c r="BI43" s="39"/>
      <c r="BJ43" s="78"/>
      <c r="BK43" s="33"/>
    </row>
    <row r="44" spans="1:63" x14ac:dyDescent="0.35">
      <c r="A44" s="77"/>
      <c r="B44" s="39"/>
      <c r="C44" s="39"/>
      <c r="D44" s="39"/>
      <c r="E44" s="39"/>
      <c r="F44" s="73"/>
      <c r="G44" s="95">
        <f>Table14874532333435363313233343[[#This Row],[Hours Worked]]*Table14874532333435363313233343[[#This Row],[Rate]]</f>
        <v>0</v>
      </c>
      <c r="H44" s="116"/>
      <c r="I44" s="118">
        <f>IF(Table14874532333435363313233343[[#This Row],[Equipment Used (Dropdown)]] &lt;&gt; "", RIGHT(Table14874532333435363313233343[[#This Row],[Equipment Used (Dropdown)]],6),0)</f>
        <v>0</v>
      </c>
      <c r="J44" s="94"/>
      <c r="K44" s="95">
        <f>Table14874532333435363313233343[[#This Row],[Rate (Auto selects)]]*Table14874532333435363313233343[[#This Row],[Hours Used]]</f>
        <v>0</v>
      </c>
      <c r="S44" s="33"/>
      <c r="T44" s="39"/>
      <c r="U44" s="39"/>
      <c r="V44" s="39"/>
      <c r="W44" s="39"/>
      <c r="X44" s="39"/>
      <c r="Y44" s="112">
        <f>IF(X44 &lt;&gt; "", RIGHT(Table157753112838485868818283848[[#This Row],[Class (Dropdown)]],6),0)</f>
        <v>0</v>
      </c>
      <c r="Z44" s="108"/>
      <c r="AA44" s="107"/>
      <c r="AB44" s="111">
        <f>Table157753112838485868818283848[[#This Row],[Rate (Auto fill)]]*Table157753112838485868818283848[[#This Row],[Hours Groomed]]</f>
        <v>0</v>
      </c>
      <c r="AC44" s="32"/>
      <c r="AD44" s="84"/>
      <c r="AE44" s="85"/>
      <c r="AF44" s="85"/>
      <c r="AI44" s="33"/>
      <c r="AJ44" s="39"/>
      <c r="AK44" s="39"/>
      <c r="AL44" s="39"/>
      <c r="AM44" s="76"/>
      <c r="AN44" s="39"/>
      <c r="AO44" s="39"/>
      <c r="AP44" s="33"/>
      <c r="AQ44" s="77"/>
      <c r="AR44" s="39"/>
      <c r="AS44" s="39"/>
      <c r="AT44" s="76"/>
      <c r="AU44" s="39"/>
      <c r="AV44" s="78"/>
      <c r="AW44" s="33"/>
      <c r="AX44" s="77"/>
      <c r="AY44" s="39"/>
      <c r="AZ44" s="39"/>
      <c r="BA44" s="76"/>
      <c r="BB44" s="39"/>
      <c r="BC44" s="78"/>
      <c r="BD44" s="33"/>
      <c r="BE44" s="77"/>
      <c r="BF44" s="39"/>
      <c r="BG44" s="39"/>
      <c r="BH44" s="76"/>
      <c r="BI44" s="39"/>
      <c r="BJ44" s="78"/>
      <c r="BK44" s="33"/>
    </row>
    <row r="45" spans="1:63" x14ac:dyDescent="0.35">
      <c r="A45" s="77"/>
      <c r="B45" s="39"/>
      <c r="C45" s="39"/>
      <c r="D45" s="39"/>
      <c r="E45" s="39"/>
      <c r="F45" s="73"/>
      <c r="G45" s="95">
        <f>Table14874532333435363313233343[[#This Row],[Hours Worked]]*Table14874532333435363313233343[[#This Row],[Rate]]</f>
        <v>0</v>
      </c>
      <c r="H45" s="116"/>
      <c r="I45" s="118">
        <f>IF(Table14874532333435363313233343[[#This Row],[Equipment Used (Dropdown)]] &lt;&gt; "", RIGHT(Table14874532333435363313233343[[#This Row],[Equipment Used (Dropdown)]],6),0)</f>
        <v>0</v>
      </c>
      <c r="J45" s="94"/>
      <c r="K45" s="95">
        <f>Table14874532333435363313233343[[#This Row],[Rate (Auto selects)]]*Table14874532333435363313233343[[#This Row],[Hours Used]]</f>
        <v>0</v>
      </c>
      <c r="S45" s="33"/>
      <c r="T45" s="39"/>
      <c r="U45" s="39"/>
      <c r="V45" s="39"/>
      <c r="W45" s="39"/>
      <c r="X45" s="39"/>
      <c r="Y45" s="112">
        <f>IF(X45 &lt;&gt; "", RIGHT(Table157753112838485868818283848[[#This Row],[Class (Dropdown)]],6),0)</f>
        <v>0</v>
      </c>
      <c r="Z45" s="108"/>
      <c r="AA45" s="107"/>
      <c r="AB45" s="111">
        <f>Table157753112838485868818283848[[#This Row],[Rate (Auto fill)]]*Table157753112838485868818283848[[#This Row],[Hours Groomed]]</f>
        <v>0</v>
      </c>
      <c r="AC45" s="32"/>
      <c r="AD45" s="84"/>
      <c r="AE45" s="85"/>
      <c r="AF45" s="85"/>
      <c r="AI45" s="33"/>
      <c r="AJ45" s="39"/>
      <c r="AK45" s="39"/>
      <c r="AL45" s="39"/>
      <c r="AM45" s="76"/>
      <c r="AN45" s="39"/>
      <c r="AO45" s="39"/>
      <c r="AP45" s="33"/>
      <c r="AQ45" s="77"/>
      <c r="AR45" s="39"/>
      <c r="AS45" s="39"/>
      <c r="AT45" s="76"/>
      <c r="AU45" s="39"/>
      <c r="AV45" s="78"/>
      <c r="AW45" s="33"/>
      <c r="AX45" s="77"/>
      <c r="AY45" s="39"/>
      <c r="AZ45" s="39"/>
      <c r="BA45" s="76"/>
      <c r="BB45" s="39"/>
      <c r="BC45" s="78"/>
      <c r="BD45" s="33"/>
      <c r="BE45" s="77"/>
      <c r="BF45" s="39"/>
      <c r="BG45" s="39"/>
      <c r="BH45" s="76"/>
      <c r="BI45" s="39"/>
      <c r="BJ45" s="78"/>
      <c r="BK45" s="33"/>
    </row>
    <row r="46" spans="1:63" x14ac:dyDescent="0.35">
      <c r="A46" s="77"/>
      <c r="B46" s="39"/>
      <c r="C46" s="39"/>
      <c r="D46" s="39"/>
      <c r="E46" s="39"/>
      <c r="F46" s="73"/>
      <c r="G46" s="95">
        <f>Table14874532333435363313233343[[#This Row],[Hours Worked]]*Table14874532333435363313233343[[#This Row],[Rate]]</f>
        <v>0</v>
      </c>
      <c r="H46" s="116"/>
      <c r="I46" s="118">
        <f>IF(Table14874532333435363313233343[[#This Row],[Equipment Used (Dropdown)]] &lt;&gt; "", RIGHT(Table14874532333435363313233343[[#This Row],[Equipment Used (Dropdown)]],6),0)</f>
        <v>0</v>
      </c>
      <c r="J46" s="94"/>
      <c r="K46" s="95">
        <f>Table14874532333435363313233343[[#This Row],[Rate (Auto selects)]]*Table14874532333435363313233343[[#This Row],[Hours Used]]</f>
        <v>0</v>
      </c>
      <c r="S46" s="33"/>
      <c r="T46" s="39"/>
      <c r="U46" s="39"/>
      <c r="V46" s="39"/>
      <c r="W46" s="39"/>
      <c r="X46" s="39"/>
      <c r="Y46" s="112">
        <f>IF(X46 &lt;&gt; "", RIGHT(Table157753112838485868818283848[[#This Row],[Class (Dropdown)]],6),0)</f>
        <v>0</v>
      </c>
      <c r="Z46" s="108"/>
      <c r="AA46" s="107"/>
      <c r="AB46" s="111">
        <f>Table157753112838485868818283848[[#This Row],[Rate (Auto fill)]]*Table157753112838485868818283848[[#This Row],[Hours Groomed]]</f>
        <v>0</v>
      </c>
      <c r="AC46" s="32"/>
      <c r="AD46" s="84"/>
      <c r="AE46" s="85"/>
      <c r="AF46" s="85"/>
      <c r="AI46" s="33"/>
      <c r="AJ46" s="39"/>
      <c r="AK46" s="39"/>
      <c r="AL46" s="39"/>
      <c r="AM46" s="76"/>
      <c r="AN46" s="39"/>
      <c r="AO46" s="39"/>
      <c r="AP46" s="33"/>
      <c r="AQ46" s="77"/>
      <c r="AR46" s="39"/>
      <c r="AS46" s="39"/>
      <c r="AT46" s="76"/>
      <c r="AU46" s="39"/>
      <c r="AV46" s="78"/>
      <c r="AW46" s="33"/>
      <c r="AX46" s="77"/>
      <c r="AY46" s="39"/>
      <c r="AZ46" s="39"/>
      <c r="BA46" s="76"/>
      <c r="BB46" s="39"/>
      <c r="BC46" s="78"/>
      <c r="BD46" s="33"/>
      <c r="BE46" s="77"/>
      <c r="BF46" s="39"/>
      <c r="BG46" s="39"/>
      <c r="BH46" s="76"/>
      <c r="BI46" s="39"/>
      <c r="BJ46" s="78"/>
      <c r="BK46" s="33"/>
    </row>
    <row r="47" spans="1:63" x14ac:dyDescent="0.35">
      <c r="A47" s="77"/>
      <c r="B47" s="39"/>
      <c r="C47" s="39"/>
      <c r="D47" s="39"/>
      <c r="E47" s="39"/>
      <c r="F47" s="73"/>
      <c r="G47" s="95">
        <f>Table14874532333435363313233343[[#This Row],[Hours Worked]]*Table14874532333435363313233343[[#This Row],[Rate]]</f>
        <v>0</v>
      </c>
      <c r="H47" s="116"/>
      <c r="I47" s="118">
        <f>IF(Table14874532333435363313233343[[#This Row],[Equipment Used (Dropdown)]] &lt;&gt; "", RIGHT(Table14874532333435363313233343[[#This Row],[Equipment Used (Dropdown)]],6),0)</f>
        <v>0</v>
      </c>
      <c r="J47" s="94"/>
      <c r="K47" s="95">
        <f>Table14874532333435363313233343[[#This Row],[Rate (Auto selects)]]*Table14874532333435363313233343[[#This Row],[Hours Used]]</f>
        <v>0</v>
      </c>
      <c r="S47" s="33"/>
      <c r="T47" s="39"/>
      <c r="U47" s="39"/>
      <c r="V47" s="39"/>
      <c r="W47" s="39"/>
      <c r="X47" s="39"/>
      <c r="Y47" s="112">
        <f>IF(X47 &lt;&gt; "", RIGHT(Table157753112838485868818283848[[#This Row],[Class (Dropdown)]],6),0)</f>
        <v>0</v>
      </c>
      <c r="Z47" s="108"/>
      <c r="AA47" s="107"/>
      <c r="AB47" s="111">
        <f>Table157753112838485868818283848[[#This Row],[Rate (Auto fill)]]*Table157753112838485868818283848[[#This Row],[Hours Groomed]]</f>
        <v>0</v>
      </c>
      <c r="AC47" s="32"/>
      <c r="AD47" s="84"/>
      <c r="AE47" s="85"/>
      <c r="AF47" s="85"/>
      <c r="AI47" s="33"/>
      <c r="AJ47" s="39"/>
      <c r="AK47" s="39"/>
      <c r="AL47" s="39"/>
      <c r="AM47" s="76"/>
      <c r="AN47" s="39"/>
      <c r="AO47" s="39"/>
      <c r="AP47" s="33"/>
      <c r="AQ47" s="77"/>
      <c r="AR47" s="39"/>
      <c r="AS47" s="39"/>
      <c r="AT47" s="76"/>
      <c r="AU47" s="39"/>
      <c r="AV47" s="78"/>
      <c r="AW47" s="33"/>
      <c r="AX47" s="77"/>
      <c r="AY47" s="39"/>
      <c r="AZ47" s="39"/>
      <c r="BA47" s="76"/>
      <c r="BB47" s="39"/>
      <c r="BC47" s="78"/>
      <c r="BD47" s="33"/>
      <c r="BE47" s="77"/>
      <c r="BF47" s="39"/>
      <c r="BG47" s="39"/>
      <c r="BH47" s="76"/>
      <c r="BI47" s="39"/>
      <c r="BJ47" s="78"/>
      <c r="BK47" s="33"/>
    </row>
    <row r="48" spans="1:63" x14ac:dyDescent="0.35">
      <c r="A48" s="77"/>
      <c r="B48" s="39"/>
      <c r="C48" s="39"/>
      <c r="D48" s="39"/>
      <c r="E48" s="39"/>
      <c r="F48" s="73"/>
      <c r="G48" s="95">
        <f>Table14874532333435363313233343[[#This Row],[Hours Worked]]*Table14874532333435363313233343[[#This Row],[Rate]]</f>
        <v>0</v>
      </c>
      <c r="H48" s="116"/>
      <c r="I48" s="118">
        <f>IF(Table14874532333435363313233343[[#This Row],[Equipment Used (Dropdown)]] &lt;&gt; "", RIGHT(Table14874532333435363313233343[[#This Row],[Equipment Used (Dropdown)]],6),0)</f>
        <v>0</v>
      </c>
      <c r="J48" s="94"/>
      <c r="K48" s="95">
        <f>Table14874532333435363313233343[[#This Row],[Rate (Auto selects)]]*Table14874532333435363313233343[[#This Row],[Hours Used]]</f>
        <v>0</v>
      </c>
      <c r="S48" s="33"/>
      <c r="T48" s="39"/>
      <c r="U48" s="39"/>
      <c r="V48" s="39"/>
      <c r="W48" s="39"/>
      <c r="X48" s="39"/>
      <c r="Y48" s="112">
        <f>IF(X48 &lt;&gt; "", RIGHT(Table157753112838485868818283848[[#This Row],[Class (Dropdown)]],6),0)</f>
        <v>0</v>
      </c>
      <c r="Z48" s="108"/>
      <c r="AA48" s="107"/>
      <c r="AB48" s="111">
        <f>Table157753112838485868818283848[[#This Row],[Rate (Auto fill)]]*Table157753112838485868818283848[[#This Row],[Hours Groomed]]</f>
        <v>0</v>
      </c>
      <c r="AC48" s="32"/>
      <c r="AD48" s="84"/>
      <c r="AE48" s="85"/>
      <c r="AF48" s="85"/>
      <c r="AI48" s="33"/>
      <c r="AJ48" s="39"/>
      <c r="AK48" s="39"/>
      <c r="AL48" s="39"/>
      <c r="AM48" s="76"/>
      <c r="AN48" s="39"/>
      <c r="AO48" s="39"/>
      <c r="AP48" s="33"/>
      <c r="AQ48" s="77"/>
      <c r="AR48" s="39"/>
      <c r="AS48" s="39"/>
      <c r="AT48" s="76"/>
      <c r="AU48" s="39"/>
      <c r="AV48" s="78"/>
      <c r="AW48" s="33"/>
      <c r="AX48" s="77"/>
      <c r="AY48" s="39"/>
      <c r="AZ48" s="39"/>
      <c r="BA48" s="76"/>
      <c r="BB48" s="39"/>
      <c r="BC48" s="78"/>
      <c r="BD48" s="33"/>
      <c r="BE48" s="77"/>
      <c r="BF48" s="39"/>
      <c r="BG48" s="39"/>
      <c r="BH48" s="76"/>
      <c r="BI48" s="39"/>
      <c r="BJ48" s="78"/>
      <c r="BK48" s="33"/>
    </row>
    <row r="49" spans="1:63" x14ac:dyDescent="0.35">
      <c r="A49" s="77"/>
      <c r="B49" s="39"/>
      <c r="C49" s="39"/>
      <c r="D49" s="39"/>
      <c r="E49" s="39"/>
      <c r="F49" s="73"/>
      <c r="G49" s="95">
        <f>Table14874532333435363313233343[[#This Row],[Hours Worked]]*Table14874532333435363313233343[[#This Row],[Rate]]</f>
        <v>0</v>
      </c>
      <c r="H49" s="116"/>
      <c r="I49" s="118">
        <f>IF(Table14874532333435363313233343[[#This Row],[Equipment Used (Dropdown)]] &lt;&gt; "", RIGHT(Table14874532333435363313233343[[#This Row],[Equipment Used (Dropdown)]],6),0)</f>
        <v>0</v>
      </c>
      <c r="J49" s="94"/>
      <c r="K49" s="95">
        <f>Table14874532333435363313233343[[#This Row],[Rate (Auto selects)]]*Table14874532333435363313233343[[#This Row],[Hours Used]]</f>
        <v>0</v>
      </c>
      <c r="S49" s="33"/>
      <c r="T49" s="39"/>
      <c r="U49" s="39"/>
      <c r="V49" s="39"/>
      <c r="W49" s="39"/>
      <c r="X49" s="39"/>
      <c r="Y49" s="112">
        <f>IF(X49 &lt;&gt; "", RIGHT(Table157753112838485868818283848[[#This Row],[Class (Dropdown)]],6),0)</f>
        <v>0</v>
      </c>
      <c r="Z49" s="108"/>
      <c r="AA49" s="107"/>
      <c r="AB49" s="111">
        <f>Table157753112838485868818283848[[#This Row],[Rate (Auto fill)]]*Table157753112838485868818283848[[#This Row],[Hours Groomed]]</f>
        <v>0</v>
      </c>
      <c r="AC49" s="32"/>
      <c r="AD49" s="84"/>
      <c r="AE49" s="85"/>
      <c r="AF49" s="85"/>
      <c r="AI49" s="33"/>
      <c r="AJ49" s="39"/>
      <c r="AK49" s="39"/>
      <c r="AL49" s="39"/>
      <c r="AM49" s="76"/>
      <c r="AN49" s="39"/>
      <c r="AO49" s="39"/>
      <c r="AP49" s="33"/>
      <c r="AQ49" s="77"/>
      <c r="AR49" s="39"/>
      <c r="AS49" s="39"/>
      <c r="AT49" s="76"/>
      <c r="AU49" s="39"/>
      <c r="AV49" s="78"/>
      <c r="AW49" s="33"/>
      <c r="AX49" s="77"/>
      <c r="AY49" s="39"/>
      <c r="AZ49" s="39"/>
      <c r="BA49" s="76"/>
      <c r="BB49" s="39"/>
      <c r="BC49" s="78"/>
      <c r="BD49" s="33"/>
      <c r="BE49" s="77"/>
      <c r="BF49" s="39"/>
      <c r="BG49" s="39"/>
      <c r="BH49" s="76"/>
      <c r="BI49" s="39"/>
      <c r="BJ49" s="78"/>
      <c r="BK49" s="33"/>
    </row>
    <row r="50" spans="1:63" x14ac:dyDescent="0.35">
      <c r="A50" s="77"/>
      <c r="B50" s="39"/>
      <c r="C50" s="39"/>
      <c r="D50" s="39"/>
      <c r="E50" s="39"/>
      <c r="F50" s="73"/>
      <c r="G50" s="95">
        <f>Table14874532333435363313233343[[#This Row],[Hours Worked]]*Table14874532333435363313233343[[#This Row],[Rate]]</f>
        <v>0</v>
      </c>
      <c r="H50" s="116"/>
      <c r="I50" s="118">
        <f>IF(Table14874532333435363313233343[[#This Row],[Equipment Used (Dropdown)]] &lt;&gt; "", RIGHT(Table14874532333435363313233343[[#This Row],[Equipment Used (Dropdown)]],6),0)</f>
        <v>0</v>
      </c>
      <c r="J50" s="94"/>
      <c r="K50" s="95">
        <f>Table14874532333435363313233343[[#This Row],[Rate (Auto selects)]]*Table14874532333435363313233343[[#This Row],[Hours Used]]</f>
        <v>0</v>
      </c>
      <c r="S50" s="33"/>
      <c r="T50" s="39"/>
      <c r="U50" s="39"/>
      <c r="V50" s="39"/>
      <c r="W50" s="39"/>
      <c r="X50" s="39"/>
      <c r="Y50" s="112">
        <f>IF(X50 &lt;&gt; "", RIGHT(Table157753112838485868818283848[[#This Row],[Class (Dropdown)]],6),0)</f>
        <v>0</v>
      </c>
      <c r="Z50" s="108"/>
      <c r="AA50" s="107"/>
      <c r="AB50" s="111">
        <f>Table157753112838485868818283848[[#This Row],[Rate (Auto fill)]]*Table157753112838485868818283848[[#This Row],[Hours Groomed]]</f>
        <v>0</v>
      </c>
      <c r="AC50" s="32"/>
      <c r="AD50" s="84"/>
      <c r="AE50" s="85"/>
      <c r="AF50" s="85"/>
      <c r="AI50" s="33"/>
      <c r="AJ50" s="39"/>
      <c r="AK50" s="39"/>
      <c r="AL50" s="39"/>
      <c r="AM50" s="76"/>
      <c r="AN50" s="39"/>
      <c r="AO50" s="39"/>
      <c r="AP50" s="33"/>
      <c r="AQ50" s="77"/>
      <c r="AR50" s="39"/>
      <c r="AS50" s="39"/>
      <c r="AT50" s="76"/>
      <c r="AU50" s="39"/>
      <c r="AV50" s="78"/>
      <c r="AW50" s="33"/>
      <c r="AX50" s="77"/>
      <c r="AY50" s="39"/>
      <c r="AZ50" s="39"/>
      <c r="BA50" s="76"/>
      <c r="BB50" s="39"/>
      <c r="BC50" s="78"/>
      <c r="BD50" s="33"/>
      <c r="BE50" s="77"/>
      <c r="BF50" s="39"/>
      <c r="BG50" s="39"/>
      <c r="BH50" s="76"/>
      <c r="BI50" s="39"/>
      <c r="BJ50" s="78"/>
      <c r="BK50" s="33"/>
    </row>
    <row r="51" spans="1:63" x14ac:dyDescent="0.35">
      <c r="A51" s="77"/>
      <c r="B51" s="39"/>
      <c r="C51" s="39"/>
      <c r="D51" s="39"/>
      <c r="E51" s="39"/>
      <c r="F51" s="73"/>
      <c r="G51" s="95">
        <f>Table14874532333435363313233343[[#This Row],[Hours Worked]]*Table14874532333435363313233343[[#This Row],[Rate]]</f>
        <v>0</v>
      </c>
      <c r="H51" s="116"/>
      <c r="I51" s="118">
        <f>IF(Table14874532333435363313233343[[#This Row],[Equipment Used (Dropdown)]] &lt;&gt; "", RIGHT(Table14874532333435363313233343[[#This Row],[Equipment Used (Dropdown)]],6),0)</f>
        <v>0</v>
      </c>
      <c r="J51" s="94"/>
      <c r="K51" s="95">
        <f>Table14874532333435363313233343[[#This Row],[Rate (Auto selects)]]*Table14874532333435363313233343[[#This Row],[Hours Used]]</f>
        <v>0</v>
      </c>
      <c r="S51" s="33"/>
      <c r="T51" s="39"/>
      <c r="U51" s="39"/>
      <c r="V51" s="39"/>
      <c r="W51" s="39"/>
      <c r="X51" s="39"/>
      <c r="Y51" s="112">
        <f>IF(X51 &lt;&gt; "", RIGHT(Table157753112838485868818283848[[#This Row],[Class (Dropdown)]],6),0)</f>
        <v>0</v>
      </c>
      <c r="Z51" s="108"/>
      <c r="AA51" s="107"/>
      <c r="AB51" s="111">
        <f>Table157753112838485868818283848[[#This Row],[Rate (Auto fill)]]*Table157753112838485868818283848[[#This Row],[Hours Groomed]]</f>
        <v>0</v>
      </c>
      <c r="AC51" s="32"/>
      <c r="AD51" s="84"/>
      <c r="AE51" s="85"/>
      <c r="AF51" s="85"/>
      <c r="AI51" s="33"/>
      <c r="AJ51" s="39"/>
      <c r="AK51" s="39"/>
      <c r="AL51" s="39"/>
      <c r="AM51" s="76"/>
      <c r="AN51" s="39"/>
      <c r="AO51" s="39"/>
      <c r="AP51" s="33"/>
      <c r="AQ51" s="77"/>
      <c r="AR51" s="39"/>
      <c r="AS51" s="39"/>
      <c r="AT51" s="76"/>
      <c r="AU51" s="39"/>
      <c r="AV51" s="78"/>
      <c r="AW51" s="33"/>
      <c r="AX51" s="77"/>
      <c r="AY51" s="39"/>
      <c r="AZ51" s="39"/>
      <c r="BA51" s="76"/>
      <c r="BB51" s="39"/>
      <c r="BC51" s="78"/>
      <c r="BD51" s="33"/>
      <c r="BE51" s="77"/>
      <c r="BF51" s="39"/>
      <c r="BG51" s="39"/>
      <c r="BH51" s="76"/>
      <c r="BI51" s="39"/>
      <c r="BJ51" s="78"/>
      <c r="BK51" s="33"/>
    </row>
    <row r="52" spans="1:63" x14ac:dyDescent="0.35">
      <c r="A52" s="77"/>
      <c r="B52" s="39"/>
      <c r="C52" s="39"/>
      <c r="D52" s="39"/>
      <c r="E52" s="39"/>
      <c r="F52" s="73"/>
      <c r="G52" s="95">
        <f>Table14874532333435363313233343[[#This Row],[Hours Worked]]*Table14874532333435363313233343[[#This Row],[Rate]]</f>
        <v>0</v>
      </c>
      <c r="H52" s="116"/>
      <c r="I52" s="118">
        <f>IF(Table14874532333435363313233343[[#This Row],[Equipment Used (Dropdown)]] &lt;&gt; "", RIGHT(Table14874532333435363313233343[[#This Row],[Equipment Used (Dropdown)]],6),0)</f>
        <v>0</v>
      </c>
      <c r="J52" s="94"/>
      <c r="K52" s="95">
        <f>Table14874532333435363313233343[[#This Row],[Rate (Auto selects)]]*Table14874532333435363313233343[[#This Row],[Hours Used]]</f>
        <v>0</v>
      </c>
      <c r="S52" s="33"/>
      <c r="T52" s="39"/>
      <c r="U52" s="39"/>
      <c r="V52" s="39"/>
      <c r="W52" s="39"/>
      <c r="X52" s="39"/>
      <c r="Y52" s="112">
        <f>IF(X52 &lt;&gt; "", RIGHT(Table157753112838485868818283848[[#This Row],[Class (Dropdown)]],6),0)</f>
        <v>0</v>
      </c>
      <c r="Z52" s="108"/>
      <c r="AA52" s="107"/>
      <c r="AB52" s="111">
        <f>Table157753112838485868818283848[[#This Row],[Rate (Auto fill)]]*Table157753112838485868818283848[[#This Row],[Hours Groomed]]</f>
        <v>0</v>
      </c>
      <c r="AC52" s="32"/>
      <c r="AD52" s="84"/>
      <c r="AE52" s="85"/>
      <c r="AF52" s="85"/>
      <c r="AI52" s="33"/>
      <c r="AJ52" s="39"/>
      <c r="AK52" s="39"/>
      <c r="AL52" s="39"/>
      <c r="AM52" s="76"/>
      <c r="AN52" s="39"/>
      <c r="AO52" s="39"/>
      <c r="AP52" s="33"/>
      <c r="AQ52" s="77"/>
      <c r="AR52" s="39"/>
      <c r="AS52" s="39"/>
      <c r="AT52" s="76"/>
      <c r="AU52" s="39"/>
      <c r="AV52" s="78"/>
      <c r="AW52" s="33"/>
      <c r="AX52" s="77"/>
      <c r="AY52" s="39"/>
      <c r="AZ52" s="39"/>
      <c r="BA52" s="76"/>
      <c r="BB52" s="39"/>
      <c r="BC52" s="78"/>
      <c r="BD52" s="33"/>
      <c r="BE52" s="77"/>
      <c r="BF52" s="39"/>
      <c r="BG52" s="39"/>
      <c r="BH52" s="76"/>
      <c r="BI52" s="39"/>
      <c r="BJ52" s="78"/>
      <c r="BK52" s="33"/>
    </row>
    <row r="53" spans="1:63" x14ac:dyDescent="0.35">
      <c r="A53" s="77"/>
      <c r="B53" s="39"/>
      <c r="C53" s="39"/>
      <c r="D53" s="39"/>
      <c r="E53" s="39"/>
      <c r="F53" s="73"/>
      <c r="G53" s="95">
        <f>Table14874532333435363313233343[[#This Row],[Hours Worked]]*Table14874532333435363313233343[[#This Row],[Rate]]</f>
        <v>0</v>
      </c>
      <c r="H53" s="116"/>
      <c r="I53" s="118">
        <f>IF(Table14874532333435363313233343[[#This Row],[Equipment Used (Dropdown)]] &lt;&gt; "", RIGHT(Table14874532333435363313233343[[#This Row],[Equipment Used (Dropdown)]],6),0)</f>
        <v>0</v>
      </c>
      <c r="J53" s="94"/>
      <c r="K53" s="95">
        <f>Table14874532333435363313233343[[#This Row],[Rate (Auto selects)]]*Table14874532333435363313233343[[#This Row],[Hours Used]]</f>
        <v>0</v>
      </c>
      <c r="S53" s="33"/>
      <c r="T53" s="39"/>
      <c r="U53" s="39"/>
      <c r="V53" s="39"/>
      <c r="W53" s="39"/>
      <c r="X53" s="39"/>
      <c r="Y53" s="112">
        <f>IF(X53 &lt;&gt; "", RIGHT(Table157753112838485868818283848[[#This Row],[Class (Dropdown)]],6),0)</f>
        <v>0</v>
      </c>
      <c r="Z53" s="108"/>
      <c r="AA53" s="107"/>
      <c r="AB53" s="111">
        <f>Table157753112838485868818283848[[#This Row],[Rate (Auto fill)]]*Table157753112838485868818283848[[#This Row],[Hours Groomed]]</f>
        <v>0</v>
      </c>
      <c r="AC53" s="32"/>
      <c r="AD53" s="84"/>
      <c r="AE53" s="85"/>
      <c r="AF53" s="85"/>
      <c r="AI53" s="33"/>
      <c r="AJ53" s="39"/>
      <c r="AK53" s="39"/>
      <c r="AL53" s="39"/>
      <c r="AM53" s="76"/>
      <c r="AN53" s="39"/>
      <c r="AO53" s="39"/>
      <c r="AP53" s="33"/>
      <c r="AQ53" s="77"/>
      <c r="AR53" s="39"/>
      <c r="AS53" s="39"/>
      <c r="AT53" s="76"/>
      <c r="AU53" s="39"/>
      <c r="AV53" s="78"/>
      <c r="AW53" s="33"/>
      <c r="AX53" s="77"/>
      <c r="AY53" s="39"/>
      <c r="AZ53" s="39"/>
      <c r="BA53" s="76"/>
      <c r="BB53" s="39"/>
      <c r="BC53" s="78"/>
      <c r="BD53" s="33"/>
      <c r="BE53" s="77"/>
      <c r="BF53" s="39"/>
      <c r="BG53" s="39"/>
      <c r="BH53" s="76"/>
      <c r="BI53" s="39"/>
      <c r="BJ53" s="78"/>
      <c r="BK53" s="33"/>
    </row>
    <row r="54" spans="1:63" x14ac:dyDescent="0.35">
      <c r="A54" s="77"/>
      <c r="B54" s="39"/>
      <c r="C54" s="39"/>
      <c r="D54" s="39"/>
      <c r="E54" s="39"/>
      <c r="F54" s="73"/>
      <c r="G54" s="95">
        <f>Table14874532333435363313233343[[#This Row],[Hours Worked]]*Table14874532333435363313233343[[#This Row],[Rate]]</f>
        <v>0</v>
      </c>
      <c r="H54" s="116"/>
      <c r="I54" s="118">
        <f>IF(Table14874532333435363313233343[[#This Row],[Equipment Used (Dropdown)]] &lt;&gt; "", RIGHT(Table14874532333435363313233343[[#This Row],[Equipment Used (Dropdown)]],6),0)</f>
        <v>0</v>
      </c>
      <c r="J54" s="94"/>
      <c r="K54" s="95">
        <f>Table14874532333435363313233343[[#This Row],[Rate (Auto selects)]]*Table14874532333435363313233343[[#This Row],[Hours Used]]</f>
        <v>0</v>
      </c>
      <c r="S54" s="33"/>
      <c r="T54" s="39"/>
      <c r="U54" s="39"/>
      <c r="V54" s="39"/>
      <c r="W54" s="39"/>
      <c r="X54" s="39"/>
      <c r="Y54" s="112">
        <f>IF(X54 &lt;&gt; "", RIGHT(Table157753112838485868818283848[[#This Row],[Class (Dropdown)]],6),0)</f>
        <v>0</v>
      </c>
      <c r="Z54" s="108"/>
      <c r="AA54" s="107"/>
      <c r="AB54" s="111">
        <f>Table157753112838485868818283848[[#This Row],[Rate (Auto fill)]]*Table157753112838485868818283848[[#This Row],[Hours Groomed]]</f>
        <v>0</v>
      </c>
      <c r="AC54" s="32"/>
      <c r="AD54" s="84"/>
      <c r="AE54" s="85"/>
      <c r="AF54" s="85"/>
      <c r="AI54" s="33"/>
      <c r="AJ54" s="39"/>
      <c r="AK54" s="39"/>
      <c r="AL54" s="39"/>
      <c r="AM54" s="76"/>
      <c r="AN54" s="39"/>
      <c r="AO54" s="39"/>
      <c r="AP54" s="33"/>
      <c r="AQ54" s="77"/>
      <c r="AR54" s="39"/>
      <c r="AS54" s="39"/>
      <c r="AT54" s="76"/>
      <c r="AU54" s="39"/>
      <c r="AV54" s="78"/>
      <c r="AW54" s="33"/>
      <c r="AX54" s="77"/>
      <c r="AY54" s="39"/>
      <c r="AZ54" s="39"/>
      <c r="BA54" s="76"/>
      <c r="BB54" s="39"/>
      <c r="BC54" s="78"/>
      <c r="BD54" s="33"/>
      <c r="BE54" s="77"/>
      <c r="BF54" s="39"/>
      <c r="BG54" s="39"/>
      <c r="BH54" s="76"/>
      <c r="BI54" s="39"/>
      <c r="BJ54" s="78"/>
      <c r="BK54" s="33"/>
    </row>
    <row r="55" spans="1:63" x14ac:dyDescent="0.35">
      <c r="A55" s="77"/>
      <c r="B55" s="39"/>
      <c r="C55" s="39"/>
      <c r="D55" s="39"/>
      <c r="E55" s="39"/>
      <c r="F55" s="73"/>
      <c r="G55" s="95">
        <f>Table14874532333435363313233343[[#This Row],[Hours Worked]]*Table14874532333435363313233343[[#This Row],[Rate]]</f>
        <v>0</v>
      </c>
      <c r="H55" s="116"/>
      <c r="I55" s="118">
        <f>IF(Table14874532333435363313233343[[#This Row],[Equipment Used (Dropdown)]] &lt;&gt; "", RIGHT(Table14874532333435363313233343[[#This Row],[Equipment Used (Dropdown)]],6),0)</f>
        <v>0</v>
      </c>
      <c r="J55" s="94"/>
      <c r="K55" s="95">
        <f>Table14874532333435363313233343[[#This Row],[Rate (Auto selects)]]*Table14874532333435363313233343[[#This Row],[Hours Used]]</f>
        <v>0</v>
      </c>
      <c r="S55" s="33"/>
      <c r="T55" s="39"/>
      <c r="U55" s="39"/>
      <c r="V55" s="39"/>
      <c r="W55" s="39"/>
      <c r="X55" s="39"/>
      <c r="Y55" s="112">
        <f>IF(X55 &lt;&gt; "", RIGHT(Table157753112838485868818283848[[#This Row],[Class (Dropdown)]],6),0)</f>
        <v>0</v>
      </c>
      <c r="Z55" s="108"/>
      <c r="AA55" s="107"/>
      <c r="AB55" s="111">
        <f>Table157753112838485868818283848[[#This Row],[Rate (Auto fill)]]*Table157753112838485868818283848[[#This Row],[Hours Groomed]]</f>
        <v>0</v>
      </c>
      <c r="AC55" s="32"/>
      <c r="AD55" s="84"/>
      <c r="AE55" s="85"/>
      <c r="AF55" s="85"/>
      <c r="AI55" s="33"/>
      <c r="AJ55" s="39"/>
      <c r="AK55" s="39"/>
      <c r="AL55" s="39"/>
      <c r="AM55" s="76"/>
      <c r="AN55" s="39"/>
      <c r="AO55" s="39"/>
      <c r="AP55" s="33"/>
      <c r="AQ55" s="77"/>
      <c r="AR55" s="39"/>
      <c r="AS55" s="39"/>
      <c r="AT55" s="76"/>
      <c r="AU55" s="39"/>
      <c r="AV55" s="78"/>
      <c r="AW55" s="33"/>
      <c r="AX55" s="77"/>
      <c r="AY55" s="39"/>
      <c r="AZ55" s="39"/>
      <c r="BA55" s="76"/>
      <c r="BB55" s="39"/>
      <c r="BC55" s="78"/>
      <c r="BD55" s="33"/>
      <c r="BE55" s="77"/>
      <c r="BF55" s="39"/>
      <c r="BG55" s="39"/>
      <c r="BH55" s="76"/>
      <c r="BI55" s="39"/>
      <c r="BJ55" s="78"/>
      <c r="BK55" s="33"/>
    </row>
    <row r="56" spans="1:63" x14ac:dyDescent="0.35">
      <c r="A56" s="77"/>
      <c r="B56" s="39"/>
      <c r="C56" s="39"/>
      <c r="D56" s="39"/>
      <c r="E56" s="39"/>
      <c r="F56" s="73"/>
      <c r="G56" s="95">
        <f>Table14874532333435363313233343[[#This Row],[Hours Worked]]*Table14874532333435363313233343[[#This Row],[Rate]]</f>
        <v>0</v>
      </c>
      <c r="H56" s="116"/>
      <c r="I56" s="118">
        <f>IF(Table14874532333435363313233343[[#This Row],[Equipment Used (Dropdown)]] &lt;&gt; "", RIGHT(Table14874532333435363313233343[[#This Row],[Equipment Used (Dropdown)]],6),0)</f>
        <v>0</v>
      </c>
      <c r="J56" s="94"/>
      <c r="K56" s="95">
        <f>Table14874532333435363313233343[[#This Row],[Rate (Auto selects)]]*Table14874532333435363313233343[[#This Row],[Hours Used]]</f>
        <v>0</v>
      </c>
      <c r="S56" s="33"/>
      <c r="T56" s="39"/>
      <c r="U56" s="39"/>
      <c r="V56" s="39"/>
      <c r="W56" s="39"/>
      <c r="X56" s="39"/>
      <c r="Y56" s="112">
        <f>IF(X56 &lt;&gt; "", RIGHT(Table157753112838485868818283848[[#This Row],[Class (Dropdown)]],6),0)</f>
        <v>0</v>
      </c>
      <c r="Z56" s="108"/>
      <c r="AA56" s="107"/>
      <c r="AB56" s="111">
        <f>Table157753112838485868818283848[[#This Row],[Rate (Auto fill)]]*Table157753112838485868818283848[[#This Row],[Hours Groomed]]</f>
        <v>0</v>
      </c>
      <c r="AC56" s="32"/>
      <c r="AD56" s="84"/>
      <c r="AE56" s="85"/>
      <c r="AF56" s="85"/>
      <c r="AI56" s="33"/>
      <c r="AJ56" s="39"/>
      <c r="AK56" s="39"/>
      <c r="AL56" s="39"/>
      <c r="AM56" s="76"/>
      <c r="AN56" s="39"/>
      <c r="AO56" s="39"/>
      <c r="AP56" s="33"/>
      <c r="AQ56" s="77"/>
      <c r="AR56" s="39"/>
      <c r="AS56" s="39"/>
      <c r="AT56" s="76"/>
      <c r="AU56" s="39"/>
      <c r="AV56" s="78"/>
      <c r="AW56" s="33"/>
      <c r="AX56" s="77"/>
      <c r="AY56" s="39"/>
      <c r="AZ56" s="39"/>
      <c r="BA56" s="76"/>
      <c r="BB56" s="39"/>
      <c r="BC56" s="78"/>
      <c r="BD56" s="33"/>
      <c r="BE56" s="77"/>
      <c r="BF56" s="39"/>
      <c r="BG56" s="39"/>
      <c r="BH56" s="76"/>
      <c r="BI56" s="39"/>
      <c r="BJ56" s="78"/>
      <c r="BK56" s="33"/>
    </row>
    <row r="57" spans="1:63" x14ac:dyDescent="0.35">
      <c r="A57" s="77"/>
      <c r="B57" s="39"/>
      <c r="C57" s="39"/>
      <c r="D57" s="39"/>
      <c r="E57" s="39"/>
      <c r="F57" s="73"/>
      <c r="G57" s="95">
        <f>Table14874532333435363313233343[[#This Row],[Hours Worked]]*Table14874532333435363313233343[[#This Row],[Rate]]</f>
        <v>0</v>
      </c>
      <c r="H57" s="116"/>
      <c r="I57" s="118">
        <f>IF(Table14874532333435363313233343[[#This Row],[Equipment Used (Dropdown)]] &lt;&gt; "", RIGHT(Table14874532333435363313233343[[#This Row],[Equipment Used (Dropdown)]],6),0)</f>
        <v>0</v>
      </c>
      <c r="J57" s="94"/>
      <c r="K57" s="95">
        <f>Table14874532333435363313233343[[#This Row],[Rate (Auto selects)]]*Table14874532333435363313233343[[#This Row],[Hours Used]]</f>
        <v>0</v>
      </c>
      <c r="S57" s="33"/>
      <c r="T57" s="39"/>
      <c r="U57" s="39"/>
      <c r="V57" s="39"/>
      <c r="W57" s="39"/>
      <c r="X57" s="39"/>
      <c r="Y57" s="112">
        <f>IF(X57 &lt;&gt; "", RIGHT(Table157753112838485868818283848[[#This Row],[Class (Dropdown)]],6),0)</f>
        <v>0</v>
      </c>
      <c r="Z57" s="108"/>
      <c r="AA57" s="107"/>
      <c r="AB57" s="111">
        <f>Table157753112838485868818283848[[#This Row],[Rate (Auto fill)]]*Table157753112838485868818283848[[#This Row],[Hours Groomed]]</f>
        <v>0</v>
      </c>
      <c r="AC57" s="32"/>
      <c r="AD57" s="84"/>
      <c r="AE57" s="85"/>
      <c r="AF57" s="85"/>
      <c r="AI57" s="33"/>
      <c r="AJ57" s="39"/>
      <c r="AK57" s="39"/>
      <c r="AL57" s="39"/>
      <c r="AM57" s="76"/>
      <c r="AN57" s="39"/>
      <c r="AO57" s="39"/>
      <c r="AP57" s="33"/>
      <c r="AQ57" s="77"/>
      <c r="AR57" s="39"/>
      <c r="AS57" s="39"/>
      <c r="AT57" s="76"/>
      <c r="AU57" s="39"/>
      <c r="AV57" s="78"/>
      <c r="AW57" s="33"/>
      <c r="AX57" s="77"/>
      <c r="AY57" s="39"/>
      <c r="AZ57" s="39"/>
      <c r="BA57" s="76"/>
      <c r="BB57" s="39"/>
      <c r="BC57" s="78"/>
      <c r="BD57" s="33"/>
      <c r="BE57" s="77"/>
      <c r="BF57" s="39"/>
      <c r="BG57" s="39"/>
      <c r="BH57" s="76"/>
      <c r="BI57" s="39"/>
      <c r="BJ57" s="78"/>
      <c r="BK57" s="33"/>
    </row>
    <row r="58" spans="1:63" x14ac:dyDescent="0.35">
      <c r="A58" s="77"/>
      <c r="B58" s="39"/>
      <c r="C58" s="39"/>
      <c r="D58" s="39"/>
      <c r="E58" s="39"/>
      <c r="F58" s="73"/>
      <c r="G58" s="95">
        <f>Table14874532333435363313233343[[#This Row],[Hours Worked]]*Table14874532333435363313233343[[#This Row],[Rate]]</f>
        <v>0</v>
      </c>
      <c r="H58" s="116"/>
      <c r="I58" s="118">
        <f>IF(Table14874532333435363313233343[[#This Row],[Equipment Used (Dropdown)]] &lt;&gt; "", RIGHT(Table14874532333435363313233343[[#This Row],[Equipment Used (Dropdown)]],6),0)</f>
        <v>0</v>
      </c>
      <c r="J58" s="94"/>
      <c r="K58" s="95">
        <f>Table14874532333435363313233343[[#This Row],[Rate (Auto selects)]]*Table14874532333435363313233343[[#This Row],[Hours Used]]</f>
        <v>0</v>
      </c>
      <c r="S58" s="33"/>
      <c r="T58" s="39"/>
      <c r="U58" s="39"/>
      <c r="V58" s="39"/>
      <c r="W58" s="39"/>
      <c r="X58" s="39"/>
      <c r="Y58" s="112">
        <f>IF(X58 &lt;&gt; "", RIGHT(Table157753112838485868818283848[[#This Row],[Class (Dropdown)]],6),0)</f>
        <v>0</v>
      </c>
      <c r="Z58" s="108"/>
      <c r="AA58" s="107"/>
      <c r="AB58" s="111">
        <f>Table157753112838485868818283848[[#This Row],[Rate (Auto fill)]]*Table157753112838485868818283848[[#This Row],[Hours Groomed]]</f>
        <v>0</v>
      </c>
      <c r="AC58" s="32"/>
      <c r="AD58" s="84"/>
      <c r="AE58" s="85"/>
      <c r="AF58" s="85"/>
      <c r="AI58" s="33"/>
      <c r="AJ58" s="39"/>
      <c r="AK58" s="39"/>
      <c r="AL58" s="39"/>
      <c r="AM58" s="76"/>
      <c r="AN58" s="39"/>
      <c r="AO58" s="39"/>
      <c r="AP58" s="33"/>
      <c r="AQ58" s="77"/>
      <c r="AR58" s="39"/>
      <c r="AS58" s="39"/>
      <c r="AT58" s="76"/>
      <c r="AU58" s="39"/>
      <c r="AV58" s="78"/>
      <c r="AW58" s="33"/>
      <c r="AX58" s="77"/>
      <c r="AY58" s="39"/>
      <c r="AZ58" s="39"/>
      <c r="BA58" s="76"/>
      <c r="BB58" s="39"/>
      <c r="BC58" s="78"/>
      <c r="BD58" s="33"/>
      <c r="BE58" s="77"/>
      <c r="BF58" s="39"/>
      <c r="BG58" s="39"/>
      <c r="BH58" s="76"/>
      <c r="BI58" s="39"/>
      <c r="BJ58" s="78"/>
      <c r="BK58" s="33"/>
    </row>
    <row r="59" spans="1:63" x14ac:dyDescent="0.35">
      <c r="A59" s="77"/>
      <c r="B59" s="39"/>
      <c r="C59" s="39"/>
      <c r="D59" s="39"/>
      <c r="E59" s="39"/>
      <c r="F59" s="73"/>
      <c r="G59" s="95">
        <f>Table14874532333435363313233343[[#This Row],[Hours Worked]]*Table14874532333435363313233343[[#This Row],[Rate]]</f>
        <v>0</v>
      </c>
      <c r="H59" s="116"/>
      <c r="I59" s="118">
        <f>IF(Table14874532333435363313233343[[#This Row],[Equipment Used (Dropdown)]] &lt;&gt; "", RIGHT(Table14874532333435363313233343[[#This Row],[Equipment Used (Dropdown)]],6),0)</f>
        <v>0</v>
      </c>
      <c r="J59" s="94"/>
      <c r="K59" s="95">
        <f>Table14874532333435363313233343[[#This Row],[Rate (Auto selects)]]*Table14874532333435363313233343[[#This Row],[Hours Used]]</f>
        <v>0</v>
      </c>
      <c r="S59" s="33"/>
      <c r="T59" s="39"/>
      <c r="U59" s="39"/>
      <c r="V59" s="39"/>
      <c r="W59" s="39"/>
      <c r="X59" s="39"/>
      <c r="Y59" s="112">
        <f>IF(X59 &lt;&gt; "", RIGHT(Table157753112838485868818283848[[#This Row],[Class (Dropdown)]],6),0)</f>
        <v>0</v>
      </c>
      <c r="Z59" s="108"/>
      <c r="AA59" s="107"/>
      <c r="AB59" s="111">
        <f>Table157753112838485868818283848[[#This Row],[Rate (Auto fill)]]*Table157753112838485868818283848[[#This Row],[Hours Groomed]]</f>
        <v>0</v>
      </c>
      <c r="AC59" s="32"/>
      <c r="AD59" s="84"/>
      <c r="AE59" s="85"/>
      <c r="AF59" s="85"/>
      <c r="AI59" s="33"/>
      <c r="AJ59" s="39"/>
      <c r="AK59" s="39"/>
      <c r="AL59" s="39"/>
      <c r="AM59" s="76"/>
      <c r="AN59" s="39"/>
      <c r="AO59" s="39"/>
      <c r="AP59" s="33"/>
      <c r="AQ59" s="77"/>
      <c r="AR59" s="39"/>
      <c r="AS59" s="39"/>
      <c r="AT59" s="76"/>
      <c r="AU59" s="39"/>
      <c r="AV59" s="78"/>
      <c r="AW59" s="33"/>
      <c r="AX59" s="77"/>
      <c r="AY59" s="39"/>
      <c r="AZ59" s="39"/>
      <c r="BA59" s="76"/>
      <c r="BB59" s="39"/>
      <c r="BC59" s="78"/>
      <c r="BD59" s="33"/>
      <c r="BE59" s="77"/>
      <c r="BF59" s="39"/>
      <c r="BG59" s="39"/>
      <c r="BH59" s="76"/>
      <c r="BI59" s="39"/>
      <c r="BJ59" s="78"/>
      <c r="BK59" s="33"/>
    </row>
    <row r="60" spans="1:63" x14ac:dyDescent="0.35">
      <c r="A60" s="77"/>
      <c r="B60" s="39"/>
      <c r="C60" s="39"/>
      <c r="D60" s="39"/>
      <c r="E60" s="39"/>
      <c r="F60" s="73"/>
      <c r="G60" s="95">
        <f>Table14874532333435363313233343[[#This Row],[Hours Worked]]*Table14874532333435363313233343[[#This Row],[Rate]]</f>
        <v>0</v>
      </c>
      <c r="H60" s="116"/>
      <c r="I60" s="118">
        <f>IF(Table14874532333435363313233343[[#This Row],[Equipment Used (Dropdown)]] &lt;&gt; "", RIGHT(Table14874532333435363313233343[[#This Row],[Equipment Used (Dropdown)]],6),0)</f>
        <v>0</v>
      </c>
      <c r="J60" s="94"/>
      <c r="K60" s="95">
        <f>Table14874532333435363313233343[[#This Row],[Rate (Auto selects)]]*Table14874532333435363313233343[[#This Row],[Hours Used]]</f>
        <v>0</v>
      </c>
      <c r="S60" s="33"/>
      <c r="T60" s="39"/>
      <c r="U60" s="39"/>
      <c r="V60" s="39"/>
      <c r="W60" s="39"/>
      <c r="X60" s="39"/>
      <c r="Y60" s="112">
        <f>IF(X60 &lt;&gt; "", RIGHT(Table157753112838485868818283848[[#This Row],[Class (Dropdown)]],6),0)</f>
        <v>0</v>
      </c>
      <c r="Z60" s="108"/>
      <c r="AA60" s="107"/>
      <c r="AB60" s="111">
        <f>Table157753112838485868818283848[[#This Row],[Rate (Auto fill)]]*Table157753112838485868818283848[[#This Row],[Hours Groomed]]</f>
        <v>0</v>
      </c>
      <c r="AC60" s="32"/>
      <c r="AD60" s="84"/>
      <c r="AE60" s="85"/>
      <c r="AF60" s="85"/>
      <c r="AI60" s="33"/>
      <c r="AJ60" s="39"/>
      <c r="AK60" s="39"/>
      <c r="AL60" s="39"/>
      <c r="AM60" s="76"/>
      <c r="AN60" s="39"/>
      <c r="AO60" s="39"/>
      <c r="AP60" s="33"/>
      <c r="AQ60" s="77"/>
      <c r="AR60" s="39"/>
      <c r="AS60" s="39"/>
      <c r="AT60" s="76"/>
      <c r="AU60" s="39"/>
      <c r="AV60" s="78"/>
      <c r="AW60" s="33"/>
      <c r="AX60" s="77"/>
      <c r="AY60" s="39"/>
      <c r="AZ60" s="39"/>
      <c r="BA60" s="76"/>
      <c r="BB60" s="39"/>
      <c r="BC60" s="78"/>
      <c r="BD60" s="33"/>
      <c r="BE60" s="77"/>
      <c r="BF60" s="39"/>
      <c r="BG60" s="39"/>
      <c r="BH60" s="76"/>
      <c r="BI60" s="39"/>
      <c r="BJ60" s="78"/>
      <c r="BK60" s="33"/>
    </row>
    <row r="61" spans="1:63" x14ac:dyDescent="0.35">
      <c r="A61" s="77"/>
      <c r="B61" s="39"/>
      <c r="C61" s="39"/>
      <c r="D61" s="39"/>
      <c r="E61" s="39"/>
      <c r="F61" s="73"/>
      <c r="G61" s="95">
        <f>Table14874532333435363313233343[[#This Row],[Hours Worked]]*Table14874532333435363313233343[[#This Row],[Rate]]</f>
        <v>0</v>
      </c>
      <c r="H61" s="116"/>
      <c r="I61" s="118">
        <f>IF(Table14874532333435363313233343[[#This Row],[Equipment Used (Dropdown)]] &lt;&gt; "", RIGHT(Table14874532333435363313233343[[#This Row],[Equipment Used (Dropdown)]],6),0)</f>
        <v>0</v>
      </c>
      <c r="J61" s="94"/>
      <c r="K61" s="95">
        <f>Table14874532333435363313233343[[#This Row],[Rate (Auto selects)]]*Table14874532333435363313233343[[#This Row],[Hours Used]]</f>
        <v>0</v>
      </c>
      <c r="S61" s="33"/>
      <c r="T61" s="39"/>
      <c r="U61" s="39"/>
      <c r="V61" s="39"/>
      <c r="W61" s="39"/>
      <c r="X61" s="39"/>
      <c r="Y61" s="112">
        <f>IF(X61 &lt;&gt; "", RIGHT(Table157753112838485868818283848[[#This Row],[Class (Dropdown)]],6),0)</f>
        <v>0</v>
      </c>
      <c r="Z61" s="108"/>
      <c r="AA61" s="107"/>
      <c r="AB61" s="111">
        <f>Table157753112838485868818283848[[#This Row],[Rate (Auto fill)]]*Table157753112838485868818283848[[#This Row],[Hours Groomed]]</f>
        <v>0</v>
      </c>
      <c r="AC61" s="32"/>
      <c r="AD61" s="84"/>
      <c r="AE61" s="85"/>
      <c r="AF61" s="85"/>
      <c r="AI61" s="33"/>
      <c r="AJ61" s="39"/>
      <c r="AK61" s="39"/>
      <c r="AL61" s="39"/>
      <c r="AM61" s="76"/>
      <c r="AN61" s="39"/>
      <c r="AO61" s="39"/>
      <c r="AP61" s="33"/>
      <c r="AQ61" s="77"/>
      <c r="AR61" s="39"/>
      <c r="AS61" s="39"/>
      <c r="AT61" s="76"/>
      <c r="AU61" s="39"/>
      <c r="AV61" s="78"/>
      <c r="AW61" s="33"/>
      <c r="AX61" s="77"/>
      <c r="AY61" s="39"/>
      <c r="AZ61" s="39"/>
      <c r="BA61" s="76"/>
      <c r="BB61" s="39"/>
      <c r="BC61" s="78"/>
      <c r="BD61" s="33"/>
      <c r="BE61" s="77"/>
      <c r="BF61" s="39"/>
      <c r="BG61" s="39"/>
      <c r="BH61" s="76"/>
      <c r="BI61" s="39"/>
      <c r="BJ61" s="78"/>
      <c r="BK61" s="33"/>
    </row>
    <row r="62" spans="1:63" x14ac:dyDescent="0.35">
      <c r="A62" s="77"/>
      <c r="B62" s="39"/>
      <c r="C62" s="39"/>
      <c r="D62" s="39"/>
      <c r="E62" s="39"/>
      <c r="F62" s="73"/>
      <c r="G62" s="95">
        <f>Table14874532333435363313233343[[#This Row],[Hours Worked]]*Table14874532333435363313233343[[#This Row],[Rate]]</f>
        <v>0</v>
      </c>
      <c r="H62" s="116"/>
      <c r="I62" s="118">
        <f>IF(Table14874532333435363313233343[[#This Row],[Equipment Used (Dropdown)]] &lt;&gt; "", RIGHT(Table14874532333435363313233343[[#This Row],[Equipment Used (Dropdown)]],6),0)</f>
        <v>0</v>
      </c>
      <c r="J62" s="94"/>
      <c r="K62" s="95">
        <f>Table14874532333435363313233343[[#This Row],[Rate (Auto selects)]]*Table14874532333435363313233343[[#This Row],[Hours Used]]</f>
        <v>0</v>
      </c>
      <c r="S62" s="33"/>
      <c r="T62" s="39"/>
      <c r="U62" s="39"/>
      <c r="V62" s="39"/>
      <c r="W62" s="39"/>
      <c r="X62" s="39"/>
      <c r="Y62" s="112">
        <f>IF(X62 &lt;&gt; "", RIGHT(Table157753112838485868818283848[[#This Row],[Class (Dropdown)]],6),0)</f>
        <v>0</v>
      </c>
      <c r="Z62" s="108"/>
      <c r="AA62" s="107"/>
      <c r="AB62" s="111">
        <f>Table157753112838485868818283848[[#This Row],[Rate (Auto fill)]]*Table157753112838485868818283848[[#This Row],[Hours Groomed]]</f>
        <v>0</v>
      </c>
      <c r="AC62" s="32"/>
      <c r="AD62" s="84"/>
      <c r="AE62" s="85"/>
      <c r="AF62" s="85"/>
      <c r="AI62" s="33"/>
      <c r="AJ62" s="39"/>
      <c r="AK62" s="39"/>
      <c r="AL62" s="39"/>
      <c r="AM62" s="76"/>
      <c r="AN62" s="39"/>
      <c r="AO62" s="39"/>
      <c r="AP62" s="33"/>
      <c r="AQ62" s="77"/>
      <c r="AR62" s="39"/>
      <c r="AS62" s="39"/>
      <c r="AT62" s="76"/>
      <c r="AU62" s="39"/>
      <c r="AV62" s="78"/>
      <c r="AW62" s="33"/>
      <c r="AX62" s="77"/>
      <c r="AY62" s="39"/>
      <c r="AZ62" s="39"/>
      <c r="BA62" s="76"/>
      <c r="BB62" s="39"/>
      <c r="BC62" s="78"/>
      <c r="BD62" s="33"/>
      <c r="BE62" s="77"/>
      <c r="BF62" s="39"/>
      <c r="BG62" s="39"/>
      <c r="BH62" s="76"/>
      <c r="BI62" s="39"/>
      <c r="BJ62" s="78"/>
      <c r="BK62" s="33"/>
    </row>
    <row r="63" spans="1:63" x14ac:dyDescent="0.35">
      <c r="A63" s="77"/>
      <c r="B63" s="39"/>
      <c r="C63" s="39"/>
      <c r="D63" s="39"/>
      <c r="E63" s="39"/>
      <c r="F63" s="73"/>
      <c r="G63" s="95">
        <f>Table14874532333435363313233343[[#This Row],[Hours Worked]]*Table14874532333435363313233343[[#This Row],[Rate]]</f>
        <v>0</v>
      </c>
      <c r="H63" s="116"/>
      <c r="I63" s="118">
        <f>IF(Table14874532333435363313233343[[#This Row],[Equipment Used (Dropdown)]] &lt;&gt; "", RIGHT(Table14874532333435363313233343[[#This Row],[Equipment Used (Dropdown)]],6),0)</f>
        <v>0</v>
      </c>
      <c r="J63" s="94"/>
      <c r="K63" s="95">
        <f>Table14874532333435363313233343[[#This Row],[Rate (Auto selects)]]*Table14874532333435363313233343[[#This Row],[Hours Used]]</f>
        <v>0</v>
      </c>
      <c r="S63" s="33"/>
      <c r="T63" s="39"/>
      <c r="U63" s="39"/>
      <c r="V63" s="39"/>
      <c r="W63" s="39"/>
      <c r="X63" s="39"/>
      <c r="Y63" s="112">
        <f>IF(X63 &lt;&gt; "", RIGHT(Table157753112838485868818283848[[#This Row],[Class (Dropdown)]],6),0)</f>
        <v>0</v>
      </c>
      <c r="Z63" s="108"/>
      <c r="AA63" s="107"/>
      <c r="AB63" s="111">
        <f>Table157753112838485868818283848[[#This Row],[Rate (Auto fill)]]*Table157753112838485868818283848[[#This Row],[Hours Groomed]]</f>
        <v>0</v>
      </c>
      <c r="AC63" s="32"/>
      <c r="AD63" s="84"/>
      <c r="AE63" s="85"/>
      <c r="AF63" s="85"/>
      <c r="AI63" s="33"/>
      <c r="AJ63" s="39"/>
      <c r="AK63" s="39"/>
      <c r="AL63" s="39"/>
      <c r="AM63" s="76"/>
      <c r="AN63" s="39"/>
      <c r="AO63" s="39"/>
      <c r="AP63" s="33"/>
      <c r="AQ63" s="77"/>
      <c r="AR63" s="39"/>
      <c r="AS63" s="39"/>
      <c r="AT63" s="76"/>
      <c r="AU63" s="39"/>
      <c r="AV63" s="78"/>
      <c r="AW63" s="33"/>
      <c r="AX63" s="77"/>
      <c r="AY63" s="39"/>
      <c r="AZ63" s="39"/>
      <c r="BA63" s="76"/>
      <c r="BB63" s="39"/>
      <c r="BC63" s="78"/>
      <c r="BD63" s="33"/>
      <c r="BE63" s="77"/>
      <c r="BF63" s="39"/>
      <c r="BG63" s="39"/>
      <c r="BH63" s="76"/>
      <c r="BI63" s="39"/>
      <c r="BJ63" s="78"/>
      <c r="BK63" s="33"/>
    </row>
    <row r="64" spans="1:63" x14ac:dyDescent="0.35">
      <c r="A64" s="77"/>
      <c r="B64" s="39"/>
      <c r="C64" s="39"/>
      <c r="D64" s="39"/>
      <c r="E64" s="39"/>
      <c r="F64" s="73"/>
      <c r="G64" s="95">
        <f>Table14874532333435363313233343[[#This Row],[Hours Worked]]*Table14874532333435363313233343[[#This Row],[Rate]]</f>
        <v>0</v>
      </c>
      <c r="H64" s="116"/>
      <c r="I64" s="118">
        <f>IF(Table14874532333435363313233343[[#This Row],[Equipment Used (Dropdown)]] &lt;&gt; "", RIGHT(Table14874532333435363313233343[[#This Row],[Equipment Used (Dropdown)]],6),0)</f>
        <v>0</v>
      </c>
      <c r="J64" s="94"/>
      <c r="K64" s="95">
        <f>Table14874532333435363313233343[[#This Row],[Rate (Auto selects)]]*Table14874532333435363313233343[[#This Row],[Hours Used]]</f>
        <v>0</v>
      </c>
      <c r="S64" s="33"/>
      <c r="T64" s="39"/>
      <c r="U64" s="39"/>
      <c r="V64" s="39"/>
      <c r="W64" s="39"/>
      <c r="X64" s="39"/>
      <c r="Y64" s="112">
        <f>IF(X64 &lt;&gt; "", RIGHT(Table157753112838485868818283848[[#This Row],[Class (Dropdown)]],6),0)</f>
        <v>0</v>
      </c>
      <c r="Z64" s="108"/>
      <c r="AA64" s="107"/>
      <c r="AB64" s="111">
        <f>Table157753112838485868818283848[[#This Row],[Rate (Auto fill)]]*Table157753112838485868818283848[[#This Row],[Hours Groomed]]</f>
        <v>0</v>
      </c>
      <c r="AC64" s="32"/>
      <c r="AD64" s="84"/>
      <c r="AE64" s="85"/>
      <c r="AF64" s="85"/>
      <c r="AI64" s="33"/>
      <c r="AJ64" s="39"/>
      <c r="AK64" s="39"/>
      <c r="AL64" s="39"/>
      <c r="AM64" s="76"/>
      <c r="AN64" s="39"/>
      <c r="AO64" s="39"/>
      <c r="AP64" s="33"/>
      <c r="AQ64" s="77"/>
      <c r="AR64" s="39"/>
      <c r="AS64" s="39"/>
      <c r="AT64" s="76"/>
      <c r="AU64" s="39"/>
      <c r="AV64" s="78"/>
      <c r="AW64" s="33"/>
      <c r="AX64" s="77"/>
      <c r="AY64" s="39"/>
      <c r="AZ64" s="39"/>
      <c r="BA64" s="76"/>
      <c r="BB64" s="39"/>
      <c r="BC64" s="78"/>
      <c r="BD64" s="33"/>
      <c r="BE64" s="77"/>
      <c r="BF64" s="39"/>
      <c r="BG64" s="39"/>
      <c r="BH64" s="76"/>
      <c r="BI64" s="39"/>
      <c r="BJ64" s="78"/>
      <c r="BK64" s="33"/>
    </row>
    <row r="65" spans="1:63" x14ac:dyDescent="0.35">
      <c r="A65" s="77"/>
      <c r="B65" s="39"/>
      <c r="C65" s="39"/>
      <c r="D65" s="39"/>
      <c r="E65" s="39"/>
      <c r="F65" s="73"/>
      <c r="G65" s="95">
        <f>Table14874532333435363313233343[[#This Row],[Hours Worked]]*Table14874532333435363313233343[[#This Row],[Rate]]</f>
        <v>0</v>
      </c>
      <c r="H65" s="116"/>
      <c r="I65" s="118">
        <f>IF(Table14874532333435363313233343[[#This Row],[Equipment Used (Dropdown)]] &lt;&gt; "", RIGHT(Table14874532333435363313233343[[#This Row],[Equipment Used (Dropdown)]],6),0)</f>
        <v>0</v>
      </c>
      <c r="J65" s="94"/>
      <c r="K65" s="95">
        <f>Table14874532333435363313233343[[#This Row],[Rate (Auto selects)]]*Table14874532333435363313233343[[#This Row],[Hours Used]]</f>
        <v>0</v>
      </c>
      <c r="S65" s="33"/>
      <c r="T65" s="39"/>
      <c r="U65" s="39"/>
      <c r="V65" s="39"/>
      <c r="W65" s="39"/>
      <c r="X65" s="39"/>
      <c r="Y65" s="112">
        <f>IF(X65 &lt;&gt; "", RIGHT(Table157753112838485868818283848[[#This Row],[Class (Dropdown)]],6),0)</f>
        <v>0</v>
      </c>
      <c r="Z65" s="108"/>
      <c r="AA65" s="107"/>
      <c r="AB65" s="111">
        <f>Table157753112838485868818283848[[#This Row],[Rate (Auto fill)]]*Table157753112838485868818283848[[#This Row],[Hours Groomed]]</f>
        <v>0</v>
      </c>
      <c r="AC65" s="32"/>
      <c r="AD65" s="84"/>
      <c r="AE65" s="85"/>
      <c r="AF65" s="85"/>
      <c r="AI65" s="33"/>
      <c r="AJ65" s="39"/>
      <c r="AK65" s="39"/>
      <c r="AL65" s="39"/>
      <c r="AM65" s="76"/>
      <c r="AN65" s="39"/>
      <c r="AO65" s="39"/>
      <c r="AP65" s="33"/>
      <c r="AQ65" s="77"/>
      <c r="AR65" s="39"/>
      <c r="AS65" s="39"/>
      <c r="AT65" s="76"/>
      <c r="AU65" s="39"/>
      <c r="AV65" s="78"/>
      <c r="AW65" s="33"/>
      <c r="AX65" s="77"/>
      <c r="AY65" s="39"/>
      <c r="AZ65" s="39"/>
      <c r="BA65" s="76"/>
      <c r="BB65" s="39"/>
      <c r="BC65" s="78"/>
      <c r="BD65" s="33"/>
      <c r="BE65" s="77"/>
      <c r="BF65" s="39"/>
      <c r="BG65" s="39"/>
      <c r="BH65" s="76"/>
      <c r="BI65" s="39"/>
      <c r="BJ65" s="78"/>
      <c r="BK65" s="33"/>
    </row>
    <row r="66" spans="1:63" x14ac:dyDescent="0.35">
      <c r="A66" s="77"/>
      <c r="B66" s="39"/>
      <c r="C66" s="39"/>
      <c r="D66" s="39"/>
      <c r="E66" s="39"/>
      <c r="F66" s="73"/>
      <c r="G66" s="95">
        <f>Table14874532333435363313233343[[#This Row],[Hours Worked]]*Table14874532333435363313233343[[#This Row],[Rate]]</f>
        <v>0</v>
      </c>
      <c r="H66" s="116"/>
      <c r="I66" s="118">
        <f>IF(Table14874532333435363313233343[[#This Row],[Equipment Used (Dropdown)]] &lt;&gt; "", RIGHT(Table14874532333435363313233343[[#This Row],[Equipment Used (Dropdown)]],6),0)</f>
        <v>0</v>
      </c>
      <c r="J66" s="94"/>
      <c r="K66" s="95">
        <f>Table14874532333435363313233343[[#This Row],[Rate (Auto selects)]]*Table14874532333435363313233343[[#This Row],[Hours Used]]</f>
        <v>0</v>
      </c>
      <c r="S66" s="33"/>
      <c r="T66" s="39"/>
      <c r="U66" s="39"/>
      <c r="V66" s="39"/>
      <c r="W66" s="39"/>
      <c r="X66" s="39"/>
      <c r="Y66" s="112">
        <f>IF(X66 &lt;&gt; "", RIGHT(Table157753112838485868818283848[[#This Row],[Class (Dropdown)]],6),0)</f>
        <v>0</v>
      </c>
      <c r="Z66" s="108"/>
      <c r="AA66" s="107"/>
      <c r="AB66" s="111">
        <f>Table157753112838485868818283848[[#This Row],[Rate (Auto fill)]]*Table157753112838485868818283848[[#This Row],[Hours Groomed]]</f>
        <v>0</v>
      </c>
      <c r="AC66" s="32"/>
      <c r="AD66" s="84"/>
      <c r="AE66" s="85"/>
      <c r="AF66" s="85"/>
      <c r="AI66" s="33"/>
      <c r="AJ66" s="39"/>
      <c r="AK66" s="39"/>
      <c r="AL66" s="39"/>
      <c r="AM66" s="76"/>
      <c r="AN66" s="39"/>
      <c r="AO66" s="39"/>
      <c r="AP66" s="33"/>
      <c r="AQ66" s="77"/>
      <c r="AR66" s="39"/>
      <c r="AS66" s="39"/>
      <c r="AT66" s="76"/>
      <c r="AU66" s="39"/>
      <c r="AV66" s="78"/>
      <c r="AW66" s="33"/>
      <c r="AX66" s="77"/>
      <c r="AY66" s="39"/>
      <c r="AZ66" s="39"/>
      <c r="BA66" s="76"/>
      <c r="BB66" s="39"/>
      <c r="BC66" s="78"/>
      <c r="BD66" s="33"/>
      <c r="BE66" s="77"/>
      <c r="BF66" s="39"/>
      <c r="BG66" s="39"/>
      <c r="BH66" s="76"/>
      <c r="BI66" s="39"/>
      <c r="BJ66" s="78"/>
      <c r="BK66" s="33"/>
    </row>
    <row r="67" spans="1:63" x14ac:dyDescent="0.35">
      <c r="A67" s="77"/>
      <c r="B67" s="39"/>
      <c r="C67" s="39"/>
      <c r="D67" s="39"/>
      <c r="E67" s="39"/>
      <c r="F67" s="73"/>
      <c r="G67" s="95">
        <f>Table14874532333435363313233343[[#This Row],[Hours Worked]]*Table14874532333435363313233343[[#This Row],[Rate]]</f>
        <v>0</v>
      </c>
      <c r="H67" s="116"/>
      <c r="I67" s="118">
        <f>IF(Table14874532333435363313233343[[#This Row],[Equipment Used (Dropdown)]] &lt;&gt; "", RIGHT(Table14874532333435363313233343[[#This Row],[Equipment Used (Dropdown)]],6),0)</f>
        <v>0</v>
      </c>
      <c r="J67" s="94"/>
      <c r="K67" s="95">
        <f>Table14874532333435363313233343[[#This Row],[Rate (Auto selects)]]*Table14874532333435363313233343[[#This Row],[Hours Used]]</f>
        <v>0</v>
      </c>
      <c r="S67" s="33"/>
      <c r="T67" s="39"/>
      <c r="U67" s="39"/>
      <c r="V67" s="39"/>
      <c r="W67" s="39"/>
      <c r="X67" s="39"/>
      <c r="Y67" s="112">
        <f>IF(X67 &lt;&gt; "", RIGHT(Table157753112838485868818283848[[#This Row],[Class (Dropdown)]],6),0)</f>
        <v>0</v>
      </c>
      <c r="Z67" s="108"/>
      <c r="AA67" s="107"/>
      <c r="AB67" s="111">
        <f>Table157753112838485868818283848[[#This Row],[Rate (Auto fill)]]*Table157753112838485868818283848[[#This Row],[Hours Groomed]]</f>
        <v>0</v>
      </c>
      <c r="AC67" s="32"/>
      <c r="AD67" s="84"/>
      <c r="AE67" s="85"/>
      <c r="AF67" s="85"/>
      <c r="AI67" s="33"/>
      <c r="AJ67" s="39"/>
      <c r="AK67" s="39"/>
      <c r="AL67" s="39"/>
      <c r="AM67" s="76"/>
      <c r="AN67" s="39"/>
      <c r="AO67" s="39"/>
      <c r="AP67" s="33"/>
      <c r="AQ67" s="77"/>
      <c r="AR67" s="39"/>
      <c r="AS67" s="39"/>
      <c r="AT67" s="76"/>
      <c r="AU67" s="39"/>
      <c r="AV67" s="78"/>
      <c r="AW67" s="33"/>
      <c r="AX67" s="77"/>
      <c r="AY67" s="39"/>
      <c r="AZ67" s="39"/>
      <c r="BA67" s="76"/>
      <c r="BB67" s="39"/>
      <c r="BC67" s="78"/>
      <c r="BD67" s="33"/>
      <c r="BE67" s="77"/>
      <c r="BF67" s="39"/>
      <c r="BG67" s="39"/>
      <c r="BH67" s="76"/>
      <c r="BI67" s="39"/>
      <c r="BJ67" s="78"/>
      <c r="BK67" s="33"/>
    </row>
    <row r="68" spans="1:63" x14ac:dyDescent="0.35">
      <c r="A68" s="77"/>
      <c r="B68" s="39"/>
      <c r="C68" s="39"/>
      <c r="D68" s="39"/>
      <c r="E68" s="39"/>
      <c r="F68" s="73"/>
      <c r="G68" s="95">
        <f>Table14874532333435363313233343[[#This Row],[Hours Worked]]*Table14874532333435363313233343[[#This Row],[Rate]]</f>
        <v>0</v>
      </c>
      <c r="H68" s="116"/>
      <c r="I68" s="118">
        <f>IF(Table14874532333435363313233343[[#This Row],[Equipment Used (Dropdown)]] &lt;&gt; "", RIGHT(Table14874532333435363313233343[[#This Row],[Equipment Used (Dropdown)]],6),0)</f>
        <v>0</v>
      </c>
      <c r="J68" s="94"/>
      <c r="K68" s="95">
        <f>Table14874532333435363313233343[[#This Row],[Rate (Auto selects)]]*Table14874532333435363313233343[[#This Row],[Hours Used]]</f>
        <v>0</v>
      </c>
      <c r="S68" s="33"/>
      <c r="T68" s="39"/>
      <c r="U68" s="39"/>
      <c r="V68" s="39"/>
      <c r="W68" s="39"/>
      <c r="X68" s="39"/>
      <c r="Y68" s="112">
        <f>IF(X68 &lt;&gt; "", RIGHT(Table157753112838485868818283848[[#This Row],[Class (Dropdown)]],6),0)</f>
        <v>0</v>
      </c>
      <c r="Z68" s="108"/>
      <c r="AA68" s="107"/>
      <c r="AB68" s="111">
        <f>Table157753112838485868818283848[[#This Row],[Rate (Auto fill)]]*Table157753112838485868818283848[[#This Row],[Hours Groomed]]</f>
        <v>0</v>
      </c>
      <c r="AC68" s="32"/>
      <c r="AD68" s="84"/>
      <c r="AE68" s="85"/>
      <c r="AF68" s="85"/>
      <c r="AI68" s="33"/>
      <c r="AJ68" s="39"/>
      <c r="AK68" s="39"/>
      <c r="AL68" s="39"/>
      <c r="AM68" s="76"/>
      <c r="AN68" s="39"/>
      <c r="AO68" s="39"/>
      <c r="AP68" s="33"/>
      <c r="AQ68" s="77"/>
      <c r="AR68" s="39"/>
      <c r="AS68" s="39"/>
      <c r="AT68" s="76"/>
      <c r="AU68" s="39"/>
      <c r="AV68" s="78"/>
      <c r="AW68" s="33"/>
      <c r="AX68" s="77"/>
      <c r="AY68" s="39"/>
      <c r="AZ68" s="39"/>
      <c r="BA68" s="76"/>
      <c r="BB68" s="39"/>
      <c r="BC68" s="78"/>
      <c r="BD68" s="33"/>
      <c r="BE68" s="77"/>
      <c r="BF68" s="39"/>
      <c r="BG68" s="39"/>
      <c r="BH68" s="76"/>
      <c r="BI68" s="39"/>
      <c r="BJ68" s="78"/>
      <c r="BK68" s="33"/>
    </row>
    <row r="69" spans="1:63" x14ac:dyDescent="0.35">
      <c r="A69" s="77"/>
      <c r="B69" s="39"/>
      <c r="C69" s="39"/>
      <c r="D69" s="39"/>
      <c r="E69" s="39"/>
      <c r="F69" s="73"/>
      <c r="G69" s="95">
        <f>Table14874532333435363313233343[[#This Row],[Hours Worked]]*Table14874532333435363313233343[[#This Row],[Rate]]</f>
        <v>0</v>
      </c>
      <c r="H69" s="116"/>
      <c r="I69" s="118">
        <f>IF(Table14874532333435363313233343[[#This Row],[Equipment Used (Dropdown)]] &lt;&gt; "", RIGHT(Table14874532333435363313233343[[#This Row],[Equipment Used (Dropdown)]],6),0)</f>
        <v>0</v>
      </c>
      <c r="J69" s="94"/>
      <c r="K69" s="95">
        <f>Table14874532333435363313233343[[#This Row],[Rate (Auto selects)]]*Table14874532333435363313233343[[#This Row],[Hours Used]]</f>
        <v>0</v>
      </c>
      <c r="S69" s="33"/>
      <c r="T69" s="39"/>
      <c r="U69" s="39"/>
      <c r="V69" s="39"/>
      <c r="W69" s="39"/>
      <c r="X69" s="39"/>
      <c r="Y69" s="112">
        <f>IF(X69 &lt;&gt; "", RIGHT(Table157753112838485868818283848[[#This Row],[Class (Dropdown)]],6),0)</f>
        <v>0</v>
      </c>
      <c r="Z69" s="108"/>
      <c r="AA69" s="107"/>
      <c r="AB69" s="111">
        <f>Table157753112838485868818283848[[#This Row],[Rate (Auto fill)]]*Table157753112838485868818283848[[#This Row],[Hours Groomed]]</f>
        <v>0</v>
      </c>
      <c r="AC69" s="32"/>
      <c r="AD69" s="84"/>
      <c r="AE69" s="85"/>
      <c r="AF69" s="85"/>
      <c r="AI69" s="33"/>
      <c r="AJ69" s="39"/>
      <c r="AK69" s="39"/>
      <c r="AL69" s="39"/>
      <c r="AM69" s="76"/>
      <c r="AN69" s="39"/>
      <c r="AO69" s="39"/>
      <c r="AP69" s="33"/>
      <c r="AQ69" s="77"/>
      <c r="AR69" s="39"/>
      <c r="AS69" s="39"/>
      <c r="AT69" s="76"/>
      <c r="AU69" s="39"/>
      <c r="AV69" s="78"/>
      <c r="AW69" s="33"/>
      <c r="AX69" s="77"/>
      <c r="AY69" s="39"/>
      <c r="AZ69" s="39"/>
      <c r="BA69" s="76"/>
      <c r="BB69" s="39"/>
      <c r="BC69" s="78"/>
      <c r="BD69" s="33"/>
      <c r="BE69" s="77"/>
      <c r="BF69" s="39"/>
      <c r="BG69" s="39"/>
      <c r="BH69" s="76"/>
      <c r="BI69" s="39"/>
      <c r="BJ69" s="78"/>
      <c r="BK69" s="33"/>
    </row>
    <row r="70" spans="1:63" x14ac:dyDescent="0.35">
      <c r="A70" s="77"/>
      <c r="B70" s="39"/>
      <c r="C70" s="39"/>
      <c r="D70" s="39"/>
      <c r="E70" s="39"/>
      <c r="F70" s="73"/>
      <c r="G70" s="95">
        <f>Table14874532333435363313233343[[#This Row],[Hours Worked]]*Table14874532333435363313233343[[#This Row],[Rate]]</f>
        <v>0</v>
      </c>
      <c r="H70" s="116"/>
      <c r="I70" s="118">
        <f>IF(Table14874532333435363313233343[[#This Row],[Equipment Used (Dropdown)]] &lt;&gt; "", RIGHT(Table14874532333435363313233343[[#This Row],[Equipment Used (Dropdown)]],6),0)</f>
        <v>0</v>
      </c>
      <c r="J70" s="94"/>
      <c r="K70" s="95">
        <f>Table14874532333435363313233343[[#This Row],[Rate (Auto selects)]]*Table14874532333435363313233343[[#This Row],[Hours Used]]</f>
        <v>0</v>
      </c>
      <c r="S70" s="33"/>
      <c r="T70" s="39"/>
      <c r="U70" s="39"/>
      <c r="V70" s="39"/>
      <c r="W70" s="39"/>
      <c r="X70" s="39"/>
      <c r="Y70" s="112">
        <f>IF(X70 &lt;&gt; "", RIGHT(Table157753112838485868818283848[[#This Row],[Class (Dropdown)]],6),0)</f>
        <v>0</v>
      </c>
      <c r="Z70" s="108"/>
      <c r="AA70" s="107"/>
      <c r="AB70" s="111">
        <f>Table157753112838485868818283848[[#This Row],[Rate (Auto fill)]]*Table157753112838485868818283848[[#This Row],[Hours Groomed]]</f>
        <v>0</v>
      </c>
      <c r="AC70" s="32"/>
      <c r="AD70" s="84"/>
      <c r="AE70" s="85"/>
      <c r="AF70" s="85"/>
      <c r="AI70" s="33"/>
      <c r="AJ70" s="39"/>
      <c r="AK70" s="39"/>
      <c r="AL70" s="39"/>
      <c r="AM70" s="76"/>
      <c r="AN70" s="39"/>
      <c r="AO70" s="39"/>
      <c r="AP70" s="33"/>
      <c r="AQ70" s="77"/>
      <c r="AR70" s="39"/>
      <c r="AS70" s="39"/>
      <c r="AT70" s="76"/>
      <c r="AU70" s="39"/>
      <c r="AV70" s="78"/>
      <c r="AW70" s="33"/>
      <c r="AX70" s="77"/>
      <c r="AY70" s="39"/>
      <c r="AZ70" s="39"/>
      <c r="BA70" s="76"/>
      <c r="BB70" s="39"/>
      <c r="BC70" s="78"/>
      <c r="BD70" s="33"/>
      <c r="BE70" s="77"/>
      <c r="BF70" s="39"/>
      <c r="BG70" s="39"/>
      <c r="BH70" s="76"/>
      <c r="BI70" s="39"/>
      <c r="BJ70" s="78"/>
      <c r="BK70" s="33"/>
    </row>
    <row r="71" spans="1:63" x14ac:dyDescent="0.35">
      <c r="A71" s="77"/>
      <c r="B71" s="39"/>
      <c r="C71" s="39"/>
      <c r="D71" s="39"/>
      <c r="E71" s="39"/>
      <c r="F71" s="73"/>
      <c r="G71" s="95">
        <f>Table14874532333435363313233343[[#This Row],[Hours Worked]]*Table14874532333435363313233343[[#This Row],[Rate]]</f>
        <v>0</v>
      </c>
      <c r="H71" s="116"/>
      <c r="I71" s="118">
        <f>IF(Table14874532333435363313233343[[#This Row],[Equipment Used (Dropdown)]] &lt;&gt; "", RIGHT(Table14874532333435363313233343[[#This Row],[Equipment Used (Dropdown)]],6),0)</f>
        <v>0</v>
      </c>
      <c r="J71" s="94"/>
      <c r="K71" s="95">
        <f>Table14874532333435363313233343[[#This Row],[Rate (Auto selects)]]*Table14874532333435363313233343[[#This Row],[Hours Used]]</f>
        <v>0</v>
      </c>
      <c r="S71" s="33"/>
      <c r="T71" s="39"/>
      <c r="U71" s="39"/>
      <c r="V71" s="39"/>
      <c r="W71" s="39"/>
      <c r="X71" s="39"/>
      <c r="Y71" s="112">
        <f>IF(X71 &lt;&gt; "", RIGHT(Table157753112838485868818283848[[#This Row],[Class (Dropdown)]],6),0)</f>
        <v>0</v>
      </c>
      <c r="Z71" s="108"/>
      <c r="AA71" s="107"/>
      <c r="AB71" s="111">
        <f>Table157753112838485868818283848[[#This Row],[Rate (Auto fill)]]*Table157753112838485868818283848[[#This Row],[Hours Groomed]]</f>
        <v>0</v>
      </c>
      <c r="AC71" s="32"/>
      <c r="AD71" s="84"/>
      <c r="AE71" s="85"/>
      <c r="AF71" s="85"/>
      <c r="AI71" s="33"/>
      <c r="AJ71" s="39"/>
      <c r="AK71" s="39"/>
      <c r="AL71" s="39"/>
      <c r="AM71" s="76"/>
      <c r="AN71" s="39"/>
      <c r="AO71" s="39"/>
      <c r="AP71" s="33"/>
      <c r="AQ71" s="77"/>
      <c r="AR71" s="39"/>
      <c r="AS71" s="39"/>
      <c r="AT71" s="76"/>
      <c r="AU71" s="39"/>
      <c r="AV71" s="78"/>
      <c r="AW71" s="33"/>
      <c r="AX71" s="77"/>
      <c r="AY71" s="39"/>
      <c r="AZ71" s="39"/>
      <c r="BA71" s="76"/>
      <c r="BB71" s="39"/>
      <c r="BC71" s="78"/>
      <c r="BD71" s="33"/>
      <c r="BE71" s="77"/>
      <c r="BF71" s="39"/>
      <c r="BG71" s="39"/>
      <c r="BH71" s="76"/>
      <c r="BI71" s="39"/>
      <c r="BJ71" s="78"/>
      <c r="BK71" s="33"/>
    </row>
    <row r="72" spans="1:63" x14ac:dyDescent="0.35">
      <c r="A72" s="77"/>
      <c r="B72" s="39"/>
      <c r="C72" s="39"/>
      <c r="D72" s="39"/>
      <c r="E72" s="39"/>
      <c r="F72" s="73"/>
      <c r="G72" s="95">
        <f>Table14874532333435363313233343[[#This Row],[Hours Worked]]*Table14874532333435363313233343[[#This Row],[Rate]]</f>
        <v>0</v>
      </c>
      <c r="H72" s="116"/>
      <c r="I72" s="118">
        <f>IF(Table14874532333435363313233343[[#This Row],[Equipment Used (Dropdown)]] &lt;&gt; "", RIGHT(Table14874532333435363313233343[[#This Row],[Equipment Used (Dropdown)]],6),0)</f>
        <v>0</v>
      </c>
      <c r="J72" s="94"/>
      <c r="K72" s="95">
        <f>Table14874532333435363313233343[[#This Row],[Rate (Auto selects)]]*Table14874532333435363313233343[[#This Row],[Hours Used]]</f>
        <v>0</v>
      </c>
      <c r="S72" s="33"/>
      <c r="T72" s="39"/>
      <c r="U72" s="39"/>
      <c r="V72" s="39"/>
      <c r="W72" s="39"/>
      <c r="X72" s="39"/>
      <c r="Y72" s="112">
        <f>IF(X72 &lt;&gt; "", RIGHT(Table157753112838485868818283848[[#This Row],[Class (Dropdown)]],6),0)</f>
        <v>0</v>
      </c>
      <c r="Z72" s="108"/>
      <c r="AA72" s="107"/>
      <c r="AB72" s="111">
        <f>Table157753112838485868818283848[[#This Row],[Rate (Auto fill)]]*Table157753112838485868818283848[[#This Row],[Hours Groomed]]</f>
        <v>0</v>
      </c>
      <c r="AC72" s="32"/>
      <c r="AD72" s="84"/>
      <c r="AE72" s="85"/>
      <c r="AF72" s="85"/>
      <c r="AI72" s="33"/>
      <c r="AJ72" s="39"/>
      <c r="AK72" s="39"/>
      <c r="AL72" s="39"/>
      <c r="AM72" s="76"/>
      <c r="AN72" s="39"/>
      <c r="AO72" s="39"/>
      <c r="AP72" s="33"/>
      <c r="AQ72" s="77"/>
      <c r="AR72" s="39"/>
      <c r="AS72" s="39"/>
      <c r="AT72" s="76"/>
      <c r="AU72" s="39"/>
      <c r="AV72" s="78"/>
      <c r="AW72" s="33"/>
      <c r="AX72" s="77"/>
      <c r="AY72" s="39"/>
      <c r="AZ72" s="39"/>
      <c r="BA72" s="76"/>
      <c r="BB72" s="39"/>
      <c r="BC72" s="78"/>
      <c r="BD72" s="33"/>
      <c r="BE72" s="77"/>
      <c r="BF72" s="39"/>
      <c r="BG72" s="39"/>
      <c r="BH72" s="76"/>
      <c r="BI72" s="39"/>
      <c r="BJ72" s="78"/>
      <c r="BK72" s="33"/>
    </row>
    <row r="73" spans="1:63" x14ac:dyDescent="0.35">
      <c r="A73" s="77"/>
      <c r="B73" s="39"/>
      <c r="C73" s="39"/>
      <c r="D73" s="39"/>
      <c r="E73" s="39"/>
      <c r="F73" s="73"/>
      <c r="G73" s="95">
        <f>Table14874532333435363313233343[[#This Row],[Hours Worked]]*Table14874532333435363313233343[[#This Row],[Rate]]</f>
        <v>0</v>
      </c>
      <c r="H73" s="116"/>
      <c r="I73" s="118">
        <f>IF(Table14874532333435363313233343[[#This Row],[Equipment Used (Dropdown)]] &lt;&gt; "", RIGHT(Table14874532333435363313233343[[#This Row],[Equipment Used (Dropdown)]],6),0)</f>
        <v>0</v>
      </c>
      <c r="J73" s="94"/>
      <c r="K73" s="95">
        <f>Table14874532333435363313233343[[#This Row],[Rate (Auto selects)]]*Table14874532333435363313233343[[#This Row],[Hours Used]]</f>
        <v>0</v>
      </c>
      <c r="S73" s="33"/>
      <c r="T73" s="39"/>
      <c r="U73" s="39"/>
      <c r="V73" s="39"/>
      <c r="W73" s="39"/>
      <c r="X73" s="39"/>
      <c r="Y73" s="112">
        <f>IF(X73 &lt;&gt; "", RIGHT(Table157753112838485868818283848[[#This Row],[Class (Dropdown)]],6),0)</f>
        <v>0</v>
      </c>
      <c r="Z73" s="108"/>
      <c r="AA73" s="107"/>
      <c r="AB73" s="111">
        <f>Table157753112838485868818283848[[#This Row],[Rate (Auto fill)]]*Table157753112838485868818283848[[#This Row],[Hours Groomed]]</f>
        <v>0</v>
      </c>
      <c r="AC73" s="32"/>
      <c r="AD73" s="84"/>
      <c r="AE73" s="85"/>
      <c r="AF73" s="85"/>
      <c r="AI73" s="33"/>
      <c r="AJ73" s="39"/>
      <c r="AK73" s="39"/>
      <c r="AL73" s="39"/>
      <c r="AM73" s="76"/>
      <c r="AN73" s="39"/>
      <c r="AO73" s="39"/>
      <c r="AP73" s="33"/>
      <c r="AQ73" s="77"/>
      <c r="AR73" s="39"/>
      <c r="AS73" s="39"/>
      <c r="AT73" s="76"/>
      <c r="AU73" s="39"/>
      <c r="AV73" s="78"/>
      <c r="AW73" s="33"/>
      <c r="AX73" s="77"/>
      <c r="AY73" s="39"/>
      <c r="AZ73" s="39"/>
      <c r="BA73" s="76"/>
      <c r="BB73" s="39"/>
      <c r="BC73" s="78"/>
      <c r="BD73" s="33"/>
      <c r="BE73" s="77"/>
      <c r="BF73" s="39"/>
      <c r="BG73" s="39"/>
      <c r="BH73" s="76"/>
      <c r="BI73" s="39"/>
      <c r="BJ73" s="78"/>
      <c r="BK73" s="33"/>
    </row>
    <row r="74" spans="1:63" x14ac:dyDescent="0.35">
      <c r="A74" s="77"/>
      <c r="B74" s="39"/>
      <c r="C74" s="39"/>
      <c r="D74" s="39"/>
      <c r="E74" s="39"/>
      <c r="F74" s="73"/>
      <c r="G74" s="95">
        <f>Table14874532333435363313233343[[#This Row],[Hours Worked]]*Table14874532333435363313233343[[#This Row],[Rate]]</f>
        <v>0</v>
      </c>
      <c r="H74" s="116"/>
      <c r="I74" s="118">
        <f>IF(Table14874532333435363313233343[[#This Row],[Equipment Used (Dropdown)]] &lt;&gt; "", RIGHT(Table14874532333435363313233343[[#This Row],[Equipment Used (Dropdown)]],6),0)</f>
        <v>0</v>
      </c>
      <c r="J74" s="94"/>
      <c r="K74" s="95">
        <f>Table14874532333435363313233343[[#This Row],[Rate (Auto selects)]]*Table14874532333435363313233343[[#This Row],[Hours Used]]</f>
        <v>0</v>
      </c>
      <c r="S74" s="33"/>
      <c r="T74" s="39"/>
      <c r="U74" s="39"/>
      <c r="V74" s="39"/>
      <c r="W74" s="39"/>
      <c r="X74" s="39"/>
      <c r="Y74" s="112">
        <f>IF(X74 &lt;&gt; "", RIGHT(Table157753112838485868818283848[[#This Row],[Class (Dropdown)]],6),0)</f>
        <v>0</v>
      </c>
      <c r="Z74" s="108"/>
      <c r="AA74" s="107"/>
      <c r="AB74" s="111">
        <f>Table157753112838485868818283848[[#This Row],[Rate (Auto fill)]]*Table157753112838485868818283848[[#This Row],[Hours Groomed]]</f>
        <v>0</v>
      </c>
      <c r="AC74" s="32"/>
      <c r="AD74" s="84"/>
      <c r="AE74" s="85"/>
      <c r="AF74" s="85"/>
      <c r="AI74" s="33"/>
      <c r="AJ74" s="39"/>
      <c r="AK74" s="39"/>
      <c r="AL74" s="39"/>
      <c r="AM74" s="76"/>
      <c r="AN74" s="39"/>
      <c r="AO74" s="39"/>
      <c r="AP74" s="33"/>
      <c r="AQ74" s="77"/>
      <c r="AR74" s="39"/>
      <c r="AS74" s="39"/>
      <c r="AT74" s="76"/>
      <c r="AU74" s="39"/>
      <c r="AV74" s="78"/>
      <c r="AW74" s="33"/>
      <c r="AX74" s="77"/>
      <c r="AY74" s="39"/>
      <c r="AZ74" s="39"/>
      <c r="BA74" s="76"/>
      <c r="BB74" s="39"/>
      <c r="BC74" s="78"/>
      <c r="BD74" s="33"/>
      <c r="BE74" s="77"/>
      <c r="BF74" s="39"/>
      <c r="BG74" s="39"/>
      <c r="BH74" s="76"/>
      <c r="BI74" s="39"/>
      <c r="BJ74" s="78"/>
      <c r="BK74" s="33"/>
    </row>
    <row r="75" spans="1:63" x14ac:dyDescent="0.35">
      <c r="A75" s="77"/>
      <c r="B75" s="39"/>
      <c r="C75" s="39"/>
      <c r="D75" s="39"/>
      <c r="E75" s="39"/>
      <c r="F75" s="73"/>
      <c r="G75" s="95">
        <f>Table14874532333435363313233343[[#This Row],[Hours Worked]]*Table14874532333435363313233343[[#This Row],[Rate]]</f>
        <v>0</v>
      </c>
      <c r="H75" s="116"/>
      <c r="I75" s="118">
        <f>IF(Table14874532333435363313233343[[#This Row],[Equipment Used (Dropdown)]] &lt;&gt; "", RIGHT(Table14874532333435363313233343[[#This Row],[Equipment Used (Dropdown)]],6),0)</f>
        <v>0</v>
      </c>
      <c r="J75" s="94"/>
      <c r="K75" s="95">
        <f>Table14874532333435363313233343[[#This Row],[Rate (Auto selects)]]*Table14874532333435363313233343[[#This Row],[Hours Used]]</f>
        <v>0</v>
      </c>
      <c r="S75" s="33"/>
      <c r="T75" s="39"/>
      <c r="U75" s="39"/>
      <c r="V75" s="39"/>
      <c r="W75" s="39"/>
      <c r="X75" s="39"/>
      <c r="Y75" s="112">
        <f>IF(X75 &lt;&gt; "", RIGHT(Table157753112838485868818283848[[#This Row],[Class (Dropdown)]],6),0)</f>
        <v>0</v>
      </c>
      <c r="Z75" s="108"/>
      <c r="AA75" s="107"/>
      <c r="AB75" s="111">
        <f>Table157753112838485868818283848[[#This Row],[Rate (Auto fill)]]*Table157753112838485868818283848[[#This Row],[Hours Groomed]]</f>
        <v>0</v>
      </c>
      <c r="AC75" s="32"/>
      <c r="AD75" s="84"/>
      <c r="AE75" s="85"/>
      <c r="AF75" s="85"/>
      <c r="AI75" s="33"/>
      <c r="AJ75" s="39"/>
      <c r="AK75" s="39"/>
      <c r="AL75" s="39"/>
      <c r="AM75" s="76"/>
      <c r="AN75" s="39"/>
      <c r="AO75" s="39"/>
      <c r="AP75" s="33"/>
      <c r="AQ75" s="77"/>
      <c r="AR75" s="39"/>
      <c r="AS75" s="39"/>
      <c r="AT75" s="76"/>
      <c r="AU75" s="39"/>
      <c r="AV75" s="78"/>
      <c r="AW75" s="33"/>
      <c r="AX75" s="77"/>
      <c r="AY75" s="39"/>
      <c r="AZ75" s="39"/>
      <c r="BA75" s="76"/>
      <c r="BB75" s="39"/>
      <c r="BC75" s="78"/>
      <c r="BD75" s="33"/>
      <c r="BE75" s="77"/>
      <c r="BF75" s="39"/>
      <c r="BG75" s="39"/>
      <c r="BH75" s="76"/>
      <c r="BI75" s="39"/>
      <c r="BJ75" s="78"/>
      <c r="BK75" s="33"/>
    </row>
    <row r="76" spans="1:63" x14ac:dyDescent="0.35">
      <c r="A76" s="77"/>
      <c r="B76" s="39"/>
      <c r="C76" s="39"/>
      <c r="D76" s="39"/>
      <c r="E76" s="39"/>
      <c r="F76" s="73"/>
      <c r="G76" s="95">
        <f>Table14874532333435363313233343[[#This Row],[Hours Worked]]*Table14874532333435363313233343[[#This Row],[Rate]]</f>
        <v>0</v>
      </c>
      <c r="H76" s="116"/>
      <c r="I76" s="118">
        <f>IF(Table14874532333435363313233343[[#This Row],[Equipment Used (Dropdown)]] &lt;&gt; "", RIGHT(Table14874532333435363313233343[[#This Row],[Equipment Used (Dropdown)]],6),0)</f>
        <v>0</v>
      </c>
      <c r="J76" s="94"/>
      <c r="K76" s="95">
        <f>Table14874532333435363313233343[[#This Row],[Rate (Auto selects)]]*Table14874532333435363313233343[[#This Row],[Hours Used]]</f>
        <v>0</v>
      </c>
      <c r="S76" s="33"/>
      <c r="T76" s="39"/>
      <c r="U76" s="39"/>
      <c r="V76" s="39"/>
      <c r="W76" s="39"/>
      <c r="X76" s="39"/>
      <c r="Y76" s="112">
        <f>IF(X76 &lt;&gt; "", RIGHT(Table157753112838485868818283848[[#This Row],[Class (Dropdown)]],6),0)</f>
        <v>0</v>
      </c>
      <c r="Z76" s="108"/>
      <c r="AA76" s="107"/>
      <c r="AB76" s="111">
        <f>Table157753112838485868818283848[[#This Row],[Rate (Auto fill)]]*Table157753112838485868818283848[[#This Row],[Hours Groomed]]</f>
        <v>0</v>
      </c>
      <c r="AC76" s="32"/>
      <c r="AD76" s="84"/>
      <c r="AE76" s="85"/>
      <c r="AF76" s="85"/>
      <c r="AI76" s="33"/>
      <c r="AJ76" s="39"/>
      <c r="AK76" s="39"/>
      <c r="AL76" s="39"/>
      <c r="AM76" s="76"/>
      <c r="AN76" s="39"/>
      <c r="AO76" s="39"/>
      <c r="AP76" s="33"/>
      <c r="AQ76" s="77"/>
      <c r="AR76" s="39"/>
      <c r="AS76" s="39"/>
      <c r="AT76" s="76"/>
      <c r="AU76" s="39"/>
      <c r="AV76" s="78"/>
      <c r="AW76" s="33"/>
      <c r="AX76" s="77"/>
      <c r="AY76" s="39"/>
      <c r="AZ76" s="39"/>
      <c r="BA76" s="76"/>
      <c r="BB76" s="39"/>
      <c r="BC76" s="78"/>
      <c r="BD76" s="33"/>
      <c r="BE76" s="77"/>
      <c r="BF76" s="39"/>
      <c r="BG76" s="39"/>
      <c r="BH76" s="76"/>
      <c r="BI76" s="39"/>
      <c r="BJ76" s="78"/>
      <c r="BK76" s="33"/>
    </row>
    <row r="77" spans="1:63" x14ac:dyDescent="0.35">
      <c r="A77" s="77"/>
      <c r="B77" s="39"/>
      <c r="C77" s="39"/>
      <c r="D77" s="39"/>
      <c r="E77" s="39"/>
      <c r="F77" s="73"/>
      <c r="G77" s="95">
        <f>Table14874532333435363313233343[[#This Row],[Hours Worked]]*Table14874532333435363313233343[[#This Row],[Rate]]</f>
        <v>0</v>
      </c>
      <c r="H77" s="116"/>
      <c r="I77" s="118">
        <f>IF(Table14874532333435363313233343[[#This Row],[Equipment Used (Dropdown)]] &lt;&gt; "", RIGHT(Table14874532333435363313233343[[#This Row],[Equipment Used (Dropdown)]],6),0)</f>
        <v>0</v>
      </c>
      <c r="J77" s="94"/>
      <c r="K77" s="95">
        <f>Table14874532333435363313233343[[#This Row],[Rate (Auto selects)]]*Table14874532333435363313233343[[#This Row],[Hours Used]]</f>
        <v>0</v>
      </c>
      <c r="S77" s="33"/>
      <c r="T77" s="39"/>
      <c r="U77" s="39"/>
      <c r="V77" s="39"/>
      <c r="W77" s="39"/>
      <c r="X77" s="39"/>
      <c r="Y77" s="112">
        <f>IF(X77 &lt;&gt; "", RIGHT(Table157753112838485868818283848[[#This Row],[Class (Dropdown)]],6),0)</f>
        <v>0</v>
      </c>
      <c r="Z77" s="108"/>
      <c r="AA77" s="107"/>
      <c r="AB77" s="111">
        <f>Table157753112838485868818283848[[#This Row],[Rate (Auto fill)]]*Table157753112838485868818283848[[#This Row],[Hours Groomed]]</f>
        <v>0</v>
      </c>
      <c r="AC77" s="32"/>
      <c r="AD77" s="84"/>
      <c r="AE77" s="85"/>
      <c r="AF77" s="85"/>
      <c r="AI77" s="33"/>
      <c r="AJ77" s="39"/>
      <c r="AK77" s="39"/>
      <c r="AL77" s="39"/>
      <c r="AM77" s="76"/>
      <c r="AN77" s="39"/>
      <c r="AO77" s="39"/>
      <c r="AP77" s="33"/>
      <c r="AQ77" s="77"/>
      <c r="AR77" s="39"/>
      <c r="AS77" s="39"/>
      <c r="AT77" s="76"/>
      <c r="AU77" s="39"/>
      <c r="AV77" s="78"/>
      <c r="AW77" s="33"/>
      <c r="AX77" s="77"/>
      <c r="AY77" s="39"/>
      <c r="AZ77" s="39"/>
      <c r="BA77" s="76"/>
      <c r="BB77" s="39"/>
      <c r="BC77" s="78"/>
      <c r="BD77" s="33"/>
      <c r="BE77" s="77"/>
      <c r="BF77" s="39"/>
      <c r="BG77" s="39"/>
      <c r="BH77" s="76"/>
      <c r="BI77" s="39"/>
      <c r="BJ77" s="78"/>
      <c r="BK77" s="33"/>
    </row>
    <row r="78" spans="1:63" x14ac:dyDescent="0.35">
      <c r="A78" s="77"/>
      <c r="B78" s="39"/>
      <c r="C78" s="39"/>
      <c r="D78" s="39"/>
      <c r="E78" s="39"/>
      <c r="F78" s="73"/>
      <c r="G78" s="95">
        <f>Table14874532333435363313233343[[#This Row],[Hours Worked]]*Table14874532333435363313233343[[#This Row],[Rate]]</f>
        <v>0</v>
      </c>
      <c r="H78" s="116"/>
      <c r="I78" s="118">
        <f>IF(Table14874532333435363313233343[[#This Row],[Equipment Used (Dropdown)]] &lt;&gt; "", RIGHT(Table14874532333435363313233343[[#This Row],[Equipment Used (Dropdown)]],6),0)</f>
        <v>0</v>
      </c>
      <c r="J78" s="94"/>
      <c r="K78" s="95">
        <f>Table14874532333435363313233343[[#This Row],[Rate (Auto selects)]]*Table14874532333435363313233343[[#This Row],[Hours Used]]</f>
        <v>0</v>
      </c>
      <c r="S78" s="33"/>
      <c r="T78" s="39"/>
      <c r="U78" s="39"/>
      <c r="V78" s="39"/>
      <c r="W78" s="39"/>
      <c r="X78" s="39"/>
      <c r="Y78" s="112">
        <f>IF(X78 &lt;&gt; "", RIGHT(Table157753112838485868818283848[[#This Row],[Class (Dropdown)]],6),0)</f>
        <v>0</v>
      </c>
      <c r="Z78" s="108"/>
      <c r="AA78" s="107"/>
      <c r="AB78" s="111">
        <f>Table157753112838485868818283848[[#This Row],[Rate (Auto fill)]]*Table157753112838485868818283848[[#This Row],[Hours Groomed]]</f>
        <v>0</v>
      </c>
      <c r="AC78" s="32"/>
      <c r="AD78" s="84"/>
      <c r="AE78" s="85"/>
      <c r="AF78" s="85"/>
      <c r="AI78" s="33"/>
      <c r="AJ78" s="39"/>
      <c r="AK78" s="39"/>
      <c r="AL78" s="39"/>
      <c r="AM78" s="76"/>
      <c r="AN78" s="39"/>
      <c r="AO78" s="39"/>
      <c r="AP78" s="33"/>
      <c r="AQ78" s="77"/>
      <c r="AR78" s="39"/>
      <c r="AS78" s="39"/>
      <c r="AT78" s="76"/>
      <c r="AU78" s="39"/>
      <c r="AV78" s="78"/>
      <c r="AW78" s="33"/>
      <c r="AX78" s="77"/>
      <c r="AY78" s="39"/>
      <c r="AZ78" s="39"/>
      <c r="BA78" s="76"/>
      <c r="BB78" s="39"/>
      <c r="BC78" s="78"/>
      <c r="BD78" s="33"/>
      <c r="BE78" s="77"/>
      <c r="BF78" s="39"/>
      <c r="BG78" s="39"/>
      <c r="BH78" s="76"/>
      <c r="BI78" s="39"/>
      <c r="BJ78" s="78"/>
      <c r="BK78" s="33"/>
    </row>
    <row r="79" spans="1:63" x14ac:dyDescent="0.35">
      <c r="A79" s="77"/>
      <c r="B79" s="39"/>
      <c r="C79" s="39"/>
      <c r="D79" s="39"/>
      <c r="E79" s="39"/>
      <c r="F79" s="73"/>
      <c r="G79" s="95">
        <f>Table14874532333435363313233343[[#This Row],[Hours Worked]]*Table14874532333435363313233343[[#This Row],[Rate]]</f>
        <v>0</v>
      </c>
      <c r="H79" s="116"/>
      <c r="I79" s="118">
        <f>IF(Table14874532333435363313233343[[#This Row],[Equipment Used (Dropdown)]] &lt;&gt; "", RIGHT(Table14874532333435363313233343[[#This Row],[Equipment Used (Dropdown)]],6),0)</f>
        <v>0</v>
      </c>
      <c r="J79" s="94"/>
      <c r="K79" s="95">
        <f>Table14874532333435363313233343[[#This Row],[Rate (Auto selects)]]*Table14874532333435363313233343[[#This Row],[Hours Used]]</f>
        <v>0</v>
      </c>
      <c r="S79" s="33"/>
      <c r="T79" s="39"/>
      <c r="U79" s="39"/>
      <c r="V79" s="39"/>
      <c r="W79" s="39"/>
      <c r="X79" s="39"/>
      <c r="Y79" s="112">
        <f>IF(X79 &lt;&gt; "", RIGHT(Table157753112838485868818283848[[#This Row],[Class (Dropdown)]],6),0)</f>
        <v>0</v>
      </c>
      <c r="Z79" s="108"/>
      <c r="AA79" s="107"/>
      <c r="AB79" s="111">
        <f>Table157753112838485868818283848[[#This Row],[Rate (Auto fill)]]*Table157753112838485868818283848[[#This Row],[Hours Groomed]]</f>
        <v>0</v>
      </c>
      <c r="AC79" s="32"/>
      <c r="AD79" s="84"/>
      <c r="AE79" s="85"/>
      <c r="AF79" s="85"/>
      <c r="AI79" s="33"/>
      <c r="AJ79" s="39"/>
      <c r="AK79" s="39"/>
      <c r="AL79" s="39"/>
      <c r="AM79" s="76"/>
      <c r="AN79" s="39"/>
      <c r="AO79" s="39"/>
      <c r="AP79" s="33"/>
      <c r="AQ79" s="77"/>
      <c r="AR79" s="39"/>
      <c r="AS79" s="39"/>
      <c r="AT79" s="76"/>
      <c r="AU79" s="39"/>
      <c r="AV79" s="78"/>
      <c r="AW79" s="33"/>
      <c r="AX79" s="77"/>
      <c r="AY79" s="39"/>
      <c r="AZ79" s="39"/>
      <c r="BA79" s="76"/>
      <c r="BB79" s="39"/>
      <c r="BC79" s="78"/>
      <c r="BD79" s="33"/>
      <c r="BE79" s="77"/>
      <c r="BF79" s="39"/>
      <c r="BG79" s="39"/>
      <c r="BH79" s="76"/>
      <c r="BI79" s="39"/>
      <c r="BJ79" s="78"/>
      <c r="BK79" s="33"/>
    </row>
    <row r="80" spans="1:63" x14ac:dyDescent="0.35">
      <c r="A80" s="77"/>
      <c r="B80" s="39"/>
      <c r="C80" s="39"/>
      <c r="D80" s="39"/>
      <c r="E80" s="39"/>
      <c r="F80" s="73"/>
      <c r="G80" s="95">
        <f>Table14874532333435363313233343[[#This Row],[Hours Worked]]*Table14874532333435363313233343[[#This Row],[Rate]]</f>
        <v>0</v>
      </c>
      <c r="H80" s="116"/>
      <c r="I80" s="118">
        <f>IF(Table14874532333435363313233343[[#This Row],[Equipment Used (Dropdown)]] &lt;&gt; "", RIGHT(Table14874532333435363313233343[[#This Row],[Equipment Used (Dropdown)]],6),0)</f>
        <v>0</v>
      </c>
      <c r="J80" s="94"/>
      <c r="K80" s="95">
        <f>Table14874532333435363313233343[[#This Row],[Rate (Auto selects)]]*Table14874532333435363313233343[[#This Row],[Hours Used]]</f>
        <v>0</v>
      </c>
      <c r="S80" s="33"/>
      <c r="T80" s="39"/>
      <c r="U80" s="39"/>
      <c r="V80" s="39"/>
      <c r="W80" s="39"/>
      <c r="X80" s="39"/>
      <c r="Y80" s="112">
        <f>IF(X80 &lt;&gt; "", RIGHT(Table157753112838485868818283848[[#This Row],[Class (Dropdown)]],6),0)</f>
        <v>0</v>
      </c>
      <c r="Z80" s="108"/>
      <c r="AA80" s="107"/>
      <c r="AB80" s="111">
        <f>Table157753112838485868818283848[[#This Row],[Rate (Auto fill)]]*Table157753112838485868818283848[[#This Row],[Hours Groomed]]</f>
        <v>0</v>
      </c>
      <c r="AC80" s="32"/>
      <c r="AD80" s="84"/>
      <c r="AE80" s="85"/>
      <c r="AF80" s="85"/>
      <c r="AI80" s="33"/>
      <c r="AJ80" s="39"/>
      <c r="AK80" s="39"/>
      <c r="AL80" s="39"/>
      <c r="AM80" s="76"/>
      <c r="AN80" s="39"/>
      <c r="AO80" s="39"/>
      <c r="AP80" s="33"/>
      <c r="AQ80" s="77"/>
      <c r="AR80" s="39"/>
      <c r="AS80" s="39"/>
      <c r="AT80" s="76"/>
      <c r="AU80" s="39"/>
      <c r="AV80" s="78"/>
      <c r="AW80" s="33"/>
      <c r="AX80" s="77"/>
      <c r="AY80" s="39"/>
      <c r="AZ80" s="39"/>
      <c r="BA80" s="76"/>
      <c r="BB80" s="39"/>
      <c r="BC80" s="78"/>
      <c r="BD80" s="33"/>
      <c r="BE80" s="77"/>
      <c r="BF80" s="39"/>
      <c r="BG80" s="39"/>
      <c r="BH80" s="76"/>
      <c r="BI80" s="39"/>
      <c r="BJ80" s="78"/>
      <c r="BK80" s="33"/>
    </row>
    <row r="81" spans="1:63" x14ac:dyDescent="0.35">
      <c r="A81" s="77"/>
      <c r="B81" s="39"/>
      <c r="C81" s="39"/>
      <c r="D81" s="39"/>
      <c r="E81" s="39"/>
      <c r="F81" s="73"/>
      <c r="G81" s="95">
        <f>Table14874532333435363313233343[[#This Row],[Hours Worked]]*Table14874532333435363313233343[[#This Row],[Rate]]</f>
        <v>0</v>
      </c>
      <c r="H81" s="116"/>
      <c r="I81" s="118">
        <f>IF(Table14874532333435363313233343[[#This Row],[Equipment Used (Dropdown)]] &lt;&gt; "", RIGHT(Table14874532333435363313233343[[#This Row],[Equipment Used (Dropdown)]],6),0)</f>
        <v>0</v>
      </c>
      <c r="J81" s="94"/>
      <c r="K81" s="95">
        <f>Table14874532333435363313233343[[#This Row],[Rate (Auto selects)]]*Table14874532333435363313233343[[#This Row],[Hours Used]]</f>
        <v>0</v>
      </c>
      <c r="S81" s="33"/>
      <c r="T81" s="39"/>
      <c r="U81" s="39"/>
      <c r="V81" s="39"/>
      <c r="W81" s="39"/>
      <c r="X81" s="39"/>
      <c r="Y81" s="112">
        <f>IF(X81 &lt;&gt; "", RIGHT(Table157753112838485868818283848[[#This Row],[Class (Dropdown)]],6),0)</f>
        <v>0</v>
      </c>
      <c r="Z81" s="108"/>
      <c r="AA81" s="107"/>
      <c r="AB81" s="111">
        <f>Table157753112838485868818283848[[#This Row],[Rate (Auto fill)]]*Table157753112838485868818283848[[#This Row],[Hours Groomed]]</f>
        <v>0</v>
      </c>
      <c r="AC81" s="32"/>
      <c r="AD81" s="84"/>
      <c r="AE81" s="85"/>
      <c r="AF81" s="85"/>
      <c r="AI81" s="33"/>
      <c r="AJ81" s="39"/>
      <c r="AK81" s="39"/>
      <c r="AL81" s="39"/>
      <c r="AM81" s="76"/>
      <c r="AN81" s="39"/>
      <c r="AO81" s="39"/>
      <c r="AP81" s="33"/>
      <c r="AQ81" s="77"/>
      <c r="AR81" s="39"/>
      <c r="AS81" s="39"/>
      <c r="AT81" s="76"/>
      <c r="AU81" s="39"/>
      <c r="AV81" s="78"/>
      <c r="AW81" s="33"/>
      <c r="AX81" s="77"/>
      <c r="AY81" s="39"/>
      <c r="AZ81" s="39"/>
      <c r="BA81" s="76"/>
      <c r="BB81" s="39"/>
      <c r="BC81" s="78"/>
      <c r="BD81" s="33"/>
      <c r="BE81" s="77"/>
      <c r="BF81" s="39"/>
      <c r="BG81" s="39"/>
      <c r="BH81" s="76"/>
      <c r="BI81" s="39"/>
      <c r="BJ81" s="78"/>
      <c r="BK81" s="33"/>
    </row>
    <row r="82" spans="1:63" x14ac:dyDescent="0.35">
      <c r="A82" s="77"/>
      <c r="B82" s="39"/>
      <c r="C82" s="39"/>
      <c r="D82" s="39"/>
      <c r="E82" s="39"/>
      <c r="F82" s="73"/>
      <c r="G82" s="95">
        <f>Table14874532333435363313233343[[#This Row],[Hours Worked]]*Table14874532333435363313233343[[#This Row],[Rate]]</f>
        <v>0</v>
      </c>
      <c r="H82" s="116"/>
      <c r="I82" s="118">
        <f>IF(Table14874532333435363313233343[[#This Row],[Equipment Used (Dropdown)]] &lt;&gt; "", RIGHT(Table14874532333435363313233343[[#This Row],[Equipment Used (Dropdown)]],6),0)</f>
        <v>0</v>
      </c>
      <c r="J82" s="94"/>
      <c r="K82" s="95">
        <f>Table14874532333435363313233343[[#This Row],[Rate (Auto selects)]]*Table14874532333435363313233343[[#This Row],[Hours Used]]</f>
        <v>0</v>
      </c>
      <c r="S82" s="33"/>
      <c r="T82" s="39"/>
      <c r="U82" s="39"/>
      <c r="V82" s="39"/>
      <c r="W82" s="39"/>
      <c r="X82" s="39"/>
      <c r="Y82" s="112">
        <f>IF(X82 &lt;&gt; "", RIGHT(Table157753112838485868818283848[[#This Row],[Class (Dropdown)]],6),0)</f>
        <v>0</v>
      </c>
      <c r="Z82" s="108"/>
      <c r="AA82" s="107"/>
      <c r="AB82" s="111">
        <f>Table157753112838485868818283848[[#This Row],[Rate (Auto fill)]]*Table157753112838485868818283848[[#This Row],[Hours Groomed]]</f>
        <v>0</v>
      </c>
      <c r="AC82" s="32"/>
      <c r="AD82" s="84"/>
      <c r="AE82" s="85"/>
      <c r="AF82" s="85"/>
      <c r="AI82" s="33"/>
      <c r="AJ82" s="39"/>
      <c r="AK82" s="39"/>
      <c r="AL82" s="39"/>
      <c r="AM82" s="76"/>
      <c r="AN82" s="39"/>
      <c r="AO82" s="39"/>
      <c r="AP82" s="33"/>
      <c r="AQ82" s="77"/>
      <c r="AR82" s="39"/>
      <c r="AS82" s="39"/>
      <c r="AT82" s="76"/>
      <c r="AU82" s="39"/>
      <c r="AV82" s="78"/>
      <c r="AW82" s="33"/>
      <c r="AX82" s="77"/>
      <c r="AY82" s="39"/>
      <c r="AZ82" s="39"/>
      <c r="BA82" s="76"/>
      <c r="BB82" s="39"/>
      <c r="BC82" s="78"/>
      <c r="BD82" s="33"/>
      <c r="BE82" s="77"/>
      <c r="BF82" s="39"/>
      <c r="BG82" s="39"/>
      <c r="BH82" s="76"/>
      <c r="BI82" s="39"/>
      <c r="BJ82" s="78"/>
      <c r="BK82" s="33"/>
    </row>
    <row r="83" spans="1:63" x14ac:dyDescent="0.35">
      <c r="A83" s="77"/>
      <c r="B83" s="39"/>
      <c r="C83" s="39"/>
      <c r="D83" s="39"/>
      <c r="E83" s="39"/>
      <c r="F83" s="73"/>
      <c r="G83" s="95">
        <f>Table14874532333435363313233343[[#This Row],[Hours Worked]]*Table14874532333435363313233343[[#This Row],[Rate]]</f>
        <v>0</v>
      </c>
      <c r="H83" s="116"/>
      <c r="I83" s="118">
        <f>IF(Table14874532333435363313233343[[#This Row],[Equipment Used (Dropdown)]] &lt;&gt; "", RIGHT(Table14874532333435363313233343[[#This Row],[Equipment Used (Dropdown)]],6),0)</f>
        <v>0</v>
      </c>
      <c r="J83" s="94"/>
      <c r="K83" s="95">
        <f>Table14874532333435363313233343[[#This Row],[Rate (Auto selects)]]*Table14874532333435363313233343[[#This Row],[Hours Used]]</f>
        <v>0</v>
      </c>
      <c r="S83" s="33"/>
      <c r="T83" s="39"/>
      <c r="U83" s="39"/>
      <c r="V83" s="39"/>
      <c r="W83" s="39"/>
      <c r="X83" s="39"/>
      <c r="Y83" s="112">
        <f>IF(X83 &lt;&gt; "", RIGHT(Table157753112838485868818283848[[#This Row],[Class (Dropdown)]],6),0)</f>
        <v>0</v>
      </c>
      <c r="Z83" s="108"/>
      <c r="AA83" s="107"/>
      <c r="AB83" s="111">
        <f>Table157753112838485868818283848[[#This Row],[Rate (Auto fill)]]*Table157753112838485868818283848[[#This Row],[Hours Groomed]]</f>
        <v>0</v>
      </c>
      <c r="AC83" s="32"/>
      <c r="AD83" s="84"/>
      <c r="AE83" s="85"/>
      <c r="AF83" s="85"/>
      <c r="AI83" s="33"/>
      <c r="AJ83" s="39"/>
      <c r="AK83" s="39"/>
      <c r="AL83" s="39"/>
      <c r="AM83" s="76"/>
      <c r="AN83" s="39"/>
      <c r="AO83" s="39"/>
      <c r="AP83" s="33"/>
      <c r="AQ83" s="77"/>
      <c r="AR83" s="39"/>
      <c r="AS83" s="39"/>
      <c r="AT83" s="76"/>
      <c r="AU83" s="39"/>
      <c r="AV83" s="78"/>
      <c r="AW83" s="33"/>
      <c r="AX83" s="77"/>
      <c r="AY83" s="39"/>
      <c r="AZ83" s="39"/>
      <c r="BA83" s="76"/>
      <c r="BB83" s="39"/>
      <c r="BC83" s="78"/>
      <c r="BD83" s="33"/>
      <c r="BE83" s="77"/>
      <c r="BF83" s="39"/>
      <c r="BG83" s="39"/>
      <c r="BH83" s="76"/>
      <c r="BI83" s="39"/>
      <c r="BJ83" s="78"/>
      <c r="BK83" s="33"/>
    </row>
    <row r="84" spans="1:63" x14ac:dyDescent="0.35">
      <c r="A84" s="77"/>
      <c r="B84" s="39"/>
      <c r="C84" s="39"/>
      <c r="D84" s="39"/>
      <c r="E84" s="39"/>
      <c r="F84" s="73"/>
      <c r="G84" s="95">
        <f>Table14874532333435363313233343[[#This Row],[Hours Worked]]*Table14874532333435363313233343[[#This Row],[Rate]]</f>
        <v>0</v>
      </c>
      <c r="H84" s="116"/>
      <c r="I84" s="118">
        <f>IF(Table14874532333435363313233343[[#This Row],[Equipment Used (Dropdown)]] &lt;&gt; "", RIGHT(Table14874532333435363313233343[[#This Row],[Equipment Used (Dropdown)]],6),0)</f>
        <v>0</v>
      </c>
      <c r="J84" s="94"/>
      <c r="K84" s="95">
        <f>Table14874532333435363313233343[[#This Row],[Rate (Auto selects)]]*Table14874532333435363313233343[[#This Row],[Hours Used]]</f>
        <v>0</v>
      </c>
      <c r="S84" s="33"/>
      <c r="T84" s="39"/>
      <c r="U84" s="39"/>
      <c r="V84" s="39"/>
      <c r="W84" s="39"/>
      <c r="X84" s="39"/>
      <c r="Y84" s="112">
        <f>IF(X84 &lt;&gt; "", RIGHT(Table157753112838485868818283848[[#This Row],[Class (Dropdown)]],6),0)</f>
        <v>0</v>
      </c>
      <c r="Z84" s="108"/>
      <c r="AA84" s="107"/>
      <c r="AB84" s="111">
        <f>Table157753112838485868818283848[[#This Row],[Rate (Auto fill)]]*Table157753112838485868818283848[[#This Row],[Hours Groomed]]</f>
        <v>0</v>
      </c>
      <c r="AC84" s="32"/>
      <c r="AD84" s="84"/>
      <c r="AE84" s="85"/>
      <c r="AF84" s="85"/>
      <c r="AI84" s="33"/>
      <c r="AJ84" s="39"/>
      <c r="AK84" s="39"/>
      <c r="AL84" s="39"/>
      <c r="AM84" s="76"/>
      <c r="AN84" s="39"/>
      <c r="AO84" s="39"/>
      <c r="AP84" s="33"/>
      <c r="AQ84" s="77"/>
      <c r="AR84" s="39"/>
      <c r="AS84" s="39"/>
      <c r="AT84" s="76"/>
      <c r="AU84" s="39"/>
      <c r="AV84" s="78"/>
      <c r="AW84" s="33"/>
      <c r="AX84" s="77"/>
      <c r="AY84" s="39"/>
      <c r="AZ84" s="39"/>
      <c r="BA84" s="76"/>
      <c r="BB84" s="39"/>
      <c r="BC84" s="78"/>
      <c r="BD84" s="33"/>
      <c r="BE84" s="77"/>
      <c r="BF84" s="39"/>
      <c r="BG84" s="39"/>
      <c r="BH84" s="76"/>
      <c r="BI84" s="39"/>
      <c r="BJ84" s="78"/>
      <c r="BK84" s="33"/>
    </row>
    <row r="85" spans="1:63" x14ac:dyDescent="0.35">
      <c r="A85" s="77"/>
      <c r="B85" s="39"/>
      <c r="C85" s="39"/>
      <c r="D85" s="39"/>
      <c r="E85" s="39"/>
      <c r="F85" s="73"/>
      <c r="G85" s="95">
        <f>Table14874532333435363313233343[[#This Row],[Hours Worked]]*Table14874532333435363313233343[[#This Row],[Rate]]</f>
        <v>0</v>
      </c>
      <c r="H85" s="116"/>
      <c r="I85" s="118">
        <f>IF(Table14874532333435363313233343[[#This Row],[Equipment Used (Dropdown)]] &lt;&gt; "", RIGHT(Table14874532333435363313233343[[#This Row],[Equipment Used (Dropdown)]],6),0)</f>
        <v>0</v>
      </c>
      <c r="J85" s="94"/>
      <c r="K85" s="95">
        <f>Table14874532333435363313233343[[#This Row],[Rate (Auto selects)]]*Table14874532333435363313233343[[#This Row],[Hours Used]]</f>
        <v>0</v>
      </c>
      <c r="S85" s="33"/>
      <c r="T85" s="39"/>
      <c r="U85" s="39"/>
      <c r="V85" s="39"/>
      <c r="W85" s="39"/>
      <c r="X85" s="39"/>
      <c r="Y85" s="112">
        <f>IF(X85 &lt;&gt; "", RIGHT(Table157753112838485868818283848[[#This Row],[Class (Dropdown)]],6),0)</f>
        <v>0</v>
      </c>
      <c r="Z85" s="108"/>
      <c r="AA85" s="107"/>
      <c r="AB85" s="111">
        <f>Table157753112838485868818283848[[#This Row],[Rate (Auto fill)]]*Table157753112838485868818283848[[#This Row],[Hours Groomed]]</f>
        <v>0</v>
      </c>
      <c r="AC85" s="32"/>
      <c r="AD85" s="84"/>
      <c r="AE85" s="85"/>
      <c r="AF85" s="85"/>
      <c r="AI85" s="33"/>
      <c r="AJ85" s="39"/>
      <c r="AK85" s="39"/>
      <c r="AL85" s="39"/>
      <c r="AM85" s="76"/>
      <c r="AN85" s="39"/>
      <c r="AO85" s="39"/>
      <c r="AP85" s="33"/>
      <c r="AQ85" s="77"/>
      <c r="AR85" s="39"/>
      <c r="AS85" s="39"/>
      <c r="AT85" s="76"/>
      <c r="AU85" s="39"/>
      <c r="AV85" s="78"/>
      <c r="AW85" s="33"/>
      <c r="AX85" s="77"/>
      <c r="AY85" s="39"/>
      <c r="AZ85" s="39"/>
      <c r="BA85" s="76"/>
      <c r="BB85" s="39"/>
      <c r="BC85" s="78"/>
      <c r="BD85" s="33"/>
      <c r="BE85" s="77"/>
      <c r="BF85" s="39"/>
      <c r="BG85" s="39"/>
      <c r="BH85" s="76"/>
      <c r="BI85" s="39"/>
      <c r="BJ85" s="78"/>
      <c r="BK85" s="33"/>
    </row>
    <row r="86" spans="1:63" x14ac:dyDescent="0.35">
      <c r="A86" s="77"/>
      <c r="B86" s="39"/>
      <c r="C86" s="39"/>
      <c r="D86" s="39"/>
      <c r="E86" s="39"/>
      <c r="F86" s="73"/>
      <c r="G86" s="95">
        <f>Table14874532333435363313233343[[#This Row],[Hours Worked]]*Table14874532333435363313233343[[#This Row],[Rate]]</f>
        <v>0</v>
      </c>
      <c r="H86" s="116"/>
      <c r="I86" s="118">
        <f>IF(Table14874532333435363313233343[[#This Row],[Equipment Used (Dropdown)]] &lt;&gt; "", RIGHT(Table14874532333435363313233343[[#This Row],[Equipment Used (Dropdown)]],6),0)</f>
        <v>0</v>
      </c>
      <c r="J86" s="94"/>
      <c r="K86" s="95">
        <f>Table14874532333435363313233343[[#This Row],[Rate (Auto selects)]]*Table14874532333435363313233343[[#This Row],[Hours Used]]</f>
        <v>0</v>
      </c>
      <c r="S86" s="33"/>
      <c r="T86" s="39"/>
      <c r="U86" s="39"/>
      <c r="V86" s="39"/>
      <c r="W86" s="39"/>
      <c r="X86" s="39"/>
      <c r="Y86" s="112">
        <f>IF(X86 &lt;&gt; "", RIGHT(Table157753112838485868818283848[[#This Row],[Class (Dropdown)]],6),0)</f>
        <v>0</v>
      </c>
      <c r="Z86" s="108"/>
      <c r="AA86" s="107"/>
      <c r="AB86" s="111">
        <f>Table157753112838485868818283848[[#This Row],[Rate (Auto fill)]]*Table157753112838485868818283848[[#This Row],[Hours Groomed]]</f>
        <v>0</v>
      </c>
      <c r="AC86" s="32"/>
      <c r="AD86" s="84"/>
      <c r="AE86" s="85"/>
      <c r="AF86" s="85"/>
      <c r="AI86" s="33"/>
      <c r="AJ86" s="39"/>
      <c r="AK86" s="39"/>
      <c r="AL86" s="39"/>
      <c r="AM86" s="76"/>
      <c r="AN86" s="39"/>
      <c r="AO86" s="39"/>
      <c r="AP86" s="33"/>
      <c r="AQ86" s="77"/>
      <c r="AR86" s="39"/>
      <c r="AS86" s="39"/>
      <c r="AT86" s="76"/>
      <c r="AU86" s="39"/>
      <c r="AV86" s="78"/>
      <c r="AW86" s="33"/>
      <c r="AX86" s="77"/>
      <c r="AY86" s="39"/>
      <c r="AZ86" s="39"/>
      <c r="BA86" s="76"/>
      <c r="BB86" s="39"/>
      <c r="BC86" s="78"/>
      <c r="BD86" s="33"/>
      <c r="BE86" s="77"/>
      <c r="BF86" s="39"/>
      <c r="BG86" s="39"/>
      <c r="BH86" s="76"/>
      <c r="BI86" s="39"/>
      <c r="BJ86" s="78"/>
      <c r="BK86" s="33"/>
    </row>
    <row r="87" spans="1:63" x14ac:dyDescent="0.35">
      <c r="A87" s="77"/>
      <c r="B87" s="39"/>
      <c r="C87" s="39"/>
      <c r="D87" s="39"/>
      <c r="E87" s="39"/>
      <c r="F87" s="73"/>
      <c r="G87" s="95">
        <f>Table14874532333435363313233343[[#This Row],[Hours Worked]]*Table14874532333435363313233343[[#This Row],[Rate]]</f>
        <v>0</v>
      </c>
      <c r="H87" s="116"/>
      <c r="I87" s="118">
        <f>IF(Table14874532333435363313233343[[#This Row],[Equipment Used (Dropdown)]] &lt;&gt; "", RIGHT(Table14874532333435363313233343[[#This Row],[Equipment Used (Dropdown)]],6),0)</f>
        <v>0</v>
      </c>
      <c r="J87" s="94"/>
      <c r="K87" s="95">
        <f>Table14874532333435363313233343[[#This Row],[Rate (Auto selects)]]*Table14874532333435363313233343[[#This Row],[Hours Used]]</f>
        <v>0</v>
      </c>
      <c r="S87" s="33"/>
      <c r="T87" s="39"/>
      <c r="U87" s="39"/>
      <c r="V87" s="39"/>
      <c r="W87" s="39"/>
      <c r="X87" s="39"/>
      <c r="Y87" s="112">
        <f>IF(X87 &lt;&gt; "", RIGHT(Table157753112838485868818283848[[#This Row],[Class (Dropdown)]],6),0)</f>
        <v>0</v>
      </c>
      <c r="Z87" s="108"/>
      <c r="AA87" s="107"/>
      <c r="AB87" s="111">
        <f>Table157753112838485868818283848[[#This Row],[Rate (Auto fill)]]*Table157753112838485868818283848[[#This Row],[Hours Groomed]]</f>
        <v>0</v>
      </c>
      <c r="AC87" s="32"/>
      <c r="AD87" s="84"/>
      <c r="AE87" s="85"/>
      <c r="AF87" s="85"/>
      <c r="AI87" s="33"/>
      <c r="AJ87" s="39"/>
      <c r="AK87" s="39"/>
      <c r="AL87" s="39"/>
      <c r="AM87" s="76"/>
      <c r="AN87" s="39"/>
      <c r="AO87" s="39"/>
      <c r="AP87" s="33"/>
      <c r="AQ87" s="77"/>
      <c r="AR87" s="39"/>
      <c r="AS87" s="39"/>
      <c r="AT87" s="76"/>
      <c r="AU87" s="39"/>
      <c r="AV87" s="78"/>
      <c r="AW87" s="33"/>
      <c r="AX87" s="77"/>
      <c r="AY87" s="39"/>
      <c r="AZ87" s="39"/>
      <c r="BA87" s="76"/>
      <c r="BB87" s="39"/>
      <c r="BC87" s="78"/>
      <c r="BD87" s="33"/>
      <c r="BE87" s="77"/>
      <c r="BF87" s="39"/>
      <c r="BG87" s="39"/>
      <c r="BH87" s="76"/>
      <c r="BI87" s="39"/>
      <c r="BJ87" s="78"/>
      <c r="BK87" s="33"/>
    </row>
    <row r="88" spans="1:63" x14ac:dyDescent="0.35">
      <c r="A88" s="77"/>
      <c r="B88" s="39"/>
      <c r="C88" s="39"/>
      <c r="D88" s="39"/>
      <c r="E88" s="39"/>
      <c r="F88" s="73"/>
      <c r="G88" s="95">
        <f>Table14874532333435363313233343[[#This Row],[Hours Worked]]*Table14874532333435363313233343[[#This Row],[Rate]]</f>
        <v>0</v>
      </c>
      <c r="H88" s="116"/>
      <c r="I88" s="118">
        <f>IF(Table14874532333435363313233343[[#This Row],[Equipment Used (Dropdown)]] &lt;&gt; "", RIGHT(Table14874532333435363313233343[[#This Row],[Equipment Used (Dropdown)]],6),0)</f>
        <v>0</v>
      </c>
      <c r="J88" s="94"/>
      <c r="K88" s="95">
        <f>Table14874532333435363313233343[[#This Row],[Rate (Auto selects)]]*Table14874532333435363313233343[[#This Row],[Hours Used]]</f>
        <v>0</v>
      </c>
      <c r="S88" s="33"/>
      <c r="T88" s="39"/>
      <c r="U88" s="39"/>
      <c r="V88" s="39"/>
      <c r="W88" s="39"/>
      <c r="X88" s="39"/>
      <c r="Y88" s="112">
        <f>IF(X88 &lt;&gt; "", RIGHT(Table157753112838485868818283848[[#This Row],[Class (Dropdown)]],6),0)</f>
        <v>0</v>
      </c>
      <c r="Z88" s="108"/>
      <c r="AA88" s="107"/>
      <c r="AB88" s="111">
        <f>Table157753112838485868818283848[[#This Row],[Rate (Auto fill)]]*Table157753112838485868818283848[[#This Row],[Hours Groomed]]</f>
        <v>0</v>
      </c>
      <c r="AC88" s="32"/>
      <c r="AD88" s="84"/>
      <c r="AE88" s="85"/>
      <c r="AF88" s="85"/>
      <c r="AI88" s="33"/>
      <c r="AJ88" s="39"/>
      <c r="AK88" s="39"/>
      <c r="AL88" s="39"/>
      <c r="AM88" s="76"/>
      <c r="AN88" s="39"/>
      <c r="AO88" s="39"/>
      <c r="AP88" s="33"/>
      <c r="AQ88" s="77"/>
      <c r="AR88" s="39"/>
      <c r="AS88" s="39"/>
      <c r="AT88" s="76"/>
      <c r="AU88" s="39"/>
      <c r="AV88" s="78"/>
      <c r="AW88" s="33"/>
      <c r="AX88" s="77"/>
      <c r="AY88" s="39"/>
      <c r="AZ88" s="39"/>
      <c r="BA88" s="76"/>
      <c r="BB88" s="39"/>
      <c r="BC88" s="78"/>
      <c r="BD88" s="33"/>
      <c r="BE88" s="77"/>
      <c r="BF88" s="39"/>
      <c r="BG88" s="39"/>
      <c r="BH88" s="76"/>
      <c r="BI88" s="39"/>
      <c r="BJ88" s="78"/>
      <c r="BK88" s="33"/>
    </row>
    <row r="89" spans="1:63" x14ac:dyDescent="0.35">
      <c r="A89" s="77"/>
      <c r="B89" s="39"/>
      <c r="C89" s="39"/>
      <c r="D89" s="39"/>
      <c r="E89" s="39"/>
      <c r="F89" s="73"/>
      <c r="G89" s="95">
        <f>Table14874532333435363313233343[[#This Row],[Hours Worked]]*Table14874532333435363313233343[[#This Row],[Rate]]</f>
        <v>0</v>
      </c>
      <c r="H89" s="116"/>
      <c r="I89" s="118">
        <f>IF(Table14874532333435363313233343[[#This Row],[Equipment Used (Dropdown)]] &lt;&gt; "", RIGHT(Table14874532333435363313233343[[#This Row],[Equipment Used (Dropdown)]],6),0)</f>
        <v>0</v>
      </c>
      <c r="J89" s="94"/>
      <c r="K89" s="95">
        <f>Table14874532333435363313233343[[#This Row],[Rate (Auto selects)]]*Table14874532333435363313233343[[#This Row],[Hours Used]]</f>
        <v>0</v>
      </c>
      <c r="S89" s="33"/>
      <c r="T89" s="39"/>
      <c r="U89" s="39"/>
      <c r="V89" s="39"/>
      <c r="W89" s="39"/>
      <c r="X89" s="39"/>
      <c r="Y89" s="112">
        <f>IF(X89 &lt;&gt; "", RIGHT(Table157753112838485868818283848[[#This Row],[Class (Dropdown)]],6),0)</f>
        <v>0</v>
      </c>
      <c r="Z89" s="108"/>
      <c r="AA89" s="107"/>
      <c r="AB89" s="111">
        <f>Table157753112838485868818283848[[#This Row],[Rate (Auto fill)]]*Table157753112838485868818283848[[#This Row],[Hours Groomed]]</f>
        <v>0</v>
      </c>
      <c r="AC89" s="32"/>
      <c r="AD89" s="84"/>
      <c r="AE89" s="85"/>
      <c r="AF89" s="85"/>
      <c r="AI89" s="33"/>
      <c r="AJ89" s="39"/>
      <c r="AK89" s="39"/>
      <c r="AL89" s="39"/>
      <c r="AM89" s="76"/>
      <c r="AN89" s="39"/>
      <c r="AO89" s="39"/>
      <c r="AP89" s="33"/>
      <c r="AQ89" s="77"/>
      <c r="AR89" s="39"/>
      <c r="AS89" s="39"/>
      <c r="AT89" s="76"/>
      <c r="AU89" s="39"/>
      <c r="AV89" s="78"/>
      <c r="AW89" s="33"/>
      <c r="AX89" s="77"/>
      <c r="AY89" s="39"/>
      <c r="AZ89" s="39"/>
      <c r="BA89" s="76"/>
      <c r="BB89" s="39"/>
      <c r="BC89" s="78"/>
      <c r="BD89" s="33"/>
      <c r="BE89" s="77"/>
      <c r="BF89" s="39"/>
      <c r="BG89" s="39"/>
      <c r="BH89" s="76"/>
      <c r="BI89" s="39"/>
      <c r="BJ89" s="78"/>
      <c r="BK89" s="33"/>
    </row>
    <row r="90" spans="1:63" x14ac:dyDescent="0.35">
      <c r="A90" s="77"/>
      <c r="B90" s="39"/>
      <c r="C90" s="39"/>
      <c r="D90" s="39"/>
      <c r="E90" s="39"/>
      <c r="F90" s="73"/>
      <c r="G90" s="95">
        <f>Table14874532333435363313233343[[#This Row],[Hours Worked]]*Table14874532333435363313233343[[#This Row],[Rate]]</f>
        <v>0</v>
      </c>
      <c r="H90" s="116"/>
      <c r="I90" s="118">
        <f>IF(Table14874532333435363313233343[[#This Row],[Equipment Used (Dropdown)]] &lt;&gt; "", RIGHT(Table14874532333435363313233343[[#This Row],[Equipment Used (Dropdown)]],6),0)</f>
        <v>0</v>
      </c>
      <c r="J90" s="94"/>
      <c r="K90" s="95">
        <f>Table14874532333435363313233343[[#This Row],[Rate (Auto selects)]]*Table14874532333435363313233343[[#This Row],[Hours Used]]</f>
        <v>0</v>
      </c>
      <c r="S90" s="33"/>
      <c r="T90" s="39"/>
      <c r="U90" s="39"/>
      <c r="V90" s="39"/>
      <c r="W90" s="39"/>
      <c r="X90" s="39"/>
      <c r="Y90" s="112">
        <f>IF(X90 &lt;&gt; "", RIGHT(Table157753112838485868818283848[[#This Row],[Class (Dropdown)]],6),0)</f>
        <v>0</v>
      </c>
      <c r="Z90" s="108"/>
      <c r="AA90" s="107"/>
      <c r="AB90" s="111">
        <f>Table157753112838485868818283848[[#This Row],[Rate (Auto fill)]]*Table157753112838485868818283848[[#This Row],[Hours Groomed]]</f>
        <v>0</v>
      </c>
      <c r="AC90" s="32"/>
      <c r="AD90" s="84"/>
      <c r="AE90" s="85"/>
      <c r="AF90" s="85"/>
      <c r="AI90" s="33"/>
      <c r="AJ90" s="39"/>
      <c r="AK90" s="39"/>
      <c r="AL90" s="39"/>
      <c r="AM90" s="76"/>
      <c r="AN90" s="39"/>
      <c r="AO90" s="39"/>
      <c r="AP90" s="33"/>
      <c r="AQ90" s="77"/>
      <c r="AR90" s="39"/>
      <c r="AS90" s="39"/>
      <c r="AT90" s="76"/>
      <c r="AU90" s="39"/>
      <c r="AV90" s="78"/>
      <c r="AW90" s="33"/>
      <c r="AX90" s="77"/>
      <c r="AY90" s="39"/>
      <c r="AZ90" s="39"/>
      <c r="BA90" s="76"/>
      <c r="BB90" s="39"/>
      <c r="BC90" s="78"/>
      <c r="BD90" s="33"/>
      <c r="BE90" s="77"/>
      <c r="BF90" s="39"/>
      <c r="BG90" s="39"/>
      <c r="BH90" s="76"/>
      <c r="BI90" s="39"/>
      <c r="BJ90" s="78"/>
      <c r="BK90" s="33"/>
    </row>
    <row r="91" spans="1:63" x14ac:dyDescent="0.35">
      <c r="A91" s="77"/>
      <c r="B91" s="39"/>
      <c r="C91" s="39"/>
      <c r="D91" s="39"/>
      <c r="E91" s="39"/>
      <c r="F91" s="73"/>
      <c r="G91" s="95">
        <f>Table14874532333435363313233343[[#This Row],[Hours Worked]]*Table14874532333435363313233343[[#This Row],[Rate]]</f>
        <v>0</v>
      </c>
      <c r="H91" s="116"/>
      <c r="I91" s="118">
        <f>IF(Table14874532333435363313233343[[#This Row],[Equipment Used (Dropdown)]] &lt;&gt; "", RIGHT(Table14874532333435363313233343[[#This Row],[Equipment Used (Dropdown)]],6),0)</f>
        <v>0</v>
      </c>
      <c r="J91" s="94"/>
      <c r="K91" s="95">
        <f>Table14874532333435363313233343[[#This Row],[Rate (Auto selects)]]*Table14874532333435363313233343[[#This Row],[Hours Used]]</f>
        <v>0</v>
      </c>
      <c r="S91" s="33"/>
      <c r="T91" s="39"/>
      <c r="U91" s="39"/>
      <c r="V91" s="39"/>
      <c r="W91" s="39"/>
      <c r="X91" s="39"/>
      <c r="Y91" s="112">
        <f>IF(X91 &lt;&gt; "", RIGHT(Table157753112838485868818283848[[#This Row],[Class (Dropdown)]],6),0)</f>
        <v>0</v>
      </c>
      <c r="Z91" s="108"/>
      <c r="AA91" s="107"/>
      <c r="AB91" s="111">
        <f>Table157753112838485868818283848[[#This Row],[Rate (Auto fill)]]*Table157753112838485868818283848[[#This Row],[Hours Groomed]]</f>
        <v>0</v>
      </c>
      <c r="AC91" s="32"/>
      <c r="AD91" s="84"/>
      <c r="AE91" s="85"/>
      <c r="AF91" s="85"/>
      <c r="AI91" s="33"/>
      <c r="AJ91" s="39"/>
      <c r="AK91" s="39"/>
      <c r="AL91" s="39"/>
      <c r="AM91" s="76"/>
      <c r="AN91" s="39"/>
      <c r="AO91" s="39"/>
      <c r="AP91" s="33"/>
      <c r="AQ91" s="77"/>
      <c r="AR91" s="39"/>
      <c r="AS91" s="39"/>
      <c r="AT91" s="76"/>
      <c r="AU91" s="39"/>
      <c r="AV91" s="78"/>
      <c r="AW91" s="33"/>
      <c r="AX91" s="77"/>
      <c r="AY91" s="39"/>
      <c r="AZ91" s="39"/>
      <c r="BA91" s="76"/>
      <c r="BB91" s="39"/>
      <c r="BC91" s="78"/>
      <c r="BD91" s="33"/>
      <c r="BE91" s="77"/>
      <c r="BF91" s="39"/>
      <c r="BG91" s="39"/>
      <c r="BH91" s="76"/>
      <c r="BI91" s="39"/>
      <c r="BJ91" s="78"/>
      <c r="BK91" s="33"/>
    </row>
    <row r="92" spans="1:63" x14ac:dyDescent="0.35">
      <c r="A92" s="77"/>
      <c r="B92" s="39"/>
      <c r="C92" s="39"/>
      <c r="D92" s="39"/>
      <c r="E92" s="39"/>
      <c r="F92" s="73"/>
      <c r="G92" s="95">
        <f>Table14874532333435363313233343[[#This Row],[Hours Worked]]*Table14874532333435363313233343[[#This Row],[Rate]]</f>
        <v>0</v>
      </c>
      <c r="H92" s="116"/>
      <c r="I92" s="118">
        <f>IF(Table14874532333435363313233343[[#This Row],[Equipment Used (Dropdown)]] &lt;&gt; "", RIGHT(Table14874532333435363313233343[[#This Row],[Equipment Used (Dropdown)]],6),0)</f>
        <v>0</v>
      </c>
      <c r="J92" s="94"/>
      <c r="K92" s="95">
        <f>Table14874532333435363313233343[[#This Row],[Rate (Auto selects)]]*Table14874532333435363313233343[[#This Row],[Hours Used]]</f>
        <v>0</v>
      </c>
      <c r="S92" s="33"/>
      <c r="T92" s="39"/>
      <c r="U92" s="39"/>
      <c r="V92" s="39"/>
      <c r="W92" s="39"/>
      <c r="X92" s="39"/>
      <c r="Y92" s="112">
        <f>IF(X92 &lt;&gt; "", RIGHT(Table157753112838485868818283848[[#This Row],[Class (Dropdown)]],6),0)</f>
        <v>0</v>
      </c>
      <c r="Z92" s="108"/>
      <c r="AA92" s="107"/>
      <c r="AB92" s="111">
        <f>Table157753112838485868818283848[[#This Row],[Rate (Auto fill)]]*Table157753112838485868818283848[[#This Row],[Hours Groomed]]</f>
        <v>0</v>
      </c>
      <c r="AC92" s="32"/>
      <c r="AD92" s="84"/>
      <c r="AE92" s="85"/>
      <c r="AF92" s="85"/>
      <c r="AI92" s="33"/>
      <c r="AJ92" s="39"/>
      <c r="AK92" s="39"/>
      <c r="AL92" s="39"/>
      <c r="AM92" s="76"/>
      <c r="AN92" s="39"/>
      <c r="AO92" s="39"/>
      <c r="AP92" s="33"/>
      <c r="AQ92" s="77"/>
      <c r="AR92" s="39"/>
      <c r="AS92" s="39"/>
      <c r="AT92" s="76"/>
      <c r="AU92" s="39"/>
      <c r="AV92" s="78"/>
      <c r="AW92" s="33"/>
      <c r="AX92" s="77"/>
      <c r="AY92" s="39"/>
      <c r="AZ92" s="39"/>
      <c r="BA92" s="76"/>
      <c r="BB92" s="39"/>
      <c r="BC92" s="78"/>
      <c r="BD92" s="33"/>
      <c r="BE92" s="77"/>
      <c r="BF92" s="39"/>
      <c r="BG92" s="39"/>
      <c r="BH92" s="76"/>
      <c r="BI92" s="39"/>
      <c r="BJ92" s="78"/>
      <c r="BK92" s="33"/>
    </row>
    <row r="93" spans="1:63" x14ac:dyDescent="0.35">
      <c r="A93" s="77"/>
      <c r="B93" s="39"/>
      <c r="C93" s="39"/>
      <c r="D93" s="39"/>
      <c r="E93" s="39"/>
      <c r="F93" s="73"/>
      <c r="G93" s="95">
        <f>Table14874532333435363313233343[[#This Row],[Hours Worked]]*Table14874532333435363313233343[[#This Row],[Rate]]</f>
        <v>0</v>
      </c>
      <c r="H93" s="116"/>
      <c r="I93" s="118">
        <f>IF(Table14874532333435363313233343[[#This Row],[Equipment Used (Dropdown)]] &lt;&gt; "", RIGHT(Table14874532333435363313233343[[#This Row],[Equipment Used (Dropdown)]],6),0)</f>
        <v>0</v>
      </c>
      <c r="J93" s="94"/>
      <c r="K93" s="95">
        <f>Table14874532333435363313233343[[#This Row],[Rate (Auto selects)]]*Table14874532333435363313233343[[#This Row],[Hours Used]]</f>
        <v>0</v>
      </c>
      <c r="S93" s="33"/>
      <c r="T93" s="39"/>
      <c r="U93" s="39"/>
      <c r="V93" s="39"/>
      <c r="W93" s="39"/>
      <c r="X93" s="39"/>
      <c r="Y93" s="112">
        <f>IF(X93 &lt;&gt; "", RIGHT(Table157753112838485868818283848[[#This Row],[Class (Dropdown)]],6),0)</f>
        <v>0</v>
      </c>
      <c r="Z93" s="108"/>
      <c r="AA93" s="107"/>
      <c r="AB93" s="111">
        <f>Table157753112838485868818283848[[#This Row],[Rate (Auto fill)]]*Table157753112838485868818283848[[#This Row],[Hours Groomed]]</f>
        <v>0</v>
      </c>
      <c r="AC93" s="32"/>
      <c r="AD93" s="84"/>
      <c r="AE93" s="85"/>
      <c r="AF93" s="85"/>
      <c r="AI93" s="33"/>
      <c r="AJ93" s="39"/>
      <c r="AK93" s="39"/>
      <c r="AL93" s="39"/>
      <c r="AM93" s="76"/>
      <c r="AN93" s="39"/>
      <c r="AO93" s="39"/>
      <c r="AP93" s="33"/>
      <c r="AQ93" s="77"/>
      <c r="AR93" s="39"/>
      <c r="AS93" s="39"/>
      <c r="AT93" s="76"/>
      <c r="AU93" s="39"/>
      <c r="AV93" s="78"/>
      <c r="AW93" s="33"/>
      <c r="AX93" s="77"/>
      <c r="AY93" s="39"/>
      <c r="AZ93" s="39"/>
      <c r="BA93" s="76"/>
      <c r="BB93" s="39"/>
      <c r="BC93" s="78"/>
      <c r="BD93" s="33"/>
      <c r="BE93" s="77"/>
      <c r="BF93" s="39"/>
      <c r="BG93" s="39"/>
      <c r="BH93" s="76"/>
      <c r="BI93" s="39"/>
      <c r="BJ93" s="78"/>
      <c r="BK93" s="33"/>
    </row>
    <row r="94" spans="1:63" x14ac:dyDescent="0.35">
      <c r="A94" s="77"/>
      <c r="B94" s="39"/>
      <c r="C94" s="39"/>
      <c r="D94" s="39"/>
      <c r="E94" s="39"/>
      <c r="F94" s="73"/>
      <c r="G94" s="95">
        <f>Table14874532333435363313233343[[#This Row],[Hours Worked]]*Table14874532333435363313233343[[#This Row],[Rate]]</f>
        <v>0</v>
      </c>
      <c r="H94" s="116"/>
      <c r="I94" s="118">
        <f>IF(Table14874532333435363313233343[[#This Row],[Equipment Used (Dropdown)]] &lt;&gt; "", RIGHT(Table14874532333435363313233343[[#This Row],[Equipment Used (Dropdown)]],6),0)</f>
        <v>0</v>
      </c>
      <c r="J94" s="94"/>
      <c r="K94" s="95">
        <f>Table14874532333435363313233343[[#This Row],[Rate (Auto selects)]]*Table14874532333435363313233343[[#This Row],[Hours Used]]</f>
        <v>0</v>
      </c>
      <c r="S94" s="33"/>
      <c r="T94" s="39"/>
      <c r="U94" s="39"/>
      <c r="V94" s="39"/>
      <c r="W94" s="39"/>
      <c r="X94" s="39"/>
      <c r="Y94" s="112">
        <f>IF(X94 &lt;&gt; "", RIGHT(Table157753112838485868818283848[[#This Row],[Class (Dropdown)]],6),0)</f>
        <v>0</v>
      </c>
      <c r="Z94" s="108"/>
      <c r="AA94" s="107"/>
      <c r="AB94" s="111">
        <f>Table157753112838485868818283848[[#This Row],[Rate (Auto fill)]]*Table157753112838485868818283848[[#This Row],[Hours Groomed]]</f>
        <v>0</v>
      </c>
      <c r="AC94" s="32"/>
      <c r="AD94" s="84"/>
      <c r="AE94" s="85"/>
      <c r="AF94" s="85"/>
      <c r="AI94" s="33"/>
      <c r="AJ94" s="39"/>
      <c r="AK94" s="39"/>
      <c r="AL94" s="39"/>
      <c r="AM94" s="76"/>
      <c r="AN94" s="39"/>
      <c r="AO94" s="39"/>
      <c r="AP94" s="33"/>
      <c r="AQ94" s="77"/>
      <c r="AR94" s="39"/>
      <c r="AS94" s="39"/>
      <c r="AT94" s="76"/>
      <c r="AU94" s="39"/>
      <c r="AV94" s="78"/>
      <c r="AW94" s="33"/>
      <c r="AX94" s="77"/>
      <c r="AY94" s="39"/>
      <c r="AZ94" s="39"/>
      <c r="BA94" s="76"/>
      <c r="BB94" s="39"/>
      <c r="BC94" s="78"/>
      <c r="BD94" s="33"/>
      <c r="BE94" s="77"/>
      <c r="BF94" s="39"/>
      <c r="BG94" s="39"/>
      <c r="BH94" s="76"/>
      <c r="BI94" s="39"/>
      <c r="BJ94" s="78"/>
      <c r="BK94" s="33"/>
    </row>
    <row r="95" spans="1:63" x14ac:dyDescent="0.35">
      <c r="A95" s="77"/>
      <c r="B95" s="39"/>
      <c r="C95" s="39"/>
      <c r="D95" s="39"/>
      <c r="E95" s="39"/>
      <c r="F95" s="73"/>
      <c r="G95" s="95">
        <f>Table14874532333435363313233343[[#This Row],[Hours Worked]]*Table14874532333435363313233343[[#This Row],[Rate]]</f>
        <v>0</v>
      </c>
      <c r="H95" s="116"/>
      <c r="I95" s="118">
        <f>IF(Table14874532333435363313233343[[#This Row],[Equipment Used (Dropdown)]] &lt;&gt; "", RIGHT(Table14874532333435363313233343[[#This Row],[Equipment Used (Dropdown)]],6),0)</f>
        <v>0</v>
      </c>
      <c r="J95" s="94"/>
      <c r="K95" s="95">
        <f>Table14874532333435363313233343[[#This Row],[Rate (Auto selects)]]*Table14874532333435363313233343[[#This Row],[Hours Used]]</f>
        <v>0</v>
      </c>
      <c r="S95" s="33"/>
      <c r="T95" s="39"/>
      <c r="U95" s="39"/>
      <c r="V95" s="39"/>
      <c r="W95" s="39"/>
      <c r="X95" s="39"/>
      <c r="Y95" s="112">
        <f>IF(X95 &lt;&gt; "", RIGHT(Table157753112838485868818283848[[#This Row],[Class (Dropdown)]],6),0)</f>
        <v>0</v>
      </c>
      <c r="Z95" s="108"/>
      <c r="AA95" s="107"/>
      <c r="AB95" s="111">
        <f>Table157753112838485868818283848[[#This Row],[Rate (Auto fill)]]*Table157753112838485868818283848[[#This Row],[Hours Groomed]]</f>
        <v>0</v>
      </c>
      <c r="AC95" s="32"/>
      <c r="AD95" s="84"/>
      <c r="AE95" s="85"/>
      <c r="AF95" s="85"/>
      <c r="AI95" s="33"/>
      <c r="AJ95" s="39"/>
      <c r="AK95" s="39"/>
      <c r="AL95" s="39"/>
      <c r="AM95" s="76"/>
      <c r="AN95" s="39"/>
      <c r="AO95" s="39"/>
      <c r="AP95" s="33"/>
      <c r="AQ95" s="77"/>
      <c r="AR95" s="39"/>
      <c r="AS95" s="39"/>
      <c r="AT95" s="76"/>
      <c r="AU95" s="39"/>
      <c r="AV95" s="78"/>
      <c r="AW95" s="33"/>
      <c r="AX95" s="77"/>
      <c r="AY95" s="39"/>
      <c r="AZ95" s="39"/>
      <c r="BA95" s="76"/>
      <c r="BB95" s="39"/>
      <c r="BC95" s="78"/>
      <c r="BD95" s="33"/>
      <c r="BE95" s="77"/>
      <c r="BF95" s="39"/>
      <c r="BG95" s="39"/>
      <c r="BH95" s="76"/>
      <c r="BI95" s="39"/>
      <c r="BJ95" s="78"/>
      <c r="BK95" s="33"/>
    </row>
    <row r="96" spans="1:63" x14ac:dyDescent="0.35">
      <c r="A96" s="77"/>
      <c r="B96" s="39"/>
      <c r="C96" s="39"/>
      <c r="D96" s="39"/>
      <c r="E96" s="39"/>
      <c r="F96" s="73"/>
      <c r="G96" s="95">
        <f>Table14874532333435363313233343[[#This Row],[Hours Worked]]*Table14874532333435363313233343[[#This Row],[Rate]]</f>
        <v>0</v>
      </c>
      <c r="H96" s="116"/>
      <c r="I96" s="118">
        <f>IF(Table14874532333435363313233343[[#This Row],[Equipment Used (Dropdown)]] &lt;&gt; "", RIGHT(Table14874532333435363313233343[[#This Row],[Equipment Used (Dropdown)]],6),0)</f>
        <v>0</v>
      </c>
      <c r="J96" s="94"/>
      <c r="K96" s="95">
        <f>Table14874532333435363313233343[[#This Row],[Rate (Auto selects)]]*Table14874532333435363313233343[[#This Row],[Hours Used]]</f>
        <v>0</v>
      </c>
      <c r="S96" s="33"/>
      <c r="T96" s="39"/>
      <c r="U96" s="39"/>
      <c r="V96" s="39"/>
      <c r="W96" s="39"/>
      <c r="X96" s="39"/>
      <c r="Y96" s="112">
        <f>IF(X96 &lt;&gt; "", RIGHT(Table157753112838485868818283848[[#This Row],[Class (Dropdown)]],6),0)</f>
        <v>0</v>
      </c>
      <c r="Z96" s="108"/>
      <c r="AA96" s="107"/>
      <c r="AB96" s="111">
        <f>Table157753112838485868818283848[[#This Row],[Rate (Auto fill)]]*Table157753112838485868818283848[[#This Row],[Hours Groomed]]</f>
        <v>0</v>
      </c>
      <c r="AC96" s="32"/>
      <c r="AD96" s="84"/>
      <c r="AE96" s="85"/>
      <c r="AF96" s="85"/>
      <c r="AI96" s="33"/>
      <c r="AJ96" s="39"/>
      <c r="AK96" s="39"/>
      <c r="AL96" s="39"/>
      <c r="AM96" s="76"/>
      <c r="AN96" s="39"/>
      <c r="AO96" s="39"/>
      <c r="AP96" s="33"/>
      <c r="AQ96" s="77"/>
      <c r="AR96" s="39"/>
      <c r="AS96" s="39"/>
      <c r="AT96" s="76"/>
      <c r="AU96" s="39"/>
      <c r="AV96" s="78"/>
      <c r="AW96" s="33"/>
      <c r="AX96" s="77"/>
      <c r="AY96" s="39"/>
      <c r="AZ96" s="39"/>
      <c r="BA96" s="76"/>
      <c r="BB96" s="39"/>
      <c r="BC96" s="78"/>
      <c r="BD96" s="33"/>
      <c r="BE96" s="77"/>
      <c r="BF96" s="39"/>
      <c r="BG96" s="39"/>
      <c r="BH96" s="76"/>
      <c r="BI96" s="39"/>
      <c r="BJ96" s="78"/>
      <c r="BK96" s="33"/>
    </row>
    <row r="97" spans="1:63" x14ac:dyDescent="0.35">
      <c r="A97" s="77"/>
      <c r="B97" s="39"/>
      <c r="C97" s="39"/>
      <c r="D97" s="39"/>
      <c r="E97" s="39"/>
      <c r="F97" s="73"/>
      <c r="G97" s="95">
        <f>Table14874532333435363313233343[[#This Row],[Hours Worked]]*Table14874532333435363313233343[[#This Row],[Rate]]</f>
        <v>0</v>
      </c>
      <c r="H97" s="116"/>
      <c r="I97" s="118">
        <f>IF(Table14874532333435363313233343[[#This Row],[Equipment Used (Dropdown)]] &lt;&gt; "", RIGHT(Table14874532333435363313233343[[#This Row],[Equipment Used (Dropdown)]],6),0)</f>
        <v>0</v>
      </c>
      <c r="J97" s="94"/>
      <c r="K97" s="95">
        <f>Table14874532333435363313233343[[#This Row],[Rate (Auto selects)]]*Table14874532333435363313233343[[#This Row],[Hours Used]]</f>
        <v>0</v>
      </c>
      <c r="S97" s="33"/>
      <c r="T97" s="39"/>
      <c r="U97" s="39"/>
      <c r="V97" s="39"/>
      <c r="W97" s="39"/>
      <c r="X97" s="39"/>
      <c r="Y97" s="112">
        <f>IF(X97 &lt;&gt; "", RIGHT(Table157753112838485868818283848[[#This Row],[Class (Dropdown)]],6),0)</f>
        <v>0</v>
      </c>
      <c r="Z97" s="108"/>
      <c r="AA97" s="107"/>
      <c r="AB97" s="111">
        <f>Table157753112838485868818283848[[#This Row],[Rate (Auto fill)]]*Table157753112838485868818283848[[#This Row],[Hours Groomed]]</f>
        <v>0</v>
      </c>
      <c r="AC97" s="32"/>
      <c r="AD97" s="84"/>
      <c r="AE97" s="85"/>
      <c r="AF97" s="85"/>
      <c r="AI97" s="33"/>
      <c r="AJ97" s="39"/>
      <c r="AK97" s="39"/>
      <c r="AL97" s="39"/>
      <c r="AM97" s="76"/>
      <c r="AN97" s="39"/>
      <c r="AO97" s="39"/>
      <c r="AP97" s="33"/>
      <c r="AQ97" s="77"/>
      <c r="AR97" s="39"/>
      <c r="AS97" s="39"/>
      <c r="AT97" s="76"/>
      <c r="AU97" s="39"/>
      <c r="AV97" s="78"/>
      <c r="AW97" s="33"/>
      <c r="AX97" s="77"/>
      <c r="AY97" s="39"/>
      <c r="AZ97" s="39"/>
      <c r="BA97" s="76"/>
      <c r="BB97" s="39"/>
      <c r="BC97" s="78"/>
      <c r="BD97" s="33"/>
      <c r="BE97" s="77"/>
      <c r="BF97" s="39"/>
      <c r="BG97" s="39"/>
      <c r="BH97" s="76"/>
      <c r="BI97" s="39"/>
      <c r="BJ97" s="78"/>
      <c r="BK97" s="33"/>
    </row>
    <row r="98" spans="1:63" x14ac:dyDescent="0.35">
      <c r="A98" s="77"/>
      <c r="B98" s="39"/>
      <c r="C98" s="39"/>
      <c r="D98" s="39"/>
      <c r="E98" s="39"/>
      <c r="F98" s="73"/>
      <c r="G98" s="95">
        <f>Table14874532333435363313233343[[#This Row],[Hours Worked]]*Table14874532333435363313233343[[#This Row],[Rate]]</f>
        <v>0</v>
      </c>
      <c r="H98" s="116"/>
      <c r="I98" s="118">
        <f>IF(Table14874532333435363313233343[[#This Row],[Equipment Used (Dropdown)]] &lt;&gt; "", RIGHT(Table14874532333435363313233343[[#This Row],[Equipment Used (Dropdown)]],6),0)</f>
        <v>0</v>
      </c>
      <c r="J98" s="94"/>
      <c r="K98" s="95">
        <f>Table14874532333435363313233343[[#This Row],[Rate (Auto selects)]]*Table14874532333435363313233343[[#This Row],[Hours Used]]</f>
        <v>0</v>
      </c>
      <c r="S98" s="33"/>
      <c r="T98" s="39"/>
      <c r="U98" s="39"/>
      <c r="V98" s="39"/>
      <c r="W98" s="39"/>
      <c r="X98" s="39"/>
      <c r="Y98" s="112">
        <f>IF(X98 &lt;&gt; "", RIGHT(Table157753112838485868818283848[[#This Row],[Class (Dropdown)]],6),0)</f>
        <v>0</v>
      </c>
      <c r="Z98" s="108"/>
      <c r="AA98" s="107"/>
      <c r="AB98" s="111">
        <f>Table157753112838485868818283848[[#This Row],[Rate (Auto fill)]]*Table157753112838485868818283848[[#This Row],[Hours Groomed]]</f>
        <v>0</v>
      </c>
      <c r="AC98" s="32"/>
      <c r="AD98" s="84"/>
      <c r="AE98" s="85"/>
      <c r="AF98" s="85"/>
      <c r="AI98" s="33"/>
      <c r="AJ98" s="39"/>
      <c r="AK98" s="39"/>
      <c r="AL98" s="39"/>
      <c r="AM98" s="76"/>
      <c r="AN98" s="39"/>
      <c r="AO98" s="39"/>
      <c r="AP98" s="33"/>
      <c r="AQ98" s="77"/>
      <c r="AR98" s="39"/>
      <c r="AS98" s="39"/>
      <c r="AT98" s="76"/>
      <c r="AU98" s="39"/>
      <c r="AV98" s="78"/>
      <c r="AW98" s="33"/>
      <c r="AX98" s="77"/>
      <c r="AY98" s="39"/>
      <c r="AZ98" s="39"/>
      <c r="BA98" s="76"/>
      <c r="BB98" s="39"/>
      <c r="BC98" s="78"/>
      <c r="BD98" s="33"/>
      <c r="BE98" s="77"/>
      <c r="BF98" s="39"/>
      <c r="BG98" s="39"/>
      <c r="BH98" s="76"/>
      <c r="BI98" s="39"/>
      <c r="BJ98" s="78"/>
      <c r="BK98" s="33"/>
    </row>
    <row r="99" spans="1:63" x14ac:dyDescent="0.35">
      <c r="A99" s="77"/>
      <c r="B99" s="39"/>
      <c r="C99" s="39"/>
      <c r="D99" s="39"/>
      <c r="E99" s="39"/>
      <c r="F99" s="73"/>
      <c r="G99" s="95">
        <f>Table14874532333435363313233343[[#This Row],[Hours Worked]]*Table14874532333435363313233343[[#This Row],[Rate]]</f>
        <v>0</v>
      </c>
      <c r="H99" s="116"/>
      <c r="I99" s="118">
        <f>IF(Table14874532333435363313233343[[#This Row],[Equipment Used (Dropdown)]] &lt;&gt; "", RIGHT(Table14874532333435363313233343[[#This Row],[Equipment Used (Dropdown)]],6),0)</f>
        <v>0</v>
      </c>
      <c r="J99" s="94"/>
      <c r="K99" s="95">
        <f>Table14874532333435363313233343[[#This Row],[Rate (Auto selects)]]*Table14874532333435363313233343[[#This Row],[Hours Used]]</f>
        <v>0</v>
      </c>
      <c r="S99" s="33"/>
      <c r="T99" s="39"/>
      <c r="U99" s="39"/>
      <c r="V99" s="39"/>
      <c r="W99" s="39"/>
      <c r="X99" s="39"/>
      <c r="Y99" s="112">
        <f>IF(X99 &lt;&gt; "", RIGHT(Table157753112838485868818283848[[#This Row],[Class (Dropdown)]],6),0)</f>
        <v>0</v>
      </c>
      <c r="Z99" s="108"/>
      <c r="AA99" s="107"/>
      <c r="AB99" s="111">
        <f>Table157753112838485868818283848[[#This Row],[Rate (Auto fill)]]*Table157753112838485868818283848[[#This Row],[Hours Groomed]]</f>
        <v>0</v>
      </c>
      <c r="AC99" s="32"/>
      <c r="AD99" s="84"/>
      <c r="AE99" s="85"/>
      <c r="AF99" s="85"/>
      <c r="AI99" s="33"/>
      <c r="AJ99" s="39"/>
      <c r="AK99" s="39"/>
      <c r="AL99" s="39"/>
      <c r="AM99" s="76"/>
      <c r="AN99" s="39"/>
      <c r="AO99" s="39"/>
      <c r="AP99" s="33"/>
      <c r="AQ99" s="77"/>
      <c r="AR99" s="39"/>
      <c r="AS99" s="39"/>
      <c r="AT99" s="76"/>
      <c r="AU99" s="39"/>
      <c r="AV99" s="78"/>
      <c r="AW99" s="33"/>
      <c r="AX99" s="77"/>
      <c r="AY99" s="39"/>
      <c r="AZ99" s="39"/>
      <c r="BA99" s="76"/>
      <c r="BB99" s="39"/>
      <c r="BC99" s="78"/>
      <c r="BD99" s="33"/>
      <c r="BE99" s="77"/>
      <c r="BF99" s="39"/>
      <c r="BG99" s="39"/>
      <c r="BH99" s="76"/>
      <c r="BI99" s="39"/>
      <c r="BJ99" s="78"/>
      <c r="BK99" s="33"/>
    </row>
    <row r="100" spans="1:63" x14ac:dyDescent="0.35">
      <c r="A100" s="77"/>
      <c r="B100" s="39"/>
      <c r="C100" s="39"/>
      <c r="D100" s="39"/>
      <c r="E100" s="39"/>
      <c r="F100" s="73"/>
      <c r="G100" s="95">
        <f>Table14874532333435363313233343[[#This Row],[Hours Worked]]*Table14874532333435363313233343[[#This Row],[Rate]]</f>
        <v>0</v>
      </c>
      <c r="H100" s="116"/>
      <c r="I100" s="118">
        <f>IF(Table14874532333435363313233343[[#This Row],[Equipment Used (Dropdown)]] &lt;&gt; "", RIGHT(Table14874532333435363313233343[[#This Row],[Equipment Used (Dropdown)]],6),0)</f>
        <v>0</v>
      </c>
      <c r="J100" s="94"/>
      <c r="K100" s="95">
        <f>Table14874532333435363313233343[[#This Row],[Rate (Auto selects)]]*Table14874532333435363313233343[[#This Row],[Hours Used]]</f>
        <v>0</v>
      </c>
      <c r="S100" s="33"/>
      <c r="T100" s="39"/>
      <c r="U100" s="39"/>
      <c r="V100" s="39"/>
      <c r="W100" s="39"/>
      <c r="X100" s="39"/>
      <c r="Y100" s="112">
        <f>IF(X100 &lt;&gt; "", RIGHT(Table157753112838485868818283848[[#This Row],[Class (Dropdown)]],6),0)</f>
        <v>0</v>
      </c>
      <c r="Z100" s="108"/>
      <c r="AA100" s="107"/>
      <c r="AB100" s="111">
        <f>Table157753112838485868818283848[[#This Row],[Rate (Auto fill)]]*Table157753112838485868818283848[[#This Row],[Hours Groomed]]</f>
        <v>0</v>
      </c>
      <c r="AC100" s="32"/>
      <c r="AD100" s="84"/>
      <c r="AE100" s="85"/>
      <c r="AF100" s="85"/>
      <c r="AI100" s="33"/>
      <c r="AJ100" s="39"/>
      <c r="AK100" s="39"/>
      <c r="AL100" s="39"/>
      <c r="AM100" s="76"/>
      <c r="AN100" s="39"/>
      <c r="AO100" s="39"/>
      <c r="AP100" s="33"/>
      <c r="AQ100" s="77"/>
      <c r="AR100" s="39"/>
      <c r="AS100" s="39"/>
      <c r="AT100" s="76"/>
      <c r="AU100" s="39"/>
      <c r="AV100" s="78"/>
      <c r="AW100" s="33"/>
      <c r="AX100" s="77"/>
      <c r="AY100" s="39"/>
      <c r="AZ100" s="39"/>
      <c r="BA100" s="76"/>
      <c r="BB100" s="39"/>
      <c r="BC100" s="78"/>
      <c r="BD100" s="33"/>
      <c r="BE100" s="77"/>
      <c r="BF100" s="39"/>
      <c r="BG100" s="39"/>
      <c r="BH100" s="76"/>
      <c r="BI100" s="39"/>
      <c r="BJ100" s="78"/>
      <c r="BK100" s="33"/>
    </row>
    <row r="101" spans="1:63" x14ac:dyDescent="0.35">
      <c r="A101" s="77"/>
      <c r="B101" s="39"/>
      <c r="C101" s="39"/>
      <c r="D101" s="39"/>
      <c r="E101" s="39"/>
      <c r="F101" s="73"/>
      <c r="G101" s="95">
        <f>Table14874532333435363313233343[[#This Row],[Hours Worked]]*Table14874532333435363313233343[[#This Row],[Rate]]</f>
        <v>0</v>
      </c>
      <c r="H101" s="116"/>
      <c r="I101" s="118">
        <f>IF(Table14874532333435363313233343[[#This Row],[Equipment Used (Dropdown)]] &lt;&gt; "", RIGHT(Table14874532333435363313233343[[#This Row],[Equipment Used (Dropdown)]],6),0)</f>
        <v>0</v>
      </c>
      <c r="J101" s="94"/>
      <c r="K101" s="95">
        <f>Table14874532333435363313233343[[#This Row],[Rate (Auto selects)]]*Table14874532333435363313233343[[#This Row],[Hours Used]]</f>
        <v>0</v>
      </c>
      <c r="S101" s="33"/>
      <c r="T101" s="39"/>
      <c r="U101" s="39"/>
      <c r="V101" s="39"/>
      <c r="W101" s="39"/>
      <c r="X101" s="39"/>
      <c r="Y101" s="112">
        <f>IF(X101 &lt;&gt; "", RIGHT(Table157753112838485868818283848[[#This Row],[Class (Dropdown)]],6),0)</f>
        <v>0</v>
      </c>
      <c r="Z101" s="108"/>
      <c r="AA101" s="107"/>
      <c r="AB101" s="111">
        <f>Table157753112838485868818283848[[#This Row],[Rate (Auto fill)]]*Table157753112838485868818283848[[#This Row],[Hours Groomed]]</f>
        <v>0</v>
      </c>
      <c r="AC101" s="32"/>
      <c r="AD101" s="84"/>
      <c r="AE101" s="85"/>
      <c r="AF101" s="85"/>
      <c r="AI101" s="33"/>
      <c r="AJ101" s="39"/>
      <c r="AK101" s="39"/>
      <c r="AL101" s="39"/>
      <c r="AM101" s="76"/>
      <c r="AN101" s="39"/>
      <c r="AO101" s="39"/>
      <c r="AP101" s="33"/>
      <c r="AQ101" s="77"/>
      <c r="AR101" s="39"/>
      <c r="AS101" s="39"/>
      <c r="AT101" s="76"/>
      <c r="AU101" s="39"/>
      <c r="AV101" s="78"/>
      <c r="AW101" s="33"/>
      <c r="AX101" s="77"/>
      <c r="AY101" s="39"/>
      <c r="AZ101" s="39"/>
      <c r="BA101" s="76"/>
      <c r="BB101" s="39"/>
      <c r="BC101" s="78"/>
      <c r="BD101" s="33"/>
      <c r="BE101" s="77"/>
      <c r="BF101" s="39"/>
      <c r="BG101" s="39"/>
      <c r="BH101" s="76"/>
      <c r="BI101" s="39"/>
      <c r="BJ101" s="78"/>
      <c r="BK101" s="33"/>
    </row>
    <row r="102" spans="1:63" x14ac:dyDescent="0.35">
      <c r="A102" s="77"/>
      <c r="B102" s="39"/>
      <c r="C102" s="39"/>
      <c r="D102" s="39"/>
      <c r="E102" s="39"/>
      <c r="F102" s="73"/>
      <c r="G102" s="95">
        <f>Table14874532333435363313233343[[#This Row],[Hours Worked]]*Table14874532333435363313233343[[#This Row],[Rate]]</f>
        <v>0</v>
      </c>
      <c r="H102" s="116"/>
      <c r="I102" s="118">
        <f>IF(Table14874532333435363313233343[[#This Row],[Equipment Used (Dropdown)]] &lt;&gt; "", RIGHT(Table14874532333435363313233343[[#This Row],[Equipment Used (Dropdown)]],6),0)</f>
        <v>0</v>
      </c>
      <c r="J102" s="94"/>
      <c r="K102" s="95">
        <f>Table14874532333435363313233343[[#This Row],[Rate (Auto selects)]]*Table14874532333435363313233343[[#This Row],[Hours Used]]</f>
        <v>0</v>
      </c>
      <c r="S102" s="33"/>
      <c r="T102" s="39"/>
      <c r="U102" s="39"/>
      <c r="V102" s="39"/>
      <c r="W102" s="39"/>
      <c r="X102" s="39"/>
      <c r="Y102" s="112">
        <f>IF(X102 &lt;&gt; "", RIGHT(Table157753112838485868818283848[[#This Row],[Class (Dropdown)]],6),0)</f>
        <v>0</v>
      </c>
      <c r="Z102" s="108"/>
      <c r="AA102" s="107"/>
      <c r="AB102" s="111">
        <f>Table157753112838485868818283848[[#This Row],[Rate (Auto fill)]]*Table157753112838485868818283848[[#This Row],[Hours Groomed]]</f>
        <v>0</v>
      </c>
      <c r="AC102" s="32"/>
      <c r="AD102" s="84"/>
      <c r="AE102" s="85"/>
      <c r="AF102" s="85"/>
      <c r="AI102" s="33"/>
      <c r="AJ102" s="39"/>
      <c r="AK102" s="39"/>
      <c r="AL102" s="39"/>
      <c r="AM102" s="76"/>
      <c r="AN102" s="39"/>
      <c r="AO102" s="39"/>
      <c r="AP102" s="33"/>
      <c r="AQ102" s="77"/>
      <c r="AR102" s="39"/>
      <c r="AS102" s="39"/>
      <c r="AT102" s="76"/>
      <c r="AU102" s="39"/>
      <c r="AV102" s="78"/>
      <c r="AW102" s="33"/>
      <c r="AX102" s="77"/>
      <c r="AY102" s="39"/>
      <c r="AZ102" s="39"/>
      <c r="BA102" s="76"/>
      <c r="BB102" s="39"/>
      <c r="BC102" s="78"/>
      <c r="BD102" s="33"/>
      <c r="BE102" s="77"/>
      <c r="BF102" s="39"/>
      <c r="BG102" s="39"/>
      <c r="BH102" s="76"/>
      <c r="BI102" s="39"/>
      <c r="BJ102" s="78"/>
      <c r="BK102" s="33"/>
    </row>
    <row r="103" spans="1:63" x14ac:dyDescent="0.35">
      <c r="A103" s="77"/>
      <c r="B103" s="39"/>
      <c r="C103" s="39"/>
      <c r="D103" s="39"/>
      <c r="E103" s="39"/>
      <c r="F103" s="73"/>
      <c r="G103" s="95">
        <f>Table14874532333435363313233343[[#This Row],[Hours Worked]]*Table14874532333435363313233343[[#This Row],[Rate]]</f>
        <v>0</v>
      </c>
      <c r="H103" s="116"/>
      <c r="I103" s="118">
        <f>IF(Table14874532333435363313233343[[#This Row],[Equipment Used (Dropdown)]] &lt;&gt; "", RIGHT(Table14874532333435363313233343[[#This Row],[Equipment Used (Dropdown)]],6),0)</f>
        <v>0</v>
      </c>
      <c r="J103" s="94"/>
      <c r="K103" s="95">
        <f>Table14874532333435363313233343[[#This Row],[Rate (Auto selects)]]*Table14874532333435363313233343[[#This Row],[Hours Used]]</f>
        <v>0</v>
      </c>
      <c r="S103" s="33"/>
      <c r="T103" s="39"/>
      <c r="U103" s="39"/>
      <c r="V103" s="39"/>
      <c r="W103" s="39"/>
      <c r="X103" s="39"/>
      <c r="Y103" s="112">
        <f>IF(X103 &lt;&gt; "", RIGHT(Table157753112838485868818283848[[#This Row],[Class (Dropdown)]],6),0)</f>
        <v>0</v>
      </c>
      <c r="Z103" s="108"/>
      <c r="AA103" s="107"/>
      <c r="AB103" s="111">
        <f>Table157753112838485868818283848[[#This Row],[Rate (Auto fill)]]*Table157753112838485868818283848[[#This Row],[Hours Groomed]]</f>
        <v>0</v>
      </c>
      <c r="AC103" s="32"/>
      <c r="AD103" s="84"/>
      <c r="AE103" s="85"/>
      <c r="AF103" s="85"/>
      <c r="AI103" s="33"/>
      <c r="AJ103" s="39"/>
      <c r="AK103" s="39"/>
      <c r="AL103" s="39"/>
      <c r="AM103" s="76"/>
      <c r="AN103" s="39"/>
      <c r="AO103" s="39"/>
      <c r="AP103" s="33"/>
      <c r="AQ103" s="77"/>
      <c r="AR103" s="39"/>
      <c r="AS103" s="39"/>
      <c r="AT103" s="76"/>
      <c r="AU103" s="39"/>
      <c r="AV103" s="78"/>
      <c r="AW103" s="33"/>
      <c r="AX103" s="77"/>
      <c r="AY103" s="39"/>
      <c r="AZ103" s="39"/>
      <c r="BA103" s="76"/>
      <c r="BB103" s="39"/>
      <c r="BC103" s="78"/>
      <c r="BD103" s="33"/>
      <c r="BE103" s="77"/>
      <c r="BF103" s="39"/>
      <c r="BG103" s="39"/>
      <c r="BH103" s="76"/>
      <c r="BI103" s="39"/>
      <c r="BJ103" s="78"/>
      <c r="BK103" s="33"/>
    </row>
    <row r="104" spans="1:63" x14ac:dyDescent="0.35">
      <c r="A104" s="77"/>
      <c r="B104" s="39"/>
      <c r="C104" s="39"/>
      <c r="D104" s="39"/>
      <c r="E104" s="39"/>
      <c r="F104" s="73"/>
      <c r="G104" s="95">
        <f>Table14874532333435363313233343[[#This Row],[Hours Worked]]*Table14874532333435363313233343[[#This Row],[Rate]]</f>
        <v>0</v>
      </c>
      <c r="H104" s="116"/>
      <c r="I104" s="118">
        <f>IF(Table14874532333435363313233343[[#This Row],[Equipment Used (Dropdown)]] &lt;&gt; "", RIGHT(Table14874532333435363313233343[[#This Row],[Equipment Used (Dropdown)]],6),0)</f>
        <v>0</v>
      </c>
      <c r="J104" s="94"/>
      <c r="K104" s="95">
        <f>Table14874532333435363313233343[[#This Row],[Rate (Auto selects)]]*Table14874532333435363313233343[[#This Row],[Hours Used]]</f>
        <v>0</v>
      </c>
      <c r="S104" s="33"/>
      <c r="T104" s="39"/>
      <c r="U104" s="39"/>
      <c r="V104" s="39"/>
      <c r="W104" s="39"/>
      <c r="X104" s="39"/>
      <c r="Y104" s="112">
        <f>IF(X104 &lt;&gt; "", RIGHT(Table157753112838485868818283848[[#This Row],[Class (Dropdown)]],6),0)</f>
        <v>0</v>
      </c>
      <c r="Z104" s="108"/>
      <c r="AA104" s="107"/>
      <c r="AB104" s="111">
        <f>Table157753112838485868818283848[[#This Row],[Rate (Auto fill)]]*Table157753112838485868818283848[[#This Row],[Hours Groomed]]</f>
        <v>0</v>
      </c>
      <c r="AC104" s="32"/>
      <c r="AE104" s="85"/>
      <c r="AF104" s="85"/>
      <c r="AI104" s="33"/>
      <c r="AJ104" s="39"/>
      <c r="AK104" s="39"/>
      <c r="AL104" s="39"/>
      <c r="AM104" s="76"/>
      <c r="AN104" s="39"/>
      <c r="AO104" s="39"/>
      <c r="AP104" s="33"/>
      <c r="AQ104" s="77"/>
      <c r="AR104" s="39"/>
      <c r="AS104" s="39"/>
      <c r="AT104" s="76"/>
      <c r="AU104" s="39"/>
      <c r="AV104" s="78"/>
      <c r="AW104" s="33"/>
      <c r="AX104" s="77"/>
      <c r="AY104" s="39"/>
      <c r="AZ104" s="39"/>
      <c r="BA104" s="76"/>
      <c r="BB104" s="39"/>
      <c r="BC104" s="78"/>
      <c r="BD104" s="33"/>
      <c r="BE104" s="77"/>
      <c r="BF104" s="39"/>
      <c r="BG104" s="39"/>
      <c r="BH104" s="76"/>
      <c r="BI104" s="39"/>
      <c r="BJ104" s="78"/>
      <c r="BK104" s="33"/>
    </row>
    <row r="105" spans="1:63" x14ac:dyDescent="0.35">
      <c r="A105" s="77"/>
      <c r="B105" s="39"/>
      <c r="C105" s="39"/>
      <c r="D105" s="39"/>
      <c r="E105" s="39"/>
      <c r="F105" s="73"/>
      <c r="G105" s="95">
        <f>Table14874532333435363313233343[[#This Row],[Hours Worked]]*Table14874532333435363313233343[[#This Row],[Rate]]</f>
        <v>0</v>
      </c>
      <c r="H105" s="116"/>
      <c r="I105" s="118">
        <f>IF(Table14874532333435363313233343[[#This Row],[Equipment Used (Dropdown)]] &lt;&gt; "", RIGHT(Table14874532333435363313233343[[#This Row],[Equipment Used (Dropdown)]],6),0)</f>
        <v>0</v>
      </c>
      <c r="J105" s="94"/>
      <c r="K105" s="95">
        <f>Table14874532333435363313233343[[#This Row],[Rate (Auto selects)]]*Table14874532333435363313233343[[#This Row],[Hours Used]]</f>
        <v>0</v>
      </c>
      <c r="S105" s="33"/>
      <c r="T105" s="39"/>
      <c r="U105" s="39"/>
      <c r="V105" s="39"/>
      <c r="W105" s="39"/>
      <c r="X105" s="39"/>
      <c r="Y105" s="112">
        <f>IF(X105 &lt;&gt; "", RIGHT(Table157753112838485868818283848[[#This Row],[Class (Dropdown)]],6),0)</f>
        <v>0</v>
      </c>
      <c r="Z105" s="108"/>
      <c r="AA105" s="107"/>
      <c r="AB105" s="111">
        <f>Table157753112838485868818283848[[#This Row],[Rate (Auto fill)]]*Table157753112838485868818283848[[#This Row],[Hours Groomed]]</f>
        <v>0</v>
      </c>
      <c r="AC105" s="32"/>
      <c r="AE105" s="85"/>
      <c r="AF105" s="85"/>
      <c r="AI105" s="33"/>
      <c r="AJ105" s="39"/>
      <c r="AK105" s="39"/>
      <c r="AL105" s="39"/>
      <c r="AM105" s="76"/>
      <c r="AN105" s="39"/>
      <c r="AO105" s="39"/>
      <c r="AP105" s="33"/>
      <c r="AQ105" s="77"/>
      <c r="AR105" s="39"/>
      <c r="AS105" s="39"/>
      <c r="AT105" s="76"/>
      <c r="AU105" s="39"/>
      <c r="AV105" s="78"/>
      <c r="AW105" s="33"/>
      <c r="AX105" s="77"/>
      <c r="AY105" s="39"/>
      <c r="AZ105" s="39"/>
      <c r="BA105" s="76"/>
      <c r="BB105" s="39"/>
      <c r="BC105" s="78"/>
      <c r="BD105" s="33"/>
      <c r="BE105" s="77"/>
      <c r="BF105" s="39"/>
      <c r="BG105" s="39"/>
      <c r="BH105" s="76"/>
      <c r="BI105" s="39"/>
      <c r="BJ105" s="78"/>
      <c r="BK105" s="33"/>
    </row>
    <row r="106" spans="1:63" x14ac:dyDescent="0.35">
      <c r="A106" s="77"/>
      <c r="B106" s="39"/>
      <c r="C106" s="39"/>
      <c r="D106" s="39"/>
      <c r="E106" s="39"/>
      <c r="F106" s="73"/>
      <c r="G106" s="95">
        <f>Table14874532333435363313233343[[#This Row],[Hours Worked]]*Table14874532333435363313233343[[#This Row],[Rate]]</f>
        <v>0</v>
      </c>
      <c r="H106" s="116"/>
      <c r="I106" s="118">
        <f>IF(Table14874532333435363313233343[[#This Row],[Equipment Used (Dropdown)]] &lt;&gt; "", RIGHT(Table14874532333435363313233343[[#This Row],[Equipment Used (Dropdown)]],6),0)</f>
        <v>0</v>
      </c>
      <c r="J106" s="94"/>
      <c r="K106" s="95">
        <f>Table14874532333435363313233343[[#This Row],[Rate (Auto selects)]]*Table14874532333435363313233343[[#This Row],[Hours Used]]</f>
        <v>0</v>
      </c>
      <c r="S106" s="33"/>
      <c r="T106" s="39"/>
      <c r="U106" s="39"/>
      <c r="V106" s="39"/>
      <c r="W106" s="39"/>
      <c r="X106" s="39"/>
      <c r="Y106" s="112">
        <f>IF(X106 &lt;&gt; "", RIGHT(Table157753112838485868818283848[[#This Row],[Class (Dropdown)]],6),0)</f>
        <v>0</v>
      </c>
      <c r="Z106" s="108"/>
      <c r="AA106" s="107"/>
      <c r="AB106" s="111">
        <f>Table157753112838485868818283848[[#This Row],[Rate (Auto fill)]]*Table157753112838485868818283848[[#This Row],[Hours Groomed]]</f>
        <v>0</v>
      </c>
      <c r="AC106" s="32"/>
      <c r="AE106" s="85"/>
      <c r="AF106" s="85"/>
      <c r="AI106" s="33"/>
      <c r="AJ106" s="39"/>
      <c r="AK106" s="39"/>
      <c r="AL106" s="39"/>
      <c r="AM106" s="76"/>
      <c r="AN106" s="39"/>
      <c r="AO106" s="39"/>
      <c r="AP106" s="33"/>
      <c r="AQ106" s="77"/>
      <c r="AR106" s="39"/>
      <c r="AS106" s="39"/>
      <c r="AT106" s="76"/>
      <c r="AU106" s="39"/>
      <c r="AV106" s="78"/>
      <c r="AW106" s="33"/>
      <c r="AX106" s="77"/>
      <c r="AY106" s="39"/>
      <c r="AZ106" s="39"/>
      <c r="BA106" s="76"/>
      <c r="BB106" s="39"/>
      <c r="BC106" s="78"/>
      <c r="BD106" s="33"/>
      <c r="BE106" s="77"/>
      <c r="BF106" s="39"/>
      <c r="BG106" s="39"/>
      <c r="BH106" s="76"/>
      <c r="BI106" s="39"/>
      <c r="BJ106" s="78"/>
      <c r="BK106" s="33"/>
    </row>
    <row r="107" spans="1:63" x14ac:dyDescent="0.35">
      <c r="A107" s="77"/>
      <c r="B107" s="39"/>
      <c r="C107" s="39"/>
      <c r="D107" s="39"/>
      <c r="E107" s="39"/>
      <c r="F107" s="73"/>
      <c r="G107" s="95">
        <f>Table14874532333435363313233343[[#This Row],[Hours Worked]]*Table14874532333435363313233343[[#This Row],[Rate]]</f>
        <v>0</v>
      </c>
      <c r="H107" s="116"/>
      <c r="I107" s="118">
        <f>IF(Table14874532333435363313233343[[#This Row],[Equipment Used (Dropdown)]] &lt;&gt; "", RIGHT(Table14874532333435363313233343[[#This Row],[Equipment Used (Dropdown)]],6),0)</f>
        <v>0</v>
      </c>
      <c r="J107" s="94"/>
      <c r="K107" s="95">
        <f>Table14874532333435363313233343[[#This Row],[Rate (Auto selects)]]*Table14874532333435363313233343[[#This Row],[Hours Used]]</f>
        <v>0</v>
      </c>
      <c r="S107" s="33"/>
      <c r="T107" s="39"/>
      <c r="U107" s="39"/>
      <c r="V107" s="39"/>
      <c r="W107" s="39"/>
      <c r="X107" s="39"/>
      <c r="Y107" s="112">
        <f>IF(X107 &lt;&gt; "", RIGHT(Table157753112838485868818283848[[#This Row],[Class (Dropdown)]],6),0)</f>
        <v>0</v>
      </c>
      <c r="Z107" s="108"/>
      <c r="AA107" s="107"/>
      <c r="AB107" s="111">
        <f>Table157753112838485868818283848[[#This Row],[Rate (Auto fill)]]*Table157753112838485868818283848[[#This Row],[Hours Groomed]]</f>
        <v>0</v>
      </c>
      <c r="AC107" s="32"/>
      <c r="AE107" s="85"/>
      <c r="AF107" s="85"/>
      <c r="AI107" s="33"/>
      <c r="AJ107" s="39"/>
      <c r="AK107" s="39"/>
      <c r="AL107" s="39"/>
      <c r="AM107" s="76"/>
      <c r="AN107" s="39"/>
      <c r="AO107" s="39"/>
      <c r="AP107" s="33"/>
      <c r="AQ107" s="77"/>
      <c r="AR107" s="39"/>
      <c r="AS107" s="39"/>
      <c r="AT107" s="76"/>
      <c r="AU107" s="39"/>
      <c r="AV107" s="78"/>
      <c r="AW107" s="33"/>
      <c r="AX107" s="77"/>
      <c r="AY107" s="39"/>
      <c r="AZ107" s="39"/>
      <c r="BA107" s="76"/>
      <c r="BB107" s="39"/>
      <c r="BC107" s="78"/>
      <c r="BD107" s="33"/>
      <c r="BE107" s="77"/>
      <c r="BF107" s="39"/>
      <c r="BG107" s="39"/>
      <c r="BH107" s="76"/>
      <c r="BI107" s="39"/>
      <c r="BJ107" s="78"/>
      <c r="BK107" s="33"/>
    </row>
    <row r="108" spans="1:63" x14ac:dyDescent="0.35">
      <c r="A108" s="77"/>
      <c r="B108" s="39"/>
      <c r="C108" s="39"/>
      <c r="D108" s="39"/>
      <c r="E108" s="39"/>
      <c r="F108" s="73"/>
      <c r="G108" s="95">
        <f>Table14874532333435363313233343[[#This Row],[Hours Worked]]*Table14874532333435363313233343[[#This Row],[Rate]]</f>
        <v>0</v>
      </c>
      <c r="H108" s="116"/>
      <c r="I108" s="118">
        <f>IF(Table14874532333435363313233343[[#This Row],[Equipment Used (Dropdown)]] &lt;&gt; "", RIGHT(Table14874532333435363313233343[[#This Row],[Equipment Used (Dropdown)]],6),0)</f>
        <v>0</v>
      </c>
      <c r="J108" s="94"/>
      <c r="K108" s="95">
        <f>Table14874532333435363313233343[[#This Row],[Rate (Auto selects)]]*Table14874532333435363313233343[[#This Row],[Hours Used]]</f>
        <v>0</v>
      </c>
      <c r="S108" s="33"/>
      <c r="T108" s="39"/>
      <c r="U108" s="39"/>
      <c r="V108" s="39"/>
      <c r="W108" s="39"/>
      <c r="X108" s="39"/>
      <c r="Y108" s="112">
        <f>IF(X108 &lt;&gt; "", RIGHT(Table157753112838485868818283848[[#This Row],[Class (Dropdown)]],6),0)</f>
        <v>0</v>
      </c>
      <c r="Z108" s="108"/>
      <c r="AA108" s="107"/>
      <c r="AB108" s="111">
        <f>Table157753112838485868818283848[[#This Row],[Rate (Auto fill)]]*Table157753112838485868818283848[[#This Row],[Hours Groomed]]</f>
        <v>0</v>
      </c>
      <c r="AC108" s="32"/>
      <c r="AE108" s="85"/>
      <c r="AF108" s="85"/>
      <c r="AI108" s="33"/>
      <c r="AJ108" s="39"/>
      <c r="AK108" s="39"/>
      <c r="AL108" s="39"/>
      <c r="AM108" s="76"/>
      <c r="AN108" s="39"/>
      <c r="AO108" s="39"/>
      <c r="AP108" s="33"/>
      <c r="AQ108" s="77"/>
      <c r="AR108" s="39"/>
      <c r="AS108" s="39"/>
      <c r="AT108" s="76"/>
      <c r="AU108" s="39"/>
      <c r="AV108" s="78"/>
      <c r="AW108" s="33"/>
      <c r="AX108" s="77"/>
      <c r="AY108" s="39"/>
      <c r="AZ108" s="39"/>
      <c r="BA108" s="76"/>
      <c r="BB108" s="39"/>
      <c r="BC108" s="78"/>
      <c r="BD108" s="33"/>
      <c r="BE108" s="77"/>
      <c r="BF108" s="39"/>
      <c r="BG108" s="39"/>
      <c r="BH108" s="76"/>
      <c r="BI108" s="39"/>
      <c r="BJ108" s="78"/>
      <c r="BK108" s="33"/>
    </row>
    <row r="109" spans="1:63" x14ac:dyDescent="0.35">
      <c r="A109" s="77"/>
      <c r="B109" s="39"/>
      <c r="C109" s="39"/>
      <c r="D109" s="39"/>
      <c r="E109" s="39"/>
      <c r="F109" s="73"/>
      <c r="G109" s="95">
        <f>Table14874532333435363313233343[[#This Row],[Hours Worked]]*Table14874532333435363313233343[[#This Row],[Rate]]</f>
        <v>0</v>
      </c>
      <c r="H109" s="116"/>
      <c r="I109" s="118">
        <f>IF(Table14874532333435363313233343[[#This Row],[Equipment Used (Dropdown)]] &lt;&gt; "", RIGHT(Table14874532333435363313233343[[#This Row],[Equipment Used (Dropdown)]],6),0)</f>
        <v>0</v>
      </c>
      <c r="J109" s="94"/>
      <c r="K109" s="95">
        <f>Table14874532333435363313233343[[#This Row],[Rate (Auto selects)]]*Table14874532333435363313233343[[#This Row],[Hours Used]]</f>
        <v>0</v>
      </c>
      <c r="S109" s="33"/>
      <c r="T109" s="39"/>
      <c r="U109" s="39"/>
      <c r="V109" s="39"/>
      <c r="W109" s="39"/>
      <c r="X109" s="39"/>
      <c r="Y109" s="112">
        <f>IF(X109 &lt;&gt; "", RIGHT(Table157753112838485868818283848[[#This Row],[Class (Dropdown)]],6),0)</f>
        <v>0</v>
      </c>
      <c r="Z109" s="108"/>
      <c r="AA109" s="107"/>
      <c r="AB109" s="111">
        <f>Table157753112838485868818283848[[#This Row],[Rate (Auto fill)]]*Table157753112838485868818283848[[#This Row],[Hours Groomed]]</f>
        <v>0</v>
      </c>
      <c r="AC109" s="32"/>
      <c r="AE109" s="85"/>
      <c r="AF109" s="85"/>
      <c r="AI109" s="33"/>
      <c r="AJ109" s="39"/>
      <c r="AK109" s="39"/>
      <c r="AL109" s="39"/>
      <c r="AM109" s="76"/>
      <c r="AN109" s="39"/>
      <c r="AO109" s="39"/>
      <c r="AP109" s="33"/>
      <c r="AQ109" s="77"/>
      <c r="AR109" s="39"/>
      <c r="AS109" s="39"/>
      <c r="AT109" s="76"/>
      <c r="AU109" s="39"/>
      <c r="AV109" s="78"/>
      <c r="AW109" s="33"/>
      <c r="AX109" s="77"/>
      <c r="AY109" s="39"/>
      <c r="AZ109" s="39"/>
      <c r="BA109" s="76"/>
      <c r="BB109" s="39"/>
      <c r="BC109" s="78"/>
      <c r="BD109" s="33"/>
      <c r="BE109" s="77"/>
      <c r="BF109" s="39"/>
      <c r="BG109" s="39"/>
      <c r="BH109" s="76"/>
      <c r="BI109" s="39"/>
      <c r="BJ109" s="78"/>
      <c r="BK109" s="33"/>
    </row>
    <row r="110" spans="1:63" x14ac:dyDescent="0.35">
      <c r="A110" s="77"/>
      <c r="B110" s="39"/>
      <c r="C110" s="39"/>
      <c r="D110" s="39"/>
      <c r="E110" s="39"/>
      <c r="F110" s="73"/>
      <c r="G110" s="95">
        <f>Table14874532333435363313233343[[#This Row],[Hours Worked]]*Table14874532333435363313233343[[#This Row],[Rate]]</f>
        <v>0</v>
      </c>
      <c r="H110" s="116"/>
      <c r="I110" s="118">
        <f>IF(Table14874532333435363313233343[[#This Row],[Equipment Used (Dropdown)]] &lt;&gt; "", RIGHT(Table14874532333435363313233343[[#This Row],[Equipment Used (Dropdown)]],6),0)</f>
        <v>0</v>
      </c>
      <c r="J110" s="94"/>
      <c r="K110" s="95">
        <f>Table14874532333435363313233343[[#This Row],[Rate (Auto selects)]]*Table14874532333435363313233343[[#This Row],[Hours Used]]</f>
        <v>0</v>
      </c>
      <c r="S110" s="33"/>
      <c r="T110" s="39"/>
      <c r="U110" s="39"/>
      <c r="V110" s="39"/>
      <c r="W110" s="39"/>
      <c r="X110" s="39"/>
      <c r="Y110" s="112">
        <f>IF(X110 &lt;&gt; "", RIGHT(Table157753112838485868818283848[[#This Row],[Class (Dropdown)]],6),0)</f>
        <v>0</v>
      </c>
      <c r="Z110" s="108"/>
      <c r="AA110" s="107"/>
      <c r="AB110" s="111">
        <f>Table157753112838485868818283848[[#This Row],[Rate (Auto fill)]]*Table157753112838485868818283848[[#This Row],[Hours Groomed]]</f>
        <v>0</v>
      </c>
      <c r="AC110" s="32"/>
      <c r="AE110" s="85"/>
      <c r="AF110" s="85"/>
      <c r="AI110" s="33"/>
      <c r="AJ110" s="39"/>
      <c r="AK110" s="39"/>
      <c r="AL110" s="39"/>
      <c r="AM110" s="76"/>
      <c r="AN110" s="39"/>
      <c r="AO110" s="39"/>
      <c r="AP110" s="33"/>
      <c r="AQ110" s="77"/>
      <c r="AR110" s="39"/>
      <c r="AS110" s="39"/>
      <c r="AT110" s="76"/>
      <c r="AU110" s="39"/>
      <c r="AV110" s="78"/>
      <c r="AW110" s="33"/>
      <c r="AX110" s="77"/>
      <c r="AY110" s="39"/>
      <c r="AZ110" s="39"/>
      <c r="BA110" s="76"/>
      <c r="BB110" s="39"/>
      <c r="BC110" s="78"/>
      <c r="BD110" s="33"/>
      <c r="BE110" s="77"/>
      <c r="BF110" s="39"/>
      <c r="BG110" s="39"/>
      <c r="BH110" s="76"/>
      <c r="BI110" s="39"/>
      <c r="BJ110" s="78"/>
      <c r="BK110" s="33"/>
    </row>
    <row r="111" spans="1:63" x14ac:dyDescent="0.35">
      <c r="A111" s="77"/>
      <c r="B111" s="39"/>
      <c r="C111" s="39"/>
      <c r="D111" s="39"/>
      <c r="E111" s="39"/>
      <c r="F111" s="73"/>
      <c r="G111" s="95">
        <f>Table14874532333435363313233343[[#This Row],[Hours Worked]]*Table14874532333435363313233343[[#This Row],[Rate]]</f>
        <v>0</v>
      </c>
      <c r="H111" s="116"/>
      <c r="I111" s="118">
        <f>IF(Table14874532333435363313233343[[#This Row],[Equipment Used (Dropdown)]] &lt;&gt; "", RIGHT(Table14874532333435363313233343[[#This Row],[Equipment Used (Dropdown)]],6),0)</f>
        <v>0</v>
      </c>
      <c r="J111" s="94"/>
      <c r="K111" s="95">
        <f>Table14874532333435363313233343[[#This Row],[Rate (Auto selects)]]*Table14874532333435363313233343[[#This Row],[Hours Used]]</f>
        <v>0</v>
      </c>
      <c r="S111" s="33"/>
      <c r="T111" s="39"/>
      <c r="U111" s="39"/>
      <c r="V111" s="39"/>
      <c r="W111" s="39"/>
      <c r="X111" s="39"/>
      <c r="Y111" s="112">
        <f>IF(X111 &lt;&gt; "", RIGHT(Table157753112838485868818283848[[#This Row],[Class (Dropdown)]],6),0)</f>
        <v>0</v>
      </c>
      <c r="Z111" s="108"/>
      <c r="AA111" s="107"/>
      <c r="AB111" s="111">
        <f>Table157753112838485868818283848[[#This Row],[Rate (Auto fill)]]*Table157753112838485868818283848[[#This Row],[Hours Groomed]]</f>
        <v>0</v>
      </c>
      <c r="AC111" s="32"/>
      <c r="AE111" s="85"/>
      <c r="AF111" s="85"/>
      <c r="AI111" s="33"/>
      <c r="AJ111" s="39"/>
      <c r="AK111" s="39"/>
      <c r="AL111" s="39"/>
      <c r="AM111" s="76"/>
      <c r="AN111" s="39"/>
      <c r="AO111" s="39"/>
      <c r="AP111" s="33"/>
      <c r="AQ111" s="77"/>
      <c r="AR111" s="39"/>
      <c r="AS111" s="39"/>
      <c r="AT111" s="76"/>
      <c r="AU111" s="39"/>
      <c r="AV111" s="78"/>
      <c r="AW111" s="33"/>
      <c r="AX111" s="77"/>
      <c r="AY111" s="39"/>
      <c r="AZ111" s="39"/>
      <c r="BA111" s="76"/>
      <c r="BB111" s="39"/>
      <c r="BC111" s="78"/>
      <c r="BD111" s="33"/>
      <c r="BE111" s="77"/>
      <c r="BF111" s="39"/>
      <c r="BG111" s="39"/>
      <c r="BH111" s="76"/>
      <c r="BI111" s="39"/>
      <c r="BJ111" s="78"/>
      <c r="BK111" s="33"/>
    </row>
    <row r="112" spans="1:63" x14ac:dyDescent="0.35">
      <c r="A112" s="77"/>
      <c r="B112" s="39"/>
      <c r="C112" s="39"/>
      <c r="D112" s="39"/>
      <c r="E112" s="39"/>
      <c r="F112" s="73"/>
      <c r="G112" s="95">
        <f>Table14874532333435363313233343[[#This Row],[Hours Worked]]*Table14874532333435363313233343[[#This Row],[Rate]]</f>
        <v>0</v>
      </c>
      <c r="H112" s="116"/>
      <c r="I112" s="118">
        <f>IF(Table14874532333435363313233343[[#This Row],[Equipment Used (Dropdown)]] &lt;&gt; "", RIGHT(Table14874532333435363313233343[[#This Row],[Equipment Used (Dropdown)]],6),0)</f>
        <v>0</v>
      </c>
      <c r="J112" s="94"/>
      <c r="K112" s="95">
        <f>Table14874532333435363313233343[[#This Row],[Rate (Auto selects)]]*Table14874532333435363313233343[[#This Row],[Hours Used]]</f>
        <v>0</v>
      </c>
      <c r="S112" s="33"/>
      <c r="T112" s="39"/>
      <c r="U112" s="39"/>
      <c r="V112" s="39"/>
      <c r="W112" s="39"/>
      <c r="X112" s="39"/>
      <c r="Y112" s="112">
        <f>IF(X112 &lt;&gt; "", RIGHT(Table157753112838485868818283848[[#This Row],[Class (Dropdown)]],6),0)</f>
        <v>0</v>
      </c>
      <c r="Z112" s="108"/>
      <c r="AA112" s="107"/>
      <c r="AB112" s="111">
        <f>Table157753112838485868818283848[[#This Row],[Rate (Auto fill)]]*Table157753112838485868818283848[[#This Row],[Hours Groomed]]</f>
        <v>0</v>
      </c>
      <c r="AC112" s="32"/>
      <c r="AE112" s="85"/>
      <c r="AF112" s="85"/>
      <c r="AI112" s="33"/>
      <c r="AJ112" s="39"/>
      <c r="AK112" s="39"/>
      <c r="AL112" s="39"/>
      <c r="AM112" s="76"/>
      <c r="AN112" s="39"/>
      <c r="AO112" s="39"/>
      <c r="AP112" s="33"/>
      <c r="AQ112" s="77"/>
      <c r="AR112" s="39"/>
      <c r="AS112" s="39"/>
      <c r="AT112" s="76"/>
      <c r="AU112" s="39"/>
      <c r="AV112" s="78"/>
      <c r="AW112" s="33"/>
      <c r="AX112" s="77"/>
      <c r="AY112" s="39"/>
      <c r="AZ112" s="39"/>
      <c r="BA112" s="76"/>
      <c r="BB112" s="39"/>
      <c r="BC112" s="78"/>
      <c r="BD112" s="33"/>
      <c r="BE112" s="77"/>
      <c r="BF112" s="39"/>
      <c r="BG112" s="39"/>
      <c r="BH112" s="76"/>
      <c r="BI112" s="39"/>
      <c r="BJ112" s="78"/>
      <c r="BK112" s="33"/>
    </row>
    <row r="113" spans="1:63" x14ac:dyDescent="0.35">
      <c r="A113" s="77"/>
      <c r="B113" s="39"/>
      <c r="C113" s="39"/>
      <c r="D113" s="39"/>
      <c r="E113" s="39"/>
      <c r="F113" s="73"/>
      <c r="G113" s="95">
        <f>Table14874532333435363313233343[[#This Row],[Hours Worked]]*Table14874532333435363313233343[[#This Row],[Rate]]</f>
        <v>0</v>
      </c>
      <c r="H113" s="116"/>
      <c r="I113" s="118">
        <f>IF(Table14874532333435363313233343[[#This Row],[Equipment Used (Dropdown)]] &lt;&gt; "", RIGHT(Table14874532333435363313233343[[#This Row],[Equipment Used (Dropdown)]],6),0)</f>
        <v>0</v>
      </c>
      <c r="J113" s="94"/>
      <c r="K113" s="95">
        <f>Table14874532333435363313233343[[#This Row],[Rate (Auto selects)]]*Table14874532333435363313233343[[#This Row],[Hours Used]]</f>
        <v>0</v>
      </c>
      <c r="S113" s="33"/>
      <c r="T113" s="39"/>
      <c r="U113" s="39"/>
      <c r="V113" s="39"/>
      <c r="W113" s="39"/>
      <c r="X113" s="39"/>
      <c r="Y113" s="112">
        <f>IF(X113 &lt;&gt; "", RIGHT(Table157753112838485868818283848[[#This Row],[Class (Dropdown)]],6),0)</f>
        <v>0</v>
      </c>
      <c r="Z113" s="108"/>
      <c r="AA113" s="107"/>
      <c r="AB113" s="111">
        <f>Table157753112838485868818283848[[#This Row],[Rate (Auto fill)]]*Table157753112838485868818283848[[#This Row],[Hours Groomed]]</f>
        <v>0</v>
      </c>
      <c r="AC113" s="32"/>
      <c r="AE113" s="85"/>
      <c r="AF113" s="85"/>
      <c r="AI113" s="33"/>
      <c r="AJ113" s="39"/>
      <c r="AK113" s="39"/>
      <c r="AL113" s="39"/>
      <c r="AM113" s="76"/>
      <c r="AN113" s="39"/>
      <c r="AO113" s="39"/>
      <c r="AP113" s="33"/>
      <c r="AQ113" s="77"/>
      <c r="AR113" s="39"/>
      <c r="AS113" s="39"/>
      <c r="AT113" s="76"/>
      <c r="AU113" s="39"/>
      <c r="AV113" s="78"/>
      <c r="AW113" s="33"/>
      <c r="AX113" s="77"/>
      <c r="AY113" s="39"/>
      <c r="AZ113" s="39"/>
      <c r="BA113" s="76"/>
      <c r="BB113" s="39"/>
      <c r="BC113" s="78"/>
      <c r="BD113" s="33"/>
      <c r="BE113" s="77"/>
      <c r="BF113" s="39"/>
      <c r="BG113" s="39"/>
      <c r="BH113" s="76"/>
      <c r="BI113" s="39"/>
      <c r="BJ113" s="78"/>
      <c r="BK113" s="33"/>
    </row>
    <row r="114" spans="1:63" x14ac:dyDescent="0.35">
      <c r="A114" s="77"/>
      <c r="B114" s="39"/>
      <c r="C114" s="39"/>
      <c r="D114" s="39"/>
      <c r="E114" s="39"/>
      <c r="F114" s="73"/>
      <c r="G114" s="95">
        <f>Table14874532333435363313233343[[#This Row],[Hours Worked]]*Table14874532333435363313233343[[#This Row],[Rate]]</f>
        <v>0</v>
      </c>
      <c r="H114" s="116"/>
      <c r="I114" s="118">
        <f>IF(Table14874532333435363313233343[[#This Row],[Equipment Used (Dropdown)]] &lt;&gt; "", RIGHT(Table14874532333435363313233343[[#This Row],[Equipment Used (Dropdown)]],6),0)</f>
        <v>0</v>
      </c>
      <c r="J114" s="94"/>
      <c r="K114" s="95">
        <f>Table14874532333435363313233343[[#This Row],[Rate (Auto selects)]]*Table14874532333435363313233343[[#This Row],[Hours Used]]</f>
        <v>0</v>
      </c>
      <c r="S114" s="33"/>
      <c r="T114" s="39"/>
      <c r="U114" s="39"/>
      <c r="V114" s="39"/>
      <c r="W114" s="39"/>
      <c r="X114" s="39"/>
      <c r="Y114" s="112">
        <f>IF(X114 &lt;&gt; "", RIGHT(Table157753112838485868818283848[[#This Row],[Class (Dropdown)]],6),0)</f>
        <v>0</v>
      </c>
      <c r="Z114" s="108"/>
      <c r="AA114" s="107"/>
      <c r="AB114" s="111">
        <f>Table157753112838485868818283848[[#This Row],[Rate (Auto fill)]]*Table157753112838485868818283848[[#This Row],[Hours Groomed]]</f>
        <v>0</v>
      </c>
      <c r="AC114" s="32"/>
      <c r="AE114" s="85"/>
      <c r="AF114" s="85"/>
      <c r="AI114" s="33"/>
      <c r="AJ114" s="39"/>
      <c r="AK114" s="39"/>
      <c r="AL114" s="39"/>
      <c r="AM114" s="76"/>
      <c r="AN114" s="39"/>
      <c r="AO114" s="39"/>
      <c r="AP114" s="33"/>
      <c r="AQ114" s="77"/>
      <c r="AR114" s="39"/>
      <c r="AS114" s="39"/>
      <c r="AT114" s="76"/>
      <c r="AU114" s="39"/>
      <c r="AV114" s="78"/>
      <c r="AW114" s="33"/>
      <c r="AX114" s="77"/>
      <c r="AY114" s="39"/>
      <c r="AZ114" s="39"/>
      <c r="BA114" s="76"/>
      <c r="BB114" s="39"/>
      <c r="BC114" s="78"/>
      <c r="BD114" s="33"/>
      <c r="BE114" s="77"/>
      <c r="BF114" s="39"/>
      <c r="BG114" s="39"/>
      <c r="BH114" s="76"/>
      <c r="BI114" s="39"/>
      <c r="BJ114" s="78"/>
      <c r="BK114" s="33"/>
    </row>
    <row r="115" spans="1:63" x14ac:dyDescent="0.35">
      <c r="A115" s="77"/>
      <c r="B115" s="39"/>
      <c r="C115" s="39"/>
      <c r="D115" s="39"/>
      <c r="E115" s="39"/>
      <c r="F115" s="73"/>
      <c r="G115" s="95">
        <f>Table14874532333435363313233343[[#This Row],[Hours Worked]]*Table14874532333435363313233343[[#This Row],[Rate]]</f>
        <v>0</v>
      </c>
      <c r="H115" s="116"/>
      <c r="I115" s="118">
        <f>IF(Table14874532333435363313233343[[#This Row],[Equipment Used (Dropdown)]] &lt;&gt; "", RIGHT(Table14874532333435363313233343[[#This Row],[Equipment Used (Dropdown)]],6),0)</f>
        <v>0</v>
      </c>
      <c r="J115" s="94"/>
      <c r="K115" s="95">
        <f>Table14874532333435363313233343[[#This Row],[Rate (Auto selects)]]*Table14874532333435363313233343[[#This Row],[Hours Used]]</f>
        <v>0</v>
      </c>
      <c r="S115" s="33"/>
      <c r="T115" s="39"/>
      <c r="U115" s="39"/>
      <c r="V115" s="39"/>
      <c r="W115" s="39"/>
      <c r="X115" s="39"/>
      <c r="Y115" s="112">
        <f>IF(X115 &lt;&gt; "", RIGHT(Table157753112838485868818283848[[#This Row],[Class (Dropdown)]],6),0)</f>
        <v>0</v>
      </c>
      <c r="Z115" s="108"/>
      <c r="AA115" s="107"/>
      <c r="AB115" s="111">
        <f>Table157753112838485868818283848[[#This Row],[Rate (Auto fill)]]*Table157753112838485868818283848[[#This Row],[Hours Groomed]]</f>
        <v>0</v>
      </c>
      <c r="AC115" s="32"/>
      <c r="AE115" s="85"/>
      <c r="AF115" s="85"/>
      <c r="AI115" s="33"/>
      <c r="AJ115" s="39"/>
      <c r="AK115" s="39"/>
      <c r="AL115" s="39"/>
      <c r="AM115" s="76"/>
      <c r="AN115" s="39"/>
      <c r="AO115" s="39"/>
      <c r="AP115" s="33"/>
      <c r="AQ115" s="77"/>
      <c r="AR115" s="39"/>
      <c r="AS115" s="39"/>
      <c r="AT115" s="76"/>
      <c r="AU115" s="39"/>
      <c r="AV115" s="78"/>
      <c r="AW115" s="33"/>
      <c r="AX115" s="77"/>
      <c r="AY115" s="39"/>
      <c r="AZ115" s="39"/>
      <c r="BA115" s="76"/>
      <c r="BB115" s="39"/>
      <c r="BC115" s="78"/>
      <c r="BD115" s="33"/>
      <c r="BE115" s="77"/>
      <c r="BF115" s="39"/>
      <c r="BG115" s="39"/>
      <c r="BH115" s="76"/>
      <c r="BI115" s="39"/>
      <c r="BJ115" s="78"/>
      <c r="BK115" s="33"/>
    </row>
    <row r="116" spans="1:63" x14ac:dyDescent="0.35">
      <c r="A116" s="77"/>
      <c r="B116" s="39"/>
      <c r="C116" s="39"/>
      <c r="D116" s="39"/>
      <c r="E116" s="39"/>
      <c r="F116" s="73"/>
      <c r="G116" s="95">
        <f>Table14874532333435363313233343[[#This Row],[Hours Worked]]*Table14874532333435363313233343[[#This Row],[Rate]]</f>
        <v>0</v>
      </c>
      <c r="H116" s="116"/>
      <c r="I116" s="118">
        <f>IF(Table14874532333435363313233343[[#This Row],[Equipment Used (Dropdown)]] &lt;&gt; "", RIGHT(Table14874532333435363313233343[[#This Row],[Equipment Used (Dropdown)]],6),0)</f>
        <v>0</v>
      </c>
      <c r="J116" s="94"/>
      <c r="K116" s="95">
        <f>Table14874532333435363313233343[[#This Row],[Rate (Auto selects)]]*Table14874532333435363313233343[[#This Row],[Hours Used]]</f>
        <v>0</v>
      </c>
      <c r="S116" s="33"/>
      <c r="T116" s="39"/>
      <c r="U116" s="39"/>
      <c r="V116" s="39"/>
      <c r="W116" s="39"/>
      <c r="X116" s="39"/>
      <c r="Y116" s="112">
        <f>IF(X116 &lt;&gt; "", RIGHT(Table157753112838485868818283848[[#This Row],[Class (Dropdown)]],6),0)</f>
        <v>0</v>
      </c>
      <c r="Z116" s="108"/>
      <c r="AA116" s="107"/>
      <c r="AB116" s="111">
        <f>Table157753112838485868818283848[[#This Row],[Rate (Auto fill)]]*Table157753112838485868818283848[[#This Row],[Hours Groomed]]</f>
        <v>0</v>
      </c>
      <c r="AC116" s="32"/>
      <c r="AE116" s="85"/>
      <c r="AF116" s="85"/>
      <c r="AI116" s="33"/>
      <c r="AJ116" s="39"/>
      <c r="AK116" s="39"/>
      <c r="AL116" s="39"/>
      <c r="AM116" s="76"/>
      <c r="AN116" s="39"/>
      <c r="AO116" s="39"/>
      <c r="AP116" s="33"/>
      <c r="AQ116" s="77"/>
      <c r="AR116" s="39"/>
      <c r="AS116" s="39"/>
      <c r="AT116" s="76"/>
      <c r="AU116" s="39"/>
      <c r="AV116" s="78"/>
      <c r="AW116" s="33"/>
      <c r="AX116" s="77"/>
      <c r="AY116" s="39"/>
      <c r="AZ116" s="39"/>
      <c r="BA116" s="76"/>
      <c r="BB116" s="39"/>
      <c r="BC116" s="78"/>
      <c r="BD116" s="33"/>
      <c r="BE116" s="77"/>
      <c r="BF116" s="39"/>
      <c r="BG116" s="39"/>
      <c r="BH116" s="76"/>
      <c r="BI116" s="39"/>
      <c r="BJ116" s="78"/>
      <c r="BK116" s="33"/>
    </row>
    <row r="117" spans="1:63" x14ac:dyDescent="0.35">
      <c r="A117" s="77"/>
      <c r="B117" s="39"/>
      <c r="C117" s="39"/>
      <c r="D117" s="39"/>
      <c r="E117" s="39"/>
      <c r="F117" s="73"/>
      <c r="G117" s="95">
        <f>Table14874532333435363313233343[[#This Row],[Hours Worked]]*Table14874532333435363313233343[[#This Row],[Rate]]</f>
        <v>0</v>
      </c>
      <c r="H117" s="116"/>
      <c r="I117" s="118">
        <f>IF(Table14874532333435363313233343[[#This Row],[Equipment Used (Dropdown)]] &lt;&gt; "", RIGHT(Table14874532333435363313233343[[#This Row],[Equipment Used (Dropdown)]],6),0)</f>
        <v>0</v>
      </c>
      <c r="J117" s="94"/>
      <c r="K117" s="95">
        <f>Table14874532333435363313233343[[#This Row],[Rate (Auto selects)]]*Table14874532333435363313233343[[#This Row],[Hours Used]]</f>
        <v>0</v>
      </c>
      <c r="S117" s="33"/>
      <c r="T117" s="39"/>
      <c r="U117" s="39"/>
      <c r="V117" s="39"/>
      <c r="W117" s="39"/>
      <c r="X117" s="39"/>
      <c r="Y117" s="112">
        <f>IF(X117 &lt;&gt; "", RIGHT(Table157753112838485868818283848[[#This Row],[Class (Dropdown)]],6),0)</f>
        <v>0</v>
      </c>
      <c r="Z117" s="108"/>
      <c r="AA117" s="107"/>
      <c r="AB117" s="111">
        <f>Table157753112838485868818283848[[#This Row],[Rate (Auto fill)]]*Table157753112838485868818283848[[#This Row],[Hours Groomed]]</f>
        <v>0</v>
      </c>
      <c r="AC117" s="32"/>
      <c r="AE117" s="85"/>
      <c r="AF117" s="85"/>
      <c r="AI117" s="33"/>
      <c r="AJ117" s="39"/>
      <c r="AK117" s="39"/>
      <c r="AL117" s="39"/>
      <c r="AM117" s="76"/>
      <c r="AN117" s="39"/>
      <c r="AO117" s="39"/>
      <c r="AP117" s="33"/>
      <c r="AQ117" s="77"/>
      <c r="AR117" s="39"/>
      <c r="AS117" s="39"/>
      <c r="AT117" s="76"/>
      <c r="AU117" s="39"/>
      <c r="AV117" s="78"/>
      <c r="AW117" s="33"/>
      <c r="AX117" s="77"/>
      <c r="AY117" s="39"/>
      <c r="AZ117" s="39"/>
      <c r="BA117" s="76"/>
      <c r="BB117" s="39"/>
      <c r="BC117" s="78"/>
      <c r="BD117" s="33"/>
      <c r="BE117" s="77"/>
      <c r="BF117" s="39"/>
      <c r="BG117" s="39"/>
      <c r="BH117" s="76"/>
      <c r="BI117" s="39"/>
      <c r="BJ117" s="78"/>
      <c r="BK117" s="33"/>
    </row>
    <row r="118" spans="1:63" x14ac:dyDescent="0.35">
      <c r="A118" s="77"/>
      <c r="B118" s="39"/>
      <c r="C118" s="39"/>
      <c r="D118" s="39"/>
      <c r="E118" s="39"/>
      <c r="F118" s="73"/>
      <c r="G118" s="95">
        <f>Table14874532333435363313233343[[#This Row],[Hours Worked]]*Table14874532333435363313233343[[#This Row],[Rate]]</f>
        <v>0</v>
      </c>
      <c r="H118" s="116"/>
      <c r="I118" s="118">
        <f>IF(Table14874532333435363313233343[[#This Row],[Equipment Used (Dropdown)]] &lt;&gt; "", RIGHT(Table14874532333435363313233343[[#This Row],[Equipment Used (Dropdown)]],6),0)</f>
        <v>0</v>
      </c>
      <c r="J118" s="94"/>
      <c r="K118" s="95">
        <f>Table14874532333435363313233343[[#This Row],[Rate (Auto selects)]]*Table14874532333435363313233343[[#This Row],[Hours Used]]</f>
        <v>0</v>
      </c>
      <c r="S118" s="33"/>
      <c r="T118" s="39"/>
      <c r="U118" s="39"/>
      <c r="V118" s="39"/>
      <c r="W118" s="39"/>
      <c r="X118" s="39"/>
      <c r="Y118" s="112">
        <f>IF(X118 &lt;&gt; "", RIGHT(Table157753112838485868818283848[[#This Row],[Class (Dropdown)]],6),0)</f>
        <v>0</v>
      </c>
      <c r="Z118" s="108"/>
      <c r="AA118" s="107"/>
      <c r="AB118" s="111">
        <f>Table157753112838485868818283848[[#This Row],[Rate (Auto fill)]]*Table157753112838485868818283848[[#This Row],[Hours Groomed]]</f>
        <v>0</v>
      </c>
      <c r="AC118" s="32"/>
      <c r="AE118" s="85"/>
      <c r="AF118" s="85"/>
      <c r="AI118" s="33"/>
      <c r="AJ118" s="39"/>
      <c r="AK118" s="39"/>
      <c r="AL118" s="39"/>
      <c r="AM118" s="76"/>
      <c r="AN118" s="39"/>
      <c r="AO118" s="39"/>
      <c r="AP118" s="33"/>
      <c r="AQ118" s="77"/>
      <c r="AR118" s="39"/>
      <c r="AS118" s="39"/>
      <c r="AT118" s="76"/>
      <c r="AU118" s="39"/>
      <c r="AV118" s="78"/>
      <c r="AW118" s="33"/>
      <c r="AX118" s="77"/>
      <c r="AY118" s="39"/>
      <c r="AZ118" s="39"/>
      <c r="BA118" s="76"/>
      <c r="BB118" s="39"/>
      <c r="BC118" s="78"/>
      <c r="BD118" s="33"/>
      <c r="BE118" s="77"/>
      <c r="BF118" s="39"/>
      <c r="BG118" s="39"/>
      <c r="BH118" s="76"/>
      <c r="BI118" s="39"/>
      <c r="BJ118" s="78"/>
      <c r="BK118" s="33"/>
    </row>
    <row r="119" spans="1:63" x14ac:dyDescent="0.35">
      <c r="A119" s="77"/>
      <c r="B119" s="39"/>
      <c r="C119" s="39"/>
      <c r="D119" s="39"/>
      <c r="E119" s="39"/>
      <c r="F119" s="73"/>
      <c r="G119" s="95">
        <f>Table14874532333435363313233343[[#This Row],[Hours Worked]]*Table14874532333435363313233343[[#This Row],[Rate]]</f>
        <v>0</v>
      </c>
      <c r="H119" s="116"/>
      <c r="I119" s="118">
        <f>IF(Table14874532333435363313233343[[#This Row],[Equipment Used (Dropdown)]] &lt;&gt; "", RIGHT(Table14874532333435363313233343[[#This Row],[Equipment Used (Dropdown)]],6),0)</f>
        <v>0</v>
      </c>
      <c r="J119" s="94"/>
      <c r="K119" s="95">
        <f>Table14874532333435363313233343[[#This Row],[Rate (Auto selects)]]*Table14874532333435363313233343[[#This Row],[Hours Used]]</f>
        <v>0</v>
      </c>
      <c r="S119" s="33"/>
      <c r="T119" s="39"/>
      <c r="U119" s="39"/>
      <c r="V119" s="39"/>
      <c r="W119" s="39"/>
      <c r="X119" s="39"/>
      <c r="Y119" s="112">
        <f>IF(X119 &lt;&gt; "", RIGHT(Table157753112838485868818283848[[#This Row],[Class (Dropdown)]],6),0)</f>
        <v>0</v>
      </c>
      <c r="Z119" s="108"/>
      <c r="AA119" s="107"/>
      <c r="AB119" s="111">
        <f>Table157753112838485868818283848[[#This Row],[Rate (Auto fill)]]*Table157753112838485868818283848[[#This Row],[Hours Groomed]]</f>
        <v>0</v>
      </c>
      <c r="AC119" s="32"/>
      <c r="AE119" s="85"/>
      <c r="AF119" s="85"/>
      <c r="AI119" s="33"/>
      <c r="AJ119" s="39"/>
      <c r="AK119" s="39"/>
      <c r="AL119" s="39"/>
      <c r="AM119" s="76"/>
      <c r="AN119" s="39"/>
      <c r="AO119" s="39"/>
      <c r="AP119" s="33"/>
      <c r="AQ119" s="77"/>
      <c r="AR119" s="39"/>
      <c r="AS119" s="39"/>
      <c r="AT119" s="76"/>
      <c r="AU119" s="39"/>
      <c r="AV119" s="78"/>
      <c r="AW119" s="33"/>
      <c r="AX119" s="77"/>
      <c r="AY119" s="39"/>
      <c r="AZ119" s="39"/>
      <c r="BA119" s="76"/>
      <c r="BB119" s="39"/>
      <c r="BC119" s="78"/>
      <c r="BD119" s="33"/>
      <c r="BE119" s="77"/>
      <c r="BF119" s="39"/>
      <c r="BG119" s="39"/>
      <c r="BH119" s="76"/>
      <c r="BI119" s="39"/>
      <c r="BJ119" s="78"/>
      <c r="BK119" s="33"/>
    </row>
    <row r="120" spans="1:63" x14ac:dyDescent="0.35">
      <c r="A120" s="77"/>
      <c r="B120" s="39"/>
      <c r="C120" s="39"/>
      <c r="D120" s="39"/>
      <c r="E120" s="39"/>
      <c r="F120" s="73"/>
      <c r="G120" s="95">
        <f>Table14874532333435363313233343[[#This Row],[Hours Worked]]*Table14874532333435363313233343[[#This Row],[Rate]]</f>
        <v>0</v>
      </c>
      <c r="H120" s="116"/>
      <c r="I120" s="118">
        <f>IF(Table14874532333435363313233343[[#This Row],[Equipment Used (Dropdown)]] &lt;&gt; "", RIGHT(Table14874532333435363313233343[[#This Row],[Equipment Used (Dropdown)]],6),0)</f>
        <v>0</v>
      </c>
      <c r="J120" s="94"/>
      <c r="K120" s="95">
        <f>Table14874532333435363313233343[[#This Row],[Rate (Auto selects)]]*Table14874532333435363313233343[[#This Row],[Hours Used]]</f>
        <v>0</v>
      </c>
      <c r="S120" s="33"/>
      <c r="T120" s="39"/>
      <c r="U120" s="39"/>
      <c r="V120" s="39"/>
      <c r="W120" s="39"/>
      <c r="X120" s="39"/>
      <c r="Y120" s="112">
        <f>IF(X120 &lt;&gt; "", RIGHT(Table157753112838485868818283848[[#This Row],[Class (Dropdown)]],6),0)</f>
        <v>0</v>
      </c>
      <c r="Z120" s="108"/>
      <c r="AA120" s="107"/>
      <c r="AB120" s="111">
        <f>Table157753112838485868818283848[[#This Row],[Rate (Auto fill)]]*Table157753112838485868818283848[[#This Row],[Hours Groomed]]</f>
        <v>0</v>
      </c>
      <c r="AC120" s="32"/>
      <c r="AE120" s="85"/>
      <c r="AF120" s="85"/>
      <c r="AI120" s="33"/>
      <c r="AJ120" s="39"/>
      <c r="AK120" s="39"/>
      <c r="AL120" s="39"/>
      <c r="AM120" s="76"/>
      <c r="AN120" s="39"/>
      <c r="AO120" s="39"/>
      <c r="AP120" s="33"/>
      <c r="AQ120" s="77"/>
      <c r="AR120" s="39"/>
      <c r="AS120" s="39"/>
      <c r="AT120" s="76"/>
      <c r="AU120" s="39"/>
      <c r="AV120" s="78"/>
      <c r="AW120" s="33"/>
      <c r="AX120" s="77"/>
      <c r="AY120" s="39"/>
      <c r="AZ120" s="39"/>
      <c r="BA120" s="76"/>
      <c r="BB120" s="39"/>
      <c r="BC120" s="78"/>
      <c r="BD120" s="33"/>
      <c r="BE120" s="77"/>
      <c r="BF120" s="39"/>
      <c r="BG120" s="39"/>
      <c r="BH120" s="76"/>
      <c r="BI120" s="39"/>
      <c r="BJ120" s="78"/>
      <c r="BK120" s="33"/>
    </row>
    <row r="121" spans="1:63" x14ac:dyDescent="0.35">
      <c r="A121" s="77"/>
      <c r="B121" s="39"/>
      <c r="C121" s="39"/>
      <c r="D121" s="39"/>
      <c r="E121" s="39"/>
      <c r="F121" s="73"/>
      <c r="G121" s="95">
        <f>Table14874532333435363313233343[[#This Row],[Hours Worked]]*Table14874532333435363313233343[[#This Row],[Rate]]</f>
        <v>0</v>
      </c>
      <c r="H121" s="116"/>
      <c r="I121" s="118">
        <f>IF(Table14874532333435363313233343[[#This Row],[Equipment Used (Dropdown)]] &lt;&gt; "", RIGHT(Table14874532333435363313233343[[#This Row],[Equipment Used (Dropdown)]],6),0)</f>
        <v>0</v>
      </c>
      <c r="J121" s="94"/>
      <c r="K121" s="95">
        <f>Table14874532333435363313233343[[#This Row],[Rate (Auto selects)]]*Table14874532333435363313233343[[#This Row],[Hours Used]]</f>
        <v>0</v>
      </c>
      <c r="S121" s="33"/>
      <c r="T121" s="39"/>
      <c r="U121" s="39"/>
      <c r="V121" s="39"/>
      <c r="W121" s="39"/>
      <c r="X121" s="39"/>
      <c r="Y121" s="112">
        <f>IF(X121 &lt;&gt; "", RIGHT(Table157753112838485868818283848[[#This Row],[Class (Dropdown)]],6),0)</f>
        <v>0</v>
      </c>
      <c r="Z121" s="108"/>
      <c r="AA121" s="107"/>
      <c r="AB121" s="111">
        <f>Table157753112838485868818283848[[#This Row],[Rate (Auto fill)]]*Table157753112838485868818283848[[#This Row],[Hours Groomed]]</f>
        <v>0</v>
      </c>
      <c r="AC121" s="32"/>
      <c r="AE121" s="85"/>
      <c r="AF121" s="85"/>
      <c r="AI121" s="33"/>
      <c r="AJ121" s="39"/>
      <c r="AK121" s="39"/>
      <c r="AL121" s="39"/>
      <c r="AM121" s="76"/>
      <c r="AN121" s="39"/>
      <c r="AO121" s="39"/>
      <c r="AP121" s="33"/>
      <c r="AQ121" s="77"/>
      <c r="AR121" s="39"/>
      <c r="AS121" s="39"/>
      <c r="AT121" s="76"/>
      <c r="AU121" s="39"/>
      <c r="AV121" s="78"/>
      <c r="AW121" s="33"/>
      <c r="AX121" s="77"/>
      <c r="AY121" s="39"/>
      <c r="AZ121" s="39"/>
      <c r="BA121" s="76"/>
      <c r="BB121" s="39"/>
      <c r="BC121" s="78"/>
      <c r="BD121" s="33"/>
      <c r="BE121" s="77"/>
      <c r="BF121" s="39"/>
      <c r="BG121" s="39"/>
      <c r="BH121" s="76"/>
      <c r="BI121" s="39"/>
      <c r="BJ121" s="78"/>
      <c r="BK121" s="33"/>
    </row>
    <row r="122" spans="1:63" x14ac:dyDescent="0.35">
      <c r="A122" s="77"/>
      <c r="B122" s="39"/>
      <c r="C122" s="39"/>
      <c r="D122" s="39"/>
      <c r="E122" s="39"/>
      <c r="F122" s="73"/>
      <c r="G122" s="95">
        <f>Table14874532333435363313233343[[#This Row],[Hours Worked]]*Table14874532333435363313233343[[#This Row],[Rate]]</f>
        <v>0</v>
      </c>
      <c r="H122" s="116"/>
      <c r="I122" s="118">
        <f>IF(Table14874532333435363313233343[[#This Row],[Equipment Used (Dropdown)]] &lt;&gt; "", RIGHT(Table14874532333435363313233343[[#This Row],[Equipment Used (Dropdown)]],6),0)</f>
        <v>0</v>
      </c>
      <c r="J122" s="94"/>
      <c r="K122" s="95">
        <f>Table14874532333435363313233343[[#This Row],[Rate (Auto selects)]]*Table14874532333435363313233343[[#This Row],[Hours Used]]</f>
        <v>0</v>
      </c>
      <c r="S122" s="33"/>
      <c r="T122" s="39"/>
      <c r="U122" s="39"/>
      <c r="V122" s="39"/>
      <c r="W122" s="39"/>
      <c r="X122" s="39"/>
      <c r="Y122" s="112">
        <f>IF(X122 &lt;&gt; "", RIGHT(Table157753112838485868818283848[[#This Row],[Class (Dropdown)]],6),0)</f>
        <v>0</v>
      </c>
      <c r="Z122" s="108"/>
      <c r="AA122" s="107"/>
      <c r="AB122" s="111">
        <f>Table157753112838485868818283848[[#This Row],[Rate (Auto fill)]]*Table157753112838485868818283848[[#This Row],[Hours Groomed]]</f>
        <v>0</v>
      </c>
      <c r="AC122" s="32"/>
      <c r="AE122" s="85"/>
      <c r="AF122" s="85"/>
      <c r="AI122" s="33"/>
      <c r="AJ122" s="39"/>
      <c r="AK122" s="39"/>
      <c r="AL122" s="39"/>
      <c r="AM122" s="76"/>
      <c r="AN122" s="39"/>
      <c r="AO122" s="39"/>
      <c r="AP122" s="33"/>
      <c r="AQ122" s="77"/>
      <c r="AR122" s="39"/>
      <c r="AS122" s="39"/>
      <c r="AT122" s="76"/>
      <c r="AU122" s="39"/>
      <c r="AV122" s="78"/>
      <c r="AW122" s="33"/>
      <c r="AX122" s="77"/>
      <c r="AY122" s="39"/>
      <c r="AZ122" s="39"/>
      <c r="BA122" s="76"/>
      <c r="BB122" s="39"/>
      <c r="BC122" s="78"/>
      <c r="BD122" s="33"/>
      <c r="BE122" s="77"/>
      <c r="BF122" s="39"/>
      <c r="BG122" s="39"/>
      <c r="BH122" s="76"/>
      <c r="BI122" s="39"/>
      <c r="BJ122" s="78"/>
      <c r="BK122" s="33"/>
    </row>
    <row r="123" spans="1:63" x14ac:dyDescent="0.35">
      <c r="A123" s="77"/>
      <c r="B123" s="39"/>
      <c r="C123" s="39"/>
      <c r="D123" s="39"/>
      <c r="E123" s="39"/>
      <c r="F123" s="73"/>
      <c r="G123" s="95">
        <f>Table14874532333435363313233343[[#This Row],[Hours Worked]]*Table14874532333435363313233343[[#This Row],[Rate]]</f>
        <v>0</v>
      </c>
      <c r="H123" s="116"/>
      <c r="I123" s="118">
        <f>IF(Table14874532333435363313233343[[#This Row],[Equipment Used (Dropdown)]] &lt;&gt; "", RIGHT(Table14874532333435363313233343[[#This Row],[Equipment Used (Dropdown)]],6),0)</f>
        <v>0</v>
      </c>
      <c r="J123" s="94"/>
      <c r="K123" s="95">
        <f>Table14874532333435363313233343[[#This Row],[Rate (Auto selects)]]*Table14874532333435363313233343[[#This Row],[Hours Used]]</f>
        <v>0</v>
      </c>
      <c r="S123" s="33"/>
      <c r="T123" s="39"/>
      <c r="U123" s="39"/>
      <c r="V123" s="39"/>
      <c r="W123" s="39"/>
      <c r="X123" s="39"/>
      <c r="Y123" s="112">
        <f>IF(X123 &lt;&gt; "", RIGHT(Table157753112838485868818283848[[#This Row],[Class (Dropdown)]],6),0)</f>
        <v>0</v>
      </c>
      <c r="Z123" s="108"/>
      <c r="AA123" s="107"/>
      <c r="AB123" s="111">
        <f>Table157753112838485868818283848[[#This Row],[Rate (Auto fill)]]*Table157753112838485868818283848[[#This Row],[Hours Groomed]]</f>
        <v>0</v>
      </c>
      <c r="AC123" s="32"/>
      <c r="AE123" s="85"/>
      <c r="AF123" s="85"/>
      <c r="AI123" s="33"/>
      <c r="AJ123" s="39"/>
      <c r="AK123" s="39"/>
      <c r="AL123" s="39"/>
      <c r="AM123" s="76"/>
      <c r="AN123" s="39"/>
      <c r="AO123" s="39"/>
      <c r="AP123" s="33"/>
      <c r="AQ123" s="77"/>
      <c r="AR123" s="39"/>
      <c r="AS123" s="39"/>
      <c r="AT123" s="76"/>
      <c r="AU123" s="39"/>
      <c r="AV123" s="78"/>
      <c r="AW123" s="33"/>
      <c r="AX123" s="77"/>
      <c r="AY123" s="39"/>
      <c r="AZ123" s="39"/>
      <c r="BA123" s="76"/>
      <c r="BB123" s="39"/>
      <c r="BC123" s="78"/>
      <c r="BD123" s="33"/>
      <c r="BE123" s="77"/>
      <c r="BF123" s="39"/>
      <c r="BG123" s="39"/>
      <c r="BH123" s="76"/>
      <c r="BI123" s="39"/>
      <c r="BJ123" s="78"/>
      <c r="BK123" s="33"/>
    </row>
    <row r="124" spans="1:63" x14ac:dyDescent="0.35">
      <c r="A124" s="77"/>
      <c r="B124" s="39"/>
      <c r="C124" s="39"/>
      <c r="D124" s="39"/>
      <c r="E124" s="39"/>
      <c r="F124" s="73"/>
      <c r="G124" s="95">
        <f>Table14874532333435363313233343[[#This Row],[Hours Worked]]*Table14874532333435363313233343[[#This Row],[Rate]]</f>
        <v>0</v>
      </c>
      <c r="H124" s="116"/>
      <c r="I124" s="118">
        <f>IF(Table14874532333435363313233343[[#This Row],[Equipment Used (Dropdown)]] &lt;&gt; "", RIGHT(Table14874532333435363313233343[[#This Row],[Equipment Used (Dropdown)]],6),0)</f>
        <v>0</v>
      </c>
      <c r="J124" s="94"/>
      <c r="K124" s="95">
        <f>Table14874532333435363313233343[[#This Row],[Rate (Auto selects)]]*Table14874532333435363313233343[[#This Row],[Hours Used]]</f>
        <v>0</v>
      </c>
      <c r="S124" s="33"/>
      <c r="T124" s="39"/>
      <c r="U124" s="39"/>
      <c r="V124" s="39"/>
      <c r="W124" s="39"/>
      <c r="X124" s="39"/>
      <c r="Y124" s="112">
        <f>IF(X124 &lt;&gt; "", RIGHT(Table157753112838485868818283848[[#This Row],[Class (Dropdown)]],6),0)</f>
        <v>0</v>
      </c>
      <c r="Z124" s="108"/>
      <c r="AA124" s="107"/>
      <c r="AB124" s="111">
        <f>Table157753112838485868818283848[[#This Row],[Rate (Auto fill)]]*Table157753112838485868818283848[[#This Row],[Hours Groomed]]</f>
        <v>0</v>
      </c>
      <c r="AC124" s="32"/>
      <c r="AE124" s="85"/>
      <c r="AF124" s="85"/>
      <c r="AI124" s="33"/>
      <c r="AJ124" s="39"/>
      <c r="AK124" s="39"/>
      <c r="AL124" s="39"/>
      <c r="AM124" s="76"/>
      <c r="AN124" s="39"/>
      <c r="AO124" s="39"/>
      <c r="AP124" s="33"/>
      <c r="AQ124" s="77"/>
      <c r="AR124" s="39"/>
      <c r="AS124" s="39"/>
      <c r="AT124" s="76"/>
      <c r="AU124" s="39"/>
      <c r="AV124" s="78"/>
      <c r="AW124" s="33"/>
      <c r="AX124" s="77"/>
      <c r="AY124" s="39"/>
      <c r="AZ124" s="39"/>
      <c r="BA124" s="76"/>
      <c r="BB124" s="39"/>
      <c r="BC124" s="78"/>
      <c r="BD124" s="33"/>
      <c r="BE124" s="77"/>
      <c r="BF124" s="39"/>
      <c r="BG124" s="39"/>
      <c r="BH124" s="76"/>
      <c r="BI124" s="39"/>
      <c r="BJ124" s="78"/>
      <c r="BK124" s="33"/>
    </row>
    <row r="125" spans="1:63" x14ac:dyDescent="0.35">
      <c r="A125" s="77"/>
      <c r="B125" s="39"/>
      <c r="C125" s="39"/>
      <c r="D125" s="39"/>
      <c r="E125" s="39"/>
      <c r="F125" s="73"/>
      <c r="G125" s="95">
        <f>Table14874532333435363313233343[[#This Row],[Hours Worked]]*Table14874532333435363313233343[[#This Row],[Rate]]</f>
        <v>0</v>
      </c>
      <c r="H125" s="116"/>
      <c r="I125" s="118">
        <f>IF(Table14874532333435363313233343[[#This Row],[Equipment Used (Dropdown)]] &lt;&gt; "", RIGHT(Table14874532333435363313233343[[#This Row],[Equipment Used (Dropdown)]],6),0)</f>
        <v>0</v>
      </c>
      <c r="J125" s="94"/>
      <c r="K125" s="95">
        <f>Table14874532333435363313233343[[#This Row],[Rate (Auto selects)]]*Table14874532333435363313233343[[#This Row],[Hours Used]]</f>
        <v>0</v>
      </c>
      <c r="S125" s="33"/>
      <c r="T125" s="39"/>
      <c r="U125" s="39"/>
      <c r="V125" s="39"/>
      <c r="W125" s="39"/>
      <c r="X125" s="39"/>
      <c r="Y125" s="112">
        <f>IF(X125 &lt;&gt; "", RIGHT(Table157753112838485868818283848[[#This Row],[Class (Dropdown)]],6),0)</f>
        <v>0</v>
      </c>
      <c r="Z125" s="108"/>
      <c r="AA125" s="107"/>
      <c r="AB125" s="111">
        <f>Table157753112838485868818283848[[#This Row],[Rate (Auto fill)]]*Table157753112838485868818283848[[#This Row],[Hours Groomed]]</f>
        <v>0</v>
      </c>
      <c r="AC125" s="32"/>
      <c r="AE125" s="85"/>
      <c r="AF125" s="85"/>
      <c r="AI125" s="33"/>
      <c r="AJ125" s="39"/>
      <c r="AK125" s="39"/>
      <c r="AL125" s="39"/>
      <c r="AM125" s="76"/>
      <c r="AN125" s="39"/>
      <c r="AO125" s="39"/>
      <c r="AP125" s="33"/>
      <c r="AQ125" s="77"/>
      <c r="AR125" s="39"/>
      <c r="AS125" s="39"/>
      <c r="AT125" s="76"/>
      <c r="AU125" s="39"/>
      <c r="AV125" s="78"/>
      <c r="AW125" s="33"/>
      <c r="AX125" s="77"/>
      <c r="AY125" s="39"/>
      <c r="AZ125" s="39"/>
      <c r="BA125" s="76"/>
      <c r="BB125" s="39"/>
      <c r="BC125" s="78"/>
      <c r="BD125" s="33"/>
      <c r="BE125" s="77"/>
      <c r="BF125" s="39"/>
      <c r="BG125" s="39"/>
      <c r="BH125" s="76"/>
      <c r="BI125" s="39"/>
      <c r="BJ125" s="78"/>
      <c r="BK125" s="33"/>
    </row>
    <row r="126" spans="1:63" x14ac:dyDescent="0.35">
      <c r="A126" s="77"/>
      <c r="B126" s="39"/>
      <c r="C126" s="39"/>
      <c r="D126" s="39"/>
      <c r="E126" s="39"/>
      <c r="F126" s="73"/>
      <c r="G126" s="95">
        <f>Table14874532333435363313233343[[#This Row],[Hours Worked]]*Table14874532333435363313233343[[#This Row],[Rate]]</f>
        <v>0</v>
      </c>
      <c r="H126" s="116"/>
      <c r="I126" s="118">
        <f>IF(Table14874532333435363313233343[[#This Row],[Equipment Used (Dropdown)]] &lt;&gt; "", RIGHT(Table14874532333435363313233343[[#This Row],[Equipment Used (Dropdown)]],6),0)</f>
        <v>0</v>
      </c>
      <c r="J126" s="94"/>
      <c r="K126" s="95">
        <f>Table14874532333435363313233343[[#This Row],[Rate (Auto selects)]]*Table14874532333435363313233343[[#This Row],[Hours Used]]</f>
        <v>0</v>
      </c>
      <c r="S126" s="33"/>
      <c r="T126" s="39"/>
      <c r="U126" s="39"/>
      <c r="V126" s="39"/>
      <c r="W126" s="39"/>
      <c r="X126" s="39"/>
      <c r="Y126" s="112">
        <f>IF(X126 &lt;&gt; "", RIGHT(Table157753112838485868818283848[[#This Row],[Class (Dropdown)]],6),0)</f>
        <v>0</v>
      </c>
      <c r="Z126" s="108"/>
      <c r="AA126" s="107"/>
      <c r="AB126" s="111">
        <f>Table157753112838485868818283848[[#This Row],[Rate (Auto fill)]]*Table157753112838485868818283848[[#This Row],[Hours Groomed]]</f>
        <v>0</v>
      </c>
      <c r="AC126" s="32"/>
      <c r="AE126" s="85"/>
      <c r="AF126" s="85"/>
      <c r="AI126" s="33"/>
      <c r="AJ126" s="39"/>
      <c r="AK126" s="39"/>
      <c r="AL126" s="39"/>
      <c r="AM126" s="76"/>
      <c r="AN126" s="39"/>
      <c r="AO126" s="39"/>
      <c r="AP126" s="33"/>
      <c r="AQ126" s="77"/>
      <c r="AR126" s="39"/>
      <c r="AS126" s="39"/>
      <c r="AT126" s="76"/>
      <c r="AU126" s="39"/>
      <c r="AV126" s="78"/>
      <c r="AW126" s="33"/>
      <c r="AX126" s="77"/>
      <c r="AY126" s="39"/>
      <c r="AZ126" s="39"/>
      <c r="BA126" s="76"/>
      <c r="BB126" s="39"/>
      <c r="BC126" s="78"/>
      <c r="BD126" s="33"/>
      <c r="BE126" s="77"/>
      <c r="BF126" s="39"/>
      <c r="BG126" s="39"/>
      <c r="BH126" s="76"/>
      <c r="BI126" s="39"/>
      <c r="BJ126" s="78"/>
      <c r="BK126" s="33"/>
    </row>
    <row r="127" spans="1:63" x14ac:dyDescent="0.35">
      <c r="A127" s="77"/>
      <c r="B127" s="39"/>
      <c r="C127" s="39"/>
      <c r="D127" s="39"/>
      <c r="E127" s="39"/>
      <c r="F127" s="73"/>
      <c r="G127" s="95">
        <f>Table14874532333435363313233343[[#This Row],[Hours Worked]]*Table14874532333435363313233343[[#This Row],[Rate]]</f>
        <v>0</v>
      </c>
      <c r="H127" s="116"/>
      <c r="I127" s="118">
        <f>IF(Table14874532333435363313233343[[#This Row],[Equipment Used (Dropdown)]] &lt;&gt; "", RIGHT(Table14874532333435363313233343[[#This Row],[Equipment Used (Dropdown)]],6),0)</f>
        <v>0</v>
      </c>
      <c r="J127" s="94"/>
      <c r="K127" s="95">
        <f>Table14874532333435363313233343[[#This Row],[Rate (Auto selects)]]*Table14874532333435363313233343[[#This Row],[Hours Used]]</f>
        <v>0</v>
      </c>
      <c r="S127" s="33"/>
      <c r="T127" s="39"/>
      <c r="U127" s="39"/>
      <c r="V127" s="39"/>
      <c r="W127" s="39"/>
      <c r="X127" s="39"/>
      <c r="Y127" s="112">
        <f>IF(X127 &lt;&gt; "", RIGHT(Table157753112838485868818283848[[#This Row],[Class (Dropdown)]],6),0)</f>
        <v>0</v>
      </c>
      <c r="Z127" s="108"/>
      <c r="AA127" s="107"/>
      <c r="AB127" s="111">
        <f>Table157753112838485868818283848[[#This Row],[Rate (Auto fill)]]*Table157753112838485868818283848[[#This Row],[Hours Groomed]]</f>
        <v>0</v>
      </c>
      <c r="AC127" s="32"/>
      <c r="AE127" s="85"/>
      <c r="AF127" s="85"/>
      <c r="AI127" s="33"/>
      <c r="AJ127" s="39"/>
      <c r="AK127" s="39"/>
      <c r="AL127" s="39"/>
      <c r="AM127" s="76"/>
      <c r="AN127" s="39"/>
      <c r="AO127" s="39"/>
      <c r="AP127" s="33"/>
      <c r="AQ127" s="77"/>
      <c r="AR127" s="39"/>
      <c r="AS127" s="39"/>
      <c r="AT127" s="76"/>
      <c r="AU127" s="39"/>
      <c r="AV127" s="78"/>
      <c r="AW127" s="33"/>
      <c r="AX127" s="77"/>
      <c r="AY127" s="39"/>
      <c r="AZ127" s="39"/>
      <c r="BA127" s="76"/>
      <c r="BB127" s="39"/>
      <c r="BC127" s="78"/>
      <c r="BD127" s="33"/>
      <c r="BE127" s="77"/>
      <c r="BF127" s="39"/>
      <c r="BG127" s="39"/>
      <c r="BH127" s="76"/>
      <c r="BI127" s="39"/>
      <c r="BJ127" s="78"/>
      <c r="BK127" s="33"/>
    </row>
    <row r="128" spans="1:63" x14ac:dyDescent="0.35">
      <c r="A128" s="77"/>
      <c r="B128" s="39"/>
      <c r="C128" s="39"/>
      <c r="D128" s="39"/>
      <c r="E128" s="39"/>
      <c r="F128" s="73"/>
      <c r="G128" s="95">
        <f>Table14874532333435363313233343[[#This Row],[Hours Worked]]*Table14874532333435363313233343[[#This Row],[Rate]]</f>
        <v>0</v>
      </c>
      <c r="H128" s="116"/>
      <c r="I128" s="118">
        <f>IF(Table14874532333435363313233343[[#This Row],[Equipment Used (Dropdown)]] &lt;&gt; "", RIGHT(Table14874532333435363313233343[[#This Row],[Equipment Used (Dropdown)]],6),0)</f>
        <v>0</v>
      </c>
      <c r="J128" s="94"/>
      <c r="K128" s="95">
        <f>Table14874532333435363313233343[[#This Row],[Rate (Auto selects)]]*Table14874532333435363313233343[[#This Row],[Hours Used]]</f>
        <v>0</v>
      </c>
      <c r="S128" s="33"/>
      <c r="T128" s="39"/>
      <c r="U128" s="39"/>
      <c r="V128" s="39"/>
      <c r="W128" s="39"/>
      <c r="X128" s="39"/>
      <c r="Y128" s="112">
        <f>IF(X128 &lt;&gt; "", RIGHT(Table157753112838485868818283848[[#This Row],[Class (Dropdown)]],6),0)</f>
        <v>0</v>
      </c>
      <c r="Z128" s="108"/>
      <c r="AA128" s="107"/>
      <c r="AB128" s="111">
        <f>Table157753112838485868818283848[[#This Row],[Rate (Auto fill)]]*Table157753112838485868818283848[[#This Row],[Hours Groomed]]</f>
        <v>0</v>
      </c>
      <c r="AC128" s="32"/>
      <c r="AE128" s="85"/>
      <c r="AF128" s="85"/>
      <c r="AI128" s="33"/>
      <c r="AJ128" s="39"/>
      <c r="AK128" s="39"/>
      <c r="AL128" s="39"/>
      <c r="AM128" s="76"/>
      <c r="AN128" s="39"/>
      <c r="AO128" s="39"/>
      <c r="AP128" s="33"/>
      <c r="AQ128" s="77"/>
      <c r="AR128" s="39"/>
      <c r="AS128" s="39"/>
      <c r="AT128" s="76"/>
      <c r="AU128" s="39"/>
      <c r="AV128" s="78"/>
      <c r="AW128" s="33"/>
      <c r="AX128" s="77"/>
      <c r="AY128" s="39"/>
      <c r="AZ128" s="39"/>
      <c r="BA128" s="76"/>
      <c r="BB128" s="39"/>
      <c r="BC128" s="78"/>
      <c r="BD128" s="33"/>
      <c r="BE128" s="77"/>
      <c r="BF128" s="39"/>
      <c r="BG128" s="39"/>
      <c r="BH128" s="76"/>
      <c r="BI128" s="39"/>
      <c r="BJ128" s="78"/>
      <c r="BK128" s="33"/>
    </row>
    <row r="129" spans="1:63" x14ac:dyDescent="0.35">
      <c r="A129" s="77"/>
      <c r="B129" s="39"/>
      <c r="C129" s="39"/>
      <c r="D129" s="39"/>
      <c r="E129" s="39"/>
      <c r="F129" s="73"/>
      <c r="G129" s="95">
        <f>Table14874532333435363313233343[[#This Row],[Hours Worked]]*Table14874532333435363313233343[[#This Row],[Rate]]</f>
        <v>0</v>
      </c>
      <c r="H129" s="116"/>
      <c r="I129" s="118">
        <f>IF(Table14874532333435363313233343[[#This Row],[Equipment Used (Dropdown)]] &lt;&gt; "", RIGHT(Table14874532333435363313233343[[#This Row],[Equipment Used (Dropdown)]],6),0)</f>
        <v>0</v>
      </c>
      <c r="J129" s="94"/>
      <c r="K129" s="95">
        <f>Table14874532333435363313233343[[#This Row],[Rate (Auto selects)]]*Table14874532333435363313233343[[#This Row],[Hours Used]]</f>
        <v>0</v>
      </c>
      <c r="S129" s="33"/>
      <c r="T129" s="39"/>
      <c r="U129" s="39"/>
      <c r="V129" s="39"/>
      <c r="W129" s="39"/>
      <c r="X129" s="39"/>
      <c r="Y129" s="112">
        <f>IF(X129 &lt;&gt; "", RIGHT(Table157753112838485868818283848[[#This Row],[Class (Dropdown)]],6),0)</f>
        <v>0</v>
      </c>
      <c r="Z129" s="108"/>
      <c r="AA129" s="107"/>
      <c r="AB129" s="111">
        <f>Table157753112838485868818283848[[#This Row],[Rate (Auto fill)]]*Table157753112838485868818283848[[#This Row],[Hours Groomed]]</f>
        <v>0</v>
      </c>
      <c r="AC129" s="32"/>
      <c r="AE129" s="85"/>
      <c r="AF129" s="85"/>
      <c r="AI129" s="33"/>
      <c r="AJ129" s="39"/>
      <c r="AK129" s="39"/>
      <c r="AL129" s="39"/>
      <c r="AM129" s="76"/>
      <c r="AN129" s="39"/>
      <c r="AO129" s="39"/>
      <c r="AP129" s="33"/>
      <c r="AQ129" s="77"/>
      <c r="AR129" s="39"/>
      <c r="AS129" s="39"/>
      <c r="AT129" s="76"/>
      <c r="AU129" s="39"/>
      <c r="AV129" s="78"/>
      <c r="AW129" s="33"/>
      <c r="AX129" s="77"/>
      <c r="AY129" s="39"/>
      <c r="AZ129" s="39"/>
      <c r="BA129" s="76"/>
      <c r="BB129" s="39"/>
      <c r="BC129" s="78"/>
      <c r="BD129" s="33"/>
      <c r="BE129" s="77"/>
      <c r="BF129" s="39"/>
      <c r="BG129" s="39"/>
      <c r="BH129" s="76"/>
      <c r="BI129" s="39"/>
      <c r="BJ129" s="78"/>
      <c r="BK129" s="33"/>
    </row>
    <row r="130" spans="1:63" x14ac:dyDescent="0.35">
      <c r="A130" s="77"/>
      <c r="B130" s="39"/>
      <c r="C130" s="39"/>
      <c r="D130" s="39"/>
      <c r="E130" s="39"/>
      <c r="F130" s="73"/>
      <c r="G130" s="95">
        <f>Table14874532333435363313233343[[#This Row],[Hours Worked]]*Table14874532333435363313233343[[#This Row],[Rate]]</f>
        <v>0</v>
      </c>
      <c r="H130" s="116"/>
      <c r="I130" s="118">
        <f>IF(Table14874532333435363313233343[[#This Row],[Equipment Used (Dropdown)]] &lt;&gt; "", RIGHT(Table14874532333435363313233343[[#This Row],[Equipment Used (Dropdown)]],6),0)</f>
        <v>0</v>
      </c>
      <c r="J130" s="94"/>
      <c r="K130" s="95">
        <f>Table14874532333435363313233343[[#This Row],[Rate (Auto selects)]]*Table14874532333435363313233343[[#This Row],[Hours Used]]</f>
        <v>0</v>
      </c>
      <c r="S130" s="33"/>
      <c r="T130" s="39"/>
      <c r="U130" s="39"/>
      <c r="V130" s="39"/>
      <c r="W130" s="39"/>
      <c r="X130" s="39"/>
      <c r="Y130" s="112">
        <f>IF(X130 &lt;&gt; "", RIGHT(Table157753112838485868818283848[[#This Row],[Class (Dropdown)]],6),0)</f>
        <v>0</v>
      </c>
      <c r="Z130" s="108"/>
      <c r="AA130" s="107"/>
      <c r="AB130" s="111">
        <f>Table157753112838485868818283848[[#This Row],[Rate (Auto fill)]]*Table157753112838485868818283848[[#This Row],[Hours Groomed]]</f>
        <v>0</v>
      </c>
      <c r="AC130" s="32"/>
      <c r="AE130" s="85"/>
      <c r="AF130" s="85"/>
      <c r="AI130" s="33"/>
      <c r="AJ130" s="39"/>
      <c r="AK130" s="39"/>
      <c r="AL130" s="39"/>
      <c r="AM130" s="76"/>
      <c r="AN130" s="39"/>
      <c r="AO130" s="39"/>
      <c r="AP130" s="33"/>
      <c r="AQ130" s="77"/>
      <c r="AR130" s="39"/>
      <c r="AS130" s="39"/>
      <c r="AT130" s="76"/>
      <c r="AU130" s="39"/>
      <c r="AV130" s="78"/>
      <c r="AW130" s="33"/>
      <c r="AX130" s="77"/>
      <c r="AY130" s="39"/>
      <c r="AZ130" s="39"/>
      <c r="BA130" s="76"/>
      <c r="BB130" s="39"/>
      <c r="BC130" s="78"/>
      <c r="BD130" s="33"/>
      <c r="BE130" s="77"/>
      <c r="BF130" s="39"/>
      <c r="BG130" s="39"/>
      <c r="BH130" s="76"/>
      <c r="BI130" s="39"/>
      <c r="BJ130" s="78"/>
      <c r="BK130" s="33"/>
    </row>
    <row r="131" spans="1:63" x14ac:dyDescent="0.35">
      <c r="A131" s="77"/>
      <c r="B131" s="39"/>
      <c r="C131" s="39"/>
      <c r="D131" s="39"/>
      <c r="E131" s="39"/>
      <c r="F131" s="73"/>
      <c r="G131" s="95">
        <f>Table14874532333435363313233343[[#This Row],[Hours Worked]]*Table14874532333435363313233343[[#This Row],[Rate]]</f>
        <v>0</v>
      </c>
      <c r="H131" s="116"/>
      <c r="I131" s="118">
        <f>IF(Table14874532333435363313233343[[#This Row],[Equipment Used (Dropdown)]] &lt;&gt; "", RIGHT(Table14874532333435363313233343[[#This Row],[Equipment Used (Dropdown)]],6),0)</f>
        <v>0</v>
      </c>
      <c r="J131" s="94"/>
      <c r="K131" s="95">
        <f>Table14874532333435363313233343[[#This Row],[Rate (Auto selects)]]*Table14874532333435363313233343[[#This Row],[Hours Used]]</f>
        <v>0</v>
      </c>
      <c r="S131" s="33"/>
      <c r="T131" s="39"/>
      <c r="U131" s="39"/>
      <c r="V131" s="39"/>
      <c r="W131" s="39"/>
      <c r="X131" s="39"/>
      <c r="Y131" s="112">
        <f>IF(X131 &lt;&gt; "", RIGHT(Table157753112838485868818283848[[#This Row],[Class (Dropdown)]],6),0)</f>
        <v>0</v>
      </c>
      <c r="Z131" s="108"/>
      <c r="AA131" s="107"/>
      <c r="AB131" s="111">
        <f>Table157753112838485868818283848[[#This Row],[Rate (Auto fill)]]*Table157753112838485868818283848[[#This Row],[Hours Groomed]]</f>
        <v>0</v>
      </c>
      <c r="AC131" s="32"/>
      <c r="AE131" s="85"/>
      <c r="AF131" s="85"/>
      <c r="AI131" s="33"/>
      <c r="AJ131" s="39"/>
      <c r="AK131" s="39"/>
      <c r="AL131" s="39"/>
      <c r="AM131" s="76"/>
      <c r="AN131" s="39"/>
      <c r="AO131" s="39"/>
      <c r="AP131" s="33"/>
      <c r="AQ131" s="77"/>
      <c r="AR131" s="39"/>
      <c r="AS131" s="39"/>
      <c r="AT131" s="76"/>
      <c r="AU131" s="39"/>
      <c r="AV131" s="78"/>
      <c r="AW131" s="33"/>
      <c r="AX131" s="77"/>
      <c r="AY131" s="39"/>
      <c r="AZ131" s="39"/>
      <c r="BA131" s="76"/>
      <c r="BB131" s="39"/>
      <c r="BC131" s="78"/>
      <c r="BD131" s="33"/>
      <c r="BE131" s="77"/>
      <c r="BF131" s="39"/>
      <c r="BG131" s="39"/>
      <c r="BH131" s="76"/>
      <c r="BI131" s="39"/>
      <c r="BJ131" s="78"/>
      <c r="BK131" s="33"/>
    </row>
    <row r="132" spans="1:63" x14ac:dyDescent="0.35">
      <c r="A132" s="77"/>
      <c r="B132" s="39"/>
      <c r="C132" s="39"/>
      <c r="D132" s="39"/>
      <c r="E132" s="39"/>
      <c r="F132" s="73"/>
      <c r="G132" s="95">
        <f>Table14874532333435363313233343[[#This Row],[Hours Worked]]*Table14874532333435363313233343[[#This Row],[Rate]]</f>
        <v>0</v>
      </c>
      <c r="H132" s="116"/>
      <c r="I132" s="118">
        <f>IF(Table14874532333435363313233343[[#This Row],[Equipment Used (Dropdown)]] &lt;&gt; "", RIGHT(Table14874532333435363313233343[[#This Row],[Equipment Used (Dropdown)]],6),0)</f>
        <v>0</v>
      </c>
      <c r="J132" s="94"/>
      <c r="K132" s="95">
        <f>Table14874532333435363313233343[[#This Row],[Rate (Auto selects)]]*Table14874532333435363313233343[[#This Row],[Hours Used]]</f>
        <v>0</v>
      </c>
      <c r="S132" s="33"/>
      <c r="T132" s="39"/>
      <c r="U132" s="39"/>
      <c r="V132" s="39"/>
      <c r="W132" s="39"/>
      <c r="X132" s="39"/>
      <c r="Y132" s="112">
        <f>IF(X132 &lt;&gt; "", RIGHT(Table157753112838485868818283848[[#This Row],[Class (Dropdown)]],6),0)</f>
        <v>0</v>
      </c>
      <c r="Z132" s="108"/>
      <c r="AA132" s="107"/>
      <c r="AB132" s="111">
        <f>Table157753112838485868818283848[[#This Row],[Rate (Auto fill)]]*Table157753112838485868818283848[[#This Row],[Hours Groomed]]</f>
        <v>0</v>
      </c>
      <c r="AC132" s="32"/>
      <c r="AE132" s="85"/>
      <c r="AF132" s="85"/>
      <c r="AI132" s="33"/>
      <c r="AJ132" s="39"/>
      <c r="AK132" s="39"/>
      <c r="AL132" s="39"/>
      <c r="AM132" s="76"/>
      <c r="AN132" s="39"/>
      <c r="AO132" s="39"/>
      <c r="AP132" s="33"/>
      <c r="AQ132" s="77"/>
      <c r="AR132" s="39"/>
      <c r="AS132" s="39"/>
      <c r="AT132" s="76"/>
      <c r="AU132" s="39"/>
      <c r="AV132" s="78"/>
      <c r="AW132" s="33"/>
      <c r="AX132" s="77"/>
      <c r="AY132" s="39"/>
      <c r="AZ132" s="39"/>
      <c r="BA132" s="76"/>
      <c r="BB132" s="39"/>
      <c r="BC132" s="78"/>
      <c r="BD132" s="33"/>
      <c r="BE132" s="77"/>
      <c r="BF132" s="39"/>
      <c r="BG132" s="39"/>
      <c r="BH132" s="76"/>
      <c r="BI132" s="39"/>
      <c r="BJ132" s="78"/>
      <c r="BK132" s="33"/>
    </row>
    <row r="133" spans="1:63" x14ac:dyDescent="0.35">
      <c r="A133" s="77"/>
      <c r="B133" s="39"/>
      <c r="C133" s="39"/>
      <c r="D133" s="39"/>
      <c r="E133" s="39"/>
      <c r="F133" s="73"/>
      <c r="G133" s="95">
        <f>Table14874532333435363313233343[[#This Row],[Hours Worked]]*Table14874532333435363313233343[[#This Row],[Rate]]</f>
        <v>0</v>
      </c>
      <c r="H133" s="116"/>
      <c r="I133" s="118">
        <f>IF(Table14874532333435363313233343[[#This Row],[Equipment Used (Dropdown)]] &lt;&gt; "", RIGHT(Table14874532333435363313233343[[#This Row],[Equipment Used (Dropdown)]],6),0)</f>
        <v>0</v>
      </c>
      <c r="J133" s="94"/>
      <c r="K133" s="95">
        <f>Table14874532333435363313233343[[#This Row],[Rate (Auto selects)]]*Table14874532333435363313233343[[#This Row],[Hours Used]]</f>
        <v>0</v>
      </c>
      <c r="S133" s="33"/>
      <c r="T133" s="39"/>
      <c r="U133" s="39"/>
      <c r="V133" s="39"/>
      <c r="W133" s="39"/>
      <c r="X133" s="39"/>
      <c r="Y133" s="112">
        <f>IF(X133 &lt;&gt; "", RIGHT(Table157753112838485868818283848[[#This Row],[Class (Dropdown)]],6),0)</f>
        <v>0</v>
      </c>
      <c r="Z133" s="108"/>
      <c r="AA133" s="107"/>
      <c r="AB133" s="111">
        <f>Table157753112838485868818283848[[#This Row],[Rate (Auto fill)]]*Table157753112838485868818283848[[#This Row],[Hours Groomed]]</f>
        <v>0</v>
      </c>
      <c r="AC133" s="32"/>
      <c r="AE133" s="85"/>
      <c r="AF133" s="85"/>
      <c r="AI133" s="33"/>
      <c r="AJ133" s="39"/>
      <c r="AK133" s="39"/>
      <c r="AL133" s="39"/>
      <c r="AM133" s="76"/>
      <c r="AN133" s="39"/>
      <c r="AO133" s="39"/>
      <c r="AP133" s="33"/>
      <c r="AQ133" s="77"/>
      <c r="AR133" s="39"/>
      <c r="AS133" s="39"/>
      <c r="AT133" s="76"/>
      <c r="AU133" s="39"/>
      <c r="AV133" s="78"/>
      <c r="AW133" s="33"/>
      <c r="AX133" s="77"/>
      <c r="AY133" s="39"/>
      <c r="AZ133" s="39"/>
      <c r="BA133" s="76"/>
      <c r="BB133" s="39"/>
      <c r="BC133" s="78"/>
      <c r="BD133" s="33"/>
      <c r="BE133" s="77"/>
      <c r="BF133" s="39"/>
      <c r="BG133" s="39"/>
      <c r="BH133" s="76"/>
      <c r="BI133" s="39"/>
      <c r="BJ133" s="78"/>
      <c r="BK133" s="33"/>
    </row>
    <row r="134" spans="1:63" x14ac:dyDescent="0.35">
      <c r="A134" s="77"/>
      <c r="B134" s="39"/>
      <c r="C134" s="39"/>
      <c r="D134" s="39"/>
      <c r="E134" s="39"/>
      <c r="F134" s="73"/>
      <c r="G134" s="95">
        <f>Table14874532333435363313233343[[#This Row],[Hours Worked]]*Table14874532333435363313233343[[#This Row],[Rate]]</f>
        <v>0</v>
      </c>
      <c r="H134" s="116"/>
      <c r="I134" s="118">
        <f>IF(Table14874532333435363313233343[[#This Row],[Equipment Used (Dropdown)]] &lt;&gt; "", RIGHT(Table14874532333435363313233343[[#This Row],[Equipment Used (Dropdown)]],6),0)</f>
        <v>0</v>
      </c>
      <c r="J134" s="94"/>
      <c r="K134" s="95">
        <f>Table14874532333435363313233343[[#This Row],[Rate (Auto selects)]]*Table14874532333435363313233343[[#This Row],[Hours Used]]</f>
        <v>0</v>
      </c>
      <c r="S134" s="33"/>
      <c r="T134" s="39"/>
      <c r="U134" s="39"/>
      <c r="V134" s="39"/>
      <c r="W134" s="39"/>
      <c r="X134" s="39"/>
      <c r="Y134" s="112">
        <f>IF(X134 &lt;&gt; "", RIGHT(Table157753112838485868818283848[[#This Row],[Class (Dropdown)]],6),0)</f>
        <v>0</v>
      </c>
      <c r="Z134" s="108"/>
      <c r="AA134" s="107"/>
      <c r="AB134" s="111">
        <f>Table157753112838485868818283848[[#This Row],[Rate (Auto fill)]]*Table157753112838485868818283848[[#This Row],[Hours Groomed]]</f>
        <v>0</v>
      </c>
      <c r="AC134" s="32"/>
      <c r="AE134" s="85"/>
      <c r="AF134" s="85"/>
      <c r="AI134" s="33"/>
      <c r="AJ134" s="39"/>
      <c r="AK134" s="39"/>
      <c r="AL134" s="39"/>
      <c r="AM134" s="76"/>
      <c r="AN134" s="39"/>
      <c r="AO134" s="39"/>
      <c r="AP134" s="33"/>
      <c r="AQ134" s="77"/>
      <c r="AR134" s="39"/>
      <c r="AS134" s="39"/>
      <c r="AT134" s="76"/>
      <c r="AU134" s="39"/>
      <c r="AV134" s="78"/>
      <c r="AW134" s="33"/>
      <c r="AX134" s="77"/>
      <c r="AY134" s="39"/>
      <c r="AZ134" s="39"/>
      <c r="BA134" s="76"/>
      <c r="BB134" s="39"/>
      <c r="BC134" s="78"/>
      <c r="BD134" s="33"/>
      <c r="BE134" s="77"/>
      <c r="BF134" s="39"/>
      <c r="BG134" s="39"/>
      <c r="BH134" s="76"/>
      <c r="BI134" s="39"/>
      <c r="BJ134" s="78"/>
      <c r="BK134" s="33"/>
    </row>
    <row r="135" spans="1:63" x14ac:dyDescent="0.35">
      <c r="A135" s="77"/>
      <c r="B135" s="39"/>
      <c r="C135" s="39"/>
      <c r="D135" s="39"/>
      <c r="E135" s="39"/>
      <c r="F135" s="73"/>
      <c r="G135" s="95">
        <f>Table14874532333435363313233343[[#This Row],[Hours Worked]]*Table14874532333435363313233343[[#This Row],[Rate]]</f>
        <v>0</v>
      </c>
      <c r="H135" s="116"/>
      <c r="I135" s="118">
        <f>IF(Table14874532333435363313233343[[#This Row],[Equipment Used (Dropdown)]] &lt;&gt; "", RIGHT(Table14874532333435363313233343[[#This Row],[Equipment Used (Dropdown)]],6),0)</f>
        <v>0</v>
      </c>
      <c r="J135" s="94"/>
      <c r="K135" s="95">
        <f>Table14874532333435363313233343[[#This Row],[Rate (Auto selects)]]*Table14874532333435363313233343[[#This Row],[Hours Used]]</f>
        <v>0</v>
      </c>
      <c r="S135" s="33"/>
      <c r="T135" s="39"/>
      <c r="U135" s="39"/>
      <c r="V135" s="39"/>
      <c r="W135" s="39"/>
      <c r="X135" s="39"/>
      <c r="Y135" s="112">
        <f>IF(X135 &lt;&gt; "", RIGHT(Table157753112838485868818283848[[#This Row],[Class (Dropdown)]],6),0)</f>
        <v>0</v>
      </c>
      <c r="Z135" s="108"/>
      <c r="AA135" s="107"/>
      <c r="AB135" s="111">
        <f>Table157753112838485868818283848[[#This Row],[Rate (Auto fill)]]*Table157753112838485868818283848[[#This Row],[Hours Groomed]]</f>
        <v>0</v>
      </c>
      <c r="AC135" s="32"/>
      <c r="AE135" s="85"/>
      <c r="AF135" s="85"/>
      <c r="AI135" s="33"/>
      <c r="AJ135" s="39"/>
      <c r="AK135" s="39"/>
      <c r="AL135" s="39"/>
      <c r="AM135" s="76"/>
      <c r="AN135" s="39"/>
      <c r="AO135" s="39"/>
      <c r="AP135" s="33"/>
      <c r="AQ135" s="77"/>
      <c r="AR135" s="39"/>
      <c r="AS135" s="39"/>
      <c r="AT135" s="76"/>
      <c r="AU135" s="39"/>
      <c r="AV135" s="78"/>
      <c r="AW135" s="33"/>
      <c r="AX135" s="77"/>
      <c r="AY135" s="39"/>
      <c r="AZ135" s="39"/>
      <c r="BA135" s="76"/>
      <c r="BB135" s="39"/>
      <c r="BC135" s="78"/>
      <c r="BD135" s="33"/>
      <c r="BE135" s="77"/>
      <c r="BF135" s="39"/>
      <c r="BG135" s="39"/>
      <c r="BH135" s="76"/>
      <c r="BI135" s="39"/>
      <c r="BJ135" s="78"/>
      <c r="BK135" s="33"/>
    </row>
    <row r="136" spans="1:63" x14ac:dyDescent="0.35">
      <c r="A136" s="77"/>
      <c r="B136" s="39"/>
      <c r="C136" s="39"/>
      <c r="D136" s="39"/>
      <c r="E136" s="39"/>
      <c r="F136" s="73"/>
      <c r="G136" s="95">
        <f>Table14874532333435363313233343[[#This Row],[Hours Worked]]*Table14874532333435363313233343[[#This Row],[Rate]]</f>
        <v>0</v>
      </c>
      <c r="H136" s="116"/>
      <c r="I136" s="118">
        <f>IF(Table14874532333435363313233343[[#This Row],[Equipment Used (Dropdown)]] &lt;&gt; "", RIGHT(Table14874532333435363313233343[[#This Row],[Equipment Used (Dropdown)]],6),0)</f>
        <v>0</v>
      </c>
      <c r="J136" s="94"/>
      <c r="K136" s="95">
        <f>Table14874532333435363313233343[[#This Row],[Rate (Auto selects)]]*Table14874532333435363313233343[[#This Row],[Hours Used]]</f>
        <v>0</v>
      </c>
      <c r="S136" s="33"/>
      <c r="T136" s="39"/>
      <c r="U136" s="39"/>
      <c r="V136" s="39"/>
      <c r="W136" s="39"/>
      <c r="X136" s="39"/>
      <c r="Y136" s="112">
        <f>IF(X136 &lt;&gt; "", RIGHT(Table157753112838485868818283848[[#This Row],[Class (Dropdown)]],6),0)</f>
        <v>0</v>
      </c>
      <c r="Z136" s="108"/>
      <c r="AA136" s="107"/>
      <c r="AB136" s="111">
        <f>Table157753112838485868818283848[[#This Row],[Rate (Auto fill)]]*Table157753112838485868818283848[[#This Row],[Hours Groomed]]</f>
        <v>0</v>
      </c>
      <c r="AC136" s="32"/>
      <c r="AE136" s="85"/>
      <c r="AF136" s="85"/>
      <c r="AI136" s="33"/>
      <c r="AJ136" s="39"/>
      <c r="AK136" s="39"/>
      <c r="AL136" s="39"/>
      <c r="AM136" s="76"/>
      <c r="AN136" s="39"/>
      <c r="AO136" s="39"/>
      <c r="AP136" s="33"/>
      <c r="AQ136" s="77"/>
      <c r="AR136" s="39"/>
      <c r="AS136" s="39"/>
      <c r="AT136" s="76"/>
      <c r="AU136" s="39"/>
      <c r="AV136" s="78"/>
      <c r="AW136" s="33"/>
      <c r="AX136" s="77"/>
      <c r="AY136" s="39"/>
      <c r="AZ136" s="39"/>
      <c r="BA136" s="76"/>
      <c r="BB136" s="39"/>
      <c r="BC136" s="78"/>
      <c r="BD136" s="33"/>
      <c r="BE136" s="77"/>
      <c r="BF136" s="39"/>
      <c r="BG136" s="39"/>
      <c r="BH136" s="76"/>
      <c r="BI136" s="39"/>
      <c r="BJ136" s="78"/>
      <c r="BK136" s="33"/>
    </row>
    <row r="137" spans="1:63" x14ac:dyDescent="0.35">
      <c r="A137" s="77"/>
      <c r="B137" s="39"/>
      <c r="C137" s="39"/>
      <c r="D137" s="39"/>
      <c r="E137" s="39"/>
      <c r="F137" s="73"/>
      <c r="G137" s="95">
        <f>Table14874532333435363313233343[[#This Row],[Hours Worked]]*Table14874532333435363313233343[[#This Row],[Rate]]</f>
        <v>0</v>
      </c>
      <c r="H137" s="116"/>
      <c r="I137" s="118">
        <f>IF(Table14874532333435363313233343[[#This Row],[Equipment Used (Dropdown)]] &lt;&gt; "", RIGHT(Table14874532333435363313233343[[#This Row],[Equipment Used (Dropdown)]],6),0)</f>
        <v>0</v>
      </c>
      <c r="J137" s="94"/>
      <c r="K137" s="95">
        <f>Table14874532333435363313233343[[#This Row],[Rate (Auto selects)]]*Table14874532333435363313233343[[#This Row],[Hours Used]]</f>
        <v>0</v>
      </c>
      <c r="S137" s="33"/>
      <c r="T137" s="39"/>
      <c r="U137" s="39"/>
      <c r="V137" s="39"/>
      <c r="W137" s="39"/>
      <c r="X137" s="39"/>
      <c r="Y137" s="112">
        <f>IF(X137 &lt;&gt; "", RIGHT(Table157753112838485868818283848[[#This Row],[Class (Dropdown)]],6),0)</f>
        <v>0</v>
      </c>
      <c r="Z137" s="108"/>
      <c r="AA137" s="107"/>
      <c r="AB137" s="111">
        <f>Table157753112838485868818283848[[#This Row],[Rate (Auto fill)]]*Table157753112838485868818283848[[#This Row],[Hours Groomed]]</f>
        <v>0</v>
      </c>
      <c r="AC137" s="32"/>
      <c r="AE137" s="85"/>
      <c r="AF137" s="85"/>
      <c r="AI137" s="33"/>
      <c r="AJ137" s="39"/>
      <c r="AK137" s="39"/>
      <c r="AL137" s="39"/>
      <c r="AM137" s="76"/>
      <c r="AN137" s="39"/>
      <c r="AO137" s="39"/>
      <c r="AP137" s="33"/>
      <c r="AQ137" s="77"/>
      <c r="AR137" s="39"/>
      <c r="AS137" s="39"/>
      <c r="AT137" s="76"/>
      <c r="AU137" s="39"/>
      <c r="AV137" s="78"/>
      <c r="AW137" s="33"/>
      <c r="AX137" s="77"/>
      <c r="AY137" s="39"/>
      <c r="AZ137" s="39"/>
      <c r="BA137" s="76"/>
      <c r="BB137" s="39"/>
      <c r="BC137" s="78"/>
      <c r="BD137" s="33"/>
      <c r="BE137" s="77"/>
      <c r="BF137" s="39"/>
      <c r="BG137" s="39"/>
      <c r="BH137" s="76"/>
      <c r="BI137" s="39"/>
      <c r="BJ137" s="78"/>
      <c r="BK137" s="33"/>
    </row>
    <row r="138" spans="1:63" x14ac:dyDescent="0.35">
      <c r="A138" s="77"/>
      <c r="B138" s="39"/>
      <c r="C138" s="39"/>
      <c r="D138" s="39"/>
      <c r="E138" s="39"/>
      <c r="F138" s="73"/>
      <c r="G138" s="95">
        <f>Table14874532333435363313233343[[#This Row],[Hours Worked]]*Table14874532333435363313233343[[#This Row],[Rate]]</f>
        <v>0</v>
      </c>
      <c r="H138" s="116"/>
      <c r="I138" s="118">
        <f>IF(Table14874532333435363313233343[[#This Row],[Equipment Used (Dropdown)]] &lt;&gt; "", RIGHT(Table14874532333435363313233343[[#This Row],[Equipment Used (Dropdown)]],6),0)</f>
        <v>0</v>
      </c>
      <c r="J138" s="94"/>
      <c r="K138" s="95">
        <f>Table14874532333435363313233343[[#This Row],[Rate (Auto selects)]]*Table14874532333435363313233343[[#This Row],[Hours Used]]</f>
        <v>0</v>
      </c>
      <c r="S138" s="33"/>
      <c r="T138" s="39"/>
      <c r="U138" s="39"/>
      <c r="V138" s="39"/>
      <c r="W138" s="39"/>
      <c r="X138" s="39"/>
      <c r="Y138" s="112">
        <f>IF(X138 &lt;&gt; "", RIGHT(Table157753112838485868818283848[[#This Row],[Class (Dropdown)]],6),0)</f>
        <v>0</v>
      </c>
      <c r="Z138" s="108"/>
      <c r="AA138" s="107"/>
      <c r="AB138" s="111">
        <f>Table157753112838485868818283848[[#This Row],[Rate (Auto fill)]]*Table157753112838485868818283848[[#This Row],[Hours Groomed]]</f>
        <v>0</v>
      </c>
      <c r="AC138" s="32"/>
      <c r="AE138" s="85"/>
      <c r="AF138" s="85"/>
      <c r="AI138" s="33"/>
      <c r="AJ138" s="39"/>
      <c r="AK138" s="39"/>
      <c r="AL138" s="39"/>
      <c r="AM138" s="76"/>
      <c r="AN138" s="39"/>
      <c r="AO138" s="39"/>
      <c r="AP138" s="33"/>
      <c r="AQ138" s="77"/>
      <c r="AR138" s="39"/>
      <c r="AS138" s="39"/>
      <c r="AT138" s="76"/>
      <c r="AU138" s="39"/>
      <c r="AV138" s="78"/>
      <c r="AW138" s="33"/>
      <c r="AX138" s="77"/>
      <c r="AY138" s="39"/>
      <c r="AZ138" s="39"/>
      <c r="BA138" s="76"/>
      <c r="BB138" s="39"/>
      <c r="BC138" s="78"/>
      <c r="BD138" s="33"/>
      <c r="BE138" s="77"/>
      <c r="BF138" s="39"/>
      <c r="BG138" s="39"/>
      <c r="BH138" s="76"/>
      <c r="BI138" s="39"/>
      <c r="BJ138" s="78"/>
      <c r="BK138" s="33"/>
    </row>
    <row r="139" spans="1:63" x14ac:dyDescent="0.35">
      <c r="A139" s="77"/>
      <c r="B139" s="39"/>
      <c r="C139" s="39"/>
      <c r="D139" s="39"/>
      <c r="E139" s="39"/>
      <c r="F139" s="73"/>
      <c r="G139" s="95">
        <f>Table14874532333435363313233343[[#This Row],[Hours Worked]]*Table14874532333435363313233343[[#This Row],[Rate]]</f>
        <v>0</v>
      </c>
      <c r="H139" s="116"/>
      <c r="I139" s="118">
        <f>IF(Table14874532333435363313233343[[#This Row],[Equipment Used (Dropdown)]] &lt;&gt; "", RIGHT(Table14874532333435363313233343[[#This Row],[Equipment Used (Dropdown)]],6),0)</f>
        <v>0</v>
      </c>
      <c r="J139" s="94"/>
      <c r="K139" s="95">
        <f>Table14874532333435363313233343[[#This Row],[Rate (Auto selects)]]*Table14874532333435363313233343[[#This Row],[Hours Used]]</f>
        <v>0</v>
      </c>
      <c r="S139" s="33"/>
      <c r="T139" s="39"/>
      <c r="U139" s="39"/>
      <c r="V139" s="39"/>
      <c r="W139" s="39"/>
      <c r="X139" s="39"/>
      <c r="Y139" s="112">
        <f>IF(X139 &lt;&gt; "", RIGHT(Table157753112838485868818283848[[#This Row],[Class (Dropdown)]],6),0)</f>
        <v>0</v>
      </c>
      <c r="Z139" s="108"/>
      <c r="AA139" s="107"/>
      <c r="AB139" s="111">
        <f>Table157753112838485868818283848[[#This Row],[Rate (Auto fill)]]*Table157753112838485868818283848[[#This Row],[Hours Groomed]]</f>
        <v>0</v>
      </c>
      <c r="AC139" s="32"/>
      <c r="AE139" s="85"/>
      <c r="AF139" s="85"/>
      <c r="AI139" s="33"/>
      <c r="AJ139" s="39"/>
      <c r="AK139" s="39"/>
      <c r="AL139" s="39"/>
      <c r="AM139" s="76"/>
      <c r="AN139" s="39"/>
      <c r="AO139" s="39"/>
      <c r="AP139" s="33"/>
      <c r="AQ139" s="77"/>
      <c r="AR139" s="39"/>
      <c r="AS139" s="39"/>
      <c r="AT139" s="76"/>
      <c r="AU139" s="39"/>
      <c r="AV139" s="78"/>
      <c r="AW139" s="33"/>
      <c r="AX139" s="77"/>
      <c r="AY139" s="39"/>
      <c r="AZ139" s="39"/>
      <c r="BA139" s="76"/>
      <c r="BB139" s="39"/>
      <c r="BC139" s="78"/>
      <c r="BD139" s="33"/>
      <c r="BE139" s="77"/>
      <c r="BF139" s="39"/>
      <c r="BG139" s="39"/>
      <c r="BH139" s="76"/>
      <c r="BI139" s="39"/>
      <c r="BJ139" s="78"/>
      <c r="BK139" s="33"/>
    </row>
    <row r="140" spans="1:63" x14ac:dyDescent="0.35">
      <c r="A140" s="77"/>
      <c r="B140" s="39"/>
      <c r="C140" s="39"/>
      <c r="D140" s="39"/>
      <c r="E140" s="39"/>
      <c r="F140" s="73"/>
      <c r="G140" s="95">
        <f>Table14874532333435363313233343[[#This Row],[Hours Worked]]*Table14874532333435363313233343[[#This Row],[Rate]]</f>
        <v>0</v>
      </c>
      <c r="H140" s="116"/>
      <c r="I140" s="118">
        <f>IF(Table14874532333435363313233343[[#This Row],[Equipment Used (Dropdown)]] &lt;&gt; "", RIGHT(Table14874532333435363313233343[[#This Row],[Equipment Used (Dropdown)]],6),0)</f>
        <v>0</v>
      </c>
      <c r="J140" s="94"/>
      <c r="K140" s="95">
        <f>Table14874532333435363313233343[[#This Row],[Rate (Auto selects)]]*Table14874532333435363313233343[[#This Row],[Hours Used]]</f>
        <v>0</v>
      </c>
      <c r="S140" s="33"/>
      <c r="T140" s="39"/>
      <c r="U140" s="39"/>
      <c r="V140" s="39"/>
      <c r="W140" s="39"/>
      <c r="X140" s="39"/>
      <c r="Y140" s="112">
        <f>IF(X140 &lt;&gt; "", RIGHT(Table157753112838485868818283848[[#This Row],[Class (Dropdown)]],6),0)</f>
        <v>0</v>
      </c>
      <c r="Z140" s="108"/>
      <c r="AA140" s="107"/>
      <c r="AB140" s="111">
        <f>Table157753112838485868818283848[[#This Row],[Rate (Auto fill)]]*Table157753112838485868818283848[[#This Row],[Hours Groomed]]</f>
        <v>0</v>
      </c>
      <c r="AC140" s="32"/>
      <c r="AE140" s="85"/>
      <c r="AF140" s="85"/>
      <c r="AI140" s="33"/>
      <c r="AJ140" s="39"/>
      <c r="AK140" s="39"/>
      <c r="AL140" s="39"/>
      <c r="AM140" s="76"/>
      <c r="AN140" s="39"/>
      <c r="AO140" s="39"/>
      <c r="AP140" s="33"/>
      <c r="AQ140" s="77"/>
      <c r="AR140" s="39"/>
      <c r="AS140" s="39"/>
      <c r="AT140" s="76"/>
      <c r="AU140" s="39"/>
      <c r="AV140" s="78"/>
      <c r="AW140" s="33"/>
      <c r="AX140" s="77"/>
      <c r="AY140" s="39"/>
      <c r="AZ140" s="39"/>
      <c r="BA140" s="76"/>
      <c r="BB140" s="39"/>
      <c r="BC140" s="78"/>
      <c r="BD140" s="33"/>
      <c r="BE140" s="77"/>
      <c r="BF140" s="39"/>
      <c r="BG140" s="39"/>
      <c r="BH140" s="76"/>
      <c r="BI140" s="39"/>
      <c r="BJ140" s="78"/>
      <c r="BK140" s="33"/>
    </row>
    <row r="141" spans="1:63" x14ac:dyDescent="0.35">
      <c r="A141" s="77"/>
      <c r="B141" s="39"/>
      <c r="C141" s="39"/>
      <c r="D141" s="39"/>
      <c r="E141" s="39"/>
      <c r="F141" s="73"/>
      <c r="G141" s="95">
        <f>Table14874532333435363313233343[[#This Row],[Hours Worked]]*Table14874532333435363313233343[[#This Row],[Rate]]</f>
        <v>0</v>
      </c>
      <c r="H141" s="116"/>
      <c r="I141" s="118">
        <f>IF(Table14874532333435363313233343[[#This Row],[Equipment Used (Dropdown)]] &lt;&gt; "", RIGHT(Table14874532333435363313233343[[#This Row],[Equipment Used (Dropdown)]],6),0)</f>
        <v>0</v>
      </c>
      <c r="J141" s="94"/>
      <c r="K141" s="95">
        <f>Table14874532333435363313233343[[#This Row],[Rate (Auto selects)]]*Table14874532333435363313233343[[#This Row],[Hours Used]]</f>
        <v>0</v>
      </c>
      <c r="S141" s="33"/>
      <c r="T141" s="39"/>
      <c r="U141" s="39"/>
      <c r="V141" s="39"/>
      <c r="W141" s="39"/>
      <c r="X141" s="39"/>
      <c r="Y141" s="112">
        <f>IF(X141 &lt;&gt; "", RIGHT(Table157753112838485868818283848[[#This Row],[Class (Dropdown)]],6),0)</f>
        <v>0</v>
      </c>
      <c r="Z141" s="108"/>
      <c r="AA141" s="107"/>
      <c r="AB141" s="111">
        <f>Table157753112838485868818283848[[#This Row],[Rate (Auto fill)]]*Table157753112838485868818283848[[#This Row],[Hours Groomed]]</f>
        <v>0</v>
      </c>
      <c r="AC141" s="32"/>
      <c r="AE141" s="85"/>
      <c r="AF141" s="85"/>
      <c r="AI141" s="33"/>
      <c r="AJ141" s="39"/>
      <c r="AK141" s="39"/>
      <c r="AL141" s="39"/>
      <c r="AM141" s="76"/>
      <c r="AN141" s="39"/>
      <c r="AO141" s="39"/>
      <c r="AP141" s="33"/>
      <c r="AQ141" s="77"/>
      <c r="AR141" s="39"/>
      <c r="AS141" s="39"/>
      <c r="AT141" s="76"/>
      <c r="AU141" s="39"/>
      <c r="AV141" s="78"/>
      <c r="AW141" s="33"/>
      <c r="AX141" s="77"/>
      <c r="AY141" s="39"/>
      <c r="AZ141" s="39"/>
      <c r="BA141" s="76"/>
      <c r="BB141" s="39"/>
      <c r="BC141" s="78"/>
      <c r="BD141" s="33"/>
      <c r="BE141" s="77"/>
      <c r="BF141" s="39"/>
      <c r="BG141" s="39"/>
      <c r="BH141" s="76"/>
      <c r="BI141" s="39"/>
      <c r="BJ141" s="78"/>
      <c r="BK141" s="33"/>
    </row>
    <row r="142" spans="1:63" x14ac:dyDescent="0.35">
      <c r="A142" s="77"/>
      <c r="B142" s="39"/>
      <c r="C142" s="39"/>
      <c r="D142" s="39"/>
      <c r="E142" s="39"/>
      <c r="F142" s="73"/>
      <c r="G142" s="95">
        <f>Table14874532333435363313233343[[#This Row],[Hours Worked]]*Table14874532333435363313233343[[#This Row],[Rate]]</f>
        <v>0</v>
      </c>
      <c r="H142" s="116"/>
      <c r="I142" s="118">
        <f>IF(Table14874532333435363313233343[[#This Row],[Equipment Used (Dropdown)]] &lt;&gt; "", RIGHT(Table14874532333435363313233343[[#This Row],[Equipment Used (Dropdown)]],6),0)</f>
        <v>0</v>
      </c>
      <c r="J142" s="94"/>
      <c r="K142" s="95">
        <f>Table14874532333435363313233343[[#This Row],[Rate (Auto selects)]]*Table14874532333435363313233343[[#This Row],[Hours Used]]</f>
        <v>0</v>
      </c>
      <c r="S142" s="33"/>
      <c r="T142" s="39"/>
      <c r="U142" s="39"/>
      <c r="V142" s="39"/>
      <c r="W142" s="39"/>
      <c r="X142" s="39"/>
      <c r="Y142" s="112">
        <f>IF(X142 &lt;&gt; "", RIGHT(Table157753112838485868818283848[[#This Row],[Class (Dropdown)]],6),0)</f>
        <v>0</v>
      </c>
      <c r="Z142" s="108"/>
      <c r="AA142" s="107"/>
      <c r="AB142" s="111">
        <f>Table157753112838485868818283848[[#This Row],[Rate (Auto fill)]]*Table157753112838485868818283848[[#This Row],[Hours Groomed]]</f>
        <v>0</v>
      </c>
      <c r="AC142" s="32"/>
      <c r="AE142" s="85"/>
      <c r="AF142" s="85"/>
      <c r="AI142" s="33"/>
      <c r="AJ142" s="39"/>
      <c r="AK142" s="39"/>
      <c r="AL142" s="39"/>
      <c r="AM142" s="76"/>
      <c r="AN142" s="39"/>
      <c r="AO142" s="39"/>
      <c r="AP142" s="33"/>
      <c r="AQ142" s="77"/>
      <c r="AR142" s="39"/>
      <c r="AS142" s="39"/>
      <c r="AT142" s="76"/>
      <c r="AU142" s="39"/>
      <c r="AV142" s="78"/>
      <c r="AW142" s="33"/>
      <c r="AX142" s="77"/>
      <c r="AY142" s="39"/>
      <c r="AZ142" s="39"/>
      <c r="BA142" s="76"/>
      <c r="BB142" s="39"/>
      <c r="BC142" s="78"/>
      <c r="BD142" s="33"/>
      <c r="BE142" s="77"/>
      <c r="BF142" s="39"/>
      <c r="BG142" s="39"/>
      <c r="BH142" s="76"/>
      <c r="BI142" s="39"/>
      <c r="BJ142" s="78"/>
      <c r="BK142" s="33"/>
    </row>
    <row r="143" spans="1:63" x14ac:dyDescent="0.35">
      <c r="A143" s="77"/>
      <c r="B143" s="39"/>
      <c r="C143" s="39"/>
      <c r="D143" s="39"/>
      <c r="E143" s="39"/>
      <c r="F143" s="73"/>
      <c r="G143" s="95">
        <f>Table14874532333435363313233343[[#This Row],[Hours Worked]]*Table14874532333435363313233343[[#This Row],[Rate]]</f>
        <v>0</v>
      </c>
      <c r="H143" s="116"/>
      <c r="I143" s="118">
        <f>IF(Table14874532333435363313233343[[#This Row],[Equipment Used (Dropdown)]] &lt;&gt; "", RIGHT(Table14874532333435363313233343[[#This Row],[Equipment Used (Dropdown)]],6),0)</f>
        <v>0</v>
      </c>
      <c r="J143" s="94"/>
      <c r="K143" s="95">
        <f>Table14874532333435363313233343[[#This Row],[Rate (Auto selects)]]*Table14874532333435363313233343[[#This Row],[Hours Used]]</f>
        <v>0</v>
      </c>
      <c r="S143" s="33"/>
      <c r="T143" s="39"/>
      <c r="U143" s="39"/>
      <c r="V143" s="39"/>
      <c r="W143" s="39"/>
      <c r="X143" s="39"/>
      <c r="Y143" s="112">
        <f>IF(X143 &lt;&gt; "", RIGHT(Table157753112838485868818283848[[#This Row],[Class (Dropdown)]],6),0)</f>
        <v>0</v>
      </c>
      <c r="Z143" s="108"/>
      <c r="AA143" s="107"/>
      <c r="AB143" s="111">
        <f>Table157753112838485868818283848[[#This Row],[Rate (Auto fill)]]*Table157753112838485868818283848[[#This Row],[Hours Groomed]]</f>
        <v>0</v>
      </c>
      <c r="AC143" s="32"/>
      <c r="AE143" s="85"/>
      <c r="AF143" s="85"/>
      <c r="AI143" s="33"/>
      <c r="AJ143" s="39"/>
      <c r="AK143" s="39"/>
      <c r="AL143" s="39"/>
      <c r="AM143" s="76"/>
      <c r="AN143" s="39"/>
      <c r="AO143" s="39"/>
      <c r="AP143" s="33"/>
      <c r="AQ143" s="77"/>
      <c r="AR143" s="39"/>
      <c r="AS143" s="39"/>
      <c r="AT143" s="76"/>
      <c r="AU143" s="39"/>
      <c r="AV143" s="78"/>
      <c r="AW143" s="33"/>
      <c r="AX143" s="77"/>
      <c r="AY143" s="39"/>
      <c r="AZ143" s="39"/>
      <c r="BA143" s="76"/>
      <c r="BB143" s="39"/>
      <c r="BC143" s="78"/>
      <c r="BD143" s="33"/>
      <c r="BE143" s="77"/>
      <c r="BF143" s="39"/>
      <c r="BG143" s="39"/>
      <c r="BH143" s="76"/>
      <c r="BI143" s="39"/>
      <c r="BJ143" s="78"/>
      <c r="BK143" s="33"/>
    </row>
    <row r="144" spans="1:63" x14ac:dyDescent="0.35">
      <c r="A144" s="77"/>
      <c r="B144" s="39"/>
      <c r="C144" s="39"/>
      <c r="D144" s="39"/>
      <c r="E144" s="39"/>
      <c r="F144" s="73"/>
      <c r="G144" s="95">
        <f>Table14874532333435363313233343[[#This Row],[Hours Worked]]*Table14874532333435363313233343[[#This Row],[Rate]]</f>
        <v>0</v>
      </c>
      <c r="H144" s="116"/>
      <c r="I144" s="118">
        <f>IF(Table14874532333435363313233343[[#This Row],[Equipment Used (Dropdown)]] &lt;&gt; "", RIGHT(Table14874532333435363313233343[[#This Row],[Equipment Used (Dropdown)]],6),0)</f>
        <v>0</v>
      </c>
      <c r="J144" s="94"/>
      <c r="K144" s="95">
        <f>Table14874532333435363313233343[[#This Row],[Rate (Auto selects)]]*Table14874532333435363313233343[[#This Row],[Hours Used]]</f>
        <v>0</v>
      </c>
      <c r="S144" s="33"/>
      <c r="T144" s="39"/>
      <c r="U144" s="39"/>
      <c r="V144" s="39"/>
      <c r="W144" s="39"/>
      <c r="X144" s="39"/>
      <c r="Y144" s="112">
        <f>IF(X144 &lt;&gt; "", RIGHT(Table157753112838485868818283848[[#This Row],[Class (Dropdown)]],6),0)</f>
        <v>0</v>
      </c>
      <c r="Z144" s="108"/>
      <c r="AA144" s="107"/>
      <c r="AB144" s="111">
        <f>Table157753112838485868818283848[[#This Row],[Rate (Auto fill)]]*Table157753112838485868818283848[[#This Row],[Hours Groomed]]</f>
        <v>0</v>
      </c>
      <c r="AC144" s="32"/>
      <c r="AE144" s="85"/>
      <c r="AF144" s="85"/>
      <c r="AI144" s="33"/>
      <c r="AJ144" s="39"/>
      <c r="AK144" s="39"/>
      <c r="AL144" s="39"/>
      <c r="AM144" s="76"/>
      <c r="AN144" s="39"/>
      <c r="AO144" s="39"/>
      <c r="AP144" s="33"/>
      <c r="AQ144" s="77"/>
      <c r="AR144" s="39"/>
      <c r="AS144" s="39"/>
      <c r="AT144" s="76"/>
      <c r="AU144" s="39"/>
      <c r="AV144" s="78"/>
      <c r="AW144" s="33"/>
      <c r="AX144" s="77"/>
      <c r="AY144" s="39"/>
      <c r="AZ144" s="39"/>
      <c r="BA144" s="76"/>
      <c r="BB144" s="39"/>
      <c r="BC144" s="78"/>
      <c r="BD144" s="33"/>
      <c r="BE144" s="77"/>
      <c r="BF144" s="39"/>
      <c r="BG144" s="39"/>
      <c r="BH144" s="76"/>
      <c r="BI144" s="39"/>
      <c r="BJ144" s="78"/>
      <c r="BK144" s="33"/>
    </row>
    <row r="145" spans="1:63" x14ac:dyDescent="0.35">
      <c r="A145" s="77"/>
      <c r="B145" s="39"/>
      <c r="C145" s="39"/>
      <c r="D145" s="39"/>
      <c r="E145" s="39"/>
      <c r="F145" s="73"/>
      <c r="G145" s="95">
        <f>Table14874532333435363313233343[[#This Row],[Hours Worked]]*Table14874532333435363313233343[[#This Row],[Rate]]</f>
        <v>0</v>
      </c>
      <c r="H145" s="116"/>
      <c r="I145" s="118">
        <f>IF(Table14874532333435363313233343[[#This Row],[Equipment Used (Dropdown)]] &lt;&gt; "", RIGHT(Table14874532333435363313233343[[#This Row],[Equipment Used (Dropdown)]],6),0)</f>
        <v>0</v>
      </c>
      <c r="J145" s="94"/>
      <c r="K145" s="95">
        <f>Table14874532333435363313233343[[#This Row],[Rate (Auto selects)]]*Table14874532333435363313233343[[#This Row],[Hours Used]]</f>
        <v>0</v>
      </c>
      <c r="S145" s="33"/>
      <c r="T145" s="39"/>
      <c r="U145" s="39"/>
      <c r="V145" s="39"/>
      <c r="W145" s="39"/>
      <c r="X145" s="39"/>
      <c r="Y145" s="112">
        <f>IF(X145 &lt;&gt; "", RIGHT(Table157753112838485868818283848[[#This Row],[Class (Dropdown)]],6),0)</f>
        <v>0</v>
      </c>
      <c r="Z145" s="108"/>
      <c r="AA145" s="107"/>
      <c r="AB145" s="111">
        <f>Table157753112838485868818283848[[#This Row],[Rate (Auto fill)]]*Table157753112838485868818283848[[#This Row],[Hours Groomed]]</f>
        <v>0</v>
      </c>
      <c r="AC145" s="32"/>
      <c r="AE145" s="85"/>
      <c r="AF145" s="85"/>
      <c r="AI145" s="33"/>
      <c r="AJ145" s="39"/>
      <c r="AK145" s="39"/>
      <c r="AL145" s="39"/>
      <c r="AM145" s="76"/>
      <c r="AN145" s="39"/>
      <c r="AO145" s="39"/>
      <c r="AP145" s="33"/>
      <c r="AQ145" s="77"/>
      <c r="AR145" s="39"/>
      <c r="AS145" s="39"/>
      <c r="AT145" s="76"/>
      <c r="AU145" s="39"/>
      <c r="AV145" s="78"/>
      <c r="AW145" s="33"/>
      <c r="AX145" s="77"/>
      <c r="AY145" s="39"/>
      <c r="AZ145" s="39"/>
      <c r="BA145" s="76"/>
      <c r="BB145" s="39"/>
      <c r="BC145" s="78"/>
      <c r="BD145" s="33"/>
      <c r="BE145" s="77"/>
      <c r="BF145" s="39"/>
      <c r="BG145" s="39"/>
      <c r="BH145" s="76"/>
      <c r="BI145" s="39"/>
      <c r="BJ145" s="78"/>
      <c r="BK145" s="33"/>
    </row>
    <row r="146" spans="1:63" x14ac:dyDescent="0.35">
      <c r="A146" s="77"/>
      <c r="B146" s="39"/>
      <c r="C146" s="39"/>
      <c r="D146" s="39"/>
      <c r="E146" s="39"/>
      <c r="F146" s="73"/>
      <c r="G146" s="95">
        <f>Table14874532333435363313233343[[#This Row],[Hours Worked]]*Table14874532333435363313233343[[#This Row],[Rate]]</f>
        <v>0</v>
      </c>
      <c r="H146" s="116"/>
      <c r="I146" s="118">
        <f>IF(Table14874532333435363313233343[[#This Row],[Equipment Used (Dropdown)]] &lt;&gt; "", RIGHT(Table14874532333435363313233343[[#This Row],[Equipment Used (Dropdown)]],6),0)</f>
        <v>0</v>
      </c>
      <c r="J146" s="94"/>
      <c r="K146" s="95">
        <f>Table14874532333435363313233343[[#This Row],[Rate (Auto selects)]]*Table14874532333435363313233343[[#This Row],[Hours Used]]</f>
        <v>0</v>
      </c>
      <c r="S146" s="33"/>
      <c r="T146" s="39"/>
      <c r="U146" s="39"/>
      <c r="V146" s="39"/>
      <c r="W146" s="39"/>
      <c r="X146" s="39"/>
      <c r="Y146" s="112">
        <f>IF(X146 &lt;&gt; "", RIGHT(Table157753112838485868818283848[[#This Row],[Class (Dropdown)]],6),0)</f>
        <v>0</v>
      </c>
      <c r="Z146" s="108"/>
      <c r="AA146" s="107"/>
      <c r="AB146" s="111">
        <f>Table157753112838485868818283848[[#This Row],[Rate (Auto fill)]]*Table157753112838485868818283848[[#This Row],[Hours Groomed]]</f>
        <v>0</v>
      </c>
      <c r="AC146" s="32"/>
      <c r="AE146" s="85"/>
      <c r="AF146" s="85"/>
      <c r="AI146" s="33"/>
      <c r="AJ146" s="39"/>
      <c r="AK146" s="39"/>
      <c r="AL146" s="39"/>
      <c r="AM146" s="76"/>
      <c r="AN146" s="39"/>
      <c r="AO146" s="39"/>
      <c r="AP146" s="33"/>
      <c r="AQ146" s="77"/>
      <c r="AR146" s="39"/>
      <c r="AS146" s="39"/>
      <c r="AT146" s="76"/>
      <c r="AU146" s="39"/>
      <c r="AV146" s="78"/>
      <c r="AW146" s="33"/>
      <c r="AX146" s="77"/>
      <c r="AY146" s="39"/>
      <c r="AZ146" s="39"/>
      <c r="BA146" s="76"/>
      <c r="BB146" s="39"/>
      <c r="BC146" s="78"/>
      <c r="BD146" s="33"/>
      <c r="BE146" s="77"/>
      <c r="BF146" s="39"/>
      <c r="BG146" s="39"/>
      <c r="BH146" s="76"/>
      <c r="BI146" s="39"/>
      <c r="BJ146" s="78"/>
      <c r="BK146" s="33"/>
    </row>
    <row r="147" spans="1:63" x14ac:dyDescent="0.35">
      <c r="A147" s="77"/>
      <c r="B147" s="39"/>
      <c r="C147" s="39"/>
      <c r="D147" s="39"/>
      <c r="E147" s="39"/>
      <c r="F147" s="73"/>
      <c r="G147" s="95">
        <f>Table14874532333435363313233343[[#This Row],[Hours Worked]]*Table14874532333435363313233343[[#This Row],[Rate]]</f>
        <v>0</v>
      </c>
      <c r="H147" s="116"/>
      <c r="I147" s="118">
        <f>IF(Table14874532333435363313233343[[#This Row],[Equipment Used (Dropdown)]] &lt;&gt; "", RIGHT(Table14874532333435363313233343[[#This Row],[Equipment Used (Dropdown)]],6),0)</f>
        <v>0</v>
      </c>
      <c r="J147" s="94"/>
      <c r="K147" s="95">
        <f>Table14874532333435363313233343[[#This Row],[Rate (Auto selects)]]*Table14874532333435363313233343[[#This Row],[Hours Used]]</f>
        <v>0</v>
      </c>
      <c r="S147" s="33"/>
      <c r="T147" s="39"/>
      <c r="U147" s="39"/>
      <c r="V147" s="39"/>
      <c r="W147" s="39"/>
      <c r="X147" s="39"/>
      <c r="Y147" s="112">
        <f>IF(X147 &lt;&gt; "", RIGHT(Table157753112838485868818283848[[#This Row],[Class (Dropdown)]],6),0)</f>
        <v>0</v>
      </c>
      <c r="Z147" s="108"/>
      <c r="AA147" s="107"/>
      <c r="AB147" s="111">
        <f>Table157753112838485868818283848[[#This Row],[Rate (Auto fill)]]*Table157753112838485868818283848[[#This Row],[Hours Groomed]]</f>
        <v>0</v>
      </c>
      <c r="AC147" s="32"/>
      <c r="AE147" s="85"/>
      <c r="AF147" s="85"/>
      <c r="AI147" s="33"/>
      <c r="AJ147" s="39"/>
      <c r="AK147" s="39"/>
      <c r="AL147" s="39"/>
      <c r="AM147" s="76"/>
      <c r="AN147" s="39"/>
      <c r="AO147" s="39"/>
      <c r="AP147" s="33"/>
      <c r="AQ147" s="77"/>
      <c r="AR147" s="39"/>
      <c r="AS147" s="39"/>
      <c r="AT147" s="76"/>
      <c r="AU147" s="39"/>
      <c r="AV147" s="78"/>
      <c r="AW147" s="33"/>
      <c r="AX147" s="77"/>
      <c r="AY147" s="39"/>
      <c r="AZ147" s="39"/>
      <c r="BA147" s="76"/>
      <c r="BB147" s="39"/>
      <c r="BC147" s="78"/>
      <c r="BD147" s="33"/>
      <c r="BE147" s="77"/>
      <c r="BF147" s="39"/>
      <c r="BG147" s="39"/>
      <c r="BH147" s="76"/>
      <c r="BI147" s="39"/>
      <c r="BJ147" s="78"/>
      <c r="BK147" s="33"/>
    </row>
    <row r="148" spans="1:63" x14ac:dyDescent="0.35">
      <c r="A148" s="77"/>
      <c r="B148" s="39"/>
      <c r="C148" s="39"/>
      <c r="D148" s="39"/>
      <c r="E148" s="39"/>
      <c r="F148" s="73"/>
      <c r="G148" s="95">
        <f>Table14874532333435363313233343[[#This Row],[Hours Worked]]*Table14874532333435363313233343[[#This Row],[Rate]]</f>
        <v>0</v>
      </c>
      <c r="H148" s="116"/>
      <c r="I148" s="118">
        <f>IF(Table14874532333435363313233343[[#This Row],[Equipment Used (Dropdown)]] &lt;&gt; "", RIGHT(Table14874532333435363313233343[[#This Row],[Equipment Used (Dropdown)]],6),0)</f>
        <v>0</v>
      </c>
      <c r="J148" s="94"/>
      <c r="K148" s="95">
        <f>Table14874532333435363313233343[[#This Row],[Rate (Auto selects)]]*Table14874532333435363313233343[[#This Row],[Hours Used]]</f>
        <v>0</v>
      </c>
      <c r="S148" s="33"/>
      <c r="T148" s="39"/>
      <c r="U148" s="39"/>
      <c r="V148" s="39"/>
      <c r="W148" s="39"/>
      <c r="X148" s="39"/>
      <c r="Y148" s="112">
        <f>IF(X148 &lt;&gt; "", RIGHT(Table157753112838485868818283848[[#This Row],[Class (Dropdown)]],6),0)</f>
        <v>0</v>
      </c>
      <c r="Z148" s="108"/>
      <c r="AA148" s="107"/>
      <c r="AB148" s="111">
        <f>Table157753112838485868818283848[[#This Row],[Rate (Auto fill)]]*Table157753112838485868818283848[[#This Row],[Hours Groomed]]</f>
        <v>0</v>
      </c>
      <c r="AC148" s="32"/>
      <c r="AE148" s="85"/>
      <c r="AF148" s="85"/>
      <c r="AI148" s="33"/>
      <c r="AJ148" s="39"/>
      <c r="AK148" s="39"/>
      <c r="AL148" s="39"/>
      <c r="AM148" s="76"/>
      <c r="AN148" s="39"/>
      <c r="AO148" s="39"/>
      <c r="AP148" s="33"/>
      <c r="AQ148" s="77"/>
      <c r="AR148" s="39"/>
      <c r="AS148" s="39"/>
      <c r="AT148" s="76"/>
      <c r="AU148" s="39"/>
      <c r="AV148" s="78"/>
      <c r="AW148" s="33"/>
      <c r="AX148" s="77"/>
      <c r="AY148" s="39"/>
      <c r="AZ148" s="39"/>
      <c r="BA148" s="76"/>
      <c r="BB148" s="39"/>
      <c r="BC148" s="78"/>
      <c r="BD148" s="33"/>
      <c r="BE148" s="77"/>
      <c r="BF148" s="39"/>
      <c r="BG148" s="39"/>
      <c r="BH148" s="76"/>
      <c r="BI148" s="39"/>
      <c r="BJ148" s="78"/>
      <c r="BK148" s="33"/>
    </row>
    <row r="149" spans="1:63" x14ac:dyDescent="0.35">
      <c r="A149" s="77"/>
      <c r="B149" s="39"/>
      <c r="C149" s="39"/>
      <c r="D149" s="39"/>
      <c r="E149" s="39"/>
      <c r="F149" s="73"/>
      <c r="G149" s="95">
        <f>Table14874532333435363313233343[[#This Row],[Hours Worked]]*Table14874532333435363313233343[[#This Row],[Rate]]</f>
        <v>0</v>
      </c>
      <c r="H149" s="116"/>
      <c r="I149" s="118">
        <f>IF(Table14874532333435363313233343[[#This Row],[Equipment Used (Dropdown)]] &lt;&gt; "", RIGHT(Table14874532333435363313233343[[#This Row],[Equipment Used (Dropdown)]],6),0)</f>
        <v>0</v>
      </c>
      <c r="J149" s="94"/>
      <c r="K149" s="95">
        <f>Table14874532333435363313233343[[#This Row],[Rate (Auto selects)]]*Table14874532333435363313233343[[#This Row],[Hours Used]]</f>
        <v>0</v>
      </c>
      <c r="S149" s="33"/>
      <c r="T149" s="39"/>
      <c r="U149" s="39"/>
      <c r="V149" s="39"/>
      <c r="W149" s="39"/>
      <c r="X149" s="39"/>
      <c r="Y149" s="112">
        <f>IF(X149 &lt;&gt; "", RIGHT(Table157753112838485868818283848[[#This Row],[Class (Dropdown)]],6),0)</f>
        <v>0</v>
      </c>
      <c r="Z149" s="108"/>
      <c r="AA149" s="107"/>
      <c r="AB149" s="111">
        <f>Table157753112838485868818283848[[#This Row],[Rate (Auto fill)]]*Table157753112838485868818283848[[#This Row],[Hours Groomed]]</f>
        <v>0</v>
      </c>
      <c r="AC149" s="32"/>
      <c r="AE149" s="85"/>
      <c r="AF149" s="85"/>
      <c r="AI149" s="33"/>
      <c r="AJ149" s="39"/>
      <c r="AK149" s="39"/>
      <c r="AL149" s="39"/>
      <c r="AM149" s="76"/>
      <c r="AN149" s="39"/>
      <c r="AO149" s="39"/>
      <c r="AP149" s="33"/>
      <c r="AQ149" s="77"/>
      <c r="AR149" s="39"/>
      <c r="AS149" s="39"/>
      <c r="AT149" s="76"/>
      <c r="AU149" s="39"/>
      <c r="AV149" s="78"/>
      <c r="AW149" s="33"/>
      <c r="AX149" s="77"/>
      <c r="AY149" s="39"/>
      <c r="AZ149" s="39"/>
      <c r="BA149" s="76"/>
      <c r="BB149" s="39"/>
      <c r="BC149" s="78"/>
      <c r="BD149" s="33"/>
      <c r="BE149" s="77"/>
      <c r="BF149" s="39"/>
      <c r="BG149" s="39"/>
      <c r="BH149" s="76"/>
      <c r="BI149" s="39"/>
      <c r="BJ149" s="78"/>
      <c r="BK149" s="33"/>
    </row>
    <row r="150" spans="1:63" x14ac:dyDescent="0.35">
      <c r="A150" s="77"/>
      <c r="B150" s="39"/>
      <c r="C150" s="39"/>
      <c r="D150" s="39"/>
      <c r="E150" s="39"/>
      <c r="F150" s="73"/>
      <c r="G150" s="95">
        <f>Table14874532333435363313233343[[#This Row],[Hours Worked]]*Table14874532333435363313233343[[#This Row],[Rate]]</f>
        <v>0</v>
      </c>
      <c r="H150" s="116"/>
      <c r="I150" s="118">
        <f>IF(Table14874532333435363313233343[[#This Row],[Equipment Used (Dropdown)]] &lt;&gt; "", RIGHT(Table14874532333435363313233343[[#This Row],[Equipment Used (Dropdown)]],6),0)</f>
        <v>0</v>
      </c>
      <c r="J150" s="94"/>
      <c r="K150" s="95">
        <f>Table14874532333435363313233343[[#This Row],[Rate (Auto selects)]]*Table14874532333435363313233343[[#This Row],[Hours Used]]</f>
        <v>0</v>
      </c>
      <c r="S150" s="33"/>
      <c r="T150" s="39"/>
      <c r="U150" s="39"/>
      <c r="V150" s="39"/>
      <c r="W150" s="39"/>
      <c r="X150" s="39"/>
      <c r="Y150" s="112">
        <f>IF(X150 &lt;&gt; "", RIGHT(Table157753112838485868818283848[[#This Row],[Class (Dropdown)]],6),0)</f>
        <v>0</v>
      </c>
      <c r="Z150" s="108"/>
      <c r="AA150" s="107"/>
      <c r="AB150" s="111">
        <f>Table157753112838485868818283848[[#This Row],[Rate (Auto fill)]]*Table157753112838485868818283848[[#This Row],[Hours Groomed]]</f>
        <v>0</v>
      </c>
      <c r="AC150" s="32"/>
      <c r="AE150" s="85"/>
      <c r="AF150" s="85"/>
      <c r="AI150" s="33"/>
      <c r="AJ150" s="39"/>
      <c r="AK150" s="39"/>
      <c r="AL150" s="39"/>
      <c r="AM150" s="76"/>
      <c r="AN150" s="39"/>
      <c r="AO150" s="39"/>
      <c r="AP150" s="33"/>
      <c r="AQ150" s="77"/>
      <c r="AR150" s="39"/>
      <c r="AS150" s="39"/>
      <c r="AT150" s="76"/>
      <c r="AU150" s="39"/>
      <c r="AV150" s="78"/>
      <c r="AW150" s="33"/>
      <c r="AX150" s="77"/>
      <c r="AY150" s="39"/>
      <c r="AZ150" s="39"/>
      <c r="BA150" s="76"/>
      <c r="BB150" s="39"/>
      <c r="BC150" s="78"/>
      <c r="BD150" s="33"/>
      <c r="BE150" s="77"/>
      <c r="BF150" s="39"/>
      <c r="BG150" s="39"/>
      <c r="BH150" s="76"/>
      <c r="BI150" s="39"/>
      <c r="BJ150" s="78"/>
      <c r="BK150" s="33"/>
    </row>
    <row r="151" spans="1:63" x14ac:dyDescent="0.35">
      <c r="A151" s="77"/>
      <c r="B151" s="39"/>
      <c r="C151" s="39"/>
      <c r="D151" s="39"/>
      <c r="E151" s="39"/>
      <c r="F151" s="73"/>
      <c r="G151" s="95">
        <f>Table14874532333435363313233343[[#This Row],[Hours Worked]]*Table14874532333435363313233343[[#This Row],[Rate]]</f>
        <v>0</v>
      </c>
      <c r="H151" s="116"/>
      <c r="I151" s="118">
        <f>IF(Table14874532333435363313233343[[#This Row],[Equipment Used (Dropdown)]] &lt;&gt; "", RIGHT(Table14874532333435363313233343[[#This Row],[Equipment Used (Dropdown)]],6),0)</f>
        <v>0</v>
      </c>
      <c r="J151" s="94"/>
      <c r="K151" s="95">
        <f>Table14874532333435363313233343[[#This Row],[Rate (Auto selects)]]*Table14874532333435363313233343[[#This Row],[Hours Used]]</f>
        <v>0</v>
      </c>
      <c r="S151" s="33"/>
      <c r="T151" s="39"/>
      <c r="U151" s="39"/>
      <c r="V151" s="39"/>
      <c r="W151" s="39"/>
      <c r="X151" s="39"/>
      <c r="Y151" s="112">
        <f>IF(X151 &lt;&gt; "", RIGHT(Table157753112838485868818283848[[#This Row],[Class (Dropdown)]],6),0)</f>
        <v>0</v>
      </c>
      <c r="Z151" s="108"/>
      <c r="AA151" s="107"/>
      <c r="AB151" s="111">
        <f>Table157753112838485868818283848[[#This Row],[Rate (Auto fill)]]*Table157753112838485868818283848[[#This Row],[Hours Groomed]]</f>
        <v>0</v>
      </c>
      <c r="AC151" s="32"/>
      <c r="AE151" s="85"/>
      <c r="AF151" s="85"/>
      <c r="AI151" s="33"/>
      <c r="AJ151" s="39"/>
      <c r="AK151" s="39"/>
      <c r="AL151" s="39"/>
      <c r="AM151" s="76"/>
      <c r="AN151" s="39"/>
      <c r="AO151" s="39"/>
      <c r="AP151" s="33"/>
      <c r="AQ151" s="77"/>
      <c r="AR151" s="39"/>
      <c r="AS151" s="39"/>
      <c r="AT151" s="76"/>
      <c r="AU151" s="39"/>
      <c r="AV151" s="78"/>
      <c r="AW151" s="33"/>
      <c r="AX151" s="77"/>
      <c r="AY151" s="39"/>
      <c r="AZ151" s="39"/>
      <c r="BA151" s="76"/>
      <c r="BB151" s="39"/>
      <c r="BC151" s="78"/>
      <c r="BD151" s="33"/>
      <c r="BE151" s="77"/>
      <c r="BF151" s="39"/>
      <c r="BG151" s="39"/>
      <c r="BH151" s="76"/>
      <c r="BI151" s="39"/>
      <c r="BJ151" s="78"/>
      <c r="BK151" s="33"/>
    </row>
    <row r="152" spans="1:63" x14ac:dyDescent="0.35">
      <c r="A152" s="77"/>
      <c r="B152" s="39"/>
      <c r="C152" s="39"/>
      <c r="D152" s="39"/>
      <c r="E152" s="39"/>
      <c r="F152" s="73"/>
      <c r="G152" s="95">
        <f>Table14874532333435363313233343[[#This Row],[Hours Worked]]*Table14874532333435363313233343[[#This Row],[Rate]]</f>
        <v>0</v>
      </c>
      <c r="H152" s="116"/>
      <c r="I152" s="118">
        <f>IF(Table14874532333435363313233343[[#This Row],[Equipment Used (Dropdown)]] &lt;&gt; "", RIGHT(Table14874532333435363313233343[[#This Row],[Equipment Used (Dropdown)]],6),0)</f>
        <v>0</v>
      </c>
      <c r="J152" s="94"/>
      <c r="K152" s="95">
        <f>Table14874532333435363313233343[[#This Row],[Rate (Auto selects)]]*Table14874532333435363313233343[[#This Row],[Hours Used]]</f>
        <v>0</v>
      </c>
      <c r="S152" s="33"/>
      <c r="T152" s="39"/>
      <c r="U152" s="39"/>
      <c r="V152" s="39"/>
      <c r="W152" s="39"/>
      <c r="X152" s="39"/>
      <c r="Y152" s="112">
        <f>IF(X152 &lt;&gt; "", RIGHT(Table157753112838485868818283848[[#This Row],[Class (Dropdown)]],6),0)</f>
        <v>0</v>
      </c>
      <c r="Z152" s="108"/>
      <c r="AA152" s="107"/>
      <c r="AB152" s="111">
        <f>Table157753112838485868818283848[[#This Row],[Rate (Auto fill)]]*Table157753112838485868818283848[[#This Row],[Hours Groomed]]</f>
        <v>0</v>
      </c>
      <c r="AC152" s="32"/>
      <c r="AE152" s="85"/>
      <c r="AF152" s="85"/>
      <c r="AI152" s="33"/>
      <c r="AJ152" s="39"/>
      <c r="AK152" s="39"/>
      <c r="AL152" s="39"/>
      <c r="AM152" s="76"/>
      <c r="AN152" s="39"/>
      <c r="AO152" s="39"/>
      <c r="AP152" s="33"/>
      <c r="AQ152" s="77"/>
      <c r="AR152" s="39"/>
      <c r="AS152" s="39"/>
      <c r="AT152" s="76"/>
      <c r="AU152" s="39"/>
      <c r="AV152" s="78"/>
      <c r="AW152" s="33"/>
      <c r="AX152" s="77"/>
      <c r="AY152" s="39"/>
      <c r="AZ152" s="39"/>
      <c r="BA152" s="76"/>
      <c r="BB152" s="39"/>
      <c r="BC152" s="78"/>
      <c r="BD152" s="33"/>
      <c r="BE152" s="77"/>
      <c r="BF152" s="39"/>
      <c r="BG152" s="39"/>
      <c r="BH152" s="76"/>
      <c r="BI152" s="39"/>
      <c r="BJ152" s="78"/>
      <c r="BK152" s="33"/>
    </row>
    <row r="153" spans="1:63" x14ac:dyDescent="0.35">
      <c r="A153" s="77"/>
      <c r="B153" s="39"/>
      <c r="C153" s="39"/>
      <c r="D153" s="39"/>
      <c r="E153" s="39"/>
      <c r="F153" s="73"/>
      <c r="G153" s="95">
        <f>Table14874532333435363313233343[[#This Row],[Hours Worked]]*Table14874532333435363313233343[[#This Row],[Rate]]</f>
        <v>0</v>
      </c>
      <c r="H153" s="116"/>
      <c r="I153" s="118">
        <f>IF(Table14874532333435363313233343[[#This Row],[Equipment Used (Dropdown)]] &lt;&gt; "", RIGHT(Table14874532333435363313233343[[#This Row],[Equipment Used (Dropdown)]],6),0)</f>
        <v>0</v>
      </c>
      <c r="J153" s="94"/>
      <c r="K153" s="95">
        <f>Table14874532333435363313233343[[#This Row],[Rate (Auto selects)]]*Table14874532333435363313233343[[#This Row],[Hours Used]]</f>
        <v>0</v>
      </c>
      <c r="S153" s="33"/>
      <c r="T153" s="39"/>
      <c r="U153" s="39"/>
      <c r="V153" s="39"/>
      <c r="W153" s="39"/>
      <c r="X153" s="39"/>
      <c r="Y153" s="112">
        <f>IF(X153 &lt;&gt; "", RIGHT(Table157753112838485868818283848[[#This Row],[Class (Dropdown)]],6),0)</f>
        <v>0</v>
      </c>
      <c r="Z153" s="108"/>
      <c r="AA153" s="107"/>
      <c r="AB153" s="111">
        <f>Table157753112838485868818283848[[#This Row],[Rate (Auto fill)]]*Table157753112838485868818283848[[#This Row],[Hours Groomed]]</f>
        <v>0</v>
      </c>
      <c r="AC153" s="32"/>
      <c r="AE153" s="85"/>
      <c r="AF153" s="85"/>
      <c r="AI153" s="33"/>
      <c r="AJ153" s="39"/>
      <c r="AK153" s="39"/>
      <c r="AL153" s="39"/>
      <c r="AM153" s="76"/>
      <c r="AN153" s="39"/>
      <c r="AO153" s="39"/>
      <c r="AP153" s="33"/>
      <c r="AQ153" s="77"/>
      <c r="AR153" s="39"/>
      <c r="AS153" s="39"/>
      <c r="AT153" s="76"/>
      <c r="AU153" s="39"/>
      <c r="AV153" s="78"/>
      <c r="AW153" s="33"/>
      <c r="AX153" s="77"/>
      <c r="AY153" s="39"/>
      <c r="AZ153" s="39"/>
      <c r="BA153" s="76"/>
      <c r="BB153" s="39"/>
      <c r="BC153" s="78"/>
      <c r="BD153" s="33"/>
      <c r="BE153" s="77"/>
      <c r="BF153" s="39"/>
      <c r="BG153" s="39"/>
      <c r="BH153" s="76"/>
      <c r="BI153" s="39"/>
      <c r="BJ153" s="78"/>
      <c r="BK153" s="33"/>
    </row>
    <row r="154" spans="1:63" x14ac:dyDescent="0.35">
      <c r="A154" s="77"/>
      <c r="B154" s="39"/>
      <c r="C154" s="39"/>
      <c r="D154" s="39"/>
      <c r="E154" s="39"/>
      <c r="F154" s="73"/>
      <c r="G154" s="95">
        <f>Table14874532333435363313233343[[#This Row],[Hours Worked]]*Table14874532333435363313233343[[#This Row],[Rate]]</f>
        <v>0</v>
      </c>
      <c r="H154" s="116"/>
      <c r="I154" s="118">
        <f>IF(Table14874532333435363313233343[[#This Row],[Equipment Used (Dropdown)]] &lt;&gt; "", RIGHT(Table14874532333435363313233343[[#This Row],[Equipment Used (Dropdown)]],6),0)</f>
        <v>0</v>
      </c>
      <c r="J154" s="94"/>
      <c r="K154" s="95">
        <f>Table14874532333435363313233343[[#This Row],[Rate (Auto selects)]]*Table14874532333435363313233343[[#This Row],[Hours Used]]</f>
        <v>0</v>
      </c>
      <c r="S154" s="33"/>
      <c r="T154" s="39"/>
      <c r="U154" s="39"/>
      <c r="V154" s="39"/>
      <c r="W154" s="39"/>
      <c r="X154" s="39"/>
      <c r="Y154" s="112">
        <f>IF(X154 &lt;&gt; "", RIGHT(Table157753112838485868818283848[[#This Row],[Class (Dropdown)]],6),0)</f>
        <v>0</v>
      </c>
      <c r="Z154" s="108"/>
      <c r="AA154" s="107"/>
      <c r="AB154" s="111">
        <f>Table157753112838485868818283848[[#This Row],[Rate (Auto fill)]]*Table157753112838485868818283848[[#This Row],[Hours Groomed]]</f>
        <v>0</v>
      </c>
      <c r="AC154" s="32"/>
      <c r="AE154" s="85"/>
      <c r="AF154" s="85"/>
      <c r="AI154" s="33"/>
      <c r="AJ154" s="39"/>
      <c r="AK154" s="39"/>
      <c r="AL154" s="39"/>
      <c r="AM154" s="76"/>
      <c r="AN154" s="39"/>
      <c r="AO154" s="39"/>
      <c r="AP154" s="33"/>
      <c r="AQ154" s="77"/>
      <c r="AR154" s="39"/>
      <c r="AS154" s="39"/>
      <c r="AT154" s="76"/>
      <c r="AU154" s="39"/>
      <c r="AV154" s="78"/>
      <c r="AW154" s="33"/>
      <c r="AX154" s="77"/>
      <c r="AY154" s="39"/>
      <c r="AZ154" s="39"/>
      <c r="BA154" s="76"/>
      <c r="BB154" s="39"/>
      <c r="BC154" s="78"/>
      <c r="BD154" s="33"/>
      <c r="BE154" s="77"/>
      <c r="BF154" s="39"/>
      <c r="BG154" s="39"/>
      <c r="BH154" s="76"/>
      <c r="BI154" s="39"/>
      <c r="BJ154" s="78"/>
      <c r="BK154" s="33"/>
    </row>
    <row r="155" spans="1:63" x14ac:dyDescent="0.35">
      <c r="A155" s="77"/>
      <c r="B155" s="39"/>
      <c r="C155" s="39"/>
      <c r="D155" s="39"/>
      <c r="E155" s="39"/>
      <c r="F155" s="73"/>
      <c r="G155" s="95">
        <f>Table14874532333435363313233343[[#This Row],[Hours Worked]]*Table14874532333435363313233343[[#This Row],[Rate]]</f>
        <v>0</v>
      </c>
      <c r="H155" s="116"/>
      <c r="I155" s="118">
        <f>IF(Table14874532333435363313233343[[#This Row],[Equipment Used (Dropdown)]] &lt;&gt; "", RIGHT(Table14874532333435363313233343[[#This Row],[Equipment Used (Dropdown)]],6),0)</f>
        <v>0</v>
      </c>
      <c r="J155" s="94"/>
      <c r="K155" s="95">
        <f>Table14874532333435363313233343[[#This Row],[Rate (Auto selects)]]*Table14874532333435363313233343[[#This Row],[Hours Used]]</f>
        <v>0</v>
      </c>
      <c r="S155" s="33"/>
      <c r="T155" s="39"/>
      <c r="U155" s="39"/>
      <c r="V155" s="39"/>
      <c r="W155" s="39"/>
      <c r="X155" s="39"/>
      <c r="Y155" s="112">
        <f>IF(X155 &lt;&gt; "", RIGHT(Table157753112838485868818283848[[#This Row],[Class (Dropdown)]],6),0)</f>
        <v>0</v>
      </c>
      <c r="Z155" s="108"/>
      <c r="AA155" s="107"/>
      <c r="AB155" s="111">
        <f>Table157753112838485868818283848[[#This Row],[Rate (Auto fill)]]*Table157753112838485868818283848[[#This Row],[Hours Groomed]]</f>
        <v>0</v>
      </c>
      <c r="AC155" s="32"/>
      <c r="AE155" s="85"/>
      <c r="AF155" s="85"/>
      <c r="AI155" s="33"/>
      <c r="AJ155" s="39"/>
      <c r="AK155" s="39"/>
      <c r="AL155" s="39"/>
      <c r="AM155" s="76"/>
      <c r="AN155" s="39"/>
      <c r="AO155" s="39"/>
      <c r="AP155" s="33"/>
      <c r="AQ155" s="77"/>
      <c r="AR155" s="39"/>
      <c r="AS155" s="39"/>
      <c r="AT155" s="76"/>
      <c r="AU155" s="39"/>
      <c r="AV155" s="78"/>
      <c r="AW155" s="33"/>
      <c r="AX155" s="77"/>
      <c r="AY155" s="39"/>
      <c r="AZ155" s="39"/>
      <c r="BA155" s="76"/>
      <c r="BB155" s="39"/>
      <c r="BC155" s="78"/>
      <c r="BD155" s="33"/>
      <c r="BE155" s="77"/>
      <c r="BF155" s="39"/>
      <c r="BG155" s="39"/>
      <c r="BH155" s="76"/>
      <c r="BI155" s="39"/>
      <c r="BJ155" s="78"/>
      <c r="BK155" s="33"/>
    </row>
    <row r="156" spans="1:63" x14ac:dyDescent="0.35">
      <c r="A156" s="77"/>
      <c r="B156" s="39"/>
      <c r="C156" s="39"/>
      <c r="D156" s="39"/>
      <c r="E156" s="39"/>
      <c r="F156" s="73"/>
      <c r="G156" s="95">
        <f>Table14874532333435363313233343[[#This Row],[Hours Worked]]*Table14874532333435363313233343[[#This Row],[Rate]]</f>
        <v>0</v>
      </c>
      <c r="H156" s="116"/>
      <c r="I156" s="118">
        <f>IF(Table14874532333435363313233343[[#This Row],[Equipment Used (Dropdown)]] &lt;&gt; "", RIGHT(Table14874532333435363313233343[[#This Row],[Equipment Used (Dropdown)]],6),0)</f>
        <v>0</v>
      </c>
      <c r="J156" s="94"/>
      <c r="K156" s="95">
        <f>Table14874532333435363313233343[[#This Row],[Rate (Auto selects)]]*Table14874532333435363313233343[[#This Row],[Hours Used]]</f>
        <v>0</v>
      </c>
      <c r="S156" s="33"/>
      <c r="T156" s="39"/>
      <c r="U156" s="39"/>
      <c r="V156" s="39"/>
      <c r="W156" s="39"/>
      <c r="X156" s="39"/>
      <c r="Y156" s="112">
        <f>IF(X156 &lt;&gt; "", RIGHT(Table157753112838485868818283848[[#This Row],[Class (Dropdown)]],6),0)</f>
        <v>0</v>
      </c>
      <c r="Z156" s="108"/>
      <c r="AA156" s="107"/>
      <c r="AB156" s="111">
        <f>Table157753112838485868818283848[[#This Row],[Rate (Auto fill)]]*Table157753112838485868818283848[[#This Row],[Hours Groomed]]</f>
        <v>0</v>
      </c>
      <c r="AC156" s="32"/>
      <c r="AE156" s="85"/>
      <c r="AF156" s="85"/>
      <c r="AI156" s="33"/>
      <c r="AJ156" s="39"/>
      <c r="AK156" s="39"/>
      <c r="AL156" s="39"/>
      <c r="AM156" s="76"/>
      <c r="AN156" s="39"/>
      <c r="AO156" s="39"/>
      <c r="AP156" s="33"/>
      <c r="AQ156" s="77"/>
      <c r="AR156" s="39"/>
      <c r="AS156" s="39"/>
      <c r="AT156" s="76"/>
      <c r="AU156" s="39"/>
      <c r="AV156" s="78"/>
      <c r="AW156" s="33"/>
      <c r="AX156" s="77"/>
      <c r="AY156" s="39"/>
      <c r="AZ156" s="39"/>
      <c r="BA156" s="76"/>
      <c r="BB156" s="39"/>
      <c r="BC156" s="78"/>
      <c r="BD156" s="33"/>
      <c r="BE156" s="77"/>
      <c r="BF156" s="39"/>
      <c r="BG156" s="39"/>
      <c r="BH156" s="76"/>
      <c r="BI156" s="39"/>
      <c r="BJ156" s="78"/>
      <c r="BK156" s="33"/>
    </row>
    <row r="157" spans="1:63" x14ac:dyDescent="0.35">
      <c r="A157" s="77"/>
      <c r="B157" s="39"/>
      <c r="C157" s="39"/>
      <c r="D157" s="39"/>
      <c r="E157" s="39"/>
      <c r="F157" s="73"/>
      <c r="G157" s="95">
        <f>Table14874532333435363313233343[[#This Row],[Hours Worked]]*Table14874532333435363313233343[[#This Row],[Rate]]</f>
        <v>0</v>
      </c>
      <c r="H157" s="116"/>
      <c r="I157" s="118">
        <f>IF(Table14874532333435363313233343[[#This Row],[Equipment Used (Dropdown)]] &lt;&gt; "", RIGHT(Table14874532333435363313233343[[#This Row],[Equipment Used (Dropdown)]],6),0)</f>
        <v>0</v>
      </c>
      <c r="J157" s="94"/>
      <c r="K157" s="95">
        <f>Table14874532333435363313233343[[#This Row],[Rate (Auto selects)]]*Table14874532333435363313233343[[#This Row],[Hours Used]]</f>
        <v>0</v>
      </c>
      <c r="S157" s="33"/>
      <c r="T157" s="39"/>
      <c r="U157" s="39"/>
      <c r="V157" s="39"/>
      <c r="W157" s="39"/>
      <c r="X157" s="39"/>
      <c r="Y157" s="112">
        <f>IF(X157 &lt;&gt; "", RIGHT(Table157753112838485868818283848[[#This Row],[Class (Dropdown)]],6),0)</f>
        <v>0</v>
      </c>
      <c r="Z157" s="108"/>
      <c r="AA157" s="107"/>
      <c r="AB157" s="111">
        <f>Table157753112838485868818283848[[#This Row],[Rate (Auto fill)]]*Table157753112838485868818283848[[#This Row],[Hours Groomed]]</f>
        <v>0</v>
      </c>
      <c r="AC157" s="32"/>
      <c r="AE157" s="85"/>
      <c r="AF157" s="85"/>
      <c r="AI157" s="33"/>
      <c r="AJ157" s="39"/>
      <c r="AK157" s="39"/>
      <c r="AL157" s="39"/>
      <c r="AM157" s="76"/>
      <c r="AN157" s="39"/>
      <c r="AO157" s="39"/>
      <c r="AP157" s="33"/>
      <c r="AQ157" s="77"/>
      <c r="AR157" s="39"/>
      <c r="AS157" s="39"/>
      <c r="AT157" s="76"/>
      <c r="AU157" s="39"/>
      <c r="AV157" s="78"/>
      <c r="AW157" s="33"/>
      <c r="AX157" s="77"/>
      <c r="AY157" s="39"/>
      <c r="AZ157" s="39"/>
      <c r="BA157" s="76"/>
      <c r="BB157" s="39"/>
      <c r="BC157" s="78"/>
      <c r="BD157" s="33"/>
      <c r="BE157" s="77"/>
      <c r="BF157" s="39"/>
      <c r="BG157" s="39"/>
      <c r="BH157" s="76"/>
      <c r="BI157" s="39"/>
      <c r="BJ157" s="78"/>
      <c r="BK157" s="33"/>
    </row>
    <row r="158" spans="1:63" x14ac:dyDescent="0.35">
      <c r="A158" s="77"/>
      <c r="B158" s="39"/>
      <c r="C158" s="39"/>
      <c r="D158" s="39"/>
      <c r="E158" s="39"/>
      <c r="F158" s="73"/>
      <c r="G158" s="95">
        <f>Table14874532333435363313233343[[#This Row],[Hours Worked]]*Table14874532333435363313233343[[#This Row],[Rate]]</f>
        <v>0</v>
      </c>
      <c r="H158" s="116"/>
      <c r="I158" s="118">
        <f>IF(Table14874532333435363313233343[[#This Row],[Equipment Used (Dropdown)]] &lt;&gt; "", RIGHT(Table14874532333435363313233343[[#This Row],[Equipment Used (Dropdown)]],6),0)</f>
        <v>0</v>
      </c>
      <c r="J158" s="94"/>
      <c r="K158" s="95">
        <f>Table14874532333435363313233343[[#This Row],[Rate (Auto selects)]]*Table14874532333435363313233343[[#This Row],[Hours Used]]</f>
        <v>0</v>
      </c>
      <c r="S158" s="33"/>
      <c r="T158" s="39"/>
      <c r="U158" s="39"/>
      <c r="V158" s="39"/>
      <c r="W158" s="39"/>
      <c r="X158" s="39"/>
      <c r="Y158" s="112">
        <f>IF(X158 &lt;&gt; "", RIGHT(Table157753112838485868818283848[[#This Row],[Class (Dropdown)]],6),0)</f>
        <v>0</v>
      </c>
      <c r="Z158" s="108"/>
      <c r="AA158" s="107"/>
      <c r="AB158" s="111">
        <f>Table157753112838485868818283848[[#This Row],[Rate (Auto fill)]]*Table157753112838485868818283848[[#This Row],[Hours Groomed]]</f>
        <v>0</v>
      </c>
      <c r="AC158" s="32"/>
      <c r="AE158" s="85"/>
      <c r="AF158" s="85"/>
      <c r="AI158" s="33"/>
      <c r="AJ158" s="39"/>
      <c r="AK158" s="39"/>
      <c r="AL158" s="39"/>
      <c r="AM158" s="76"/>
      <c r="AN158" s="39"/>
      <c r="AO158" s="39"/>
      <c r="AP158" s="33"/>
      <c r="AQ158" s="77"/>
      <c r="AR158" s="39"/>
      <c r="AS158" s="39"/>
      <c r="AT158" s="76"/>
      <c r="AU158" s="39"/>
      <c r="AV158" s="78"/>
      <c r="AW158" s="33"/>
      <c r="AX158" s="77"/>
      <c r="AY158" s="39"/>
      <c r="AZ158" s="39"/>
      <c r="BA158" s="76"/>
      <c r="BB158" s="39"/>
      <c r="BC158" s="78"/>
      <c r="BD158" s="33"/>
      <c r="BE158" s="77"/>
      <c r="BF158" s="39"/>
      <c r="BG158" s="39"/>
      <c r="BH158" s="76"/>
      <c r="BI158" s="39"/>
      <c r="BJ158" s="78"/>
      <c r="BK158" s="33"/>
    </row>
    <row r="159" spans="1:63" x14ac:dyDescent="0.35">
      <c r="A159" s="77"/>
      <c r="B159" s="39"/>
      <c r="C159" s="39"/>
      <c r="D159" s="39"/>
      <c r="E159" s="39"/>
      <c r="F159" s="73"/>
      <c r="G159" s="95">
        <f>Table14874532333435363313233343[[#This Row],[Hours Worked]]*Table14874532333435363313233343[[#This Row],[Rate]]</f>
        <v>0</v>
      </c>
      <c r="H159" s="116"/>
      <c r="I159" s="118">
        <f>IF(Table14874532333435363313233343[[#This Row],[Equipment Used (Dropdown)]] &lt;&gt; "", RIGHT(Table14874532333435363313233343[[#This Row],[Equipment Used (Dropdown)]],6),0)</f>
        <v>0</v>
      </c>
      <c r="J159" s="94"/>
      <c r="K159" s="95">
        <f>Table14874532333435363313233343[[#This Row],[Rate (Auto selects)]]*Table14874532333435363313233343[[#This Row],[Hours Used]]</f>
        <v>0</v>
      </c>
      <c r="S159" s="33"/>
      <c r="T159" s="39"/>
      <c r="U159" s="39"/>
      <c r="V159" s="39"/>
      <c r="W159" s="39"/>
      <c r="X159" s="39"/>
      <c r="Y159" s="112">
        <f>IF(X159 &lt;&gt; "", RIGHT(Table157753112838485868818283848[[#This Row],[Class (Dropdown)]],6),0)</f>
        <v>0</v>
      </c>
      <c r="Z159" s="108"/>
      <c r="AA159" s="107"/>
      <c r="AB159" s="111">
        <f>Table157753112838485868818283848[[#This Row],[Rate (Auto fill)]]*Table157753112838485868818283848[[#This Row],[Hours Groomed]]</f>
        <v>0</v>
      </c>
      <c r="AC159" s="32"/>
      <c r="AE159" s="85"/>
      <c r="AF159" s="85"/>
      <c r="AI159" s="33"/>
      <c r="AJ159" s="39"/>
      <c r="AK159" s="39"/>
      <c r="AL159" s="39"/>
      <c r="AM159" s="76"/>
      <c r="AN159" s="39"/>
      <c r="AO159" s="39"/>
      <c r="AP159" s="33"/>
      <c r="AQ159" s="77"/>
      <c r="AR159" s="39"/>
      <c r="AS159" s="39"/>
      <c r="AT159" s="76"/>
      <c r="AU159" s="39"/>
      <c r="AV159" s="78"/>
      <c r="AW159" s="33"/>
      <c r="AX159" s="77"/>
      <c r="AY159" s="39"/>
      <c r="AZ159" s="39"/>
      <c r="BA159" s="76"/>
      <c r="BB159" s="39"/>
      <c r="BC159" s="78"/>
      <c r="BD159" s="33"/>
      <c r="BE159" s="77"/>
      <c r="BF159" s="39"/>
      <c r="BG159" s="39"/>
      <c r="BH159" s="76"/>
      <c r="BI159" s="39"/>
      <c r="BJ159" s="78"/>
      <c r="BK159" s="33"/>
    </row>
    <row r="160" spans="1:63" x14ac:dyDescent="0.35">
      <c r="A160" s="77"/>
      <c r="B160" s="39"/>
      <c r="C160" s="39"/>
      <c r="D160" s="39"/>
      <c r="E160" s="39"/>
      <c r="F160" s="73"/>
      <c r="G160" s="95">
        <f>Table14874532333435363313233343[[#This Row],[Hours Worked]]*Table14874532333435363313233343[[#This Row],[Rate]]</f>
        <v>0</v>
      </c>
      <c r="H160" s="116"/>
      <c r="I160" s="118">
        <f>IF(Table14874532333435363313233343[[#This Row],[Equipment Used (Dropdown)]] &lt;&gt; "", RIGHT(Table14874532333435363313233343[[#This Row],[Equipment Used (Dropdown)]],6),0)</f>
        <v>0</v>
      </c>
      <c r="J160" s="94"/>
      <c r="K160" s="95">
        <f>Table14874532333435363313233343[[#This Row],[Rate (Auto selects)]]*Table14874532333435363313233343[[#This Row],[Hours Used]]</f>
        <v>0</v>
      </c>
      <c r="S160" s="33"/>
      <c r="T160" s="39"/>
      <c r="U160" s="39"/>
      <c r="V160" s="39"/>
      <c r="W160" s="39"/>
      <c r="X160" s="39"/>
      <c r="Y160" s="112">
        <f>IF(X160 &lt;&gt; "", RIGHT(Table157753112838485868818283848[[#This Row],[Class (Dropdown)]],6),0)</f>
        <v>0</v>
      </c>
      <c r="Z160" s="108"/>
      <c r="AA160" s="107"/>
      <c r="AB160" s="111">
        <f>Table157753112838485868818283848[[#This Row],[Rate (Auto fill)]]*Table157753112838485868818283848[[#This Row],[Hours Groomed]]</f>
        <v>0</v>
      </c>
      <c r="AC160" s="32"/>
      <c r="AE160" s="85"/>
      <c r="AF160" s="85"/>
      <c r="AI160" s="33"/>
      <c r="AJ160" s="39"/>
      <c r="AK160" s="39"/>
      <c r="AL160" s="39"/>
      <c r="AM160" s="76"/>
      <c r="AN160" s="39"/>
      <c r="AO160" s="39"/>
      <c r="AP160" s="33"/>
      <c r="AQ160" s="77"/>
      <c r="AR160" s="39"/>
      <c r="AS160" s="39"/>
      <c r="AT160" s="76"/>
      <c r="AU160" s="39"/>
      <c r="AV160" s="78"/>
      <c r="AW160" s="33"/>
      <c r="AX160" s="77"/>
      <c r="AY160" s="39"/>
      <c r="AZ160" s="39"/>
      <c r="BA160" s="76"/>
      <c r="BB160" s="39"/>
      <c r="BC160" s="78"/>
      <c r="BD160" s="33"/>
      <c r="BE160" s="77"/>
      <c r="BF160" s="39"/>
      <c r="BG160" s="39"/>
      <c r="BH160" s="76"/>
      <c r="BI160" s="39"/>
      <c r="BJ160" s="78"/>
      <c r="BK160" s="33"/>
    </row>
    <row r="161" spans="1:63" x14ac:dyDescent="0.35">
      <c r="A161" s="77"/>
      <c r="B161" s="39"/>
      <c r="C161" s="39"/>
      <c r="D161" s="39"/>
      <c r="E161" s="39"/>
      <c r="F161" s="73"/>
      <c r="G161" s="95">
        <f>Table14874532333435363313233343[[#This Row],[Hours Worked]]*Table14874532333435363313233343[[#This Row],[Rate]]</f>
        <v>0</v>
      </c>
      <c r="H161" s="116"/>
      <c r="I161" s="118">
        <f>IF(Table14874532333435363313233343[[#This Row],[Equipment Used (Dropdown)]] &lt;&gt; "", RIGHT(Table14874532333435363313233343[[#This Row],[Equipment Used (Dropdown)]],6),0)</f>
        <v>0</v>
      </c>
      <c r="J161" s="94"/>
      <c r="K161" s="95">
        <f>Table14874532333435363313233343[[#This Row],[Rate (Auto selects)]]*Table14874532333435363313233343[[#This Row],[Hours Used]]</f>
        <v>0</v>
      </c>
      <c r="S161" s="33"/>
      <c r="T161" s="39"/>
      <c r="U161" s="39"/>
      <c r="V161" s="39"/>
      <c r="W161" s="39"/>
      <c r="X161" s="39"/>
      <c r="Y161" s="112">
        <f>IF(X161 &lt;&gt; "", RIGHT(Table157753112838485868818283848[[#This Row],[Class (Dropdown)]],6),0)</f>
        <v>0</v>
      </c>
      <c r="Z161" s="108"/>
      <c r="AA161" s="107"/>
      <c r="AB161" s="111">
        <f>Table157753112838485868818283848[[#This Row],[Rate (Auto fill)]]*Table157753112838485868818283848[[#This Row],[Hours Groomed]]</f>
        <v>0</v>
      </c>
      <c r="AC161" s="32"/>
      <c r="AE161" s="85"/>
      <c r="AF161" s="85"/>
      <c r="AI161" s="33"/>
      <c r="AJ161" s="39"/>
      <c r="AK161" s="39"/>
      <c r="AL161" s="39"/>
      <c r="AM161" s="76"/>
      <c r="AN161" s="39"/>
      <c r="AO161" s="39"/>
      <c r="AP161" s="33"/>
      <c r="AQ161" s="77"/>
      <c r="AR161" s="39"/>
      <c r="AS161" s="39"/>
      <c r="AT161" s="76"/>
      <c r="AU161" s="39"/>
      <c r="AV161" s="78"/>
      <c r="AW161" s="33"/>
      <c r="AX161" s="77"/>
      <c r="AY161" s="39"/>
      <c r="AZ161" s="39"/>
      <c r="BA161" s="76"/>
      <c r="BB161" s="39"/>
      <c r="BC161" s="78"/>
      <c r="BD161" s="33"/>
      <c r="BE161" s="77"/>
      <c r="BF161" s="39"/>
      <c r="BG161" s="39"/>
      <c r="BH161" s="76"/>
      <c r="BI161" s="39"/>
      <c r="BJ161" s="78"/>
      <c r="BK161" s="33"/>
    </row>
    <row r="162" spans="1:63" x14ac:dyDescent="0.35">
      <c r="A162" s="77"/>
      <c r="B162" s="39"/>
      <c r="C162" s="39"/>
      <c r="D162" s="39"/>
      <c r="E162" s="39"/>
      <c r="F162" s="73"/>
      <c r="G162" s="95">
        <f>Table14874532333435363313233343[[#This Row],[Hours Worked]]*Table14874532333435363313233343[[#This Row],[Rate]]</f>
        <v>0</v>
      </c>
      <c r="H162" s="116"/>
      <c r="I162" s="118">
        <f>IF(Table14874532333435363313233343[[#This Row],[Equipment Used (Dropdown)]] &lt;&gt; "", RIGHT(Table14874532333435363313233343[[#This Row],[Equipment Used (Dropdown)]],6),0)</f>
        <v>0</v>
      </c>
      <c r="J162" s="94"/>
      <c r="K162" s="95">
        <f>Table14874532333435363313233343[[#This Row],[Rate (Auto selects)]]*Table14874532333435363313233343[[#This Row],[Hours Used]]</f>
        <v>0</v>
      </c>
      <c r="S162" s="33"/>
      <c r="T162" s="39"/>
      <c r="U162" s="39"/>
      <c r="V162" s="39"/>
      <c r="W162" s="39"/>
      <c r="X162" s="39"/>
      <c r="Y162" s="112">
        <f>IF(X162 &lt;&gt; "", RIGHT(Table157753112838485868818283848[[#This Row],[Class (Dropdown)]],6),0)</f>
        <v>0</v>
      </c>
      <c r="Z162" s="108"/>
      <c r="AA162" s="107"/>
      <c r="AB162" s="111">
        <f>Table157753112838485868818283848[[#This Row],[Rate (Auto fill)]]*Table157753112838485868818283848[[#This Row],[Hours Groomed]]</f>
        <v>0</v>
      </c>
      <c r="AC162" s="32"/>
      <c r="AE162" s="85"/>
      <c r="AF162" s="85"/>
      <c r="AI162" s="33"/>
      <c r="AJ162" s="39"/>
      <c r="AK162" s="39"/>
      <c r="AL162" s="39"/>
      <c r="AM162" s="76"/>
      <c r="AN162" s="39"/>
      <c r="AO162" s="39"/>
      <c r="AP162" s="33"/>
      <c r="AQ162" s="77"/>
      <c r="AR162" s="39"/>
      <c r="AS162" s="39"/>
      <c r="AT162" s="76"/>
      <c r="AU162" s="39"/>
      <c r="AV162" s="78"/>
      <c r="AW162" s="33"/>
      <c r="AX162" s="77"/>
      <c r="AY162" s="39"/>
      <c r="AZ162" s="39"/>
      <c r="BA162" s="76"/>
      <c r="BB162" s="39"/>
      <c r="BC162" s="78"/>
      <c r="BD162" s="33"/>
      <c r="BE162" s="77"/>
      <c r="BF162" s="39"/>
      <c r="BG162" s="39"/>
      <c r="BH162" s="76"/>
      <c r="BI162" s="39"/>
      <c r="BJ162" s="78"/>
      <c r="BK162" s="33"/>
    </row>
    <row r="163" spans="1:63" x14ac:dyDescent="0.35">
      <c r="A163" s="77"/>
      <c r="B163" s="39"/>
      <c r="C163" s="39"/>
      <c r="D163" s="39"/>
      <c r="E163" s="39"/>
      <c r="F163" s="73"/>
      <c r="G163" s="95">
        <f>Table14874532333435363313233343[[#This Row],[Hours Worked]]*Table14874532333435363313233343[[#This Row],[Rate]]</f>
        <v>0</v>
      </c>
      <c r="H163" s="116"/>
      <c r="I163" s="118">
        <f>IF(Table14874532333435363313233343[[#This Row],[Equipment Used (Dropdown)]] &lt;&gt; "", RIGHT(Table14874532333435363313233343[[#This Row],[Equipment Used (Dropdown)]],6),0)</f>
        <v>0</v>
      </c>
      <c r="J163" s="94"/>
      <c r="K163" s="95">
        <f>Table14874532333435363313233343[[#This Row],[Rate (Auto selects)]]*Table14874532333435363313233343[[#This Row],[Hours Used]]</f>
        <v>0</v>
      </c>
      <c r="S163" s="33"/>
      <c r="T163" s="39"/>
      <c r="U163" s="39"/>
      <c r="V163" s="39"/>
      <c r="W163" s="39"/>
      <c r="X163" s="39"/>
      <c r="Y163" s="112">
        <f>IF(X163 &lt;&gt; "", RIGHT(Table157753112838485868818283848[[#This Row],[Class (Dropdown)]],6),0)</f>
        <v>0</v>
      </c>
      <c r="Z163" s="108"/>
      <c r="AA163" s="107"/>
      <c r="AB163" s="111">
        <f>Table157753112838485868818283848[[#This Row],[Rate (Auto fill)]]*Table157753112838485868818283848[[#This Row],[Hours Groomed]]</f>
        <v>0</v>
      </c>
      <c r="AC163" s="32"/>
      <c r="AE163" s="85"/>
      <c r="AF163" s="85"/>
      <c r="AI163" s="33"/>
      <c r="AJ163" s="39"/>
      <c r="AK163" s="39"/>
      <c r="AL163" s="39"/>
      <c r="AM163" s="76"/>
      <c r="AN163" s="39"/>
      <c r="AO163" s="39"/>
      <c r="AP163" s="33"/>
      <c r="AQ163" s="77"/>
      <c r="AR163" s="39"/>
      <c r="AS163" s="39"/>
      <c r="AT163" s="76"/>
      <c r="AU163" s="39"/>
      <c r="AV163" s="78"/>
      <c r="AW163" s="33"/>
      <c r="AX163" s="77"/>
      <c r="AY163" s="39"/>
      <c r="AZ163" s="39"/>
      <c r="BA163" s="76"/>
      <c r="BB163" s="39"/>
      <c r="BC163" s="78"/>
      <c r="BD163" s="33"/>
      <c r="BE163" s="77"/>
      <c r="BF163" s="39"/>
      <c r="BG163" s="39"/>
      <c r="BH163" s="76"/>
      <c r="BI163" s="39"/>
      <c r="BJ163" s="78"/>
      <c r="BK163" s="33"/>
    </row>
    <row r="164" spans="1:63" x14ac:dyDescent="0.35">
      <c r="A164" s="77"/>
      <c r="B164" s="39"/>
      <c r="C164" s="39"/>
      <c r="D164" s="39"/>
      <c r="E164" s="39"/>
      <c r="F164" s="73"/>
      <c r="G164" s="95">
        <f>Table14874532333435363313233343[[#This Row],[Hours Worked]]*Table14874532333435363313233343[[#This Row],[Rate]]</f>
        <v>0</v>
      </c>
      <c r="H164" s="116"/>
      <c r="I164" s="118">
        <f>IF(Table14874532333435363313233343[[#This Row],[Equipment Used (Dropdown)]] &lt;&gt; "", RIGHT(Table14874532333435363313233343[[#This Row],[Equipment Used (Dropdown)]],6),0)</f>
        <v>0</v>
      </c>
      <c r="J164" s="94"/>
      <c r="K164" s="95">
        <f>Table14874532333435363313233343[[#This Row],[Rate (Auto selects)]]*Table14874532333435363313233343[[#This Row],[Hours Used]]</f>
        <v>0</v>
      </c>
      <c r="S164" s="33"/>
      <c r="T164" s="39"/>
      <c r="U164" s="39"/>
      <c r="V164" s="39"/>
      <c r="W164" s="39"/>
      <c r="X164" s="39"/>
      <c r="Y164" s="112">
        <f>IF(X164 &lt;&gt; "", RIGHT(Table157753112838485868818283848[[#This Row],[Class (Dropdown)]],6),0)</f>
        <v>0</v>
      </c>
      <c r="Z164" s="108"/>
      <c r="AA164" s="107"/>
      <c r="AB164" s="111">
        <f>Table157753112838485868818283848[[#This Row],[Rate (Auto fill)]]*Table157753112838485868818283848[[#This Row],[Hours Groomed]]</f>
        <v>0</v>
      </c>
      <c r="AC164" s="32"/>
      <c r="AE164" s="85"/>
      <c r="AF164" s="85"/>
      <c r="AI164" s="33"/>
      <c r="AJ164" s="39"/>
      <c r="AK164" s="39"/>
      <c r="AL164" s="39"/>
      <c r="AM164" s="76"/>
      <c r="AN164" s="39"/>
      <c r="AO164" s="39"/>
      <c r="AP164" s="33"/>
      <c r="AQ164" s="77"/>
      <c r="AR164" s="39"/>
      <c r="AS164" s="39"/>
      <c r="AT164" s="76"/>
      <c r="AU164" s="39"/>
      <c r="AV164" s="78"/>
      <c r="AW164" s="33"/>
      <c r="AX164" s="77"/>
      <c r="AY164" s="39"/>
      <c r="AZ164" s="39"/>
      <c r="BA164" s="76"/>
      <c r="BB164" s="39"/>
      <c r="BC164" s="78"/>
      <c r="BD164" s="33"/>
      <c r="BE164" s="77"/>
      <c r="BF164" s="39"/>
      <c r="BG164" s="39"/>
      <c r="BH164" s="76"/>
      <c r="BI164" s="39"/>
      <c r="BJ164" s="78"/>
      <c r="BK164" s="33"/>
    </row>
    <row r="165" spans="1:63" x14ac:dyDescent="0.35">
      <c r="A165" s="77"/>
      <c r="B165" s="39"/>
      <c r="C165" s="39"/>
      <c r="D165" s="39"/>
      <c r="E165" s="39"/>
      <c r="F165" s="73"/>
      <c r="G165" s="95">
        <f>Table14874532333435363313233343[[#This Row],[Hours Worked]]*Table14874532333435363313233343[[#This Row],[Rate]]</f>
        <v>0</v>
      </c>
      <c r="H165" s="116"/>
      <c r="I165" s="118">
        <f>IF(Table14874532333435363313233343[[#This Row],[Equipment Used (Dropdown)]] &lt;&gt; "", RIGHT(Table14874532333435363313233343[[#This Row],[Equipment Used (Dropdown)]],6),0)</f>
        <v>0</v>
      </c>
      <c r="J165" s="94"/>
      <c r="K165" s="95">
        <f>Table14874532333435363313233343[[#This Row],[Rate (Auto selects)]]*Table14874532333435363313233343[[#This Row],[Hours Used]]</f>
        <v>0</v>
      </c>
      <c r="S165" s="33"/>
      <c r="T165" s="39"/>
      <c r="U165" s="39"/>
      <c r="V165" s="39"/>
      <c r="W165" s="39"/>
      <c r="X165" s="39"/>
      <c r="Y165" s="112">
        <f>IF(X165 &lt;&gt; "", RIGHT(Table157753112838485868818283848[[#This Row],[Class (Dropdown)]],6),0)</f>
        <v>0</v>
      </c>
      <c r="Z165" s="108"/>
      <c r="AA165" s="107"/>
      <c r="AB165" s="111">
        <f>Table157753112838485868818283848[[#This Row],[Rate (Auto fill)]]*Table157753112838485868818283848[[#This Row],[Hours Groomed]]</f>
        <v>0</v>
      </c>
      <c r="AC165" s="32"/>
      <c r="AE165" s="85"/>
      <c r="AF165" s="85"/>
      <c r="AI165" s="33"/>
      <c r="AJ165" s="39"/>
      <c r="AK165" s="39"/>
      <c r="AL165" s="39"/>
      <c r="AM165" s="76"/>
      <c r="AN165" s="39"/>
      <c r="AO165" s="39"/>
      <c r="AP165" s="33"/>
      <c r="AQ165" s="77"/>
      <c r="AR165" s="39"/>
      <c r="AS165" s="39"/>
      <c r="AT165" s="76"/>
      <c r="AU165" s="39"/>
      <c r="AV165" s="78"/>
      <c r="AW165" s="33"/>
      <c r="AX165" s="77"/>
      <c r="AY165" s="39"/>
      <c r="AZ165" s="39"/>
      <c r="BA165" s="76"/>
      <c r="BB165" s="39"/>
      <c r="BC165" s="78"/>
      <c r="BD165" s="33"/>
      <c r="BE165" s="77"/>
      <c r="BF165" s="39"/>
      <c r="BG165" s="39"/>
      <c r="BH165" s="76"/>
      <c r="BI165" s="39"/>
      <c r="BJ165" s="78"/>
      <c r="BK165" s="33"/>
    </row>
    <row r="166" spans="1:63" x14ac:dyDescent="0.35">
      <c r="A166" s="77"/>
      <c r="B166" s="39"/>
      <c r="C166" s="39"/>
      <c r="D166" s="39"/>
      <c r="E166" s="39"/>
      <c r="F166" s="73"/>
      <c r="G166" s="95">
        <f>Table14874532333435363313233343[[#This Row],[Hours Worked]]*Table14874532333435363313233343[[#This Row],[Rate]]</f>
        <v>0</v>
      </c>
      <c r="H166" s="116"/>
      <c r="I166" s="118">
        <f>IF(Table14874532333435363313233343[[#This Row],[Equipment Used (Dropdown)]] &lt;&gt; "", RIGHT(Table14874532333435363313233343[[#This Row],[Equipment Used (Dropdown)]],6),0)</f>
        <v>0</v>
      </c>
      <c r="J166" s="94"/>
      <c r="K166" s="95">
        <f>Table14874532333435363313233343[[#This Row],[Rate (Auto selects)]]*Table14874532333435363313233343[[#This Row],[Hours Used]]</f>
        <v>0</v>
      </c>
      <c r="S166" s="33"/>
      <c r="T166" s="39"/>
      <c r="U166" s="39"/>
      <c r="V166" s="39"/>
      <c r="W166" s="39"/>
      <c r="X166" s="39"/>
      <c r="Y166" s="112">
        <f>IF(X166 &lt;&gt; "", RIGHT(Table157753112838485868818283848[[#This Row],[Class (Dropdown)]],6),0)</f>
        <v>0</v>
      </c>
      <c r="Z166" s="108"/>
      <c r="AA166" s="107"/>
      <c r="AB166" s="111">
        <f>Table157753112838485868818283848[[#This Row],[Rate (Auto fill)]]*Table157753112838485868818283848[[#This Row],[Hours Groomed]]</f>
        <v>0</v>
      </c>
      <c r="AC166" s="32"/>
      <c r="AE166" s="85"/>
      <c r="AF166" s="85"/>
      <c r="AI166" s="33"/>
      <c r="AJ166" s="39"/>
      <c r="AK166" s="39"/>
      <c r="AL166" s="39"/>
      <c r="AM166" s="76"/>
      <c r="AN166" s="39"/>
      <c r="AO166" s="39"/>
      <c r="AP166" s="33"/>
      <c r="AQ166" s="77"/>
      <c r="AR166" s="39"/>
      <c r="AS166" s="39"/>
      <c r="AT166" s="76"/>
      <c r="AU166" s="39"/>
      <c r="AV166" s="78"/>
      <c r="AW166" s="33"/>
      <c r="AX166" s="77"/>
      <c r="AY166" s="39"/>
      <c r="AZ166" s="39"/>
      <c r="BA166" s="76"/>
      <c r="BB166" s="39"/>
      <c r="BC166" s="78"/>
      <c r="BD166" s="33"/>
      <c r="BE166" s="77"/>
      <c r="BF166" s="39"/>
      <c r="BG166" s="39"/>
      <c r="BH166" s="76"/>
      <c r="BI166" s="39"/>
      <c r="BJ166" s="78"/>
      <c r="BK166" s="33"/>
    </row>
    <row r="167" spans="1:63" x14ac:dyDescent="0.35">
      <c r="A167" s="77"/>
      <c r="B167" s="39"/>
      <c r="C167" s="39"/>
      <c r="D167" s="39"/>
      <c r="E167" s="39"/>
      <c r="F167" s="73"/>
      <c r="G167" s="95">
        <f>Table14874532333435363313233343[[#This Row],[Hours Worked]]*Table14874532333435363313233343[[#This Row],[Rate]]</f>
        <v>0</v>
      </c>
      <c r="H167" s="116"/>
      <c r="I167" s="118">
        <f>IF(Table14874532333435363313233343[[#This Row],[Equipment Used (Dropdown)]] &lt;&gt; "", RIGHT(Table14874532333435363313233343[[#This Row],[Equipment Used (Dropdown)]],6),0)</f>
        <v>0</v>
      </c>
      <c r="J167" s="94"/>
      <c r="K167" s="95">
        <f>Table14874532333435363313233343[[#This Row],[Rate (Auto selects)]]*Table14874532333435363313233343[[#This Row],[Hours Used]]</f>
        <v>0</v>
      </c>
      <c r="S167" s="33"/>
      <c r="T167" s="39"/>
      <c r="U167" s="39"/>
      <c r="V167" s="39"/>
      <c r="W167" s="39"/>
      <c r="X167" s="39"/>
      <c r="Y167" s="112">
        <f>IF(X167 &lt;&gt; "", RIGHT(Table157753112838485868818283848[[#This Row],[Class (Dropdown)]],6),0)</f>
        <v>0</v>
      </c>
      <c r="Z167" s="108"/>
      <c r="AA167" s="107"/>
      <c r="AB167" s="111">
        <f>Table157753112838485868818283848[[#This Row],[Rate (Auto fill)]]*Table157753112838485868818283848[[#This Row],[Hours Groomed]]</f>
        <v>0</v>
      </c>
      <c r="AC167" s="32"/>
      <c r="AE167" s="85"/>
      <c r="AF167" s="85"/>
      <c r="AI167" s="33"/>
      <c r="AJ167" s="39"/>
      <c r="AK167" s="39"/>
      <c r="AL167" s="39"/>
      <c r="AM167" s="76"/>
      <c r="AN167" s="39"/>
      <c r="AO167" s="39"/>
      <c r="AP167" s="33"/>
      <c r="AQ167" s="77"/>
      <c r="AR167" s="39"/>
      <c r="AS167" s="39"/>
      <c r="AT167" s="76"/>
      <c r="AU167" s="39"/>
      <c r="AV167" s="78"/>
      <c r="AW167" s="33"/>
      <c r="AX167" s="77"/>
      <c r="AY167" s="39"/>
      <c r="AZ167" s="39"/>
      <c r="BA167" s="76"/>
      <c r="BB167" s="39"/>
      <c r="BC167" s="78"/>
      <c r="BD167" s="33"/>
      <c r="BE167" s="77"/>
      <c r="BF167" s="39"/>
      <c r="BG167" s="39"/>
      <c r="BH167" s="76"/>
      <c r="BI167" s="39"/>
      <c r="BJ167" s="78"/>
      <c r="BK167" s="33"/>
    </row>
    <row r="168" spans="1:63" x14ac:dyDescent="0.35">
      <c r="A168" s="77"/>
      <c r="B168" s="39"/>
      <c r="C168" s="39"/>
      <c r="D168" s="39"/>
      <c r="E168" s="39"/>
      <c r="F168" s="73"/>
      <c r="G168" s="95">
        <f>Table14874532333435363313233343[[#This Row],[Hours Worked]]*Table14874532333435363313233343[[#This Row],[Rate]]</f>
        <v>0</v>
      </c>
      <c r="H168" s="116"/>
      <c r="I168" s="118">
        <f>IF(Table14874532333435363313233343[[#This Row],[Equipment Used (Dropdown)]] &lt;&gt; "", RIGHT(Table14874532333435363313233343[[#This Row],[Equipment Used (Dropdown)]],6),0)</f>
        <v>0</v>
      </c>
      <c r="J168" s="94"/>
      <c r="K168" s="95">
        <f>Table14874532333435363313233343[[#This Row],[Rate (Auto selects)]]*Table14874532333435363313233343[[#This Row],[Hours Used]]</f>
        <v>0</v>
      </c>
      <c r="S168" s="33"/>
      <c r="T168" s="39"/>
      <c r="U168" s="39"/>
      <c r="V168" s="39"/>
      <c r="W168" s="39"/>
      <c r="X168" s="39"/>
      <c r="Y168" s="112">
        <f>IF(X168 &lt;&gt; "", RIGHT(Table157753112838485868818283848[[#This Row],[Class (Dropdown)]],6),0)</f>
        <v>0</v>
      </c>
      <c r="Z168" s="108"/>
      <c r="AA168" s="107"/>
      <c r="AB168" s="111">
        <f>Table157753112838485868818283848[[#This Row],[Rate (Auto fill)]]*Table157753112838485868818283848[[#This Row],[Hours Groomed]]</f>
        <v>0</v>
      </c>
      <c r="AC168" s="32"/>
      <c r="AE168" s="85"/>
      <c r="AF168" s="85"/>
      <c r="AI168" s="33"/>
      <c r="AJ168" s="39"/>
      <c r="AK168" s="39"/>
      <c r="AL168" s="39"/>
      <c r="AM168" s="76"/>
      <c r="AN168" s="39"/>
      <c r="AO168" s="39"/>
      <c r="AP168" s="33"/>
      <c r="AQ168" s="77"/>
      <c r="AR168" s="39"/>
      <c r="AS168" s="39"/>
      <c r="AT168" s="76"/>
      <c r="AU168" s="39"/>
      <c r="AV168" s="78"/>
      <c r="AW168" s="33"/>
      <c r="AX168" s="77"/>
      <c r="AY168" s="39"/>
      <c r="AZ168" s="39"/>
      <c r="BA168" s="76"/>
      <c r="BB168" s="39"/>
      <c r="BC168" s="78"/>
      <c r="BD168" s="33"/>
      <c r="BE168" s="77"/>
      <c r="BF168" s="39"/>
      <c r="BG168" s="39"/>
      <c r="BH168" s="76"/>
      <c r="BI168" s="39"/>
      <c r="BJ168" s="78"/>
      <c r="BK168" s="33"/>
    </row>
    <row r="169" spans="1:63" x14ac:dyDescent="0.35">
      <c r="A169" s="77"/>
      <c r="B169" s="39"/>
      <c r="C169" s="39"/>
      <c r="D169" s="39"/>
      <c r="E169" s="39"/>
      <c r="F169" s="73"/>
      <c r="G169" s="95">
        <f>Table14874532333435363313233343[[#This Row],[Hours Worked]]*Table14874532333435363313233343[[#This Row],[Rate]]</f>
        <v>0</v>
      </c>
      <c r="H169" s="116"/>
      <c r="I169" s="118">
        <f>IF(Table14874532333435363313233343[[#This Row],[Equipment Used (Dropdown)]] &lt;&gt; "", RIGHT(Table14874532333435363313233343[[#This Row],[Equipment Used (Dropdown)]],6),0)</f>
        <v>0</v>
      </c>
      <c r="J169" s="94"/>
      <c r="K169" s="95">
        <f>Table14874532333435363313233343[[#This Row],[Rate (Auto selects)]]*Table14874532333435363313233343[[#This Row],[Hours Used]]</f>
        <v>0</v>
      </c>
      <c r="S169" s="33"/>
      <c r="T169" s="39"/>
      <c r="U169" s="39"/>
      <c r="V169" s="39"/>
      <c r="W169" s="39"/>
      <c r="X169" s="39"/>
      <c r="Y169" s="112">
        <f>IF(X169 &lt;&gt; "", RIGHT(Table157753112838485868818283848[[#This Row],[Class (Dropdown)]],6),0)</f>
        <v>0</v>
      </c>
      <c r="Z169" s="108"/>
      <c r="AA169" s="107"/>
      <c r="AB169" s="111">
        <f>Table157753112838485868818283848[[#This Row],[Rate (Auto fill)]]*Table157753112838485868818283848[[#This Row],[Hours Groomed]]</f>
        <v>0</v>
      </c>
      <c r="AC169" s="32"/>
      <c r="AE169" s="85"/>
      <c r="AF169" s="85"/>
      <c r="AI169" s="33"/>
      <c r="AJ169" s="39"/>
      <c r="AK169" s="39"/>
      <c r="AL169" s="39"/>
      <c r="AM169" s="76"/>
      <c r="AN169" s="39"/>
      <c r="AO169" s="39"/>
      <c r="AP169" s="33"/>
      <c r="AQ169" s="77"/>
      <c r="AR169" s="39"/>
      <c r="AS169" s="39"/>
      <c r="AT169" s="76"/>
      <c r="AU169" s="39"/>
      <c r="AV169" s="78"/>
      <c r="AW169" s="33"/>
      <c r="AX169" s="77"/>
      <c r="AY169" s="39"/>
      <c r="AZ169" s="39"/>
      <c r="BA169" s="76"/>
      <c r="BB169" s="39"/>
      <c r="BC169" s="78"/>
      <c r="BD169" s="33"/>
      <c r="BE169" s="77"/>
      <c r="BF169" s="39"/>
      <c r="BG169" s="39"/>
      <c r="BH169" s="76"/>
      <c r="BI169" s="39"/>
      <c r="BJ169" s="78"/>
      <c r="BK169" s="33"/>
    </row>
    <row r="170" spans="1:63" x14ac:dyDescent="0.35">
      <c r="A170" s="77"/>
      <c r="B170" s="39"/>
      <c r="C170" s="39"/>
      <c r="D170" s="39"/>
      <c r="E170" s="39"/>
      <c r="F170" s="73"/>
      <c r="G170" s="95">
        <f>Table14874532333435363313233343[[#This Row],[Hours Worked]]*Table14874532333435363313233343[[#This Row],[Rate]]</f>
        <v>0</v>
      </c>
      <c r="H170" s="116"/>
      <c r="I170" s="118">
        <f>IF(Table14874532333435363313233343[[#This Row],[Equipment Used (Dropdown)]] &lt;&gt; "", RIGHT(Table14874532333435363313233343[[#This Row],[Equipment Used (Dropdown)]],6),0)</f>
        <v>0</v>
      </c>
      <c r="J170" s="94"/>
      <c r="K170" s="95">
        <f>Table14874532333435363313233343[[#This Row],[Rate (Auto selects)]]*Table14874532333435363313233343[[#This Row],[Hours Used]]</f>
        <v>0</v>
      </c>
      <c r="S170" s="33"/>
      <c r="T170" s="39"/>
      <c r="U170" s="39"/>
      <c r="V170" s="39"/>
      <c r="W170" s="39"/>
      <c r="X170" s="39"/>
      <c r="Y170" s="112">
        <f>IF(X170 &lt;&gt; "", RIGHT(Table157753112838485868818283848[[#This Row],[Class (Dropdown)]],6),0)</f>
        <v>0</v>
      </c>
      <c r="Z170" s="108"/>
      <c r="AA170" s="107"/>
      <c r="AB170" s="111">
        <f>Table157753112838485868818283848[[#This Row],[Rate (Auto fill)]]*Table157753112838485868818283848[[#This Row],[Hours Groomed]]</f>
        <v>0</v>
      </c>
      <c r="AC170" s="32"/>
      <c r="AE170" s="85"/>
      <c r="AF170" s="85"/>
      <c r="AI170" s="33"/>
      <c r="AJ170" s="39"/>
      <c r="AK170" s="39"/>
      <c r="AL170" s="39"/>
      <c r="AM170" s="76"/>
      <c r="AN170" s="39"/>
      <c r="AO170" s="39"/>
      <c r="AP170" s="33"/>
      <c r="AQ170" s="77"/>
      <c r="AR170" s="39"/>
      <c r="AS170" s="39"/>
      <c r="AT170" s="76"/>
      <c r="AU170" s="39"/>
      <c r="AV170" s="78"/>
      <c r="AW170" s="33"/>
      <c r="AX170" s="77"/>
      <c r="AY170" s="39"/>
      <c r="AZ170" s="39"/>
      <c r="BA170" s="76"/>
      <c r="BB170" s="39"/>
      <c r="BC170" s="78"/>
      <c r="BD170" s="33"/>
      <c r="BE170" s="77"/>
      <c r="BF170" s="39"/>
      <c r="BG170" s="39"/>
      <c r="BH170" s="76"/>
      <c r="BI170" s="39"/>
      <c r="BJ170" s="78"/>
      <c r="BK170" s="33"/>
    </row>
    <row r="171" spans="1:63" x14ac:dyDescent="0.35">
      <c r="A171" s="77"/>
      <c r="B171" s="39"/>
      <c r="C171" s="39"/>
      <c r="D171" s="39"/>
      <c r="E171" s="39"/>
      <c r="F171" s="73"/>
      <c r="G171" s="95">
        <f>Table14874532333435363313233343[[#This Row],[Hours Worked]]*Table14874532333435363313233343[[#This Row],[Rate]]</f>
        <v>0</v>
      </c>
      <c r="H171" s="116"/>
      <c r="I171" s="118">
        <f>IF(Table14874532333435363313233343[[#This Row],[Equipment Used (Dropdown)]] &lt;&gt; "", RIGHT(Table14874532333435363313233343[[#This Row],[Equipment Used (Dropdown)]],6),0)</f>
        <v>0</v>
      </c>
      <c r="J171" s="94"/>
      <c r="K171" s="95">
        <f>Table14874532333435363313233343[[#This Row],[Rate (Auto selects)]]*Table14874532333435363313233343[[#This Row],[Hours Used]]</f>
        <v>0</v>
      </c>
      <c r="S171" s="33"/>
      <c r="T171" s="39"/>
      <c r="U171" s="39"/>
      <c r="V171" s="39"/>
      <c r="W171" s="39"/>
      <c r="X171" s="39"/>
      <c r="Y171" s="112">
        <f>IF(X171 &lt;&gt; "", RIGHT(Table157753112838485868818283848[[#This Row],[Class (Dropdown)]],6),0)</f>
        <v>0</v>
      </c>
      <c r="Z171" s="108"/>
      <c r="AA171" s="107"/>
      <c r="AB171" s="111">
        <f>Table157753112838485868818283848[[#This Row],[Rate (Auto fill)]]*Table157753112838485868818283848[[#This Row],[Hours Groomed]]</f>
        <v>0</v>
      </c>
      <c r="AC171" s="32"/>
      <c r="AE171" s="85"/>
      <c r="AF171" s="85"/>
      <c r="AI171" s="33"/>
      <c r="AJ171" s="39"/>
      <c r="AK171" s="39"/>
      <c r="AL171" s="39"/>
      <c r="AM171" s="76"/>
      <c r="AN171" s="39"/>
      <c r="AO171" s="39"/>
      <c r="AP171" s="33"/>
      <c r="AQ171" s="77"/>
      <c r="AR171" s="39"/>
      <c r="AS171" s="39"/>
      <c r="AT171" s="76"/>
      <c r="AU171" s="39"/>
      <c r="AV171" s="78"/>
      <c r="AW171" s="33"/>
      <c r="AX171" s="77"/>
      <c r="AY171" s="39"/>
      <c r="AZ171" s="39"/>
      <c r="BA171" s="76"/>
      <c r="BB171" s="39"/>
      <c r="BC171" s="78"/>
      <c r="BD171" s="33"/>
      <c r="BE171" s="77"/>
      <c r="BF171" s="39"/>
      <c r="BG171" s="39"/>
      <c r="BH171" s="76"/>
      <c r="BI171" s="39"/>
      <c r="BJ171" s="78"/>
      <c r="BK171" s="33"/>
    </row>
    <row r="172" spans="1:63" x14ac:dyDescent="0.35">
      <c r="A172" s="77"/>
      <c r="B172" s="39"/>
      <c r="C172" s="39"/>
      <c r="D172" s="39"/>
      <c r="E172" s="39"/>
      <c r="F172" s="73"/>
      <c r="G172" s="95">
        <f>Table14874532333435363313233343[[#This Row],[Hours Worked]]*Table14874532333435363313233343[[#This Row],[Rate]]</f>
        <v>0</v>
      </c>
      <c r="H172" s="116"/>
      <c r="I172" s="118">
        <f>IF(Table14874532333435363313233343[[#This Row],[Equipment Used (Dropdown)]] &lt;&gt; "", RIGHT(Table14874532333435363313233343[[#This Row],[Equipment Used (Dropdown)]],6),0)</f>
        <v>0</v>
      </c>
      <c r="J172" s="94"/>
      <c r="K172" s="95">
        <f>Table14874532333435363313233343[[#This Row],[Rate (Auto selects)]]*Table14874532333435363313233343[[#This Row],[Hours Used]]</f>
        <v>0</v>
      </c>
      <c r="S172" s="33"/>
      <c r="T172" s="39"/>
      <c r="U172" s="39"/>
      <c r="V172" s="39"/>
      <c r="W172" s="39"/>
      <c r="X172" s="39"/>
      <c r="Y172" s="112">
        <f>IF(X172 &lt;&gt; "", RIGHT(Table157753112838485868818283848[[#This Row],[Class (Dropdown)]],6),0)</f>
        <v>0</v>
      </c>
      <c r="Z172" s="108"/>
      <c r="AA172" s="107"/>
      <c r="AB172" s="111">
        <f>Table157753112838485868818283848[[#This Row],[Rate (Auto fill)]]*Table157753112838485868818283848[[#This Row],[Hours Groomed]]</f>
        <v>0</v>
      </c>
      <c r="AC172" s="32"/>
      <c r="AE172" s="85"/>
      <c r="AF172" s="85"/>
      <c r="AI172" s="33"/>
      <c r="AJ172" s="39"/>
      <c r="AK172" s="39"/>
      <c r="AL172" s="39"/>
      <c r="AM172" s="76"/>
      <c r="AN172" s="39"/>
      <c r="AO172" s="39"/>
      <c r="AP172" s="33"/>
      <c r="AQ172" s="77"/>
      <c r="AR172" s="39"/>
      <c r="AS172" s="39"/>
      <c r="AT172" s="76"/>
      <c r="AU172" s="39"/>
      <c r="AV172" s="78"/>
      <c r="AW172" s="33"/>
      <c r="AX172" s="77"/>
      <c r="AY172" s="39"/>
      <c r="AZ172" s="39"/>
      <c r="BA172" s="76"/>
      <c r="BB172" s="39"/>
      <c r="BC172" s="78"/>
      <c r="BD172" s="33"/>
      <c r="BE172" s="77"/>
      <c r="BF172" s="39"/>
      <c r="BG172" s="39"/>
      <c r="BH172" s="76"/>
      <c r="BI172" s="39"/>
      <c r="BJ172" s="78"/>
      <c r="BK172" s="33"/>
    </row>
    <row r="173" spans="1:63" x14ac:dyDescent="0.35">
      <c r="A173" s="77"/>
      <c r="B173" s="39"/>
      <c r="C173" s="39"/>
      <c r="D173" s="39"/>
      <c r="E173" s="39"/>
      <c r="F173" s="73"/>
      <c r="G173" s="95">
        <f>Table14874532333435363313233343[[#This Row],[Hours Worked]]*Table14874532333435363313233343[[#This Row],[Rate]]</f>
        <v>0</v>
      </c>
      <c r="H173" s="116"/>
      <c r="I173" s="118">
        <f>IF(Table14874532333435363313233343[[#This Row],[Equipment Used (Dropdown)]] &lt;&gt; "", RIGHT(Table14874532333435363313233343[[#This Row],[Equipment Used (Dropdown)]],6),0)</f>
        <v>0</v>
      </c>
      <c r="J173" s="94"/>
      <c r="K173" s="95">
        <f>Table14874532333435363313233343[[#This Row],[Rate (Auto selects)]]*Table14874532333435363313233343[[#This Row],[Hours Used]]</f>
        <v>0</v>
      </c>
      <c r="S173" s="33"/>
      <c r="T173" s="39"/>
      <c r="U173" s="39"/>
      <c r="V173" s="39"/>
      <c r="W173" s="39"/>
      <c r="X173" s="39"/>
      <c r="Y173" s="112">
        <f>IF(X173 &lt;&gt; "", RIGHT(Table157753112838485868818283848[[#This Row],[Class (Dropdown)]],6),0)</f>
        <v>0</v>
      </c>
      <c r="Z173" s="108"/>
      <c r="AA173" s="107"/>
      <c r="AB173" s="111">
        <f>Table157753112838485868818283848[[#This Row],[Rate (Auto fill)]]*Table157753112838485868818283848[[#This Row],[Hours Groomed]]</f>
        <v>0</v>
      </c>
      <c r="AC173" s="32"/>
      <c r="AE173" s="85"/>
      <c r="AF173" s="85"/>
      <c r="AI173" s="33"/>
      <c r="AJ173" s="39"/>
      <c r="AK173" s="39"/>
      <c r="AL173" s="39"/>
      <c r="AM173" s="76"/>
      <c r="AN173" s="39"/>
      <c r="AO173" s="39"/>
      <c r="AP173" s="33"/>
      <c r="AQ173" s="77"/>
      <c r="AR173" s="39"/>
      <c r="AS173" s="39"/>
      <c r="AT173" s="76"/>
      <c r="AU173" s="39"/>
      <c r="AV173" s="78"/>
      <c r="AW173" s="33"/>
      <c r="AX173" s="77"/>
      <c r="AY173" s="39"/>
      <c r="AZ173" s="39"/>
      <c r="BA173" s="76"/>
      <c r="BB173" s="39"/>
      <c r="BC173" s="78"/>
      <c r="BD173" s="33"/>
      <c r="BE173" s="77"/>
      <c r="BF173" s="39"/>
      <c r="BG173" s="39"/>
      <c r="BH173" s="76"/>
      <c r="BI173" s="39"/>
      <c r="BJ173" s="78"/>
      <c r="BK173" s="33"/>
    </row>
    <row r="174" spans="1:63" x14ac:dyDescent="0.35">
      <c r="A174" s="77"/>
      <c r="B174" s="39"/>
      <c r="C174" s="39"/>
      <c r="D174" s="39"/>
      <c r="E174" s="39"/>
      <c r="F174" s="73"/>
      <c r="G174" s="95">
        <f>Table14874532333435363313233343[[#This Row],[Hours Worked]]*Table14874532333435363313233343[[#This Row],[Rate]]</f>
        <v>0</v>
      </c>
      <c r="H174" s="116"/>
      <c r="I174" s="118">
        <f>IF(Table14874532333435363313233343[[#This Row],[Equipment Used (Dropdown)]] &lt;&gt; "", RIGHT(Table14874532333435363313233343[[#This Row],[Equipment Used (Dropdown)]],6),0)</f>
        <v>0</v>
      </c>
      <c r="J174" s="94"/>
      <c r="K174" s="95">
        <f>Table14874532333435363313233343[[#This Row],[Rate (Auto selects)]]*Table14874532333435363313233343[[#This Row],[Hours Used]]</f>
        <v>0</v>
      </c>
      <c r="S174" s="33"/>
      <c r="T174" s="39"/>
      <c r="U174" s="39"/>
      <c r="V174" s="39"/>
      <c r="W174" s="39"/>
      <c r="X174" s="39"/>
      <c r="Y174" s="112">
        <f>IF(X174 &lt;&gt; "", RIGHT(Table157753112838485868818283848[[#This Row],[Class (Dropdown)]],6),0)</f>
        <v>0</v>
      </c>
      <c r="Z174" s="108"/>
      <c r="AA174" s="107"/>
      <c r="AB174" s="111">
        <f>Table157753112838485868818283848[[#This Row],[Rate (Auto fill)]]*Table157753112838485868818283848[[#This Row],[Hours Groomed]]</f>
        <v>0</v>
      </c>
      <c r="AC174" s="32"/>
      <c r="AE174" s="85"/>
      <c r="AF174" s="85"/>
      <c r="AI174" s="33"/>
      <c r="AJ174" s="39"/>
      <c r="AK174" s="39"/>
      <c r="AL174" s="39"/>
      <c r="AM174" s="76"/>
      <c r="AN174" s="39"/>
      <c r="AO174" s="39"/>
      <c r="AP174" s="33"/>
      <c r="AQ174" s="77"/>
      <c r="AR174" s="39"/>
      <c r="AS174" s="39"/>
      <c r="AT174" s="76"/>
      <c r="AU174" s="39"/>
      <c r="AV174" s="78"/>
      <c r="AW174" s="33"/>
      <c r="AX174" s="77"/>
      <c r="AY174" s="39"/>
      <c r="AZ174" s="39"/>
      <c r="BA174" s="76"/>
      <c r="BB174" s="39"/>
      <c r="BC174" s="78"/>
      <c r="BD174" s="33"/>
      <c r="BE174" s="77"/>
      <c r="BF174" s="39"/>
      <c r="BG174" s="39"/>
      <c r="BH174" s="76"/>
      <c r="BI174" s="39"/>
      <c r="BJ174" s="78"/>
      <c r="BK174" s="33"/>
    </row>
    <row r="175" spans="1:63" x14ac:dyDescent="0.35">
      <c r="A175" s="77"/>
      <c r="B175" s="39"/>
      <c r="C175" s="39"/>
      <c r="D175" s="39"/>
      <c r="E175" s="39"/>
      <c r="F175" s="73"/>
      <c r="G175" s="95">
        <f>Table14874532333435363313233343[[#This Row],[Hours Worked]]*Table14874532333435363313233343[[#This Row],[Rate]]</f>
        <v>0</v>
      </c>
      <c r="H175" s="116"/>
      <c r="I175" s="118">
        <f>IF(Table14874532333435363313233343[[#This Row],[Equipment Used (Dropdown)]] &lt;&gt; "", RIGHT(Table14874532333435363313233343[[#This Row],[Equipment Used (Dropdown)]],6),0)</f>
        <v>0</v>
      </c>
      <c r="J175" s="94"/>
      <c r="K175" s="95">
        <f>Table14874532333435363313233343[[#This Row],[Rate (Auto selects)]]*Table14874532333435363313233343[[#This Row],[Hours Used]]</f>
        <v>0</v>
      </c>
      <c r="S175" s="33"/>
      <c r="T175" s="39"/>
      <c r="U175" s="39"/>
      <c r="V175" s="39"/>
      <c r="W175" s="39"/>
      <c r="X175" s="39"/>
      <c r="Y175" s="112">
        <f>IF(X175 &lt;&gt; "", RIGHT(Table157753112838485868818283848[[#This Row],[Class (Dropdown)]],6),0)</f>
        <v>0</v>
      </c>
      <c r="Z175" s="108"/>
      <c r="AA175" s="107"/>
      <c r="AB175" s="111">
        <f>Table157753112838485868818283848[[#This Row],[Rate (Auto fill)]]*Table157753112838485868818283848[[#This Row],[Hours Groomed]]</f>
        <v>0</v>
      </c>
      <c r="AC175" s="32"/>
      <c r="AE175" s="85"/>
      <c r="AF175" s="85"/>
      <c r="AI175" s="33"/>
      <c r="AJ175" s="39"/>
      <c r="AK175" s="39"/>
      <c r="AL175" s="39"/>
      <c r="AM175" s="76"/>
      <c r="AN175" s="39"/>
      <c r="AO175" s="39"/>
      <c r="AP175" s="33"/>
      <c r="AQ175" s="77"/>
      <c r="AR175" s="39"/>
      <c r="AS175" s="39"/>
      <c r="AT175" s="76"/>
      <c r="AU175" s="39"/>
      <c r="AV175" s="78"/>
      <c r="AW175" s="33"/>
      <c r="AX175" s="77"/>
      <c r="AY175" s="39"/>
      <c r="AZ175" s="39"/>
      <c r="BA175" s="76"/>
      <c r="BB175" s="39"/>
      <c r="BC175" s="78"/>
      <c r="BD175" s="33"/>
      <c r="BE175" s="77"/>
      <c r="BF175" s="39"/>
      <c r="BG175" s="39"/>
      <c r="BH175" s="76"/>
      <c r="BI175" s="39"/>
      <c r="BJ175" s="78"/>
      <c r="BK175" s="33"/>
    </row>
    <row r="176" spans="1:63" x14ac:dyDescent="0.35">
      <c r="A176" s="77"/>
      <c r="B176" s="39"/>
      <c r="C176" s="39"/>
      <c r="D176" s="39"/>
      <c r="E176" s="39"/>
      <c r="F176" s="73"/>
      <c r="G176" s="95">
        <f>Table14874532333435363313233343[[#This Row],[Hours Worked]]*Table14874532333435363313233343[[#This Row],[Rate]]</f>
        <v>0</v>
      </c>
      <c r="H176" s="116"/>
      <c r="I176" s="118">
        <f>IF(Table14874532333435363313233343[[#This Row],[Equipment Used (Dropdown)]] &lt;&gt; "", RIGHT(Table14874532333435363313233343[[#This Row],[Equipment Used (Dropdown)]],6),0)</f>
        <v>0</v>
      </c>
      <c r="J176" s="94"/>
      <c r="K176" s="95">
        <f>Table14874532333435363313233343[[#This Row],[Rate (Auto selects)]]*Table14874532333435363313233343[[#This Row],[Hours Used]]</f>
        <v>0</v>
      </c>
      <c r="S176" s="33"/>
      <c r="T176" s="39"/>
      <c r="U176" s="39"/>
      <c r="V176" s="39"/>
      <c r="W176" s="39"/>
      <c r="X176" s="39"/>
      <c r="Y176" s="112">
        <f>IF(X176 &lt;&gt; "", RIGHT(Table157753112838485868818283848[[#This Row],[Class (Dropdown)]],6),0)</f>
        <v>0</v>
      </c>
      <c r="Z176" s="108"/>
      <c r="AA176" s="107"/>
      <c r="AB176" s="111">
        <f>Table157753112838485868818283848[[#This Row],[Rate (Auto fill)]]*Table157753112838485868818283848[[#This Row],[Hours Groomed]]</f>
        <v>0</v>
      </c>
      <c r="AC176" s="32"/>
      <c r="AE176" s="85"/>
      <c r="AF176" s="85"/>
      <c r="AI176" s="33"/>
      <c r="AJ176" s="39"/>
      <c r="AK176" s="39"/>
      <c r="AL176" s="39"/>
      <c r="AM176" s="76"/>
      <c r="AN176" s="39"/>
      <c r="AO176" s="39"/>
      <c r="AP176" s="33"/>
      <c r="AQ176" s="77"/>
      <c r="AR176" s="39"/>
      <c r="AS176" s="39"/>
      <c r="AT176" s="76"/>
      <c r="AU176" s="39"/>
      <c r="AV176" s="78"/>
      <c r="AW176" s="33"/>
      <c r="AX176" s="77"/>
      <c r="AY176" s="39"/>
      <c r="AZ176" s="39"/>
      <c r="BA176" s="76"/>
      <c r="BB176" s="39"/>
      <c r="BC176" s="78"/>
      <c r="BD176" s="33"/>
      <c r="BE176" s="77"/>
      <c r="BF176" s="39"/>
      <c r="BG176" s="39"/>
      <c r="BH176" s="76"/>
      <c r="BI176" s="39"/>
      <c r="BJ176" s="78"/>
      <c r="BK176" s="33"/>
    </row>
    <row r="177" spans="1:63" x14ac:dyDescent="0.35">
      <c r="A177" s="77"/>
      <c r="B177" s="39"/>
      <c r="C177" s="39"/>
      <c r="D177" s="39"/>
      <c r="E177" s="39"/>
      <c r="F177" s="73"/>
      <c r="G177" s="95">
        <f>Table14874532333435363313233343[[#This Row],[Hours Worked]]*Table14874532333435363313233343[[#This Row],[Rate]]</f>
        <v>0</v>
      </c>
      <c r="H177" s="116"/>
      <c r="I177" s="118">
        <f>IF(Table14874532333435363313233343[[#This Row],[Equipment Used (Dropdown)]] &lt;&gt; "", RIGHT(Table14874532333435363313233343[[#This Row],[Equipment Used (Dropdown)]],6),0)</f>
        <v>0</v>
      </c>
      <c r="J177" s="94"/>
      <c r="K177" s="95">
        <f>Table14874532333435363313233343[[#This Row],[Rate (Auto selects)]]*Table14874532333435363313233343[[#This Row],[Hours Used]]</f>
        <v>0</v>
      </c>
      <c r="S177" s="33"/>
      <c r="T177" s="39"/>
      <c r="U177" s="39"/>
      <c r="V177" s="39"/>
      <c r="W177" s="39"/>
      <c r="X177" s="39"/>
      <c r="Y177" s="112">
        <f>IF(X177 &lt;&gt; "", RIGHT(Table157753112838485868818283848[[#This Row],[Class (Dropdown)]],6),0)</f>
        <v>0</v>
      </c>
      <c r="Z177" s="108"/>
      <c r="AA177" s="107"/>
      <c r="AB177" s="111">
        <f>Table157753112838485868818283848[[#This Row],[Rate (Auto fill)]]*Table157753112838485868818283848[[#This Row],[Hours Groomed]]</f>
        <v>0</v>
      </c>
      <c r="AC177" s="32"/>
      <c r="AE177" s="85"/>
      <c r="AF177" s="85"/>
      <c r="AI177" s="33"/>
      <c r="AJ177" s="39"/>
      <c r="AK177" s="39"/>
      <c r="AL177" s="39"/>
      <c r="AM177" s="76"/>
      <c r="AN177" s="39"/>
      <c r="AO177" s="39"/>
      <c r="AP177" s="33"/>
      <c r="AQ177" s="77"/>
      <c r="AR177" s="39"/>
      <c r="AS177" s="39"/>
      <c r="AT177" s="76"/>
      <c r="AU177" s="39"/>
      <c r="AV177" s="78"/>
      <c r="AW177" s="33"/>
      <c r="AX177" s="77"/>
      <c r="AY177" s="39"/>
      <c r="AZ177" s="39"/>
      <c r="BA177" s="76"/>
      <c r="BB177" s="39"/>
      <c r="BC177" s="78"/>
      <c r="BD177" s="33"/>
      <c r="BE177" s="77"/>
      <c r="BF177" s="39"/>
      <c r="BG177" s="39"/>
      <c r="BH177" s="76"/>
      <c r="BI177" s="39"/>
      <c r="BJ177" s="78"/>
      <c r="BK177" s="33"/>
    </row>
    <row r="178" spans="1:63" x14ac:dyDescent="0.35">
      <c r="A178" s="77"/>
      <c r="B178" s="39"/>
      <c r="C178" s="39"/>
      <c r="D178" s="39"/>
      <c r="E178" s="39"/>
      <c r="F178" s="73"/>
      <c r="G178" s="95">
        <f>Table14874532333435363313233343[[#This Row],[Hours Worked]]*Table14874532333435363313233343[[#This Row],[Rate]]</f>
        <v>0</v>
      </c>
      <c r="H178" s="116"/>
      <c r="I178" s="118">
        <f>IF(Table14874532333435363313233343[[#This Row],[Equipment Used (Dropdown)]] &lt;&gt; "", RIGHT(Table14874532333435363313233343[[#This Row],[Equipment Used (Dropdown)]],6),0)</f>
        <v>0</v>
      </c>
      <c r="J178" s="94"/>
      <c r="K178" s="95">
        <f>Table14874532333435363313233343[[#This Row],[Rate (Auto selects)]]*Table14874532333435363313233343[[#This Row],[Hours Used]]</f>
        <v>0</v>
      </c>
      <c r="S178" s="33"/>
      <c r="T178" s="39"/>
      <c r="U178" s="39"/>
      <c r="V178" s="39"/>
      <c r="W178" s="39"/>
      <c r="X178" s="39"/>
      <c r="Y178" s="112">
        <f>IF(X178 &lt;&gt; "", RIGHT(Table157753112838485868818283848[[#This Row],[Class (Dropdown)]],6),0)</f>
        <v>0</v>
      </c>
      <c r="Z178" s="108"/>
      <c r="AA178" s="107"/>
      <c r="AB178" s="111">
        <f>Table157753112838485868818283848[[#This Row],[Rate (Auto fill)]]*Table157753112838485868818283848[[#This Row],[Hours Groomed]]</f>
        <v>0</v>
      </c>
      <c r="AC178" s="32"/>
      <c r="AE178" s="85"/>
      <c r="AF178" s="85"/>
      <c r="AI178" s="33"/>
      <c r="AJ178" s="39"/>
      <c r="AK178" s="39"/>
      <c r="AL178" s="39"/>
      <c r="AM178" s="76"/>
      <c r="AN178" s="39"/>
      <c r="AO178" s="39"/>
      <c r="AP178" s="33"/>
      <c r="AQ178" s="77"/>
      <c r="AR178" s="39"/>
      <c r="AS178" s="39"/>
      <c r="AT178" s="76"/>
      <c r="AU178" s="39"/>
      <c r="AV178" s="78"/>
      <c r="AW178" s="33"/>
      <c r="AX178" s="77"/>
      <c r="AY178" s="39"/>
      <c r="AZ178" s="39"/>
      <c r="BA178" s="76"/>
      <c r="BB178" s="39"/>
      <c r="BC178" s="78"/>
      <c r="BD178" s="33"/>
      <c r="BE178" s="77"/>
      <c r="BF178" s="39"/>
      <c r="BG178" s="39"/>
      <c r="BH178" s="76"/>
      <c r="BI178" s="39"/>
      <c r="BJ178" s="78"/>
      <c r="BK178" s="33"/>
    </row>
    <row r="179" spans="1:63" x14ac:dyDescent="0.35">
      <c r="A179" s="77"/>
      <c r="B179" s="39"/>
      <c r="C179" s="39"/>
      <c r="D179" s="39"/>
      <c r="E179" s="39"/>
      <c r="F179" s="73"/>
      <c r="G179" s="95">
        <f>Table14874532333435363313233343[[#This Row],[Hours Worked]]*Table14874532333435363313233343[[#This Row],[Rate]]</f>
        <v>0</v>
      </c>
      <c r="H179" s="116"/>
      <c r="I179" s="118">
        <f>IF(Table14874532333435363313233343[[#This Row],[Equipment Used (Dropdown)]] &lt;&gt; "", RIGHT(Table14874532333435363313233343[[#This Row],[Equipment Used (Dropdown)]],6),0)</f>
        <v>0</v>
      </c>
      <c r="J179" s="94"/>
      <c r="K179" s="95">
        <f>Table14874532333435363313233343[[#This Row],[Rate (Auto selects)]]*Table14874532333435363313233343[[#This Row],[Hours Used]]</f>
        <v>0</v>
      </c>
      <c r="S179" s="33"/>
      <c r="T179" s="39"/>
      <c r="U179" s="39"/>
      <c r="V179" s="39"/>
      <c r="W179" s="39"/>
      <c r="X179" s="39"/>
      <c r="Y179" s="112">
        <f>IF(X179 &lt;&gt; "", RIGHT(Table157753112838485868818283848[[#This Row],[Class (Dropdown)]],6),0)</f>
        <v>0</v>
      </c>
      <c r="Z179" s="108"/>
      <c r="AA179" s="107"/>
      <c r="AB179" s="111">
        <f>Table157753112838485868818283848[[#This Row],[Rate (Auto fill)]]*Table157753112838485868818283848[[#This Row],[Hours Groomed]]</f>
        <v>0</v>
      </c>
      <c r="AC179" s="32"/>
      <c r="AE179" s="85"/>
      <c r="AF179" s="85"/>
      <c r="AI179" s="33"/>
      <c r="AJ179" s="39"/>
      <c r="AK179" s="39"/>
      <c r="AL179" s="39"/>
      <c r="AM179" s="76"/>
      <c r="AN179" s="39"/>
      <c r="AO179" s="39"/>
      <c r="AP179" s="33"/>
      <c r="AQ179" s="77"/>
      <c r="AR179" s="39"/>
      <c r="AS179" s="39"/>
      <c r="AT179" s="76"/>
      <c r="AU179" s="39"/>
      <c r="AV179" s="78"/>
      <c r="AW179" s="33"/>
      <c r="AX179" s="77"/>
      <c r="AY179" s="39"/>
      <c r="AZ179" s="39"/>
      <c r="BA179" s="76"/>
      <c r="BB179" s="39"/>
      <c r="BC179" s="78"/>
      <c r="BD179" s="33"/>
      <c r="BE179" s="77"/>
      <c r="BF179" s="39"/>
      <c r="BG179" s="39"/>
      <c r="BH179" s="76"/>
      <c r="BI179" s="39"/>
      <c r="BJ179" s="78"/>
      <c r="BK179" s="33"/>
    </row>
    <row r="180" spans="1:63" x14ac:dyDescent="0.35">
      <c r="A180" s="77"/>
      <c r="B180" s="39"/>
      <c r="C180" s="39"/>
      <c r="D180" s="39"/>
      <c r="E180" s="39"/>
      <c r="F180" s="73"/>
      <c r="G180" s="95">
        <f>Table14874532333435363313233343[[#This Row],[Hours Worked]]*Table14874532333435363313233343[[#This Row],[Rate]]</f>
        <v>0</v>
      </c>
      <c r="H180" s="116"/>
      <c r="I180" s="118">
        <f>IF(Table14874532333435363313233343[[#This Row],[Equipment Used (Dropdown)]] &lt;&gt; "", RIGHT(Table14874532333435363313233343[[#This Row],[Equipment Used (Dropdown)]],6),0)</f>
        <v>0</v>
      </c>
      <c r="J180" s="94"/>
      <c r="K180" s="95">
        <f>Table14874532333435363313233343[[#This Row],[Rate (Auto selects)]]*Table14874532333435363313233343[[#This Row],[Hours Used]]</f>
        <v>0</v>
      </c>
      <c r="S180" s="33"/>
      <c r="T180" s="39"/>
      <c r="U180" s="39"/>
      <c r="V180" s="39"/>
      <c r="W180" s="39"/>
      <c r="X180" s="39"/>
      <c r="Y180" s="112">
        <f>IF(X180 &lt;&gt; "", RIGHT(Table157753112838485868818283848[[#This Row],[Class (Dropdown)]],6),0)</f>
        <v>0</v>
      </c>
      <c r="Z180" s="108"/>
      <c r="AA180" s="107"/>
      <c r="AB180" s="111">
        <f>Table157753112838485868818283848[[#This Row],[Rate (Auto fill)]]*Table157753112838485868818283848[[#This Row],[Hours Groomed]]</f>
        <v>0</v>
      </c>
      <c r="AC180" s="32"/>
      <c r="AE180" s="85"/>
      <c r="AF180" s="85"/>
      <c r="AI180" s="33"/>
      <c r="AJ180" s="39"/>
      <c r="AK180" s="39"/>
      <c r="AL180" s="39"/>
      <c r="AM180" s="76"/>
      <c r="AN180" s="39"/>
      <c r="AO180" s="39"/>
      <c r="AP180" s="33"/>
      <c r="AQ180" s="77"/>
      <c r="AR180" s="39"/>
      <c r="AS180" s="39"/>
      <c r="AT180" s="76"/>
      <c r="AU180" s="39"/>
      <c r="AV180" s="78"/>
      <c r="AW180" s="33"/>
      <c r="AX180" s="77"/>
      <c r="AY180" s="39"/>
      <c r="AZ180" s="39"/>
      <c r="BA180" s="76"/>
      <c r="BB180" s="39"/>
      <c r="BC180" s="78"/>
      <c r="BD180" s="33"/>
      <c r="BE180" s="77"/>
      <c r="BF180" s="39"/>
      <c r="BG180" s="39"/>
      <c r="BH180" s="76"/>
      <c r="BI180" s="39"/>
      <c r="BJ180" s="78"/>
      <c r="BK180" s="33"/>
    </row>
    <row r="181" spans="1:63" x14ac:dyDescent="0.35">
      <c r="A181" s="77"/>
      <c r="B181" s="39"/>
      <c r="C181" s="39"/>
      <c r="D181" s="39"/>
      <c r="E181" s="39"/>
      <c r="F181" s="73"/>
      <c r="G181" s="95">
        <f>Table14874532333435363313233343[[#This Row],[Hours Worked]]*Table14874532333435363313233343[[#This Row],[Rate]]</f>
        <v>0</v>
      </c>
      <c r="H181" s="116"/>
      <c r="I181" s="118">
        <f>IF(Table14874532333435363313233343[[#This Row],[Equipment Used (Dropdown)]] &lt;&gt; "", RIGHT(Table14874532333435363313233343[[#This Row],[Equipment Used (Dropdown)]],6),0)</f>
        <v>0</v>
      </c>
      <c r="J181" s="94"/>
      <c r="K181" s="95">
        <f>Table14874532333435363313233343[[#This Row],[Rate (Auto selects)]]*Table14874532333435363313233343[[#This Row],[Hours Used]]</f>
        <v>0</v>
      </c>
      <c r="S181" s="33"/>
      <c r="T181" s="39"/>
      <c r="U181" s="39"/>
      <c r="V181" s="39"/>
      <c r="W181" s="39"/>
      <c r="X181" s="39"/>
      <c r="Y181" s="112">
        <f>IF(X181 &lt;&gt; "", RIGHT(Table157753112838485868818283848[[#This Row],[Class (Dropdown)]],6),0)</f>
        <v>0</v>
      </c>
      <c r="Z181" s="108"/>
      <c r="AA181" s="107"/>
      <c r="AB181" s="111">
        <f>Table157753112838485868818283848[[#This Row],[Rate (Auto fill)]]*Table157753112838485868818283848[[#This Row],[Hours Groomed]]</f>
        <v>0</v>
      </c>
      <c r="AC181" s="32"/>
      <c r="AE181" s="85"/>
      <c r="AF181" s="85"/>
      <c r="AI181" s="33"/>
      <c r="AJ181" s="39"/>
      <c r="AK181" s="39"/>
      <c r="AL181" s="39"/>
      <c r="AM181" s="76"/>
      <c r="AN181" s="39"/>
      <c r="AO181" s="39"/>
      <c r="AP181" s="33"/>
      <c r="AQ181" s="77"/>
      <c r="AR181" s="39"/>
      <c r="AS181" s="39"/>
      <c r="AT181" s="76"/>
      <c r="AU181" s="39"/>
      <c r="AV181" s="78"/>
      <c r="AW181" s="33"/>
      <c r="AX181" s="77"/>
      <c r="AY181" s="39"/>
      <c r="AZ181" s="39"/>
      <c r="BA181" s="76"/>
      <c r="BB181" s="39"/>
      <c r="BC181" s="78"/>
      <c r="BD181" s="33"/>
      <c r="BE181" s="77"/>
      <c r="BF181" s="39"/>
      <c r="BG181" s="39"/>
      <c r="BH181" s="76"/>
      <c r="BI181" s="39"/>
      <c r="BJ181" s="78"/>
      <c r="BK181" s="33"/>
    </row>
    <row r="182" spans="1:63" x14ac:dyDescent="0.35">
      <c r="A182" s="77"/>
      <c r="B182" s="39"/>
      <c r="C182" s="39"/>
      <c r="D182" s="39"/>
      <c r="E182" s="39"/>
      <c r="F182" s="73"/>
      <c r="G182" s="95">
        <f>Table14874532333435363313233343[[#This Row],[Hours Worked]]*Table14874532333435363313233343[[#This Row],[Rate]]</f>
        <v>0</v>
      </c>
      <c r="H182" s="116"/>
      <c r="I182" s="118">
        <f>IF(Table14874532333435363313233343[[#This Row],[Equipment Used (Dropdown)]] &lt;&gt; "", RIGHT(Table14874532333435363313233343[[#This Row],[Equipment Used (Dropdown)]],6),0)</f>
        <v>0</v>
      </c>
      <c r="J182" s="94"/>
      <c r="K182" s="95">
        <f>Table14874532333435363313233343[[#This Row],[Rate (Auto selects)]]*Table14874532333435363313233343[[#This Row],[Hours Used]]</f>
        <v>0</v>
      </c>
      <c r="S182" s="33"/>
      <c r="T182" s="39"/>
      <c r="U182" s="39"/>
      <c r="V182" s="39"/>
      <c r="W182" s="39"/>
      <c r="X182" s="39"/>
      <c r="Y182" s="112">
        <f>IF(X182 &lt;&gt; "", RIGHT(Table157753112838485868818283848[[#This Row],[Class (Dropdown)]],6),0)</f>
        <v>0</v>
      </c>
      <c r="Z182" s="108"/>
      <c r="AA182" s="107"/>
      <c r="AB182" s="111">
        <f>Table157753112838485868818283848[[#This Row],[Rate (Auto fill)]]*Table157753112838485868818283848[[#This Row],[Hours Groomed]]</f>
        <v>0</v>
      </c>
      <c r="AC182" s="32"/>
      <c r="AE182" s="85"/>
      <c r="AF182" s="85"/>
      <c r="AI182" s="33"/>
      <c r="AJ182" s="39"/>
      <c r="AK182" s="39"/>
      <c r="AL182" s="39"/>
      <c r="AM182" s="76"/>
      <c r="AN182" s="39"/>
      <c r="AO182" s="39"/>
      <c r="AP182" s="33"/>
      <c r="AQ182" s="77"/>
      <c r="AR182" s="39"/>
      <c r="AS182" s="39"/>
      <c r="AT182" s="76"/>
      <c r="AU182" s="39"/>
      <c r="AV182" s="78"/>
      <c r="AW182" s="33"/>
      <c r="AX182" s="77"/>
      <c r="AY182" s="39"/>
      <c r="AZ182" s="39"/>
      <c r="BA182" s="76"/>
      <c r="BB182" s="39"/>
      <c r="BC182" s="78"/>
      <c r="BD182" s="33"/>
      <c r="BE182" s="77"/>
      <c r="BF182" s="39"/>
      <c r="BG182" s="39"/>
      <c r="BH182" s="76"/>
      <c r="BI182" s="39"/>
      <c r="BJ182" s="78"/>
      <c r="BK182" s="33"/>
    </row>
    <row r="183" spans="1:63" x14ac:dyDescent="0.35">
      <c r="A183" s="77"/>
      <c r="B183" s="39"/>
      <c r="C183" s="39"/>
      <c r="D183" s="39"/>
      <c r="E183" s="39"/>
      <c r="F183" s="73"/>
      <c r="G183" s="95">
        <f>Table14874532333435363313233343[[#This Row],[Hours Worked]]*Table14874532333435363313233343[[#This Row],[Rate]]</f>
        <v>0</v>
      </c>
      <c r="H183" s="116"/>
      <c r="I183" s="118">
        <f>IF(Table14874532333435363313233343[[#This Row],[Equipment Used (Dropdown)]] &lt;&gt; "", RIGHT(Table14874532333435363313233343[[#This Row],[Equipment Used (Dropdown)]],6),0)</f>
        <v>0</v>
      </c>
      <c r="J183" s="94"/>
      <c r="K183" s="95">
        <f>Table14874532333435363313233343[[#This Row],[Rate (Auto selects)]]*Table14874532333435363313233343[[#This Row],[Hours Used]]</f>
        <v>0</v>
      </c>
      <c r="S183" s="33"/>
      <c r="T183" s="39"/>
      <c r="U183" s="39"/>
      <c r="V183" s="39"/>
      <c r="W183" s="39"/>
      <c r="X183" s="39"/>
      <c r="Y183" s="112">
        <f>IF(X183 &lt;&gt; "", RIGHT(Table157753112838485868818283848[[#This Row],[Class (Dropdown)]],6),0)</f>
        <v>0</v>
      </c>
      <c r="Z183" s="108"/>
      <c r="AA183" s="107"/>
      <c r="AB183" s="111">
        <f>Table157753112838485868818283848[[#This Row],[Rate (Auto fill)]]*Table157753112838485868818283848[[#This Row],[Hours Groomed]]</f>
        <v>0</v>
      </c>
      <c r="AC183" s="32"/>
      <c r="AE183" s="85"/>
      <c r="AF183" s="85"/>
      <c r="AI183" s="33"/>
      <c r="AJ183" s="39"/>
      <c r="AK183" s="39"/>
      <c r="AL183" s="39"/>
      <c r="AM183" s="76"/>
      <c r="AN183" s="39"/>
      <c r="AO183" s="39"/>
      <c r="AP183" s="33"/>
      <c r="AQ183" s="77"/>
      <c r="AR183" s="39"/>
      <c r="AS183" s="39"/>
      <c r="AT183" s="76"/>
      <c r="AU183" s="39"/>
      <c r="AV183" s="78"/>
      <c r="AW183" s="33"/>
      <c r="AX183" s="77"/>
      <c r="AY183" s="39"/>
      <c r="AZ183" s="39"/>
      <c r="BA183" s="76"/>
      <c r="BB183" s="39"/>
      <c r="BC183" s="78"/>
      <c r="BD183" s="33"/>
      <c r="BE183" s="77"/>
      <c r="BF183" s="39"/>
      <c r="BG183" s="39"/>
      <c r="BH183" s="76"/>
      <c r="BI183" s="39"/>
      <c r="BJ183" s="78"/>
      <c r="BK183" s="33"/>
    </row>
    <row r="184" spans="1:63" x14ac:dyDescent="0.35">
      <c r="A184" s="77"/>
      <c r="B184" s="39"/>
      <c r="C184" s="39"/>
      <c r="D184" s="39"/>
      <c r="E184" s="39"/>
      <c r="F184" s="73"/>
      <c r="G184" s="95">
        <f>Table14874532333435363313233343[[#This Row],[Hours Worked]]*Table14874532333435363313233343[[#This Row],[Rate]]</f>
        <v>0</v>
      </c>
      <c r="H184" s="116"/>
      <c r="I184" s="118">
        <f>IF(Table14874532333435363313233343[[#This Row],[Equipment Used (Dropdown)]] &lt;&gt; "", RIGHT(Table14874532333435363313233343[[#This Row],[Equipment Used (Dropdown)]],6),0)</f>
        <v>0</v>
      </c>
      <c r="J184" s="94"/>
      <c r="K184" s="95">
        <f>Table14874532333435363313233343[[#This Row],[Rate (Auto selects)]]*Table14874532333435363313233343[[#This Row],[Hours Used]]</f>
        <v>0</v>
      </c>
      <c r="S184" s="33"/>
      <c r="T184" s="39"/>
      <c r="U184" s="39"/>
      <c r="V184" s="39"/>
      <c r="W184" s="39"/>
      <c r="X184" s="39"/>
      <c r="Y184" s="112">
        <f>IF(X184 &lt;&gt; "", RIGHT(Table157753112838485868818283848[[#This Row],[Class (Dropdown)]],6),0)</f>
        <v>0</v>
      </c>
      <c r="Z184" s="108"/>
      <c r="AA184" s="107"/>
      <c r="AB184" s="111">
        <f>Table157753112838485868818283848[[#This Row],[Rate (Auto fill)]]*Table157753112838485868818283848[[#This Row],[Hours Groomed]]</f>
        <v>0</v>
      </c>
      <c r="AC184" s="32"/>
      <c r="AE184" s="85"/>
      <c r="AF184" s="85"/>
      <c r="AI184" s="33"/>
      <c r="AJ184" s="39"/>
      <c r="AK184" s="39"/>
      <c r="AL184" s="39"/>
      <c r="AM184" s="76"/>
      <c r="AN184" s="39"/>
      <c r="AO184" s="39"/>
      <c r="AP184" s="33"/>
      <c r="AQ184" s="77"/>
      <c r="AR184" s="39"/>
      <c r="AS184" s="39"/>
      <c r="AT184" s="76"/>
      <c r="AU184" s="39"/>
      <c r="AV184" s="78"/>
      <c r="AW184" s="33"/>
      <c r="AX184" s="77"/>
      <c r="AY184" s="39"/>
      <c r="AZ184" s="39"/>
      <c r="BA184" s="76"/>
      <c r="BB184" s="39"/>
      <c r="BC184" s="78"/>
      <c r="BD184" s="33"/>
      <c r="BE184" s="77"/>
      <c r="BF184" s="39"/>
      <c r="BG184" s="39"/>
      <c r="BH184" s="76"/>
      <c r="BI184" s="39"/>
      <c r="BJ184" s="78"/>
      <c r="BK184" s="33"/>
    </row>
    <row r="185" spans="1:63" x14ac:dyDescent="0.35">
      <c r="A185" s="77"/>
      <c r="B185" s="39"/>
      <c r="C185" s="39"/>
      <c r="D185" s="39"/>
      <c r="E185" s="39"/>
      <c r="F185" s="73"/>
      <c r="G185" s="95">
        <f>Table14874532333435363313233343[[#This Row],[Hours Worked]]*Table14874532333435363313233343[[#This Row],[Rate]]</f>
        <v>0</v>
      </c>
      <c r="H185" s="116"/>
      <c r="I185" s="118">
        <f>IF(Table14874532333435363313233343[[#This Row],[Equipment Used (Dropdown)]] &lt;&gt; "", RIGHT(Table14874532333435363313233343[[#This Row],[Equipment Used (Dropdown)]],6),0)</f>
        <v>0</v>
      </c>
      <c r="J185" s="94"/>
      <c r="K185" s="95">
        <f>Table14874532333435363313233343[[#This Row],[Rate (Auto selects)]]*Table14874532333435363313233343[[#This Row],[Hours Used]]</f>
        <v>0</v>
      </c>
      <c r="S185" s="33"/>
      <c r="T185" s="39"/>
      <c r="U185" s="39"/>
      <c r="V185" s="39"/>
      <c r="W185" s="39"/>
      <c r="X185" s="39"/>
      <c r="Y185" s="112">
        <f>IF(X185 &lt;&gt; "", RIGHT(Table157753112838485868818283848[[#This Row],[Class (Dropdown)]],6),0)</f>
        <v>0</v>
      </c>
      <c r="Z185" s="108"/>
      <c r="AA185" s="107"/>
      <c r="AB185" s="111">
        <f>Table157753112838485868818283848[[#This Row],[Rate (Auto fill)]]*Table157753112838485868818283848[[#This Row],[Hours Groomed]]</f>
        <v>0</v>
      </c>
      <c r="AC185" s="32"/>
      <c r="AE185" s="85"/>
      <c r="AF185" s="85"/>
      <c r="AI185" s="33"/>
      <c r="AJ185" s="39"/>
      <c r="AK185" s="39"/>
      <c r="AL185" s="39"/>
      <c r="AM185" s="76"/>
      <c r="AN185" s="39"/>
      <c r="AO185" s="39"/>
      <c r="AP185" s="33"/>
      <c r="AQ185" s="77"/>
      <c r="AR185" s="39"/>
      <c r="AS185" s="39"/>
      <c r="AT185" s="76"/>
      <c r="AU185" s="39"/>
      <c r="AV185" s="78"/>
      <c r="AW185" s="33"/>
      <c r="AX185" s="77"/>
      <c r="AY185" s="39"/>
      <c r="AZ185" s="39"/>
      <c r="BA185" s="76"/>
      <c r="BB185" s="39"/>
      <c r="BC185" s="78"/>
      <c r="BD185" s="33"/>
      <c r="BE185" s="77"/>
      <c r="BF185" s="39"/>
      <c r="BG185" s="39"/>
      <c r="BH185" s="76"/>
      <c r="BI185" s="39"/>
      <c r="BJ185" s="78"/>
      <c r="BK185" s="33"/>
    </row>
    <row r="186" spans="1:63" x14ac:dyDescent="0.35">
      <c r="A186" s="77"/>
      <c r="B186" s="39"/>
      <c r="C186" s="39"/>
      <c r="D186" s="39"/>
      <c r="E186" s="39"/>
      <c r="F186" s="73"/>
      <c r="G186" s="95">
        <f>Table14874532333435363313233343[[#This Row],[Hours Worked]]*Table14874532333435363313233343[[#This Row],[Rate]]</f>
        <v>0</v>
      </c>
      <c r="H186" s="116"/>
      <c r="I186" s="118">
        <f>IF(Table14874532333435363313233343[[#This Row],[Equipment Used (Dropdown)]] &lt;&gt; "", RIGHT(Table14874532333435363313233343[[#This Row],[Equipment Used (Dropdown)]],6),0)</f>
        <v>0</v>
      </c>
      <c r="J186" s="94"/>
      <c r="K186" s="95">
        <f>Table14874532333435363313233343[[#This Row],[Rate (Auto selects)]]*Table14874532333435363313233343[[#This Row],[Hours Used]]</f>
        <v>0</v>
      </c>
      <c r="S186" s="33"/>
      <c r="T186" s="39"/>
      <c r="U186" s="39"/>
      <c r="V186" s="39"/>
      <c r="W186" s="39"/>
      <c r="X186" s="39"/>
      <c r="Y186" s="112">
        <f>IF(X186 &lt;&gt; "", RIGHT(Table157753112838485868818283848[[#This Row],[Class (Dropdown)]],6),0)</f>
        <v>0</v>
      </c>
      <c r="Z186" s="108"/>
      <c r="AA186" s="107"/>
      <c r="AB186" s="111">
        <f>Table157753112838485868818283848[[#This Row],[Rate (Auto fill)]]*Table157753112838485868818283848[[#This Row],[Hours Groomed]]</f>
        <v>0</v>
      </c>
      <c r="AC186" s="32"/>
      <c r="AE186" s="85"/>
      <c r="AF186" s="85"/>
      <c r="AI186" s="33"/>
      <c r="AJ186" s="39"/>
      <c r="AK186" s="39"/>
      <c r="AL186" s="39"/>
      <c r="AM186" s="76"/>
      <c r="AN186" s="39"/>
      <c r="AO186" s="39"/>
      <c r="AP186" s="33"/>
      <c r="AQ186" s="77"/>
      <c r="AR186" s="39"/>
      <c r="AS186" s="39"/>
      <c r="AT186" s="76"/>
      <c r="AU186" s="39"/>
      <c r="AV186" s="78"/>
      <c r="AW186" s="33"/>
      <c r="AX186" s="77"/>
      <c r="AY186" s="39"/>
      <c r="AZ186" s="39"/>
      <c r="BA186" s="76"/>
      <c r="BB186" s="39"/>
      <c r="BC186" s="78"/>
      <c r="BD186" s="33"/>
      <c r="BE186" s="77"/>
      <c r="BF186" s="39"/>
      <c r="BG186" s="39"/>
      <c r="BH186" s="76"/>
      <c r="BI186" s="39"/>
      <c r="BJ186" s="78"/>
      <c r="BK186" s="33"/>
    </row>
    <row r="187" spans="1:63" x14ac:dyDescent="0.35">
      <c r="A187" s="77"/>
      <c r="B187" s="39"/>
      <c r="C187" s="39"/>
      <c r="D187" s="39"/>
      <c r="E187" s="39"/>
      <c r="F187" s="73"/>
      <c r="G187" s="95">
        <f>Table14874532333435363313233343[[#This Row],[Hours Worked]]*Table14874532333435363313233343[[#This Row],[Rate]]</f>
        <v>0</v>
      </c>
      <c r="H187" s="116"/>
      <c r="I187" s="118">
        <f>IF(Table14874532333435363313233343[[#This Row],[Equipment Used (Dropdown)]] &lt;&gt; "", RIGHT(Table14874532333435363313233343[[#This Row],[Equipment Used (Dropdown)]],6),0)</f>
        <v>0</v>
      </c>
      <c r="J187" s="94"/>
      <c r="K187" s="95">
        <f>Table14874532333435363313233343[[#This Row],[Rate (Auto selects)]]*Table14874532333435363313233343[[#This Row],[Hours Used]]</f>
        <v>0</v>
      </c>
      <c r="S187" s="33"/>
      <c r="T187" s="39"/>
      <c r="U187" s="39"/>
      <c r="V187" s="39"/>
      <c r="W187" s="39"/>
      <c r="X187" s="39"/>
      <c r="Y187" s="112">
        <f>IF(X187 &lt;&gt; "", RIGHT(Table157753112838485868818283848[[#This Row],[Class (Dropdown)]],6),0)</f>
        <v>0</v>
      </c>
      <c r="Z187" s="108"/>
      <c r="AA187" s="107"/>
      <c r="AB187" s="111">
        <f>Table157753112838485868818283848[[#This Row],[Rate (Auto fill)]]*Table157753112838485868818283848[[#This Row],[Hours Groomed]]</f>
        <v>0</v>
      </c>
      <c r="AC187" s="32"/>
      <c r="AE187" s="85"/>
      <c r="AF187" s="85"/>
      <c r="AI187" s="33"/>
      <c r="AJ187" s="39"/>
      <c r="AK187" s="39"/>
      <c r="AL187" s="39"/>
      <c r="AM187" s="76"/>
      <c r="AN187" s="39"/>
      <c r="AO187" s="39"/>
      <c r="AP187" s="33"/>
      <c r="AQ187" s="77"/>
      <c r="AR187" s="39"/>
      <c r="AS187" s="39"/>
      <c r="AT187" s="76"/>
      <c r="AU187" s="39"/>
      <c r="AV187" s="78"/>
      <c r="AW187" s="33"/>
      <c r="AX187" s="77"/>
      <c r="AY187" s="39"/>
      <c r="AZ187" s="39"/>
      <c r="BA187" s="76"/>
      <c r="BB187" s="39"/>
      <c r="BC187" s="78"/>
      <c r="BD187" s="33"/>
      <c r="BE187" s="77"/>
      <c r="BF187" s="39"/>
      <c r="BG187" s="39"/>
      <c r="BH187" s="76"/>
      <c r="BI187" s="39"/>
      <c r="BJ187" s="78"/>
      <c r="BK187" s="33"/>
    </row>
    <row r="188" spans="1:63" x14ac:dyDescent="0.35">
      <c r="A188" s="77"/>
      <c r="B188" s="39"/>
      <c r="C188" s="39"/>
      <c r="D188" s="39"/>
      <c r="E188" s="39"/>
      <c r="F188" s="73"/>
      <c r="G188" s="95">
        <f>Table14874532333435363313233343[[#This Row],[Hours Worked]]*Table14874532333435363313233343[[#This Row],[Rate]]</f>
        <v>0</v>
      </c>
      <c r="H188" s="116"/>
      <c r="I188" s="118">
        <f>IF(Table14874532333435363313233343[[#This Row],[Equipment Used (Dropdown)]] &lt;&gt; "", RIGHT(Table14874532333435363313233343[[#This Row],[Equipment Used (Dropdown)]],6),0)</f>
        <v>0</v>
      </c>
      <c r="J188" s="94"/>
      <c r="K188" s="95">
        <f>Table14874532333435363313233343[[#This Row],[Rate (Auto selects)]]*Table14874532333435363313233343[[#This Row],[Hours Used]]</f>
        <v>0</v>
      </c>
      <c r="S188" s="33"/>
      <c r="T188" s="39"/>
      <c r="U188" s="39"/>
      <c r="V188" s="39"/>
      <c r="W188" s="39"/>
      <c r="X188" s="39"/>
      <c r="Y188" s="112">
        <f>IF(X188 &lt;&gt; "", RIGHT(Table157753112838485868818283848[[#This Row],[Class (Dropdown)]],6),0)</f>
        <v>0</v>
      </c>
      <c r="Z188" s="108"/>
      <c r="AA188" s="107"/>
      <c r="AB188" s="111">
        <f>Table157753112838485868818283848[[#This Row],[Rate (Auto fill)]]*Table157753112838485868818283848[[#This Row],[Hours Groomed]]</f>
        <v>0</v>
      </c>
      <c r="AC188" s="32"/>
      <c r="AE188" s="85"/>
      <c r="AF188" s="85"/>
      <c r="AI188" s="33"/>
      <c r="AJ188" s="39"/>
      <c r="AK188" s="39"/>
      <c r="AL188" s="39"/>
      <c r="AM188" s="76"/>
      <c r="AN188" s="39"/>
      <c r="AO188" s="39"/>
      <c r="AP188" s="33"/>
      <c r="AQ188" s="77"/>
      <c r="AR188" s="39"/>
      <c r="AS188" s="39"/>
      <c r="AT188" s="76"/>
      <c r="AU188" s="39"/>
      <c r="AV188" s="78"/>
      <c r="AW188" s="33"/>
      <c r="AX188" s="77"/>
      <c r="AY188" s="39"/>
      <c r="AZ188" s="39"/>
      <c r="BA188" s="76"/>
      <c r="BB188" s="39"/>
      <c r="BC188" s="78"/>
      <c r="BD188" s="33"/>
      <c r="BE188" s="77"/>
      <c r="BF188" s="39"/>
      <c r="BG188" s="39"/>
      <c r="BH188" s="76"/>
      <c r="BI188" s="39"/>
      <c r="BJ188" s="78"/>
      <c r="BK188" s="33"/>
    </row>
    <row r="189" spans="1:63" x14ac:dyDescent="0.35">
      <c r="A189" s="77"/>
      <c r="B189" s="39"/>
      <c r="C189" s="39"/>
      <c r="D189" s="39"/>
      <c r="E189" s="39"/>
      <c r="F189" s="73"/>
      <c r="G189" s="95">
        <f>Table14874532333435363313233343[[#This Row],[Hours Worked]]*Table14874532333435363313233343[[#This Row],[Rate]]</f>
        <v>0</v>
      </c>
      <c r="H189" s="116"/>
      <c r="I189" s="118">
        <f>IF(Table14874532333435363313233343[[#This Row],[Equipment Used (Dropdown)]] &lt;&gt; "", RIGHT(Table14874532333435363313233343[[#This Row],[Equipment Used (Dropdown)]],6),0)</f>
        <v>0</v>
      </c>
      <c r="J189" s="94"/>
      <c r="K189" s="95">
        <f>Table14874532333435363313233343[[#This Row],[Rate (Auto selects)]]*Table14874532333435363313233343[[#This Row],[Hours Used]]</f>
        <v>0</v>
      </c>
      <c r="S189" s="33"/>
      <c r="T189" s="39"/>
      <c r="U189" s="39"/>
      <c r="V189" s="39"/>
      <c r="W189" s="39"/>
      <c r="X189" s="39"/>
      <c r="Y189" s="112">
        <f>IF(X189 &lt;&gt; "", RIGHT(Table157753112838485868818283848[[#This Row],[Class (Dropdown)]],6),0)</f>
        <v>0</v>
      </c>
      <c r="Z189" s="108"/>
      <c r="AA189" s="107"/>
      <c r="AB189" s="111">
        <f>Table157753112838485868818283848[[#This Row],[Rate (Auto fill)]]*Table157753112838485868818283848[[#This Row],[Hours Groomed]]</f>
        <v>0</v>
      </c>
      <c r="AC189" s="32"/>
      <c r="AE189" s="85"/>
      <c r="AF189" s="85"/>
      <c r="AI189" s="33"/>
      <c r="AJ189" s="39"/>
      <c r="AK189" s="39"/>
      <c r="AL189" s="39"/>
      <c r="AM189" s="76"/>
      <c r="AN189" s="39"/>
      <c r="AO189" s="39"/>
      <c r="AP189" s="33"/>
      <c r="AQ189" s="77"/>
      <c r="AR189" s="39"/>
      <c r="AS189" s="39"/>
      <c r="AT189" s="76"/>
      <c r="AU189" s="39"/>
      <c r="AV189" s="78"/>
      <c r="AW189" s="33"/>
      <c r="AX189" s="77"/>
      <c r="AY189" s="39"/>
      <c r="AZ189" s="39"/>
      <c r="BA189" s="76"/>
      <c r="BB189" s="39"/>
      <c r="BC189" s="78"/>
      <c r="BD189" s="33"/>
      <c r="BE189" s="77"/>
      <c r="BF189" s="39"/>
      <c r="BG189" s="39"/>
      <c r="BH189" s="76"/>
      <c r="BI189" s="39"/>
      <c r="BJ189" s="78"/>
      <c r="BK189" s="33"/>
    </row>
    <row r="190" spans="1:63" x14ac:dyDescent="0.35">
      <c r="A190" s="77"/>
      <c r="B190" s="39"/>
      <c r="C190" s="39"/>
      <c r="D190" s="39"/>
      <c r="E190" s="39"/>
      <c r="F190" s="73"/>
      <c r="G190" s="95">
        <f>Table14874532333435363313233343[[#This Row],[Hours Worked]]*Table14874532333435363313233343[[#This Row],[Rate]]</f>
        <v>0</v>
      </c>
      <c r="H190" s="116"/>
      <c r="I190" s="118">
        <f>IF(Table14874532333435363313233343[[#This Row],[Equipment Used (Dropdown)]] &lt;&gt; "", RIGHT(Table14874532333435363313233343[[#This Row],[Equipment Used (Dropdown)]],6),0)</f>
        <v>0</v>
      </c>
      <c r="J190" s="94"/>
      <c r="K190" s="95">
        <f>Table14874532333435363313233343[[#This Row],[Rate (Auto selects)]]*Table14874532333435363313233343[[#This Row],[Hours Used]]</f>
        <v>0</v>
      </c>
      <c r="S190" s="33"/>
      <c r="T190" s="39"/>
      <c r="U190" s="39"/>
      <c r="V190" s="39"/>
      <c r="W190" s="39"/>
      <c r="X190" s="39"/>
      <c r="Y190" s="112">
        <f>IF(X190 &lt;&gt; "", RIGHT(Table157753112838485868818283848[[#This Row],[Class (Dropdown)]],6),0)</f>
        <v>0</v>
      </c>
      <c r="Z190" s="108"/>
      <c r="AA190" s="107"/>
      <c r="AB190" s="111">
        <f>Table157753112838485868818283848[[#This Row],[Rate (Auto fill)]]*Table157753112838485868818283848[[#This Row],[Hours Groomed]]</f>
        <v>0</v>
      </c>
      <c r="AC190" s="32"/>
      <c r="AE190" s="85"/>
      <c r="AF190" s="85"/>
      <c r="AI190" s="33"/>
      <c r="AJ190" s="39"/>
      <c r="AK190" s="39"/>
      <c r="AL190" s="39"/>
      <c r="AM190" s="76"/>
      <c r="AN190" s="39"/>
      <c r="AO190" s="39"/>
      <c r="AP190" s="33"/>
      <c r="AQ190" s="77"/>
      <c r="AR190" s="39"/>
      <c r="AS190" s="39"/>
      <c r="AT190" s="76"/>
      <c r="AU190" s="39"/>
      <c r="AV190" s="78"/>
      <c r="AW190" s="33"/>
      <c r="AX190" s="77"/>
      <c r="AY190" s="39"/>
      <c r="AZ190" s="39"/>
      <c r="BA190" s="76"/>
      <c r="BB190" s="39"/>
      <c r="BC190" s="78"/>
      <c r="BD190" s="33"/>
      <c r="BE190" s="77"/>
      <c r="BF190" s="39"/>
      <c r="BG190" s="39"/>
      <c r="BH190" s="76"/>
      <c r="BI190" s="39"/>
      <c r="BJ190" s="78"/>
      <c r="BK190" s="33"/>
    </row>
    <row r="191" spans="1:63" x14ac:dyDescent="0.35">
      <c r="A191" s="77"/>
      <c r="B191" s="39"/>
      <c r="C191" s="39"/>
      <c r="D191" s="39"/>
      <c r="E191" s="39"/>
      <c r="F191" s="73"/>
      <c r="G191" s="95">
        <f>Table14874532333435363313233343[[#This Row],[Hours Worked]]*Table14874532333435363313233343[[#This Row],[Rate]]</f>
        <v>0</v>
      </c>
      <c r="H191" s="116"/>
      <c r="I191" s="118">
        <f>IF(Table14874532333435363313233343[[#This Row],[Equipment Used (Dropdown)]] &lt;&gt; "", RIGHT(Table14874532333435363313233343[[#This Row],[Equipment Used (Dropdown)]],6),0)</f>
        <v>0</v>
      </c>
      <c r="J191" s="94"/>
      <c r="K191" s="95">
        <f>Table14874532333435363313233343[[#This Row],[Rate (Auto selects)]]*Table14874532333435363313233343[[#This Row],[Hours Used]]</f>
        <v>0</v>
      </c>
      <c r="S191" s="33"/>
      <c r="T191" s="39"/>
      <c r="U191" s="39"/>
      <c r="V191" s="39"/>
      <c r="W191" s="39"/>
      <c r="X191" s="39"/>
      <c r="Y191" s="112">
        <f>IF(X191 &lt;&gt; "", RIGHT(Table157753112838485868818283848[[#This Row],[Class (Dropdown)]],6),0)</f>
        <v>0</v>
      </c>
      <c r="Z191" s="108"/>
      <c r="AA191" s="107"/>
      <c r="AB191" s="111">
        <f>Table157753112838485868818283848[[#This Row],[Rate (Auto fill)]]*Table157753112838485868818283848[[#This Row],[Hours Groomed]]</f>
        <v>0</v>
      </c>
      <c r="AC191" s="32"/>
      <c r="AE191" s="85"/>
      <c r="AF191" s="85"/>
      <c r="AI191" s="33"/>
      <c r="AJ191" s="39"/>
      <c r="AK191" s="39"/>
      <c r="AL191" s="39"/>
      <c r="AM191" s="76"/>
      <c r="AN191" s="39"/>
      <c r="AO191" s="39"/>
      <c r="AP191" s="33"/>
      <c r="AQ191" s="77"/>
      <c r="AR191" s="39"/>
      <c r="AS191" s="39"/>
      <c r="AT191" s="76"/>
      <c r="AU191" s="39"/>
      <c r="AV191" s="78"/>
      <c r="AW191" s="33"/>
      <c r="AX191" s="77"/>
      <c r="AY191" s="39"/>
      <c r="AZ191" s="39"/>
      <c r="BA191" s="76"/>
      <c r="BB191" s="39"/>
      <c r="BC191" s="78"/>
      <c r="BD191" s="33"/>
      <c r="BE191" s="77"/>
      <c r="BF191" s="39"/>
      <c r="BG191" s="39"/>
      <c r="BH191" s="76"/>
      <c r="BI191" s="39"/>
      <c r="BJ191" s="78"/>
      <c r="BK191" s="33"/>
    </row>
    <row r="192" spans="1:63" x14ac:dyDescent="0.35">
      <c r="A192" s="77"/>
      <c r="B192" s="39"/>
      <c r="C192" s="39"/>
      <c r="D192" s="39"/>
      <c r="E192" s="39"/>
      <c r="F192" s="73"/>
      <c r="G192" s="95">
        <f>Table14874532333435363313233343[[#This Row],[Hours Worked]]*Table14874532333435363313233343[[#This Row],[Rate]]</f>
        <v>0</v>
      </c>
      <c r="H192" s="116"/>
      <c r="I192" s="118">
        <f>IF(Table14874532333435363313233343[[#This Row],[Equipment Used (Dropdown)]] &lt;&gt; "", RIGHT(Table14874532333435363313233343[[#This Row],[Equipment Used (Dropdown)]],6),0)</f>
        <v>0</v>
      </c>
      <c r="J192" s="94"/>
      <c r="K192" s="95">
        <f>Table14874532333435363313233343[[#This Row],[Rate (Auto selects)]]*Table14874532333435363313233343[[#This Row],[Hours Used]]</f>
        <v>0</v>
      </c>
      <c r="S192" s="33"/>
      <c r="T192" s="39"/>
      <c r="U192" s="39"/>
      <c r="V192" s="39"/>
      <c r="W192" s="39"/>
      <c r="X192" s="39"/>
      <c r="Y192" s="112">
        <f>IF(X192 &lt;&gt; "", RIGHT(Table157753112838485868818283848[[#This Row],[Class (Dropdown)]],6),0)</f>
        <v>0</v>
      </c>
      <c r="Z192" s="108"/>
      <c r="AA192" s="107"/>
      <c r="AB192" s="111">
        <f>Table157753112838485868818283848[[#This Row],[Rate (Auto fill)]]*Table157753112838485868818283848[[#This Row],[Hours Groomed]]</f>
        <v>0</v>
      </c>
      <c r="AC192" s="32"/>
      <c r="AE192" s="85"/>
      <c r="AF192" s="85"/>
      <c r="AI192" s="33"/>
      <c r="AJ192" s="39"/>
      <c r="AK192" s="39"/>
      <c r="AL192" s="39"/>
      <c r="AM192" s="76"/>
      <c r="AN192" s="39"/>
      <c r="AO192" s="39"/>
      <c r="AP192" s="33"/>
      <c r="AQ192" s="77"/>
      <c r="AR192" s="39"/>
      <c r="AS192" s="39"/>
      <c r="AT192" s="76"/>
      <c r="AU192" s="39"/>
      <c r="AV192" s="78"/>
      <c r="AW192" s="33"/>
      <c r="AX192" s="77"/>
      <c r="AY192" s="39"/>
      <c r="AZ192" s="39"/>
      <c r="BA192" s="76"/>
      <c r="BB192" s="39"/>
      <c r="BC192" s="78"/>
      <c r="BD192" s="33"/>
      <c r="BE192" s="77"/>
      <c r="BF192" s="39"/>
      <c r="BG192" s="39"/>
      <c r="BH192" s="76"/>
      <c r="BI192" s="39"/>
      <c r="BJ192" s="78"/>
      <c r="BK192" s="33"/>
    </row>
    <row r="193" spans="1:63" x14ac:dyDescent="0.35">
      <c r="A193" s="77"/>
      <c r="B193" s="39"/>
      <c r="C193" s="39"/>
      <c r="D193" s="39"/>
      <c r="E193" s="39"/>
      <c r="F193" s="73"/>
      <c r="G193" s="95">
        <f>Table14874532333435363313233343[[#This Row],[Hours Worked]]*Table14874532333435363313233343[[#This Row],[Rate]]</f>
        <v>0</v>
      </c>
      <c r="H193" s="116"/>
      <c r="I193" s="118">
        <f>IF(Table14874532333435363313233343[[#This Row],[Equipment Used (Dropdown)]] &lt;&gt; "", RIGHT(Table14874532333435363313233343[[#This Row],[Equipment Used (Dropdown)]],6),0)</f>
        <v>0</v>
      </c>
      <c r="J193" s="94"/>
      <c r="K193" s="95">
        <f>Table14874532333435363313233343[[#This Row],[Rate (Auto selects)]]*Table14874532333435363313233343[[#This Row],[Hours Used]]</f>
        <v>0</v>
      </c>
      <c r="S193" s="33"/>
      <c r="T193" s="39"/>
      <c r="U193" s="39"/>
      <c r="V193" s="39"/>
      <c r="W193" s="39"/>
      <c r="X193" s="39"/>
      <c r="Y193" s="112">
        <f>IF(X193 &lt;&gt; "", RIGHT(Table157753112838485868818283848[[#This Row],[Class (Dropdown)]],6),0)</f>
        <v>0</v>
      </c>
      <c r="Z193" s="108"/>
      <c r="AA193" s="107"/>
      <c r="AB193" s="111">
        <f>Table157753112838485868818283848[[#This Row],[Rate (Auto fill)]]*Table157753112838485868818283848[[#This Row],[Hours Groomed]]</f>
        <v>0</v>
      </c>
      <c r="AC193" s="32"/>
      <c r="AE193" s="85"/>
      <c r="AF193" s="85"/>
      <c r="AI193" s="33"/>
      <c r="AJ193" s="39"/>
      <c r="AK193" s="39"/>
      <c r="AL193" s="39"/>
      <c r="AM193" s="76"/>
      <c r="AN193" s="39"/>
      <c r="AO193" s="39"/>
      <c r="AP193" s="33"/>
      <c r="AQ193" s="77"/>
      <c r="AR193" s="39"/>
      <c r="AS193" s="39"/>
      <c r="AT193" s="76"/>
      <c r="AU193" s="39"/>
      <c r="AV193" s="78"/>
      <c r="AW193" s="33"/>
      <c r="AX193" s="77"/>
      <c r="AY193" s="39"/>
      <c r="AZ193" s="39"/>
      <c r="BA193" s="76"/>
      <c r="BB193" s="39"/>
      <c r="BC193" s="78"/>
      <c r="BD193" s="33"/>
      <c r="BE193" s="77"/>
      <c r="BF193" s="39"/>
      <c r="BG193" s="39"/>
      <c r="BH193" s="76"/>
      <c r="BI193" s="39"/>
      <c r="BJ193" s="78"/>
      <c r="BK193" s="33"/>
    </row>
    <row r="194" spans="1:63" x14ac:dyDescent="0.35">
      <c r="A194" s="77"/>
      <c r="B194" s="39"/>
      <c r="C194" s="39"/>
      <c r="D194" s="39"/>
      <c r="E194" s="39"/>
      <c r="F194" s="73"/>
      <c r="G194" s="95">
        <f>Table14874532333435363313233343[[#This Row],[Hours Worked]]*Table14874532333435363313233343[[#This Row],[Rate]]</f>
        <v>0</v>
      </c>
      <c r="H194" s="116"/>
      <c r="I194" s="118">
        <f>IF(Table14874532333435363313233343[[#This Row],[Equipment Used (Dropdown)]] &lt;&gt; "", RIGHT(Table14874532333435363313233343[[#This Row],[Equipment Used (Dropdown)]],6),0)</f>
        <v>0</v>
      </c>
      <c r="J194" s="94"/>
      <c r="K194" s="95">
        <f>Table14874532333435363313233343[[#This Row],[Rate (Auto selects)]]*Table14874532333435363313233343[[#This Row],[Hours Used]]</f>
        <v>0</v>
      </c>
      <c r="S194" s="33"/>
      <c r="T194" s="39"/>
      <c r="U194" s="39"/>
      <c r="V194" s="39"/>
      <c r="W194" s="39"/>
      <c r="X194" s="39"/>
      <c r="Y194" s="112">
        <f>IF(X194 &lt;&gt; "", RIGHT(Table157753112838485868818283848[[#This Row],[Class (Dropdown)]],6),0)</f>
        <v>0</v>
      </c>
      <c r="Z194" s="108"/>
      <c r="AA194" s="107"/>
      <c r="AB194" s="111">
        <f>Table157753112838485868818283848[[#This Row],[Rate (Auto fill)]]*Table157753112838485868818283848[[#This Row],[Hours Groomed]]</f>
        <v>0</v>
      </c>
      <c r="AC194" s="32"/>
      <c r="AE194" s="85"/>
      <c r="AF194" s="85"/>
      <c r="AI194" s="33"/>
      <c r="AJ194" s="39"/>
      <c r="AK194" s="39"/>
      <c r="AL194" s="39"/>
      <c r="AM194" s="76"/>
      <c r="AN194" s="39"/>
      <c r="AO194" s="39"/>
      <c r="AP194" s="33"/>
      <c r="AQ194" s="77"/>
      <c r="AR194" s="39"/>
      <c r="AS194" s="39"/>
      <c r="AT194" s="76"/>
      <c r="AU194" s="39"/>
      <c r="AV194" s="78"/>
      <c r="AW194" s="33"/>
      <c r="AX194" s="77"/>
      <c r="AY194" s="39"/>
      <c r="AZ194" s="39"/>
      <c r="BA194" s="76"/>
      <c r="BB194" s="39"/>
      <c r="BC194" s="78"/>
      <c r="BD194" s="33"/>
      <c r="BE194" s="77"/>
      <c r="BF194" s="39"/>
      <c r="BG194" s="39"/>
      <c r="BH194" s="76"/>
      <c r="BI194" s="39"/>
      <c r="BJ194" s="78"/>
      <c r="BK194" s="33"/>
    </row>
    <row r="195" spans="1:63" x14ac:dyDescent="0.35">
      <c r="A195" s="77"/>
      <c r="B195" s="39"/>
      <c r="C195" s="39"/>
      <c r="D195" s="39"/>
      <c r="E195" s="39"/>
      <c r="F195" s="73"/>
      <c r="G195" s="95">
        <f>Table14874532333435363313233343[[#This Row],[Hours Worked]]*Table14874532333435363313233343[[#This Row],[Rate]]</f>
        <v>0</v>
      </c>
      <c r="H195" s="116"/>
      <c r="I195" s="118">
        <f>IF(Table14874532333435363313233343[[#This Row],[Equipment Used (Dropdown)]] &lt;&gt; "", RIGHT(Table14874532333435363313233343[[#This Row],[Equipment Used (Dropdown)]],6),0)</f>
        <v>0</v>
      </c>
      <c r="J195" s="94"/>
      <c r="K195" s="95">
        <f>Table14874532333435363313233343[[#This Row],[Rate (Auto selects)]]*Table14874532333435363313233343[[#This Row],[Hours Used]]</f>
        <v>0</v>
      </c>
      <c r="S195" s="33"/>
      <c r="T195" s="39"/>
      <c r="U195" s="39"/>
      <c r="V195" s="39"/>
      <c r="W195" s="39"/>
      <c r="X195" s="39"/>
      <c r="Y195" s="112">
        <f>IF(X195 &lt;&gt; "", RIGHT(Table157753112838485868818283848[[#This Row],[Class (Dropdown)]],6),0)</f>
        <v>0</v>
      </c>
      <c r="Z195" s="108"/>
      <c r="AA195" s="107"/>
      <c r="AB195" s="111">
        <f>Table157753112838485868818283848[[#This Row],[Rate (Auto fill)]]*Table157753112838485868818283848[[#This Row],[Hours Groomed]]</f>
        <v>0</v>
      </c>
      <c r="AC195" s="32"/>
      <c r="AE195" s="85"/>
      <c r="AF195" s="85"/>
      <c r="AI195" s="33"/>
      <c r="AJ195" s="39"/>
      <c r="AK195" s="39"/>
      <c r="AL195" s="39"/>
      <c r="AM195" s="76"/>
      <c r="AN195" s="39"/>
      <c r="AO195" s="39"/>
      <c r="AP195" s="33"/>
      <c r="AQ195" s="77"/>
      <c r="AR195" s="39"/>
      <c r="AS195" s="39"/>
      <c r="AT195" s="76"/>
      <c r="AU195" s="39"/>
      <c r="AV195" s="78"/>
      <c r="AW195" s="33"/>
      <c r="AX195" s="77"/>
      <c r="AY195" s="39"/>
      <c r="AZ195" s="39"/>
      <c r="BA195" s="76"/>
      <c r="BB195" s="39"/>
      <c r="BC195" s="78"/>
      <c r="BD195" s="33"/>
      <c r="BE195" s="77"/>
      <c r="BF195" s="39"/>
      <c r="BG195" s="39"/>
      <c r="BH195" s="76"/>
      <c r="BI195" s="39"/>
      <c r="BJ195" s="78"/>
      <c r="BK195" s="33"/>
    </row>
    <row r="196" spans="1:63" x14ac:dyDescent="0.35">
      <c r="A196" s="77"/>
      <c r="B196" s="39"/>
      <c r="C196" s="39"/>
      <c r="D196" s="39"/>
      <c r="E196" s="39"/>
      <c r="F196" s="73"/>
      <c r="G196" s="95">
        <f>Table14874532333435363313233343[[#This Row],[Hours Worked]]*Table14874532333435363313233343[[#This Row],[Rate]]</f>
        <v>0</v>
      </c>
      <c r="H196" s="116"/>
      <c r="I196" s="118">
        <f>IF(Table14874532333435363313233343[[#This Row],[Equipment Used (Dropdown)]] &lt;&gt; "", RIGHT(Table14874532333435363313233343[[#This Row],[Equipment Used (Dropdown)]],6),0)</f>
        <v>0</v>
      </c>
      <c r="J196" s="94"/>
      <c r="K196" s="95">
        <f>Table14874532333435363313233343[[#This Row],[Rate (Auto selects)]]*Table14874532333435363313233343[[#This Row],[Hours Used]]</f>
        <v>0</v>
      </c>
      <c r="S196" s="33"/>
      <c r="T196" s="39"/>
      <c r="U196" s="39"/>
      <c r="V196" s="39"/>
      <c r="W196" s="39"/>
      <c r="X196" s="39"/>
      <c r="Y196" s="112">
        <f>IF(X196 &lt;&gt; "", RIGHT(Table157753112838485868818283848[[#This Row],[Class (Dropdown)]],6),0)</f>
        <v>0</v>
      </c>
      <c r="Z196" s="108"/>
      <c r="AA196" s="107"/>
      <c r="AB196" s="111">
        <f>Table157753112838485868818283848[[#This Row],[Rate (Auto fill)]]*Table157753112838485868818283848[[#This Row],[Hours Groomed]]</f>
        <v>0</v>
      </c>
      <c r="AC196" s="32"/>
      <c r="AE196" s="85"/>
      <c r="AF196" s="85"/>
      <c r="AI196" s="33"/>
      <c r="AJ196" s="39"/>
      <c r="AK196" s="39"/>
      <c r="AL196" s="39"/>
      <c r="AM196" s="76"/>
      <c r="AN196" s="39"/>
      <c r="AO196" s="39"/>
      <c r="AP196" s="33"/>
      <c r="AQ196" s="77"/>
      <c r="AR196" s="39"/>
      <c r="AS196" s="39"/>
      <c r="AT196" s="76"/>
      <c r="AU196" s="39"/>
      <c r="AV196" s="78"/>
      <c r="AW196" s="33"/>
      <c r="AX196" s="77"/>
      <c r="AY196" s="39"/>
      <c r="AZ196" s="39"/>
      <c r="BA196" s="76"/>
      <c r="BB196" s="39"/>
      <c r="BC196" s="78"/>
      <c r="BD196" s="33"/>
      <c r="BE196" s="77"/>
      <c r="BF196" s="39"/>
      <c r="BG196" s="39"/>
      <c r="BH196" s="76"/>
      <c r="BI196" s="39"/>
      <c r="BJ196" s="78"/>
      <c r="BK196" s="33"/>
    </row>
    <row r="197" spans="1:63" x14ac:dyDescent="0.35">
      <c r="A197" s="77"/>
      <c r="B197" s="39"/>
      <c r="C197" s="39"/>
      <c r="D197" s="39"/>
      <c r="E197" s="39"/>
      <c r="F197" s="73"/>
      <c r="G197" s="95">
        <f>Table14874532333435363313233343[[#This Row],[Hours Worked]]*Table14874532333435363313233343[[#This Row],[Rate]]</f>
        <v>0</v>
      </c>
      <c r="H197" s="116"/>
      <c r="I197" s="118">
        <f>IF(Table14874532333435363313233343[[#This Row],[Equipment Used (Dropdown)]] &lt;&gt; "", RIGHT(Table14874532333435363313233343[[#This Row],[Equipment Used (Dropdown)]],6),0)</f>
        <v>0</v>
      </c>
      <c r="J197" s="94"/>
      <c r="K197" s="95">
        <f>Table14874532333435363313233343[[#This Row],[Rate (Auto selects)]]*Table14874532333435363313233343[[#This Row],[Hours Used]]</f>
        <v>0</v>
      </c>
      <c r="S197" s="33"/>
      <c r="T197" s="39"/>
      <c r="U197" s="39"/>
      <c r="V197" s="39"/>
      <c r="W197" s="39"/>
      <c r="X197" s="39"/>
      <c r="Y197" s="112">
        <f>IF(X197 &lt;&gt; "", RIGHT(Table157753112838485868818283848[[#This Row],[Class (Dropdown)]],6),0)</f>
        <v>0</v>
      </c>
      <c r="Z197" s="108"/>
      <c r="AA197" s="107"/>
      <c r="AB197" s="111">
        <f>Table157753112838485868818283848[[#This Row],[Rate (Auto fill)]]*Table157753112838485868818283848[[#This Row],[Hours Groomed]]</f>
        <v>0</v>
      </c>
      <c r="AC197" s="32"/>
      <c r="AE197" s="85"/>
      <c r="AF197" s="85"/>
      <c r="AI197" s="33"/>
      <c r="AJ197" s="39"/>
      <c r="AK197" s="39"/>
      <c r="AL197" s="39"/>
      <c r="AM197" s="76"/>
      <c r="AN197" s="39"/>
      <c r="AO197" s="39"/>
      <c r="AP197" s="33"/>
      <c r="AQ197" s="77"/>
      <c r="AR197" s="39"/>
      <c r="AS197" s="39"/>
      <c r="AT197" s="76"/>
      <c r="AU197" s="39"/>
      <c r="AV197" s="78"/>
      <c r="AW197" s="33"/>
      <c r="AX197" s="77"/>
      <c r="AY197" s="39"/>
      <c r="AZ197" s="39"/>
      <c r="BA197" s="76"/>
      <c r="BB197" s="39"/>
      <c r="BC197" s="78"/>
      <c r="BD197" s="33"/>
      <c r="BE197" s="77"/>
      <c r="BF197" s="39"/>
      <c r="BG197" s="39"/>
      <c r="BH197" s="76"/>
      <c r="BI197" s="39"/>
      <c r="BJ197" s="78"/>
      <c r="BK197" s="33"/>
    </row>
    <row r="198" spans="1:63" x14ac:dyDescent="0.35">
      <c r="A198" s="77"/>
      <c r="B198" s="39"/>
      <c r="C198" s="39"/>
      <c r="D198" s="39"/>
      <c r="E198" s="39"/>
      <c r="F198" s="73"/>
      <c r="G198" s="95">
        <f>Table14874532333435363313233343[[#This Row],[Hours Worked]]*Table14874532333435363313233343[[#This Row],[Rate]]</f>
        <v>0</v>
      </c>
      <c r="H198" s="116"/>
      <c r="I198" s="118">
        <f>IF(Table14874532333435363313233343[[#This Row],[Equipment Used (Dropdown)]] &lt;&gt; "", RIGHT(Table14874532333435363313233343[[#This Row],[Equipment Used (Dropdown)]],6),0)</f>
        <v>0</v>
      </c>
      <c r="J198" s="94"/>
      <c r="K198" s="95">
        <f>Table14874532333435363313233343[[#This Row],[Rate (Auto selects)]]*Table14874532333435363313233343[[#This Row],[Hours Used]]</f>
        <v>0</v>
      </c>
      <c r="S198" s="33"/>
      <c r="T198" s="39"/>
      <c r="U198" s="39"/>
      <c r="V198" s="39"/>
      <c r="W198" s="39"/>
      <c r="X198" s="39"/>
      <c r="Y198" s="112">
        <f>IF(X198 &lt;&gt; "", RIGHT(Table157753112838485868818283848[[#This Row],[Class (Dropdown)]],6),0)</f>
        <v>0</v>
      </c>
      <c r="Z198" s="108"/>
      <c r="AA198" s="107"/>
      <c r="AB198" s="111">
        <f>Table157753112838485868818283848[[#This Row],[Rate (Auto fill)]]*Table157753112838485868818283848[[#This Row],[Hours Groomed]]</f>
        <v>0</v>
      </c>
      <c r="AC198" s="32"/>
      <c r="AE198" s="85"/>
      <c r="AF198" s="85"/>
      <c r="AI198" s="33"/>
      <c r="AJ198" s="39"/>
      <c r="AK198" s="39"/>
      <c r="AL198" s="39"/>
      <c r="AM198" s="76"/>
      <c r="AN198" s="39"/>
      <c r="AO198" s="39"/>
      <c r="AP198" s="33"/>
      <c r="AQ198" s="77"/>
      <c r="AR198" s="39"/>
      <c r="AS198" s="39"/>
      <c r="AT198" s="76"/>
      <c r="AU198" s="39"/>
      <c r="AV198" s="78"/>
      <c r="AW198" s="33"/>
      <c r="AX198" s="77"/>
      <c r="AY198" s="39"/>
      <c r="AZ198" s="39"/>
      <c r="BA198" s="76"/>
      <c r="BB198" s="39"/>
      <c r="BC198" s="78"/>
      <c r="BD198" s="33"/>
      <c r="BE198" s="77"/>
      <c r="BF198" s="39"/>
      <c r="BG198" s="39"/>
      <c r="BH198" s="76"/>
      <c r="BI198" s="39"/>
      <c r="BJ198" s="78"/>
      <c r="BK198" s="33"/>
    </row>
    <row r="199" spans="1:63" x14ac:dyDescent="0.35">
      <c r="A199" s="77"/>
      <c r="B199" s="39"/>
      <c r="C199" s="39"/>
      <c r="D199" s="39"/>
      <c r="E199" s="39"/>
      <c r="F199" s="73"/>
      <c r="G199" s="95">
        <f>Table14874532333435363313233343[[#This Row],[Hours Worked]]*Table14874532333435363313233343[[#This Row],[Rate]]</f>
        <v>0</v>
      </c>
      <c r="H199" s="116"/>
      <c r="I199" s="118">
        <f>IF(Table14874532333435363313233343[[#This Row],[Equipment Used (Dropdown)]] &lt;&gt; "", RIGHT(Table14874532333435363313233343[[#This Row],[Equipment Used (Dropdown)]],6),0)</f>
        <v>0</v>
      </c>
      <c r="J199" s="94"/>
      <c r="K199" s="95">
        <f>Table14874532333435363313233343[[#This Row],[Rate (Auto selects)]]*Table14874532333435363313233343[[#This Row],[Hours Used]]</f>
        <v>0</v>
      </c>
      <c r="S199" s="33"/>
      <c r="T199" s="39"/>
      <c r="U199" s="39"/>
      <c r="V199" s="39"/>
      <c r="W199" s="39"/>
      <c r="X199" s="39"/>
      <c r="Y199" s="112">
        <f>IF(X199 &lt;&gt; "", RIGHT(Table157753112838485868818283848[[#This Row],[Class (Dropdown)]],6),0)</f>
        <v>0</v>
      </c>
      <c r="Z199" s="108"/>
      <c r="AA199" s="107"/>
      <c r="AB199" s="111">
        <f>Table157753112838485868818283848[[#This Row],[Rate (Auto fill)]]*Table157753112838485868818283848[[#This Row],[Hours Groomed]]</f>
        <v>0</v>
      </c>
      <c r="AC199" s="32"/>
      <c r="AE199" s="85"/>
      <c r="AF199" s="85"/>
      <c r="AI199" s="33"/>
      <c r="AJ199" s="39"/>
      <c r="AK199" s="39"/>
      <c r="AL199" s="39"/>
      <c r="AM199" s="76"/>
      <c r="AN199" s="39"/>
      <c r="AO199" s="39"/>
      <c r="AP199" s="33"/>
      <c r="AQ199" s="77"/>
      <c r="AR199" s="39"/>
      <c r="AS199" s="39"/>
      <c r="AT199" s="76"/>
      <c r="AU199" s="39"/>
      <c r="AV199" s="78"/>
      <c r="AW199" s="33"/>
      <c r="AX199" s="77"/>
      <c r="AY199" s="39"/>
      <c r="AZ199" s="39"/>
      <c r="BA199" s="76"/>
      <c r="BB199" s="39"/>
      <c r="BC199" s="78"/>
      <c r="BD199" s="33"/>
      <c r="BE199" s="77"/>
      <c r="BF199" s="39"/>
      <c r="BG199" s="39"/>
      <c r="BH199" s="76"/>
      <c r="BI199" s="39"/>
      <c r="BJ199" s="78"/>
      <c r="BK199" s="33"/>
    </row>
    <row r="200" spans="1:63" x14ac:dyDescent="0.35">
      <c r="A200" s="77"/>
      <c r="B200" s="39"/>
      <c r="C200" s="39"/>
      <c r="D200" s="39"/>
      <c r="E200" s="39"/>
      <c r="F200" s="73"/>
      <c r="G200" s="95">
        <f>Table14874532333435363313233343[[#This Row],[Hours Worked]]*Table14874532333435363313233343[[#This Row],[Rate]]</f>
        <v>0</v>
      </c>
      <c r="H200" s="116"/>
      <c r="I200" s="118">
        <f>IF(Table14874532333435363313233343[[#This Row],[Equipment Used (Dropdown)]] &lt;&gt; "", RIGHT(Table14874532333435363313233343[[#This Row],[Equipment Used (Dropdown)]],6),0)</f>
        <v>0</v>
      </c>
      <c r="J200" s="94"/>
      <c r="K200" s="95">
        <f>Table14874532333435363313233343[[#This Row],[Rate (Auto selects)]]*Table14874532333435363313233343[[#This Row],[Hours Used]]</f>
        <v>0</v>
      </c>
      <c r="S200" s="33"/>
      <c r="T200" s="39"/>
      <c r="U200" s="39"/>
      <c r="V200" s="39"/>
      <c r="W200" s="39"/>
      <c r="X200" s="39"/>
      <c r="Y200" s="112">
        <f>IF(X200 &lt;&gt; "", RIGHT(Table157753112838485868818283848[[#This Row],[Class (Dropdown)]],6),0)</f>
        <v>0</v>
      </c>
      <c r="Z200" s="108"/>
      <c r="AA200" s="107"/>
      <c r="AB200" s="111">
        <f>Table157753112838485868818283848[[#This Row],[Rate (Auto fill)]]*Table157753112838485868818283848[[#This Row],[Hours Groomed]]</f>
        <v>0</v>
      </c>
      <c r="AC200" s="32"/>
      <c r="AE200" s="85"/>
      <c r="AF200" s="85"/>
      <c r="AI200" s="33"/>
      <c r="AJ200" s="39"/>
      <c r="AK200" s="39"/>
      <c r="AL200" s="39"/>
      <c r="AM200" s="76"/>
      <c r="AN200" s="39"/>
      <c r="AO200" s="39"/>
      <c r="AP200" s="33"/>
      <c r="AQ200" s="77"/>
      <c r="AR200" s="39"/>
      <c r="AS200" s="39"/>
      <c r="AT200" s="76"/>
      <c r="AU200" s="39"/>
      <c r="AV200" s="78"/>
      <c r="AW200" s="33"/>
      <c r="AX200" s="77"/>
      <c r="AY200" s="39"/>
      <c r="AZ200" s="39"/>
      <c r="BA200" s="76"/>
      <c r="BB200" s="39"/>
      <c r="BC200" s="78"/>
      <c r="BD200" s="33"/>
      <c r="BE200" s="77"/>
      <c r="BF200" s="39"/>
      <c r="BG200" s="39"/>
      <c r="BH200" s="76"/>
      <c r="BI200" s="39"/>
      <c r="BJ200" s="78"/>
      <c r="BK200" s="33"/>
    </row>
    <row r="201" spans="1:63" x14ac:dyDescent="0.35">
      <c r="A201" s="77"/>
      <c r="B201" s="39"/>
      <c r="C201" s="39"/>
      <c r="D201" s="39"/>
      <c r="E201" s="39"/>
      <c r="F201" s="73"/>
      <c r="G201" s="95">
        <f>Table14874532333435363313233343[[#This Row],[Hours Worked]]*Table14874532333435363313233343[[#This Row],[Rate]]</f>
        <v>0</v>
      </c>
      <c r="H201" s="116"/>
      <c r="I201" s="118">
        <f>IF(Table14874532333435363313233343[[#This Row],[Equipment Used (Dropdown)]] &lt;&gt; "", RIGHT(Table14874532333435363313233343[[#This Row],[Equipment Used (Dropdown)]],6),0)</f>
        <v>0</v>
      </c>
      <c r="J201" s="94"/>
      <c r="K201" s="95">
        <f>Table14874532333435363313233343[[#This Row],[Rate (Auto selects)]]*Table14874532333435363313233343[[#This Row],[Hours Used]]</f>
        <v>0</v>
      </c>
      <c r="S201" s="33"/>
      <c r="T201" s="39"/>
      <c r="U201" s="39"/>
      <c r="V201" s="39"/>
      <c r="W201" s="39"/>
      <c r="X201" s="39"/>
      <c r="Y201" s="112">
        <f>IF(X201 &lt;&gt; "", RIGHT(Table157753112838485868818283848[[#This Row],[Class (Dropdown)]],6),0)</f>
        <v>0</v>
      </c>
      <c r="Z201" s="108"/>
      <c r="AA201" s="107"/>
      <c r="AB201" s="111">
        <f>Table157753112838485868818283848[[#This Row],[Rate (Auto fill)]]*Table157753112838485868818283848[[#This Row],[Hours Groomed]]</f>
        <v>0</v>
      </c>
      <c r="AC201" s="32"/>
      <c r="AE201" s="85"/>
      <c r="AF201" s="85"/>
      <c r="AI201" s="33"/>
      <c r="AJ201" s="39"/>
      <c r="AK201" s="39"/>
      <c r="AL201" s="39"/>
      <c r="AM201" s="76"/>
      <c r="AN201" s="39"/>
      <c r="AO201" s="39"/>
      <c r="AP201" s="33"/>
      <c r="AQ201" s="77"/>
      <c r="AR201" s="39"/>
      <c r="AS201" s="39"/>
      <c r="AT201" s="76"/>
      <c r="AU201" s="39"/>
      <c r="AV201" s="78"/>
      <c r="AW201" s="33"/>
      <c r="AX201" s="77"/>
      <c r="AY201" s="39"/>
      <c r="AZ201" s="39"/>
      <c r="BA201" s="76"/>
      <c r="BB201" s="39"/>
      <c r="BC201" s="78"/>
      <c r="BD201" s="33"/>
      <c r="BE201" s="77"/>
      <c r="BF201" s="39"/>
      <c r="BG201" s="39"/>
      <c r="BH201" s="76"/>
      <c r="BI201" s="39"/>
      <c r="BJ201" s="78"/>
      <c r="BK201" s="33"/>
    </row>
    <row r="202" spans="1:63" ht="15.6" thickBot="1" x14ac:dyDescent="0.4">
      <c r="A202" s="81"/>
      <c r="B202" s="82"/>
      <c r="C202" s="82"/>
      <c r="D202" s="82"/>
      <c r="E202" s="82"/>
      <c r="F202" s="86"/>
      <c r="G202" s="95">
        <f>Table14874532333435363313233343[[#This Row],[Hours Worked]]*Table14874532333435363313233343[[#This Row],[Rate]]</f>
        <v>0</v>
      </c>
      <c r="H202" s="116"/>
      <c r="I202" s="118">
        <f>IF(Table14874532333435363313233343[[#This Row],[Equipment Used (Dropdown)]] &lt;&gt; "", RIGHT(Table14874532333435363313233343[[#This Row],[Equipment Used (Dropdown)]],6),0)</f>
        <v>0</v>
      </c>
      <c r="J202" s="94"/>
      <c r="K202" s="95">
        <f>Table14874532333435363313233343[[#This Row],[Rate (Auto selects)]]*Table14874532333435363313233343[[#This Row],[Hours Used]]</f>
        <v>0</v>
      </c>
      <c r="S202" s="33"/>
      <c r="T202" s="39"/>
      <c r="U202" s="39"/>
      <c r="V202" s="39"/>
      <c r="W202" s="39"/>
      <c r="X202" s="39"/>
      <c r="Y202" s="112">
        <f>IF(X202 &lt;&gt; "", RIGHT(Table157753112838485868818283848[[#This Row],[Class (Dropdown)]],6),0)</f>
        <v>0</v>
      </c>
      <c r="Z202" s="108"/>
      <c r="AA202" s="107"/>
      <c r="AB202" s="111">
        <f>Table157753112838485868818283848[[#This Row],[Rate (Auto fill)]]*Table157753112838485868818283848[[#This Row],[Hours Groomed]]</f>
        <v>0</v>
      </c>
      <c r="AC202" s="32"/>
      <c r="AE202" s="85"/>
      <c r="AF202" s="85"/>
      <c r="AI202" s="33"/>
      <c r="AJ202" s="39"/>
      <c r="AK202" s="39"/>
      <c r="AL202" s="39"/>
      <c r="AM202" s="76"/>
      <c r="AN202" s="39"/>
      <c r="AO202" s="39"/>
      <c r="AP202" s="33"/>
      <c r="AQ202" s="81"/>
      <c r="AR202" s="82"/>
      <c r="AS202" s="82"/>
      <c r="AT202" s="87"/>
      <c r="AU202" s="82"/>
      <c r="AV202" s="83"/>
      <c r="AW202" s="33"/>
      <c r="AX202" s="81"/>
      <c r="AY202" s="82"/>
      <c r="AZ202" s="82"/>
      <c r="BA202" s="87"/>
      <c r="BB202" s="82"/>
      <c r="BC202" s="83"/>
      <c r="BD202" s="33"/>
      <c r="BE202" s="81"/>
      <c r="BF202" s="82"/>
      <c r="BG202" s="82"/>
      <c r="BH202" s="87"/>
      <c r="BI202" s="82"/>
      <c r="BJ202" s="83"/>
      <c r="BK202" s="33"/>
    </row>
    <row r="203" spans="1:63" x14ac:dyDescent="0.35">
      <c r="A203" s="88"/>
      <c r="B203" s="88"/>
      <c r="C203" s="88"/>
      <c r="D203" s="88"/>
      <c r="E203" s="89"/>
      <c r="F203" s="90"/>
      <c r="G203" s="90"/>
      <c r="H203" s="113"/>
      <c r="I203" s="90"/>
      <c r="J203" s="90"/>
      <c r="S203" s="88"/>
      <c r="T203" s="88"/>
      <c r="U203" s="88"/>
      <c r="V203" s="88"/>
      <c r="W203" s="90"/>
      <c r="X203" s="88"/>
      <c r="Y203" s="90"/>
      <c r="AG203" s="88"/>
      <c r="AH203" s="88"/>
      <c r="AI203" s="88"/>
      <c r="AJ203" s="88"/>
      <c r="AK203" s="88"/>
      <c r="AL203" s="88"/>
      <c r="AN203" s="88"/>
      <c r="AO203" s="88"/>
      <c r="AP203" s="88"/>
      <c r="AQ203" s="90"/>
      <c r="AR203" s="88"/>
      <c r="AS203" s="88"/>
      <c r="AU203" s="88"/>
      <c r="AV203" s="88"/>
      <c r="AW203" s="88"/>
      <c r="AX203" s="90"/>
      <c r="AY203" s="88"/>
      <c r="AZ203" s="88"/>
      <c r="BB203" s="88"/>
      <c r="BC203" s="88"/>
      <c r="BD203" s="88"/>
      <c r="BE203" s="88"/>
      <c r="BF203" s="88"/>
      <c r="BG203" s="88"/>
    </row>
    <row r="204" spans="1:63" x14ac:dyDescent="0.35">
      <c r="A204" s="88"/>
      <c r="B204" s="88"/>
      <c r="C204" s="88"/>
      <c r="D204" s="88"/>
      <c r="E204" s="89"/>
      <c r="F204" s="90"/>
      <c r="G204" s="90"/>
      <c r="H204" s="113"/>
      <c r="I204" s="90"/>
      <c r="J204" s="90"/>
      <c r="S204" s="88"/>
      <c r="T204" s="88"/>
      <c r="U204" s="88"/>
      <c r="V204" s="88"/>
      <c r="W204" s="90"/>
      <c r="X204" s="88"/>
      <c r="Y204" s="90"/>
      <c r="AG204" s="88"/>
      <c r="AH204" s="88"/>
      <c r="AI204" s="88"/>
      <c r="AJ204" s="88"/>
      <c r="AK204" s="88"/>
      <c r="AL204" s="88"/>
      <c r="AN204" s="88"/>
      <c r="AO204" s="88"/>
      <c r="AP204" s="88"/>
      <c r="AQ204" s="90"/>
      <c r="AR204" s="88"/>
      <c r="AS204" s="88"/>
      <c r="AU204" s="88"/>
      <c r="AV204" s="88"/>
      <c r="AW204" s="88"/>
      <c r="AX204" s="90"/>
      <c r="AY204" s="88"/>
      <c r="AZ204" s="88"/>
      <c r="BB204" s="88"/>
      <c r="BC204" s="88"/>
      <c r="BD204" s="88"/>
      <c r="BE204" s="88"/>
      <c r="BF204" s="88"/>
      <c r="BG204" s="88"/>
    </row>
  </sheetData>
  <mergeCells count="14">
    <mergeCell ref="M7:O7"/>
    <mergeCell ref="T6:AB6"/>
    <mergeCell ref="AD6:AH6"/>
    <mergeCell ref="AJ6:AO6"/>
    <mergeCell ref="AQ6:AV6"/>
    <mergeCell ref="AX6:BC6"/>
    <mergeCell ref="BE6:BH6"/>
    <mergeCell ref="D1:F1"/>
    <mergeCell ref="G1:H1"/>
    <mergeCell ref="J1:P1"/>
    <mergeCell ref="A3:D3"/>
    <mergeCell ref="A4:D4"/>
    <mergeCell ref="A6:E6"/>
    <mergeCell ref="H6:K6"/>
  </mergeCells>
  <dataValidations count="5">
    <dataValidation type="list" allowBlank="1" showInputMessage="1" showErrorMessage="1" sqref="X8:X202" xr:uid="{C4732521-6AC0-4E07-B0F9-1FADC80B18F7}">
      <formula1>$Q$8:$Q$17</formula1>
    </dataValidation>
    <dataValidation allowBlank="1" showErrorMessage="1" prompt="Enter Transport expenses in this column under this heading" sqref="AQ6" xr:uid="{C5325EE7-4C13-4934-BB54-2DA974EA8766}"/>
    <dataValidation allowBlank="1" showErrorMessage="1" prompt="Enter Meal expenses in this column under this heading" sqref="AX6 BE6" xr:uid="{749F7761-DE58-4E35-8730-334D8E2D6185}"/>
    <dataValidation type="list" allowBlank="1" showInputMessage="1" showErrorMessage="1" sqref="H8:H202" xr:uid="{C75676CB-BE89-4B92-A2B4-9FE595A3A415}">
      <formula1>$M$9:$M$37</formula1>
    </dataValidation>
    <dataValidation type="list" allowBlank="1" showInputMessage="1" showErrorMessage="1" sqref="W8:W202" xr:uid="{8099F0B0-C734-464C-9B48-58FF23A08D3B}">
      <formula1>$AD$8:$AD$42</formula1>
    </dataValidation>
  </dataValidations>
  <pageMargins left="0.7" right="0.7" top="0.75" bottom="0.75" header="0.3" footer="0.3"/>
  <drawing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6FC13-6296-4F05-A704-F57F73DCB2D8}">
  <dimension ref="A1:BT204"/>
  <sheetViews>
    <sheetView zoomScale="40" zoomScaleNormal="40" workbookViewId="0">
      <selection activeCell="J4" sqref="J4:P4"/>
    </sheetView>
  </sheetViews>
  <sheetFormatPr defaultColWidth="0" defaultRowHeight="15" x14ac:dyDescent="0.35"/>
  <cols>
    <col min="1" max="1" width="16.6328125" style="85" customWidth="1"/>
    <col min="2" max="2" width="19.6328125" style="85" bestFit="1" customWidth="1"/>
    <col min="3" max="3" width="11.36328125" style="85" customWidth="1"/>
    <col min="4" max="4" width="23.6328125" style="85" bestFit="1" customWidth="1"/>
    <col min="5" max="5" width="24.08984375" style="91" bestFit="1" customWidth="1"/>
    <col min="6" max="6" width="31.1796875" style="92" customWidth="1"/>
    <col min="7" max="7" width="24.08984375" style="92" customWidth="1"/>
    <col min="8" max="8" width="30.81640625" style="114" customWidth="1"/>
    <col min="9" max="9" width="24.08984375" style="92" customWidth="1"/>
    <col min="10" max="10" width="26.453125" style="92" bestFit="1" customWidth="1"/>
    <col min="11" max="11" width="31.1796875" style="33" customWidth="1"/>
    <col min="12" max="12" width="24.81640625" style="33" customWidth="1"/>
    <col min="13" max="13" width="23.1796875" style="33" customWidth="1"/>
    <col min="14" max="14" width="25.90625" style="33" bestFit="1" customWidth="1"/>
    <col min="15" max="15" width="17.453125" style="33" customWidth="1"/>
    <col min="16" max="16" width="18.81640625" style="33" customWidth="1"/>
    <col min="17" max="17" width="12.1796875" style="33" bestFit="1" customWidth="1"/>
    <col min="18" max="18" width="9.1796875" style="33" bestFit="1" customWidth="1"/>
    <col min="19" max="19" width="7.36328125" style="85" customWidth="1"/>
    <col min="20" max="20" width="20" style="85" bestFit="1" customWidth="1"/>
    <col min="21" max="21" width="16.1796875" style="85" customWidth="1"/>
    <col min="22" max="22" width="16.453125" style="85" bestFit="1" customWidth="1"/>
    <col min="23" max="23" width="17.90625" style="92" customWidth="1"/>
    <col min="24" max="24" width="17.08984375" style="85" bestFit="1" customWidth="1"/>
    <col min="25" max="25" width="15.90625" style="92" customWidth="1"/>
    <col min="26" max="26" width="15.90625" style="33" customWidth="1"/>
    <col min="27" max="27" width="13.90625" style="85" bestFit="1" customWidth="1"/>
    <col min="28" max="28" width="13.6328125" style="85" bestFit="1" customWidth="1"/>
    <col min="29" max="30" width="18.81640625" style="85" bestFit="1" customWidth="1"/>
    <col min="31" max="31" width="13.453125" style="33" bestFit="1" customWidth="1"/>
    <col min="32" max="32" width="16.1796875" style="33" bestFit="1" customWidth="1"/>
    <col min="33" max="33" width="17.1796875" style="85" customWidth="1"/>
    <col min="34" max="34" width="11.36328125" style="85" bestFit="1" customWidth="1"/>
    <col min="35" max="35" width="28.1796875" style="85" bestFit="1" customWidth="1"/>
    <col min="36" max="36" width="14.54296875" style="85" bestFit="1" customWidth="1"/>
    <col min="37" max="37" width="30.6328125" style="85" bestFit="1" customWidth="1"/>
    <col min="38" max="38" width="29.90625" style="85" bestFit="1" customWidth="1"/>
    <col min="39" max="39" width="18.90625" style="33" bestFit="1" customWidth="1"/>
    <col min="40" max="41" width="20.08984375" style="85" bestFit="1" customWidth="1"/>
    <col min="42" max="42" width="25.81640625" style="85" customWidth="1"/>
    <col min="43" max="43" width="14.54296875" style="92" bestFit="1" customWidth="1"/>
    <col min="44" max="44" width="28.1796875" style="85" customWidth="1"/>
    <col min="45" max="45" width="27.453125" style="85" customWidth="1"/>
    <col min="46" max="46" width="18.90625" style="33" bestFit="1" customWidth="1"/>
    <col min="47" max="48" width="20.08984375" style="85" bestFit="1" customWidth="1"/>
    <col min="49" max="49" width="22.81640625" style="85" customWidth="1"/>
    <col min="50" max="50" width="13.90625" style="92" bestFit="1" customWidth="1"/>
    <col min="51" max="51" width="28.1796875" style="85" customWidth="1"/>
    <col min="52" max="52" width="27.453125" style="85" customWidth="1"/>
    <col min="53" max="53" width="18.90625" style="33" bestFit="1" customWidth="1"/>
    <col min="54" max="54" width="20.08984375" style="85" bestFit="1" customWidth="1"/>
    <col min="55" max="55" width="20.81640625" style="85" customWidth="1"/>
    <col min="56" max="56" width="24.90625" style="85" customWidth="1"/>
    <col min="57" max="57" width="14.08984375" style="85" bestFit="1" customWidth="1"/>
    <col min="58" max="58" width="28.1796875" style="85" customWidth="1"/>
    <col min="59" max="59" width="27.453125" style="85" customWidth="1"/>
    <col min="60" max="60" width="18.90625" style="33" bestFit="1" customWidth="1"/>
    <col min="61" max="72" width="0" style="57" hidden="1" customWidth="1"/>
    <col min="73" max="16384" width="8.81640625" style="57" hidden="1"/>
  </cols>
  <sheetData>
    <row r="1" spans="1:63" s="33" customFormat="1" ht="86.4" customHeight="1" thickBot="1" x14ac:dyDescent="0.55000000000000004">
      <c r="D1" s="135" t="s">
        <v>46</v>
      </c>
      <c r="E1" s="136"/>
      <c r="F1" s="137"/>
      <c r="G1" s="138" t="s">
        <v>47</v>
      </c>
      <c r="H1" s="139"/>
      <c r="I1" s="58"/>
      <c r="J1" s="140" t="s">
        <v>33</v>
      </c>
      <c r="K1" s="140"/>
      <c r="L1" s="140"/>
      <c r="M1" s="140"/>
      <c r="N1" s="140"/>
      <c r="O1" s="140"/>
      <c r="P1" s="140"/>
    </row>
    <row r="2" spans="1:63" s="33" customFormat="1" ht="8.4" customHeight="1" thickBot="1" x14ac:dyDescent="0.4">
      <c r="F2" s="58"/>
      <c r="G2" s="58"/>
      <c r="H2" s="58"/>
      <c r="I2" s="58"/>
    </row>
    <row r="3" spans="1:63" ht="40.950000000000003" customHeight="1" thickBot="1" x14ac:dyDescent="0.45">
      <c r="A3" s="141" t="s">
        <v>3</v>
      </c>
      <c r="B3" s="142"/>
      <c r="C3" s="142"/>
      <c r="D3" s="143"/>
      <c r="E3" s="33"/>
      <c r="F3" s="58"/>
      <c r="G3" s="58"/>
      <c r="H3" s="58"/>
      <c r="I3" s="58"/>
      <c r="J3" s="25" t="s">
        <v>23</v>
      </c>
      <c r="K3" s="25" t="s">
        <v>24</v>
      </c>
      <c r="L3" s="25" t="s">
        <v>5</v>
      </c>
      <c r="M3" s="25" t="s">
        <v>25</v>
      </c>
      <c r="N3" s="25" t="s">
        <v>26</v>
      </c>
      <c r="O3" s="25" t="s">
        <v>27</v>
      </c>
      <c r="P3" s="25" t="s">
        <v>28</v>
      </c>
      <c r="S3" s="33"/>
      <c r="T3" s="33"/>
      <c r="U3" s="33"/>
      <c r="V3" s="33"/>
      <c r="W3" s="33"/>
      <c r="X3" s="33"/>
      <c r="Y3" s="33"/>
      <c r="AA3" s="33"/>
      <c r="AB3" s="33"/>
      <c r="AC3" s="33"/>
      <c r="AD3" s="33"/>
      <c r="AG3" s="33"/>
      <c r="AH3" s="33"/>
      <c r="AI3" s="33"/>
      <c r="AJ3" s="33"/>
      <c r="AK3" s="33"/>
      <c r="AL3" s="33"/>
      <c r="AN3" s="33"/>
      <c r="AO3" s="33"/>
      <c r="AP3" s="33"/>
      <c r="AQ3" s="33"/>
      <c r="AR3" s="33"/>
      <c r="AS3" s="33"/>
      <c r="AU3" s="33"/>
      <c r="AV3" s="33"/>
      <c r="AW3" s="33"/>
      <c r="AX3" s="33"/>
      <c r="AY3" s="33"/>
      <c r="AZ3" s="33"/>
      <c r="BB3" s="33"/>
      <c r="BC3" s="33"/>
      <c r="BD3" s="33"/>
      <c r="BE3" s="33"/>
      <c r="BF3" s="33"/>
      <c r="BG3" s="33"/>
    </row>
    <row r="4" spans="1:63" ht="35.25" customHeight="1" thickBot="1" x14ac:dyDescent="0.45">
      <c r="A4" s="144" t="s">
        <v>29</v>
      </c>
      <c r="B4" s="145"/>
      <c r="C4" s="145"/>
      <c r="D4" s="146"/>
      <c r="E4" s="59"/>
      <c r="F4" s="60"/>
      <c r="G4" s="60"/>
      <c r="H4" s="60"/>
      <c r="I4" s="60"/>
      <c r="J4" s="61">
        <f>SUM(G8:G5577)</f>
        <v>0</v>
      </c>
      <c r="K4" s="61">
        <f>SUM(Table14874532333435363[Total Equipment Usage ($)])</f>
        <v>0</v>
      </c>
      <c r="L4" s="61">
        <f>SUM(AB8:AB5577)</f>
        <v>0</v>
      </c>
      <c r="M4" s="61">
        <f>SUM(Table15374972535455565[Cost])</f>
        <v>0</v>
      </c>
      <c r="N4" s="61">
        <f>SUM(Table158754122939495969[Cost])</f>
        <v>0</v>
      </c>
      <c r="O4" s="61">
        <f>SUM(Table159755133040506070[Cost])</f>
        <v>0</v>
      </c>
      <c r="P4" s="61">
        <f>SUM(Table160756143141516171[Cost])</f>
        <v>0</v>
      </c>
      <c r="S4" s="33"/>
      <c r="T4" s="33"/>
      <c r="U4" s="33"/>
      <c r="V4" s="33"/>
      <c r="W4" s="33"/>
      <c r="X4" s="33"/>
      <c r="Y4" s="33"/>
      <c r="AA4" s="33"/>
      <c r="AB4" s="104"/>
      <c r="AC4" s="104"/>
      <c r="AD4" s="33"/>
      <c r="AG4" s="33"/>
      <c r="AH4" s="33"/>
      <c r="AI4" s="33"/>
      <c r="AJ4" s="33"/>
      <c r="AK4" s="33"/>
      <c r="AL4" s="33"/>
      <c r="AN4" s="33"/>
      <c r="AO4" s="33"/>
      <c r="AP4" s="33"/>
      <c r="AQ4" s="33"/>
      <c r="AR4" s="33"/>
      <c r="AS4" s="33"/>
      <c r="AU4" s="33"/>
      <c r="AV4" s="33"/>
      <c r="AW4" s="33"/>
      <c r="AX4" s="33"/>
      <c r="AY4" s="33"/>
      <c r="AZ4" s="33"/>
      <c r="BB4" s="33"/>
      <c r="BC4" s="33"/>
      <c r="BD4" s="33"/>
      <c r="BE4" s="33"/>
      <c r="BF4" s="33"/>
      <c r="BG4" s="33"/>
    </row>
    <row r="5" spans="1:63" s="63" customFormat="1" ht="10.199999999999999" customHeight="1" thickBot="1" x14ac:dyDescent="0.4">
      <c r="A5" s="62"/>
      <c r="B5" s="62"/>
      <c r="C5" s="62"/>
      <c r="D5" s="62"/>
      <c r="F5" s="64"/>
      <c r="G5" s="64"/>
      <c r="H5" s="64"/>
      <c r="I5" s="64"/>
      <c r="J5" s="64"/>
      <c r="M5" s="65"/>
      <c r="N5" s="65"/>
      <c r="O5" s="65"/>
      <c r="P5" s="65"/>
    </row>
    <row r="6" spans="1:63" ht="34.5" customHeight="1" thickBot="1" x14ac:dyDescent="0.4">
      <c r="A6" s="131" t="s">
        <v>44</v>
      </c>
      <c r="B6" s="132"/>
      <c r="C6" s="132"/>
      <c r="D6" s="132"/>
      <c r="E6" s="133"/>
      <c r="F6" s="103" t="s">
        <v>61</v>
      </c>
      <c r="H6" s="134" t="s">
        <v>45</v>
      </c>
      <c r="I6" s="126"/>
      <c r="J6" s="126"/>
      <c r="K6" s="126"/>
      <c r="T6" s="130" t="s">
        <v>5</v>
      </c>
      <c r="U6" s="127"/>
      <c r="V6" s="127"/>
      <c r="W6" s="127"/>
      <c r="X6" s="127"/>
      <c r="Y6" s="127"/>
      <c r="Z6" s="127"/>
      <c r="AA6" s="127"/>
      <c r="AB6" s="127"/>
      <c r="AD6" s="127" t="s">
        <v>94</v>
      </c>
      <c r="AE6" s="127"/>
      <c r="AF6" s="127"/>
      <c r="AG6" s="127"/>
      <c r="AH6" s="127"/>
      <c r="AJ6" s="127" t="s">
        <v>25</v>
      </c>
      <c r="AK6" s="127"/>
      <c r="AL6" s="127"/>
      <c r="AM6" s="127"/>
      <c r="AN6" s="127"/>
      <c r="AO6" s="127"/>
      <c r="AQ6" s="126" t="s">
        <v>26</v>
      </c>
      <c r="AR6" s="126"/>
      <c r="AS6" s="126"/>
      <c r="AT6" s="126"/>
      <c r="AU6" s="126"/>
      <c r="AV6" s="126"/>
      <c r="AX6" s="127" t="s">
        <v>87</v>
      </c>
      <c r="AY6" s="127"/>
      <c r="AZ6" s="127"/>
      <c r="BA6" s="127"/>
      <c r="BB6" s="127"/>
      <c r="BC6" s="127"/>
      <c r="BE6" s="127" t="s">
        <v>28</v>
      </c>
      <c r="BF6" s="127"/>
      <c r="BG6" s="127"/>
      <c r="BH6" s="127"/>
    </row>
    <row r="7" spans="1:63" ht="42.75" customHeight="1" x14ac:dyDescent="0.35">
      <c r="A7" s="66" t="s">
        <v>6</v>
      </c>
      <c r="B7" s="26" t="s">
        <v>30</v>
      </c>
      <c r="C7" s="26" t="s">
        <v>31</v>
      </c>
      <c r="D7" s="26" t="s">
        <v>7</v>
      </c>
      <c r="E7" s="26" t="s">
        <v>8</v>
      </c>
      <c r="F7" s="26" t="s">
        <v>9</v>
      </c>
      <c r="G7" s="93" t="s">
        <v>32</v>
      </c>
      <c r="H7" s="93" t="s">
        <v>85</v>
      </c>
      <c r="I7" s="93" t="s">
        <v>86</v>
      </c>
      <c r="J7" s="93" t="s">
        <v>22</v>
      </c>
      <c r="K7" s="93" t="s">
        <v>49</v>
      </c>
      <c r="M7" s="128" t="s">
        <v>34</v>
      </c>
      <c r="N7" s="129"/>
      <c r="O7" s="129"/>
      <c r="Q7" s="26" t="s">
        <v>41</v>
      </c>
      <c r="R7" s="26" t="s">
        <v>9</v>
      </c>
      <c r="S7" s="33"/>
      <c r="T7" s="67" t="s">
        <v>6</v>
      </c>
      <c r="U7" s="27" t="s">
        <v>38</v>
      </c>
      <c r="V7" s="27" t="s">
        <v>39</v>
      </c>
      <c r="W7" s="27" t="s">
        <v>95</v>
      </c>
      <c r="X7" s="27" t="s">
        <v>97</v>
      </c>
      <c r="Y7" s="27" t="s">
        <v>96</v>
      </c>
      <c r="Z7" s="27" t="s">
        <v>89</v>
      </c>
      <c r="AA7" s="27" t="s">
        <v>40</v>
      </c>
      <c r="AB7" s="68" t="s">
        <v>48</v>
      </c>
      <c r="AC7" s="69"/>
      <c r="AD7" s="70" t="s">
        <v>92</v>
      </c>
      <c r="AE7" s="28" t="s">
        <v>93</v>
      </c>
      <c r="AF7" s="28" t="s">
        <v>12</v>
      </c>
      <c r="AG7" s="28" t="s">
        <v>90</v>
      </c>
      <c r="AH7" s="29" t="s">
        <v>91</v>
      </c>
      <c r="AI7" s="71"/>
      <c r="AJ7" s="26" t="s">
        <v>6</v>
      </c>
      <c r="AK7" s="26" t="s">
        <v>10</v>
      </c>
      <c r="AL7" s="26" t="s">
        <v>11</v>
      </c>
      <c r="AM7" s="26" t="s">
        <v>35</v>
      </c>
      <c r="AN7" s="26" t="s">
        <v>36</v>
      </c>
      <c r="AO7" s="26" t="s">
        <v>37</v>
      </c>
      <c r="AP7" s="33"/>
      <c r="AQ7" s="30" t="s">
        <v>6</v>
      </c>
      <c r="AR7" s="27" t="s">
        <v>10</v>
      </c>
      <c r="AS7" s="27" t="s">
        <v>11</v>
      </c>
      <c r="AT7" s="27" t="s">
        <v>35</v>
      </c>
      <c r="AU7" s="27" t="s">
        <v>36</v>
      </c>
      <c r="AV7" s="31" t="s">
        <v>37</v>
      </c>
      <c r="AW7" s="33"/>
      <c r="AX7" s="30" t="s">
        <v>6</v>
      </c>
      <c r="AY7" s="27" t="s">
        <v>10</v>
      </c>
      <c r="AZ7" s="27" t="s">
        <v>53</v>
      </c>
      <c r="BA7" s="27" t="s">
        <v>35</v>
      </c>
      <c r="BB7" s="27" t="s">
        <v>36</v>
      </c>
      <c r="BC7" s="31" t="s">
        <v>37</v>
      </c>
      <c r="BD7" s="33"/>
      <c r="BE7" s="30" t="s">
        <v>6</v>
      </c>
      <c r="BF7" s="27" t="s">
        <v>43</v>
      </c>
      <c r="BG7" s="27" t="s">
        <v>42</v>
      </c>
      <c r="BH7" s="27" t="s">
        <v>35</v>
      </c>
      <c r="BI7" s="27" t="s">
        <v>36</v>
      </c>
      <c r="BJ7" s="31" t="s">
        <v>37</v>
      </c>
      <c r="BK7" s="33"/>
    </row>
    <row r="8" spans="1:63" ht="30" x14ac:dyDescent="0.35">
      <c r="A8" s="72"/>
      <c r="B8" s="39"/>
      <c r="C8" s="39"/>
      <c r="D8" s="39"/>
      <c r="E8" s="39"/>
      <c r="F8" s="73"/>
      <c r="G8" s="95">
        <f>Table1487453233343536331323334353[[#This Row],[Hours Worked]]*Table1487453233343536331323334353[[#This Row],[Rate]]</f>
        <v>0</v>
      </c>
      <c r="H8" s="115"/>
      <c r="I8" s="117">
        <f>IF(Table1487453233343536331323334353[[#This Row],[Equipment Used (Dropdown)]] &lt;&gt; "", RIGHT(Table1487453233343536331323334353[[#This Row],[Equipment Used (Dropdown)]],6),0)</f>
        <v>0</v>
      </c>
      <c r="J8" s="94"/>
      <c r="K8" s="95">
        <f>Table1487453233343536331323334353[[#This Row],[Rate (Auto selects)]]*Table1487453233343536331323334353[[#This Row],[Hours Used]]</f>
        <v>0</v>
      </c>
      <c r="M8" s="74" t="s">
        <v>84</v>
      </c>
      <c r="N8" s="24" t="s">
        <v>21</v>
      </c>
      <c r="O8" s="106" t="s">
        <v>9</v>
      </c>
      <c r="Q8" s="40" t="s">
        <v>136</v>
      </c>
      <c r="R8" s="61">
        <v>173</v>
      </c>
      <c r="S8" s="33"/>
      <c r="T8" s="75"/>
      <c r="U8" s="39"/>
      <c r="V8" s="39"/>
      <c r="W8" s="39"/>
      <c r="X8" s="39"/>
      <c r="Y8" s="112">
        <f>IF(X8 &lt;&gt; "", RIGHT(Table15775311283848586881828384858[[#This Row],[Class (Dropdown)]],6),0)</f>
        <v>0</v>
      </c>
      <c r="Z8" s="108"/>
      <c r="AA8" s="107"/>
      <c r="AB8" s="111">
        <f>Table15775311283848586881828384858[[#This Row],[Rate (Auto fill)]]*Table15775311283848586881828384858[[#This Row],[Hours Groomed]]</f>
        <v>0</v>
      </c>
      <c r="AC8" s="32"/>
      <c r="AD8" s="73"/>
      <c r="AE8" s="39"/>
      <c r="AF8" s="39"/>
      <c r="AG8" s="39"/>
      <c r="AH8" s="78"/>
      <c r="AI8" s="33"/>
      <c r="AJ8" s="75"/>
      <c r="AK8" s="39"/>
      <c r="AL8" s="39"/>
      <c r="AM8" s="76"/>
      <c r="AN8" s="39"/>
      <c r="AO8" s="39"/>
      <c r="AP8" s="33"/>
      <c r="AQ8" s="72"/>
      <c r="AR8" s="39"/>
      <c r="AS8" s="39"/>
      <c r="AT8" s="76"/>
      <c r="AU8" s="39"/>
      <c r="AV8" s="78"/>
      <c r="AW8" s="33"/>
      <c r="AX8" s="72"/>
      <c r="AY8" s="39"/>
      <c r="AZ8" s="39"/>
      <c r="BA8" s="76"/>
      <c r="BB8" s="39"/>
      <c r="BC8" s="78"/>
      <c r="BD8" s="33"/>
      <c r="BE8" s="72"/>
      <c r="BF8" s="39"/>
      <c r="BG8" s="39"/>
      <c r="BH8" s="76"/>
      <c r="BI8" s="39"/>
      <c r="BJ8" s="78"/>
      <c r="BK8" s="33"/>
    </row>
    <row r="9" spans="1:63" ht="45.6" customHeight="1" x14ac:dyDescent="0.35">
      <c r="A9" s="77"/>
      <c r="B9" s="39"/>
      <c r="C9" s="39"/>
      <c r="D9" s="39"/>
      <c r="E9" s="39"/>
      <c r="F9" s="73"/>
      <c r="G9" s="95">
        <f>Table1487453233343536331323334353[[#This Row],[Hours Worked]]*Table1487453233343536331323334353[[#This Row],[Rate]]</f>
        <v>0</v>
      </c>
      <c r="H9" s="116"/>
      <c r="I9" s="117">
        <f>IF(Table1487453233343536331323334353[[#This Row],[Equipment Used (Dropdown)]] &lt;&gt; "", RIGHT(Table1487453233343536331323334353[[#This Row],[Equipment Used (Dropdown)]],6),0)</f>
        <v>0</v>
      </c>
      <c r="J9" s="94"/>
      <c r="K9" s="95">
        <f>Table1487453233343536331323334353[[#This Row],[Rate (Auto selects)]]*Table1487453233343536331323334353[[#This Row],[Hours Used]]</f>
        <v>0</v>
      </c>
      <c r="M9" s="94" t="s">
        <v>121</v>
      </c>
      <c r="N9" s="94" t="s">
        <v>58</v>
      </c>
      <c r="O9" s="107">
        <v>15.58</v>
      </c>
      <c r="Q9" s="40" t="s">
        <v>135</v>
      </c>
      <c r="R9" s="61">
        <v>131</v>
      </c>
      <c r="S9" s="33"/>
      <c r="T9" s="39"/>
      <c r="U9" s="39"/>
      <c r="V9" s="39"/>
      <c r="W9" s="39"/>
      <c r="X9" s="39"/>
      <c r="Y9" s="112">
        <f>IF(X9 &lt;&gt; "", RIGHT(Table15775311283848586881828384858[[#This Row],[Class (Dropdown)]],6),0)</f>
        <v>0</v>
      </c>
      <c r="Z9" s="108"/>
      <c r="AA9" s="107"/>
      <c r="AB9" s="111">
        <f>Table15775311283848586881828384858[[#This Row],[Rate (Auto fill)]]*Table15775311283848586881828384858[[#This Row],[Hours Groomed]]</f>
        <v>0</v>
      </c>
      <c r="AC9" s="32"/>
      <c r="AD9" s="73"/>
      <c r="AE9" s="39"/>
      <c r="AF9" s="39"/>
      <c r="AG9" s="39"/>
      <c r="AH9" s="78"/>
      <c r="AI9" s="33"/>
      <c r="AJ9" s="39"/>
      <c r="AK9" s="39"/>
      <c r="AL9" s="39"/>
      <c r="AM9" s="76"/>
      <c r="AN9" s="39"/>
      <c r="AO9" s="39"/>
      <c r="AP9" s="33"/>
      <c r="AQ9" s="77"/>
      <c r="AR9" s="39"/>
      <c r="AS9" s="39"/>
      <c r="AT9" s="76"/>
      <c r="AU9" s="39"/>
      <c r="AV9" s="78"/>
      <c r="AW9" s="33"/>
      <c r="AX9" s="72"/>
      <c r="AY9" s="39"/>
      <c r="AZ9" s="39"/>
      <c r="BA9" s="76"/>
      <c r="BB9" s="39"/>
      <c r="BC9" s="78"/>
      <c r="BD9" s="33"/>
      <c r="BE9" s="77"/>
      <c r="BF9" s="39"/>
      <c r="BG9" s="39"/>
      <c r="BH9" s="76"/>
      <c r="BI9" s="39"/>
      <c r="BJ9" s="78"/>
      <c r="BK9" s="33"/>
    </row>
    <row r="10" spans="1:63" ht="44.4" customHeight="1" x14ac:dyDescent="0.35">
      <c r="A10" s="72"/>
      <c r="B10" s="39"/>
      <c r="C10" s="39"/>
      <c r="D10" s="39"/>
      <c r="E10" s="39"/>
      <c r="F10" s="73"/>
      <c r="G10" s="95">
        <f>Table1487453233343536331323334353[[#This Row],[Hours Worked]]*Table1487453233343536331323334353[[#This Row],[Rate]]</f>
        <v>0</v>
      </c>
      <c r="H10" s="115"/>
      <c r="I10" s="117">
        <f>IF(Table1487453233343536331323334353[[#This Row],[Equipment Used (Dropdown)]] &lt;&gt; "", RIGHT(Table1487453233343536331323334353[[#This Row],[Equipment Used (Dropdown)]],6),0)</f>
        <v>0</v>
      </c>
      <c r="J10" s="94"/>
      <c r="K10" s="95">
        <f>Table1487453233343536331323334353[[#This Row],[Rate (Auto selects)]]*Table1487453233343536331323334353[[#This Row],[Hours Used]]</f>
        <v>0</v>
      </c>
      <c r="M10" s="94" t="s">
        <v>122</v>
      </c>
      <c r="N10" s="94" t="s">
        <v>59</v>
      </c>
      <c r="O10" s="107">
        <v>11.51</v>
      </c>
      <c r="Q10" s="40" t="s">
        <v>134</v>
      </c>
      <c r="R10" s="61">
        <v>76</v>
      </c>
      <c r="S10" s="33"/>
      <c r="T10" s="39"/>
      <c r="U10" s="39"/>
      <c r="V10" s="39"/>
      <c r="W10" s="39"/>
      <c r="X10" s="39"/>
      <c r="Y10" s="112">
        <f>IF(X10 &lt;&gt; "", RIGHT(Table15775311283848586881828384858[[#This Row],[Class (Dropdown)]],6),0)</f>
        <v>0</v>
      </c>
      <c r="Z10" s="108"/>
      <c r="AA10" s="107"/>
      <c r="AB10" s="111">
        <f>Table15775311283848586881828384858[[#This Row],[Rate (Auto fill)]]*Table15775311283848586881828384858[[#This Row],[Hours Groomed]]</f>
        <v>0</v>
      </c>
      <c r="AC10" s="32"/>
      <c r="AD10" s="39"/>
      <c r="AE10" s="39"/>
      <c r="AF10" s="39"/>
      <c r="AG10" s="39"/>
      <c r="AH10" s="78"/>
      <c r="AI10" s="33"/>
      <c r="AJ10" s="39"/>
      <c r="AK10" s="39"/>
      <c r="AL10" s="39"/>
      <c r="AM10" s="76"/>
      <c r="AN10" s="39"/>
      <c r="AO10" s="39"/>
      <c r="AP10" s="33"/>
      <c r="AQ10" s="77"/>
      <c r="AR10" s="39"/>
      <c r="AS10" s="39"/>
      <c r="AT10" s="76"/>
      <c r="AU10" s="39"/>
      <c r="AV10" s="78"/>
      <c r="AW10" s="33"/>
      <c r="AX10" s="72"/>
      <c r="AY10" s="39"/>
      <c r="AZ10" s="39"/>
      <c r="BA10" s="76"/>
      <c r="BB10" s="39"/>
      <c r="BC10" s="78"/>
      <c r="BD10" s="33"/>
      <c r="BE10" s="77"/>
      <c r="BF10" s="39"/>
      <c r="BG10" s="39"/>
      <c r="BH10" s="76"/>
      <c r="BI10" s="39"/>
      <c r="BJ10" s="78"/>
      <c r="BK10" s="33"/>
    </row>
    <row r="11" spans="1:63" ht="30" x14ac:dyDescent="0.35">
      <c r="A11" s="77"/>
      <c r="B11" s="39"/>
      <c r="C11" s="39"/>
      <c r="D11" s="39"/>
      <c r="E11" s="39"/>
      <c r="F11" s="73"/>
      <c r="G11" s="95">
        <f>Table1487453233343536331323334353[[#This Row],[Hours Worked]]*Table1487453233343536331323334353[[#This Row],[Rate]]</f>
        <v>0</v>
      </c>
      <c r="H11" s="116"/>
      <c r="I11" s="117">
        <f>IF(Table1487453233343536331323334353[[#This Row],[Equipment Used (Dropdown)]] &lt;&gt; "", RIGHT(Table1487453233343536331323334353[[#This Row],[Equipment Used (Dropdown)]],6),0)</f>
        <v>0</v>
      </c>
      <c r="J11" s="94"/>
      <c r="K11" s="95">
        <f>Table1487453233343536331323334353[[#This Row],[Rate (Auto selects)]]*Table1487453233343536331323334353[[#This Row],[Hours Used]]</f>
        <v>0</v>
      </c>
      <c r="M11" s="94" t="s">
        <v>123</v>
      </c>
      <c r="N11" s="94" t="s">
        <v>62</v>
      </c>
      <c r="O11" s="107">
        <v>2.31</v>
      </c>
      <c r="Q11" s="40" t="s">
        <v>133</v>
      </c>
      <c r="R11" s="61">
        <v>56</v>
      </c>
      <c r="S11" s="33"/>
      <c r="T11" s="39"/>
      <c r="U11" s="39"/>
      <c r="V11" s="39"/>
      <c r="W11" s="39"/>
      <c r="X11" s="39"/>
      <c r="Y11" s="112">
        <f>IF(X11 &lt;&gt; "", RIGHT(Table15775311283848586881828384858[[#This Row],[Class (Dropdown)]],6),0)</f>
        <v>0</v>
      </c>
      <c r="Z11" s="108"/>
      <c r="AA11" s="107"/>
      <c r="AB11" s="111">
        <f>Table15775311283848586881828384858[[#This Row],[Rate (Auto fill)]]*Table15775311283848586881828384858[[#This Row],[Hours Groomed]]</f>
        <v>0</v>
      </c>
      <c r="AC11" s="32"/>
      <c r="AD11" s="39"/>
      <c r="AE11" s="39"/>
      <c r="AF11" s="39"/>
      <c r="AG11" s="39"/>
      <c r="AH11" s="78"/>
      <c r="AI11" s="33"/>
      <c r="AJ11" s="39"/>
      <c r="AK11" s="39"/>
      <c r="AL11" s="39"/>
      <c r="AM11" s="76"/>
      <c r="AN11" s="39"/>
      <c r="AO11" s="39"/>
      <c r="AP11" s="33"/>
      <c r="AQ11" s="77"/>
      <c r="AR11" s="39"/>
      <c r="AS11" s="39"/>
      <c r="AT11" s="76"/>
      <c r="AU11" s="39"/>
      <c r="AV11" s="78"/>
      <c r="AW11" s="33"/>
      <c r="AX11" s="77"/>
      <c r="AY11" s="39"/>
      <c r="AZ11" s="39"/>
      <c r="BA11" s="76"/>
      <c r="BB11" s="39"/>
      <c r="BC11" s="78"/>
      <c r="BD11" s="33"/>
      <c r="BE11" s="77"/>
      <c r="BF11" s="39"/>
      <c r="BG11" s="39"/>
      <c r="BH11" s="76"/>
      <c r="BI11" s="39"/>
      <c r="BJ11" s="78"/>
      <c r="BK11" s="33"/>
    </row>
    <row r="12" spans="1:63" ht="30" x14ac:dyDescent="0.35">
      <c r="A12" s="77"/>
      <c r="B12" s="39"/>
      <c r="C12" s="39"/>
      <c r="D12" s="39"/>
      <c r="E12" s="39"/>
      <c r="F12" s="73"/>
      <c r="G12" s="95">
        <f>Table1487453233343536331323334353[[#This Row],[Hours Worked]]*Table1487453233343536331323334353[[#This Row],[Rate]]</f>
        <v>0</v>
      </c>
      <c r="H12" s="116"/>
      <c r="I12" s="118">
        <f>IF(Table1487453233343536331323334353[[#This Row],[Equipment Used (Dropdown)]] &lt;&gt; "", RIGHT(Table1487453233343536331323334353[[#This Row],[Equipment Used (Dropdown)]],6),0)</f>
        <v>0</v>
      </c>
      <c r="J12" s="94"/>
      <c r="K12" s="95">
        <f>Table1487453233343536331323334353[[#This Row],[Rate (Auto selects)]]*Table1487453233343536331323334353[[#This Row],[Hours Used]]</f>
        <v>0</v>
      </c>
      <c r="M12" s="94" t="s">
        <v>124</v>
      </c>
      <c r="N12" s="94" t="s">
        <v>63</v>
      </c>
      <c r="O12" s="107">
        <v>1.44</v>
      </c>
      <c r="Q12" s="40" t="s">
        <v>132</v>
      </c>
      <c r="R12" s="61">
        <v>41</v>
      </c>
      <c r="S12" s="33"/>
      <c r="T12" s="39"/>
      <c r="U12" s="39"/>
      <c r="V12" s="39"/>
      <c r="W12" s="39"/>
      <c r="X12" s="39"/>
      <c r="Y12" s="112">
        <f>IF(X12 &lt;&gt; "", RIGHT(Table15775311283848586881828384858[[#This Row],[Class (Dropdown)]],6),0)</f>
        <v>0</v>
      </c>
      <c r="Z12" s="108"/>
      <c r="AA12" s="107"/>
      <c r="AB12" s="111">
        <f>Table15775311283848586881828384858[[#This Row],[Rate (Auto fill)]]*Table15775311283848586881828384858[[#This Row],[Hours Groomed]]</f>
        <v>0</v>
      </c>
      <c r="AC12" s="32"/>
      <c r="AD12" s="39"/>
      <c r="AE12" s="39"/>
      <c r="AF12" s="39"/>
      <c r="AG12" s="39"/>
      <c r="AH12" s="78"/>
      <c r="AI12" s="33"/>
      <c r="AJ12" s="39"/>
      <c r="AK12" s="39"/>
      <c r="AL12" s="39"/>
      <c r="AM12" s="76"/>
      <c r="AN12" s="39"/>
      <c r="AO12" s="39"/>
      <c r="AP12" s="33"/>
      <c r="AQ12" s="77"/>
      <c r="AR12" s="39"/>
      <c r="AS12" s="39"/>
      <c r="AT12" s="76"/>
      <c r="AU12" s="39"/>
      <c r="AV12" s="78"/>
      <c r="AW12" s="33"/>
      <c r="AX12" s="77"/>
      <c r="AY12" s="39"/>
      <c r="AZ12" s="39"/>
      <c r="BA12" s="76"/>
      <c r="BB12" s="39"/>
      <c r="BC12" s="78"/>
      <c r="BD12" s="33"/>
      <c r="BE12" s="77"/>
      <c r="BF12" s="39"/>
      <c r="BG12" s="39"/>
      <c r="BH12" s="76"/>
      <c r="BI12" s="39"/>
      <c r="BJ12" s="78"/>
      <c r="BK12" s="33"/>
    </row>
    <row r="13" spans="1:63" ht="30" x14ac:dyDescent="0.35">
      <c r="A13" s="77"/>
      <c r="B13" s="39"/>
      <c r="C13" s="39"/>
      <c r="D13" s="39"/>
      <c r="E13" s="39"/>
      <c r="F13" s="73"/>
      <c r="G13" s="95">
        <f>Table1487453233343536331323334353[[#This Row],[Hours Worked]]*Table1487453233343536331323334353[[#This Row],[Rate]]</f>
        <v>0</v>
      </c>
      <c r="H13" s="116"/>
      <c r="I13" s="118">
        <f>IF(Table1487453233343536331323334353[[#This Row],[Equipment Used (Dropdown)]] &lt;&gt; "", RIGHT(Table1487453233343536331323334353[[#This Row],[Equipment Used (Dropdown)]],6),0)</f>
        <v>0</v>
      </c>
      <c r="J13" s="94"/>
      <c r="K13" s="95">
        <f>Table1487453233343536331323334353[[#This Row],[Rate (Auto selects)]]*Table1487453233343536331323334353[[#This Row],[Hours Used]]</f>
        <v>0</v>
      </c>
      <c r="M13" s="94" t="s">
        <v>125</v>
      </c>
      <c r="N13" s="94" t="s">
        <v>60</v>
      </c>
      <c r="O13" s="107">
        <v>1.29</v>
      </c>
      <c r="Q13" s="109" t="s">
        <v>131</v>
      </c>
      <c r="R13" s="110">
        <v>110</v>
      </c>
      <c r="S13" s="33"/>
      <c r="T13" s="39"/>
      <c r="U13" s="39"/>
      <c r="V13" s="39"/>
      <c r="W13" s="39"/>
      <c r="X13" s="39"/>
      <c r="Y13" s="112">
        <f>IF(X13 &lt;&gt; "", RIGHT(Table15775311283848586881828384858[[#This Row],[Class (Dropdown)]],6),0)</f>
        <v>0</v>
      </c>
      <c r="Z13" s="108"/>
      <c r="AA13" s="107"/>
      <c r="AB13" s="111">
        <f>Table15775311283848586881828384858[[#This Row],[Rate (Auto fill)]]*Table15775311283848586881828384858[[#This Row],[Hours Groomed]]</f>
        <v>0</v>
      </c>
      <c r="AC13" s="32"/>
      <c r="AD13" s="39"/>
      <c r="AE13" s="39"/>
      <c r="AF13" s="39"/>
      <c r="AG13" s="39"/>
      <c r="AH13" s="78"/>
      <c r="AI13" s="33"/>
      <c r="AJ13" s="39"/>
      <c r="AK13" s="39"/>
      <c r="AL13" s="39"/>
      <c r="AM13" s="76"/>
      <c r="AN13" s="39"/>
      <c r="AO13" s="39"/>
      <c r="AP13" s="33"/>
      <c r="AQ13" s="77"/>
      <c r="AR13" s="39"/>
      <c r="AS13" s="39"/>
      <c r="AT13" s="76"/>
      <c r="AU13" s="39"/>
      <c r="AV13" s="78"/>
      <c r="AW13" s="33"/>
      <c r="AX13" s="77"/>
      <c r="AY13" s="39"/>
      <c r="AZ13" s="39"/>
      <c r="BA13" s="76"/>
      <c r="BB13" s="39"/>
      <c r="BC13" s="78"/>
      <c r="BD13" s="33"/>
      <c r="BE13" s="77"/>
      <c r="BF13" s="39"/>
      <c r="BG13" s="39"/>
      <c r="BH13" s="76"/>
      <c r="BI13" s="39"/>
      <c r="BJ13" s="78"/>
      <c r="BK13" s="33"/>
    </row>
    <row r="14" spans="1:63" ht="30" x14ac:dyDescent="0.35">
      <c r="A14" s="77"/>
      <c r="B14" s="39"/>
      <c r="C14" s="39"/>
      <c r="D14" s="39"/>
      <c r="E14" s="39"/>
      <c r="F14" s="73"/>
      <c r="G14" s="95">
        <f>Table1487453233343536331323334353[[#This Row],[Hours Worked]]*Table1487453233343536331323334353[[#This Row],[Rate]]</f>
        <v>0</v>
      </c>
      <c r="H14" s="116"/>
      <c r="I14" s="118">
        <f>IF(Table1487453233343536331323334353[[#This Row],[Equipment Used (Dropdown)]] &lt;&gt; "", RIGHT(Table1487453233343536331323334353[[#This Row],[Equipment Used (Dropdown)]],6),0)</f>
        <v>0</v>
      </c>
      <c r="J14" s="94"/>
      <c r="K14" s="95">
        <f>Table1487453233343536331323334353[[#This Row],[Rate (Auto selects)]]*Table1487453233343536331323334353[[#This Row],[Hours Used]]</f>
        <v>0</v>
      </c>
      <c r="M14" s="94" t="s">
        <v>126</v>
      </c>
      <c r="N14" s="94" t="s">
        <v>64</v>
      </c>
      <c r="O14" s="107">
        <v>4.4400000000000004</v>
      </c>
      <c r="Q14" s="109" t="s">
        <v>130</v>
      </c>
      <c r="R14" s="110">
        <v>83</v>
      </c>
      <c r="S14" s="33"/>
      <c r="T14" s="39"/>
      <c r="U14" s="39"/>
      <c r="V14" s="39"/>
      <c r="W14" s="39"/>
      <c r="X14" s="39"/>
      <c r="Y14" s="112">
        <f>IF(X14 &lt;&gt; "", RIGHT(Table15775311283848586881828384858[[#This Row],[Class (Dropdown)]],6),0)</f>
        <v>0</v>
      </c>
      <c r="Z14" s="108"/>
      <c r="AA14" s="107"/>
      <c r="AB14" s="111">
        <f>Table15775311283848586881828384858[[#This Row],[Rate (Auto fill)]]*Table15775311283848586881828384858[[#This Row],[Hours Groomed]]</f>
        <v>0</v>
      </c>
      <c r="AC14" s="32"/>
      <c r="AD14" s="39"/>
      <c r="AE14" s="39"/>
      <c r="AF14" s="39"/>
      <c r="AG14" s="39"/>
      <c r="AH14" s="78"/>
      <c r="AI14" s="33"/>
      <c r="AJ14" s="39"/>
      <c r="AK14" s="39"/>
      <c r="AL14" s="39"/>
      <c r="AM14" s="76"/>
      <c r="AN14" s="39"/>
      <c r="AO14" s="39"/>
      <c r="AP14" s="33"/>
      <c r="AQ14" s="77"/>
      <c r="AR14" s="39"/>
      <c r="AS14" s="39"/>
      <c r="AT14" s="76"/>
      <c r="AU14" s="39"/>
      <c r="AV14" s="78"/>
      <c r="AW14" s="33"/>
      <c r="AX14" s="77"/>
      <c r="AY14" s="39"/>
      <c r="AZ14" s="39"/>
      <c r="BA14" s="76"/>
      <c r="BB14" s="39"/>
      <c r="BC14" s="78"/>
      <c r="BD14" s="33"/>
      <c r="BE14" s="77"/>
      <c r="BF14" s="39"/>
      <c r="BG14" s="39"/>
      <c r="BH14" s="76"/>
      <c r="BI14" s="39"/>
      <c r="BJ14" s="78"/>
      <c r="BK14" s="33"/>
    </row>
    <row r="15" spans="1:63" ht="30" x14ac:dyDescent="0.35">
      <c r="A15" s="77"/>
      <c r="B15" s="39"/>
      <c r="C15" s="39"/>
      <c r="D15" s="39"/>
      <c r="E15" s="39"/>
      <c r="F15" s="73"/>
      <c r="G15" s="95">
        <f>Table1487453233343536331323334353[[#This Row],[Hours Worked]]*Table1487453233343536331323334353[[#This Row],[Rate]]</f>
        <v>0</v>
      </c>
      <c r="H15" s="116"/>
      <c r="I15" s="118">
        <f>IF(Table1487453233343536331323334353[[#This Row],[Equipment Used (Dropdown)]] &lt;&gt; "", RIGHT(Table1487453233343536331323334353[[#This Row],[Equipment Used (Dropdown)]],6),0)</f>
        <v>0</v>
      </c>
      <c r="J15" s="94"/>
      <c r="K15" s="95">
        <f>Table1487453233343536331323334353[[#This Row],[Rate (Auto selects)]]*Table1487453233343536331323334353[[#This Row],[Hours Used]]</f>
        <v>0</v>
      </c>
      <c r="M15" s="94" t="s">
        <v>104</v>
      </c>
      <c r="N15" s="94" t="s">
        <v>65</v>
      </c>
      <c r="O15" s="107">
        <v>4.18</v>
      </c>
      <c r="Q15" s="109" t="s">
        <v>129</v>
      </c>
      <c r="R15" s="110">
        <v>46</v>
      </c>
      <c r="S15" s="33"/>
      <c r="T15" s="39"/>
      <c r="U15" s="39"/>
      <c r="V15" s="39"/>
      <c r="W15" s="39"/>
      <c r="X15" s="39"/>
      <c r="Y15" s="112">
        <f>IF(X15 &lt;&gt; "", RIGHT(Table15775311283848586881828384858[[#This Row],[Class (Dropdown)]],6),0)</f>
        <v>0</v>
      </c>
      <c r="Z15" s="108"/>
      <c r="AA15" s="107"/>
      <c r="AB15" s="111">
        <f>Table15775311283848586881828384858[[#This Row],[Rate (Auto fill)]]*Table15775311283848586881828384858[[#This Row],[Hours Groomed]]</f>
        <v>0</v>
      </c>
      <c r="AC15" s="32"/>
      <c r="AD15" s="39"/>
      <c r="AE15" s="39"/>
      <c r="AF15" s="39"/>
      <c r="AG15" s="39"/>
      <c r="AH15" s="78"/>
      <c r="AI15" s="33"/>
      <c r="AJ15" s="39"/>
      <c r="AK15" s="39"/>
      <c r="AL15" s="39"/>
      <c r="AM15" s="76"/>
      <c r="AN15" s="39"/>
      <c r="AO15" s="39"/>
      <c r="AP15" s="33"/>
      <c r="AQ15" s="77"/>
      <c r="AR15" s="39"/>
      <c r="AS15" s="39"/>
      <c r="AT15" s="76"/>
      <c r="AU15" s="39"/>
      <c r="AV15" s="78"/>
      <c r="AW15" s="33"/>
      <c r="AX15" s="77"/>
      <c r="AY15" s="39"/>
      <c r="AZ15" s="39"/>
      <c r="BA15" s="76"/>
      <c r="BB15" s="39"/>
      <c r="BC15" s="78"/>
      <c r="BD15" s="33"/>
      <c r="BE15" s="77"/>
      <c r="BF15" s="39"/>
      <c r="BG15" s="39"/>
      <c r="BH15" s="76"/>
      <c r="BI15" s="39"/>
      <c r="BJ15" s="78"/>
      <c r="BK15" s="33"/>
    </row>
    <row r="16" spans="1:63" ht="30" x14ac:dyDescent="0.35">
      <c r="A16" s="77"/>
      <c r="B16" s="39"/>
      <c r="C16" s="39"/>
      <c r="D16" s="39"/>
      <c r="E16" s="39"/>
      <c r="F16" s="73"/>
      <c r="G16" s="95">
        <f>Table1487453233343536331323334353[[#This Row],[Hours Worked]]*Table1487453233343536331323334353[[#This Row],[Rate]]</f>
        <v>0</v>
      </c>
      <c r="H16" s="116"/>
      <c r="I16" s="118">
        <f>IF(Table1487453233343536331323334353[[#This Row],[Equipment Used (Dropdown)]] &lt;&gt; "", RIGHT(Table1487453233343536331323334353[[#This Row],[Equipment Used (Dropdown)]],6),0)</f>
        <v>0</v>
      </c>
      <c r="J16" s="94"/>
      <c r="K16" s="95">
        <f>Table1487453233343536331323334353[[#This Row],[Rate (Auto selects)]]*Table1487453233343536331323334353[[#This Row],[Hours Used]]</f>
        <v>0</v>
      </c>
      <c r="M16" s="94" t="s">
        <v>105</v>
      </c>
      <c r="N16" s="94" t="s">
        <v>66</v>
      </c>
      <c r="O16" s="107">
        <v>12.36</v>
      </c>
      <c r="P16" s="79"/>
      <c r="Q16" s="109" t="s">
        <v>128</v>
      </c>
      <c r="R16" s="110">
        <v>33</v>
      </c>
      <c r="S16" s="33"/>
      <c r="T16" s="39"/>
      <c r="U16" s="39"/>
      <c r="V16" s="39"/>
      <c r="W16" s="39"/>
      <c r="X16" s="39"/>
      <c r="Y16" s="112">
        <f>IF(X16 &lt;&gt; "", RIGHT(Table15775311283848586881828384858[[#This Row],[Class (Dropdown)]],6),0)</f>
        <v>0</v>
      </c>
      <c r="Z16" s="108"/>
      <c r="AA16" s="107"/>
      <c r="AB16" s="111">
        <f>Table15775311283848586881828384858[[#This Row],[Rate (Auto fill)]]*Table15775311283848586881828384858[[#This Row],[Hours Groomed]]</f>
        <v>0</v>
      </c>
      <c r="AC16" s="32"/>
      <c r="AD16" s="39"/>
      <c r="AE16" s="39"/>
      <c r="AF16" s="39"/>
      <c r="AG16" s="39"/>
      <c r="AH16" s="78"/>
      <c r="AI16" s="33"/>
      <c r="AJ16" s="39"/>
      <c r="AK16" s="39"/>
      <c r="AL16" s="39"/>
      <c r="AM16" s="76"/>
      <c r="AN16" s="39"/>
      <c r="AO16" s="39"/>
      <c r="AP16" s="33"/>
      <c r="AQ16" s="77"/>
      <c r="AR16" s="39"/>
      <c r="AS16" s="39"/>
      <c r="AT16" s="76"/>
      <c r="AU16" s="39"/>
      <c r="AV16" s="78"/>
      <c r="AW16" s="33"/>
      <c r="AX16" s="77"/>
      <c r="AY16" s="39"/>
      <c r="AZ16" s="39"/>
      <c r="BA16" s="76"/>
      <c r="BB16" s="39"/>
      <c r="BC16" s="78"/>
      <c r="BD16" s="33"/>
      <c r="BE16" s="77"/>
      <c r="BF16" s="39"/>
      <c r="BG16" s="39"/>
      <c r="BH16" s="76"/>
      <c r="BI16" s="39"/>
      <c r="BJ16" s="78"/>
      <c r="BK16" s="33"/>
    </row>
    <row r="17" spans="1:63" ht="30" x14ac:dyDescent="0.35">
      <c r="A17" s="77"/>
      <c r="B17" s="39"/>
      <c r="C17" s="39"/>
      <c r="D17" s="39"/>
      <c r="E17" s="39"/>
      <c r="F17" s="73"/>
      <c r="G17" s="95">
        <f>Table1487453233343536331323334353[[#This Row],[Hours Worked]]*Table1487453233343536331323334353[[#This Row],[Rate]]</f>
        <v>0</v>
      </c>
      <c r="H17" s="116"/>
      <c r="I17" s="118">
        <f>IF(Table1487453233343536331323334353[[#This Row],[Equipment Used (Dropdown)]] &lt;&gt; "", RIGHT(Table1487453233343536331323334353[[#This Row],[Equipment Used (Dropdown)]],6),0)</f>
        <v>0</v>
      </c>
      <c r="J17" s="94"/>
      <c r="K17" s="95">
        <f>Table1487453233343536331323334353[[#This Row],[Rate (Auto selects)]]*Table1487453233343536331323334353[[#This Row],[Hours Used]]</f>
        <v>0</v>
      </c>
      <c r="M17" s="94" t="s">
        <v>106</v>
      </c>
      <c r="N17" s="94" t="s">
        <v>67</v>
      </c>
      <c r="O17" s="107">
        <v>6.91</v>
      </c>
      <c r="P17" s="79"/>
      <c r="Q17" s="109" t="s">
        <v>127</v>
      </c>
      <c r="R17" s="110">
        <v>28</v>
      </c>
      <c r="S17" s="33"/>
      <c r="T17" s="39" t="s">
        <v>50</v>
      </c>
      <c r="U17" s="39"/>
      <c r="V17" s="39"/>
      <c r="W17" s="39"/>
      <c r="X17" s="39"/>
      <c r="Y17" s="112">
        <f>IF(X17 &lt;&gt; "", RIGHT(Table15775311283848586881828384858[[#This Row],[Class (Dropdown)]],6),0)</f>
        <v>0</v>
      </c>
      <c r="Z17" s="108"/>
      <c r="AA17" s="107"/>
      <c r="AB17" s="111">
        <f>Table15775311283848586881828384858[[#This Row],[Rate (Auto fill)]]*Table15775311283848586881828384858[[#This Row],[Hours Groomed]]</f>
        <v>0</v>
      </c>
      <c r="AC17" s="32"/>
      <c r="AD17" s="39"/>
      <c r="AE17" s="39"/>
      <c r="AF17" s="39"/>
      <c r="AG17" s="39"/>
      <c r="AH17" s="78"/>
      <c r="AI17" s="33"/>
      <c r="AJ17" s="39"/>
      <c r="AK17" s="39"/>
      <c r="AL17" s="39"/>
      <c r="AM17" s="76"/>
      <c r="AN17" s="39"/>
      <c r="AO17" s="39"/>
      <c r="AP17" s="33"/>
      <c r="AQ17" s="77"/>
      <c r="AR17" s="39"/>
      <c r="AS17" s="39"/>
      <c r="AT17" s="76"/>
      <c r="AU17" s="39"/>
      <c r="AV17" s="78"/>
      <c r="AW17" s="33"/>
      <c r="AX17" s="77"/>
      <c r="AY17" s="39"/>
      <c r="AZ17" s="39"/>
      <c r="BA17" s="76"/>
      <c r="BB17" s="39"/>
      <c r="BC17" s="78"/>
      <c r="BD17" s="33"/>
      <c r="BE17" s="77"/>
      <c r="BF17" s="39"/>
      <c r="BG17" s="39"/>
      <c r="BH17" s="76"/>
      <c r="BI17" s="39"/>
      <c r="BJ17" s="78"/>
      <c r="BK17" s="33"/>
    </row>
    <row r="18" spans="1:63" ht="30" x14ac:dyDescent="0.35">
      <c r="A18" s="77"/>
      <c r="B18" s="39"/>
      <c r="C18" s="39"/>
      <c r="D18" s="39"/>
      <c r="E18" s="39"/>
      <c r="F18" s="73"/>
      <c r="G18" s="95">
        <f>Table1487453233343536331323334353[[#This Row],[Hours Worked]]*Table1487453233343536331323334353[[#This Row],[Rate]]</f>
        <v>0</v>
      </c>
      <c r="H18" s="116"/>
      <c r="I18" s="118">
        <f>IF(Table1487453233343536331323334353[[#This Row],[Equipment Used (Dropdown)]] &lt;&gt; "", RIGHT(Table1487453233343536331323334353[[#This Row],[Equipment Used (Dropdown)]],6),0)</f>
        <v>0</v>
      </c>
      <c r="J18" s="94"/>
      <c r="K18" s="95">
        <f>Table1487453233343536331323334353[[#This Row],[Rate (Auto selects)]]*Table1487453233343536331323334353[[#This Row],[Hours Used]]</f>
        <v>0</v>
      </c>
      <c r="M18" s="94" t="s">
        <v>107</v>
      </c>
      <c r="N18" s="94" t="s">
        <v>54</v>
      </c>
      <c r="O18" s="107">
        <v>15.14</v>
      </c>
      <c r="P18" s="80"/>
      <c r="S18" s="33"/>
      <c r="T18" s="39"/>
      <c r="U18" s="39"/>
      <c r="V18" s="39"/>
      <c r="W18" s="39"/>
      <c r="X18" s="39"/>
      <c r="Y18" s="112">
        <f>IF(X18 &lt;&gt; "", RIGHT(Table15775311283848586881828384858[[#This Row],[Class (Dropdown)]],6),0)</f>
        <v>0</v>
      </c>
      <c r="Z18" s="108"/>
      <c r="AA18" s="107"/>
      <c r="AB18" s="111">
        <f>Table15775311283848586881828384858[[#This Row],[Rate (Auto fill)]]*Table15775311283848586881828384858[[#This Row],[Hours Groomed]]</f>
        <v>0</v>
      </c>
      <c r="AC18" s="32"/>
      <c r="AD18" s="39"/>
      <c r="AE18" s="39"/>
      <c r="AF18" s="39"/>
      <c r="AG18" s="39"/>
      <c r="AH18" s="78"/>
      <c r="AI18" s="33"/>
      <c r="AJ18" s="39"/>
      <c r="AK18" s="39"/>
      <c r="AL18" s="39"/>
      <c r="AM18" s="76"/>
      <c r="AN18" s="39"/>
      <c r="AO18" s="39"/>
      <c r="AP18" s="33"/>
      <c r="AQ18" s="77"/>
      <c r="AR18" s="39"/>
      <c r="AS18" s="39"/>
      <c r="AT18" s="76"/>
      <c r="AU18" s="39"/>
      <c r="AV18" s="78"/>
      <c r="AW18" s="33"/>
      <c r="AX18" s="77"/>
      <c r="AY18" s="39"/>
      <c r="AZ18" s="39"/>
      <c r="BA18" s="76"/>
      <c r="BB18" s="39"/>
      <c r="BC18" s="78"/>
      <c r="BD18" s="33"/>
      <c r="BE18" s="77"/>
      <c r="BF18" s="39"/>
      <c r="BG18" s="39"/>
      <c r="BH18" s="76"/>
      <c r="BI18" s="39"/>
      <c r="BJ18" s="78"/>
      <c r="BK18" s="33"/>
    </row>
    <row r="19" spans="1:63" ht="33.75" customHeight="1" x14ac:dyDescent="0.35">
      <c r="A19" s="77"/>
      <c r="B19" s="39"/>
      <c r="C19" s="39"/>
      <c r="D19" s="39"/>
      <c r="E19" s="39"/>
      <c r="F19" s="73"/>
      <c r="G19" s="95">
        <f>Table1487453233343536331323334353[[#This Row],[Hours Worked]]*Table1487453233343536331323334353[[#This Row],[Rate]]</f>
        <v>0</v>
      </c>
      <c r="H19" s="116"/>
      <c r="I19" s="118">
        <f>IF(Table1487453233343536331323334353[[#This Row],[Equipment Used (Dropdown)]] &lt;&gt; "", RIGHT(Table1487453233343536331323334353[[#This Row],[Equipment Used (Dropdown)]],6),0)</f>
        <v>0</v>
      </c>
      <c r="J19" s="94"/>
      <c r="K19" s="95">
        <f>Table1487453233343536331323334353[[#This Row],[Rate (Auto selects)]]*Table1487453233343536331323334353[[#This Row],[Hours Used]]</f>
        <v>0</v>
      </c>
      <c r="M19" s="94" t="s">
        <v>108</v>
      </c>
      <c r="N19" s="94" t="s">
        <v>55</v>
      </c>
      <c r="O19" s="107">
        <v>20.61</v>
      </c>
      <c r="P19" s="32"/>
      <c r="S19" s="33"/>
      <c r="T19" s="39"/>
      <c r="U19" s="39"/>
      <c r="V19" s="39"/>
      <c r="W19" s="39"/>
      <c r="X19" s="39"/>
      <c r="Y19" s="112">
        <f>IF(X19 &lt;&gt; "", RIGHT(Table15775311283848586881828384858[[#This Row],[Class (Dropdown)]],6),0)</f>
        <v>0</v>
      </c>
      <c r="Z19" s="108"/>
      <c r="AA19" s="107"/>
      <c r="AB19" s="111">
        <f>Table15775311283848586881828384858[[#This Row],[Rate (Auto fill)]]*Table15775311283848586881828384858[[#This Row],[Hours Groomed]]</f>
        <v>0</v>
      </c>
      <c r="AC19" s="32"/>
      <c r="AD19" s="39"/>
      <c r="AE19" s="39"/>
      <c r="AF19" s="39"/>
      <c r="AG19" s="39"/>
      <c r="AH19" s="78"/>
      <c r="AI19" s="33"/>
      <c r="AJ19" s="39"/>
      <c r="AK19" s="39"/>
      <c r="AL19" s="39"/>
      <c r="AM19" s="76"/>
      <c r="AN19" s="39"/>
      <c r="AO19" s="39"/>
      <c r="AP19" s="33"/>
      <c r="AQ19" s="77"/>
      <c r="AR19" s="39"/>
      <c r="AS19" s="39"/>
      <c r="AT19" s="76"/>
      <c r="AU19" s="39"/>
      <c r="AV19" s="78"/>
      <c r="AW19" s="33"/>
      <c r="AX19" s="77"/>
      <c r="AY19" s="39"/>
      <c r="AZ19" s="39"/>
      <c r="BA19" s="76"/>
      <c r="BB19" s="39"/>
      <c r="BC19" s="78"/>
      <c r="BD19" s="33"/>
      <c r="BE19" s="77"/>
      <c r="BF19" s="39"/>
      <c r="BG19" s="39"/>
      <c r="BH19" s="76"/>
      <c r="BI19" s="39"/>
      <c r="BJ19" s="78"/>
      <c r="BK19" s="33"/>
    </row>
    <row r="20" spans="1:63" ht="30" x14ac:dyDescent="0.35">
      <c r="A20" s="77"/>
      <c r="B20" s="39"/>
      <c r="C20" s="39"/>
      <c r="D20" s="39"/>
      <c r="E20" s="39"/>
      <c r="F20" s="73"/>
      <c r="G20" s="95">
        <f>Table1487453233343536331323334353[[#This Row],[Hours Worked]]*Table1487453233343536331323334353[[#This Row],[Rate]]</f>
        <v>0</v>
      </c>
      <c r="H20" s="116"/>
      <c r="I20" s="118">
        <f>IF(Table1487453233343536331323334353[[#This Row],[Equipment Used (Dropdown)]] &lt;&gt; "", RIGHT(Table1487453233343536331323334353[[#This Row],[Equipment Used (Dropdown)]],6),0)</f>
        <v>0</v>
      </c>
      <c r="J20" s="94"/>
      <c r="K20" s="95">
        <f>Table1487453233343536331323334353[[#This Row],[Rate (Auto selects)]]*Table1487453233343536331323334353[[#This Row],[Hours Used]]</f>
        <v>0</v>
      </c>
      <c r="M20" s="94" t="s">
        <v>116</v>
      </c>
      <c r="N20" s="94" t="s">
        <v>68</v>
      </c>
      <c r="O20" s="107">
        <v>29.99</v>
      </c>
      <c r="P20" s="32"/>
      <c r="S20" s="33"/>
      <c r="T20" s="39"/>
      <c r="U20" s="39"/>
      <c r="V20" s="39"/>
      <c r="W20" s="39"/>
      <c r="X20" s="39"/>
      <c r="Y20" s="112">
        <f>IF(X20 &lt;&gt; "", RIGHT(Table15775311283848586881828384858[[#This Row],[Class (Dropdown)]],6),0)</f>
        <v>0</v>
      </c>
      <c r="Z20" s="108"/>
      <c r="AA20" s="107"/>
      <c r="AB20" s="111">
        <f>Table15775311283848586881828384858[[#This Row],[Rate (Auto fill)]]*Table15775311283848586881828384858[[#This Row],[Hours Groomed]]</f>
        <v>0</v>
      </c>
      <c r="AC20" s="32"/>
      <c r="AD20" s="39"/>
      <c r="AE20" s="39"/>
      <c r="AF20" s="39"/>
      <c r="AG20" s="39"/>
      <c r="AH20" s="78"/>
      <c r="AI20" s="33"/>
      <c r="AJ20" s="39"/>
      <c r="AK20" s="39"/>
      <c r="AL20" s="39"/>
      <c r="AM20" s="76"/>
      <c r="AN20" s="39"/>
      <c r="AO20" s="39"/>
      <c r="AP20" s="33"/>
      <c r="AQ20" s="77"/>
      <c r="AR20" s="39"/>
      <c r="AS20" s="39"/>
      <c r="AT20" s="76"/>
      <c r="AU20" s="39"/>
      <c r="AV20" s="78"/>
      <c r="AW20" s="33"/>
      <c r="AX20" s="77"/>
      <c r="AY20" s="39"/>
      <c r="AZ20" s="39"/>
      <c r="BA20" s="76"/>
      <c r="BB20" s="39"/>
      <c r="BC20" s="78"/>
      <c r="BD20" s="33"/>
      <c r="BE20" s="77"/>
      <c r="BF20" s="39"/>
      <c r="BG20" s="39"/>
      <c r="BH20" s="76"/>
      <c r="BI20" s="39"/>
      <c r="BJ20" s="78"/>
      <c r="BK20" s="33"/>
    </row>
    <row r="21" spans="1:63" ht="45" x14ac:dyDescent="0.35">
      <c r="A21" s="77"/>
      <c r="B21" s="39"/>
      <c r="C21" s="39"/>
      <c r="D21" s="39"/>
      <c r="E21" s="39"/>
      <c r="F21" s="73"/>
      <c r="G21" s="95">
        <f>Table1487453233343536331323334353[[#This Row],[Hours Worked]]*Table1487453233343536331323334353[[#This Row],[Rate]]</f>
        <v>0</v>
      </c>
      <c r="H21" s="116"/>
      <c r="I21" s="118">
        <f>IF(Table1487453233343536331323334353[[#This Row],[Equipment Used (Dropdown)]] &lt;&gt; "", RIGHT(Table1487453233343536331323334353[[#This Row],[Equipment Used (Dropdown)]],6),0)</f>
        <v>0</v>
      </c>
      <c r="J21" s="94"/>
      <c r="K21" s="95">
        <f>Table1487453233343536331323334353[[#This Row],[Rate (Auto selects)]]*Table1487453233343536331323334353[[#This Row],[Hours Used]]</f>
        <v>0</v>
      </c>
      <c r="M21" s="94" t="s">
        <v>117</v>
      </c>
      <c r="N21" s="94" t="s">
        <v>69</v>
      </c>
      <c r="O21" s="107">
        <v>17.75</v>
      </c>
      <c r="P21" s="32"/>
      <c r="S21" s="33"/>
      <c r="T21" s="39"/>
      <c r="U21" s="39"/>
      <c r="V21" s="39"/>
      <c r="W21" s="39"/>
      <c r="X21" s="39"/>
      <c r="Y21" s="112">
        <f>IF(X21 &lt;&gt; "", RIGHT(Table15775311283848586881828384858[[#This Row],[Class (Dropdown)]],6),0)</f>
        <v>0</v>
      </c>
      <c r="Z21" s="108"/>
      <c r="AA21" s="107"/>
      <c r="AB21" s="111">
        <f>Table15775311283848586881828384858[[#This Row],[Rate (Auto fill)]]*Table15775311283848586881828384858[[#This Row],[Hours Groomed]]</f>
        <v>0</v>
      </c>
      <c r="AC21" s="32"/>
      <c r="AD21" s="39"/>
      <c r="AE21" s="39"/>
      <c r="AF21" s="39"/>
      <c r="AG21" s="39"/>
      <c r="AH21" s="78"/>
      <c r="AI21" s="33"/>
      <c r="AJ21" s="39"/>
      <c r="AK21" s="39"/>
      <c r="AL21" s="39"/>
      <c r="AM21" s="76"/>
      <c r="AN21" s="39"/>
      <c r="AO21" s="39"/>
      <c r="AP21" s="33"/>
      <c r="AQ21" s="77"/>
      <c r="AR21" s="39"/>
      <c r="AS21" s="39"/>
      <c r="AT21" s="76"/>
      <c r="AU21" s="39"/>
      <c r="AV21" s="78"/>
      <c r="AW21" s="33"/>
      <c r="AX21" s="77"/>
      <c r="AY21" s="39"/>
      <c r="AZ21" s="39"/>
      <c r="BA21" s="76"/>
      <c r="BB21" s="39"/>
      <c r="BC21" s="78"/>
      <c r="BD21" s="33"/>
      <c r="BE21" s="77"/>
      <c r="BF21" s="39"/>
      <c r="BG21" s="39"/>
      <c r="BH21" s="76"/>
      <c r="BI21" s="39"/>
      <c r="BJ21" s="78"/>
      <c r="BK21" s="33"/>
    </row>
    <row r="22" spans="1:63" ht="45" x14ac:dyDescent="0.35">
      <c r="A22" s="77"/>
      <c r="B22" s="39"/>
      <c r="C22" s="39"/>
      <c r="D22" s="39"/>
      <c r="E22" s="39"/>
      <c r="F22" s="73"/>
      <c r="G22" s="95">
        <f>Table1487453233343536331323334353[[#This Row],[Hours Worked]]*Table1487453233343536331323334353[[#This Row],[Rate]]</f>
        <v>0</v>
      </c>
      <c r="H22" s="116"/>
      <c r="I22" s="118">
        <f>IF(Table1487453233343536331323334353[[#This Row],[Equipment Used (Dropdown)]] &lt;&gt; "", RIGHT(Table1487453233343536331323334353[[#This Row],[Equipment Used (Dropdown)]],6),0)</f>
        <v>0</v>
      </c>
      <c r="J22" s="94"/>
      <c r="K22" s="95">
        <f>Table1487453233343536331323334353[[#This Row],[Rate (Auto selects)]]*Table1487453233343536331323334353[[#This Row],[Hours Used]]</f>
        <v>0</v>
      </c>
      <c r="M22" s="94" t="s">
        <v>118</v>
      </c>
      <c r="N22" s="94" t="s">
        <v>56</v>
      </c>
      <c r="O22" s="107">
        <v>40.659999999999997</v>
      </c>
      <c r="P22" s="32"/>
      <c r="S22" s="33"/>
      <c r="T22" s="39"/>
      <c r="U22" s="39"/>
      <c r="V22" s="39"/>
      <c r="W22" s="39"/>
      <c r="X22" s="39"/>
      <c r="Y22" s="112">
        <f>IF(X22 &lt;&gt; "", RIGHT(Table15775311283848586881828384858[[#This Row],[Class (Dropdown)]],6),0)</f>
        <v>0</v>
      </c>
      <c r="Z22" s="108"/>
      <c r="AA22" s="107"/>
      <c r="AB22" s="111">
        <f>Table15775311283848586881828384858[[#This Row],[Rate (Auto fill)]]*Table15775311283848586881828384858[[#This Row],[Hours Groomed]]</f>
        <v>0</v>
      </c>
      <c r="AC22" s="32"/>
      <c r="AD22" s="39"/>
      <c r="AE22" s="39"/>
      <c r="AF22" s="39"/>
      <c r="AG22" s="39"/>
      <c r="AH22" s="78"/>
      <c r="AI22" s="33"/>
      <c r="AJ22" s="39"/>
      <c r="AK22" s="39"/>
      <c r="AL22" s="39"/>
      <c r="AM22" s="76"/>
      <c r="AN22" s="39"/>
      <c r="AO22" s="39"/>
      <c r="AP22" s="33"/>
      <c r="AQ22" s="77"/>
      <c r="AR22" s="39"/>
      <c r="AS22" s="39"/>
      <c r="AT22" s="76"/>
      <c r="AU22" s="39"/>
      <c r="AV22" s="78"/>
      <c r="AW22" s="33"/>
      <c r="AX22" s="77"/>
      <c r="AY22" s="39"/>
      <c r="AZ22" s="39"/>
      <c r="BA22" s="76"/>
      <c r="BB22" s="39"/>
      <c r="BC22" s="78"/>
      <c r="BD22" s="33"/>
      <c r="BE22" s="77"/>
      <c r="BF22" s="39"/>
      <c r="BG22" s="39"/>
      <c r="BH22" s="76"/>
      <c r="BI22" s="39"/>
      <c r="BJ22" s="78"/>
      <c r="BK22" s="33"/>
    </row>
    <row r="23" spans="1:63" ht="45" x14ac:dyDescent="0.35">
      <c r="A23" s="77"/>
      <c r="B23" s="39"/>
      <c r="C23" s="39"/>
      <c r="D23" s="39"/>
      <c r="E23" s="39"/>
      <c r="F23" s="73"/>
      <c r="G23" s="95">
        <f>Table1487453233343536331323334353[[#This Row],[Hours Worked]]*Table1487453233343536331323334353[[#This Row],[Rate]]</f>
        <v>0</v>
      </c>
      <c r="H23" s="116"/>
      <c r="I23" s="118">
        <f>IF(Table1487453233343536331323334353[[#This Row],[Equipment Used (Dropdown)]] &lt;&gt; "", RIGHT(Table1487453233343536331323334353[[#This Row],[Equipment Used (Dropdown)]],6),0)</f>
        <v>0</v>
      </c>
      <c r="J23" s="94"/>
      <c r="K23" s="95">
        <f>Table1487453233343536331323334353[[#This Row],[Rate (Auto selects)]]*Table1487453233343536331323334353[[#This Row],[Hours Used]]</f>
        <v>0</v>
      </c>
      <c r="M23" s="94" t="s">
        <v>119</v>
      </c>
      <c r="N23" s="94" t="s">
        <v>70</v>
      </c>
      <c r="O23" s="107">
        <v>69.61</v>
      </c>
      <c r="S23" s="33"/>
      <c r="T23" s="39"/>
      <c r="U23" s="39"/>
      <c r="V23" s="39"/>
      <c r="W23" s="39"/>
      <c r="X23" s="39"/>
      <c r="Y23" s="112">
        <f>IF(X23 &lt;&gt; "", RIGHT(Table15775311283848586881828384858[[#This Row],[Class (Dropdown)]],6),0)</f>
        <v>0</v>
      </c>
      <c r="Z23" s="108"/>
      <c r="AA23" s="107"/>
      <c r="AB23" s="111">
        <f>Table15775311283848586881828384858[[#This Row],[Rate (Auto fill)]]*Table15775311283848586881828384858[[#This Row],[Hours Groomed]]</f>
        <v>0</v>
      </c>
      <c r="AC23" s="32"/>
      <c r="AD23" s="39"/>
      <c r="AE23" s="39"/>
      <c r="AF23" s="39"/>
      <c r="AG23" s="39"/>
      <c r="AH23" s="78"/>
      <c r="AI23" s="33"/>
      <c r="AJ23" s="39"/>
      <c r="AK23" s="39"/>
      <c r="AL23" s="39"/>
      <c r="AM23" s="76"/>
      <c r="AN23" s="39"/>
      <c r="AO23" s="39"/>
      <c r="AP23" s="33"/>
      <c r="AQ23" s="77"/>
      <c r="AR23" s="39"/>
      <c r="AS23" s="39"/>
      <c r="AT23" s="76"/>
      <c r="AU23" s="39"/>
      <c r="AV23" s="78"/>
      <c r="AW23" s="33"/>
      <c r="AX23" s="77"/>
      <c r="AY23" s="39"/>
      <c r="AZ23" s="39"/>
      <c r="BA23" s="76"/>
      <c r="BB23" s="39"/>
      <c r="BC23" s="78"/>
      <c r="BD23" s="33"/>
      <c r="BE23" s="77"/>
      <c r="BF23" s="39"/>
      <c r="BG23" s="39"/>
      <c r="BH23" s="76"/>
      <c r="BI23" s="39"/>
      <c r="BJ23" s="78"/>
      <c r="BK23" s="33"/>
    </row>
    <row r="24" spans="1:63" ht="30" x14ac:dyDescent="0.35">
      <c r="A24" s="77"/>
      <c r="B24" s="39"/>
      <c r="C24" s="39"/>
      <c r="D24" s="39"/>
      <c r="E24" s="39"/>
      <c r="F24" s="73"/>
      <c r="G24" s="95">
        <f>Table1487453233343536331323334353[[#This Row],[Hours Worked]]*Table1487453233343536331323334353[[#This Row],[Rate]]</f>
        <v>0</v>
      </c>
      <c r="H24" s="116"/>
      <c r="I24" s="118">
        <f>IF(Table1487453233343536331323334353[[#This Row],[Equipment Used (Dropdown)]] &lt;&gt; "", RIGHT(Table1487453233343536331323334353[[#This Row],[Equipment Used (Dropdown)]],6),0)</f>
        <v>0</v>
      </c>
      <c r="J24" s="94"/>
      <c r="K24" s="95">
        <f>Table1487453233343536331323334353[[#This Row],[Rate (Auto selects)]]*Table1487453233343536331323334353[[#This Row],[Hours Used]]</f>
        <v>0</v>
      </c>
      <c r="M24" s="94" t="s">
        <v>120</v>
      </c>
      <c r="N24" s="94" t="s">
        <v>57</v>
      </c>
      <c r="O24" s="107">
        <v>48.88</v>
      </c>
      <c r="S24" s="33"/>
      <c r="T24" s="39"/>
      <c r="U24" s="39"/>
      <c r="V24" s="39"/>
      <c r="W24" s="39"/>
      <c r="X24" s="39"/>
      <c r="Y24" s="112">
        <f>IF(X24 &lt;&gt; "", RIGHT(Table15775311283848586881828384858[[#This Row],[Class (Dropdown)]],6),0)</f>
        <v>0</v>
      </c>
      <c r="Z24" s="108"/>
      <c r="AA24" s="107"/>
      <c r="AB24" s="111">
        <f>Table15775311283848586881828384858[[#This Row],[Rate (Auto fill)]]*Table15775311283848586881828384858[[#This Row],[Hours Groomed]]</f>
        <v>0</v>
      </c>
      <c r="AC24" s="32"/>
      <c r="AD24" s="39"/>
      <c r="AE24" s="39"/>
      <c r="AF24" s="39"/>
      <c r="AG24" s="39"/>
      <c r="AH24" s="78"/>
      <c r="AI24" s="33"/>
      <c r="AJ24" s="39"/>
      <c r="AK24" s="39"/>
      <c r="AL24" s="39"/>
      <c r="AM24" s="76"/>
      <c r="AN24" s="39"/>
      <c r="AO24" s="39"/>
      <c r="AP24" s="33"/>
      <c r="AQ24" s="77"/>
      <c r="AR24" s="39"/>
      <c r="AS24" s="39"/>
      <c r="AT24" s="76"/>
      <c r="AU24" s="39"/>
      <c r="AV24" s="78"/>
      <c r="AW24" s="33"/>
      <c r="AX24" s="77"/>
      <c r="AY24" s="39"/>
      <c r="AZ24" s="39"/>
      <c r="BA24" s="76"/>
      <c r="BB24" s="39"/>
      <c r="BC24" s="78"/>
      <c r="BD24" s="33"/>
      <c r="BE24" s="77"/>
      <c r="BF24" s="39"/>
      <c r="BG24" s="39"/>
      <c r="BH24" s="76"/>
      <c r="BI24" s="39"/>
      <c r="BJ24" s="78"/>
      <c r="BK24" s="33"/>
    </row>
    <row r="25" spans="1:63" ht="30" x14ac:dyDescent="0.35">
      <c r="A25" s="77"/>
      <c r="B25" s="39"/>
      <c r="C25" s="39"/>
      <c r="D25" s="39"/>
      <c r="E25" s="39"/>
      <c r="F25" s="73"/>
      <c r="G25" s="95">
        <f>Table1487453233343536331323334353[[#This Row],[Hours Worked]]*Table1487453233343536331323334353[[#This Row],[Rate]]</f>
        <v>0</v>
      </c>
      <c r="H25" s="116"/>
      <c r="I25" s="118">
        <f>IF(Table1487453233343536331323334353[[#This Row],[Equipment Used (Dropdown)]] &lt;&gt; "", RIGHT(Table1487453233343536331323334353[[#This Row],[Equipment Used (Dropdown)]],6),0)</f>
        <v>0</v>
      </c>
      <c r="J25" s="94"/>
      <c r="K25" s="95">
        <f>Table1487453233343536331323334353[[#This Row],[Rate (Auto selects)]]*Table1487453233343536331323334353[[#This Row],[Hours Used]]</f>
        <v>0</v>
      </c>
      <c r="M25" s="94" t="s">
        <v>109</v>
      </c>
      <c r="N25" s="94" t="s">
        <v>71</v>
      </c>
      <c r="O25" s="107">
        <v>44.14</v>
      </c>
      <c r="S25" s="33"/>
      <c r="T25" s="39"/>
      <c r="U25" s="39"/>
      <c r="V25" s="39"/>
      <c r="W25" s="39"/>
      <c r="X25" s="39"/>
      <c r="Y25" s="112">
        <f>IF(X25 &lt;&gt; "", RIGHT(Table15775311283848586881828384858[[#This Row],[Class (Dropdown)]],6),0)</f>
        <v>0</v>
      </c>
      <c r="Z25" s="108"/>
      <c r="AA25" s="107"/>
      <c r="AB25" s="111">
        <f>Table15775311283848586881828384858[[#This Row],[Rate (Auto fill)]]*Table15775311283848586881828384858[[#This Row],[Hours Groomed]]</f>
        <v>0</v>
      </c>
      <c r="AC25" s="32"/>
      <c r="AD25" s="39"/>
      <c r="AE25" s="39"/>
      <c r="AF25" s="39"/>
      <c r="AG25" s="39"/>
      <c r="AH25" s="78"/>
      <c r="AI25" s="33"/>
      <c r="AJ25" s="39"/>
      <c r="AK25" s="39"/>
      <c r="AL25" s="39"/>
      <c r="AM25" s="76"/>
      <c r="AN25" s="39"/>
      <c r="AO25" s="39"/>
      <c r="AP25" s="33"/>
      <c r="AQ25" s="77"/>
      <c r="AR25" s="39"/>
      <c r="AS25" s="39"/>
      <c r="AT25" s="76"/>
      <c r="AU25" s="39"/>
      <c r="AV25" s="78"/>
      <c r="AW25" s="33"/>
      <c r="AX25" s="77"/>
      <c r="AY25" s="39"/>
      <c r="AZ25" s="39"/>
      <c r="BA25" s="76"/>
      <c r="BB25" s="39"/>
      <c r="BC25" s="78"/>
      <c r="BD25" s="33"/>
      <c r="BE25" s="77"/>
      <c r="BF25" s="39"/>
      <c r="BG25" s="39"/>
      <c r="BH25" s="76"/>
      <c r="BI25" s="39"/>
      <c r="BJ25" s="78"/>
      <c r="BK25" s="33"/>
    </row>
    <row r="26" spans="1:63" ht="30" x14ac:dyDescent="0.35">
      <c r="A26" s="77"/>
      <c r="B26" s="39"/>
      <c r="C26" s="39"/>
      <c r="D26" s="39"/>
      <c r="E26" s="39"/>
      <c r="F26" s="73"/>
      <c r="G26" s="95">
        <f>Table1487453233343536331323334353[[#This Row],[Hours Worked]]*Table1487453233343536331323334353[[#This Row],[Rate]]</f>
        <v>0</v>
      </c>
      <c r="H26" s="116"/>
      <c r="I26" s="118">
        <f>IF(Table1487453233343536331323334353[[#This Row],[Equipment Used (Dropdown)]] &lt;&gt; "", RIGHT(Table1487453233343536331323334353[[#This Row],[Equipment Used (Dropdown)]],6),0)</f>
        <v>0</v>
      </c>
      <c r="J26" s="94"/>
      <c r="K26" s="95">
        <f>Table1487453233343536331323334353[[#This Row],[Rate (Auto selects)]]*Table1487453233343536331323334353[[#This Row],[Hours Used]]</f>
        <v>0</v>
      </c>
      <c r="M26" s="94" t="s">
        <v>110</v>
      </c>
      <c r="N26" s="94" t="s">
        <v>72</v>
      </c>
      <c r="O26" s="107">
        <v>43.75</v>
      </c>
      <c r="S26" s="33"/>
      <c r="T26" s="39"/>
      <c r="U26" s="39"/>
      <c r="V26" s="39"/>
      <c r="W26" s="39"/>
      <c r="X26" s="39"/>
      <c r="Y26" s="112">
        <f>IF(X26 &lt;&gt; "", RIGHT(Table15775311283848586881828384858[[#This Row],[Class (Dropdown)]],6),0)</f>
        <v>0</v>
      </c>
      <c r="Z26" s="108"/>
      <c r="AA26" s="107"/>
      <c r="AB26" s="111">
        <f>Table15775311283848586881828384858[[#This Row],[Rate (Auto fill)]]*Table15775311283848586881828384858[[#This Row],[Hours Groomed]]</f>
        <v>0</v>
      </c>
      <c r="AC26" s="32"/>
      <c r="AD26" s="39"/>
      <c r="AE26" s="39"/>
      <c r="AF26" s="39"/>
      <c r="AG26" s="39"/>
      <c r="AH26" s="78"/>
      <c r="AI26" s="33"/>
      <c r="AJ26" s="39"/>
      <c r="AK26" s="39"/>
      <c r="AL26" s="39"/>
      <c r="AM26" s="76"/>
      <c r="AN26" s="39"/>
      <c r="AO26" s="39"/>
      <c r="AP26" s="33"/>
      <c r="AQ26" s="77"/>
      <c r="AR26" s="39"/>
      <c r="AS26" s="39"/>
      <c r="AT26" s="76"/>
      <c r="AU26" s="39"/>
      <c r="AV26" s="78"/>
      <c r="AW26" s="33"/>
      <c r="AX26" s="77"/>
      <c r="AY26" s="39"/>
      <c r="AZ26" s="39"/>
      <c r="BA26" s="76"/>
      <c r="BB26" s="39"/>
      <c r="BC26" s="78"/>
      <c r="BD26" s="33"/>
      <c r="BE26" s="77"/>
      <c r="BF26" s="39"/>
      <c r="BG26" s="39"/>
      <c r="BH26" s="76"/>
      <c r="BI26" s="39"/>
      <c r="BJ26" s="78"/>
      <c r="BK26" s="33"/>
    </row>
    <row r="27" spans="1:63" ht="45" x14ac:dyDescent="0.35">
      <c r="A27" s="77"/>
      <c r="B27" s="39"/>
      <c r="C27" s="39"/>
      <c r="D27" s="39"/>
      <c r="E27" s="39"/>
      <c r="F27" s="73"/>
      <c r="G27" s="95">
        <f>Table1487453233343536331323334353[[#This Row],[Hours Worked]]*Table1487453233343536331323334353[[#This Row],[Rate]]</f>
        <v>0</v>
      </c>
      <c r="H27" s="116"/>
      <c r="I27" s="118">
        <f>IF(Table1487453233343536331323334353[[#This Row],[Equipment Used (Dropdown)]] &lt;&gt; "", RIGHT(Table1487453233343536331323334353[[#This Row],[Equipment Used (Dropdown)]],6),0)</f>
        <v>0</v>
      </c>
      <c r="J27" s="94"/>
      <c r="K27" s="95">
        <f>Table1487453233343536331323334353[[#This Row],[Rate (Auto selects)]]*Table1487453233343536331323334353[[#This Row],[Hours Used]]</f>
        <v>0</v>
      </c>
      <c r="M27" s="94" t="s">
        <v>111</v>
      </c>
      <c r="N27" s="94" t="s">
        <v>73</v>
      </c>
      <c r="O27" s="107">
        <v>18.78</v>
      </c>
      <c r="S27" s="33"/>
      <c r="T27" s="39"/>
      <c r="U27" s="39"/>
      <c r="V27" s="39"/>
      <c r="W27" s="39"/>
      <c r="X27" s="39"/>
      <c r="Y27" s="112">
        <f>IF(X27 &lt;&gt; "", RIGHT(Table15775311283848586881828384858[[#This Row],[Class (Dropdown)]],6),0)</f>
        <v>0</v>
      </c>
      <c r="Z27" s="108"/>
      <c r="AA27" s="107"/>
      <c r="AB27" s="111">
        <f>Table15775311283848586881828384858[[#This Row],[Rate (Auto fill)]]*Table15775311283848586881828384858[[#This Row],[Hours Groomed]]</f>
        <v>0</v>
      </c>
      <c r="AC27" s="32"/>
      <c r="AD27" s="39"/>
      <c r="AE27" s="39"/>
      <c r="AF27" s="39"/>
      <c r="AG27" s="39"/>
      <c r="AH27" s="78"/>
      <c r="AI27" s="33"/>
      <c r="AJ27" s="39"/>
      <c r="AK27" s="39"/>
      <c r="AL27" s="39"/>
      <c r="AM27" s="76"/>
      <c r="AN27" s="39"/>
      <c r="AO27" s="39"/>
      <c r="AP27" s="33"/>
      <c r="AQ27" s="77"/>
      <c r="AR27" s="39"/>
      <c r="AS27" s="39"/>
      <c r="AT27" s="76"/>
      <c r="AU27" s="39"/>
      <c r="AV27" s="78"/>
      <c r="AW27" s="33"/>
      <c r="AX27" s="77"/>
      <c r="AY27" s="39"/>
      <c r="AZ27" s="39"/>
      <c r="BA27" s="76"/>
      <c r="BB27" s="39"/>
      <c r="BC27" s="78"/>
      <c r="BD27" s="33"/>
      <c r="BE27" s="77"/>
      <c r="BF27" s="39"/>
      <c r="BG27" s="39"/>
      <c r="BH27" s="76"/>
      <c r="BI27" s="39"/>
      <c r="BJ27" s="78"/>
      <c r="BK27" s="33"/>
    </row>
    <row r="28" spans="1:63" ht="45" x14ac:dyDescent="0.35">
      <c r="A28" s="77"/>
      <c r="B28" s="39"/>
      <c r="C28" s="39"/>
      <c r="D28" s="39"/>
      <c r="E28" s="39"/>
      <c r="F28" s="73"/>
      <c r="G28" s="95">
        <f>Table1487453233343536331323334353[[#This Row],[Hours Worked]]*Table1487453233343536331323334353[[#This Row],[Rate]]</f>
        <v>0</v>
      </c>
      <c r="H28" s="116"/>
      <c r="I28" s="118">
        <f>IF(Table1487453233343536331323334353[[#This Row],[Equipment Used (Dropdown)]] &lt;&gt; "", RIGHT(Table1487453233343536331323334353[[#This Row],[Equipment Used (Dropdown)]],6),0)</f>
        <v>0</v>
      </c>
      <c r="J28" s="94"/>
      <c r="K28" s="95">
        <f>Table1487453233343536331323334353[[#This Row],[Rate (Auto selects)]]*Table1487453233343536331323334353[[#This Row],[Hours Used]]</f>
        <v>0</v>
      </c>
      <c r="M28" s="94" t="s">
        <v>112</v>
      </c>
      <c r="N28" s="94" t="s">
        <v>74</v>
      </c>
      <c r="O28" s="107">
        <v>28.53</v>
      </c>
      <c r="S28" s="33"/>
      <c r="T28" s="39"/>
      <c r="U28" s="39"/>
      <c r="V28" s="39"/>
      <c r="W28" s="39"/>
      <c r="X28" s="39"/>
      <c r="Y28" s="112">
        <f>IF(X28 &lt;&gt; "", RIGHT(Table15775311283848586881828384858[[#This Row],[Class (Dropdown)]],6),0)</f>
        <v>0</v>
      </c>
      <c r="Z28" s="108"/>
      <c r="AA28" s="107"/>
      <c r="AB28" s="111">
        <f>Table15775311283848586881828384858[[#This Row],[Rate (Auto fill)]]*Table15775311283848586881828384858[[#This Row],[Hours Groomed]]</f>
        <v>0</v>
      </c>
      <c r="AC28" s="32"/>
      <c r="AD28" s="39"/>
      <c r="AE28" s="39"/>
      <c r="AF28" s="39"/>
      <c r="AG28" s="39"/>
      <c r="AH28" s="78"/>
      <c r="AI28" s="33"/>
      <c r="AJ28" s="39"/>
      <c r="AK28" s="39"/>
      <c r="AL28" s="39"/>
      <c r="AM28" s="76"/>
      <c r="AN28" s="39"/>
      <c r="AO28" s="39"/>
      <c r="AP28" s="33"/>
      <c r="AQ28" s="77"/>
      <c r="AR28" s="39"/>
      <c r="AS28" s="39"/>
      <c r="AT28" s="76"/>
      <c r="AU28" s="39"/>
      <c r="AV28" s="78"/>
      <c r="AW28" s="33"/>
      <c r="AX28" s="77"/>
      <c r="AY28" s="39"/>
      <c r="AZ28" s="39"/>
      <c r="BA28" s="76"/>
      <c r="BB28" s="39"/>
      <c r="BC28" s="78"/>
      <c r="BD28" s="33"/>
      <c r="BE28" s="77"/>
      <c r="BF28" s="39"/>
      <c r="BG28" s="39"/>
      <c r="BH28" s="76"/>
      <c r="BI28" s="39"/>
      <c r="BJ28" s="78"/>
      <c r="BK28" s="33"/>
    </row>
    <row r="29" spans="1:63" ht="30" x14ac:dyDescent="0.35">
      <c r="A29" s="77"/>
      <c r="B29" s="39"/>
      <c r="C29" s="39"/>
      <c r="D29" s="39"/>
      <c r="E29" s="39"/>
      <c r="F29" s="73"/>
      <c r="G29" s="95">
        <f>Table1487453233343536331323334353[[#This Row],[Hours Worked]]*Table1487453233343536331323334353[[#This Row],[Rate]]</f>
        <v>0</v>
      </c>
      <c r="H29" s="116"/>
      <c r="I29" s="118">
        <f>IF(Table1487453233343536331323334353[[#This Row],[Equipment Used (Dropdown)]] &lt;&gt; "", RIGHT(Table1487453233343536331323334353[[#This Row],[Equipment Used (Dropdown)]],6),0)</f>
        <v>0</v>
      </c>
      <c r="J29" s="94"/>
      <c r="K29" s="95">
        <f>Table1487453233343536331323334353[[#This Row],[Rate (Auto selects)]]*Table1487453233343536331323334353[[#This Row],[Hours Used]]</f>
        <v>0</v>
      </c>
      <c r="M29" s="94" t="s">
        <v>113</v>
      </c>
      <c r="N29" s="94" t="s">
        <v>75</v>
      </c>
      <c r="O29" s="107">
        <v>33.35</v>
      </c>
      <c r="S29" s="33"/>
      <c r="T29" s="39"/>
      <c r="U29" s="39"/>
      <c r="V29" s="39"/>
      <c r="W29" s="39"/>
      <c r="X29" s="39"/>
      <c r="Y29" s="112">
        <f>IF(X29 &lt;&gt; "", RIGHT(Table15775311283848586881828384858[[#This Row],[Class (Dropdown)]],6),0)</f>
        <v>0</v>
      </c>
      <c r="Z29" s="108"/>
      <c r="AA29" s="107"/>
      <c r="AB29" s="111">
        <f>Table15775311283848586881828384858[[#This Row],[Rate (Auto fill)]]*Table15775311283848586881828384858[[#This Row],[Hours Groomed]]</f>
        <v>0</v>
      </c>
      <c r="AC29" s="32"/>
      <c r="AD29" s="39"/>
      <c r="AE29" s="39"/>
      <c r="AF29" s="39"/>
      <c r="AG29" s="39"/>
      <c r="AH29" s="78"/>
      <c r="AI29" s="33"/>
      <c r="AJ29" s="39"/>
      <c r="AK29" s="39"/>
      <c r="AL29" s="39"/>
      <c r="AM29" s="76"/>
      <c r="AN29" s="39"/>
      <c r="AO29" s="39"/>
      <c r="AP29" s="33"/>
      <c r="AQ29" s="77"/>
      <c r="AR29" s="39"/>
      <c r="AS29" s="39"/>
      <c r="AT29" s="76"/>
      <c r="AU29" s="39"/>
      <c r="AV29" s="78"/>
      <c r="AW29" s="33"/>
      <c r="AX29" s="77"/>
      <c r="AY29" s="39"/>
      <c r="AZ29" s="39"/>
      <c r="BA29" s="76"/>
      <c r="BB29" s="39"/>
      <c r="BC29" s="78"/>
      <c r="BD29" s="33"/>
      <c r="BE29" s="77"/>
      <c r="BF29" s="39"/>
      <c r="BG29" s="39"/>
      <c r="BH29" s="76"/>
      <c r="BI29" s="39"/>
      <c r="BJ29" s="78"/>
      <c r="BK29" s="33"/>
    </row>
    <row r="30" spans="1:63" ht="30" x14ac:dyDescent="0.35">
      <c r="A30" s="77"/>
      <c r="B30" s="39"/>
      <c r="C30" s="39"/>
      <c r="D30" s="39"/>
      <c r="E30" s="39"/>
      <c r="F30" s="73"/>
      <c r="G30" s="95">
        <f>Table1487453233343536331323334353[[#This Row],[Hours Worked]]*Table1487453233343536331323334353[[#This Row],[Rate]]</f>
        <v>0</v>
      </c>
      <c r="H30" s="116"/>
      <c r="I30" s="118">
        <f>IF(Table1487453233343536331323334353[[#This Row],[Equipment Used (Dropdown)]] &lt;&gt; "", RIGHT(Table1487453233343536331323334353[[#This Row],[Equipment Used (Dropdown)]],6),0)</f>
        <v>0</v>
      </c>
      <c r="J30" s="94"/>
      <c r="K30" s="95">
        <f>Table1487453233343536331323334353[[#This Row],[Rate (Auto selects)]]*Table1487453233343536331323334353[[#This Row],[Hours Used]]</f>
        <v>0</v>
      </c>
      <c r="M30" s="94" t="s">
        <v>114</v>
      </c>
      <c r="N30" s="94" t="s">
        <v>76</v>
      </c>
      <c r="O30" s="107">
        <v>19</v>
      </c>
      <c r="S30" s="33"/>
      <c r="T30" s="39"/>
      <c r="U30" s="39"/>
      <c r="V30" s="39"/>
      <c r="W30" s="39"/>
      <c r="X30" s="39"/>
      <c r="Y30" s="112">
        <f>IF(X30 &lt;&gt; "", RIGHT(Table15775311283848586881828384858[[#This Row],[Class (Dropdown)]],6),0)</f>
        <v>0</v>
      </c>
      <c r="Z30" s="108"/>
      <c r="AA30" s="107"/>
      <c r="AB30" s="111">
        <f>Table15775311283848586881828384858[[#This Row],[Rate (Auto fill)]]*Table15775311283848586881828384858[[#This Row],[Hours Groomed]]</f>
        <v>0</v>
      </c>
      <c r="AC30" s="32"/>
      <c r="AD30" s="39"/>
      <c r="AE30" s="39"/>
      <c r="AF30" s="39"/>
      <c r="AG30" s="39"/>
      <c r="AH30" s="78"/>
      <c r="AI30" s="33"/>
      <c r="AJ30" s="39"/>
      <c r="AK30" s="39"/>
      <c r="AL30" s="39"/>
      <c r="AM30" s="76"/>
      <c r="AN30" s="39"/>
      <c r="AO30" s="39"/>
      <c r="AP30" s="33"/>
      <c r="AQ30" s="77"/>
      <c r="AR30" s="39"/>
      <c r="AS30" s="39"/>
      <c r="AT30" s="76"/>
      <c r="AU30" s="39"/>
      <c r="AV30" s="78"/>
      <c r="AW30" s="33"/>
      <c r="AX30" s="77"/>
      <c r="AY30" s="39"/>
      <c r="AZ30" s="39"/>
      <c r="BA30" s="76"/>
      <c r="BB30" s="39"/>
      <c r="BC30" s="78"/>
      <c r="BD30" s="33"/>
      <c r="BE30" s="77"/>
      <c r="BF30" s="39"/>
      <c r="BG30" s="39"/>
      <c r="BH30" s="76"/>
      <c r="BI30" s="39"/>
      <c r="BJ30" s="78"/>
      <c r="BK30" s="33"/>
    </row>
    <row r="31" spans="1:63" x14ac:dyDescent="0.35">
      <c r="A31" s="77"/>
      <c r="B31" s="39"/>
      <c r="C31" s="39"/>
      <c r="D31" s="39"/>
      <c r="E31" s="39"/>
      <c r="F31" s="73"/>
      <c r="G31" s="95">
        <f>Table1487453233343536331323334353[[#This Row],[Hours Worked]]*Table1487453233343536331323334353[[#This Row],[Rate]]</f>
        <v>0</v>
      </c>
      <c r="H31" s="116"/>
      <c r="I31" s="118">
        <f>IF(Table1487453233343536331323334353[[#This Row],[Equipment Used (Dropdown)]] &lt;&gt; "", RIGHT(Table1487453233343536331323334353[[#This Row],[Equipment Used (Dropdown)]],6),0)</f>
        <v>0</v>
      </c>
      <c r="J31" s="94"/>
      <c r="K31" s="95">
        <f>Table1487453233343536331323334353[[#This Row],[Rate (Auto selects)]]*Table1487453233343536331323334353[[#This Row],[Hours Used]]</f>
        <v>0</v>
      </c>
      <c r="M31" s="94" t="s">
        <v>115</v>
      </c>
      <c r="N31" s="94" t="s">
        <v>77</v>
      </c>
      <c r="O31" s="107">
        <v>9.3800000000000008</v>
      </c>
      <c r="S31" s="33"/>
      <c r="T31" s="39"/>
      <c r="U31" s="39"/>
      <c r="V31" s="39"/>
      <c r="W31" s="39"/>
      <c r="X31" s="39"/>
      <c r="Y31" s="112">
        <f>IF(X31 &lt;&gt; "", RIGHT(Table15775311283848586881828384858[[#This Row],[Class (Dropdown)]],6),0)</f>
        <v>0</v>
      </c>
      <c r="Z31" s="108"/>
      <c r="AA31" s="107"/>
      <c r="AB31" s="111">
        <f>Table15775311283848586881828384858[[#This Row],[Rate (Auto fill)]]*Table15775311283848586881828384858[[#This Row],[Hours Groomed]]</f>
        <v>0</v>
      </c>
      <c r="AC31" s="32"/>
      <c r="AD31" s="39"/>
      <c r="AE31" s="39"/>
      <c r="AF31" s="39"/>
      <c r="AG31" s="39"/>
      <c r="AH31" s="78"/>
      <c r="AI31" s="33"/>
      <c r="AJ31" s="39"/>
      <c r="AK31" s="39"/>
      <c r="AL31" s="39"/>
      <c r="AM31" s="76"/>
      <c r="AN31" s="39"/>
      <c r="AO31" s="39"/>
      <c r="AP31" s="33"/>
      <c r="AQ31" s="77"/>
      <c r="AR31" s="39"/>
      <c r="AS31" s="39"/>
      <c r="AT31" s="76"/>
      <c r="AU31" s="39"/>
      <c r="AV31" s="78"/>
      <c r="AW31" s="33"/>
      <c r="AX31" s="77"/>
      <c r="AY31" s="39"/>
      <c r="AZ31" s="39"/>
      <c r="BA31" s="76"/>
      <c r="BB31" s="39"/>
      <c r="BC31" s="78"/>
      <c r="BD31" s="33"/>
      <c r="BE31" s="77"/>
      <c r="BF31" s="39"/>
      <c r="BG31" s="39"/>
      <c r="BH31" s="76"/>
      <c r="BI31" s="39"/>
      <c r="BJ31" s="78"/>
      <c r="BK31" s="33"/>
    </row>
    <row r="32" spans="1:63" ht="30" x14ac:dyDescent="0.35">
      <c r="A32" s="77"/>
      <c r="B32" s="39"/>
      <c r="C32" s="39"/>
      <c r="D32" s="39"/>
      <c r="E32" s="39"/>
      <c r="F32" s="73"/>
      <c r="G32" s="95">
        <f>Table1487453233343536331323334353[[#This Row],[Hours Worked]]*Table1487453233343536331323334353[[#This Row],[Rate]]</f>
        <v>0</v>
      </c>
      <c r="H32" s="116"/>
      <c r="I32" s="118">
        <f>IF(Table1487453233343536331323334353[[#This Row],[Equipment Used (Dropdown)]] &lt;&gt; "", RIGHT(Table1487453233343536331323334353[[#This Row],[Equipment Used (Dropdown)]],6),0)</f>
        <v>0</v>
      </c>
      <c r="J32" s="94"/>
      <c r="K32" s="95">
        <f>Table1487453233343536331323334353[[#This Row],[Rate (Auto selects)]]*Table1487453233343536331323334353[[#This Row],[Hours Used]]</f>
        <v>0</v>
      </c>
      <c r="M32" s="94" t="s">
        <v>98</v>
      </c>
      <c r="N32" s="94" t="s">
        <v>78</v>
      </c>
      <c r="O32" s="107">
        <v>57</v>
      </c>
      <c r="S32" s="33"/>
      <c r="T32" s="39"/>
      <c r="U32" s="39"/>
      <c r="V32" s="39"/>
      <c r="W32" s="39"/>
      <c r="X32" s="39"/>
      <c r="Y32" s="112">
        <f>IF(X32 &lt;&gt; "", RIGHT(Table15775311283848586881828384858[[#This Row],[Class (Dropdown)]],6),0)</f>
        <v>0</v>
      </c>
      <c r="Z32" s="108"/>
      <c r="AA32" s="107"/>
      <c r="AB32" s="111">
        <f>Table15775311283848586881828384858[[#This Row],[Rate (Auto fill)]]*Table15775311283848586881828384858[[#This Row],[Hours Groomed]]</f>
        <v>0</v>
      </c>
      <c r="AC32" s="32"/>
      <c r="AD32" s="39"/>
      <c r="AE32" s="39"/>
      <c r="AF32" s="39"/>
      <c r="AG32" s="39"/>
      <c r="AH32" s="78"/>
      <c r="AI32" s="33"/>
      <c r="AJ32" s="39"/>
      <c r="AK32" s="39"/>
      <c r="AL32" s="39"/>
      <c r="AM32" s="76"/>
      <c r="AN32" s="39"/>
      <c r="AO32" s="39"/>
      <c r="AP32" s="33"/>
      <c r="AQ32" s="77"/>
      <c r="AR32" s="39"/>
      <c r="AS32" s="39"/>
      <c r="AT32" s="76"/>
      <c r="AU32" s="39"/>
      <c r="AV32" s="78"/>
      <c r="AW32" s="33"/>
      <c r="AX32" s="77"/>
      <c r="AY32" s="39"/>
      <c r="AZ32" s="39"/>
      <c r="BA32" s="76"/>
      <c r="BB32" s="39"/>
      <c r="BC32" s="78"/>
      <c r="BD32" s="33"/>
      <c r="BE32" s="77"/>
      <c r="BF32" s="39"/>
      <c r="BG32" s="39"/>
      <c r="BH32" s="76"/>
      <c r="BI32" s="39"/>
      <c r="BJ32" s="78"/>
      <c r="BK32" s="33"/>
    </row>
    <row r="33" spans="1:63" ht="30" x14ac:dyDescent="0.35">
      <c r="A33" s="77"/>
      <c r="B33" s="39"/>
      <c r="C33" s="39"/>
      <c r="D33" s="39"/>
      <c r="E33" s="39"/>
      <c r="F33" s="73"/>
      <c r="G33" s="95">
        <f>Table1487453233343536331323334353[[#This Row],[Hours Worked]]*Table1487453233343536331323334353[[#This Row],[Rate]]</f>
        <v>0</v>
      </c>
      <c r="H33" s="116"/>
      <c r="I33" s="118">
        <f>IF(Table1487453233343536331323334353[[#This Row],[Equipment Used (Dropdown)]] &lt;&gt; "", RIGHT(Table1487453233343536331323334353[[#This Row],[Equipment Used (Dropdown)]],6),0)</f>
        <v>0</v>
      </c>
      <c r="J33" s="94"/>
      <c r="K33" s="95">
        <f>Table1487453233343536331323334353[[#This Row],[Rate (Auto selects)]]*Table1487453233343536331323334353[[#This Row],[Hours Used]]</f>
        <v>0</v>
      </c>
      <c r="M33" s="94" t="s">
        <v>99</v>
      </c>
      <c r="N33" s="94" t="s">
        <v>79</v>
      </c>
      <c r="O33" s="107">
        <v>112.35</v>
      </c>
      <c r="S33" s="33"/>
      <c r="T33" s="39"/>
      <c r="U33" s="39"/>
      <c r="V33" s="39"/>
      <c r="W33" s="39"/>
      <c r="X33" s="39"/>
      <c r="Y33" s="112">
        <f>IF(X33 &lt;&gt; "", RIGHT(Table15775311283848586881828384858[[#This Row],[Class (Dropdown)]],6),0)</f>
        <v>0</v>
      </c>
      <c r="Z33" s="108"/>
      <c r="AA33" s="107"/>
      <c r="AB33" s="111">
        <f>Table15775311283848586881828384858[[#This Row],[Rate (Auto fill)]]*Table15775311283848586881828384858[[#This Row],[Hours Groomed]]</f>
        <v>0</v>
      </c>
      <c r="AC33" s="32"/>
      <c r="AD33" s="39"/>
      <c r="AE33" s="39"/>
      <c r="AF33" s="39"/>
      <c r="AG33" s="39"/>
      <c r="AH33" s="78"/>
      <c r="AI33" s="33"/>
      <c r="AJ33" s="39"/>
      <c r="AK33" s="39"/>
      <c r="AL33" s="39"/>
      <c r="AM33" s="76"/>
      <c r="AN33" s="39"/>
      <c r="AO33" s="39"/>
      <c r="AP33" s="33"/>
      <c r="AQ33" s="77"/>
      <c r="AR33" s="39"/>
      <c r="AS33" s="39"/>
      <c r="AT33" s="76"/>
      <c r="AU33" s="39"/>
      <c r="AV33" s="78"/>
      <c r="AW33" s="33"/>
      <c r="AX33" s="77"/>
      <c r="AY33" s="39"/>
      <c r="AZ33" s="39"/>
      <c r="BA33" s="76"/>
      <c r="BB33" s="39"/>
      <c r="BC33" s="78"/>
      <c r="BD33" s="33"/>
      <c r="BE33" s="77"/>
      <c r="BF33" s="39"/>
      <c r="BG33" s="39"/>
      <c r="BH33" s="76"/>
      <c r="BI33" s="39"/>
      <c r="BJ33" s="78"/>
      <c r="BK33" s="33"/>
    </row>
    <row r="34" spans="1:63" ht="30" x14ac:dyDescent="0.35">
      <c r="A34" s="77"/>
      <c r="B34" s="39"/>
      <c r="C34" s="39"/>
      <c r="D34" s="39"/>
      <c r="E34" s="39"/>
      <c r="F34" s="73"/>
      <c r="G34" s="95">
        <f>Table1487453233343536331323334353[[#This Row],[Hours Worked]]*Table1487453233343536331323334353[[#This Row],[Rate]]</f>
        <v>0</v>
      </c>
      <c r="H34" s="116"/>
      <c r="I34" s="118">
        <f>IF(Table1487453233343536331323334353[[#This Row],[Equipment Used (Dropdown)]] &lt;&gt; "", RIGHT(Table1487453233343536331323334353[[#This Row],[Equipment Used (Dropdown)]],6),0)</f>
        <v>0</v>
      </c>
      <c r="J34" s="94"/>
      <c r="K34" s="95">
        <f>Table1487453233343536331323334353[[#This Row],[Rate (Auto selects)]]*Table1487453233343536331323334353[[#This Row],[Hours Used]]</f>
        <v>0</v>
      </c>
      <c r="M34" s="94" t="s">
        <v>100</v>
      </c>
      <c r="N34" s="94" t="s">
        <v>80</v>
      </c>
      <c r="O34" s="107">
        <v>46.38</v>
      </c>
      <c r="S34" s="33"/>
      <c r="T34" s="39"/>
      <c r="U34" s="39"/>
      <c r="V34" s="39"/>
      <c r="W34" s="39"/>
      <c r="X34" s="39"/>
      <c r="Y34" s="112">
        <f>IF(X34 &lt;&gt; "", RIGHT(Table15775311283848586881828384858[[#This Row],[Class (Dropdown)]],6),0)</f>
        <v>0</v>
      </c>
      <c r="Z34" s="108"/>
      <c r="AA34" s="107"/>
      <c r="AB34" s="111">
        <f>Table15775311283848586881828384858[[#This Row],[Rate (Auto fill)]]*Table15775311283848586881828384858[[#This Row],[Hours Groomed]]</f>
        <v>0</v>
      </c>
      <c r="AC34" s="32"/>
      <c r="AD34" s="39"/>
      <c r="AE34" s="39"/>
      <c r="AF34" s="39"/>
      <c r="AG34" s="39"/>
      <c r="AH34" s="78"/>
      <c r="AI34" s="33"/>
      <c r="AJ34" s="39"/>
      <c r="AK34" s="39"/>
      <c r="AL34" s="39"/>
      <c r="AM34" s="76"/>
      <c r="AN34" s="39"/>
      <c r="AO34" s="39"/>
      <c r="AP34" s="33"/>
      <c r="AQ34" s="77"/>
      <c r="AR34" s="39"/>
      <c r="AS34" s="39"/>
      <c r="AT34" s="76"/>
      <c r="AU34" s="39"/>
      <c r="AV34" s="78"/>
      <c r="AW34" s="33"/>
      <c r="AX34" s="77"/>
      <c r="AY34" s="39"/>
      <c r="AZ34" s="39"/>
      <c r="BA34" s="76"/>
      <c r="BB34" s="39"/>
      <c r="BC34" s="78"/>
      <c r="BD34" s="33"/>
      <c r="BE34" s="77"/>
      <c r="BF34" s="39"/>
      <c r="BG34" s="39"/>
      <c r="BH34" s="76"/>
      <c r="BI34" s="39"/>
      <c r="BJ34" s="78"/>
      <c r="BK34" s="33"/>
    </row>
    <row r="35" spans="1:63" ht="30" x14ac:dyDescent="0.35">
      <c r="A35" s="77"/>
      <c r="B35" s="39"/>
      <c r="C35" s="39"/>
      <c r="D35" s="39"/>
      <c r="E35" s="39"/>
      <c r="F35" s="73"/>
      <c r="G35" s="95">
        <f>Table1487453233343536331323334353[[#This Row],[Hours Worked]]*Table1487453233343536331323334353[[#This Row],[Rate]]</f>
        <v>0</v>
      </c>
      <c r="H35" s="116"/>
      <c r="I35" s="118">
        <f>IF(Table1487453233343536331323334353[[#This Row],[Equipment Used (Dropdown)]] &lt;&gt; "", RIGHT(Table1487453233343536331323334353[[#This Row],[Equipment Used (Dropdown)]],6),0)</f>
        <v>0</v>
      </c>
      <c r="J35" s="94"/>
      <c r="K35" s="95">
        <f>Table1487453233343536331323334353[[#This Row],[Rate (Auto selects)]]*Table1487453233343536331323334353[[#This Row],[Hours Used]]</f>
        <v>0</v>
      </c>
      <c r="M35" s="94" t="s">
        <v>101</v>
      </c>
      <c r="N35" s="94" t="s">
        <v>81</v>
      </c>
      <c r="O35" s="107">
        <v>111.43</v>
      </c>
      <c r="S35" s="33"/>
      <c r="T35" s="39"/>
      <c r="U35" s="39"/>
      <c r="V35" s="39"/>
      <c r="W35" s="39"/>
      <c r="X35" s="39"/>
      <c r="Y35" s="112">
        <f>IF(X35 &lt;&gt; "", RIGHT(Table15775311283848586881828384858[[#This Row],[Class (Dropdown)]],6),0)</f>
        <v>0</v>
      </c>
      <c r="Z35" s="108"/>
      <c r="AA35" s="107"/>
      <c r="AB35" s="111">
        <f>Table15775311283848586881828384858[[#This Row],[Rate (Auto fill)]]*Table15775311283848586881828384858[[#This Row],[Hours Groomed]]</f>
        <v>0</v>
      </c>
      <c r="AC35" s="32"/>
      <c r="AD35" s="39"/>
      <c r="AE35" s="39"/>
      <c r="AF35" s="39"/>
      <c r="AG35" s="39"/>
      <c r="AH35" s="78"/>
      <c r="AI35" s="33"/>
      <c r="AJ35" s="39"/>
      <c r="AK35" s="39"/>
      <c r="AL35" s="39"/>
      <c r="AM35" s="76"/>
      <c r="AN35" s="39"/>
      <c r="AO35" s="39"/>
      <c r="AP35" s="33"/>
      <c r="AQ35" s="77"/>
      <c r="AR35" s="39"/>
      <c r="AS35" s="39"/>
      <c r="AT35" s="76"/>
      <c r="AU35" s="39"/>
      <c r="AV35" s="78"/>
      <c r="AW35" s="33"/>
      <c r="AX35" s="77"/>
      <c r="AY35" s="39"/>
      <c r="AZ35" s="39"/>
      <c r="BA35" s="76"/>
      <c r="BB35" s="39"/>
      <c r="BC35" s="78"/>
      <c r="BD35" s="33"/>
      <c r="BE35" s="77"/>
      <c r="BF35" s="39"/>
      <c r="BG35" s="39"/>
      <c r="BH35" s="76"/>
      <c r="BI35" s="39"/>
      <c r="BJ35" s="78"/>
      <c r="BK35" s="33"/>
    </row>
    <row r="36" spans="1:63" ht="30" x14ac:dyDescent="0.35">
      <c r="A36" s="77"/>
      <c r="B36" s="39"/>
      <c r="C36" s="39"/>
      <c r="D36" s="39"/>
      <c r="E36" s="39"/>
      <c r="F36" s="73"/>
      <c r="G36" s="95">
        <f>Table1487453233343536331323334353[[#This Row],[Hours Worked]]*Table1487453233343536331323334353[[#This Row],[Rate]]</f>
        <v>0</v>
      </c>
      <c r="H36" s="116"/>
      <c r="I36" s="118">
        <f>IF(Table1487453233343536331323334353[[#This Row],[Equipment Used (Dropdown)]] &lt;&gt; "", RIGHT(Table1487453233343536331323334353[[#This Row],[Equipment Used (Dropdown)]],6),0)</f>
        <v>0</v>
      </c>
      <c r="J36" s="94"/>
      <c r="K36" s="95">
        <f>Table1487453233343536331323334353[[#This Row],[Rate (Auto selects)]]*Table1487453233343536331323334353[[#This Row],[Hours Used]]</f>
        <v>0</v>
      </c>
      <c r="M36" s="94" t="s">
        <v>102</v>
      </c>
      <c r="N36" s="94" t="s">
        <v>82</v>
      </c>
      <c r="O36" s="107">
        <v>55.85</v>
      </c>
      <c r="S36" s="33"/>
      <c r="T36" s="39"/>
      <c r="U36" s="39"/>
      <c r="V36" s="39"/>
      <c r="W36" s="39"/>
      <c r="X36" s="39"/>
      <c r="Y36" s="112">
        <f>IF(X36 &lt;&gt; "", RIGHT(Table15775311283848586881828384858[[#This Row],[Class (Dropdown)]],6),0)</f>
        <v>0</v>
      </c>
      <c r="Z36" s="108"/>
      <c r="AA36" s="107"/>
      <c r="AB36" s="111">
        <f>Table15775311283848586881828384858[[#This Row],[Rate (Auto fill)]]*Table15775311283848586881828384858[[#This Row],[Hours Groomed]]</f>
        <v>0</v>
      </c>
      <c r="AC36" s="32"/>
      <c r="AD36" s="39"/>
      <c r="AE36" s="39"/>
      <c r="AF36" s="39"/>
      <c r="AG36" s="39"/>
      <c r="AH36" s="78"/>
      <c r="AI36" s="33"/>
      <c r="AJ36" s="39"/>
      <c r="AK36" s="39"/>
      <c r="AL36" s="39"/>
      <c r="AM36" s="76"/>
      <c r="AN36" s="39"/>
      <c r="AO36" s="39"/>
      <c r="AP36" s="33"/>
      <c r="AQ36" s="77"/>
      <c r="AR36" s="39"/>
      <c r="AS36" s="39"/>
      <c r="AT36" s="76"/>
      <c r="AU36" s="39"/>
      <c r="AV36" s="78"/>
      <c r="AW36" s="33"/>
      <c r="AX36" s="77"/>
      <c r="AY36" s="39"/>
      <c r="AZ36" s="39"/>
      <c r="BA36" s="76"/>
      <c r="BB36" s="39"/>
      <c r="BC36" s="78"/>
      <c r="BD36" s="33"/>
      <c r="BE36" s="77"/>
      <c r="BF36" s="39"/>
      <c r="BG36" s="39"/>
      <c r="BH36" s="76"/>
      <c r="BI36" s="39"/>
      <c r="BJ36" s="78"/>
      <c r="BK36" s="33"/>
    </row>
    <row r="37" spans="1:63" ht="30" x14ac:dyDescent="0.35">
      <c r="A37" s="77"/>
      <c r="B37" s="39"/>
      <c r="C37" s="39"/>
      <c r="D37" s="39"/>
      <c r="E37" s="39"/>
      <c r="F37" s="73"/>
      <c r="G37" s="95">
        <f>Table1487453233343536331323334353[[#This Row],[Hours Worked]]*Table1487453233343536331323334353[[#This Row],[Rate]]</f>
        <v>0</v>
      </c>
      <c r="H37" s="116"/>
      <c r="I37" s="118">
        <f>IF(Table1487453233343536331323334353[[#This Row],[Equipment Used (Dropdown)]] &lt;&gt; "", RIGHT(Table1487453233343536331323334353[[#This Row],[Equipment Used (Dropdown)]],6),0)</f>
        <v>0</v>
      </c>
      <c r="J37" s="94"/>
      <c r="K37" s="95">
        <f>Table1487453233343536331323334353[[#This Row],[Rate (Auto selects)]]*Table1487453233343536331323334353[[#This Row],[Hours Used]]</f>
        <v>0</v>
      </c>
      <c r="M37" s="94" t="s">
        <v>103</v>
      </c>
      <c r="N37" s="94" t="s">
        <v>83</v>
      </c>
      <c r="O37" s="107">
        <v>68.040000000000006</v>
      </c>
      <c r="S37" s="33"/>
      <c r="T37" s="39"/>
      <c r="U37" s="39"/>
      <c r="V37" s="39"/>
      <c r="W37" s="39"/>
      <c r="X37" s="39"/>
      <c r="Y37" s="112">
        <f>IF(X37 &lt;&gt; "", RIGHT(Table15775311283848586881828384858[[#This Row],[Class (Dropdown)]],6),0)</f>
        <v>0</v>
      </c>
      <c r="Z37" s="108"/>
      <c r="AA37" s="107"/>
      <c r="AB37" s="111">
        <f>Table15775311283848586881828384858[[#This Row],[Rate (Auto fill)]]*Table15775311283848586881828384858[[#This Row],[Hours Groomed]]</f>
        <v>0</v>
      </c>
      <c r="AC37" s="32"/>
      <c r="AD37" s="39"/>
      <c r="AE37" s="39"/>
      <c r="AF37" s="39"/>
      <c r="AG37" s="39"/>
      <c r="AH37" s="78"/>
      <c r="AI37" s="33"/>
      <c r="AJ37" s="39"/>
      <c r="AK37" s="39"/>
      <c r="AL37" s="39"/>
      <c r="AM37" s="76"/>
      <c r="AN37" s="39"/>
      <c r="AO37" s="39"/>
      <c r="AP37" s="33"/>
      <c r="AQ37" s="77"/>
      <c r="AR37" s="39"/>
      <c r="AS37" s="39"/>
      <c r="AT37" s="76"/>
      <c r="AU37" s="39"/>
      <c r="AV37" s="78"/>
      <c r="AW37" s="33"/>
      <c r="AX37" s="77"/>
      <c r="AY37" s="39"/>
      <c r="AZ37" s="39"/>
      <c r="BA37" s="76"/>
      <c r="BB37" s="39"/>
      <c r="BC37" s="78"/>
      <c r="BD37" s="33"/>
      <c r="BE37" s="77"/>
      <c r="BF37" s="39"/>
      <c r="BG37" s="39"/>
      <c r="BH37" s="76"/>
      <c r="BI37" s="39"/>
      <c r="BJ37" s="78"/>
      <c r="BK37" s="33"/>
    </row>
    <row r="38" spans="1:63" x14ac:dyDescent="0.35">
      <c r="A38" s="77"/>
      <c r="B38" s="39"/>
      <c r="C38" s="39"/>
      <c r="D38" s="39"/>
      <c r="E38" s="39"/>
      <c r="F38" s="73"/>
      <c r="G38" s="95">
        <f>Table1487453233343536331323334353[[#This Row],[Hours Worked]]*Table1487453233343536331323334353[[#This Row],[Rate]]</f>
        <v>0</v>
      </c>
      <c r="H38" s="116"/>
      <c r="I38" s="118">
        <f>IF(Table1487453233343536331323334353[[#This Row],[Equipment Used (Dropdown)]] &lt;&gt; "", RIGHT(Table1487453233343536331323334353[[#This Row],[Equipment Used (Dropdown)]],6),0)</f>
        <v>0</v>
      </c>
      <c r="J38" s="94"/>
      <c r="K38" s="95">
        <f>Table1487453233343536331323334353[[#This Row],[Rate (Auto selects)]]*Table1487453233343536331323334353[[#This Row],[Hours Used]]</f>
        <v>0</v>
      </c>
      <c r="S38" s="33"/>
      <c r="T38" s="39"/>
      <c r="U38" s="39"/>
      <c r="V38" s="39"/>
      <c r="W38" s="39"/>
      <c r="X38" s="39"/>
      <c r="Y38" s="112">
        <f>IF(X38 &lt;&gt; "", RIGHT(Table15775311283848586881828384858[[#This Row],[Class (Dropdown)]],6),0)</f>
        <v>0</v>
      </c>
      <c r="Z38" s="108"/>
      <c r="AA38" s="107"/>
      <c r="AB38" s="111">
        <f>Table15775311283848586881828384858[[#This Row],[Rate (Auto fill)]]*Table15775311283848586881828384858[[#This Row],[Hours Groomed]]</f>
        <v>0</v>
      </c>
      <c r="AC38" s="32"/>
      <c r="AD38" s="39"/>
      <c r="AE38" s="39"/>
      <c r="AF38" s="39"/>
      <c r="AG38" s="39"/>
      <c r="AH38" s="78"/>
      <c r="AI38" s="33"/>
      <c r="AJ38" s="39"/>
      <c r="AK38" s="39"/>
      <c r="AL38" s="39"/>
      <c r="AM38" s="76"/>
      <c r="AN38" s="39"/>
      <c r="AO38" s="39"/>
      <c r="AP38" s="33"/>
      <c r="AQ38" s="77"/>
      <c r="AR38" s="39"/>
      <c r="AS38" s="39"/>
      <c r="AT38" s="76"/>
      <c r="AU38" s="39"/>
      <c r="AV38" s="78"/>
      <c r="AW38" s="33"/>
      <c r="AX38" s="77"/>
      <c r="AY38" s="39"/>
      <c r="AZ38" s="39"/>
      <c r="BA38" s="76"/>
      <c r="BB38" s="39"/>
      <c r="BC38" s="78"/>
      <c r="BD38" s="33"/>
      <c r="BE38" s="77"/>
      <c r="BF38" s="39"/>
      <c r="BG38" s="39"/>
      <c r="BH38" s="76"/>
      <c r="BI38" s="39"/>
      <c r="BJ38" s="78"/>
      <c r="BK38" s="33"/>
    </row>
    <row r="39" spans="1:63" x14ac:dyDescent="0.35">
      <c r="A39" s="77"/>
      <c r="B39" s="39"/>
      <c r="C39" s="39"/>
      <c r="D39" s="39"/>
      <c r="E39" s="39"/>
      <c r="F39" s="73"/>
      <c r="G39" s="95">
        <f>Table1487453233343536331323334353[[#This Row],[Hours Worked]]*Table1487453233343536331323334353[[#This Row],[Rate]]</f>
        <v>0</v>
      </c>
      <c r="H39" s="116"/>
      <c r="I39" s="118">
        <f>IF(Table1487453233343536331323334353[[#This Row],[Equipment Used (Dropdown)]] &lt;&gt; "", RIGHT(Table1487453233343536331323334353[[#This Row],[Equipment Used (Dropdown)]],6),0)</f>
        <v>0</v>
      </c>
      <c r="J39" s="94"/>
      <c r="K39" s="95">
        <f>Table1487453233343536331323334353[[#This Row],[Rate (Auto selects)]]*Table1487453233343536331323334353[[#This Row],[Hours Used]]</f>
        <v>0</v>
      </c>
      <c r="S39" s="33"/>
      <c r="T39" s="39"/>
      <c r="U39" s="39"/>
      <c r="V39" s="39"/>
      <c r="W39" s="39"/>
      <c r="X39" s="39"/>
      <c r="Y39" s="112">
        <f>IF(X39 &lt;&gt; "", RIGHT(Table15775311283848586881828384858[[#This Row],[Class (Dropdown)]],6),0)</f>
        <v>0</v>
      </c>
      <c r="Z39" s="108"/>
      <c r="AA39" s="107"/>
      <c r="AB39" s="111">
        <f>Table15775311283848586881828384858[[#This Row],[Rate (Auto fill)]]*Table15775311283848586881828384858[[#This Row],[Hours Groomed]]</f>
        <v>0</v>
      </c>
      <c r="AC39" s="32"/>
      <c r="AD39" s="39"/>
      <c r="AE39" s="39"/>
      <c r="AF39" s="39"/>
      <c r="AG39" s="39"/>
      <c r="AH39" s="78"/>
      <c r="AI39" s="33"/>
      <c r="AJ39" s="39"/>
      <c r="AK39" s="39"/>
      <c r="AL39" s="39"/>
      <c r="AM39" s="76"/>
      <c r="AN39" s="39"/>
      <c r="AO39" s="39"/>
      <c r="AP39" s="33"/>
      <c r="AQ39" s="77"/>
      <c r="AR39" s="39"/>
      <c r="AS39" s="39"/>
      <c r="AT39" s="76"/>
      <c r="AU39" s="39"/>
      <c r="AV39" s="78"/>
      <c r="AW39" s="33"/>
      <c r="AX39" s="77"/>
      <c r="AY39" s="39"/>
      <c r="AZ39" s="39"/>
      <c r="BA39" s="76"/>
      <c r="BB39" s="39"/>
      <c r="BC39" s="78"/>
      <c r="BD39" s="33"/>
      <c r="BE39" s="77"/>
      <c r="BF39" s="39"/>
      <c r="BG39" s="39"/>
      <c r="BH39" s="76"/>
      <c r="BI39" s="39"/>
      <c r="BJ39" s="78"/>
      <c r="BK39" s="33"/>
    </row>
    <row r="40" spans="1:63" x14ac:dyDescent="0.35">
      <c r="A40" s="77"/>
      <c r="B40" s="39"/>
      <c r="C40" s="39"/>
      <c r="D40" s="39"/>
      <c r="E40" s="39"/>
      <c r="F40" s="73"/>
      <c r="G40" s="95">
        <f>Table1487453233343536331323334353[[#This Row],[Hours Worked]]*Table1487453233343536331323334353[[#This Row],[Rate]]</f>
        <v>0</v>
      </c>
      <c r="H40" s="116"/>
      <c r="I40" s="118">
        <f>IF(Table1487453233343536331323334353[[#This Row],[Equipment Used (Dropdown)]] &lt;&gt; "", RIGHT(Table1487453233343536331323334353[[#This Row],[Equipment Used (Dropdown)]],6),0)</f>
        <v>0</v>
      </c>
      <c r="J40" s="94"/>
      <c r="K40" s="95">
        <f>Table1487453233343536331323334353[[#This Row],[Rate (Auto selects)]]*Table1487453233343536331323334353[[#This Row],[Hours Used]]</f>
        <v>0</v>
      </c>
      <c r="S40" s="33"/>
      <c r="T40" s="39"/>
      <c r="U40" s="39"/>
      <c r="V40" s="39"/>
      <c r="W40" s="39"/>
      <c r="X40" s="39"/>
      <c r="Y40" s="112">
        <f>IF(X40 &lt;&gt; "", RIGHT(Table15775311283848586881828384858[[#This Row],[Class (Dropdown)]],6),0)</f>
        <v>0</v>
      </c>
      <c r="Z40" s="108"/>
      <c r="AA40" s="107"/>
      <c r="AB40" s="111">
        <f>Table15775311283848586881828384858[[#This Row],[Rate (Auto fill)]]*Table15775311283848586881828384858[[#This Row],[Hours Groomed]]</f>
        <v>0</v>
      </c>
      <c r="AC40" s="32"/>
      <c r="AD40" s="39"/>
      <c r="AE40" s="39"/>
      <c r="AF40" s="39"/>
      <c r="AG40" s="39"/>
      <c r="AH40" s="78"/>
      <c r="AI40" s="33"/>
      <c r="AJ40" s="39"/>
      <c r="AK40" s="39"/>
      <c r="AL40" s="39"/>
      <c r="AM40" s="76"/>
      <c r="AN40" s="39"/>
      <c r="AO40" s="39"/>
      <c r="AP40" s="33"/>
      <c r="AQ40" s="77"/>
      <c r="AR40" s="39"/>
      <c r="AS40" s="39"/>
      <c r="AT40" s="76"/>
      <c r="AU40" s="39"/>
      <c r="AV40" s="78"/>
      <c r="AW40" s="33"/>
      <c r="AX40" s="77"/>
      <c r="AY40" s="39"/>
      <c r="AZ40" s="39"/>
      <c r="BA40" s="76"/>
      <c r="BB40" s="39"/>
      <c r="BC40" s="78"/>
      <c r="BD40" s="33"/>
      <c r="BE40" s="77"/>
      <c r="BF40" s="39"/>
      <c r="BG40" s="39"/>
      <c r="BH40" s="76"/>
      <c r="BI40" s="39"/>
      <c r="BJ40" s="78"/>
      <c r="BK40" s="33"/>
    </row>
    <row r="41" spans="1:63" x14ac:dyDescent="0.35">
      <c r="A41" s="77"/>
      <c r="B41" s="39"/>
      <c r="C41" s="39"/>
      <c r="D41" s="39"/>
      <c r="E41" s="39"/>
      <c r="F41" s="73"/>
      <c r="G41" s="95">
        <f>Table1487453233343536331323334353[[#This Row],[Hours Worked]]*Table1487453233343536331323334353[[#This Row],[Rate]]</f>
        <v>0</v>
      </c>
      <c r="H41" s="116"/>
      <c r="I41" s="118">
        <f>IF(Table1487453233343536331323334353[[#This Row],[Equipment Used (Dropdown)]] &lt;&gt; "", RIGHT(Table1487453233343536331323334353[[#This Row],[Equipment Used (Dropdown)]],6),0)</f>
        <v>0</v>
      </c>
      <c r="J41" s="94"/>
      <c r="K41" s="95">
        <f>Table1487453233343536331323334353[[#This Row],[Rate (Auto selects)]]*Table1487453233343536331323334353[[#This Row],[Hours Used]]</f>
        <v>0</v>
      </c>
      <c r="S41" s="33"/>
      <c r="T41" s="39"/>
      <c r="U41" s="39"/>
      <c r="V41" s="39"/>
      <c r="W41" s="39"/>
      <c r="X41" s="39"/>
      <c r="Y41" s="112">
        <f>IF(X41 &lt;&gt; "", RIGHT(Table15775311283848586881828384858[[#This Row],[Class (Dropdown)]],6),0)</f>
        <v>0</v>
      </c>
      <c r="Z41" s="108"/>
      <c r="AA41" s="107"/>
      <c r="AB41" s="111">
        <f>Table15775311283848586881828384858[[#This Row],[Rate (Auto fill)]]*Table15775311283848586881828384858[[#This Row],[Hours Groomed]]</f>
        <v>0</v>
      </c>
      <c r="AC41" s="32"/>
      <c r="AD41" s="39"/>
      <c r="AE41" s="39"/>
      <c r="AF41" s="39"/>
      <c r="AG41" s="39"/>
      <c r="AH41" s="78"/>
      <c r="AI41" s="33"/>
      <c r="AJ41" s="39"/>
      <c r="AK41" s="39"/>
      <c r="AL41" s="39"/>
      <c r="AM41" s="76"/>
      <c r="AN41" s="39"/>
      <c r="AO41" s="39"/>
      <c r="AP41" s="33"/>
      <c r="AQ41" s="77"/>
      <c r="AR41" s="39"/>
      <c r="AS41" s="39"/>
      <c r="AT41" s="76"/>
      <c r="AU41" s="39"/>
      <c r="AV41" s="78"/>
      <c r="AW41" s="33"/>
      <c r="AX41" s="77"/>
      <c r="AY41" s="39"/>
      <c r="AZ41" s="39"/>
      <c r="BA41" s="76"/>
      <c r="BB41" s="39"/>
      <c r="BC41" s="78"/>
      <c r="BD41" s="33"/>
      <c r="BE41" s="77"/>
      <c r="BF41" s="39"/>
      <c r="BG41" s="39"/>
      <c r="BH41" s="76"/>
      <c r="BI41" s="39"/>
      <c r="BJ41" s="78"/>
      <c r="BK41" s="33"/>
    </row>
    <row r="42" spans="1:63" ht="15.6" thickBot="1" x14ac:dyDescent="0.4">
      <c r="A42" s="77"/>
      <c r="B42" s="39"/>
      <c r="C42" s="39"/>
      <c r="D42" s="39"/>
      <c r="E42" s="39"/>
      <c r="F42" s="73"/>
      <c r="G42" s="95">
        <f>Table1487453233343536331323334353[[#This Row],[Hours Worked]]*Table1487453233343536331323334353[[#This Row],[Rate]]</f>
        <v>0</v>
      </c>
      <c r="H42" s="116"/>
      <c r="I42" s="118">
        <f>IF(Table1487453233343536331323334353[[#This Row],[Equipment Used (Dropdown)]] &lt;&gt; "", RIGHT(Table1487453233343536331323334353[[#This Row],[Equipment Used (Dropdown)]],6),0)</f>
        <v>0</v>
      </c>
      <c r="J42" s="94"/>
      <c r="K42" s="95">
        <f>Table1487453233343536331323334353[[#This Row],[Rate (Auto selects)]]*Table1487453233343536331323334353[[#This Row],[Hours Used]]</f>
        <v>0</v>
      </c>
      <c r="S42" s="33"/>
      <c r="T42" s="39"/>
      <c r="U42" s="39"/>
      <c r="V42" s="39"/>
      <c r="W42" s="39"/>
      <c r="X42" s="39"/>
      <c r="Y42" s="112">
        <f>IF(X42 &lt;&gt; "", RIGHT(Table15775311283848586881828384858[[#This Row],[Class (Dropdown)]],6),0)</f>
        <v>0</v>
      </c>
      <c r="Z42" s="108"/>
      <c r="AA42" s="107"/>
      <c r="AB42" s="111">
        <f>Table15775311283848586881828384858[[#This Row],[Rate (Auto fill)]]*Table15775311283848586881828384858[[#This Row],[Hours Groomed]]</f>
        <v>0</v>
      </c>
      <c r="AC42" s="32"/>
      <c r="AD42" s="39"/>
      <c r="AE42" s="82"/>
      <c r="AF42" s="82"/>
      <c r="AG42" s="82"/>
      <c r="AH42" s="83"/>
      <c r="AI42" s="33"/>
      <c r="AJ42" s="39"/>
      <c r="AK42" s="39"/>
      <c r="AL42" s="39"/>
      <c r="AM42" s="76"/>
      <c r="AN42" s="39"/>
      <c r="AO42" s="39"/>
      <c r="AP42" s="33"/>
      <c r="AQ42" s="77"/>
      <c r="AR42" s="39"/>
      <c r="AS42" s="39"/>
      <c r="AT42" s="76"/>
      <c r="AU42" s="39"/>
      <c r="AV42" s="78"/>
      <c r="AW42" s="33"/>
      <c r="AX42" s="77"/>
      <c r="AY42" s="39"/>
      <c r="AZ42" s="39"/>
      <c r="BA42" s="76"/>
      <c r="BB42" s="39"/>
      <c r="BC42" s="78"/>
      <c r="BD42" s="33"/>
      <c r="BE42" s="77"/>
      <c r="BF42" s="39"/>
      <c r="BG42" s="39"/>
      <c r="BH42" s="76"/>
      <c r="BI42" s="39"/>
      <c r="BJ42" s="78"/>
      <c r="BK42" s="33"/>
    </row>
    <row r="43" spans="1:63" x14ac:dyDescent="0.35">
      <c r="A43" s="77"/>
      <c r="B43" s="39"/>
      <c r="C43" s="39"/>
      <c r="D43" s="39"/>
      <c r="E43" s="39"/>
      <c r="F43" s="73"/>
      <c r="G43" s="95">
        <f>Table1487453233343536331323334353[[#This Row],[Hours Worked]]*Table1487453233343536331323334353[[#This Row],[Rate]]</f>
        <v>0</v>
      </c>
      <c r="H43" s="116"/>
      <c r="I43" s="118">
        <f>IF(Table1487453233343536331323334353[[#This Row],[Equipment Used (Dropdown)]] &lt;&gt; "", RIGHT(Table1487453233343536331323334353[[#This Row],[Equipment Used (Dropdown)]],6),0)</f>
        <v>0</v>
      </c>
      <c r="J43" s="94"/>
      <c r="K43" s="95">
        <f>Table1487453233343536331323334353[[#This Row],[Rate (Auto selects)]]*Table1487453233343536331323334353[[#This Row],[Hours Used]]</f>
        <v>0</v>
      </c>
      <c r="S43" s="33"/>
      <c r="T43" s="39"/>
      <c r="U43" s="39"/>
      <c r="V43" s="39"/>
      <c r="W43" s="39"/>
      <c r="X43" s="39"/>
      <c r="Y43" s="112">
        <f>IF(X43 &lt;&gt; "", RIGHT(Table15775311283848586881828384858[[#This Row],[Class (Dropdown)]],6),0)</f>
        <v>0</v>
      </c>
      <c r="Z43" s="108"/>
      <c r="AA43" s="107"/>
      <c r="AB43" s="111">
        <f>Table15775311283848586881828384858[[#This Row],[Rate (Auto fill)]]*Table15775311283848586881828384858[[#This Row],[Hours Groomed]]</f>
        <v>0</v>
      </c>
      <c r="AC43" s="32"/>
      <c r="AD43" s="84"/>
      <c r="AE43" s="85"/>
      <c r="AF43" s="85"/>
      <c r="AI43" s="33"/>
      <c r="AJ43" s="39"/>
      <c r="AK43" s="39"/>
      <c r="AL43" s="39"/>
      <c r="AM43" s="76"/>
      <c r="AN43" s="39"/>
      <c r="AO43" s="39"/>
      <c r="AP43" s="33"/>
      <c r="AQ43" s="77"/>
      <c r="AR43" s="39"/>
      <c r="AS43" s="39"/>
      <c r="AT43" s="76"/>
      <c r="AU43" s="39"/>
      <c r="AV43" s="78"/>
      <c r="AW43" s="33"/>
      <c r="AX43" s="77"/>
      <c r="AY43" s="39"/>
      <c r="AZ43" s="39"/>
      <c r="BA43" s="76"/>
      <c r="BB43" s="39"/>
      <c r="BC43" s="78"/>
      <c r="BD43" s="33"/>
      <c r="BE43" s="77"/>
      <c r="BF43" s="39"/>
      <c r="BG43" s="39"/>
      <c r="BH43" s="76"/>
      <c r="BI43" s="39"/>
      <c r="BJ43" s="78"/>
      <c r="BK43" s="33"/>
    </row>
    <row r="44" spans="1:63" x14ac:dyDescent="0.35">
      <c r="A44" s="77"/>
      <c r="B44" s="39"/>
      <c r="C44" s="39"/>
      <c r="D44" s="39"/>
      <c r="E44" s="39"/>
      <c r="F44" s="73"/>
      <c r="G44" s="95">
        <f>Table1487453233343536331323334353[[#This Row],[Hours Worked]]*Table1487453233343536331323334353[[#This Row],[Rate]]</f>
        <v>0</v>
      </c>
      <c r="H44" s="116"/>
      <c r="I44" s="118">
        <f>IF(Table1487453233343536331323334353[[#This Row],[Equipment Used (Dropdown)]] &lt;&gt; "", RIGHT(Table1487453233343536331323334353[[#This Row],[Equipment Used (Dropdown)]],6),0)</f>
        <v>0</v>
      </c>
      <c r="J44" s="94"/>
      <c r="K44" s="95">
        <f>Table1487453233343536331323334353[[#This Row],[Rate (Auto selects)]]*Table1487453233343536331323334353[[#This Row],[Hours Used]]</f>
        <v>0</v>
      </c>
      <c r="S44" s="33"/>
      <c r="T44" s="39"/>
      <c r="U44" s="39"/>
      <c r="V44" s="39"/>
      <c r="W44" s="39"/>
      <c r="X44" s="39"/>
      <c r="Y44" s="112">
        <f>IF(X44 &lt;&gt; "", RIGHT(Table15775311283848586881828384858[[#This Row],[Class (Dropdown)]],6),0)</f>
        <v>0</v>
      </c>
      <c r="Z44" s="108"/>
      <c r="AA44" s="107"/>
      <c r="AB44" s="111">
        <f>Table15775311283848586881828384858[[#This Row],[Rate (Auto fill)]]*Table15775311283848586881828384858[[#This Row],[Hours Groomed]]</f>
        <v>0</v>
      </c>
      <c r="AC44" s="32"/>
      <c r="AD44" s="84"/>
      <c r="AE44" s="85"/>
      <c r="AF44" s="85"/>
      <c r="AI44" s="33"/>
      <c r="AJ44" s="39"/>
      <c r="AK44" s="39"/>
      <c r="AL44" s="39"/>
      <c r="AM44" s="76"/>
      <c r="AN44" s="39"/>
      <c r="AO44" s="39"/>
      <c r="AP44" s="33"/>
      <c r="AQ44" s="77"/>
      <c r="AR44" s="39"/>
      <c r="AS44" s="39"/>
      <c r="AT44" s="76"/>
      <c r="AU44" s="39"/>
      <c r="AV44" s="78"/>
      <c r="AW44" s="33"/>
      <c r="AX44" s="77"/>
      <c r="AY44" s="39"/>
      <c r="AZ44" s="39"/>
      <c r="BA44" s="76"/>
      <c r="BB44" s="39"/>
      <c r="BC44" s="78"/>
      <c r="BD44" s="33"/>
      <c r="BE44" s="77"/>
      <c r="BF44" s="39"/>
      <c r="BG44" s="39"/>
      <c r="BH44" s="76"/>
      <c r="BI44" s="39"/>
      <c r="BJ44" s="78"/>
      <c r="BK44" s="33"/>
    </row>
    <row r="45" spans="1:63" x14ac:dyDescent="0.35">
      <c r="A45" s="77"/>
      <c r="B45" s="39"/>
      <c r="C45" s="39"/>
      <c r="D45" s="39"/>
      <c r="E45" s="39"/>
      <c r="F45" s="73"/>
      <c r="G45" s="95">
        <f>Table1487453233343536331323334353[[#This Row],[Hours Worked]]*Table1487453233343536331323334353[[#This Row],[Rate]]</f>
        <v>0</v>
      </c>
      <c r="H45" s="116"/>
      <c r="I45" s="118">
        <f>IF(Table1487453233343536331323334353[[#This Row],[Equipment Used (Dropdown)]] &lt;&gt; "", RIGHT(Table1487453233343536331323334353[[#This Row],[Equipment Used (Dropdown)]],6),0)</f>
        <v>0</v>
      </c>
      <c r="J45" s="94"/>
      <c r="K45" s="95">
        <f>Table1487453233343536331323334353[[#This Row],[Rate (Auto selects)]]*Table1487453233343536331323334353[[#This Row],[Hours Used]]</f>
        <v>0</v>
      </c>
      <c r="S45" s="33"/>
      <c r="T45" s="39"/>
      <c r="U45" s="39"/>
      <c r="V45" s="39"/>
      <c r="W45" s="39"/>
      <c r="X45" s="39"/>
      <c r="Y45" s="112">
        <f>IF(X45 &lt;&gt; "", RIGHT(Table15775311283848586881828384858[[#This Row],[Class (Dropdown)]],6),0)</f>
        <v>0</v>
      </c>
      <c r="Z45" s="108"/>
      <c r="AA45" s="107"/>
      <c r="AB45" s="111">
        <f>Table15775311283848586881828384858[[#This Row],[Rate (Auto fill)]]*Table15775311283848586881828384858[[#This Row],[Hours Groomed]]</f>
        <v>0</v>
      </c>
      <c r="AC45" s="32"/>
      <c r="AD45" s="84"/>
      <c r="AE45" s="85"/>
      <c r="AF45" s="85"/>
      <c r="AI45" s="33"/>
      <c r="AJ45" s="39"/>
      <c r="AK45" s="39"/>
      <c r="AL45" s="39"/>
      <c r="AM45" s="76"/>
      <c r="AN45" s="39"/>
      <c r="AO45" s="39"/>
      <c r="AP45" s="33"/>
      <c r="AQ45" s="77"/>
      <c r="AR45" s="39"/>
      <c r="AS45" s="39"/>
      <c r="AT45" s="76"/>
      <c r="AU45" s="39"/>
      <c r="AV45" s="78"/>
      <c r="AW45" s="33"/>
      <c r="AX45" s="77"/>
      <c r="AY45" s="39"/>
      <c r="AZ45" s="39"/>
      <c r="BA45" s="76"/>
      <c r="BB45" s="39"/>
      <c r="BC45" s="78"/>
      <c r="BD45" s="33"/>
      <c r="BE45" s="77"/>
      <c r="BF45" s="39"/>
      <c r="BG45" s="39"/>
      <c r="BH45" s="76"/>
      <c r="BI45" s="39"/>
      <c r="BJ45" s="78"/>
      <c r="BK45" s="33"/>
    </row>
    <row r="46" spans="1:63" x14ac:dyDescent="0.35">
      <c r="A46" s="77"/>
      <c r="B46" s="39"/>
      <c r="C46" s="39"/>
      <c r="D46" s="39"/>
      <c r="E46" s="39"/>
      <c r="F46" s="73"/>
      <c r="G46" s="95">
        <f>Table1487453233343536331323334353[[#This Row],[Hours Worked]]*Table1487453233343536331323334353[[#This Row],[Rate]]</f>
        <v>0</v>
      </c>
      <c r="H46" s="116"/>
      <c r="I46" s="118">
        <f>IF(Table1487453233343536331323334353[[#This Row],[Equipment Used (Dropdown)]] &lt;&gt; "", RIGHT(Table1487453233343536331323334353[[#This Row],[Equipment Used (Dropdown)]],6),0)</f>
        <v>0</v>
      </c>
      <c r="J46" s="94"/>
      <c r="K46" s="95">
        <f>Table1487453233343536331323334353[[#This Row],[Rate (Auto selects)]]*Table1487453233343536331323334353[[#This Row],[Hours Used]]</f>
        <v>0</v>
      </c>
      <c r="S46" s="33"/>
      <c r="T46" s="39"/>
      <c r="U46" s="39"/>
      <c r="V46" s="39"/>
      <c r="W46" s="39"/>
      <c r="X46" s="39"/>
      <c r="Y46" s="112">
        <f>IF(X46 &lt;&gt; "", RIGHT(Table15775311283848586881828384858[[#This Row],[Class (Dropdown)]],6),0)</f>
        <v>0</v>
      </c>
      <c r="Z46" s="108"/>
      <c r="AA46" s="107"/>
      <c r="AB46" s="111">
        <f>Table15775311283848586881828384858[[#This Row],[Rate (Auto fill)]]*Table15775311283848586881828384858[[#This Row],[Hours Groomed]]</f>
        <v>0</v>
      </c>
      <c r="AC46" s="32"/>
      <c r="AD46" s="84"/>
      <c r="AE46" s="85"/>
      <c r="AF46" s="85"/>
      <c r="AI46" s="33"/>
      <c r="AJ46" s="39"/>
      <c r="AK46" s="39"/>
      <c r="AL46" s="39"/>
      <c r="AM46" s="76"/>
      <c r="AN46" s="39"/>
      <c r="AO46" s="39"/>
      <c r="AP46" s="33"/>
      <c r="AQ46" s="77"/>
      <c r="AR46" s="39"/>
      <c r="AS46" s="39"/>
      <c r="AT46" s="76"/>
      <c r="AU46" s="39"/>
      <c r="AV46" s="78"/>
      <c r="AW46" s="33"/>
      <c r="AX46" s="77"/>
      <c r="AY46" s="39"/>
      <c r="AZ46" s="39"/>
      <c r="BA46" s="76"/>
      <c r="BB46" s="39"/>
      <c r="BC46" s="78"/>
      <c r="BD46" s="33"/>
      <c r="BE46" s="77"/>
      <c r="BF46" s="39"/>
      <c r="BG46" s="39"/>
      <c r="BH46" s="76"/>
      <c r="BI46" s="39"/>
      <c r="BJ46" s="78"/>
      <c r="BK46" s="33"/>
    </row>
    <row r="47" spans="1:63" x14ac:dyDescent="0.35">
      <c r="A47" s="77"/>
      <c r="B47" s="39"/>
      <c r="C47" s="39"/>
      <c r="D47" s="39"/>
      <c r="E47" s="39"/>
      <c r="F47" s="73"/>
      <c r="G47" s="95">
        <f>Table1487453233343536331323334353[[#This Row],[Hours Worked]]*Table1487453233343536331323334353[[#This Row],[Rate]]</f>
        <v>0</v>
      </c>
      <c r="H47" s="116"/>
      <c r="I47" s="118">
        <f>IF(Table1487453233343536331323334353[[#This Row],[Equipment Used (Dropdown)]] &lt;&gt; "", RIGHT(Table1487453233343536331323334353[[#This Row],[Equipment Used (Dropdown)]],6),0)</f>
        <v>0</v>
      </c>
      <c r="J47" s="94"/>
      <c r="K47" s="95">
        <f>Table1487453233343536331323334353[[#This Row],[Rate (Auto selects)]]*Table1487453233343536331323334353[[#This Row],[Hours Used]]</f>
        <v>0</v>
      </c>
      <c r="S47" s="33"/>
      <c r="T47" s="39"/>
      <c r="U47" s="39"/>
      <c r="V47" s="39"/>
      <c r="W47" s="39"/>
      <c r="X47" s="39"/>
      <c r="Y47" s="112">
        <f>IF(X47 &lt;&gt; "", RIGHT(Table15775311283848586881828384858[[#This Row],[Class (Dropdown)]],6),0)</f>
        <v>0</v>
      </c>
      <c r="Z47" s="108"/>
      <c r="AA47" s="107"/>
      <c r="AB47" s="111">
        <f>Table15775311283848586881828384858[[#This Row],[Rate (Auto fill)]]*Table15775311283848586881828384858[[#This Row],[Hours Groomed]]</f>
        <v>0</v>
      </c>
      <c r="AC47" s="32"/>
      <c r="AD47" s="84"/>
      <c r="AE47" s="85"/>
      <c r="AF47" s="85"/>
      <c r="AI47" s="33"/>
      <c r="AJ47" s="39"/>
      <c r="AK47" s="39"/>
      <c r="AL47" s="39"/>
      <c r="AM47" s="76"/>
      <c r="AN47" s="39"/>
      <c r="AO47" s="39"/>
      <c r="AP47" s="33"/>
      <c r="AQ47" s="77"/>
      <c r="AR47" s="39"/>
      <c r="AS47" s="39"/>
      <c r="AT47" s="76"/>
      <c r="AU47" s="39"/>
      <c r="AV47" s="78"/>
      <c r="AW47" s="33"/>
      <c r="AX47" s="77"/>
      <c r="AY47" s="39"/>
      <c r="AZ47" s="39"/>
      <c r="BA47" s="76"/>
      <c r="BB47" s="39"/>
      <c r="BC47" s="78"/>
      <c r="BD47" s="33"/>
      <c r="BE47" s="77"/>
      <c r="BF47" s="39"/>
      <c r="BG47" s="39"/>
      <c r="BH47" s="76"/>
      <c r="BI47" s="39"/>
      <c r="BJ47" s="78"/>
      <c r="BK47" s="33"/>
    </row>
    <row r="48" spans="1:63" x14ac:dyDescent="0.35">
      <c r="A48" s="77"/>
      <c r="B48" s="39"/>
      <c r="C48" s="39"/>
      <c r="D48" s="39"/>
      <c r="E48" s="39"/>
      <c r="F48" s="73"/>
      <c r="G48" s="95">
        <f>Table1487453233343536331323334353[[#This Row],[Hours Worked]]*Table1487453233343536331323334353[[#This Row],[Rate]]</f>
        <v>0</v>
      </c>
      <c r="H48" s="116"/>
      <c r="I48" s="118">
        <f>IF(Table1487453233343536331323334353[[#This Row],[Equipment Used (Dropdown)]] &lt;&gt; "", RIGHT(Table1487453233343536331323334353[[#This Row],[Equipment Used (Dropdown)]],6),0)</f>
        <v>0</v>
      </c>
      <c r="J48" s="94"/>
      <c r="K48" s="95">
        <f>Table1487453233343536331323334353[[#This Row],[Rate (Auto selects)]]*Table1487453233343536331323334353[[#This Row],[Hours Used]]</f>
        <v>0</v>
      </c>
      <c r="S48" s="33"/>
      <c r="T48" s="39"/>
      <c r="U48" s="39"/>
      <c r="V48" s="39"/>
      <c r="W48" s="39"/>
      <c r="X48" s="39"/>
      <c r="Y48" s="112">
        <f>IF(X48 &lt;&gt; "", RIGHT(Table15775311283848586881828384858[[#This Row],[Class (Dropdown)]],6),0)</f>
        <v>0</v>
      </c>
      <c r="Z48" s="108"/>
      <c r="AA48" s="107"/>
      <c r="AB48" s="111">
        <f>Table15775311283848586881828384858[[#This Row],[Rate (Auto fill)]]*Table15775311283848586881828384858[[#This Row],[Hours Groomed]]</f>
        <v>0</v>
      </c>
      <c r="AC48" s="32"/>
      <c r="AD48" s="84"/>
      <c r="AE48" s="85"/>
      <c r="AF48" s="85"/>
      <c r="AI48" s="33"/>
      <c r="AJ48" s="39"/>
      <c r="AK48" s="39"/>
      <c r="AL48" s="39"/>
      <c r="AM48" s="76"/>
      <c r="AN48" s="39"/>
      <c r="AO48" s="39"/>
      <c r="AP48" s="33"/>
      <c r="AQ48" s="77"/>
      <c r="AR48" s="39"/>
      <c r="AS48" s="39"/>
      <c r="AT48" s="76"/>
      <c r="AU48" s="39"/>
      <c r="AV48" s="78"/>
      <c r="AW48" s="33"/>
      <c r="AX48" s="77"/>
      <c r="AY48" s="39"/>
      <c r="AZ48" s="39"/>
      <c r="BA48" s="76"/>
      <c r="BB48" s="39"/>
      <c r="BC48" s="78"/>
      <c r="BD48" s="33"/>
      <c r="BE48" s="77"/>
      <c r="BF48" s="39"/>
      <c r="BG48" s="39"/>
      <c r="BH48" s="76"/>
      <c r="BI48" s="39"/>
      <c r="BJ48" s="78"/>
      <c r="BK48" s="33"/>
    </row>
    <row r="49" spans="1:63" x14ac:dyDescent="0.35">
      <c r="A49" s="77"/>
      <c r="B49" s="39"/>
      <c r="C49" s="39"/>
      <c r="D49" s="39"/>
      <c r="E49" s="39"/>
      <c r="F49" s="73"/>
      <c r="G49" s="95">
        <f>Table1487453233343536331323334353[[#This Row],[Hours Worked]]*Table1487453233343536331323334353[[#This Row],[Rate]]</f>
        <v>0</v>
      </c>
      <c r="H49" s="116"/>
      <c r="I49" s="118">
        <f>IF(Table1487453233343536331323334353[[#This Row],[Equipment Used (Dropdown)]] &lt;&gt; "", RIGHT(Table1487453233343536331323334353[[#This Row],[Equipment Used (Dropdown)]],6),0)</f>
        <v>0</v>
      </c>
      <c r="J49" s="94"/>
      <c r="K49" s="95">
        <f>Table1487453233343536331323334353[[#This Row],[Rate (Auto selects)]]*Table1487453233343536331323334353[[#This Row],[Hours Used]]</f>
        <v>0</v>
      </c>
      <c r="S49" s="33"/>
      <c r="T49" s="39"/>
      <c r="U49" s="39"/>
      <c r="V49" s="39"/>
      <c r="W49" s="39"/>
      <c r="X49" s="39"/>
      <c r="Y49" s="112">
        <f>IF(X49 &lt;&gt; "", RIGHT(Table15775311283848586881828384858[[#This Row],[Class (Dropdown)]],6),0)</f>
        <v>0</v>
      </c>
      <c r="Z49" s="108"/>
      <c r="AA49" s="107"/>
      <c r="AB49" s="111">
        <f>Table15775311283848586881828384858[[#This Row],[Rate (Auto fill)]]*Table15775311283848586881828384858[[#This Row],[Hours Groomed]]</f>
        <v>0</v>
      </c>
      <c r="AC49" s="32"/>
      <c r="AD49" s="84"/>
      <c r="AE49" s="85"/>
      <c r="AF49" s="85"/>
      <c r="AI49" s="33"/>
      <c r="AJ49" s="39"/>
      <c r="AK49" s="39"/>
      <c r="AL49" s="39"/>
      <c r="AM49" s="76"/>
      <c r="AN49" s="39"/>
      <c r="AO49" s="39"/>
      <c r="AP49" s="33"/>
      <c r="AQ49" s="77"/>
      <c r="AR49" s="39"/>
      <c r="AS49" s="39"/>
      <c r="AT49" s="76"/>
      <c r="AU49" s="39"/>
      <c r="AV49" s="78"/>
      <c r="AW49" s="33"/>
      <c r="AX49" s="77"/>
      <c r="AY49" s="39"/>
      <c r="AZ49" s="39"/>
      <c r="BA49" s="76"/>
      <c r="BB49" s="39"/>
      <c r="BC49" s="78"/>
      <c r="BD49" s="33"/>
      <c r="BE49" s="77"/>
      <c r="BF49" s="39"/>
      <c r="BG49" s="39"/>
      <c r="BH49" s="76"/>
      <c r="BI49" s="39"/>
      <c r="BJ49" s="78"/>
      <c r="BK49" s="33"/>
    </row>
    <row r="50" spans="1:63" x14ac:dyDescent="0.35">
      <c r="A50" s="77"/>
      <c r="B50" s="39"/>
      <c r="C50" s="39"/>
      <c r="D50" s="39"/>
      <c r="E50" s="39"/>
      <c r="F50" s="73"/>
      <c r="G50" s="95">
        <f>Table1487453233343536331323334353[[#This Row],[Hours Worked]]*Table1487453233343536331323334353[[#This Row],[Rate]]</f>
        <v>0</v>
      </c>
      <c r="H50" s="116"/>
      <c r="I50" s="118">
        <f>IF(Table1487453233343536331323334353[[#This Row],[Equipment Used (Dropdown)]] &lt;&gt; "", RIGHT(Table1487453233343536331323334353[[#This Row],[Equipment Used (Dropdown)]],6),0)</f>
        <v>0</v>
      </c>
      <c r="J50" s="94"/>
      <c r="K50" s="95">
        <f>Table1487453233343536331323334353[[#This Row],[Rate (Auto selects)]]*Table1487453233343536331323334353[[#This Row],[Hours Used]]</f>
        <v>0</v>
      </c>
      <c r="S50" s="33"/>
      <c r="T50" s="39"/>
      <c r="U50" s="39"/>
      <c r="V50" s="39"/>
      <c r="W50" s="39"/>
      <c r="X50" s="39"/>
      <c r="Y50" s="112">
        <f>IF(X50 &lt;&gt; "", RIGHT(Table15775311283848586881828384858[[#This Row],[Class (Dropdown)]],6),0)</f>
        <v>0</v>
      </c>
      <c r="Z50" s="108"/>
      <c r="AA50" s="107"/>
      <c r="AB50" s="111">
        <f>Table15775311283848586881828384858[[#This Row],[Rate (Auto fill)]]*Table15775311283848586881828384858[[#This Row],[Hours Groomed]]</f>
        <v>0</v>
      </c>
      <c r="AC50" s="32"/>
      <c r="AD50" s="84"/>
      <c r="AE50" s="85"/>
      <c r="AF50" s="85"/>
      <c r="AI50" s="33"/>
      <c r="AJ50" s="39"/>
      <c r="AK50" s="39"/>
      <c r="AL50" s="39"/>
      <c r="AM50" s="76"/>
      <c r="AN50" s="39"/>
      <c r="AO50" s="39"/>
      <c r="AP50" s="33"/>
      <c r="AQ50" s="77"/>
      <c r="AR50" s="39"/>
      <c r="AS50" s="39"/>
      <c r="AT50" s="76"/>
      <c r="AU50" s="39"/>
      <c r="AV50" s="78"/>
      <c r="AW50" s="33"/>
      <c r="AX50" s="77"/>
      <c r="AY50" s="39"/>
      <c r="AZ50" s="39"/>
      <c r="BA50" s="76"/>
      <c r="BB50" s="39"/>
      <c r="BC50" s="78"/>
      <c r="BD50" s="33"/>
      <c r="BE50" s="77"/>
      <c r="BF50" s="39"/>
      <c r="BG50" s="39"/>
      <c r="BH50" s="76"/>
      <c r="BI50" s="39"/>
      <c r="BJ50" s="78"/>
      <c r="BK50" s="33"/>
    </row>
    <row r="51" spans="1:63" x14ac:dyDescent="0.35">
      <c r="A51" s="77"/>
      <c r="B51" s="39"/>
      <c r="C51" s="39"/>
      <c r="D51" s="39"/>
      <c r="E51" s="39"/>
      <c r="F51" s="73"/>
      <c r="G51" s="95">
        <f>Table1487453233343536331323334353[[#This Row],[Hours Worked]]*Table1487453233343536331323334353[[#This Row],[Rate]]</f>
        <v>0</v>
      </c>
      <c r="H51" s="116"/>
      <c r="I51" s="118">
        <f>IF(Table1487453233343536331323334353[[#This Row],[Equipment Used (Dropdown)]] &lt;&gt; "", RIGHT(Table1487453233343536331323334353[[#This Row],[Equipment Used (Dropdown)]],6),0)</f>
        <v>0</v>
      </c>
      <c r="J51" s="94"/>
      <c r="K51" s="95">
        <f>Table1487453233343536331323334353[[#This Row],[Rate (Auto selects)]]*Table1487453233343536331323334353[[#This Row],[Hours Used]]</f>
        <v>0</v>
      </c>
      <c r="S51" s="33"/>
      <c r="T51" s="39"/>
      <c r="U51" s="39"/>
      <c r="V51" s="39"/>
      <c r="W51" s="39"/>
      <c r="X51" s="39"/>
      <c r="Y51" s="112">
        <f>IF(X51 &lt;&gt; "", RIGHT(Table15775311283848586881828384858[[#This Row],[Class (Dropdown)]],6),0)</f>
        <v>0</v>
      </c>
      <c r="Z51" s="108"/>
      <c r="AA51" s="107"/>
      <c r="AB51" s="111">
        <f>Table15775311283848586881828384858[[#This Row],[Rate (Auto fill)]]*Table15775311283848586881828384858[[#This Row],[Hours Groomed]]</f>
        <v>0</v>
      </c>
      <c r="AC51" s="32"/>
      <c r="AD51" s="84"/>
      <c r="AE51" s="85"/>
      <c r="AF51" s="85"/>
      <c r="AI51" s="33"/>
      <c r="AJ51" s="39"/>
      <c r="AK51" s="39"/>
      <c r="AL51" s="39"/>
      <c r="AM51" s="76"/>
      <c r="AN51" s="39"/>
      <c r="AO51" s="39"/>
      <c r="AP51" s="33"/>
      <c r="AQ51" s="77"/>
      <c r="AR51" s="39"/>
      <c r="AS51" s="39"/>
      <c r="AT51" s="76"/>
      <c r="AU51" s="39"/>
      <c r="AV51" s="78"/>
      <c r="AW51" s="33"/>
      <c r="AX51" s="77"/>
      <c r="AY51" s="39"/>
      <c r="AZ51" s="39"/>
      <c r="BA51" s="76"/>
      <c r="BB51" s="39"/>
      <c r="BC51" s="78"/>
      <c r="BD51" s="33"/>
      <c r="BE51" s="77"/>
      <c r="BF51" s="39"/>
      <c r="BG51" s="39"/>
      <c r="BH51" s="76"/>
      <c r="BI51" s="39"/>
      <c r="BJ51" s="78"/>
      <c r="BK51" s="33"/>
    </row>
    <row r="52" spans="1:63" x14ac:dyDescent="0.35">
      <c r="A52" s="77"/>
      <c r="B52" s="39"/>
      <c r="C52" s="39"/>
      <c r="D52" s="39"/>
      <c r="E52" s="39"/>
      <c r="F52" s="73"/>
      <c r="G52" s="95">
        <f>Table1487453233343536331323334353[[#This Row],[Hours Worked]]*Table1487453233343536331323334353[[#This Row],[Rate]]</f>
        <v>0</v>
      </c>
      <c r="H52" s="116"/>
      <c r="I52" s="118">
        <f>IF(Table1487453233343536331323334353[[#This Row],[Equipment Used (Dropdown)]] &lt;&gt; "", RIGHT(Table1487453233343536331323334353[[#This Row],[Equipment Used (Dropdown)]],6),0)</f>
        <v>0</v>
      </c>
      <c r="J52" s="94"/>
      <c r="K52" s="95">
        <f>Table1487453233343536331323334353[[#This Row],[Rate (Auto selects)]]*Table1487453233343536331323334353[[#This Row],[Hours Used]]</f>
        <v>0</v>
      </c>
      <c r="S52" s="33"/>
      <c r="T52" s="39"/>
      <c r="U52" s="39"/>
      <c r="V52" s="39"/>
      <c r="W52" s="39"/>
      <c r="X52" s="39"/>
      <c r="Y52" s="112">
        <f>IF(X52 &lt;&gt; "", RIGHT(Table15775311283848586881828384858[[#This Row],[Class (Dropdown)]],6),0)</f>
        <v>0</v>
      </c>
      <c r="Z52" s="108"/>
      <c r="AA52" s="107"/>
      <c r="AB52" s="111">
        <f>Table15775311283848586881828384858[[#This Row],[Rate (Auto fill)]]*Table15775311283848586881828384858[[#This Row],[Hours Groomed]]</f>
        <v>0</v>
      </c>
      <c r="AC52" s="32"/>
      <c r="AD52" s="84"/>
      <c r="AE52" s="85"/>
      <c r="AF52" s="85"/>
      <c r="AI52" s="33"/>
      <c r="AJ52" s="39"/>
      <c r="AK52" s="39"/>
      <c r="AL52" s="39"/>
      <c r="AM52" s="76"/>
      <c r="AN52" s="39"/>
      <c r="AO52" s="39"/>
      <c r="AP52" s="33"/>
      <c r="AQ52" s="77"/>
      <c r="AR52" s="39"/>
      <c r="AS52" s="39"/>
      <c r="AT52" s="76"/>
      <c r="AU52" s="39"/>
      <c r="AV52" s="78"/>
      <c r="AW52" s="33"/>
      <c r="AX52" s="77"/>
      <c r="AY52" s="39"/>
      <c r="AZ52" s="39"/>
      <c r="BA52" s="76"/>
      <c r="BB52" s="39"/>
      <c r="BC52" s="78"/>
      <c r="BD52" s="33"/>
      <c r="BE52" s="77"/>
      <c r="BF52" s="39"/>
      <c r="BG52" s="39"/>
      <c r="BH52" s="76"/>
      <c r="BI52" s="39"/>
      <c r="BJ52" s="78"/>
      <c r="BK52" s="33"/>
    </row>
    <row r="53" spans="1:63" x14ac:dyDescent="0.35">
      <c r="A53" s="77"/>
      <c r="B53" s="39"/>
      <c r="C53" s="39"/>
      <c r="D53" s="39"/>
      <c r="E53" s="39"/>
      <c r="F53" s="73"/>
      <c r="G53" s="95">
        <f>Table1487453233343536331323334353[[#This Row],[Hours Worked]]*Table1487453233343536331323334353[[#This Row],[Rate]]</f>
        <v>0</v>
      </c>
      <c r="H53" s="116"/>
      <c r="I53" s="118">
        <f>IF(Table1487453233343536331323334353[[#This Row],[Equipment Used (Dropdown)]] &lt;&gt; "", RIGHT(Table1487453233343536331323334353[[#This Row],[Equipment Used (Dropdown)]],6),0)</f>
        <v>0</v>
      </c>
      <c r="J53" s="94"/>
      <c r="K53" s="95">
        <f>Table1487453233343536331323334353[[#This Row],[Rate (Auto selects)]]*Table1487453233343536331323334353[[#This Row],[Hours Used]]</f>
        <v>0</v>
      </c>
      <c r="S53" s="33"/>
      <c r="T53" s="39"/>
      <c r="U53" s="39"/>
      <c r="V53" s="39"/>
      <c r="W53" s="39"/>
      <c r="X53" s="39"/>
      <c r="Y53" s="112">
        <f>IF(X53 &lt;&gt; "", RIGHT(Table15775311283848586881828384858[[#This Row],[Class (Dropdown)]],6),0)</f>
        <v>0</v>
      </c>
      <c r="Z53" s="108"/>
      <c r="AA53" s="107"/>
      <c r="AB53" s="111">
        <f>Table15775311283848586881828384858[[#This Row],[Rate (Auto fill)]]*Table15775311283848586881828384858[[#This Row],[Hours Groomed]]</f>
        <v>0</v>
      </c>
      <c r="AC53" s="32"/>
      <c r="AD53" s="84"/>
      <c r="AE53" s="85"/>
      <c r="AF53" s="85"/>
      <c r="AI53" s="33"/>
      <c r="AJ53" s="39"/>
      <c r="AK53" s="39"/>
      <c r="AL53" s="39"/>
      <c r="AM53" s="76"/>
      <c r="AN53" s="39"/>
      <c r="AO53" s="39"/>
      <c r="AP53" s="33"/>
      <c r="AQ53" s="77"/>
      <c r="AR53" s="39"/>
      <c r="AS53" s="39"/>
      <c r="AT53" s="76"/>
      <c r="AU53" s="39"/>
      <c r="AV53" s="78"/>
      <c r="AW53" s="33"/>
      <c r="AX53" s="77"/>
      <c r="AY53" s="39"/>
      <c r="AZ53" s="39"/>
      <c r="BA53" s="76"/>
      <c r="BB53" s="39"/>
      <c r="BC53" s="78"/>
      <c r="BD53" s="33"/>
      <c r="BE53" s="77"/>
      <c r="BF53" s="39"/>
      <c r="BG53" s="39"/>
      <c r="BH53" s="76"/>
      <c r="BI53" s="39"/>
      <c r="BJ53" s="78"/>
      <c r="BK53" s="33"/>
    </row>
    <row r="54" spans="1:63" x14ac:dyDescent="0.35">
      <c r="A54" s="77"/>
      <c r="B54" s="39"/>
      <c r="C54" s="39"/>
      <c r="D54" s="39"/>
      <c r="E54" s="39"/>
      <c r="F54" s="73"/>
      <c r="G54" s="95">
        <f>Table1487453233343536331323334353[[#This Row],[Hours Worked]]*Table1487453233343536331323334353[[#This Row],[Rate]]</f>
        <v>0</v>
      </c>
      <c r="H54" s="116"/>
      <c r="I54" s="118">
        <f>IF(Table1487453233343536331323334353[[#This Row],[Equipment Used (Dropdown)]] &lt;&gt; "", RIGHT(Table1487453233343536331323334353[[#This Row],[Equipment Used (Dropdown)]],6),0)</f>
        <v>0</v>
      </c>
      <c r="J54" s="94"/>
      <c r="K54" s="95">
        <f>Table1487453233343536331323334353[[#This Row],[Rate (Auto selects)]]*Table1487453233343536331323334353[[#This Row],[Hours Used]]</f>
        <v>0</v>
      </c>
      <c r="S54" s="33"/>
      <c r="T54" s="39"/>
      <c r="U54" s="39"/>
      <c r="V54" s="39"/>
      <c r="W54" s="39"/>
      <c r="X54" s="39"/>
      <c r="Y54" s="112">
        <f>IF(X54 &lt;&gt; "", RIGHT(Table15775311283848586881828384858[[#This Row],[Class (Dropdown)]],6),0)</f>
        <v>0</v>
      </c>
      <c r="Z54" s="108"/>
      <c r="AA54" s="107"/>
      <c r="AB54" s="111">
        <f>Table15775311283848586881828384858[[#This Row],[Rate (Auto fill)]]*Table15775311283848586881828384858[[#This Row],[Hours Groomed]]</f>
        <v>0</v>
      </c>
      <c r="AC54" s="32"/>
      <c r="AD54" s="84"/>
      <c r="AE54" s="85"/>
      <c r="AF54" s="85"/>
      <c r="AI54" s="33"/>
      <c r="AJ54" s="39"/>
      <c r="AK54" s="39"/>
      <c r="AL54" s="39"/>
      <c r="AM54" s="76"/>
      <c r="AN54" s="39"/>
      <c r="AO54" s="39"/>
      <c r="AP54" s="33"/>
      <c r="AQ54" s="77"/>
      <c r="AR54" s="39"/>
      <c r="AS54" s="39"/>
      <c r="AT54" s="76"/>
      <c r="AU54" s="39"/>
      <c r="AV54" s="78"/>
      <c r="AW54" s="33"/>
      <c r="AX54" s="77"/>
      <c r="AY54" s="39"/>
      <c r="AZ54" s="39"/>
      <c r="BA54" s="76"/>
      <c r="BB54" s="39"/>
      <c r="BC54" s="78"/>
      <c r="BD54" s="33"/>
      <c r="BE54" s="77"/>
      <c r="BF54" s="39"/>
      <c r="BG54" s="39"/>
      <c r="BH54" s="76"/>
      <c r="BI54" s="39"/>
      <c r="BJ54" s="78"/>
      <c r="BK54" s="33"/>
    </row>
    <row r="55" spans="1:63" x14ac:dyDescent="0.35">
      <c r="A55" s="77"/>
      <c r="B55" s="39"/>
      <c r="C55" s="39"/>
      <c r="D55" s="39"/>
      <c r="E55" s="39"/>
      <c r="F55" s="73"/>
      <c r="G55" s="95">
        <f>Table1487453233343536331323334353[[#This Row],[Hours Worked]]*Table1487453233343536331323334353[[#This Row],[Rate]]</f>
        <v>0</v>
      </c>
      <c r="H55" s="116"/>
      <c r="I55" s="118">
        <f>IF(Table1487453233343536331323334353[[#This Row],[Equipment Used (Dropdown)]] &lt;&gt; "", RIGHT(Table1487453233343536331323334353[[#This Row],[Equipment Used (Dropdown)]],6),0)</f>
        <v>0</v>
      </c>
      <c r="J55" s="94"/>
      <c r="K55" s="95">
        <f>Table1487453233343536331323334353[[#This Row],[Rate (Auto selects)]]*Table1487453233343536331323334353[[#This Row],[Hours Used]]</f>
        <v>0</v>
      </c>
      <c r="S55" s="33"/>
      <c r="T55" s="39"/>
      <c r="U55" s="39"/>
      <c r="V55" s="39"/>
      <c r="W55" s="39"/>
      <c r="X55" s="39"/>
      <c r="Y55" s="112">
        <f>IF(X55 &lt;&gt; "", RIGHT(Table15775311283848586881828384858[[#This Row],[Class (Dropdown)]],6),0)</f>
        <v>0</v>
      </c>
      <c r="Z55" s="108"/>
      <c r="AA55" s="107"/>
      <c r="AB55" s="111">
        <f>Table15775311283848586881828384858[[#This Row],[Rate (Auto fill)]]*Table15775311283848586881828384858[[#This Row],[Hours Groomed]]</f>
        <v>0</v>
      </c>
      <c r="AC55" s="32"/>
      <c r="AD55" s="84"/>
      <c r="AE55" s="85"/>
      <c r="AF55" s="85"/>
      <c r="AI55" s="33"/>
      <c r="AJ55" s="39"/>
      <c r="AK55" s="39"/>
      <c r="AL55" s="39"/>
      <c r="AM55" s="76"/>
      <c r="AN55" s="39"/>
      <c r="AO55" s="39"/>
      <c r="AP55" s="33"/>
      <c r="AQ55" s="77"/>
      <c r="AR55" s="39"/>
      <c r="AS55" s="39"/>
      <c r="AT55" s="76"/>
      <c r="AU55" s="39"/>
      <c r="AV55" s="78"/>
      <c r="AW55" s="33"/>
      <c r="AX55" s="77"/>
      <c r="AY55" s="39"/>
      <c r="AZ55" s="39"/>
      <c r="BA55" s="76"/>
      <c r="BB55" s="39"/>
      <c r="BC55" s="78"/>
      <c r="BD55" s="33"/>
      <c r="BE55" s="77"/>
      <c r="BF55" s="39"/>
      <c r="BG55" s="39"/>
      <c r="BH55" s="76"/>
      <c r="BI55" s="39"/>
      <c r="BJ55" s="78"/>
      <c r="BK55" s="33"/>
    </row>
    <row r="56" spans="1:63" x14ac:dyDescent="0.35">
      <c r="A56" s="77"/>
      <c r="B56" s="39"/>
      <c r="C56" s="39"/>
      <c r="D56" s="39"/>
      <c r="E56" s="39"/>
      <c r="F56" s="73"/>
      <c r="G56" s="95">
        <f>Table1487453233343536331323334353[[#This Row],[Hours Worked]]*Table1487453233343536331323334353[[#This Row],[Rate]]</f>
        <v>0</v>
      </c>
      <c r="H56" s="116"/>
      <c r="I56" s="118">
        <f>IF(Table1487453233343536331323334353[[#This Row],[Equipment Used (Dropdown)]] &lt;&gt; "", RIGHT(Table1487453233343536331323334353[[#This Row],[Equipment Used (Dropdown)]],6),0)</f>
        <v>0</v>
      </c>
      <c r="J56" s="94"/>
      <c r="K56" s="95">
        <f>Table1487453233343536331323334353[[#This Row],[Rate (Auto selects)]]*Table1487453233343536331323334353[[#This Row],[Hours Used]]</f>
        <v>0</v>
      </c>
      <c r="S56" s="33"/>
      <c r="T56" s="39"/>
      <c r="U56" s="39"/>
      <c r="V56" s="39"/>
      <c r="W56" s="39"/>
      <c r="X56" s="39"/>
      <c r="Y56" s="112">
        <f>IF(X56 &lt;&gt; "", RIGHT(Table15775311283848586881828384858[[#This Row],[Class (Dropdown)]],6),0)</f>
        <v>0</v>
      </c>
      <c r="Z56" s="108"/>
      <c r="AA56" s="107"/>
      <c r="AB56" s="111">
        <f>Table15775311283848586881828384858[[#This Row],[Rate (Auto fill)]]*Table15775311283848586881828384858[[#This Row],[Hours Groomed]]</f>
        <v>0</v>
      </c>
      <c r="AC56" s="32"/>
      <c r="AD56" s="84"/>
      <c r="AE56" s="85"/>
      <c r="AF56" s="85"/>
      <c r="AI56" s="33"/>
      <c r="AJ56" s="39"/>
      <c r="AK56" s="39"/>
      <c r="AL56" s="39"/>
      <c r="AM56" s="76"/>
      <c r="AN56" s="39"/>
      <c r="AO56" s="39"/>
      <c r="AP56" s="33"/>
      <c r="AQ56" s="77"/>
      <c r="AR56" s="39"/>
      <c r="AS56" s="39"/>
      <c r="AT56" s="76"/>
      <c r="AU56" s="39"/>
      <c r="AV56" s="78"/>
      <c r="AW56" s="33"/>
      <c r="AX56" s="77"/>
      <c r="AY56" s="39"/>
      <c r="AZ56" s="39"/>
      <c r="BA56" s="76"/>
      <c r="BB56" s="39"/>
      <c r="BC56" s="78"/>
      <c r="BD56" s="33"/>
      <c r="BE56" s="77"/>
      <c r="BF56" s="39"/>
      <c r="BG56" s="39"/>
      <c r="BH56" s="76"/>
      <c r="BI56" s="39"/>
      <c r="BJ56" s="78"/>
      <c r="BK56" s="33"/>
    </row>
    <row r="57" spans="1:63" x14ac:dyDescent="0.35">
      <c r="A57" s="77"/>
      <c r="B57" s="39"/>
      <c r="C57" s="39"/>
      <c r="D57" s="39"/>
      <c r="E57" s="39"/>
      <c r="F57" s="73"/>
      <c r="G57" s="95">
        <f>Table1487453233343536331323334353[[#This Row],[Hours Worked]]*Table1487453233343536331323334353[[#This Row],[Rate]]</f>
        <v>0</v>
      </c>
      <c r="H57" s="116"/>
      <c r="I57" s="118">
        <f>IF(Table1487453233343536331323334353[[#This Row],[Equipment Used (Dropdown)]] &lt;&gt; "", RIGHT(Table1487453233343536331323334353[[#This Row],[Equipment Used (Dropdown)]],6),0)</f>
        <v>0</v>
      </c>
      <c r="J57" s="94"/>
      <c r="K57" s="95">
        <f>Table1487453233343536331323334353[[#This Row],[Rate (Auto selects)]]*Table1487453233343536331323334353[[#This Row],[Hours Used]]</f>
        <v>0</v>
      </c>
      <c r="S57" s="33"/>
      <c r="T57" s="39"/>
      <c r="U57" s="39"/>
      <c r="V57" s="39"/>
      <c r="W57" s="39"/>
      <c r="X57" s="39"/>
      <c r="Y57" s="112">
        <f>IF(X57 &lt;&gt; "", RIGHT(Table15775311283848586881828384858[[#This Row],[Class (Dropdown)]],6),0)</f>
        <v>0</v>
      </c>
      <c r="Z57" s="108"/>
      <c r="AA57" s="107"/>
      <c r="AB57" s="111">
        <f>Table15775311283848586881828384858[[#This Row],[Rate (Auto fill)]]*Table15775311283848586881828384858[[#This Row],[Hours Groomed]]</f>
        <v>0</v>
      </c>
      <c r="AC57" s="32"/>
      <c r="AD57" s="84"/>
      <c r="AE57" s="85"/>
      <c r="AF57" s="85"/>
      <c r="AI57" s="33"/>
      <c r="AJ57" s="39"/>
      <c r="AK57" s="39"/>
      <c r="AL57" s="39"/>
      <c r="AM57" s="76"/>
      <c r="AN57" s="39"/>
      <c r="AO57" s="39"/>
      <c r="AP57" s="33"/>
      <c r="AQ57" s="77"/>
      <c r="AR57" s="39"/>
      <c r="AS57" s="39"/>
      <c r="AT57" s="76"/>
      <c r="AU57" s="39"/>
      <c r="AV57" s="78"/>
      <c r="AW57" s="33"/>
      <c r="AX57" s="77"/>
      <c r="AY57" s="39"/>
      <c r="AZ57" s="39"/>
      <c r="BA57" s="76"/>
      <c r="BB57" s="39"/>
      <c r="BC57" s="78"/>
      <c r="BD57" s="33"/>
      <c r="BE57" s="77"/>
      <c r="BF57" s="39"/>
      <c r="BG57" s="39"/>
      <c r="BH57" s="76"/>
      <c r="BI57" s="39"/>
      <c r="BJ57" s="78"/>
      <c r="BK57" s="33"/>
    </row>
    <row r="58" spans="1:63" x14ac:dyDescent="0.35">
      <c r="A58" s="77"/>
      <c r="B58" s="39"/>
      <c r="C58" s="39"/>
      <c r="D58" s="39"/>
      <c r="E58" s="39"/>
      <c r="F58" s="73"/>
      <c r="G58" s="95">
        <f>Table1487453233343536331323334353[[#This Row],[Hours Worked]]*Table1487453233343536331323334353[[#This Row],[Rate]]</f>
        <v>0</v>
      </c>
      <c r="H58" s="116"/>
      <c r="I58" s="118">
        <f>IF(Table1487453233343536331323334353[[#This Row],[Equipment Used (Dropdown)]] &lt;&gt; "", RIGHT(Table1487453233343536331323334353[[#This Row],[Equipment Used (Dropdown)]],6),0)</f>
        <v>0</v>
      </c>
      <c r="J58" s="94"/>
      <c r="K58" s="95">
        <f>Table1487453233343536331323334353[[#This Row],[Rate (Auto selects)]]*Table1487453233343536331323334353[[#This Row],[Hours Used]]</f>
        <v>0</v>
      </c>
      <c r="S58" s="33"/>
      <c r="T58" s="39"/>
      <c r="U58" s="39"/>
      <c r="V58" s="39"/>
      <c r="W58" s="39"/>
      <c r="X58" s="39"/>
      <c r="Y58" s="112">
        <f>IF(X58 &lt;&gt; "", RIGHT(Table15775311283848586881828384858[[#This Row],[Class (Dropdown)]],6),0)</f>
        <v>0</v>
      </c>
      <c r="Z58" s="108"/>
      <c r="AA58" s="107"/>
      <c r="AB58" s="111">
        <f>Table15775311283848586881828384858[[#This Row],[Rate (Auto fill)]]*Table15775311283848586881828384858[[#This Row],[Hours Groomed]]</f>
        <v>0</v>
      </c>
      <c r="AC58" s="32"/>
      <c r="AD58" s="84"/>
      <c r="AE58" s="85"/>
      <c r="AF58" s="85"/>
      <c r="AI58" s="33"/>
      <c r="AJ58" s="39"/>
      <c r="AK58" s="39"/>
      <c r="AL58" s="39"/>
      <c r="AM58" s="76"/>
      <c r="AN58" s="39"/>
      <c r="AO58" s="39"/>
      <c r="AP58" s="33"/>
      <c r="AQ58" s="77"/>
      <c r="AR58" s="39"/>
      <c r="AS58" s="39"/>
      <c r="AT58" s="76"/>
      <c r="AU58" s="39"/>
      <c r="AV58" s="78"/>
      <c r="AW58" s="33"/>
      <c r="AX58" s="77"/>
      <c r="AY58" s="39"/>
      <c r="AZ58" s="39"/>
      <c r="BA58" s="76"/>
      <c r="BB58" s="39"/>
      <c r="BC58" s="78"/>
      <c r="BD58" s="33"/>
      <c r="BE58" s="77"/>
      <c r="BF58" s="39"/>
      <c r="BG58" s="39"/>
      <c r="BH58" s="76"/>
      <c r="BI58" s="39"/>
      <c r="BJ58" s="78"/>
      <c r="BK58" s="33"/>
    </row>
    <row r="59" spans="1:63" x14ac:dyDescent="0.35">
      <c r="A59" s="77"/>
      <c r="B59" s="39"/>
      <c r="C59" s="39"/>
      <c r="D59" s="39"/>
      <c r="E59" s="39"/>
      <c r="F59" s="73"/>
      <c r="G59" s="95">
        <f>Table1487453233343536331323334353[[#This Row],[Hours Worked]]*Table1487453233343536331323334353[[#This Row],[Rate]]</f>
        <v>0</v>
      </c>
      <c r="H59" s="116"/>
      <c r="I59" s="118">
        <f>IF(Table1487453233343536331323334353[[#This Row],[Equipment Used (Dropdown)]] &lt;&gt; "", RIGHT(Table1487453233343536331323334353[[#This Row],[Equipment Used (Dropdown)]],6),0)</f>
        <v>0</v>
      </c>
      <c r="J59" s="94"/>
      <c r="K59" s="95">
        <f>Table1487453233343536331323334353[[#This Row],[Rate (Auto selects)]]*Table1487453233343536331323334353[[#This Row],[Hours Used]]</f>
        <v>0</v>
      </c>
      <c r="S59" s="33"/>
      <c r="T59" s="39"/>
      <c r="U59" s="39"/>
      <c r="V59" s="39"/>
      <c r="W59" s="39"/>
      <c r="X59" s="39"/>
      <c r="Y59" s="112">
        <f>IF(X59 &lt;&gt; "", RIGHT(Table15775311283848586881828384858[[#This Row],[Class (Dropdown)]],6),0)</f>
        <v>0</v>
      </c>
      <c r="Z59" s="108"/>
      <c r="AA59" s="107"/>
      <c r="AB59" s="111">
        <f>Table15775311283848586881828384858[[#This Row],[Rate (Auto fill)]]*Table15775311283848586881828384858[[#This Row],[Hours Groomed]]</f>
        <v>0</v>
      </c>
      <c r="AC59" s="32"/>
      <c r="AD59" s="84"/>
      <c r="AE59" s="85"/>
      <c r="AF59" s="85"/>
      <c r="AI59" s="33"/>
      <c r="AJ59" s="39"/>
      <c r="AK59" s="39"/>
      <c r="AL59" s="39"/>
      <c r="AM59" s="76"/>
      <c r="AN59" s="39"/>
      <c r="AO59" s="39"/>
      <c r="AP59" s="33"/>
      <c r="AQ59" s="77"/>
      <c r="AR59" s="39"/>
      <c r="AS59" s="39"/>
      <c r="AT59" s="76"/>
      <c r="AU59" s="39"/>
      <c r="AV59" s="78"/>
      <c r="AW59" s="33"/>
      <c r="AX59" s="77"/>
      <c r="AY59" s="39"/>
      <c r="AZ59" s="39"/>
      <c r="BA59" s="76"/>
      <c r="BB59" s="39"/>
      <c r="BC59" s="78"/>
      <c r="BD59" s="33"/>
      <c r="BE59" s="77"/>
      <c r="BF59" s="39"/>
      <c r="BG59" s="39"/>
      <c r="BH59" s="76"/>
      <c r="BI59" s="39"/>
      <c r="BJ59" s="78"/>
      <c r="BK59" s="33"/>
    </row>
    <row r="60" spans="1:63" x14ac:dyDescent="0.35">
      <c r="A60" s="77"/>
      <c r="B60" s="39"/>
      <c r="C60" s="39"/>
      <c r="D60" s="39"/>
      <c r="E60" s="39"/>
      <c r="F60" s="73"/>
      <c r="G60" s="95">
        <f>Table1487453233343536331323334353[[#This Row],[Hours Worked]]*Table1487453233343536331323334353[[#This Row],[Rate]]</f>
        <v>0</v>
      </c>
      <c r="H60" s="116"/>
      <c r="I60" s="118">
        <f>IF(Table1487453233343536331323334353[[#This Row],[Equipment Used (Dropdown)]] &lt;&gt; "", RIGHT(Table1487453233343536331323334353[[#This Row],[Equipment Used (Dropdown)]],6),0)</f>
        <v>0</v>
      </c>
      <c r="J60" s="94"/>
      <c r="K60" s="95">
        <f>Table1487453233343536331323334353[[#This Row],[Rate (Auto selects)]]*Table1487453233343536331323334353[[#This Row],[Hours Used]]</f>
        <v>0</v>
      </c>
      <c r="S60" s="33"/>
      <c r="T60" s="39"/>
      <c r="U60" s="39"/>
      <c r="V60" s="39"/>
      <c r="W60" s="39"/>
      <c r="X60" s="39"/>
      <c r="Y60" s="112">
        <f>IF(X60 &lt;&gt; "", RIGHT(Table15775311283848586881828384858[[#This Row],[Class (Dropdown)]],6),0)</f>
        <v>0</v>
      </c>
      <c r="Z60" s="108"/>
      <c r="AA60" s="107"/>
      <c r="AB60" s="111">
        <f>Table15775311283848586881828384858[[#This Row],[Rate (Auto fill)]]*Table15775311283848586881828384858[[#This Row],[Hours Groomed]]</f>
        <v>0</v>
      </c>
      <c r="AC60" s="32"/>
      <c r="AD60" s="84"/>
      <c r="AE60" s="85"/>
      <c r="AF60" s="85"/>
      <c r="AI60" s="33"/>
      <c r="AJ60" s="39"/>
      <c r="AK60" s="39"/>
      <c r="AL60" s="39"/>
      <c r="AM60" s="76"/>
      <c r="AN60" s="39"/>
      <c r="AO60" s="39"/>
      <c r="AP60" s="33"/>
      <c r="AQ60" s="77"/>
      <c r="AR60" s="39"/>
      <c r="AS60" s="39"/>
      <c r="AT60" s="76"/>
      <c r="AU60" s="39"/>
      <c r="AV60" s="78"/>
      <c r="AW60" s="33"/>
      <c r="AX60" s="77"/>
      <c r="AY60" s="39"/>
      <c r="AZ60" s="39"/>
      <c r="BA60" s="76"/>
      <c r="BB60" s="39"/>
      <c r="BC60" s="78"/>
      <c r="BD60" s="33"/>
      <c r="BE60" s="77"/>
      <c r="BF60" s="39"/>
      <c r="BG60" s="39"/>
      <c r="BH60" s="76"/>
      <c r="BI60" s="39"/>
      <c r="BJ60" s="78"/>
      <c r="BK60" s="33"/>
    </row>
    <row r="61" spans="1:63" x14ac:dyDescent="0.35">
      <c r="A61" s="77"/>
      <c r="B61" s="39"/>
      <c r="C61" s="39"/>
      <c r="D61" s="39"/>
      <c r="E61" s="39"/>
      <c r="F61" s="73"/>
      <c r="G61" s="95">
        <f>Table1487453233343536331323334353[[#This Row],[Hours Worked]]*Table1487453233343536331323334353[[#This Row],[Rate]]</f>
        <v>0</v>
      </c>
      <c r="H61" s="116"/>
      <c r="I61" s="118">
        <f>IF(Table1487453233343536331323334353[[#This Row],[Equipment Used (Dropdown)]] &lt;&gt; "", RIGHT(Table1487453233343536331323334353[[#This Row],[Equipment Used (Dropdown)]],6),0)</f>
        <v>0</v>
      </c>
      <c r="J61" s="94"/>
      <c r="K61" s="95">
        <f>Table1487453233343536331323334353[[#This Row],[Rate (Auto selects)]]*Table1487453233343536331323334353[[#This Row],[Hours Used]]</f>
        <v>0</v>
      </c>
      <c r="S61" s="33"/>
      <c r="T61" s="39"/>
      <c r="U61" s="39"/>
      <c r="V61" s="39"/>
      <c r="W61" s="39"/>
      <c r="X61" s="39"/>
      <c r="Y61" s="112">
        <f>IF(X61 &lt;&gt; "", RIGHT(Table15775311283848586881828384858[[#This Row],[Class (Dropdown)]],6),0)</f>
        <v>0</v>
      </c>
      <c r="Z61" s="108"/>
      <c r="AA61" s="107"/>
      <c r="AB61" s="111">
        <f>Table15775311283848586881828384858[[#This Row],[Rate (Auto fill)]]*Table15775311283848586881828384858[[#This Row],[Hours Groomed]]</f>
        <v>0</v>
      </c>
      <c r="AC61" s="32"/>
      <c r="AD61" s="84"/>
      <c r="AE61" s="85"/>
      <c r="AF61" s="85"/>
      <c r="AI61" s="33"/>
      <c r="AJ61" s="39"/>
      <c r="AK61" s="39"/>
      <c r="AL61" s="39"/>
      <c r="AM61" s="76"/>
      <c r="AN61" s="39"/>
      <c r="AO61" s="39"/>
      <c r="AP61" s="33"/>
      <c r="AQ61" s="77"/>
      <c r="AR61" s="39"/>
      <c r="AS61" s="39"/>
      <c r="AT61" s="76"/>
      <c r="AU61" s="39"/>
      <c r="AV61" s="78"/>
      <c r="AW61" s="33"/>
      <c r="AX61" s="77"/>
      <c r="AY61" s="39"/>
      <c r="AZ61" s="39"/>
      <c r="BA61" s="76"/>
      <c r="BB61" s="39"/>
      <c r="BC61" s="78"/>
      <c r="BD61" s="33"/>
      <c r="BE61" s="77"/>
      <c r="BF61" s="39"/>
      <c r="BG61" s="39"/>
      <c r="BH61" s="76"/>
      <c r="BI61" s="39"/>
      <c r="BJ61" s="78"/>
      <c r="BK61" s="33"/>
    </row>
    <row r="62" spans="1:63" x14ac:dyDescent="0.35">
      <c r="A62" s="77"/>
      <c r="B62" s="39"/>
      <c r="C62" s="39"/>
      <c r="D62" s="39"/>
      <c r="E62" s="39"/>
      <c r="F62" s="73"/>
      <c r="G62" s="95">
        <f>Table1487453233343536331323334353[[#This Row],[Hours Worked]]*Table1487453233343536331323334353[[#This Row],[Rate]]</f>
        <v>0</v>
      </c>
      <c r="H62" s="116"/>
      <c r="I62" s="118">
        <f>IF(Table1487453233343536331323334353[[#This Row],[Equipment Used (Dropdown)]] &lt;&gt; "", RIGHT(Table1487453233343536331323334353[[#This Row],[Equipment Used (Dropdown)]],6),0)</f>
        <v>0</v>
      </c>
      <c r="J62" s="94"/>
      <c r="K62" s="95">
        <f>Table1487453233343536331323334353[[#This Row],[Rate (Auto selects)]]*Table1487453233343536331323334353[[#This Row],[Hours Used]]</f>
        <v>0</v>
      </c>
      <c r="S62" s="33"/>
      <c r="T62" s="39"/>
      <c r="U62" s="39"/>
      <c r="V62" s="39"/>
      <c r="W62" s="39"/>
      <c r="X62" s="39"/>
      <c r="Y62" s="112">
        <f>IF(X62 &lt;&gt; "", RIGHT(Table15775311283848586881828384858[[#This Row],[Class (Dropdown)]],6),0)</f>
        <v>0</v>
      </c>
      <c r="Z62" s="108"/>
      <c r="AA62" s="107"/>
      <c r="AB62" s="111">
        <f>Table15775311283848586881828384858[[#This Row],[Rate (Auto fill)]]*Table15775311283848586881828384858[[#This Row],[Hours Groomed]]</f>
        <v>0</v>
      </c>
      <c r="AC62" s="32"/>
      <c r="AD62" s="84"/>
      <c r="AE62" s="85"/>
      <c r="AF62" s="85"/>
      <c r="AI62" s="33"/>
      <c r="AJ62" s="39"/>
      <c r="AK62" s="39"/>
      <c r="AL62" s="39"/>
      <c r="AM62" s="76"/>
      <c r="AN62" s="39"/>
      <c r="AO62" s="39"/>
      <c r="AP62" s="33"/>
      <c r="AQ62" s="77"/>
      <c r="AR62" s="39"/>
      <c r="AS62" s="39"/>
      <c r="AT62" s="76"/>
      <c r="AU62" s="39"/>
      <c r="AV62" s="78"/>
      <c r="AW62" s="33"/>
      <c r="AX62" s="77"/>
      <c r="AY62" s="39"/>
      <c r="AZ62" s="39"/>
      <c r="BA62" s="76"/>
      <c r="BB62" s="39"/>
      <c r="BC62" s="78"/>
      <c r="BD62" s="33"/>
      <c r="BE62" s="77"/>
      <c r="BF62" s="39"/>
      <c r="BG62" s="39"/>
      <c r="BH62" s="76"/>
      <c r="BI62" s="39"/>
      <c r="BJ62" s="78"/>
      <c r="BK62" s="33"/>
    </row>
    <row r="63" spans="1:63" x14ac:dyDescent="0.35">
      <c r="A63" s="77"/>
      <c r="B63" s="39"/>
      <c r="C63" s="39"/>
      <c r="D63" s="39"/>
      <c r="E63" s="39"/>
      <c r="F63" s="73"/>
      <c r="G63" s="95">
        <f>Table1487453233343536331323334353[[#This Row],[Hours Worked]]*Table1487453233343536331323334353[[#This Row],[Rate]]</f>
        <v>0</v>
      </c>
      <c r="H63" s="116"/>
      <c r="I63" s="118">
        <f>IF(Table1487453233343536331323334353[[#This Row],[Equipment Used (Dropdown)]] &lt;&gt; "", RIGHT(Table1487453233343536331323334353[[#This Row],[Equipment Used (Dropdown)]],6),0)</f>
        <v>0</v>
      </c>
      <c r="J63" s="94"/>
      <c r="K63" s="95">
        <f>Table1487453233343536331323334353[[#This Row],[Rate (Auto selects)]]*Table1487453233343536331323334353[[#This Row],[Hours Used]]</f>
        <v>0</v>
      </c>
      <c r="S63" s="33"/>
      <c r="T63" s="39"/>
      <c r="U63" s="39"/>
      <c r="V63" s="39"/>
      <c r="W63" s="39"/>
      <c r="X63" s="39"/>
      <c r="Y63" s="112">
        <f>IF(X63 &lt;&gt; "", RIGHT(Table15775311283848586881828384858[[#This Row],[Class (Dropdown)]],6),0)</f>
        <v>0</v>
      </c>
      <c r="Z63" s="108"/>
      <c r="AA63" s="107"/>
      <c r="AB63" s="111">
        <f>Table15775311283848586881828384858[[#This Row],[Rate (Auto fill)]]*Table15775311283848586881828384858[[#This Row],[Hours Groomed]]</f>
        <v>0</v>
      </c>
      <c r="AC63" s="32"/>
      <c r="AD63" s="84"/>
      <c r="AE63" s="85"/>
      <c r="AF63" s="85"/>
      <c r="AI63" s="33"/>
      <c r="AJ63" s="39"/>
      <c r="AK63" s="39"/>
      <c r="AL63" s="39"/>
      <c r="AM63" s="76"/>
      <c r="AN63" s="39"/>
      <c r="AO63" s="39"/>
      <c r="AP63" s="33"/>
      <c r="AQ63" s="77"/>
      <c r="AR63" s="39"/>
      <c r="AS63" s="39"/>
      <c r="AT63" s="76"/>
      <c r="AU63" s="39"/>
      <c r="AV63" s="78"/>
      <c r="AW63" s="33"/>
      <c r="AX63" s="77"/>
      <c r="AY63" s="39"/>
      <c r="AZ63" s="39"/>
      <c r="BA63" s="76"/>
      <c r="BB63" s="39"/>
      <c r="BC63" s="78"/>
      <c r="BD63" s="33"/>
      <c r="BE63" s="77"/>
      <c r="BF63" s="39"/>
      <c r="BG63" s="39"/>
      <c r="BH63" s="76"/>
      <c r="BI63" s="39"/>
      <c r="BJ63" s="78"/>
      <c r="BK63" s="33"/>
    </row>
    <row r="64" spans="1:63" x14ac:dyDescent="0.35">
      <c r="A64" s="77"/>
      <c r="B64" s="39"/>
      <c r="C64" s="39"/>
      <c r="D64" s="39"/>
      <c r="E64" s="39"/>
      <c r="F64" s="73"/>
      <c r="G64" s="95">
        <f>Table1487453233343536331323334353[[#This Row],[Hours Worked]]*Table1487453233343536331323334353[[#This Row],[Rate]]</f>
        <v>0</v>
      </c>
      <c r="H64" s="116"/>
      <c r="I64" s="118">
        <f>IF(Table1487453233343536331323334353[[#This Row],[Equipment Used (Dropdown)]] &lt;&gt; "", RIGHT(Table1487453233343536331323334353[[#This Row],[Equipment Used (Dropdown)]],6),0)</f>
        <v>0</v>
      </c>
      <c r="J64" s="94"/>
      <c r="K64" s="95">
        <f>Table1487453233343536331323334353[[#This Row],[Rate (Auto selects)]]*Table1487453233343536331323334353[[#This Row],[Hours Used]]</f>
        <v>0</v>
      </c>
      <c r="S64" s="33"/>
      <c r="T64" s="39"/>
      <c r="U64" s="39"/>
      <c r="V64" s="39"/>
      <c r="W64" s="39"/>
      <c r="X64" s="39"/>
      <c r="Y64" s="112">
        <f>IF(X64 &lt;&gt; "", RIGHT(Table15775311283848586881828384858[[#This Row],[Class (Dropdown)]],6),0)</f>
        <v>0</v>
      </c>
      <c r="Z64" s="108"/>
      <c r="AA64" s="107"/>
      <c r="AB64" s="111">
        <f>Table15775311283848586881828384858[[#This Row],[Rate (Auto fill)]]*Table15775311283848586881828384858[[#This Row],[Hours Groomed]]</f>
        <v>0</v>
      </c>
      <c r="AC64" s="32"/>
      <c r="AD64" s="84"/>
      <c r="AE64" s="85"/>
      <c r="AF64" s="85"/>
      <c r="AI64" s="33"/>
      <c r="AJ64" s="39"/>
      <c r="AK64" s="39"/>
      <c r="AL64" s="39"/>
      <c r="AM64" s="76"/>
      <c r="AN64" s="39"/>
      <c r="AO64" s="39"/>
      <c r="AP64" s="33"/>
      <c r="AQ64" s="77"/>
      <c r="AR64" s="39"/>
      <c r="AS64" s="39"/>
      <c r="AT64" s="76"/>
      <c r="AU64" s="39"/>
      <c r="AV64" s="78"/>
      <c r="AW64" s="33"/>
      <c r="AX64" s="77"/>
      <c r="AY64" s="39"/>
      <c r="AZ64" s="39"/>
      <c r="BA64" s="76"/>
      <c r="BB64" s="39"/>
      <c r="BC64" s="78"/>
      <c r="BD64" s="33"/>
      <c r="BE64" s="77"/>
      <c r="BF64" s="39"/>
      <c r="BG64" s="39"/>
      <c r="BH64" s="76"/>
      <c r="BI64" s="39"/>
      <c r="BJ64" s="78"/>
      <c r="BK64" s="33"/>
    </row>
    <row r="65" spans="1:63" x14ac:dyDescent="0.35">
      <c r="A65" s="77"/>
      <c r="B65" s="39"/>
      <c r="C65" s="39"/>
      <c r="D65" s="39"/>
      <c r="E65" s="39"/>
      <c r="F65" s="73"/>
      <c r="G65" s="95">
        <f>Table1487453233343536331323334353[[#This Row],[Hours Worked]]*Table1487453233343536331323334353[[#This Row],[Rate]]</f>
        <v>0</v>
      </c>
      <c r="H65" s="116"/>
      <c r="I65" s="118">
        <f>IF(Table1487453233343536331323334353[[#This Row],[Equipment Used (Dropdown)]] &lt;&gt; "", RIGHT(Table1487453233343536331323334353[[#This Row],[Equipment Used (Dropdown)]],6),0)</f>
        <v>0</v>
      </c>
      <c r="J65" s="94"/>
      <c r="K65" s="95">
        <f>Table1487453233343536331323334353[[#This Row],[Rate (Auto selects)]]*Table1487453233343536331323334353[[#This Row],[Hours Used]]</f>
        <v>0</v>
      </c>
      <c r="S65" s="33"/>
      <c r="T65" s="39"/>
      <c r="U65" s="39"/>
      <c r="V65" s="39"/>
      <c r="W65" s="39"/>
      <c r="X65" s="39"/>
      <c r="Y65" s="112">
        <f>IF(X65 &lt;&gt; "", RIGHT(Table15775311283848586881828384858[[#This Row],[Class (Dropdown)]],6),0)</f>
        <v>0</v>
      </c>
      <c r="Z65" s="108"/>
      <c r="AA65" s="107"/>
      <c r="AB65" s="111">
        <f>Table15775311283848586881828384858[[#This Row],[Rate (Auto fill)]]*Table15775311283848586881828384858[[#This Row],[Hours Groomed]]</f>
        <v>0</v>
      </c>
      <c r="AC65" s="32"/>
      <c r="AD65" s="84"/>
      <c r="AE65" s="85"/>
      <c r="AF65" s="85"/>
      <c r="AI65" s="33"/>
      <c r="AJ65" s="39"/>
      <c r="AK65" s="39"/>
      <c r="AL65" s="39"/>
      <c r="AM65" s="76"/>
      <c r="AN65" s="39"/>
      <c r="AO65" s="39"/>
      <c r="AP65" s="33"/>
      <c r="AQ65" s="77"/>
      <c r="AR65" s="39"/>
      <c r="AS65" s="39"/>
      <c r="AT65" s="76"/>
      <c r="AU65" s="39"/>
      <c r="AV65" s="78"/>
      <c r="AW65" s="33"/>
      <c r="AX65" s="77"/>
      <c r="AY65" s="39"/>
      <c r="AZ65" s="39"/>
      <c r="BA65" s="76"/>
      <c r="BB65" s="39"/>
      <c r="BC65" s="78"/>
      <c r="BD65" s="33"/>
      <c r="BE65" s="77"/>
      <c r="BF65" s="39"/>
      <c r="BG65" s="39"/>
      <c r="BH65" s="76"/>
      <c r="BI65" s="39"/>
      <c r="BJ65" s="78"/>
      <c r="BK65" s="33"/>
    </row>
    <row r="66" spans="1:63" x14ac:dyDescent="0.35">
      <c r="A66" s="77"/>
      <c r="B66" s="39"/>
      <c r="C66" s="39"/>
      <c r="D66" s="39"/>
      <c r="E66" s="39"/>
      <c r="F66" s="73"/>
      <c r="G66" s="95">
        <f>Table1487453233343536331323334353[[#This Row],[Hours Worked]]*Table1487453233343536331323334353[[#This Row],[Rate]]</f>
        <v>0</v>
      </c>
      <c r="H66" s="116"/>
      <c r="I66" s="118">
        <f>IF(Table1487453233343536331323334353[[#This Row],[Equipment Used (Dropdown)]] &lt;&gt; "", RIGHT(Table1487453233343536331323334353[[#This Row],[Equipment Used (Dropdown)]],6),0)</f>
        <v>0</v>
      </c>
      <c r="J66" s="94"/>
      <c r="K66" s="95">
        <f>Table1487453233343536331323334353[[#This Row],[Rate (Auto selects)]]*Table1487453233343536331323334353[[#This Row],[Hours Used]]</f>
        <v>0</v>
      </c>
      <c r="S66" s="33"/>
      <c r="T66" s="39"/>
      <c r="U66" s="39"/>
      <c r="V66" s="39"/>
      <c r="W66" s="39"/>
      <c r="X66" s="39"/>
      <c r="Y66" s="112">
        <f>IF(X66 &lt;&gt; "", RIGHT(Table15775311283848586881828384858[[#This Row],[Class (Dropdown)]],6),0)</f>
        <v>0</v>
      </c>
      <c r="Z66" s="108"/>
      <c r="AA66" s="107"/>
      <c r="AB66" s="111">
        <f>Table15775311283848586881828384858[[#This Row],[Rate (Auto fill)]]*Table15775311283848586881828384858[[#This Row],[Hours Groomed]]</f>
        <v>0</v>
      </c>
      <c r="AC66" s="32"/>
      <c r="AD66" s="84"/>
      <c r="AE66" s="85"/>
      <c r="AF66" s="85"/>
      <c r="AI66" s="33"/>
      <c r="AJ66" s="39"/>
      <c r="AK66" s="39"/>
      <c r="AL66" s="39"/>
      <c r="AM66" s="76"/>
      <c r="AN66" s="39"/>
      <c r="AO66" s="39"/>
      <c r="AP66" s="33"/>
      <c r="AQ66" s="77"/>
      <c r="AR66" s="39"/>
      <c r="AS66" s="39"/>
      <c r="AT66" s="76"/>
      <c r="AU66" s="39"/>
      <c r="AV66" s="78"/>
      <c r="AW66" s="33"/>
      <c r="AX66" s="77"/>
      <c r="AY66" s="39"/>
      <c r="AZ66" s="39"/>
      <c r="BA66" s="76"/>
      <c r="BB66" s="39"/>
      <c r="BC66" s="78"/>
      <c r="BD66" s="33"/>
      <c r="BE66" s="77"/>
      <c r="BF66" s="39"/>
      <c r="BG66" s="39"/>
      <c r="BH66" s="76"/>
      <c r="BI66" s="39"/>
      <c r="BJ66" s="78"/>
      <c r="BK66" s="33"/>
    </row>
    <row r="67" spans="1:63" x14ac:dyDescent="0.35">
      <c r="A67" s="77"/>
      <c r="B67" s="39"/>
      <c r="C67" s="39"/>
      <c r="D67" s="39"/>
      <c r="E67" s="39"/>
      <c r="F67" s="73"/>
      <c r="G67" s="95">
        <f>Table1487453233343536331323334353[[#This Row],[Hours Worked]]*Table1487453233343536331323334353[[#This Row],[Rate]]</f>
        <v>0</v>
      </c>
      <c r="H67" s="116"/>
      <c r="I67" s="118">
        <f>IF(Table1487453233343536331323334353[[#This Row],[Equipment Used (Dropdown)]] &lt;&gt; "", RIGHT(Table1487453233343536331323334353[[#This Row],[Equipment Used (Dropdown)]],6),0)</f>
        <v>0</v>
      </c>
      <c r="J67" s="94"/>
      <c r="K67" s="95">
        <f>Table1487453233343536331323334353[[#This Row],[Rate (Auto selects)]]*Table1487453233343536331323334353[[#This Row],[Hours Used]]</f>
        <v>0</v>
      </c>
      <c r="S67" s="33"/>
      <c r="T67" s="39"/>
      <c r="U67" s="39"/>
      <c r="V67" s="39"/>
      <c r="W67" s="39"/>
      <c r="X67" s="39"/>
      <c r="Y67" s="112">
        <f>IF(X67 &lt;&gt; "", RIGHT(Table15775311283848586881828384858[[#This Row],[Class (Dropdown)]],6),0)</f>
        <v>0</v>
      </c>
      <c r="Z67" s="108"/>
      <c r="AA67" s="107"/>
      <c r="AB67" s="111">
        <f>Table15775311283848586881828384858[[#This Row],[Rate (Auto fill)]]*Table15775311283848586881828384858[[#This Row],[Hours Groomed]]</f>
        <v>0</v>
      </c>
      <c r="AC67" s="32"/>
      <c r="AD67" s="84"/>
      <c r="AE67" s="85"/>
      <c r="AF67" s="85"/>
      <c r="AI67" s="33"/>
      <c r="AJ67" s="39"/>
      <c r="AK67" s="39"/>
      <c r="AL67" s="39"/>
      <c r="AM67" s="76"/>
      <c r="AN67" s="39"/>
      <c r="AO67" s="39"/>
      <c r="AP67" s="33"/>
      <c r="AQ67" s="77"/>
      <c r="AR67" s="39"/>
      <c r="AS67" s="39"/>
      <c r="AT67" s="76"/>
      <c r="AU67" s="39"/>
      <c r="AV67" s="78"/>
      <c r="AW67" s="33"/>
      <c r="AX67" s="77"/>
      <c r="AY67" s="39"/>
      <c r="AZ67" s="39"/>
      <c r="BA67" s="76"/>
      <c r="BB67" s="39"/>
      <c r="BC67" s="78"/>
      <c r="BD67" s="33"/>
      <c r="BE67" s="77"/>
      <c r="BF67" s="39"/>
      <c r="BG67" s="39"/>
      <c r="BH67" s="76"/>
      <c r="BI67" s="39"/>
      <c r="BJ67" s="78"/>
      <c r="BK67" s="33"/>
    </row>
    <row r="68" spans="1:63" x14ac:dyDescent="0.35">
      <c r="A68" s="77"/>
      <c r="B68" s="39"/>
      <c r="C68" s="39"/>
      <c r="D68" s="39"/>
      <c r="E68" s="39"/>
      <c r="F68" s="73"/>
      <c r="G68" s="95">
        <f>Table1487453233343536331323334353[[#This Row],[Hours Worked]]*Table1487453233343536331323334353[[#This Row],[Rate]]</f>
        <v>0</v>
      </c>
      <c r="H68" s="116"/>
      <c r="I68" s="118">
        <f>IF(Table1487453233343536331323334353[[#This Row],[Equipment Used (Dropdown)]] &lt;&gt; "", RIGHT(Table1487453233343536331323334353[[#This Row],[Equipment Used (Dropdown)]],6),0)</f>
        <v>0</v>
      </c>
      <c r="J68" s="94"/>
      <c r="K68" s="95">
        <f>Table1487453233343536331323334353[[#This Row],[Rate (Auto selects)]]*Table1487453233343536331323334353[[#This Row],[Hours Used]]</f>
        <v>0</v>
      </c>
      <c r="S68" s="33"/>
      <c r="T68" s="39"/>
      <c r="U68" s="39"/>
      <c r="V68" s="39"/>
      <c r="W68" s="39"/>
      <c r="X68" s="39"/>
      <c r="Y68" s="112">
        <f>IF(X68 &lt;&gt; "", RIGHT(Table15775311283848586881828384858[[#This Row],[Class (Dropdown)]],6),0)</f>
        <v>0</v>
      </c>
      <c r="Z68" s="108"/>
      <c r="AA68" s="107"/>
      <c r="AB68" s="111">
        <f>Table15775311283848586881828384858[[#This Row],[Rate (Auto fill)]]*Table15775311283848586881828384858[[#This Row],[Hours Groomed]]</f>
        <v>0</v>
      </c>
      <c r="AC68" s="32"/>
      <c r="AD68" s="84"/>
      <c r="AE68" s="85"/>
      <c r="AF68" s="85"/>
      <c r="AI68" s="33"/>
      <c r="AJ68" s="39"/>
      <c r="AK68" s="39"/>
      <c r="AL68" s="39"/>
      <c r="AM68" s="76"/>
      <c r="AN68" s="39"/>
      <c r="AO68" s="39"/>
      <c r="AP68" s="33"/>
      <c r="AQ68" s="77"/>
      <c r="AR68" s="39"/>
      <c r="AS68" s="39"/>
      <c r="AT68" s="76"/>
      <c r="AU68" s="39"/>
      <c r="AV68" s="78"/>
      <c r="AW68" s="33"/>
      <c r="AX68" s="77"/>
      <c r="AY68" s="39"/>
      <c r="AZ68" s="39"/>
      <c r="BA68" s="76"/>
      <c r="BB68" s="39"/>
      <c r="BC68" s="78"/>
      <c r="BD68" s="33"/>
      <c r="BE68" s="77"/>
      <c r="BF68" s="39"/>
      <c r="BG68" s="39"/>
      <c r="BH68" s="76"/>
      <c r="BI68" s="39"/>
      <c r="BJ68" s="78"/>
      <c r="BK68" s="33"/>
    </row>
    <row r="69" spans="1:63" x14ac:dyDescent="0.35">
      <c r="A69" s="77"/>
      <c r="B69" s="39"/>
      <c r="C69" s="39"/>
      <c r="D69" s="39"/>
      <c r="E69" s="39"/>
      <c r="F69" s="73"/>
      <c r="G69" s="95">
        <f>Table1487453233343536331323334353[[#This Row],[Hours Worked]]*Table1487453233343536331323334353[[#This Row],[Rate]]</f>
        <v>0</v>
      </c>
      <c r="H69" s="116"/>
      <c r="I69" s="118">
        <f>IF(Table1487453233343536331323334353[[#This Row],[Equipment Used (Dropdown)]] &lt;&gt; "", RIGHT(Table1487453233343536331323334353[[#This Row],[Equipment Used (Dropdown)]],6),0)</f>
        <v>0</v>
      </c>
      <c r="J69" s="94"/>
      <c r="K69" s="95">
        <f>Table1487453233343536331323334353[[#This Row],[Rate (Auto selects)]]*Table1487453233343536331323334353[[#This Row],[Hours Used]]</f>
        <v>0</v>
      </c>
      <c r="S69" s="33"/>
      <c r="T69" s="39"/>
      <c r="U69" s="39"/>
      <c r="V69" s="39"/>
      <c r="W69" s="39"/>
      <c r="X69" s="39"/>
      <c r="Y69" s="112">
        <f>IF(X69 &lt;&gt; "", RIGHT(Table15775311283848586881828384858[[#This Row],[Class (Dropdown)]],6),0)</f>
        <v>0</v>
      </c>
      <c r="Z69" s="108"/>
      <c r="AA69" s="107"/>
      <c r="AB69" s="111">
        <f>Table15775311283848586881828384858[[#This Row],[Rate (Auto fill)]]*Table15775311283848586881828384858[[#This Row],[Hours Groomed]]</f>
        <v>0</v>
      </c>
      <c r="AC69" s="32"/>
      <c r="AD69" s="84"/>
      <c r="AE69" s="85"/>
      <c r="AF69" s="85"/>
      <c r="AI69" s="33"/>
      <c r="AJ69" s="39"/>
      <c r="AK69" s="39"/>
      <c r="AL69" s="39"/>
      <c r="AM69" s="76"/>
      <c r="AN69" s="39"/>
      <c r="AO69" s="39"/>
      <c r="AP69" s="33"/>
      <c r="AQ69" s="77"/>
      <c r="AR69" s="39"/>
      <c r="AS69" s="39"/>
      <c r="AT69" s="76"/>
      <c r="AU69" s="39"/>
      <c r="AV69" s="78"/>
      <c r="AW69" s="33"/>
      <c r="AX69" s="77"/>
      <c r="AY69" s="39"/>
      <c r="AZ69" s="39"/>
      <c r="BA69" s="76"/>
      <c r="BB69" s="39"/>
      <c r="BC69" s="78"/>
      <c r="BD69" s="33"/>
      <c r="BE69" s="77"/>
      <c r="BF69" s="39"/>
      <c r="BG69" s="39"/>
      <c r="BH69" s="76"/>
      <c r="BI69" s="39"/>
      <c r="BJ69" s="78"/>
      <c r="BK69" s="33"/>
    </row>
    <row r="70" spans="1:63" x14ac:dyDescent="0.35">
      <c r="A70" s="77"/>
      <c r="B70" s="39"/>
      <c r="C70" s="39"/>
      <c r="D70" s="39"/>
      <c r="E70" s="39"/>
      <c r="F70" s="73"/>
      <c r="G70" s="95">
        <f>Table1487453233343536331323334353[[#This Row],[Hours Worked]]*Table1487453233343536331323334353[[#This Row],[Rate]]</f>
        <v>0</v>
      </c>
      <c r="H70" s="116"/>
      <c r="I70" s="118">
        <f>IF(Table1487453233343536331323334353[[#This Row],[Equipment Used (Dropdown)]] &lt;&gt; "", RIGHT(Table1487453233343536331323334353[[#This Row],[Equipment Used (Dropdown)]],6),0)</f>
        <v>0</v>
      </c>
      <c r="J70" s="94"/>
      <c r="K70" s="95">
        <f>Table1487453233343536331323334353[[#This Row],[Rate (Auto selects)]]*Table1487453233343536331323334353[[#This Row],[Hours Used]]</f>
        <v>0</v>
      </c>
      <c r="S70" s="33"/>
      <c r="T70" s="39"/>
      <c r="U70" s="39"/>
      <c r="V70" s="39"/>
      <c r="W70" s="39"/>
      <c r="X70" s="39"/>
      <c r="Y70" s="112">
        <f>IF(X70 &lt;&gt; "", RIGHT(Table15775311283848586881828384858[[#This Row],[Class (Dropdown)]],6),0)</f>
        <v>0</v>
      </c>
      <c r="Z70" s="108"/>
      <c r="AA70" s="107"/>
      <c r="AB70" s="111">
        <f>Table15775311283848586881828384858[[#This Row],[Rate (Auto fill)]]*Table15775311283848586881828384858[[#This Row],[Hours Groomed]]</f>
        <v>0</v>
      </c>
      <c r="AC70" s="32"/>
      <c r="AD70" s="84"/>
      <c r="AE70" s="85"/>
      <c r="AF70" s="85"/>
      <c r="AI70" s="33"/>
      <c r="AJ70" s="39"/>
      <c r="AK70" s="39"/>
      <c r="AL70" s="39"/>
      <c r="AM70" s="76"/>
      <c r="AN70" s="39"/>
      <c r="AO70" s="39"/>
      <c r="AP70" s="33"/>
      <c r="AQ70" s="77"/>
      <c r="AR70" s="39"/>
      <c r="AS70" s="39"/>
      <c r="AT70" s="76"/>
      <c r="AU70" s="39"/>
      <c r="AV70" s="78"/>
      <c r="AW70" s="33"/>
      <c r="AX70" s="77"/>
      <c r="AY70" s="39"/>
      <c r="AZ70" s="39"/>
      <c r="BA70" s="76"/>
      <c r="BB70" s="39"/>
      <c r="BC70" s="78"/>
      <c r="BD70" s="33"/>
      <c r="BE70" s="77"/>
      <c r="BF70" s="39"/>
      <c r="BG70" s="39"/>
      <c r="BH70" s="76"/>
      <c r="BI70" s="39"/>
      <c r="BJ70" s="78"/>
      <c r="BK70" s="33"/>
    </row>
    <row r="71" spans="1:63" x14ac:dyDescent="0.35">
      <c r="A71" s="77"/>
      <c r="B71" s="39"/>
      <c r="C71" s="39"/>
      <c r="D71" s="39"/>
      <c r="E71" s="39"/>
      <c r="F71" s="73"/>
      <c r="G71" s="95">
        <f>Table1487453233343536331323334353[[#This Row],[Hours Worked]]*Table1487453233343536331323334353[[#This Row],[Rate]]</f>
        <v>0</v>
      </c>
      <c r="H71" s="116"/>
      <c r="I71" s="118">
        <f>IF(Table1487453233343536331323334353[[#This Row],[Equipment Used (Dropdown)]] &lt;&gt; "", RIGHT(Table1487453233343536331323334353[[#This Row],[Equipment Used (Dropdown)]],6),0)</f>
        <v>0</v>
      </c>
      <c r="J71" s="94"/>
      <c r="K71" s="95">
        <f>Table1487453233343536331323334353[[#This Row],[Rate (Auto selects)]]*Table1487453233343536331323334353[[#This Row],[Hours Used]]</f>
        <v>0</v>
      </c>
      <c r="S71" s="33"/>
      <c r="T71" s="39"/>
      <c r="U71" s="39"/>
      <c r="V71" s="39"/>
      <c r="W71" s="39"/>
      <c r="X71" s="39"/>
      <c r="Y71" s="112">
        <f>IF(X71 &lt;&gt; "", RIGHT(Table15775311283848586881828384858[[#This Row],[Class (Dropdown)]],6),0)</f>
        <v>0</v>
      </c>
      <c r="Z71" s="108"/>
      <c r="AA71" s="107"/>
      <c r="AB71" s="111">
        <f>Table15775311283848586881828384858[[#This Row],[Rate (Auto fill)]]*Table15775311283848586881828384858[[#This Row],[Hours Groomed]]</f>
        <v>0</v>
      </c>
      <c r="AC71" s="32"/>
      <c r="AD71" s="84"/>
      <c r="AE71" s="85"/>
      <c r="AF71" s="85"/>
      <c r="AI71" s="33"/>
      <c r="AJ71" s="39"/>
      <c r="AK71" s="39"/>
      <c r="AL71" s="39"/>
      <c r="AM71" s="76"/>
      <c r="AN71" s="39"/>
      <c r="AO71" s="39"/>
      <c r="AP71" s="33"/>
      <c r="AQ71" s="77"/>
      <c r="AR71" s="39"/>
      <c r="AS71" s="39"/>
      <c r="AT71" s="76"/>
      <c r="AU71" s="39"/>
      <c r="AV71" s="78"/>
      <c r="AW71" s="33"/>
      <c r="AX71" s="77"/>
      <c r="AY71" s="39"/>
      <c r="AZ71" s="39"/>
      <c r="BA71" s="76"/>
      <c r="BB71" s="39"/>
      <c r="BC71" s="78"/>
      <c r="BD71" s="33"/>
      <c r="BE71" s="77"/>
      <c r="BF71" s="39"/>
      <c r="BG71" s="39"/>
      <c r="BH71" s="76"/>
      <c r="BI71" s="39"/>
      <c r="BJ71" s="78"/>
      <c r="BK71" s="33"/>
    </row>
    <row r="72" spans="1:63" x14ac:dyDescent="0.35">
      <c r="A72" s="77"/>
      <c r="B72" s="39"/>
      <c r="C72" s="39"/>
      <c r="D72" s="39"/>
      <c r="E72" s="39"/>
      <c r="F72" s="73"/>
      <c r="G72" s="95">
        <f>Table1487453233343536331323334353[[#This Row],[Hours Worked]]*Table1487453233343536331323334353[[#This Row],[Rate]]</f>
        <v>0</v>
      </c>
      <c r="H72" s="116"/>
      <c r="I72" s="118">
        <f>IF(Table1487453233343536331323334353[[#This Row],[Equipment Used (Dropdown)]] &lt;&gt; "", RIGHT(Table1487453233343536331323334353[[#This Row],[Equipment Used (Dropdown)]],6),0)</f>
        <v>0</v>
      </c>
      <c r="J72" s="94"/>
      <c r="K72" s="95">
        <f>Table1487453233343536331323334353[[#This Row],[Rate (Auto selects)]]*Table1487453233343536331323334353[[#This Row],[Hours Used]]</f>
        <v>0</v>
      </c>
      <c r="S72" s="33"/>
      <c r="T72" s="39"/>
      <c r="U72" s="39"/>
      <c r="V72" s="39"/>
      <c r="W72" s="39"/>
      <c r="X72" s="39"/>
      <c r="Y72" s="112">
        <f>IF(X72 &lt;&gt; "", RIGHT(Table15775311283848586881828384858[[#This Row],[Class (Dropdown)]],6),0)</f>
        <v>0</v>
      </c>
      <c r="Z72" s="108"/>
      <c r="AA72" s="107"/>
      <c r="AB72" s="111">
        <f>Table15775311283848586881828384858[[#This Row],[Rate (Auto fill)]]*Table15775311283848586881828384858[[#This Row],[Hours Groomed]]</f>
        <v>0</v>
      </c>
      <c r="AC72" s="32"/>
      <c r="AD72" s="84"/>
      <c r="AE72" s="85"/>
      <c r="AF72" s="85"/>
      <c r="AI72" s="33"/>
      <c r="AJ72" s="39"/>
      <c r="AK72" s="39"/>
      <c r="AL72" s="39"/>
      <c r="AM72" s="76"/>
      <c r="AN72" s="39"/>
      <c r="AO72" s="39"/>
      <c r="AP72" s="33"/>
      <c r="AQ72" s="77"/>
      <c r="AR72" s="39"/>
      <c r="AS72" s="39"/>
      <c r="AT72" s="76"/>
      <c r="AU72" s="39"/>
      <c r="AV72" s="78"/>
      <c r="AW72" s="33"/>
      <c r="AX72" s="77"/>
      <c r="AY72" s="39"/>
      <c r="AZ72" s="39"/>
      <c r="BA72" s="76"/>
      <c r="BB72" s="39"/>
      <c r="BC72" s="78"/>
      <c r="BD72" s="33"/>
      <c r="BE72" s="77"/>
      <c r="BF72" s="39"/>
      <c r="BG72" s="39"/>
      <c r="BH72" s="76"/>
      <c r="BI72" s="39"/>
      <c r="BJ72" s="78"/>
      <c r="BK72" s="33"/>
    </row>
    <row r="73" spans="1:63" x14ac:dyDescent="0.35">
      <c r="A73" s="77"/>
      <c r="B73" s="39"/>
      <c r="C73" s="39"/>
      <c r="D73" s="39"/>
      <c r="E73" s="39"/>
      <c r="F73" s="73"/>
      <c r="G73" s="95">
        <f>Table1487453233343536331323334353[[#This Row],[Hours Worked]]*Table1487453233343536331323334353[[#This Row],[Rate]]</f>
        <v>0</v>
      </c>
      <c r="H73" s="116"/>
      <c r="I73" s="118">
        <f>IF(Table1487453233343536331323334353[[#This Row],[Equipment Used (Dropdown)]] &lt;&gt; "", RIGHT(Table1487453233343536331323334353[[#This Row],[Equipment Used (Dropdown)]],6),0)</f>
        <v>0</v>
      </c>
      <c r="J73" s="94"/>
      <c r="K73" s="95">
        <f>Table1487453233343536331323334353[[#This Row],[Rate (Auto selects)]]*Table1487453233343536331323334353[[#This Row],[Hours Used]]</f>
        <v>0</v>
      </c>
      <c r="S73" s="33"/>
      <c r="T73" s="39"/>
      <c r="U73" s="39"/>
      <c r="V73" s="39"/>
      <c r="W73" s="39"/>
      <c r="X73" s="39"/>
      <c r="Y73" s="112">
        <f>IF(X73 &lt;&gt; "", RIGHT(Table15775311283848586881828384858[[#This Row],[Class (Dropdown)]],6),0)</f>
        <v>0</v>
      </c>
      <c r="Z73" s="108"/>
      <c r="AA73" s="107"/>
      <c r="AB73" s="111">
        <f>Table15775311283848586881828384858[[#This Row],[Rate (Auto fill)]]*Table15775311283848586881828384858[[#This Row],[Hours Groomed]]</f>
        <v>0</v>
      </c>
      <c r="AC73" s="32"/>
      <c r="AD73" s="84"/>
      <c r="AE73" s="85"/>
      <c r="AF73" s="85"/>
      <c r="AI73" s="33"/>
      <c r="AJ73" s="39"/>
      <c r="AK73" s="39"/>
      <c r="AL73" s="39"/>
      <c r="AM73" s="76"/>
      <c r="AN73" s="39"/>
      <c r="AO73" s="39"/>
      <c r="AP73" s="33"/>
      <c r="AQ73" s="77"/>
      <c r="AR73" s="39"/>
      <c r="AS73" s="39"/>
      <c r="AT73" s="76"/>
      <c r="AU73" s="39"/>
      <c r="AV73" s="78"/>
      <c r="AW73" s="33"/>
      <c r="AX73" s="77"/>
      <c r="AY73" s="39"/>
      <c r="AZ73" s="39"/>
      <c r="BA73" s="76"/>
      <c r="BB73" s="39"/>
      <c r="BC73" s="78"/>
      <c r="BD73" s="33"/>
      <c r="BE73" s="77"/>
      <c r="BF73" s="39"/>
      <c r="BG73" s="39"/>
      <c r="BH73" s="76"/>
      <c r="BI73" s="39"/>
      <c r="BJ73" s="78"/>
      <c r="BK73" s="33"/>
    </row>
    <row r="74" spans="1:63" x14ac:dyDescent="0.35">
      <c r="A74" s="77"/>
      <c r="B74" s="39"/>
      <c r="C74" s="39"/>
      <c r="D74" s="39"/>
      <c r="E74" s="39"/>
      <c r="F74" s="73"/>
      <c r="G74" s="95">
        <f>Table1487453233343536331323334353[[#This Row],[Hours Worked]]*Table1487453233343536331323334353[[#This Row],[Rate]]</f>
        <v>0</v>
      </c>
      <c r="H74" s="116"/>
      <c r="I74" s="118">
        <f>IF(Table1487453233343536331323334353[[#This Row],[Equipment Used (Dropdown)]] &lt;&gt; "", RIGHT(Table1487453233343536331323334353[[#This Row],[Equipment Used (Dropdown)]],6),0)</f>
        <v>0</v>
      </c>
      <c r="J74" s="94"/>
      <c r="K74" s="95">
        <f>Table1487453233343536331323334353[[#This Row],[Rate (Auto selects)]]*Table1487453233343536331323334353[[#This Row],[Hours Used]]</f>
        <v>0</v>
      </c>
      <c r="S74" s="33"/>
      <c r="T74" s="39"/>
      <c r="U74" s="39"/>
      <c r="V74" s="39"/>
      <c r="W74" s="39"/>
      <c r="X74" s="39"/>
      <c r="Y74" s="112">
        <f>IF(X74 &lt;&gt; "", RIGHT(Table15775311283848586881828384858[[#This Row],[Class (Dropdown)]],6),0)</f>
        <v>0</v>
      </c>
      <c r="Z74" s="108"/>
      <c r="AA74" s="107"/>
      <c r="AB74" s="111">
        <f>Table15775311283848586881828384858[[#This Row],[Rate (Auto fill)]]*Table15775311283848586881828384858[[#This Row],[Hours Groomed]]</f>
        <v>0</v>
      </c>
      <c r="AC74" s="32"/>
      <c r="AD74" s="84"/>
      <c r="AE74" s="85"/>
      <c r="AF74" s="85"/>
      <c r="AI74" s="33"/>
      <c r="AJ74" s="39"/>
      <c r="AK74" s="39"/>
      <c r="AL74" s="39"/>
      <c r="AM74" s="76"/>
      <c r="AN74" s="39"/>
      <c r="AO74" s="39"/>
      <c r="AP74" s="33"/>
      <c r="AQ74" s="77"/>
      <c r="AR74" s="39"/>
      <c r="AS74" s="39"/>
      <c r="AT74" s="76"/>
      <c r="AU74" s="39"/>
      <c r="AV74" s="78"/>
      <c r="AW74" s="33"/>
      <c r="AX74" s="77"/>
      <c r="AY74" s="39"/>
      <c r="AZ74" s="39"/>
      <c r="BA74" s="76"/>
      <c r="BB74" s="39"/>
      <c r="BC74" s="78"/>
      <c r="BD74" s="33"/>
      <c r="BE74" s="77"/>
      <c r="BF74" s="39"/>
      <c r="BG74" s="39"/>
      <c r="BH74" s="76"/>
      <c r="BI74" s="39"/>
      <c r="BJ74" s="78"/>
      <c r="BK74" s="33"/>
    </row>
    <row r="75" spans="1:63" x14ac:dyDescent="0.35">
      <c r="A75" s="77"/>
      <c r="B75" s="39"/>
      <c r="C75" s="39"/>
      <c r="D75" s="39"/>
      <c r="E75" s="39"/>
      <c r="F75" s="73"/>
      <c r="G75" s="95">
        <f>Table1487453233343536331323334353[[#This Row],[Hours Worked]]*Table1487453233343536331323334353[[#This Row],[Rate]]</f>
        <v>0</v>
      </c>
      <c r="H75" s="116"/>
      <c r="I75" s="118">
        <f>IF(Table1487453233343536331323334353[[#This Row],[Equipment Used (Dropdown)]] &lt;&gt; "", RIGHT(Table1487453233343536331323334353[[#This Row],[Equipment Used (Dropdown)]],6),0)</f>
        <v>0</v>
      </c>
      <c r="J75" s="94"/>
      <c r="K75" s="95">
        <f>Table1487453233343536331323334353[[#This Row],[Rate (Auto selects)]]*Table1487453233343536331323334353[[#This Row],[Hours Used]]</f>
        <v>0</v>
      </c>
      <c r="S75" s="33"/>
      <c r="T75" s="39"/>
      <c r="U75" s="39"/>
      <c r="V75" s="39"/>
      <c r="W75" s="39"/>
      <c r="X75" s="39"/>
      <c r="Y75" s="112">
        <f>IF(X75 &lt;&gt; "", RIGHT(Table15775311283848586881828384858[[#This Row],[Class (Dropdown)]],6),0)</f>
        <v>0</v>
      </c>
      <c r="Z75" s="108"/>
      <c r="AA75" s="107"/>
      <c r="AB75" s="111">
        <f>Table15775311283848586881828384858[[#This Row],[Rate (Auto fill)]]*Table15775311283848586881828384858[[#This Row],[Hours Groomed]]</f>
        <v>0</v>
      </c>
      <c r="AC75" s="32"/>
      <c r="AD75" s="84"/>
      <c r="AE75" s="85"/>
      <c r="AF75" s="85"/>
      <c r="AI75" s="33"/>
      <c r="AJ75" s="39"/>
      <c r="AK75" s="39"/>
      <c r="AL75" s="39"/>
      <c r="AM75" s="76"/>
      <c r="AN75" s="39"/>
      <c r="AO75" s="39"/>
      <c r="AP75" s="33"/>
      <c r="AQ75" s="77"/>
      <c r="AR75" s="39"/>
      <c r="AS75" s="39"/>
      <c r="AT75" s="76"/>
      <c r="AU75" s="39"/>
      <c r="AV75" s="78"/>
      <c r="AW75" s="33"/>
      <c r="AX75" s="77"/>
      <c r="AY75" s="39"/>
      <c r="AZ75" s="39"/>
      <c r="BA75" s="76"/>
      <c r="BB75" s="39"/>
      <c r="BC75" s="78"/>
      <c r="BD75" s="33"/>
      <c r="BE75" s="77"/>
      <c r="BF75" s="39"/>
      <c r="BG75" s="39"/>
      <c r="BH75" s="76"/>
      <c r="BI75" s="39"/>
      <c r="BJ75" s="78"/>
      <c r="BK75" s="33"/>
    </row>
    <row r="76" spans="1:63" x14ac:dyDescent="0.35">
      <c r="A76" s="77"/>
      <c r="B76" s="39"/>
      <c r="C76" s="39"/>
      <c r="D76" s="39"/>
      <c r="E76" s="39"/>
      <c r="F76" s="73"/>
      <c r="G76" s="95">
        <f>Table1487453233343536331323334353[[#This Row],[Hours Worked]]*Table1487453233343536331323334353[[#This Row],[Rate]]</f>
        <v>0</v>
      </c>
      <c r="H76" s="116"/>
      <c r="I76" s="118">
        <f>IF(Table1487453233343536331323334353[[#This Row],[Equipment Used (Dropdown)]] &lt;&gt; "", RIGHT(Table1487453233343536331323334353[[#This Row],[Equipment Used (Dropdown)]],6),0)</f>
        <v>0</v>
      </c>
      <c r="J76" s="94"/>
      <c r="K76" s="95">
        <f>Table1487453233343536331323334353[[#This Row],[Rate (Auto selects)]]*Table1487453233343536331323334353[[#This Row],[Hours Used]]</f>
        <v>0</v>
      </c>
      <c r="S76" s="33"/>
      <c r="T76" s="39"/>
      <c r="U76" s="39"/>
      <c r="V76" s="39"/>
      <c r="W76" s="39"/>
      <c r="X76" s="39"/>
      <c r="Y76" s="112">
        <f>IF(X76 &lt;&gt; "", RIGHT(Table15775311283848586881828384858[[#This Row],[Class (Dropdown)]],6),0)</f>
        <v>0</v>
      </c>
      <c r="Z76" s="108"/>
      <c r="AA76" s="107"/>
      <c r="AB76" s="111">
        <f>Table15775311283848586881828384858[[#This Row],[Rate (Auto fill)]]*Table15775311283848586881828384858[[#This Row],[Hours Groomed]]</f>
        <v>0</v>
      </c>
      <c r="AC76" s="32"/>
      <c r="AD76" s="84"/>
      <c r="AE76" s="85"/>
      <c r="AF76" s="85"/>
      <c r="AI76" s="33"/>
      <c r="AJ76" s="39"/>
      <c r="AK76" s="39"/>
      <c r="AL76" s="39"/>
      <c r="AM76" s="76"/>
      <c r="AN76" s="39"/>
      <c r="AO76" s="39"/>
      <c r="AP76" s="33"/>
      <c r="AQ76" s="77"/>
      <c r="AR76" s="39"/>
      <c r="AS76" s="39"/>
      <c r="AT76" s="76"/>
      <c r="AU76" s="39"/>
      <c r="AV76" s="78"/>
      <c r="AW76" s="33"/>
      <c r="AX76" s="77"/>
      <c r="AY76" s="39"/>
      <c r="AZ76" s="39"/>
      <c r="BA76" s="76"/>
      <c r="BB76" s="39"/>
      <c r="BC76" s="78"/>
      <c r="BD76" s="33"/>
      <c r="BE76" s="77"/>
      <c r="BF76" s="39"/>
      <c r="BG76" s="39"/>
      <c r="BH76" s="76"/>
      <c r="BI76" s="39"/>
      <c r="BJ76" s="78"/>
      <c r="BK76" s="33"/>
    </row>
    <row r="77" spans="1:63" x14ac:dyDescent="0.35">
      <c r="A77" s="77"/>
      <c r="B77" s="39"/>
      <c r="C77" s="39"/>
      <c r="D77" s="39"/>
      <c r="E77" s="39"/>
      <c r="F77" s="73"/>
      <c r="G77" s="95">
        <f>Table1487453233343536331323334353[[#This Row],[Hours Worked]]*Table1487453233343536331323334353[[#This Row],[Rate]]</f>
        <v>0</v>
      </c>
      <c r="H77" s="116"/>
      <c r="I77" s="118">
        <f>IF(Table1487453233343536331323334353[[#This Row],[Equipment Used (Dropdown)]] &lt;&gt; "", RIGHT(Table1487453233343536331323334353[[#This Row],[Equipment Used (Dropdown)]],6),0)</f>
        <v>0</v>
      </c>
      <c r="J77" s="94"/>
      <c r="K77" s="95">
        <f>Table1487453233343536331323334353[[#This Row],[Rate (Auto selects)]]*Table1487453233343536331323334353[[#This Row],[Hours Used]]</f>
        <v>0</v>
      </c>
      <c r="S77" s="33"/>
      <c r="T77" s="39"/>
      <c r="U77" s="39"/>
      <c r="V77" s="39"/>
      <c r="W77" s="39"/>
      <c r="X77" s="39"/>
      <c r="Y77" s="112">
        <f>IF(X77 &lt;&gt; "", RIGHT(Table15775311283848586881828384858[[#This Row],[Class (Dropdown)]],6),0)</f>
        <v>0</v>
      </c>
      <c r="Z77" s="108"/>
      <c r="AA77" s="107"/>
      <c r="AB77" s="111">
        <f>Table15775311283848586881828384858[[#This Row],[Rate (Auto fill)]]*Table15775311283848586881828384858[[#This Row],[Hours Groomed]]</f>
        <v>0</v>
      </c>
      <c r="AC77" s="32"/>
      <c r="AD77" s="84"/>
      <c r="AE77" s="85"/>
      <c r="AF77" s="85"/>
      <c r="AI77" s="33"/>
      <c r="AJ77" s="39"/>
      <c r="AK77" s="39"/>
      <c r="AL77" s="39"/>
      <c r="AM77" s="76"/>
      <c r="AN77" s="39"/>
      <c r="AO77" s="39"/>
      <c r="AP77" s="33"/>
      <c r="AQ77" s="77"/>
      <c r="AR77" s="39"/>
      <c r="AS77" s="39"/>
      <c r="AT77" s="76"/>
      <c r="AU77" s="39"/>
      <c r="AV77" s="78"/>
      <c r="AW77" s="33"/>
      <c r="AX77" s="77"/>
      <c r="AY77" s="39"/>
      <c r="AZ77" s="39"/>
      <c r="BA77" s="76"/>
      <c r="BB77" s="39"/>
      <c r="BC77" s="78"/>
      <c r="BD77" s="33"/>
      <c r="BE77" s="77"/>
      <c r="BF77" s="39"/>
      <c r="BG77" s="39"/>
      <c r="BH77" s="76"/>
      <c r="BI77" s="39"/>
      <c r="BJ77" s="78"/>
      <c r="BK77" s="33"/>
    </row>
    <row r="78" spans="1:63" x14ac:dyDescent="0.35">
      <c r="A78" s="77"/>
      <c r="B78" s="39"/>
      <c r="C78" s="39"/>
      <c r="D78" s="39"/>
      <c r="E78" s="39"/>
      <c r="F78" s="73"/>
      <c r="G78" s="95">
        <f>Table1487453233343536331323334353[[#This Row],[Hours Worked]]*Table1487453233343536331323334353[[#This Row],[Rate]]</f>
        <v>0</v>
      </c>
      <c r="H78" s="116"/>
      <c r="I78" s="118">
        <f>IF(Table1487453233343536331323334353[[#This Row],[Equipment Used (Dropdown)]] &lt;&gt; "", RIGHT(Table1487453233343536331323334353[[#This Row],[Equipment Used (Dropdown)]],6),0)</f>
        <v>0</v>
      </c>
      <c r="J78" s="94"/>
      <c r="K78" s="95">
        <f>Table1487453233343536331323334353[[#This Row],[Rate (Auto selects)]]*Table1487453233343536331323334353[[#This Row],[Hours Used]]</f>
        <v>0</v>
      </c>
      <c r="S78" s="33"/>
      <c r="T78" s="39"/>
      <c r="U78" s="39"/>
      <c r="V78" s="39"/>
      <c r="W78" s="39"/>
      <c r="X78" s="39"/>
      <c r="Y78" s="112">
        <f>IF(X78 &lt;&gt; "", RIGHT(Table15775311283848586881828384858[[#This Row],[Class (Dropdown)]],6),0)</f>
        <v>0</v>
      </c>
      <c r="Z78" s="108"/>
      <c r="AA78" s="107"/>
      <c r="AB78" s="111">
        <f>Table15775311283848586881828384858[[#This Row],[Rate (Auto fill)]]*Table15775311283848586881828384858[[#This Row],[Hours Groomed]]</f>
        <v>0</v>
      </c>
      <c r="AC78" s="32"/>
      <c r="AD78" s="84"/>
      <c r="AE78" s="85"/>
      <c r="AF78" s="85"/>
      <c r="AI78" s="33"/>
      <c r="AJ78" s="39"/>
      <c r="AK78" s="39"/>
      <c r="AL78" s="39"/>
      <c r="AM78" s="76"/>
      <c r="AN78" s="39"/>
      <c r="AO78" s="39"/>
      <c r="AP78" s="33"/>
      <c r="AQ78" s="77"/>
      <c r="AR78" s="39"/>
      <c r="AS78" s="39"/>
      <c r="AT78" s="76"/>
      <c r="AU78" s="39"/>
      <c r="AV78" s="78"/>
      <c r="AW78" s="33"/>
      <c r="AX78" s="77"/>
      <c r="AY78" s="39"/>
      <c r="AZ78" s="39"/>
      <c r="BA78" s="76"/>
      <c r="BB78" s="39"/>
      <c r="BC78" s="78"/>
      <c r="BD78" s="33"/>
      <c r="BE78" s="77"/>
      <c r="BF78" s="39"/>
      <c r="BG78" s="39"/>
      <c r="BH78" s="76"/>
      <c r="BI78" s="39"/>
      <c r="BJ78" s="78"/>
      <c r="BK78" s="33"/>
    </row>
    <row r="79" spans="1:63" x14ac:dyDescent="0.35">
      <c r="A79" s="77"/>
      <c r="B79" s="39"/>
      <c r="C79" s="39"/>
      <c r="D79" s="39"/>
      <c r="E79" s="39"/>
      <c r="F79" s="73"/>
      <c r="G79" s="95">
        <f>Table1487453233343536331323334353[[#This Row],[Hours Worked]]*Table1487453233343536331323334353[[#This Row],[Rate]]</f>
        <v>0</v>
      </c>
      <c r="H79" s="116"/>
      <c r="I79" s="118">
        <f>IF(Table1487453233343536331323334353[[#This Row],[Equipment Used (Dropdown)]] &lt;&gt; "", RIGHT(Table1487453233343536331323334353[[#This Row],[Equipment Used (Dropdown)]],6),0)</f>
        <v>0</v>
      </c>
      <c r="J79" s="94"/>
      <c r="K79" s="95">
        <f>Table1487453233343536331323334353[[#This Row],[Rate (Auto selects)]]*Table1487453233343536331323334353[[#This Row],[Hours Used]]</f>
        <v>0</v>
      </c>
      <c r="S79" s="33"/>
      <c r="T79" s="39"/>
      <c r="U79" s="39"/>
      <c r="V79" s="39"/>
      <c r="W79" s="39"/>
      <c r="X79" s="39"/>
      <c r="Y79" s="112">
        <f>IF(X79 &lt;&gt; "", RIGHT(Table15775311283848586881828384858[[#This Row],[Class (Dropdown)]],6),0)</f>
        <v>0</v>
      </c>
      <c r="Z79" s="108"/>
      <c r="AA79" s="107"/>
      <c r="AB79" s="111">
        <f>Table15775311283848586881828384858[[#This Row],[Rate (Auto fill)]]*Table15775311283848586881828384858[[#This Row],[Hours Groomed]]</f>
        <v>0</v>
      </c>
      <c r="AC79" s="32"/>
      <c r="AD79" s="84"/>
      <c r="AE79" s="85"/>
      <c r="AF79" s="85"/>
      <c r="AI79" s="33"/>
      <c r="AJ79" s="39"/>
      <c r="AK79" s="39"/>
      <c r="AL79" s="39"/>
      <c r="AM79" s="76"/>
      <c r="AN79" s="39"/>
      <c r="AO79" s="39"/>
      <c r="AP79" s="33"/>
      <c r="AQ79" s="77"/>
      <c r="AR79" s="39"/>
      <c r="AS79" s="39"/>
      <c r="AT79" s="76"/>
      <c r="AU79" s="39"/>
      <c r="AV79" s="78"/>
      <c r="AW79" s="33"/>
      <c r="AX79" s="77"/>
      <c r="AY79" s="39"/>
      <c r="AZ79" s="39"/>
      <c r="BA79" s="76"/>
      <c r="BB79" s="39"/>
      <c r="BC79" s="78"/>
      <c r="BD79" s="33"/>
      <c r="BE79" s="77"/>
      <c r="BF79" s="39"/>
      <c r="BG79" s="39"/>
      <c r="BH79" s="76"/>
      <c r="BI79" s="39"/>
      <c r="BJ79" s="78"/>
      <c r="BK79" s="33"/>
    </row>
    <row r="80" spans="1:63" x14ac:dyDescent="0.35">
      <c r="A80" s="77"/>
      <c r="B80" s="39"/>
      <c r="C80" s="39"/>
      <c r="D80" s="39"/>
      <c r="E80" s="39"/>
      <c r="F80" s="73"/>
      <c r="G80" s="95">
        <f>Table1487453233343536331323334353[[#This Row],[Hours Worked]]*Table1487453233343536331323334353[[#This Row],[Rate]]</f>
        <v>0</v>
      </c>
      <c r="H80" s="116"/>
      <c r="I80" s="118">
        <f>IF(Table1487453233343536331323334353[[#This Row],[Equipment Used (Dropdown)]] &lt;&gt; "", RIGHT(Table1487453233343536331323334353[[#This Row],[Equipment Used (Dropdown)]],6),0)</f>
        <v>0</v>
      </c>
      <c r="J80" s="94"/>
      <c r="K80" s="95">
        <f>Table1487453233343536331323334353[[#This Row],[Rate (Auto selects)]]*Table1487453233343536331323334353[[#This Row],[Hours Used]]</f>
        <v>0</v>
      </c>
      <c r="S80" s="33"/>
      <c r="T80" s="39"/>
      <c r="U80" s="39"/>
      <c r="V80" s="39"/>
      <c r="W80" s="39"/>
      <c r="X80" s="39"/>
      <c r="Y80" s="112">
        <f>IF(X80 &lt;&gt; "", RIGHT(Table15775311283848586881828384858[[#This Row],[Class (Dropdown)]],6),0)</f>
        <v>0</v>
      </c>
      <c r="Z80" s="108"/>
      <c r="AA80" s="107"/>
      <c r="AB80" s="111">
        <f>Table15775311283848586881828384858[[#This Row],[Rate (Auto fill)]]*Table15775311283848586881828384858[[#This Row],[Hours Groomed]]</f>
        <v>0</v>
      </c>
      <c r="AC80" s="32"/>
      <c r="AD80" s="84"/>
      <c r="AE80" s="85"/>
      <c r="AF80" s="85"/>
      <c r="AI80" s="33"/>
      <c r="AJ80" s="39"/>
      <c r="AK80" s="39"/>
      <c r="AL80" s="39"/>
      <c r="AM80" s="76"/>
      <c r="AN80" s="39"/>
      <c r="AO80" s="39"/>
      <c r="AP80" s="33"/>
      <c r="AQ80" s="77"/>
      <c r="AR80" s="39"/>
      <c r="AS80" s="39"/>
      <c r="AT80" s="76"/>
      <c r="AU80" s="39"/>
      <c r="AV80" s="78"/>
      <c r="AW80" s="33"/>
      <c r="AX80" s="77"/>
      <c r="AY80" s="39"/>
      <c r="AZ80" s="39"/>
      <c r="BA80" s="76"/>
      <c r="BB80" s="39"/>
      <c r="BC80" s="78"/>
      <c r="BD80" s="33"/>
      <c r="BE80" s="77"/>
      <c r="BF80" s="39"/>
      <c r="BG80" s="39"/>
      <c r="BH80" s="76"/>
      <c r="BI80" s="39"/>
      <c r="BJ80" s="78"/>
      <c r="BK80" s="33"/>
    </row>
    <row r="81" spans="1:63" x14ac:dyDescent="0.35">
      <c r="A81" s="77"/>
      <c r="B81" s="39"/>
      <c r="C81" s="39"/>
      <c r="D81" s="39"/>
      <c r="E81" s="39"/>
      <c r="F81" s="73"/>
      <c r="G81" s="95">
        <f>Table1487453233343536331323334353[[#This Row],[Hours Worked]]*Table1487453233343536331323334353[[#This Row],[Rate]]</f>
        <v>0</v>
      </c>
      <c r="H81" s="116"/>
      <c r="I81" s="118">
        <f>IF(Table1487453233343536331323334353[[#This Row],[Equipment Used (Dropdown)]] &lt;&gt; "", RIGHT(Table1487453233343536331323334353[[#This Row],[Equipment Used (Dropdown)]],6),0)</f>
        <v>0</v>
      </c>
      <c r="J81" s="94"/>
      <c r="K81" s="95">
        <f>Table1487453233343536331323334353[[#This Row],[Rate (Auto selects)]]*Table1487453233343536331323334353[[#This Row],[Hours Used]]</f>
        <v>0</v>
      </c>
      <c r="S81" s="33"/>
      <c r="T81" s="39"/>
      <c r="U81" s="39"/>
      <c r="V81" s="39"/>
      <c r="W81" s="39"/>
      <c r="X81" s="39"/>
      <c r="Y81" s="112">
        <f>IF(X81 &lt;&gt; "", RIGHT(Table15775311283848586881828384858[[#This Row],[Class (Dropdown)]],6),0)</f>
        <v>0</v>
      </c>
      <c r="Z81" s="108"/>
      <c r="AA81" s="107"/>
      <c r="AB81" s="111">
        <f>Table15775311283848586881828384858[[#This Row],[Rate (Auto fill)]]*Table15775311283848586881828384858[[#This Row],[Hours Groomed]]</f>
        <v>0</v>
      </c>
      <c r="AC81" s="32"/>
      <c r="AD81" s="84"/>
      <c r="AE81" s="85"/>
      <c r="AF81" s="85"/>
      <c r="AI81" s="33"/>
      <c r="AJ81" s="39"/>
      <c r="AK81" s="39"/>
      <c r="AL81" s="39"/>
      <c r="AM81" s="76"/>
      <c r="AN81" s="39"/>
      <c r="AO81" s="39"/>
      <c r="AP81" s="33"/>
      <c r="AQ81" s="77"/>
      <c r="AR81" s="39"/>
      <c r="AS81" s="39"/>
      <c r="AT81" s="76"/>
      <c r="AU81" s="39"/>
      <c r="AV81" s="78"/>
      <c r="AW81" s="33"/>
      <c r="AX81" s="77"/>
      <c r="AY81" s="39"/>
      <c r="AZ81" s="39"/>
      <c r="BA81" s="76"/>
      <c r="BB81" s="39"/>
      <c r="BC81" s="78"/>
      <c r="BD81" s="33"/>
      <c r="BE81" s="77"/>
      <c r="BF81" s="39"/>
      <c r="BG81" s="39"/>
      <c r="BH81" s="76"/>
      <c r="BI81" s="39"/>
      <c r="BJ81" s="78"/>
      <c r="BK81" s="33"/>
    </row>
    <row r="82" spans="1:63" x14ac:dyDescent="0.35">
      <c r="A82" s="77"/>
      <c r="B82" s="39"/>
      <c r="C82" s="39"/>
      <c r="D82" s="39"/>
      <c r="E82" s="39"/>
      <c r="F82" s="73"/>
      <c r="G82" s="95">
        <f>Table1487453233343536331323334353[[#This Row],[Hours Worked]]*Table1487453233343536331323334353[[#This Row],[Rate]]</f>
        <v>0</v>
      </c>
      <c r="H82" s="116"/>
      <c r="I82" s="118">
        <f>IF(Table1487453233343536331323334353[[#This Row],[Equipment Used (Dropdown)]] &lt;&gt; "", RIGHT(Table1487453233343536331323334353[[#This Row],[Equipment Used (Dropdown)]],6),0)</f>
        <v>0</v>
      </c>
      <c r="J82" s="94"/>
      <c r="K82" s="95">
        <f>Table1487453233343536331323334353[[#This Row],[Rate (Auto selects)]]*Table1487453233343536331323334353[[#This Row],[Hours Used]]</f>
        <v>0</v>
      </c>
      <c r="S82" s="33"/>
      <c r="T82" s="39"/>
      <c r="U82" s="39"/>
      <c r="V82" s="39"/>
      <c r="W82" s="39"/>
      <c r="X82" s="39"/>
      <c r="Y82" s="112">
        <f>IF(X82 &lt;&gt; "", RIGHT(Table15775311283848586881828384858[[#This Row],[Class (Dropdown)]],6),0)</f>
        <v>0</v>
      </c>
      <c r="Z82" s="108"/>
      <c r="AA82" s="107"/>
      <c r="AB82" s="111">
        <f>Table15775311283848586881828384858[[#This Row],[Rate (Auto fill)]]*Table15775311283848586881828384858[[#This Row],[Hours Groomed]]</f>
        <v>0</v>
      </c>
      <c r="AC82" s="32"/>
      <c r="AD82" s="84"/>
      <c r="AE82" s="85"/>
      <c r="AF82" s="85"/>
      <c r="AI82" s="33"/>
      <c r="AJ82" s="39"/>
      <c r="AK82" s="39"/>
      <c r="AL82" s="39"/>
      <c r="AM82" s="76"/>
      <c r="AN82" s="39"/>
      <c r="AO82" s="39"/>
      <c r="AP82" s="33"/>
      <c r="AQ82" s="77"/>
      <c r="AR82" s="39"/>
      <c r="AS82" s="39"/>
      <c r="AT82" s="76"/>
      <c r="AU82" s="39"/>
      <c r="AV82" s="78"/>
      <c r="AW82" s="33"/>
      <c r="AX82" s="77"/>
      <c r="AY82" s="39"/>
      <c r="AZ82" s="39"/>
      <c r="BA82" s="76"/>
      <c r="BB82" s="39"/>
      <c r="BC82" s="78"/>
      <c r="BD82" s="33"/>
      <c r="BE82" s="77"/>
      <c r="BF82" s="39"/>
      <c r="BG82" s="39"/>
      <c r="BH82" s="76"/>
      <c r="BI82" s="39"/>
      <c r="BJ82" s="78"/>
      <c r="BK82" s="33"/>
    </row>
    <row r="83" spans="1:63" x14ac:dyDescent="0.35">
      <c r="A83" s="77"/>
      <c r="B83" s="39"/>
      <c r="C83" s="39"/>
      <c r="D83" s="39"/>
      <c r="E83" s="39"/>
      <c r="F83" s="73"/>
      <c r="G83" s="95">
        <f>Table1487453233343536331323334353[[#This Row],[Hours Worked]]*Table1487453233343536331323334353[[#This Row],[Rate]]</f>
        <v>0</v>
      </c>
      <c r="H83" s="116"/>
      <c r="I83" s="118">
        <f>IF(Table1487453233343536331323334353[[#This Row],[Equipment Used (Dropdown)]] &lt;&gt; "", RIGHT(Table1487453233343536331323334353[[#This Row],[Equipment Used (Dropdown)]],6),0)</f>
        <v>0</v>
      </c>
      <c r="J83" s="94"/>
      <c r="K83" s="95">
        <f>Table1487453233343536331323334353[[#This Row],[Rate (Auto selects)]]*Table1487453233343536331323334353[[#This Row],[Hours Used]]</f>
        <v>0</v>
      </c>
      <c r="S83" s="33"/>
      <c r="T83" s="39"/>
      <c r="U83" s="39"/>
      <c r="V83" s="39"/>
      <c r="W83" s="39"/>
      <c r="X83" s="39"/>
      <c r="Y83" s="112">
        <f>IF(X83 &lt;&gt; "", RIGHT(Table15775311283848586881828384858[[#This Row],[Class (Dropdown)]],6),0)</f>
        <v>0</v>
      </c>
      <c r="Z83" s="108"/>
      <c r="AA83" s="107"/>
      <c r="AB83" s="111">
        <f>Table15775311283848586881828384858[[#This Row],[Rate (Auto fill)]]*Table15775311283848586881828384858[[#This Row],[Hours Groomed]]</f>
        <v>0</v>
      </c>
      <c r="AC83" s="32"/>
      <c r="AD83" s="84"/>
      <c r="AE83" s="85"/>
      <c r="AF83" s="85"/>
      <c r="AI83" s="33"/>
      <c r="AJ83" s="39"/>
      <c r="AK83" s="39"/>
      <c r="AL83" s="39"/>
      <c r="AM83" s="76"/>
      <c r="AN83" s="39"/>
      <c r="AO83" s="39"/>
      <c r="AP83" s="33"/>
      <c r="AQ83" s="77"/>
      <c r="AR83" s="39"/>
      <c r="AS83" s="39"/>
      <c r="AT83" s="76"/>
      <c r="AU83" s="39"/>
      <c r="AV83" s="78"/>
      <c r="AW83" s="33"/>
      <c r="AX83" s="77"/>
      <c r="AY83" s="39"/>
      <c r="AZ83" s="39"/>
      <c r="BA83" s="76"/>
      <c r="BB83" s="39"/>
      <c r="BC83" s="78"/>
      <c r="BD83" s="33"/>
      <c r="BE83" s="77"/>
      <c r="BF83" s="39"/>
      <c r="BG83" s="39"/>
      <c r="BH83" s="76"/>
      <c r="BI83" s="39"/>
      <c r="BJ83" s="78"/>
      <c r="BK83" s="33"/>
    </row>
    <row r="84" spans="1:63" x14ac:dyDescent="0.35">
      <c r="A84" s="77"/>
      <c r="B84" s="39"/>
      <c r="C84" s="39"/>
      <c r="D84" s="39"/>
      <c r="E84" s="39"/>
      <c r="F84" s="73"/>
      <c r="G84" s="95">
        <f>Table1487453233343536331323334353[[#This Row],[Hours Worked]]*Table1487453233343536331323334353[[#This Row],[Rate]]</f>
        <v>0</v>
      </c>
      <c r="H84" s="116"/>
      <c r="I84" s="118">
        <f>IF(Table1487453233343536331323334353[[#This Row],[Equipment Used (Dropdown)]] &lt;&gt; "", RIGHT(Table1487453233343536331323334353[[#This Row],[Equipment Used (Dropdown)]],6),0)</f>
        <v>0</v>
      </c>
      <c r="J84" s="94"/>
      <c r="K84" s="95">
        <f>Table1487453233343536331323334353[[#This Row],[Rate (Auto selects)]]*Table1487453233343536331323334353[[#This Row],[Hours Used]]</f>
        <v>0</v>
      </c>
      <c r="S84" s="33"/>
      <c r="T84" s="39"/>
      <c r="U84" s="39"/>
      <c r="V84" s="39"/>
      <c r="W84" s="39"/>
      <c r="X84" s="39"/>
      <c r="Y84" s="112">
        <f>IF(X84 &lt;&gt; "", RIGHT(Table15775311283848586881828384858[[#This Row],[Class (Dropdown)]],6),0)</f>
        <v>0</v>
      </c>
      <c r="Z84" s="108"/>
      <c r="AA84" s="107"/>
      <c r="AB84" s="111">
        <f>Table15775311283848586881828384858[[#This Row],[Rate (Auto fill)]]*Table15775311283848586881828384858[[#This Row],[Hours Groomed]]</f>
        <v>0</v>
      </c>
      <c r="AC84" s="32"/>
      <c r="AD84" s="84"/>
      <c r="AE84" s="85"/>
      <c r="AF84" s="85"/>
      <c r="AI84" s="33"/>
      <c r="AJ84" s="39"/>
      <c r="AK84" s="39"/>
      <c r="AL84" s="39"/>
      <c r="AM84" s="76"/>
      <c r="AN84" s="39"/>
      <c r="AO84" s="39"/>
      <c r="AP84" s="33"/>
      <c r="AQ84" s="77"/>
      <c r="AR84" s="39"/>
      <c r="AS84" s="39"/>
      <c r="AT84" s="76"/>
      <c r="AU84" s="39"/>
      <c r="AV84" s="78"/>
      <c r="AW84" s="33"/>
      <c r="AX84" s="77"/>
      <c r="AY84" s="39"/>
      <c r="AZ84" s="39"/>
      <c r="BA84" s="76"/>
      <c r="BB84" s="39"/>
      <c r="BC84" s="78"/>
      <c r="BD84" s="33"/>
      <c r="BE84" s="77"/>
      <c r="BF84" s="39"/>
      <c r="BG84" s="39"/>
      <c r="BH84" s="76"/>
      <c r="BI84" s="39"/>
      <c r="BJ84" s="78"/>
      <c r="BK84" s="33"/>
    </row>
    <row r="85" spans="1:63" x14ac:dyDescent="0.35">
      <c r="A85" s="77"/>
      <c r="B85" s="39"/>
      <c r="C85" s="39"/>
      <c r="D85" s="39"/>
      <c r="E85" s="39"/>
      <c r="F85" s="73"/>
      <c r="G85" s="95">
        <f>Table1487453233343536331323334353[[#This Row],[Hours Worked]]*Table1487453233343536331323334353[[#This Row],[Rate]]</f>
        <v>0</v>
      </c>
      <c r="H85" s="116"/>
      <c r="I85" s="118">
        <f>IF(Table1487453233343536331323334353[[#This Row],[Equipment Used (Dropdown)]] &lt;&gt; "", RIGHT(Table1487453233343536331323334353[[#This Row],[Equipment Used (Dropdown)]],6),0)</f>
        <v>0</v>
      </c>
      <c r="J85" s="94"/>
      <c r="K85" s="95">
        <f>Table1487453233343536331323334353[[#This Row],[Rate (Auto selects)]]*Table1487453233343536331323334353[[#This Row],[Hours Used]]</f>
        <v>0</v>
      </c>
      <c r="S85" s="33"/>
      <c r="T85" s="39"/>
      <c r="U85" s="39"/>
      <c r="V85" s="39"/>
      <c r="W85" s="39"/>
      <c r="X85" s="39"/>
      <c r="Y85" s="112">
        <f>IF(X85 &lt;&gt; "", RIGHT(Table15775311283848586881828384858[[#This Row],[Class (Dropdown)]],6),0)</f>
        <v>0</v>
      </c>
      <c r="Z85" s="108"/>
      <c r="AA85" s="107"/>
      <c r="AB85" s="111">
        <f>Table15775311283848586881828384858[[#This Row],[Rate (Auto fill)]]*Table15775311283848586881828384858[[#This Row],[Hours Groomed]]</f>
        <v>0</v>
      </c>
      <c r="AC85" s="32"/>
      <c r="AD85" s="84"/>
      <c r="AE85" s="85"/>
      <c r="AF85" s="85"/>
      <c r="AI85" s="33"/>
      <c r="AJ85" s="39"/>
      <c r="AK85" s="39"/>
      <c r="AL85" s="39"/>
      <c r="AM85" s="76"/>
      <c r="AN85" s="39"/>
      <c r="AO85" s="39"/>
      <c r="AP85" s="33"/>
      <c r="AQ85" s="77"/>
      <c r="AR85" s="39"/>
      <c r="AS85" s="39"/>
      <c r="AT85" s="76"/>
      <c r="AU85" s="39"/>
      <c r="AV85" s="78"/>
      <c r="AW85" s="33"/>
      <c r="AX85" s="77"/>
      <c r="AY85" s="39"/>
      <c r="AZ85" s="39"/>
      <c r="BA85" s="76"/>
      <c r="BB85" s="39"/>
      <c r="BC85" s="78"/>
      <c r="BD85" s="33"/>
      <c r="BE85" s="77"/>
      <c r="BF85" s="39"/>
      <c r="BG85" s="39"/>
      <c r="BH85" s="76"/>
      <c r="BI85" s="39"/>
      <c r="BJ85" s="78"/>
      <c r="BK85" s="33"/>
    </row>
    <row r="86" spans="1:63" x14ac:dyDescent="0.35">
      <c r="A86" s="77"/>
      <c r="B86" s="39"/>
      <c r="C86" s="39"/>
      <c r="D86" s="39"/>
      <c r="E86" s="39"/>
      <c r="F86" s="73"/>
      <c r="G86" s="95">
        <f>Table1487453233343536331323334353[[#This Row],[Hours Worked]]*Table1487453233343536331323334353[[#This Row],[Rate]]</f>
        <v>0</v>
      </c>
      <c r="H86" s="116"/>
      <c r="I86" s="118">
        <f>IF(Table1487453233343536331323334353[[#This Row],[Equipment Used (Dropdown)]] &lt;&gt; "", RIGHT(Table1487453233343536331323334353[[#This Row],[Equipment Used (Dropdown)]],6),0)</f>
        <v>0</v>
      </c>
      <c r="J86" s="94"/>
      <c r="K86" s="95">
        <f>Table1487453233343536331323334353[[#This Row],[Rate (Auto selects)]]*Table1487453233343536331323334353[[#This Row],[Hours Used]]</f>
        <v>0</v>
      </c>
      <c r="S86" s="33"/>
      <c r="T86" s="39"/>
      <c r="U86" s="39"/>
      <c r="V86" s="39"/>
      <c r="W86" s="39"/>
      <c r="X86" s="39"/>
      <c r="Y86" s="112">
        <f>IF(X86 &lt;&gt; "", RIGHT(Table15775311283848586881828384858[[#This Row],[Class (Dropdown)]],6),0)</f>
        <v>0</v>
      </c>
      <c r="Z86" s="108"/>
      <c r="AA86" s="107"/>
      <c r="AB86" s="111">
        <f>Table15775311283848586881828384858[[#This Row],[Rate (Auto fill)]]*Table15775311283848586881828384858[[#This Row],[Hours Groomed]]</f>
        <v>0</v>
      </c>
      <c r="AC86" s="32"/>
      <c r="AD86" s="84"/>
      <c r="AE86" s="85"/>
      <c r="AF86" s="85"/>
      <c r="AI86" s="33"/>
      <c r="AJ86" s="39"/>
      <c r="AK86" s="39"/>
      <c r="AL86" s="39"/>
      <c r="AM86" s="76"/>
      <c r="AN86" s="39"/>
      <c r="AO86" s="39"/>
      <c r="AP86" s="33"/>
      <c r="AQ86" s="77"/>
      <c r="AR86" s="39"/>
      <c r="AS86" s="39"/>
      <c r="AT86" s="76"/>
      <c r="AU86" s="39"/>
      <c r="AV86" s="78"/>
      <c r="AW86" s="33"/>
      <c r="AX86" s="77"/>
      <c r="AY86" s="39"/>
      <c r="AZ86" s="39"/>
      <c r="BA86" s="76"/>
      <c r="BB86" s="39"/>
      <c r="BC86" s="78"/>
      <c r="BD86" s="33"/>
      <c r="BE86" s="77"/>
      <c r="BF86" s="39"/>
      <c r="BG86" s="39"/>
      <c r="BH86" s="76"/>
      <c r="BI86" s="39"/>
      <c r="BJ86" s="78"/>
      <c r="BK86" s="33"/>
    </row>
    <row r="87" spans="1:63" x14ac:dyDescent="0.35">
      <c r="A87" s="77"/>
      <c r="B87" s="39"/>
      <c r="C87" s="39"/>
      <c r="D87" s="39"/>
      <c r="E87" s="39"/>
      <c r="F87" s="73"/>
      <c r="G87" s="95">
        <f>Table1487453233343536331323334353[[#This Row],[Hours Worked]]*Table1487453233343536331323334353[[#This Row],[Rate]]</f>
        <v>0</v>
      </c>
      <c r="H87" s="116"/>
      <c r="I87" s="118">
        <f>IF(Table1487453233343536331323334353[[#This Row],[Equipment Used (Dropdown)]] &lt;&gt; "", RIGHT(Table1487453233343536331323334353[[#This Row],[Equipment Used (Dropdown)]],6),0)</f>
        <v>0</v>
      </c>
      <c r="J87" s="94"/>
      <c r="K87" s="95">
        <f>Table1487453233343536331323334353[[#This Row],[Rate (Auto selects)]]*Table1487453233343536331323334353[[#This Row],[Hours Used]]</f>
        <v>0</v>
      </c>
      <c r="S87" s="33"/>
      <c r="T87" s="39"/>
      <c r="U87" s="39"/>
      <c r="V87" s="39"/>
      <c r="W87" s="39"/>
      <c r="X87" s="39"/>
      <c r="Y87" s="112">
        <f>IF(X87 &lt;&gt; "", RIGHT(Table15775311283848586881828384858[[#This Row],[Class (Dropdown)]],6),0)</f>
        <v>0</v>
      </c>
      <c r="Z87" s="108"/>
      <c r="AA87" s="107"/>
      <c r="AB87" s="111">
        <f>Table15775311283848586881828384858[[#This Row],[Rate (Auto fill)]]*Table15775311283848586881828384858[[#This Row],[Hours Groomed]]</f>
        <v>0</v>
      </c>
      <c r="AC87" s="32"/>
      <c r="AD87" s="84"/>
      <c r="AE87" s="85"/>
      <c r="AF87" s="85"/>
      <c r="AI87" s="33"/>
      <c r="AJ87" s="39"/>
      <c r="AK87" s="39"/>
      <c r="AL87" s="39"/>
      <c r="AM87" s="76"/>
      <c r="AN87" s="39"/>
      <c r="AO87" s="39"/>
      <c r="AP87" s="33"/>
      <c r="AQ87" s="77"/>
      <c r="AR87" s="39"/>
      <c r="AS87" s="39"/>
      <c r="AT87" s="76"/>
      <c r="AU87" s="39"/>
      <c r="AV87" s="78"/>
      <c r="AW87" s="33"/>
      <c r="AX87" s="77"/>
      <c r="AY87" s="39"/>
      <c r="AZ87" s="39"/>
      <c r="BA87" s="76"/>
      <c r="BB87" s="39"/>
      <c r="BC87" s="78"/>
      <c r="BD87" s="33"/>
      <c r="BE87" s="77"/>
      <c r="BF87" s="39"/>
      <c r="BG87" s="39"/>
      <c r="BH87" s="76"/>
      <c r="BI87" s="39"/>
      <c r="BJ87" s="78"/>
      <c r="BK87" s="33"/>
    </row>
    <row r="88" spans="1:63" x14ac:dyDescent="0.35">
      <c r="A88" s="77"/>
      <c r="B88" s="39"/>
      <c r="C88" s="39"/>
      <c r="D88" s="39"/>
      <c r="E88" s="39"/>
      <c r="F88" s="73"/>
      <c r="G88" s="95">
        <f>Table1487453233343536331323334353[[#This Row],[Hours Worked]]*Table1487453233343536331323334353[[#This Row],[Rate]]</f>
        <v>0</v>
      </c>
      <c r="H88" s="116"/>
      <c r="I88" s="118">
        <f>IF(Table1487453233343536331323334353[[#This Row],[Equipment Used (Dropdown)]] &lt;&gt; "", RIGHT(Table1487453233343536331323334353[[#This Row],[Equipment Used (Dropdown)]],6),0)</f>
        <v>0</v>
      </c>
      <c r="J88" s="94"/>
      <c r="K88" s="95">
        <f>Table1487453233343536331323334353[[#This Row],[Rate (Auto selects)]]*Table1487453233343536331323334353[[#This Row],[Hours Used]]</f>
        <v>0</v>
      </c>
      <c r="S88" s="33"/>
      <c r="T88" s="39"/>
      <c r="U88" s="39"/>
      <c r="V88" s="39"/>
      <c r="W88" s="39"/>
      <c r="X88" s="39"/>
      <c r="Y88" s="112">
        <f>IF(X88 &lt;&gt; "", RIGHT(Table15775311283848586881828384858[[#This Row],[Class (Dropdown)]],6),0)</f>
        <v>0</v>
      </c>
      <c r="Z88" s="108"/>
      <c r="AA88" s="107"/>
      <c r="AB88" s="111">
        <f>Table15775311283848586881828384858[[#This Row],[Rate (Auto fill)]]*Table15775311283848586881828384858[[#This Row],[Hours Groomed]]</f>
        <v>0</v>
      </c>
      <c r="AC88" s="32"/>
      <c r="AD88" s="84"/>
      <c r="AE88" s="85"/>
      <c r="AF88" s="85"/>
      <c r="AI88" s="33"/>
      <c r="AJ88" s="39"/>
      <c r="AK88" s="39"/>
      <c r="AL88" s="39"/>
      <c r="AM88" s="76"/>
      <c r="AN88" s="39"/>
      <c r="AO88" s="39"/>
      <c r="AP88" s="33"/>
      <c r="AQ88" s="77"/>
      <c r="AR88" s="39"/>
      <c r="AS88" s="39"/>
      <c r="AT88" s="76"/>
      <c r="AU88" s="39"/>
      <c r="AV88" s="78"/>
      <c r="AW88" s="33"/>
      <c r="AX88" s="77"/>
      <c r="AY88" s="39"/>
      <c r="AZ88" s="39"/>
      <c r="BA88" s="76"/>
      <c r="BB88" s="39"/>
      <c r="BC88" s="78"/>
      <c r="BD88" s="33"/>
      <c r="BE88" s="77"/>
      <c r="BF88" s="39"/>
      <c r="BG88" s="39"/>
      <c r="BH88" s="76"/>
      <c r="BI88" s="39"/>
      <c r="BJ88" s="78"/>
      <c r="BK88" s="33"/>
    </row>
    <row r="89" spans="1:63" x14ac:dyDescent="0.35">
      <c r="A89" s="77"/>
      <c r="B89" s="39"/>
      <c r="C89" s="39"/>
      <c r="D89" s="39"/>
      <c r="E89" s="39"/>
      <c r="F89" s="73"/>
      <c r="G89" s="95">
        <f>Table1487453233343536331323334353[[#This Row],[Hours Worked]]*Table1487453233343536331323334353[[#This Row],[Rate]]</f>
        <v>0</v>
      </c>
      <c r="H89" s="116"/>
      <c r="I89" s="118">
        <f>IF(Table1487453233343536331323334353[[#This Row],[Equipment Used (Dropdown)]] &lt;&gt; "", RIGHT(Table1487453233343536331323334353[[#This Row],[Equipment Used (Dropdown)]],6),0)</f>
        <v>0</v>
      </c>
      <c r="J89" s="94"/>
      <c r="K89" s="95">
        <f>Table1487453233343536331323334353[[#This Row],[Rate (Auto selects)]]*Table1487453233343536331323334353[[#This Row],[Hours Used]]</f>
        <v>0</v>
      </c>
      <c r="S89" s="33"/>
      <c r="T89" s="39"/>
      <c r="U89" s="39"/>
      <c r="V89" s="39"/>
      <c r="W89" s="39"/>
      <c r="X89" s="39"/>
      <c r="Y89" s="112">
        <f>IF(X89 &lt;&gt; "", RIGHT(Table15775311283848586881828384858[[#This Row],[Class (Dropdown)]],6),0)</f>
        <v>0</v>
      </c>
      <c r="Z89" s="108"/>
      <c r="AA89" s="107"/>
      <c r="AB89" s="111">
        <f>Table15775311283848586881828384858[[#This Row],[Rate (Auto fill)]]*Table15775311283848586881828384858[[#This Row],[Hours Groomed]]</f>
        <v>0</v>
      </c>
      <c r="AC89" s="32"/>
      <c r="AD89" s="84"/>
      <c r="AE89" s="85"/>
      <c r="AF89" s="85"/>
      <c r="AI89" s="33"/>
      <c r="AJ89" s="39"/>
      <c r="AK89" s="39"/>
      <c r="AL89" s="39"/>
      <c r="AM89" s="76"/>
      <c r="AN89" s="39"/>
      <c r="AO89" s="39"/>
      <c r="AP89" s="33"/>
      <c r="AQ89" s="77"/>
      <c r="AR89" s="39"/>
      <c r="AS89" s="39"/>
      <c r="AT89" s="76"/>
      <c r="AU89" s="39"/>
      <c r="AV89" s="78"/>
      <c r="AW89" s="33"/>
      <c r="AX89" s="77"/>
      <c r="AY89" s="39"/>
      <c r="AZ89" s="39"/>
      <c r="BA89" s="76"/>
      <c r="BB89" s="39"/>
      <c r="BC89" s="78"/>
      <c r="BD89" s="33"/>
      <c r="BE89" s="77"/>
      <c r="BF89" s="39"/>
      <c r="BG89" s="39"/>
      <c r="BH89" s="76"/>
      <c r="BI89" s="39"/>
      <c r="BJ89" s="78"/>
      <c r="BK89" s="33"/>
    </row>
    <row r="90" spans="1:63" x14ac:dyDescent="0.35">
      <c r="A90" s="77"/>
      <c r="B90" s="39"/>
      <c r="C90" s="39"/>
      <c r="D90" s="39"/>
      <c r="E90" s="39"/>
      <c r="F90" s="73"/>
      <c r="G90" s="95">
        <f>Table1487453233343536331323334353[[#This Row],[Hours Worked]]*Table1487453233343536331323334353[[#This Row],[Rate]]</f>
        <v>0</v>
      </c>
      <c r="H90" s="116"/>
      <c r="I90" s="118">
        <f>IF(Table1487453233343536331323334353[[#This Row],[Equipment Used (Dropdown)]] &lt;&gt; "", RIGHT(Table1487453233343536331323334353[[#This Row],[Equipment Used (Dropdown)]],6),0)</f>
        <v>0</v>
      </c>
      <c r="J90" s="94"/>
      <c r="K90" s="95">
        <f>Table1487453233343536331323334353[[#This Row],[Rate (Auto selects)]]*Table1487453233343536331323334353[[#This Row],[Hours Used]]</f>
        <v>0</v>
      </c>
      <c r="S90" s="33"/>
      <c r="T90" s="39"/>
      <c r="U90" s="39"/>
      <c r="V90" s="39"/>
      <c r="W90" s="39"/>
      <c r="X90" s="39"/>
      <c r="Y90" s="112">
        <f>IF(X90 &lt;&gt; "", RIGHT(Table15775311283848586881828384858[[#This Row],[Class (Dropdown)]],6),0)</f>
        <v>0</v>
      </c>
      <c r="Z90" s="108"/>
      <c r="AA90" s="107"/>
      <c r="AB90" s="111">
        <f>Table15775311283848586881828384858[[#This Row],[Rate (Auto fill)]]*Table15775311283848586881828384858[[#This Row],[Hours Groomed]]</f>
        <v>0</v>
      </c>
      <c r="AC90" s="32"/>
      <c r="AD90" s="84"/>
      <c r="AE90" s="85"/>
      <c r="AF90" s="85"/>
      <c r="AI90" s="33"/>
      <c r="AJ90" s="39"/>
      <c r="AK90" s="39"/>
      <c r="AL90" s="39"/>
      <c r="AM90" s="76"/>
      <c r="AN90" s="39"/>
      <c r="AO90" s="39"/>
      <c r="AP90" s="33"/>
      <c r="AQ90" s="77"/>
      <c r="AR90" s="39"/>
      <c r="AS90" s="39"/>
      <c r="AT90" s="76"/>
      <c r="AU90" s="39"/>
      <c r="AV90" s="78"/>
      <c r="AW90" s="33"/>
      <c r="AX90" s="77"/>
      <c r="AY90" s="39"/>
      <c r="AZ90" s="39"/>
      <c r="BA90" s="76"/>
      <c r="BB90" s="39"/>
      <c r="BC90" s="78"/>
      <c r="BD90" s="33"/>
      <c r="BE90" s="77"/>
      <c r="BF90" s="39"/>
      <c r="BG90" s="39"/>
      <c r="BH90" s="76"/>
      <c r="BI90" s="39"/>
      <c r="BJ90" s="78"/>
      <c r="BK90" s="33"/>
    </row>
    <row r="91" spans="1:63" x14ac:dyDescent="0.35">
      <c r="A91" s="77"/>
      <c r="B91" s="39"/>
      <c r="C91" s="39"/>
      <c r="D91" s="39"/>
      <c r="E91" s="39"/>
      <c r="F91" s="73"/>
      <c r="G91" s="95">
        <f>Table1487453233343536331323334353[[#This Row],[Hours Worked]]*Table1487453233343536331323334353[[#This Row],[Rate]]</f>
        <v>0</v>
      </c>
      <c r="H91" s="116"/>
      <c r="I91" s="118">
        <f>IF(Table1487453233343536331323334353[[#This Row],[Equipment Used (Dropdown)]] &lt;&gt; "", RIGHT(Table1487453233343536331323334353[[#This Row],[Equipment Used (Dropdown)]],6),0)</f>
        <v>0</v>
      </c>
      <c r="J91" s="94"/>
      <c r="K91" s="95">
        <f>Table1487453233343536331323334353[[#This Row],[Rate (Auto selects)]]*Table1487453233343536331323334353[[#This Row],[Hours Used]]</f>
        <v>0</v>
      </c>
      <c r="S91" s="33"/>
      <c r="T91" s="39"/>
      <c r="U91" s="39"/>
      <c r="V91" s="39"/>
      <c r="W91" s="39"/>
      <c r="X91" s="39"/>
      <c r="Y91" s="112">
        <f>IF(X91 &lt;&gt; "", RIGHT(Table15775311283848586881828384858[[#This Row],[Class (Dropdown)]],6),0)</f>
        <v>0</v>
      </c>
      <c r="Z91" s="108"/>
      <c r="AA91" s="107"/>
      <c r="AB91" s="111">
        <f>Table15775311283848586881828384858[[#This Row],[Rate (Auto fill)]]*Table15775311283848586881828384858[[#This Row],[Hours Groomed]]</f>
        <v>0</v>
      </c>
      <c r="AC91" s="32"/>
      <c r="AD91" s="84"/>
      <c r="AE91" s="85"/>
      <c r="AF91" s="85"/>
      <c r="AI91" s="33"/>
      <c r="AJ91" s="39"/>
      <c r="AK91" s="39"/>
      <c r="AL91" s="39"/>
      <c r="AM91" s="76"/>
      <c r="AN91" s="39"/>
      <c r="AO91" s="39"/>
      <c r="AP91" s="33"/>
      <c r="AQ91" s="77"/>
      <c r="AR91" s="39"/>
      <c r="AS91" s="39"/>
      <c r="AT91" s="76"/>
      <c r="AU91" s="39"/>
      <c r="AV91" s="78"/>
      <c r="AW91" s="33"/>
      <c r="AX91" s="77"/>
      <c r="AY91" s="39"/>
      <c r="AZ91" s="39"/>
      <c r="BA91" s="76"/>
      <c r="BB91" s="39"/>
      <c r="BC91" s="78"/>
      <c r="BD91" s="33"/>
      <c r="BE91" s="77"/>
      <c r="BF91" s="39"/>
      <c r="BG91" s="39"/>
      <c r="BH91" s="76"/>
      <c r="BI91" s="39"/>
      <c r="BJ91" s="78"/>
      <c r="BK91" s="33"/>
    </row>
    <row r="92" spans="1:63" x14ac:dyDescent="0.35">
      <c r="A92" s="77"/>
      <c r="B92" s="39"/>
      <c r="C92" s="39"/>
      <c r="D92" s="39"/>
      <c r="E92" s="39"/>
      <c r="F92" s="73"/>
      <c r="G92" s="95">
        <f>Table1487453233343536331323334353[[#This Row],[Hours Worked]]*Table1487453233343536331323334353[[#This Row],[Rate]]</f>
        <v>0</v>
      </c>
      <c r="H92" s="116"/>
      <c r="I92" s="118">
        <f>IF(Table1487453233343536331323334353[[#This Row],[Equipment Used (Dropdown)]] &lt;&gt; "", RIGHT(Table1487453233343536331323334353[[#This Row],[Equipment Used (Dropdown)]],6),0)</f>
        <v>0</v>
      </c>
      <c r="J92" s="94"/>
      <c r="K92" s="95">
        <f>Table1487453233343536331323334353[[#This Row],[Rate (Auto selects)]]*Table1487453233343536331323334353[[#This Row],[Hours Used]]</f>
        <v>0</v>
      </c>
      <c r="S92" s="33"/>
      <c r="T92" s="39"/>
      <c r="U92" s="39"/>
      <c r="V92" s="39"/>
      <c r="W92" s="39"/>
      <c r="X92" s="39"/>
      <c r="Y92" s="112">
        <f>IF(X92 &lt;&gt; "", RIGHT(Table15775311283848586881828384858[[#This Row],[Class (Dropdown)]],6),0)</f>
        <v>0</v>
      </c>
      <c r="Z92" s="108"/>
      <c r="AA92" s="107"/>
      <c r="AB92" s="111">
        <f>Table15775311283848586881828384858[[#This Row],[Rate (Auto fill)]]*Table15775311283848586881828384858[[#This Row],[Hours Groomed]]</f>
        <v>0</v>
      </c>
      <c r="AC92" s="32"/>
      <c r="AD92" s="84"/>
      <c r="AE92" s="85"/>
      <c r="AF92" s="85"/>
      <c r="AI92" s="33"/>
      <c r="AJ92" s="39"/>
      <c r="AK92" s="39"/>
      <c r="AL92" s="39"/>
      <c r="AM92" s="76"/>
      <c r="AN92" s="39"/>
      <c r="AO92" s="39"/>
      <c r="AP92" s="33"/>
      <c r="AQ92" s="77"/>
      <c r="AR92" s="39"/>
      <c r="AS92" s="39"/>
      <c r="AT92" s="76"/>
      <c r="AU92" s="39"/>
      <c r="AV92" s="78"/>
      <c r="AW92" s="33"/>
      <c r="AX92" s="77"/>
      <c r="AY92" s="39"/>
      <c r="AZ92" s="39"/>
      <c r="BA92" s="76"/>
      <c r="BB92" s="39"/>
      <c r="BC92" s="78"/>
      <c r="BD92" s="33"/>
      <c r="BE92" s="77"/>
      <c r="BF92" s="39"/>
      <c r="BG92" s="39"/>
      <c r="BH92" s="76"/>
      <c r="BI92" s="39"/>
      <c r="BJ92" s="78"/>
      <c r="BK92" s="33"/>
    </row>
    <row r="93" spans="1:63" x14ac:dyDescent="0.35">
      <c r="A93" s="77"/>
      <c r="B93" s="39"/>
      <c r="C93" s="39"/>
      <c r="D93" s="39"/>
      <c r="E93" s="39"/>
      <c r="F93" s="73"/>
      <c r="G93" s="95">
        <f>Table1487453233343536331323334353[[#This Row],[Hours Worked]]*Table1487453233343536331323334353[[#This Row],[Rate]]</f>
        <v>0</v>
      </c>
      <c r="H93" s="116"/>
      <c r="I93" s="118">
        <f>IF(Table1487453233343536331323334353[[#This Row],[Equipment Used (Dropdown)]] &lt;&gt; "", RIGHT(Table1487453233343536331323334353[[#This Row],[Equipment Used (Dropdown)]],6),0)</f>
        <v>0</v>
      </c>
      <c r="J93" s="94"/>
      <c r="K93" s="95">
        <f>Table1487453233343536331323334353[[#This Row],[Rate (Auto selects)]]*Table1487453233343536331323334353[[#This Row],[Hours Used]]</f>
        <v>0</v>
      </c>
      <c r="S93" s="33"/>
      <c r="T93" s="39"/>
      <c r="U93" s="39"/>
      <c r="V93" s="39"/>
      <c r="W93" s="39"/>
      <c r="X93" s="39"/>
      <c r="Y93" s="112">
        <f>IF(X93 &lt;&gt; "", RIGHT(Table15775311283848586881828384858[[#This Row],[Class (Dropdown)]],6),0)</f>
        <v>0</v>
      </c>
      <c r="Z93" s="108"/>
      <c r="AA93" s="107"/>
      <c r="AB93" s="111">
        <f>Table15775311283848586881828384858[[#This Row],[Rate (Auto fill)]]*Table15775311283848586881828384858[[#This Row],[Hours Groomed]]</f>
        <v>0</v>
      </c>
      <c r="AC93" s="32"/>
      <c r="AD93" s="84"/>
      <c r="AE93" s="85"/>
      <c r="AF93" s="85"/>
      <c r="AI93" s="33"/>
      <c r="AJ93" s="39"/>
      <c r="AK93" s="39"/>
      <c r="AL93" s="39"/>
      <c r="AM93" s="76"/>
      <c r="AN93" s="39"/>
      <c r="AO93" s="39"/>
      <c r="AP93" s="33"/>
      <c r="AQ93" s="77"/>
      <c r="AR93" s="39"/>
      <c r="AS93" s="39"/>
      <c r="AT93" s="76"/>
      <c r="AU93" s="39"/>
      <c r="AV93" s="78"/>
      <c r="AW93" s="33"/>
      <c r="AX93" s="77"/>
      <c r="AY93" s="39"/>
      <c r="AZ93" s="39"/>
      <c r="BA93" s="76"/>
      <c r="BB93" s="39"/>
      <c r="BC93" s="78"/>
      <c r="BD93" s="33"/>
      <c r="BE93" s="77"/>
      <c r="BF93" s="39"/>
      <c r="BG93" s="39"/>
      <c r="BH93" s="76"/>
      <c r="BI93" s="39"/>
      <c r="BJ93" s="78"/>
      <c r="BK93" s="33"/>
    </row>
    <row r="94" spans="1:63" x14ac:dyDescent="0.35">
      <c r="A94" s="77"/>
      <c r="B94" s="39"/>
      <c r="C94" s="39"/>
      <c r="D94" s="39"/>
      <c r="E94" s="39"/>
      <c r="F94" s="73"/>
      <c r="G94" s="95">
        <f>Table1487453233343536331323334353[[#This Row],[Hours Worked]]*Table1487453233343536331323334353[[#This Row],[Rate]]</f>
        <v>0</v>
      </c>
      <c r="H94" s="116"/>
      <c r="I94" s="118">
        <f>IF(Table1487453233343536331323334353[[#This Row],[Equipment Used (Dropdown)]] &lt;&gt; "", RIGHT(Table1487453233343536331323334353[[#This Row],[Equipment Used (Dropdown)]],6),0)</f>
        <v>0</v>
      </c>
      <c r="J94" s="94"/>
      <c r="K94" s="95">
        <f>Table1487453233343536331323334353[[#This Row],[Rate (Auto selects)]]*Table1487453233343536331323334353[[#This Row],[Hours Used]]</f>
        <v>0</v>
      </c>
      <c r="S94" s="33"/>
      <c r="T94" s="39"/>
      <c r="U94" s="39"/>
      <c r="V94" s="39"/>
      <c r="W94" s="39"/>
      <c r="X94" s="39"/>
      <c r="Y94" s="112">
        <f>IF(X94 &lt;&gt; "", RIGHT(Table15775311283848586881828384858[[#This Row],[Class (Dropdown)]],6),0)</f>
        <v>0</v>
      </c>
      <c r="Z94" s="108"/>
      <c r="AA94" s="107"/>
      <c r="AB94" s="111">
        <f>Table15775311283848586881828384858[[#This Row],[Rate (Auto fill)]]*Table15775311283848586881828384858[[#This Row],[Hours Groomed]]</f>
        <v>0</v>
      </c>
      <c r="AC94" s="32"/>
      <c r="AD94" s="84"/>
      <c r="AE94" s="85"/>
      <c r="AF94" s="85"/>
      <c r="AI94" s="33"/>
      <c r="AJ94" s="39"/>
      <c r="AK94" s="39"/>
      <c r="AL94" s="39"/>
      <c r="AM94" s="76"/>
      <c r="AN94" s="39"/>
      <c r="AO94" s="39"/>
      <c r="AP94" s="33"/>
      <c r="AQ94" s="77"/>
      <c r="AR94" s="39"/>
      <c r="AS94" s="39"/>
      <c r="AT94" s="76"/>
      <c r="AU94" s="39"/>
      <c r="AV94" s="78"/>
      <c r="AW94" s="33"/>
      <c r="AX94" s="77"/>
      <c r="AY94" s="39"/>
      <c r="AZ94" s="39"/>
      <c r="BA94" s="76"/>
      <c r="BB94" s="39"/>
      <c r="BC94" s="78"/>
      <c r="BD94" s="33"/>
      <c r="BE94" s="77"/>
      <c r="BF94" s="39"/>
      <c r="BG94" s="39"/>
      <c r="BH94" s="76"/>
      <c r="BI94" s="39"/>
      <c r="BJ94" s="78"/>
      <c r="BK94" s="33"/>
    </row>
    <row r="95" spans="1:63" x14ac:dyDescent="0.35">
      <c r="A95" s="77"/>
      <c r="B95" s="39"/>
      <c r="C95" s="39"/>
      <c r="D95" s="39"/>
      <c r="E95" s="39"/>
      <c r="F95" s="73"/>
      <c r="G95" s="95">
        <f>Table1487453233343536331323334353[[#This Row],[Hours Worked]]*Table1487453233343536331323334353[[#This Row],[Rate]]</f>
        <v>0</v>
      </c>
      <c r="H95" s="116"/>
      <c r="I95" s="118">
        <f>IF(Table1487453233343536331323334353[[#This Row],[Equipment Used (Dropdown)]] &lt;&gt; "", RIGHT(Table1487453233343536331323334353[[#This Row],[Equipment Used (Dropdown)]],6),0)</f>
        <v>0</v>
      </c>
      <c r="J95" s="94"/>
      <c r="K95" s="95">
        <f>Table1487453233343536331323334353[[#This Row],[Rate (Auto selects)]]*Table1487453233343536331323334353[[#This Row],[Hours Used]]</f>
        <v>0</v>
      </c>
      <c r="S95" s="33"/>
      <c r="T95" s="39"/>
      <c r="U95" s="39"/>
      <c r="V95" s="39"/>
      <c r="W95" s="39"/>
      <c r="X95" s="39"/>
      <c r="Y95" s="112">
        <f>IF(X95 &lt;&gt; "", RIGHT(Table15775311283848586881828384858[[#This Row],[Class (Dropdown)]],6),0)</f>
        <v>0</v>
      </c>
      <c r="Z95" s="108"/>
      <c r="AA95" s="107"/>
      <c r="AB95" s="111">
        <f>Table15775311283848586881828384858[[#This Row],[Rate (Auto fill)]]*Table15775311283848586881828384858[[#This Row],[Hours Groomed]]</f>
        <v>0</v>
      </c>
      <c r="AC95" s="32"/>
      <c r="AD95" s="84"/>
      <c r="AE95" s="85"/>
      <c r="AF95" s="85"/>
      <c r="AI95" s="33"/>
      <c r="AJ95" s="39"/>
      <c r="AK95" s="39"/>
      <c r="AL95" s="39"/>
      <c r="AM95" s="76"/>
      <c r="AN95" s="39"/>
      <c r="AO95" s="39"/>
      <c r="AP95" s="33"/>
      <c r="AQ95" s="77"/>
      <c r="AR95" s="39"/>
      <c r="AS95" s="39"/>
      <c r="AT95" s="76"/>
      <c r="AU95" s="39"/>
      <c r="AV95" s="78"/>
      <c r="AW95" s="33"/>
      <c r="AX95" s="77"/>
      <c r="AY95" s="39"/>
      <c r="AZ95" s="39"/>
      <c r="BA95" s="76"/>
      <c r="BB95" s="39"/>
      <c r="BC95" s="78"/>
      <c r="BD95" s="33"/>
      <c r="BE95" s="77"/>
      <c r="BF95" s="39"/>
      <c r="BG95" s="39"/>
      <c r="BH95" s="76"/>
      <c r="BI95" s="39"/>
      <c r="BJ95" s="78"/>
      <c r="BK95" s="33"/>
    </row>
    <row r="96" spans="1:63" x14ac:dyDescent="0.35">
      <c r="A96" s="77"/>
      <c r="B96" s="39"/>
      <c r="C96" s="39"/>
      <c r="D96" s="39"/>
      <c r="E96" s="39"/>
      <c r="F96" s="73"/>
      <c r="G96" s="95">
        <f>Table1487453233343536331323334353[[#This Row],[Hours Worked]]*Table1487453233343536331323334353[[#This Row],[Rate]]</f>
        <v>0</v>
      </c>
      <c r="H96" s="116"/>
      <c r="I96" s="118">
        <f>IF(Table1487453233343536331323334353[[#This Row],[Equipment Used (Dropdown)]] &lt;&gt; "", RIGHT(Table1487453233343536331323334353[[#This Row],[Equipment Used (Dropdown)]],6),0)</f>
        <v>0</v>
      </c>
      <c r="J96" s="94"/>
      <c r="K96" s="95">
        <f>Table1487453233343536331323334353[[#This Row],[Rate (Auto selects)]]*Table1487453233343536331323334353[[#This Row],[Hours Used]]</f>
        <v>0</v>
      </c>
      <c r="S96" s="33"/>
      <c r="T96" s="39"/>
      <c r="U96" s="39"/>
      <c r="V96" s="39"/>
      <c r="W96" s="39"/>
      <c r="X96" s="39"/>
      <c r="Y96" s="112">
        <f>IF(X96 &lt;&gt; "", RIGHT(Table15775311283848586881828384858[[#This Row],[Class (Dropdown)]],6),0)</f>
        <v>0</v>
      </c>
      <c r="Z96" s="108"/>
      <c r="AA96" s="107"/>
      <c r="AB96" s="111">
        <f>Table15775311283848586881828384858[[#This Row],[Rate (Auto fill)]]*Table15775311283848586881828384858[[#This Row],[Hours Groomed]]</f>
        <v>0</v>
      </c>
      <c r="AC96" s="32"/>
      <c r="AD96" s="84"/>
      <c r="AE96" s="85"/>
      <c r="AF96" s="85"/>
      <c r="AI96" s="33"/>
      <c r="AJ96" s="39"/>
      <c r="AK96" s="39"/>
      <c r="AL96" s="39"/>
      <c r="AM96" s="76"/>
      <c r="AN96" s="39"/>
      <c r="AO96" s="39"/>
      <c r="AP96" s="33"/>
      <c r="AQ96" s="77"/>
      <c r="AR96" s="39"/>
      <c r="AS96" s="39"/>
      <c r="AT96" s="76"/>
      <c r="AU96" s="39"/>
      <c r="AV96" s="78"/>
      <c r="AW96" s="33"/>
      <c r="AX96" s="77"/>
      <c r="AY96" s="39"/>
      <c r="AZ96" s="39"/>
      <c r="BA96" s="76"/>
      <c r="BB96" s="39"/>
      <c r="BC96" s="78"/>
      <c r="BD96" s="33"/>
      <c r="BE96" s="77"/>
      <c r="BF96" s="39"/>
      <c r="BG96" s="39"/>
      <c r="BH96" s="76"/>
      <c r="BI96" s="39"/>
      <c r="BJ96" s="78"/>
      <c r="BK96" s="33"/>
    </row>
    <row r="97" spans="1:63" x14ac:dyDescent="0.35">
      <c r="A97" s="77"/>
      <c r="B97" s="39"/>
      <c r="C97" s="39"/>
      <c r="D97" s="39"/>
      <c r="E97" s="39"/>
      <c r="F97" s="73"/>
      <c r="G97" s="95">
        <f>Table1487453233343536331323334353[[#This Row],[Hours Worked]]*Table1487453233343536331323334353[[#This Row],[Rate]]</f>
        <v>0</v>
      </c>
      <c r="H97" s="116"/>
      <c r="I97" s="118">
        <f>IF(Table1487453233343536331323334353[[#This Row],[Equipment Used (Dropdown)]] &lt;&gt; "", RIGHT(Table1487453233343536331323334353[[#This Row],[Equipment Used (Dropdown)]],6),0)</f>
        <v>0</v>
      </c>
      <c r="J97" s="94"/>
      <c r="K97" s="95">
        <f>Table1487453233343536331323334353[[#This Row],[Rate (Auto selects)]]*Table1487453233343536331323334353[[#This Row],[Hours Used]]</f>
        <v>0</v>
      </c>
      <c r="S97" s="33"/>
      <c r="T97" s="39"/>
      <c r="U97" s="39"/>
      <c r="V97" s="39"/>
      <c r="W97" s="39"/>
      <c r="X97" s="39"/>
      <c r="Y97" s="112">
        <f>IF(X97 &lt;&gt; "", RIGHT(Table15775311283848586881828384858[[#This Row],[Class (Dropdown)]],6),0)</f>
        <v>0</v>
      </c>
      <c r="Z97" s="108"/>
      <c r="AA97" s="107"/>
      <c r="AB97" s="111">
        <f>Table15775311283848586881828384858[[#This Row],[Rate (Auto fill)]]*Table15775311283848586881828384858[[#This Row],[Hours Groomed]]</f>
        <v>0</v>
      </c>
      <c r="AC97" s="32"/>
      <c r="AD97" s="84"/>
      <c r="AE97" s="85"/>
      <c r="AF97" s="85"/>
      <c r="AI97" s="33"/>
      <c r="AJ97" s="39"/>
      <c r="AK97" s="39"/>
      <c r="AL97" s="39"/>
      <c r="AM97" s="76"/>
      <c r="AN97" s="39"/>
      <c r="AO97" s="39"/>
      <c r="AP97" s="33"/>
      <c r="AQ97" s="77"/>
      <c r="AR97" s="39"/>
      <c r="AS97" s="39"/>
      <c r="AT97" s="76"/>
      <c r="AU97" s="39"/>
      <c r="AV97" s="78"/>
      <c r="AW97" s="33"/>
      <c r="AX97" s="77"/>
      <c r="AY97" s="39"/>
      <c r="AZ97" s="39"/>
      <c r="BA97" s="76"/>
      <c r="BB97" s="39"/>
      <c r="BC97" s="78"/>
      <c r="BD97" s="33"/>
      <c r="BE97" s="77"/>
      <c r="BF97" s="39"/>
      <c r="BG97" s="39"/>
      <c r="BH97" s="76"/>
      <c r="BI97" s="39"/>
      <c r="BJ97" s="78"/>
      <c r="BK97" s="33"/>
    </row>
    <row r="98" spans="1:63" x14ac:dyDescent="0.35">
      <c r="A98" s="77"/>
      <c r="B98" s="39"/>
      <c r="C98" s="39"/>
      <c r="D98" s="39"/>
      <c r="E98" s="39"/>
      <c r="F98" s="73"/>
      <c r="G98" s="95">
        <f>Table1487453233343536331323334353[[#This Row],[Hours Worked]]*Table1487453233343536331323334353[[#This Row],[Rate]]</f>
        <v>0</v>
      </c>
      <c r="H98" s="116"/>
      <c r="I98" s="118">
        <f>IF(Table1487453233343536331323334353[[#This Row],[Equipment Used (Dropdown)]] &lt;&gt; "", RIGHT(Table1487453233343536331323334353[[#This Row],[Equipment Used (Dropdown)]],6),0)</f>
        <v>0</v>
      </c>
      <c r="J98" s="94"/>
      <c r="K98" s="95">
        <f>Table1487453233343536331323334353[[#This Row],[Rate (Auto selects)]]*Table1487453233343536331323334353[[#This Row],[Hours Used]]</f>
        <v>0</v>
      </c>
      <c r="S98" s="33"/>
      <c r="T98" s="39"/>
      <c r="U98" s="39"/>
      <c r="V98" s="39"/>
      <c r="W98" s="39"/>
      <c r="X98" s="39"/>
      <c r="Y98" s="112">
        <f>IF(X98 &lt;&gt; "", RIGHT(Table15775311283848586881828384858[[#This Row],[Class (Dropdown)]],6),0)</f>
        <v>0</v>
      </c>
      <c r="Z98" s="108"/>
      <c r="AA98" s="107"/>
      <c r="AB98" s="111">
        <f>Table15775311283848586881828384858[[#This Row],[Rate (Auto fill)]]*Table15775311283848586881828384858[[#This Row],[Hours Groomed]]</f>
        <v>0</v>
      </c>
      <c r="AC98" s="32"/>
      <c r="AD98" s="84"/>
      <c r="AE98" s="85"/>
      <c r="AF98" s="85"/>
      <c r="AI98" s="33"/>
      <c r="AJ98" s="39"/>
      <c r="AK98" s="39"/>
      <c r="AL98" s="39"/>
      <c r="AM98" s="76"/>
      <c r="AN98" s="39"/>
      <c r="AO98" s="39"/>
      <c r="AP98" s="33"/>
      <c r="AQ98" s="77"/>
      <c r="AR98" s="39"/>
      <c r="AS98" s="39"/>
      <c r="AT98" s="76"/>
      <c r="AU98" s="39"/>
      <c r="AV98" s="78"/>
      <c r="AW98" s="33"/>
      <c r="AX98" s="77"/>
      <c r="AY98" s="39"/>
      <c r="AZ98" s="39"/>
      <c r="BA98" s="76"/>
      <c r="BB98" s="39"/>
      <c r="BC98" s="78"/>
      <c r="BD98" s="33"/>
      <c r="BE98" s="77"/>
      <c r="BF98" s="39"/>
      <c r="BG98" s="39"/>
      <c r="BH98" s="76"/>
      <c r="BI98" s="39"/>
      <c r="BJ98" s="78"/>
      <c r="BK98" s="33"/>
    </row>
    <row r="99" spans="1:63" x14ac:dyDescent="0.35">
      <c r="A99" s="77"/>
      <c r="B99" s="39"/>
      <c r="C99" s="39"/>
      <c r="D99" s="39"/>
      <c r="E99" s="39"/>
      <c r="F99" s="73"/>
      <c r="G99" s="95">
        <f>Table1487453233343536331323334353[[#This Row],[Hours Worked]]*Table1487453233343536331323334353[[#This Row],[Rate]]</f>
        <v>0</v>
      </c>
      <c r="H99" s="116"/>
      <c r="I99" s="118">
        <f>IF(Table1487453233343536331323334353[[#This Row],[Equipment Used (Dropdown)]] &lt;&gt; "", RIGHT(Table1487453233343536331323334353[[#This Row],[Equipment Used (Dropdown)]],6),0)</f>
        <v>0</v>
      </c>
      <c r="J99" s="94"/>
      <c r="K99" s="95">
        <f>Table1487453233343536331323334353[[#This Row],[Rate (Auto selects)]]*Table1487453233343536331323334353[[#This Row],[Hours Used]]</f>
        <v>0</v>
      </c>
      <c r="S99" s="33"/>
      <c r="T99" s="39"/>
      <c r="U99" s="39"/>
      <c r="V99" s="39"/>
      <c r="W99" s="39"/>
      <c r="X99" s="39"/>
      <c r="Y99" s="112">
        <f>IF(X99 &lt;&gt; "", RIGHT(Table15775311283848586881828384858[[#This Row],[Class (Dropdown)]],6),0)</f>
        <v>0</v>
      </c>
      <c r="Z99" s="108"/>
      <c r="AA99" s="107"/>
      <c r="AB99" s="111">
        <f>Table15775311283848586881828384858[[#This Row],[Rate (Auto fill)]]*Table15775311283848586881828384858[[#This Row],[Hours Groomed]]</f>
        <v>0</v>
      </c>
      <c r="AC99" s="32"/>
      <c r="AD99" s="84"/>
      <c r="AE99" s="85"/>
      <c r="AF99" s="85"/>
      <c r="AI99" s="33"/>
      <c r="AJ99" s="39"/>
      <c r="AK99" s="39"/>
      <c r="AL99" s="39"/>
      <c r="AM99" s="76"/>
      <c r="AN99" s="39"/>
      <c r="AO99" s="39"/>
      <c r="AP99" s="33"/>
      <c r="AQ99" s="77"/>
      <c r="AR99" s="39"/>
      <c r="AS99" s="39"/>
      <c r="AT99" s="76"/>
      <c r="AU99" s="39"/>
      <c r="AV99" s="78"/>
      <c r="AW99" s="33"/>
      <c r="AX99" s="77"/>
      <c r="AY99" s="39"/>
      <c r="AZ99" s="39"/>
      <c r="BA99" s="76"/>
      <c r="BB99" s="39"/>
      <c r="BC99" s="78"/>
      <c r="BD99" s="33"/>
      <c r="BE99" s="77"/>
      <c r="BF99" s="39"/>
      <c r="BG99" s="39"/>
      <c r="BH99" s="76"/>
      <c r="BI99" s="39"/>
      <c r="BJ99" s="78"/>
      <c r="BK99" s="33"/>
    </row>
    <row r="100" spans="1:63" x14ac:dyDescent="0.35">
      <c r="A100" s="77"/>
      <c r="B100" s="39"/>
      <c r="C100" s="39"/>
      <c r="D100" s="39"/>
      <c r="E100" s="39"/>
      <c r="F100" s="73"/>
      <c r="G100" s="95">
        <f>Table1487453233343536331323334353[[#This Row],[Hours Worked]]*Table1487453233343536331323334353[[#This Row],[Rate]]</f>
        <v>0</v>
      </c>
      <c r="H100" s="116"/>
      <c r="I100" s="118">
        <f>IF(Table1487453233343536331323334353[[#This Row],[Equipment Used (Dropdown)]] &lt;&gt; "", RIGHT(Table1487453233343536331323334353[[#This Row],[Equipment Used (Dropdown)]],6),0)</f>
        <v>0</v>
      </c>
      <c r="J100" s="94"/>
      <c r="K100" s="95">
        <f>Table1487453233343536331323334353[[#This Row],[Rate (Auto selects)]]*Table1487453233343536331323334353[[#This Row],[Hours Used]]</f>
        <v>0</v>
      </c>
      <c r="S100" s="33"/>
      <c r="T100" s="39"/>
      <c r="U100" s="39"/>
      <c r="V100" s="39"/>
      <c r="W100" s="39"/>
      <c r="X100" s="39"/>
      <c r="Y100" s="112">
        <f>IF(X100 &lt;&gt; "", RIGHT(Table15775311283848586881828384858[[#This Row],[Class (Dropdown)]],6),0)</f>
        <v>0</v>
      </c>
      <c r="Z100" s="108"/>
      <c r="AA100" s="107"/>
      <c r="AB100" s="111">
        <f>Table15775311283848586881828384858[[#This Row],[Rate (Auto fill)]]*Table15775311283848586881828384858[[#This Row],[Hours Groomed]]</f>
        <v>0</v>
      </c>
      <c r="AC100" s="32"/>
      <c r="AD100" s="84"/>
      <c r="AE100" s="85"/>
      <c r="AF100" s="85"/>
      <c r="AI100" s="33"/>
      <c r="AJ100" s="39"/>
      <c r="AK100" s="39"/>
      <c r="AL100" s="39"/>
      <c r="AM100" s="76"/>
      <c r="AN100" s="39"/>
      <c r="AO100" s="39"/>
      <c r="AP100" s="33"/>
      <c r="AQ100" s="77"/>
      <c r="AR100" s="39"/>
      <c r="AS100" s="39"/>
      <c r="AT100" s="76"/>
      <c r="AU100" s="39"/>
      <c r="AV100" s="78"/>
      <c r="AW100" s="33"/>
      <c r="AX100" s="77"/>
      <c r="AY100" s="39"/>
      <c r="AZ100" s="39"/>
      <c r="BA100" s="76"/>
      <c r="BB100" s="39"/>
      <c r="BC100" s="78"/>
      <c r="BD100" s="33"/>
      <c r="BE100" s="77"/>
      <c r="BF100" s="39"/>
      <c r="BG100" s="39"/>
      <c r="BH100" s="76"/>
      <c r="BI100" s="39"/>
      <c r="BJ100" s="78"/>
      <c r="BK100" s="33"/>
    </row>
    <row r="101" spans="1:63" x14ac:dyDescent="0.35">
      <c r="A101" s="77"/>
      <c r="B101" s="39"/>
      <c r="C101" s="39"/>
      <c r="D101" s="39"/>
      <c r="E101" s="39"/>
      <c r="F101" s="73"/>
      <c r="G101" s="95">
        <f>Table1487453233343536331323334353[[#This Row],[Hours Worked]]*Table1487453233343536331323334353[[#This Row],[Rate]]</f>
        <v>0</v>
      </c>
      <c r="H101" s="116"/>
      <c r="I101" s="118">
        <f>IF(Table1487453233343536331323334353[[#This Row],[Equipment Used (Dropdown)]] &lt;&gt; "", RIGHT(Table1487453233343536331323334353[[#This Row],[Equipment Used (Dropdown)]],6),0)</f>
        <v>0</v>
      </c>
      <c r="J101" s="94"/>
      <c r="K101" s="95">
        <f>Table1487453233343536331323334353[[#This Row],[Rate (Auto selects)]]*Table1487453233343536331323334353[[#This Row],[Hours Used]]</f>
        <v>0</v>
      </c>
      <c r="S101" s="33"/>
      <c r="T101" s="39"/>
      <c r="U101" s="39"/>
      <c r="V101" s="39"/>
      <c r="W101" s="39"/>
      <c r="X101" s="39"/>
      <c r="Y101" s="112">
        <f>IF(X101 &lt;&gt; "", RIGHT(Table15775311283848586881828384858[[#This Row],[Class (Dropdown)]],6),0)</f>
        <v>0</v>
      </c>
      <c r="Z101" s="108"/>
      <c r="AA101" s="107"/>
      <c r="AB101" s="111">
        <f>Table15775311283848586881828384858[[#This Row],[Rate (Auto fill)]]*Table15775311283848586881828384858[[#This Row],[Hours Groomed]]</f>
        <v>0</v>
      </c>
      <c r="AC101" s="32"/>
      <c r="AD101" s="84"/>
      <c r="AE101" s="85"/>
      <c r="AF101" s="85"/>
      <c r="AI101" s="33"/>
      <c r="AJ101" s="39"/>
      <c r="AK101" s="39"/>
      <c r="AL101" s="39"/>
      <c r="AM101" s="76"/>
      <c r="AN101" s="39"/>
      <c r="AO101" s="39"/>
      <c r="AP101" s="33"/>
      <c r="AQ101" s="77"/>
      <c r="AR101" s="39"/>
      <c r="AS101" s="39"/>
      <c r="AT101" s="76"/>
      <c r="AU101" s="39"/>
      <c r="AV101" s="78"/>
      <c r="AW101" s="33"/>
      <c r="AX101" s="77"/>
      <c r="AY101" s="39"/>
      <c r="AZ101" s="39"/>
      <c r="BA101" s="76"/>
      <c r="BB101" s="39"/>
      <c r="BC101" s="78"/>
      <c r="BD101" s="33"/>
      <c r="BE101" s="77"/>
      <c r="BF101" s="39"/>
      <c r="BG101" s="39"/>
      <c r="BH101" s="76"/>
      <c r="BI101" s="39"/>
      <c r="BJ101" s="78"/>
      <c r="BK101" s="33"/>
    </row>
    <row r="102" spans="1:63" x14ac:dyDescent="0.35">
      <c r="A102" s="77"/>
      <c r="B102" s="39"/>
      <c r="C102" s="39"/>
      <c r="D102" s="39"/>
      <c r="E102" s="39"/>
      <c r="F102" s="73"/>
      <c r="G102" s="95">
        <f>Table1487453233343536331323334353[[#This Row],[Hours Worked]]*Table1487453233343536331323334353[[#This Row],[Rate]]</f>
        <v>0</v>
      </c>
      <c r="H102" s="116"/>
      <c r="I102" s="118">
        <f>IF(Table1487453233343536331323334353[[#This Row],[Equipment Used (Dropdown)]] &lt;&gt; "", RIGHT(Table1487453233343536331323334353[[#This Row],[Equipment Used (Dropdown)]],6),0)</f>
        <v>0</v>
      </c>
      <c r="J102" s="94"/>
      <c r="K102" s="95">
        <f>Table1487453233343536331323334353[[#This Row],[Rate (Auto selects)]]*Table1487453233343536331323334353[[#This Row],[Hours Used]]</f>
        <v>0</v>
      </c>
      <c r="S102" s="33"/>
      <c r="T102" s="39"/>
      <c r="U102" s="39"/>
      <c r="V102" s="39"/>
      <c r="W102" s="39"/>
      <c r="X102" s="39"/>
      <c r="Y102" s="112">
        <f>IF(X102 &lt;&gt; "", RIGHT(Table15775311283848586881828384858[[#This Row],[Class (Dropdown)]],6),0)</f>
        <v>0</v>
      </c>
      <c r="Z102" s="108"/>
      <c r="AA102" s="107"/>
      <c r="AB102" s="111">
        <f>Table15775311283848586881828384858[[#This Row],[Rate (Auto fill)]]*Table15775311283848586881828384858[[#This Row],[Hours Groomed]]</f>
        <v>0</v>
      </c>
      <c r="AC102" s="32"/>
      <c r="AD102" s="84"/>
      <c r="AE102" s="85"/>
      <c r="AF102" s="85"/>
      <c r="AI102" s="33"/>
      <c r="AJ102" s="39"/>
      <c r="AK102" s="39"/>
      <c r="AL102" s="39"/>
      <c r="AM102" s="76"/>
      <c r="AN102" s="39"/>
      <c r="AO102" s="39"/>
      <c r="AP102" s="33"/>
      <c r="AQ102" s="77"/>
      <c r="AR102" s="39"/>
      <c r="AS102" s="39"/>
      <c r="AT102" s="76"/>
      <c r="AU102" s="39"/>
      <c r="AV102" s="78"/>
      <c r="AW102" s="33"/>
      <c r="AX102" s="77"/>
      <c r="AY102" s="39"/>
      <c r="AZ102" s="39"/>
      <c r="BA102" s="76"/>
      <c r="BB102" s="39"/>
      <c r="BC102" s="78"/>
      <c r="BD102" s="33"/>
      <c r="BE102" s="77"/>
      <c r="BF102" s="39"/>
      <c r="BG102" s="39"/>
      <c r="BH102" s="76"/>
      <c r="BI102" s="39"/>
      <c r="BJ102" s="78"/>
      <c r="BK102" s="33"/>
    </row>
    <row r="103" spans="1:63" x14ac:dyDescent="0.35">
      <c r="A103" s="77"/>
      <c r="B103" s="39"/>
      <c r="C103" s="39"/>
      <c r="D103" s="39"/>
      <c r="E103" s="39"/>
      <c r="F103" s="73"/>
      <c r="G103" s="95">
        <f>Table1487453233343536331323334353[[#This Row],[Hours Worked]]*Table1487453233343536331323334353[[#This Row],[Rate]]</f>
        <v>0</v>
      </c>
      <c r="H103" s="116"/>
      <c r="I103" s="118">
        <f>IF(Table1487453233343536331323334353[[#This Row],[Equipment Used (Dropdown)]] &lt;&gt; "", RIGHT(Table1487453233343536331323334353[[#This Row],[Equipment Used (Dropdown)]],6),0)</f>
        <v>0</v>
      </c>
      <c r="J103" s="94"/>
      <c r="K103" s="95">
        <f>Table1487453233343536331323334353[[#This Row],[Rate (Auto selects)]]*Table1487453233343536331323334353[[#This Row],[Hours Used]]</f>
        <v>0</v>
      </c>
      <c r="S103" s="33"/>
      <c r="T103" s="39"/>
      <c r="U103" s="39"/>
      <c r="V103" s="39"/>
      <c r="W103" s="39"/>
      <c r="X103" s="39"/>
      <c r="Y103" s="112">
        <f>IF(X103 &lt;&gt; "", RIGHT(Table15775311283848586881828384858[[#This Row],[Class (Dropdown)]],6),0)</f>
        <v>0</v>
      </c>
      <c r="Z103" s="108"/>
      <c r="AA103" s="107"/>
      <c r="AB103" s="111">
        <f>Table15775311283848586881828384858[[#This Row],[Rate (Auto fill)]]*Table15775311283848586881828384858[[#This Row],[Hours Groomed]]</f>
        <v>0</v>
      </c>
      <c r="AC103" s="32"/>
      <c r="AD103" s="84"/>
      <c r="AE103" s="85"/>
      <c r="AF103" s="85"/>
      <c r="AI103" s="33"/>
      <c r="AJ103" s="39"/>
      <c r="AK103" s="39"/>
      <c r="AL103" s="39"/>
      <c r="AM103" s="76"/>
      <c r="AN103" s="39"/>
      <c r="AO103" s="39"/>
      <c r="AP103" s="33"/>
      <c r="AQ103" s="77"/>
      <c r="AR103" s="39"/>
      <c r="AS103" s="39"/>
      <c r="AT103" s="76"/>
      <c r="AU103" s="39"/>
      <c r="AV103" s="78"/>
      <c r="AW103" s="33"/>
      <c r="AX103" s="77"/>
      <c r="AY103" s="39"/>
      <c r="AZ103" s="39"/>
      <c r="BA103" s="76"/>
      <c r="BB103" s="39"/>
      <c r="BC103" s="78"/>
      <c r="BD103" s="33"/>
      <c r="BE103" s="77"/>
      <c r="BF103" s="39"/>
      <c r="BG103" s="39"/>
      <c r="BH103" s="76"/>
      <c r="BI103" s="39"/>
      <c r="BJ103" s="78"/>
      <c r="BK103" s="33"/>
    </row>
    <row r="104" spans="1:63" x14ac:dyDescent="0.35">
      <c r="A104" s="77"/>
      <c r="B104" s="39"/>
      <c r="C104" s="39"/>
      <c r="D104" s="39"/>
      <c r="E104" s="39"/>
      <c r="F104" s="73"/>
      <c r="G104" s="95">
        <f>Table1487453233343536331323334353[[#This Row],[Hours Worked]]*Table1487453233343536331323334353[[#This Row],[Rate]]</f>
        <v>0</v>
      </c>
      <c r="H104" s="116"/>
      <c r="I104" s="118">
        <f>IF(Table1487453233343536331323334353[[#This Row],[Equipment Used (Dropdown)]] &lt;&gt; "", RIGHT(Table1487453233343536331323334353[[#This Row],[Equipment Used (Dropdown)]],6),0)</f>
        <v>0</v>
      </c>
      <c r="J104" s="94"/>
      <c r="K104" s="95">
        <f>Table1487453233343536331323334353[[#This Row],[Rate (Auto selects)]]*Table1487453233343536331323334353[[#This Row],[Hours Used]]</f>
        <v>0</v>
      </c>
      <c r="S104" s="33"/>
      <c r="T104" s="39"/>
      <c r="U104" s="39"/>
      <c r="V104" s="39"/>
      <c r="W104" s="39"/>
      <c r="X104" s="39"/>
      <c r="Y104" s="112">
        <f>IF(X104 &lt;&gt; "", RIGHT(Table15775311283848586881828384858[[#This Row],[Class (Dropdown)]],6),0)</f>
        <v>0</v>
      </c>
      <c r="Z104" s="108"/>
      <c r="AA104" s="107"/>
      <c r="AB104" s="111">
        <f>Table15775311283848586881828384858[[#This Row],[Rate (Auto fill)]]*Table15775311283848586881828384858[[#This Row],[Hours Groomed]]</f>
        <v>0</v>
      </c>
      <c r="AC104" s="32"/>
      <c r="AE104" s="85"/>
      <c r="AF104" s="85"/>
      <c r="AI104" s="33"/>
      <c r="AJ104" s="39"/>
      <c r="AK104" s="39"/>
      <c r="AL104" s="39"/>
      <c r="AM104" s="76"/>
      <c r="AN104" s="39"/>
      <c r="AO104" s="39"/>
      <c r="AP104" s="33"/>
      <c r="AQ104" s="77"/>
      <c r="AR104" s="39"/>
      <c r="AS104" s="39"/>
      <c r="AT104" s="76"/>
      <c r="AU104" s="39"/>
      <c r="AV104" s="78"/>
      <c r="AW104" s="33"/>
      <c r="AX104" s="77"/>
      <c r="AY104" s="39"/>
      <c r="AZ104" s="39"/>
      <c r="BA104" s="76"/>
      <c r="BB104" s="39"/>
      <c r="BC104" s="78"/>
      <c r="BD104" s="33"/>
      <c r="BE104" s="77"/>
      <c r="BF104" s="39"/>
      <c r="BG104" s="39"/>
      <c r="BH104" s="76"/>
      <c r="BI104" s="39"/>
      <c r="BJ104" s="78"/>
      <c r="BK104" s="33"/>
    </row>
    <row r="105" spans="1:63" x14ac:dyDescent="0.35">
      <c r="A105" s="77"/>
      <c r="B105" s="39"/>
      <c r="C105" s="39"/>
      <c r="D105" s="39"/>
      <c r="E105" s="39"/>
      <c r="F105" s="73"/>
      <c r="G105" s="95">
        <f>Table1487453233343536331323334353[[#This Row],[Hours Worked]]*Table1487453233343536331323334353[[#This Row],[Rate]]</f>
        <v>0</v>
      </c>
      <c r="H105" s="116"/>
      <c r="I105" s="118">
        <f>IF(Table1487453233343536331323334353[[#This Row],[Equipment Used (Dropdown)]] &lt;&gt; "", RIGHT(Table1487453233343536331323334353[[#This Row],[Equipment Used (Dropdown)]],6),0)</f>
        <v>0</v>
      </c>
      <c r="J105" s="94"/>
      <c r="K105" s="95">
        <f>Table1487453233343536331323334353[[#This Row],[Rate (Auto selects)]]*Table1487453233343536331323334353[[#This Row],[Hours Used]]</f>
        <v>0</v>
      </c>
      <c r="S105" s="33"/>
      <c r="T105" s="39"/>
      <c r="U105" s="39"/>
      <c r="V105" s="39"/>
      <c r="W105" s="39"/>
      <c r="X105" s="39"/>
      <c r="Y105" s="112">
        <f>IF(X105 &lt;&gt; "", RIGHT(Table15775311283848586881828384858[[#This Row],[Class (Dropdown)]],6),0)</f>
        <v>0</v>
      </c>
      <c r="Z105" s="108"/>
      <c r="AA105" s="107"/>
      <c r="AB105" s="111">
        <f>Table15775311283848586881828384858[[#This Row],[Rate (Auto fill)]]*Table15775311283848586881828384858[[#This Row],[Hours Groomed]]</f>
        <v>0</v>
      </c>
      <c r="AC105" s="32"/>
      <c r="AE105" s="85"/>
      <c r="AF105" s="85"/>
      <c r="AI105" s="33"/>
      <c r="AJ105" s="39"/>
      <c r="AK105" s="39"/>
      <c r="AL105" s="39"/>
      <c r="AM105" s="76"/>
      <c r="AN105" s="39"/>
      <c r="AO105" s="39"/>
      <c r="AP105" s="33"/>
      <c r="AQ105" s="77"/>
      <c r="AR105" s="39"/>
      <c r="AS105" s="39"/>
      <c r="AT105" s="76"/>
      <c r="AU105" s="39"/>
      <c r="AV105" s="78"/>
      <c r="AW105" s="33"/>
      <c r="AX105" s="77"/>
      <c r="AY105" s="39"/>
      <c r="AZ105" s="39"/>
      <c r="BA105" s="76"/>
      <c r="BB105" s="39"/>
      <c r="BC105" s="78"/>
      <c r="BD105" s="33"/>
      <c r="BE105" s="77"/>
      <c r="BF105" s="39"/>
      <c r="BG105" s="39"/>
      <c r="BH105" s="76"/>
      <c r="BI105" s="39"/>
      <c r="BJ105" s="78"/>
      <c r="BK105" s="33"/>
    </row>
    <row r="106" spans="1:63" x14ac:dyDescent="0.35">
      <c r="A106" s="77"/>
      <c r="B106" s="39"/>
      <c r="C106" s="39"/>
      <c r="D106" s="39"/>
      <c r="E106" s="39"/>
      <c r="F106" s="73"/>
      <c r="G106" s="95">
        <f>Table1487453233343536331323334353[[#This Row],[Hours Worked]]*Table1487453233343536331323334353[[#This Row],[Rate]]</f>
        <v>0</v>
      </c>
      <c r="H106" s="116"/>
      <c r="I106" s="118">
        <f>IF(Table1487453233343536331323334353[[#This Row],[Equipment Used (Dropdown)]] &lt;&gt; "", RIGHT(Table1487453233343536331323334353[[#This Row],[Equipment Used (Dropdown)]],6),0)</f>
        <v>0</v>
      </c>
      <c r="J106" s="94"/>
      <c r="K106" s="95">
        <f>Table1487453233343536331323334353[[#This Row],[Rate (Auto selects)]]*Table1487453233343536331323334353[[#This Row],[Hours Used]]</f>
        <v>0</v>
      </c>
      <c r="S106" s="33"/>
      <c r="T106" s="39"/>
      <c r="U106" s="39"/>
      <c r="V106" s="39"/>
      <c r="W106" s="39"/>
      <c r="X106" s="39"/>
      <c r="Y106" s="112">
        <f>IF(X106 &lt;&gt; "", RIGHT(Table15775311283848586881828384858[[#This Row],[Class (Dropdown)]],6),0)</f>
        <v>0</v>
      </c>
      <c r="Z106" s="108"/>
      <c r="AA106" s="107"/>
      <c r="AB106" s="111">
        <f>Table15775311283848586881828384858[[#This Row],[Rate (Auto fill)]]*Table15775311283848586881828384858[[#This Row],[Hours Groomed]]</f>
        <v>0</v>
      </c>
      <c r="AC106" s="32"/>
      <c r="AE106" s="85"/>
      <c r="AF106" s="85"/>
      <c r="AI106" s="33"/>
      <c r="AJ106" s="39"/>
      <c r="AK106" s="39"/>
      <c r="AL106" s="39"/>
      <c r="AM106" s="76"/>
      <c r="AN106" s="39"/>
      <c r="AO106" s="39"/>
      <c r="AP106" s="33"/>
      <c r="AQ106" s="77"/>
      <c r="AR106" s="39"/>
      <c r="AS106" s="39"/>
      <c r="AT106" s="76"/>
      <c r="AU106" s="39"/>
      <c r="AV106" s="78"/>
      <c r="AW106" s="33"/>
      <c r="AX106" s="77"/>
      <c r="AY106" s="39"/>
      <c r="AZ106" s="39"/>
      <c r="BA106" s="76"/>
      <c r="BB106" s="39"/>
      <c r="BC106" s="78"/>
      <c r="BD106" s="33"/>
      <c r="BE106" s="77"/>
      <c r="BF106" s="39"/>
      <c r="BG106" s="39"/>
      <c r="BH106" s="76"/>
      <c r="BI106" s="39"/>
      <c r="BJ106" s="78"/>
      <c r="BK106" s="33"/>
    </row>
    <row r="107" spans="1:63" x14ac:dyDescent="0.35">
      <c r="A107" s="77"/>
      <c r="B107" s="39"/>
      <c r="C107" s="39"/>
      <c r="D107" s="39"/>
      <c r="E107" s="39"/>
      <c r="F107" s="73"/>
      <c r="G107" s="95">
        <f>Table1487453233343536331323334353[[#This Row],[Hours Worked]]*Table1487453233343536331323334353[[#This Row],[Rate]]</f>
        <v>0</v>
      </c>
      <c r="H107" s="116"/>
      <c r="I107" s="118">
        <f>IF(Table1487453233343536331323334353[[#This Row],[Equipment Used (Dropdown)]] &lt;&gt; "", RIGHT(Table1487453233343536331323334353[[#This Row],[Equipment Used (Dropdown)]],6),0)</f>
        <v>0</v>
      </c>
      <c r="J107" s="94"/>
      <c r="K107" s="95">
        <f>Table1487453233343536331323334353[[#This Row],[Rate (Auto selects)]]*Table1487453233343536331323334353[[#This Row],[Hours Used]]</f>
        <v>0</v>
      </c>
      <c r="S107" s="33"/>
      <c r="T107" s="39"/>
      <c r="U107" s="39"/>
      <c r="V107" s="39"/>
      <c r="W107" s="39"/>
      <c r="X107" s="39"/>
      <c r="Y107" s="112">
        <f>IF(X107 &lt;&gt; "", RIGHT(Table15775311283848586881828384858[[#This Row],[Class (Dropdown)]],6),0)</f>
        <v>0</v>
      </c>
      <c r="Z107" s="108"/>
      <c r="AA107" s="107"/>
      <c r="AB107" s="111">
        <f>Table15775311283848586881828384858[[#This Row],[Rate (Auto fill)]]*Table15775311283848586881828384858[[#This Row],[Hours Groomed]]</f>
        <v>0</v>
      </c>
      <c r="AC107" s="32"/>
      <c r="AE107" s="85"/>
      <c r="AF107" s="85"/>
      <c r="AI107" s="33"/>
      <c r="AJ107" s="39"/>
      <c r="AK107" s="39"/>
      <c r="AL107" s="39"/>
      <c r="AM107" s="76"/>
      <c r="AN107" s="39"/>
      <c r="AO107" s="39"/>
      <c r="AP107" s="33"/>
      <c r="AQ107" s="77"/>
      <c r="AR107" s="39"/>
      <c r="AS107" s="39"/>
      <c r="AT107" s="76"/>
      <c r="AU107" s="39"/>
      <c r="AV107" s="78"/>
      <c r="AW107" s="33"/>
      <c r="AX107" s="77"/>
      <c r="AY107" s="39"/>
      <c r="AZ107" s="39"/>
      <c r="BA107" s="76"/>
      <c r="BB107" s="39"/>
      <c r="BC107" s="78"/>
      <c r="BD107" s="33"/>
      <c r="BE107" s="77"/>
      <c r="BF107" s="39"/>
      <c r="BG107" s="39"/>
      <c r="BH107" s="76"/>
      <c r="BI107" s="39"/>
      <c r="BJ107" s="78"/>
      <c r="BK107" s="33"/>
    </row>
    <row r="108" spans="1:63" x14ac:dyDescent="0.35">
      <c r="A108" s="77"/>
      <c r="B108" s="39"/>
      <c r="C108" s="39"/>
      <c r="D108" s="39"/>
      <c r="E108" s="39"/>
      <c r="F108" s="73"/>
      <c r="G108" s="95">
        <f>Table1487453233343536331323334353[[#This Row],[Hours Worked]]*Table1487453233343536331323334353[[#This Row],[Rate]]</f>
        <v>0</v>
      </c>
      <c r="H108" s="116"/>
      <c r="I108" s="118">
        <f>IF(Table1487453233343536331323334353[[#This Row],[Equipment Used (Dropdown)]] &lt;&gt; "", RIGHT(Table1487453233343536331323334353[[#This Row],[Equipment Used (Dropdown)]],6),0)</f>
        <v>0</v>
      </c>
      <c r="J108" s="94"/>
      <c r="K108" s="95">
        <f>Table1487453233343536331323334353[[#This Row],[Rate (Auto selects)]]*Table1487453233343536331323334353[[#This Row],[Hours Used]]</f>
        <v>0</v>
      </c>
      <c r="S108" s="33"/>
      <c r="T108" s="39"/>
      <c r="U108" s="39"/>
      <c r="V108" s="39"/>
      <c r="W108" s="39"/>
      <c r="X108" s="39"/>
      <c r="Y108" s="112">
        <f>IF(X108 &lt;&gt; "", RIGHT(Table15775311283848586881828384858[[#This Row],[Class (Dropdown)]],6),0)</f>
        <v>0</v>
      </c>
      <c r="Z108" s="108"/>
      <c r="AA108" s="107"/>
      <c r="AB108" s="111">
        <f>Table15775311283848586881828384858[[#This Row],[Rate (Auto fill)]]*Table15775311283848586881828384858[[#This Row],[Hours Groomed]]</f>
        <v>0</v>
      </c>
      <c r="AC108" s="32"/>
      <c r="AE108" s="85"/>
      <c r="AF108" s="85"/>
      <c r="AI108" s="33"/>
      <c r="AJ108" s="39"/>
      <c r="AK108" s="39"/>
      <c r="AL108" s="39"/>
      <c r="AM108" s="76"/>
      <c r="AN108" s="39"/>
      <c r="AO108" s="39"/>
      <c r="AP108" s="33"/>
      <c r="AQ108" s="77"/>
      <c r="AR108" s="39"/>
      <c r="AS108" s="39"/>
      <c r="AT108" s="76"/>
      <c r="AU108" s="39"/>
      <c r="AV108" s="78"/>
      <c r="AW108" s="33"/>
      <c r="AX108" s="77"/>
      <c r="AY108" s="39"/>
      <c r="AZ108" s="39"/>
      <c r="BA108" s="76"/>
      <c r="BB108" s="39"/>
      <c r="BC108" s="78"/>
      <c r="BD108" s="33"/>
      <c r="BE108" s="77"/>
      <c r="BF108" s="39"/>
      <c r="BG108" s="39"/>
      <c r="BH108" s="76"/>
      <c r="BI108" s="39"/>
      <c r="BJ108" s="78"/>
      <c r="BK108" s="33"/>
    </row>
    <row r="109" spans="1:63" x14ac:dyDescent="0.35">
      <c r="A109" s="77"/>
      <c r="B109" s="39"/>
      <c r="C109" s="39"/>
      <c r="D109" s="39"/>
      <c r="E109" s="39"/>
      <c r="F109" s="73"/>
      <c r="G109" s="95">
        <f>Table1487453233343536331323334353[[#This Row],[Hours Worked]]*Table1487453233343536331323334353[[#This Row],[Rate]]</f>
        <v>0</v>
      </c>
      <c r="H109" s="116"/>
      <c r="I109" s="118">
        <f>IF(Table1487453233343536331323334353[[#This Row],[Equipment Used (Dropdown)]] &lt;&gt; "", RIGHT(Table1487453233343536331323334353[[#This Row],[Equipment Used (Dropdown)]],6),0)</f>
        <v>0</v>
      </c>
      <c r="J109" s="94"/>
      <c r="K109" s="95">
        <f>Table1487453233343536331323334353[[#This Row],[Rate (Auto selects)]]*Table1487453233343536331323334353[[#This Row],[Hours Used]]</f>
        <v>0</v>
      </c>
      <c r="S109" s="33"/>
      <c r="T109" s="39"/>
      <c r="U109" s="39"/>
      <c r="V109" s="39"/>
      <c r="W109" s="39"/>
      <c r="X109" s="39"/>
      <c r="Y109" s="112">
        <f>IF(X109 &lt;&gt; "", RIGHT(Table15775311283848586881828384858[[#This Row],[Class (Dropdown)]],6),0)</f>
        <v>0</v>
      </c>
      <c r="Z109" s="108"/>
      <c r="AA109" s="107"/>
      <c r="AB109" s="111">
        <f>Table15775311283848586881828384858[[#This Row],[Rate (Auto fill)]]*Table15775311283848586881828384858[[#This Row],[Hours Groomed]]</f>
        <v>0</v>
      </c>
      <c r="AC109" s="32"/>
      <c r="AE109" s="85"/>
      <c r="AF109" s="85"/>
      <c r="AI109" s="33"/>
      <c r="AJ109" s="39"/>
      <c r="AK109" s="39"/>
      <c r="AL109" s="39"/>
      <c r="AM109" s="76"/>
      <c r="AN109" s="39"/>
      <c r="AO109" s="39"/>
      <c r="AP109" s="33"/>
      <c r="AQ109" s="77"/>
      <c r="AR109" s="39"/>
      <c r="AS109" s="39"/>
      <c r="AT109" s="76"/>
      <c r="AU109" s="39"/>
      <c r="AV109" s="78"/>
      <c r="AW109" s="33"/>
      <c r="AX109" s="77"/>
      <c r="AY109" s="39"/>
      <c r="AZ109" s="39"/>
      <c r="BA109" s="76"/>
      <c r="BB109" s="39"/>
      <c r="BC109" s="78"/>
      <c r="BD109" s="33"/>
      <c r="BE109" s="77"/>
      <c r="BF109" s="39"/>
      <c r="BG109" s="39"/>
      <c r="BH109" s="76"/>
      <c r="BI109" s="39"/>
      <c r="BJ109" s="78"/>
      <c r="BK109" s="33"/>
    </row>
    <row r="110" spans="1:63" x14ac:dyDescent="0.35">
      <c r="A110" s="77"/>
      <c r="B110" s="39"/>
      <c r="C110" s="39"/>
      <c r="D110" s="39"/>
      <c r="E110" s="39"/>
      <c r="F110" s="73"/>
      <c r="G110" s="95">
        <f>Table1487453233343536331323334353[[#This Row],[Hours Worked]]*Table1487453233343536331323334353[[#This Row],[Rate]]</f>
        <v>0</v>
      </c>
      <c r="H110" s="116"/>
      <c r="I110" s="118">
        <f>IF(Table1487453233343536331323334353[[#This Row],[Equipment Used (Dropdown)]] &lt;&gt; "", RIGHT(Table1487453233343536331323334353[[#This Row],[Equipment Used (Dropdown)]],6),0)</f>
        <v>0</v>
      </c>
      <c r="J110" s="94"/>
      <c r="K110" s="95">
        <f>Table1487453233343536331323334353[[#This Row],[Rate (Auto selects)]]*Table1487453233343536331323334353[[#This Row],[Hours Used]]</f>
        <v>0</v>
      </c>
      <c r="S110" s="33"/>
      <c r="T110" s="39"/>
      <c r="U110" s="39"/>
      <c r="V110" s="39"/>
      <c r="W110" s="39"/>
      <c r="X110" s="39"/>
      <c r="Y110" s="112">
        <f>IF(X110 &lt;&gt; "", RIGHT(Table15775311283848586881828384858[[#This Row],[Class (Dropdown)]],6),0)</f>
        <v>0</v>
      </c>
      <c r="Z110" s="108"/>
      <c r="AA110" s="107"/>
      <c r="AB110" s="111">
        <f>Table15775311283848586881828384858[[#This Row],[Rate (Auto fill)]]*Table15775311283848586881828384858[[#This Row],[Hours Groomed]]</f>
        <v>0</v>
      </c>
      <c r="AC110" s="32"/>
      <c r="AE110" s="85"/>
      <c r="AF110" s="85"/>
      <c r="AI110" s="33"/>
      <c r="AJ110" s="39"/>
      <c r="AK110" s="39"/>
      <c r="AL110" s="39"/>
      <c r="AM110" s="76"/>
      <c r="AN110" s="39"/>
      <c r="AO110" s="39"/>
      <c r="AP110" s="33"/>
      <c r="AQ110" s="77"/>
      <c r="AR110" s="39"/>
      <c r="AS110" s="39"/>
      <c r="AT110" s="76"/>
      <c r="AU110" s="39"/>
      <c r="AV110" s="78"/>
      <c r="AW110" s="33"/>
      <c r="AX110" s="77"/>
      <c r="AY110" s="39"/>
      <c r="AZ110" s="39"/>
      <c r="BA110" s="76"/>
      <c r="BB110" s="39"/>
      <c r="BC110" s="78"/>
      <c r="BD110" s="33"/>
      <c r="BE110" s="77"/>
      <c r="BF110" s="39"/>
      <c r="BG110" s="39"/>
      <c r="BH110" s="76"/>
      <c r="BI110" s="39"/>
      <c r="BJ110" s="78"/>
      <c r="BK110" s="33"/>
    </row>
    <row r="111" spans="1:63" x14ac:dyDescent="0.35">
      <c r="A111" s="77"/>
      <c r="B111" s="39"/>
      <c r="C111" s="39"/>
      <c r="D111" s="39"/>
      <c r="E111" s="39"/>
      <c r="F111" s="73"/>
      <c r="G111" s="95">
        <f>Table1487453233343536331323334353[[#This Row],[Hours Worked]]*Table1487453233343536331323334353[[#This Row],[Rate]]</f>
        <v>0</v>
      </c>
      <c r="H111" s="116"/>
      <c r="I111" s="118">
        <f>IF(Table1487453233343536331323334353[[#This Row],[Equipment Used (Dropdown)]] &lt;&gt; "", RIGHT(Table1487453233343536331323334353[[#This Row],[Equipment Used (Dropdown)]],6),0)</f>
        <v>0</v>
      </c>
      <c r="J111" s="94"/>
      <c r="K111" s="95">
        <f>Table1487453233343536331323334353[[#This Row],[Rate (Auto selects)]]*Table1487453233343536331323334353[[#This Row],[Hours Used]]</f>
        <v>0</v>
      </c>
      <c r="S111" s="33"/>
      <c r="T111" s="39"/>
      <c r="U111" s="39"/>
      <c r="V111" s="39"/>
      <c r="W111" s="39"/>
      <c r="X111" s="39"/>
      <c r="Y111" s="112">
        <f>IF(X111 &lt;&gt; "", RIGHT(Table15775311283848586881828384858[[#This Row],[Class (Dropdown)]],6),0)</f>
        <v>0</v>
      </c>
      <c r="Z111" s="108"/>
      <c r="AA111" s="107"/>
      <c r="AB111" s="111">
        <f>Table15775311283848586881828384858[[#This Row],[Rate (Auto fill)]]*Table15775311283848586881828384858[[#This Row],[Hours Groomed]]</f>
        <v>0</v>
      </c>
      <c r="AC111" s="32"/>
      <c r="AE111" s="85"/>
      <c r="AF111" s="85"/>
      <c r="AI111" s="33"/>
      <c r="AJ111" s="39"/>
      <c r="AK111" s="39"/>
      <c r="AL111" s="39"/>
      <c r="AM111" s="76"/>
      <c r="AN111" s="39"/>
      <c r="AO111" s="39"/>
      <c r="AP111" s="33"/>
      <c r="AQ111" s="77"/>
      <c r="AR111" s="39"/>
      <c r="AS111" s="39"/>
      <c r="AT111" s="76"/>
      <c r="AU111" s="39"/>
      <c r="AV111" s="78"/>
      <c r="AW111" s="33"/>
      <c r="AX111" s="77"/>
      <c r="AY111" s="39"/>
      <c r="AZ111" s="39"/>
      <c r="BA111" s="76"/>
      <c r="BB111" s="39"/>
      <c r="BC111" s="78"/>
      <c r="BD111" s="33"/>
      <c r="BE111" s="77"/>
      <c r="BF111" s="39"/>
      <c r="BG111" s="39"/>
      <c r="BH111" s="76"/>
      <c r="BI111" s="39"/>
      <c r="BJ111" s="78"/>
      <c r="BK111" s="33"/>
    </row>
    <row r="112" spans="1:63" x14ac:dyDescent="0.35">
      <c r="A112" s="77"/>
      <c r="B112" s="39"/>
      <c r="C112" s="39"/>
      <c r="D112" s="39"/>
      <c r="E112" s="39"/>
      <c r="F112" s="73"/>
      <c r="G112" s="95">
        <f>Table1487453233343536331323334353[[#This Row],[Hours Worked]]*Table1487453233343536331323334353[[#This Row],[Rate]]</f>
        <v>0</v>
      </c>
      <c r="H112" s="116"/>
      <c r="I112" s="118">
        <f>IF(Table1487453233343536331323334353[[#This Row],[Equipment Used (Dropdown)]] &lt;&gt; "", RIGHT(Table1487453233343536331323334353[[#This Row],[Equipment Used (Dropdown)]],6),0)</f>
        <v>0</v>
      </c>
      <c r="J112" s="94"/>
      <c r="K112" s="95">
        <f>Table1487453233343536331323334353[[#This Row],[Rate (Auto selects)]]*Table1487453233343536331323334353[[#This Row],[Hours Used]]</f>
        <v>0</v>
      </c>
      <c r="S112" s="33"/>
      <c r="T112" s="39"/>
      <c r="U112" s="39"/>
      <c r="V112" s="39"/>
      <c r="W112" s="39"/>
      <c r="X112" s="39"/>
      <c r="Y112" s="112">
        <f>IF(X112 &lt;&gt; "", RIGHT(Table15775311283848586881828384858[[#This Row],[Class (Dropdown)]],6),0)</f>
        <v>0</v>
      </c>
      <c r="Z112" s="108"/>
      <c r="AA112" s="107"/>
      <c r="AB112" s="111">
        <f>Table15775311283848586881828384858[[#This Row],[Rate (Auto fill)]]*Table15775311283848586881828384858[[#This Row],[Hours Groomed]]</f>
        <v>0</v>
      </c>
      <c r="AC112" s="32"/>
      <c r="AE112" s="85"/>
      <c r="AF112" s="85"/>
      <c r="AI112" s="33"/>
      <c r="AJ112" s="39"/>
      <c r="AK112" s="39"/>
      <c r="AL112" s="39"/>
      <c r="AM112" s="76"/>
      <c r="AN112" s="39"/>
      <c r="AO112" s="39"/>
      <c r="AP112" s="33"/>
      <c r="AQ112" s="77"/>
      <c r="AR112" s="39"/>
      <c r="AS112" s="39"/>
      <c r="AT112" s="76"/>
      <c r="AU112" s="39"/>
      <c r="AV112" s="78"/>
      <c r="AW112" s="33"/>
      <c r="AX112" s="77"/>
      <c r="AY112" s="39"/>
      <c r="AZ112" s="39"/>
      <c r="BA112" s="76"/>
      <c r="BB112" s="39"/>
      <c r="BC112" s="78"/>
      <c r="BD112" s="33"/>
      <c r="BE112" s="77"/>
      <c r="BF112" s="39"/>
      <c r="BG112" s="39"/>
      <c r="BH112" s="76"/>
      <c r="BI112" s="39"/>
      <c r="BJ112" s="78"/>
      <c r="BK112" s="33"/>
    </row>
    <row r="113" spans="1:63" x14ac:dyDescent="0.35">
      <c r="A113" s="77"/>
      <c r="B113" s="39"/>
      <c r="C113" s="39"/>
      <c r="D113" s="39"/>
      <c r="E113" s="39"/>
      <c r="F113" s="73"/>
      <c r="G113" s="95">
        <f>Table1487453233343536331323334353[[#This Row],[Hours Worked]]*Table1487453233343536331323334353[[#This Row],[Rate]]</f>
        <v>0</v>
      </c>
      <c r="H113" s="116"/>
      <c r="I113" s="118">
        <f>IF(Table1487453233343536331323334353[[#This Row],[Equipment Used (Dropdown)]] &lt;&gt; "", RIGHT(Table1487453233343536331323334353[[#This Row],[Equipment Used (Dropdown)]],6),0)</f>
        <v>0</v>
      </c>
      <c r="J113" s="94"/>
      <c r="K113" s="95">
        <f>Table1487453233343536331323334353[[#This Row],[Rate (Auto selects)]]*Table1487453233343536331323334353[[#This Row],[Hours Used]]</f>
        <v>0</v>
      </c>
      <c r="S113" s="33"/>
      <c r="T113" s="39"/>
      <c r="U113" s="39"/>
      <c r="V113" s="39"/>
      <c r="W113" s="39"/>
      <c r="X113" s="39"/>
      <c r="Y113" s="112">
        <f>IF(X113 &lt;&gt; "", RIGHT(Table15775311283848586881828384858[[#This Row],[Class (Dropdown)]],6),0)</f>
        <v>0</v>
      </c>
      <c r="Z113" s="108"/>
      <c r="AA113" s="107"/>
      <c r="AB113" s="111">
        <f>Table15775311283848586881828384858[[#This Row],[Rate (Auto fill)]]*Table15775311283848586881828384858[[#This Row],[Hours Groomed]]</f>
        <v>0</v>
      </c>
      <c r="AC113" s="32"/>
      <c r="AE113" s="85"/>
      <c r="AF113" s="85"/>
      <c r="AI113" s="33"/>
      <c r="AJ113" s="39"/>
      <c r="AK113" s="39"/>
      <c r="AL113" s="39"/>
      <c r="AM113" s="76"/>
      <c r="AN113" s="39"/>
      <c r="AO113" s="39"/>
      <c r="AP113" s="33"/>
      <c r="AQ113" s="77"/>
      <c r="AR113" s="39"/>
      <c r="AS113" s="39"/>
      <c r="AT113" s="76"/>
      <c r="AU113" s="39"/>
      <c r="AV113" s="78"/>
      <c r="AW113" s="33"/>
      <c r="AX113" s="77"/>
      <c r="AY113" s="39"/>
      <c r="AZ113" s="39"/>
      <c r="BA113" s="76"/>
      <c r="BB113" s="39"/>
      <c r="BC113" s="78"/>
      <c r="BD113" s="33"/>
      <c r="BE113" s="77"/>
      <c r="BF113" s="39"/>
      <c r="BG113" s="39"/>
      <c r="BH113" s="76"/>
      <c r="BI113" s="39"/>
      <c r="BJ113" s="78"/>
      <c r="BK113" s="33"/>
    </row>
    <row r="114" spans="1:63" x14ac:dyDescent="0.35">
      <c r="A114" s="77"/>
      <c r="B114" s="39"/>
      <c r="C114" s="39"/>
      <c r="D114" s="39"/>
      <c r="E114" s="39"/>
      <c r="F114" s="73"/>
      <c r="G114" s="95">
        <f>Table1487453233343536331323334353[[#This Row],[Hours Worked]]*Table1487453233343536331323334353[[#This Row],[Rate]]</f>
        <v>0</v>
      </c>
      <c r="H114" s="116"/>
      <c r="I114" s="118">
        <f>IF(Table1487453233343536331323334353[[#This Row],[Equipment Used (Dropdown)]] &lt;&gt; "", RIGHT(Table1487453233343536331323334353[[#This Row],[Equipment Used (Dropdown)]],6),0)</f>
        <v>0</v>
      </c>
      <c r="J114" s="94"/>
      <c r="K114" s="95">
        <f>Table1487453233343536331323334353[[#This Row],[Rate (Auto selects)]]*Table1487453233343536331323334353[[#This Row],[Hours Used]]</f>
        <v>0</v>
      </c>
      <c r="S114" s="33"/>
      <c r="T114" s="39"/>
      <c r="U114" s="39"/>
      <c r="V114" s="39"/>
      <c r="W114" s="39"/>
      <c r="X114" s="39"/>
      <c r="Y114" s="112">
        <f>IF(X114 &lt;&gt; "", RIGHT(Table15775311283848586881828384858[[#This Row],[Class (Dropdown)]],6),0)</f>
        <v>0</v>
      </c>
      <c r="Z114" s="108"/>
      <c r="AA114" s="107"/>
      <c r="AB114" s="111">
        <f>Table15775311283848586881828384858[[#This Row],[Rate (Auto fill)]]*Table15775311283848586881828384858[[#This Row],[Hours Groomed]]</f>
        <v>0</v>
      </c>
      <c r="AC114" s="32"/>
      <c r="AE114" s="85"/>
      <c r="AF114" s="85"/>
      <c r="AI114" s="33"/>
      <c r="AJ114" s="39"/>
      <c r="AK114" s="39"/>
      <c r="AL114" s="39"/>
      <c r="AM114" s="76"/>
      <c r="AN114" s="39"/>
      <c r="AO114" s="39"/>
      <c r="AP114" s="33"/>
      <c r="AQ114" s="77"/>
      <c r="AR114" s="39"/>
      <c r="AS114" s="39"/>
      <c r="AT114" s="76"/>
      <c r="AU114" s="39"/>
      <c r="AV114" s="78"/>
      <c r="AW114" s="33"/>
      <c r="AX114" s="77"/>
      <c r="AY114" s="39"/>
      <c r="AZ114" s="39"/>
      <c r="BA114" s="76"/>
      <c r="BB114" s="39"/>
      <c r="BC114" s="78"/>
      <c r="BD114" s="33"/>
      <c r="BE114" s="77"/>
      <c r="BF114" s="39"/>
      <c r="BG114" s="39"/>
      <c r="BH114" s="76"/>
      <c r="BI114" s="39"/>
      <c r="BJ114" s="78"/>
      <c r="BK114" s="33"/>
    </row>
    <row r="115" spans="1:63" x14ac:dyDescent="0.35">
      <c r="A115" s="77"/>
      <c r="B115" s="39"/>
      <c r="C115" s="39"/>
      <c r="D115" s="39"/>
      <c r="E115" s="39"/>
      <c r="F115" s="73"/>
      <c r="G115" s="95">
        <f>Table1487453233343536331323334353[[#This Row],[Hours Worked]]*Table1487453233343536331323334353[[#This Row],[Rate]]</f>
        <v>0</v>
      </c>
      <c r="H115" s="116"/>
      <c r="I115" s="118">
        <f>IF(Table1487453233343536331323334353[[#This Row],[Equipment Used (Dropdown)]] &lt;&gt; "", RIGHT(Table1487453233343536331323334353[[#This Row],[Equipment Used (Dropdown)]],6),0)</f>
        <v>0</v>
      </c>
      <c r="J115" s="94"/>
      <c r="K115" s="95">
        <f>Table1487453233343536331323334353[[#This Row],[Rate (Auto selects)]]*Table1487453233343536331323334353[[#This Row],[Hours Used]]</f>
        <v>0</v>
      </c>
      <c r="S115" s="33"/>
      <c r="T115" s="39"/>
      <c r="U115" s="39"/>
      <c r="V115" s="39"/>
      <c r="W115" s="39"/>
      <c r="X115" s="39"/>
      <c r="Y115" s="112">
        <f>IF(X115 &lt;&gt; "", RIGHT(Table15775311283848586881828384858[[#This Row],[Class (Dropdown)]],6),0)</f>
        <v>0</v>
      </c>
      <c r="Z115" s="108"/>
      <c r="AA115" s="107"/>
      <c r="AB115" s="111">
        <f>Table15775311283848586881828384858[[#This Row],[Rate (Auto fill)]]*Table15775311283848586881828384858[[#This Row],[Hours Groomed]]</f>
        <v>0</v>
      </c>
      <c r="AC115" s="32"/>
      <c r="AE115" s="85"/>
      <c r="AF115" s="85"/>
      <c r="AI115" s="33"/>
      <c r="AJ115" s="39"/>
      <c r="AK115" s="39"/>
      <c r="AL115" s="39"/>
      <c r="AM115" s="76"/>
      <c r="AN115" s="39"/>
      <c r="AO115" s="39"/>
      <c r="AP115" s="33"/>
      <c r="AQ115" s="77"/>
      <c r="AR115" s="39"/>
      <c r="AS115" s="39"/>
      <c r="AT115" s="76"/>
      <c r="AU115" s="39"/>
      <c r="AV115" s="78"/>
      <c r="AW115" s="33"/>
      <c r="AX115" s="77"/>
      <c r="AY115" s="39"/>
      <c r="AZ115" s="39"/>
      <c r="BA115" s="76"/>
      <c r="BB115" s="39"/>
      <c r="BC115" s="78"/>
      <c r="BD115" s="33"/>
      <c r="BE115" s="77"/>
      <c r="BF115" s="39"/>
      <c r="BG115" s="39"/>
      <c r="BH115" s="76"/>
      <c r="BI115" s="39"/>
      <c r="BJ115" s="78"/>
      <c r="BK115" s="33"/>
    </row>
    <row r="116" spans="1:63" x14ac:dyDescent="0.35">
      <c r="A116" s="77"/>
      <c r="B116" s="39"/>
      <c r="C116" s="39"/>
      <c r="D116" s="39"/>
      <c r="E116" s="39"/>
      <c r="F116" s="73"/>
      <c r="G116" s="95">
        <f>Table1487453233343536331323334353[[#This Row],[Hours Worked]]*Table1487453233343536331323334353[[#This Row],[Rate]]</f>
        <v>0</v>
      </c>
      <c r="H116" s="116"/>
      <c r="I116" s="118">
        <f>IF(Table1487453233343536331323334353[[#This Row],[Equipment Used (Dropdown)]] &lt;&gt; "", RIGHT(Table1487453233343536331323334353[[#This Row],[Equipment Used (Dropdown)]],6),0)</f>
        <v>0</v>
      </c>
      <c r="J116" s="94"/>
      <c r="K116" s="95">
        <f>Table1487453233343536331323334353[[#This Row],[Rate (Auto selects)]]*Table1487453233343536331323334353[[#This Row],[Hours Used]]</f>
        <v>0</v>
      </c>
      <c r="S116" s="33"/>
      <c r="T116" s="39"/>
      <c r="U116" s="39"/>
      <c r="V116" s="39"/>
      <c r="W116" s="39"/>
      <c r="X116" s="39"/>
      <c r="Y116" s="112">
        <f>IF(X116 &lt;&gt; "", RIGHT(Table15775311283848586881828384858[[#This Row],[Class (Dropdown)]],6),0)</f>
        <v>0</v>
      </c>
      <c r="Z116" s="108"/>
      <c r="AA116" s="107"/>
      <c r="AB116" s="111">
        <f>Table15775311283848586881828384858[[#This Row],[Rate (Auto fill)]]*Table15775311283848586881828384858[[#This Row],[Hours Groomed]]</f>
        <v>0</v>
      </c>
      <c r="AC116" s="32"/>
      <c r="AE116" s="85"/>
      <c r="AF116" s="85"/>
      <c r="AI116" s="33"/>
      <c r="AJ116" s="39"/>
      <c r="AK116" s="39"/>
      <c r="AL116" s="39"/>
      <c r="AM116" s="76"/>
      <c r="AN116" s="39"/>
      <c r="AO116" s="39"/>
      <c r="AP116" s="33"/>
      <c r="AQ116" s="77"/>
      <c r="AR116" s="39"/>
      <c r="AS116" s="39"/>
      <c r="AT116" s="76"/>
      <c r="AU116" s="39"/>
      <c r="AV116" s="78"/>
      <c r="AW116" s="33"/>
      <c r="AX116" s="77"/>
      <c r="AY116" s="39"/>
      <c r="AZ116" s="39"/>
      <c r="BA116" s="76"/>
      <c r="BB116" s="39"/>
      <c r="BC116" s="78"/>
      <c r="BD116" s="33"/>
      <c r="BE116" s="77"/>
      <c r="BF116" s="39"/>
      <c r="BG116" s="39"/>
      <c r="BH116" s="76"/>
      <c r="BI116" s="39"/>
      <c r="BJ116" s="78"/>
      <c r="BK116" s="33"/>
    </row>
    <row r="117" spans="1:63" x14ac:dyDescent="0.35">
      <c r="A117" s="77"/>
      <c r="B117" s="39"/>
      <c r="C117" s="39"/>
      <c r="D117" s="39"/>
      <c r="E117" s="39"/>
      <c r="F117" s="73"/>
      <c r="G117" s="95">
        <f>Table1487453233343536331323334353[[#This Row],[Hours Worked]]*Table1487453233343536331323334353[[#This Row],[Rate]]</f>
        <v>0</v>
      </c>
      <c r="H117" s="116"/>
      <c r="I117" s="118">
        <f>IF(Table1487453233343536331323334353[[#This Row],[Equipment Used (Dropdown)]] &lt;&gt; "", RIGHT(Table1487453233343536331323334353[[#This Row],[Equipment Used (Dropdown)]],6),0)</f>
        <v>0</v>
      </c>
      <c r="J117" s="94"/>
      <c r="K117" s="95">
        <f>Table1487453233343536331323334353[[#This Row],[Rate (Auto selects)]]*Table1487453233343536331323334353[[#This Row],[Hours Used]]</f>
        <v>0</v>
      </c>
      <c r="S117" s="33"/>
      <c r="T117" s="39"/>
      <c r="U117" s="39"/>
      <c r="V117" s="39"/>
      <c r="W117" s="39"/>
      <c r="X117" s="39"/>
      <c r="Y117" s="112">
        <f>IF(X117 &lt;&gt; "", RIGHT(Table15775311283848586881828384858[[#This Row],[Class (Dropdown)]],6),0)</f>
        <v>0</v>
      </c>
      <c r="Z117" s="108"/>
      <c r="AA117" s="107"/>
      <c r="AB117" s="111">
        <f>Table15775311283848586881828384858[[#This Row],[Rate (Auto fill)]]*Table15775311283848586881828384858[[#This Row],[Hours Groomed]]</f>
        <v>0</v>
      </c>
      <c r="AC117" s="32"/>
      <c r="AE117" s="85"/>
      <c r="AF117" s="85"/>
      <c r="AI117" s="33"/>
      <c r="AJ117" s="39"/>
      <c r="AK117" s="39"/>
      <c r="AL117" s="39"/>
      <c r="AM117" s="76"/>
      <c r="AN117" s="39"/>
      <c r="AO117" s="39"/>
      <c r="AP117" s="33"/>
      <c r="AQ117" s="77"/>
      <c r="AR117" s="39"/>
      <c r="AS117" s="39"/>
      <c r="AT117" s="76"/>
      <c r="AU117" s="39"/>
      <c r="AV117" s="78"/>
      <c r="AW117" s="33"/>
      <c r="AX117" s="77"/>
      <c r="AY117" s="39"/>
      <c r="AZ117" s="39"/>
      <c r="BA117" s="76"/>
      <c r="BB117" s="39"/>
      <c r="BC117" s="78"/>
      <c r="BD117" s="33"/>
      <c r="BE117" s="77"/>
      <c r="BF117" s="39"/>
      <c r="BG117" s="39"/>
      <c r="BH117" s="76"/>
      <c r="BI117" s="39"/>
      <c r="BJ117" s="78"/>
      <c r="BK117" s="33"/>
    </row>
    <row r="118" spans="1:63" x14ac:dyDescent="0.35">
      <c r="A118" s="77"/>
      <c r="B118" s="39"/>
      <c r="C118" s="39"/>
      <c r="D118" s="39"/>
      <c r="E118" s="39"/>
      <c r="F118" s="73"/>
      <c r="G118" s="95">
        <f>Table1487453233343536331323334353[[#This Row],[Hours Worked]]*Table1487453233343536331323334353[[#This Row],[Rate]]</f>
        <v>0</v>
      </c>
      <c r="H118" s="116"/>
      <c r="I118" s="118">
        <f>IF(Table1487453233343536331323334353[[#This Row],[Equipment Used (Dropdown)]] &lt;&gt; "", RIGHT(Table1487453233343536331323334353[[#This Row],[Equipment Used (Dropdown)]],6),0)</f>
        <v>0</v>
      </c>
      <c r="J118" s="94"/>
      <c r="K118" s="95">
        <f>Table1487453233343536331323334353[[#This Row],[Rate (Auto selects)]]*Table1487453233343536331323334353[[#This Row],[Hours Used]]</f>
        <v>0</v>
      </c>
      <c r="S118" s="33"/>
      <c r="T118" s="39"/>
      <c r="U118" s="39"/>
      <c r="V118" s="39"/>
      <c r="W118" s="39"/>
      <c r="X118" s="39"/>
      <c r="Y118" s="112">
        <f>IF(X118 &lt;&gt; "", RIGHT(Table15775311283848586881828384858[[#This Row],[Class (Dropdown)]],6),0)</f>
        <v>0</v>
      </c>
      <c r="Z118" s="108"/>
      <c r="AA118" s="107"/>
      <c r="AB118" s="111">
        <f>Table15775311283848586881828384858[[#This Row],[Rate (Auto fill)]]*Table15775311283848586881828384858[[#This Row],[Hours Groomed]]</f>
        <v>0</v>
      </c>
      <c r="AC118" s="32"/>
      <c r="AE118" s="85"/>
      <c r="AF118" s="85"/>
      <c r="AI118" s="33"/>
      <c r="AJ118" s="39"/>
      <c r="AK118" s="39"/>
      <c r="AL118" s="39"/>
      <c r="AM118" s="76"/>
      <c r="AN118" s="39"/>
      <c r="AO118" s="39"/>
      <c r="AP118" s="33"/>
      <c r="AQ118" s="77"/>
      <c r="AR118" s="39"/>
      <c r="AS118" s="39"/>
      <c r="AT118" s="76"/>
      <c r="AU118" s="39"/>
      <c r="AV118" s="78"/>
      <c r="AW118" s="33"/>
      <c r="AX118" s="77"/>
      <c r="AY118" s="39"/>
      <c r="AZ118" s="39"/>
      <c r="BA118" s="76"/>
      <c r="BB118" s="39"/>
      <c r="BC118" s="78"/>
      <c r="BD118" s="33"/>
      <c r="BE118" s="77"/>
      <c r="BF118" s="39"/>
      <c r="BG118" s="39"/>
      <c r="BH118" s="76"/>
      <c r="BI118" s="39"/>
      <c r="BJ118" s="78"/>
      <c r="BK118" s="33"/>
    </row>
    <row r="119" spans="1:63" x14ac:dyDescent="0.35">
      <c r="A119" s="77"/>
      <c r="B119" s="39"/>
      <c r="C119" s="39"/>
      <c r="D119" s="39"/>
      <c r="E119" s="39"/>
      <c r="F119" s="73"/>
      <c r="G119" s="95">
        <f>Table1487453233343536331323334353[[#This Row],[Hours Worked]]*Table1487453233343536331323334353[[#This Row],[Rate]]</f>
        <v>0</v>
      </c>
      <c r="H119" s="116"/>
      <c r="I119" s="118">
        <f>IF(Table1487453233343536331323334353[[#This Row],[Equipment Used (Dropdown)]] &lt;&gt; "", RIGHT(Table1487453233343536331323334353[[#This Row],[Equipment Used (Dropdown)]],6),0)</f>
        <v>0</v>
      </c>
      <c r="J119" s="94"/>
      <c r="K119" s="95">
        <f>Table1487453233343536331323334353[[#This Row],[Rate (Auto selects)]]*Table1487453233343536331323334353[[#This Row],[Hours Used]]</f>
        <v>0</v>
      </c>
      <c r="S119" s="33"/>
      <c r="T119" s="39"/>
      <c r="U119" s="39"/>
      <c r="V119" s="39"/>
      <c r="W119" s="39"/>
      <c r="X119" s="39"/>
      <c r="Y119" s="112">
        <f>IF(X119 &lt;&gt; "", RIGHT(Table15775311283848586881828384858[[#This Row],[Class (Dropdown)]],6),0)</f>
        <v>0</v>
      </c>
      <c r="Z119" s="108"/>
      <c r="AA119" s="107"/>
      <c r="AB119" s="111">
        <f>Table15775311283848586881828384858[[#This Row],[Rate (Auto fill)]]*Table15775311283848586881828384858[[#This Row],[Hours Groomed]]</f>
        <v>0</v>
      </c>
      <c r="AC119" s="32"/>
      <c r="AE119" s="85"/>
      <c r="AF119" s="85"/>
      <c r="AI119" s="33"/>
      <c r="AJ119" s="39"/>
      <c r="AK119" s="39"/>
      <c r="AL119" s="39"/>
      <c r="AM119" s="76"/>
      <c r="AN119" s="39"/>
      <c r="AO119" s="39"/>
      <c r="AP119" s="33"/>
      <c r="AQ119" s="77"/>
      <c r="AR119" s="39"/>
      <c r="AS119" s="39"/>
      <c r="AT119" s="76"/>
      <c r="AU119" s="39"/>
      <c r="AV119" s="78"/>
      <c r="AW119" s="33"/>
      <c r="AX119" s="77"/>
      <c r="AY119" s="39"/>
      <c r="AZ119" s="39"/>
      <c r="BA119" s="76"/>
      <c r="BB119" s="39"/>
      <c r="BC119" s="78"/>
      <c r="BD119" s="33"/>
      <c r="BE119" s="77"/>
      <c r="BF119" s="39"/>
      <c r="BG119" s="39"/>
      <c r="BH119" s="76"/>
      <c r="BI119" s="39"/>
      <c r="BJ119" s="78"/>
      <c r="BK119" s="33"/>
    </row>
    <row r="120" spans="1:63" x14ac:dyDescent="0.35">
      <c r="A120" s="77"/>
      <c r="B120" s="39"/>
      <c r="C120" s="39"/>
      <c r="D120" s="39"/>
      <c r="E120" s="39"/>
      <c r="F120" s="73"/>
      <c r="G120" s="95">
        <f>Table1487453233343536331323334353[[#This Row],[Hours Worked]]*Table1487453233343536331323334353[[#This Row],[Rate]]</f>
        <v>0</v>
      </c>
      <c r="H120" s="116"/>
      <c r="I120" s="118">
        <f>IF(Table1487453233343536331323334353[[#This Row],[Equipment Used (Dropdown)]] &lt;&gt; "", RIGHT(Table1487453233343536331323334353[[#This Row],[Equipment Used (Dropdown)]],6),0)</f>
        <v>0</v>
      </c>
      <c r="J120" s="94"/>
      <c r="K120" s="95">
        <f>Table1487453233343536331323334353[[#This Row],[Rate (Auto selects)]]*Table1487453233343536331323334353[[#This Row],[Hours Used]]</f>
        <v>0</v>
      </c>
      <c r="S120" s="33"/>
      <c r="T120" s="39"/>
      <c r="U120" s="39"/>
      <c r="V120" s="39"/>
      <c r="W120" s="39"/>
      <c r="X120" s="39"/>
      <c r="Y120" s="112">
        <f>IF(X120 &lt;&gt; "", RIGHT(Table15775311283848586881828384858[[#This Row],[Class (Dropdown)]],6),0)</f>
        <v>0</v>
      </c>
      <c r="Z120" s="108"/>
      <c r="AA120" s="107"/>
      <c r="AB120" s="111">
        <f>Table15775311283848586881828384858[[#This Row],[Rate (Auto fill)]]*Table15775311283848586881828384858[[#This Row],[Hours Groomed]]</f>
        <v>0</v>
      </c>
      <c r="AC120" s="32"/>
      <c r="AE120" s="85"/>
      <c r="AF120" s="85"/>
      <c r="AI120" s="33"/>
      <c r="AJ120" s="39"/>
      <c r="AK120" s="39"/>
      <c r="AL120" s="39"/>
      <c r="AM120" s="76"/>
      <c r="AN120" s="39"/>
      <c r="AO120" s="39"/>
      <c r="AP120" s="33"/>
      <c r="AQ120" s="77"/>
      <c r="AR120" s="39"/>
      <c r="AS120" s="39"/>
      <c r="AT120" s="76"/>
      <c r="AU120" s="39"/>
      <c r="AV120" s="78"/>
      <c r="AW120" s="33"/>
      <c r="AX120" s="77"/>
      <c r="AY120" s="39"/>
      <c r="AZ120" s="39"/>
      <c r="BA120" s="76"/>
      <c r="BB120" s="39"/>
      <c r="BC120" s="78"/>
      <c r="BD120" s="33"/>
      <c r="BE120" s="77"/>
      <c r="BF120" s="39"/>
      <c r="BG120" s="39"/>
      <c r="BH120" s="76"/>
      <c r="BI120" s="39"/>
      <c r="BJ120" s="78"/>
      <c r="BK120" s="33"/>
    </row>
    <row r="121" spans="1:63" x14ac:dyDescent="0.35">
      <c r="A121" s="77"/>
      <c r="B121" s="39"/>
      <c r="C121" s="39"/>
      <c r="D121" s="39"/>
      <c r="E121" s="39"/>
      <c r="F121" s="73"/>
      <c r="G121" s="95">
        <f>Table1487453233343536331323334353[[#This Row],[Hours Worked]]*Table1487453233343536331323334353[[#This Row],[Rate]]</f>
        <v>0</v>
      </c>
      <c r="H121" s="116"/>
      <c r="I121" s="118">
        <f>IF(Table1487453233343536331323334353[[#This Row],[Equipment Used (Dropdown)]] &lt;&gt; "", RIGHT(Table1487453233343536331323334353[[#This Row],[Equipment Used (Dropdown)]],6),0)</f>
        <v>0</v>
      </c>
      <c r="J121" s="94"/>
      <c r="K121" s="95">
        <f>Table1487453233343536331323334353[[#This Row],[Rate (Auto selects)]]*Table1487453233343536331323334353[[#This Row],[Hours Used]]</f>
        <v>0</v>
      </c>
      <c r="S121" s="33"/>
      <c r="T121" s="39"/>
      <c r="U121" s="39"/>
      <c r="V121" s="39"/>
      <c r="W121" s="39"/>
      <c r="X121" s="39"/>
      <c r="Y121" s="112">
        <f>IF(X121 &lt;&gt; "", RIGHT(Table15775311283848586881828384858[[#This Row],[Class (Dropdown)]],6),0)</f>
        <v>0</v>
      </c>
      <c r="Z121" s="108"/>
      <c r="AA121" s="107"/>
      <c r="AB121" s="111">
        <f>Table15775311283848586881828384858[[#This Row],[Rate (Auto fill)]]*Table15775311283848586881828384858[[#This Row],[Hours Groomed]]</f>
        <v>0</v>
      </c>
      <c r="AC121" s="32"/>
      <c r="AE121" s="85"/>
      <c r="AF121" s="85"/>
      <c r="AI121" s="33"/>
      <c r="AJ121" s="39"/>
      <c r="AK121" s="39"/>
      <c r="AL121" s="39"/>
      <c r="AM121" s="76"/>
      <c r="AN121" s="39"/>
      <c r="AO121" s="39"/>
      <c r="AP121" s="33"/>
      <c r="AQ121" s="77"/>
      <c r="AR121" s="39"/>
      <c r="AS121" s="39"/>
      <c r="AT121" s="76"/>
      <c r="AU121" s="39"/>
      <c r="AV121" s="78"/>
      <c r="AW121" s="33"/>
      <c r="AX121" s="77"/>
      <c r="AY121" s="39"/>
      <c r="AZ121" s="39"/>
      <c r="BA121" s="76"/>
      <c r="BB121" s="39"/>
      <c r="BC121" s="78"/>
      <c r="BD121" s="33"/>
      <c r="BE121" s="77"/>
      <c r="BF121" s="39"/>
      <c r="BG121" s="39"/>
      <c r="BH121" s="76"/>
      <c r="BI121" s="39"/>
      <c r="BJ121" s="78"/>
      <c r="BK121" s="33"/>
    </row>
    <row r="122" spans="1:63" x14ac:dyDescent="0.35">
      <c r="A122" s="77"/>
      <c r="B122" s="39"/>
      <c r="C122" s="39"/>
      <c r="D122" s="39"/>
      <c r="E122" s="39"/>
      <c r="F122" s="73"/>
      <c r="G122" s="95">
        <f>Table1487453233343536331323334353[[#This Row],[Hours Worked]]*Table1487453233343536331323334353[[#This Row],[Rate]]</f>
        <v>0</v>
      </c>
      <c r="H122" s="116"/>
      <c r="I122" s="118">
        <f>IF(Table1487453233343536331323334353[[#This Row],[Equipment Used (Dropdown)]] &lt;&gt; "", RIGHT(Table1487453233343536331323334353[[#This Row],[Equipment Used (Dropdown)]],6),0)</f>
        <v>0</v>
      </c>
      <c r="J122" s="94"/>
      <c r="K122" s="95">
        <f>Table1487453233343536331323334353[[#This Row],[Rate (Auto selects)]]*Table1487453233343536331323334353[[#This Row],[Hours Used]]</f>
        <v>0</v>
      </c>
      <c r="S122" s="33"/>
      <c r="T122" s="39"/>
      <c r="U122" s="39"/>
      <c r="V122" s="39"/>
      <c r="W122" s="39"/>
      <c r="X122" s="39"/>
      <c r="Y122" s="112">
        <f>IF(X122 &lt;&gt; "", RIGHT(Table15775311283848586881828384858[[#This Row],[Class (Dropdown)]],6),0)</f>
        <v>0</v>
      </c>
      <c r="Z122" s="108"/>
      <c r="AA122" s="107"/>
      <c r="AB122" s="111">
        <f>Table15775311283848586881828384858[[#This Row],[Rate (Auto fill)]]*Table15775311283848586881828384858[[#This Row],[Hours Groomed]]</f>
        <v>0</v>
      </c>
      <c r="AC122" s="32"/>
      <c r="AE122" s="85"/>
      <c r="AF122" s="85"/>
      <c r="AI122" s="33"/>
      <c r="AJ122" s="39"/>
      <c r="AK122" s="39"/>
      <c r="AL122" s="39"/>
      <c r="AM122" s="76"/>
      <c r="AN122" s="39"/>
      <c r="AO122" s="39"/>
      <c r="AP122" s="33"/>
      <c r="AQ122" s="77"/>
      <c r="AR122" s="39"/>
      <c r="AS122" s="39"/>
      <c r="AT122" s="76"/>
      <c r="AU122" s="39"/>
      <c r="AV122" s="78"/>
      <c r="AW122" s="33"/>
      <c r="AX122" s="77"/>
      <c r="AY122" s="39"/>
      <c r="AZ122" s="39"/>
      <c r="BA122" s="76"/>
      <c r="BB122" s="39"/>
      <c r="BC122" s="78"/>
      <c r="BD122" s="33"/>
      <c r="BE122" s="77"/>
      <c r="BF122" s="39"/>
      <c r="BG122" s="39"/>
      <c r="BH122" s="76"/>
      <c r="BI122" s="39"/>
      <c r="BJ122" s="78"/>
      <c r="BK122" s="33"/>
    </row>
    <row r="123" spans="1:63" x14ac:dyDescent="0.35">
      <c r="A123" s="77"/>
      <c r="B123" s="39"/>
      <c r="C123" s="39"/>
      <c r="D123" s="39"/>
      <c r="E123" s="39"/>
      <c r="F123" s="73"/>
      <c r="G123" s="95">
        <f>Table1487453233343536331323334353[[#This Row],[Hours Worked]]*Table1487453233343536331323334353[[#This Row],[Rate]]</f>
        <v>0</v>
      </c>
      <c r="H123" s="116"/>
      <c r="I123" s="118">
        <f>IF(Table1487453233343536331323334353[[#This Row],[Equipment Used (Dropdown)]] &lt;&gt; "", RIGHT(Table1487453233343536331323334353[[#This Row],[Equipment Used (Dropdown)]],6),0)</f>
        <v>0</v>
      </c>
      <c r="J123" s="94"/>
      <c r="K123" s="95">
        <f>Table1487453233343536331323334353[[#This Row],[Rate (Auto selects)]]*Table1487453233343536331323334353[[#This Row],[Hours Used]]</f>
        <v>0</v>
      </c>
      <c r="S123" s="33"/>
      <c r="T123" s="39"/>
      <c r="U123" s="39"/>
      <c r="V123" s="39"/>
      <c r="W123" s="39"/>
      <c r="X123" s="39"/>
      <c r="Y123" s="112">
        <f>IF(X123 &lt;&gt; "", RIGHT(Table15775311283848586881828384858[[#This Row],[Class (Dropdown)]],6),0)</f>
        <v>0</v>
      </c>
      <c r="Z123" s="108"/>
      <c r="AA123" s="107"/>
      <c r="AB123" s="111">
        <f>Table15775311283848586881828384858[[#This Row],[Rate (Auto fill)]]*Table15775311283848586881828384858[[#This Row],[Hours Groomed]]</f>
        <v>0</v>
      </c>
      <c r="AC123" s="32"/>
      <c r="AE123" s="85"/>
      <c r="AF123" s="85"/>
      <c r="AI123" s="33"/>
      <c r="AJ123" s="39"/>
      <c r="AK123" s="39"/>
      <c r="AL123" s="39"/>
      <c r="AM123" s="76"/>
      <c r="AN123" s="39"/>
      <c r="AO123" s="39"/>
      <c r="AP123" s="33"/>
      <c r="AQ123" s="77"/>
      <c r="AR123" s="39"/>
      <c r="AS123" s="39"/>
      <c r="AT123" s="76"/>
      <c r="AU123" s="39"/>
      <c r="AV123" s="78"/>
      <c r="AW123" s="33"/>
      <c r="AX123" s="77"/>
      <c r="AY123" s="39"/>
      <c r="AZ123" s="39"/>
      <c r="BA123" s="76"/>
      <c r="BB123" s="39"/>
      <c r="BC123" s="78"/>
      <c r="BD123" s="33"/>
      <c r="BE123" s="77"/>
      <c r="BF123" s="39"/>
      <c r="BG123" s="39"/>
      <c r="BH123" s="76"/>
      <c r="BI123" s="39"/>
      <c r="BJ123" s="78"/>
      <c r="BK123" s="33"/>
    </row>
    <row r="124" spans="1:63" x14ac:dyDescent="0.35">
      <c r="A124" s="77"/>
      <c r="B124" s="39"/>
      <c r="C124" s="39"/>
      <c r="D124" s="39"/>
      <c r="E124" s="39"/>
      <c r="F124" s="73"/>
      <c r="G124" s="95">
        <f>Table1487453233343536331323334353[[#This Row],[Hours Worked]]*Table1487453233343536331323334353[[#This Row],[Rate]]</f>
        <v>0</v>
      </c>
      <c r="H124" s="116"/>
      <c r="I124" s="118">
        <f>IF(Table1487453233343536331323334353[[#This Row],[Equipment Used (Dropdown)]] &lt;&gt; "", RIGHT(Table1487453233343536331323334353[[#This Row],[Equipment Used (Dropdown)]],6),0)</f>
        <v>0</v>
      </c>
      <c r="J124" s="94"/>
      <c r="K124" s="95">
        <f>Table1487453233343536331323334353[[#This Row],[Rate (Auto selects)]]*Table1487453233343536331323334353[[#This Row],[Hours Used]]</f>
        <v>0</v>
      </c>
      <c r="S124" s="33"/>
      <c r="T124" s="39"/>
      <c r="U124" s="39"/>
      <c r="V124" s="39"/>
      <c r="W124" s="39"/>
      <c r="X124" s="39"/>
      <c r="Y124" s="112">
        <f>IF(X124 &lt;&gt; "", RIGHT(Table15775311283848586881828384858[[#This Row],[Class (Dropdown)]],6),0)</f>
        <v>0</v>
      </c>
      <c r="Z124" s="108"/>
      <c r="AA124" s="107"/>
      <c r="AB124" s="111">
        <f>Table15775311283848586881828384858[[#This Row],[Rate (Auto fill)]]*Table15775311283848586881828384858[[#This Row],[Hours Groomed]]</f>
        <v>0</v>
      </c>
      <c r="AC124" s="32"/>
      <c r="AE124" s="85"/>
      <c r="AF124" s="85"/>
      <c r="AI124" s="33"/>
      <c r="AJ124" s="39"/>
      <c r="AK124" s="39"/>
      <c r="AL124" s="39"/>
      <c r="AM124" s="76"/>
      <c r="AN124" s="39"/>
      <c r="AO124" s="39"/>
      <c r="AP124" s="33"/>
      <c r="AQ124" s="77"/>
      <c r="AR124" s="39"/>
      <c r="AS124" s="39"/>
      <c r="AT124" s="76"/>
      <c r="AU124" s="39"/>
      <c r="AV124" s="78"/>
      <c r="AW124" s="33"/>
      <c r="AX124" s="77"/>
      <c r="AY124" s="39"/>
      <c r="AZ124" s="39"/>
      <c r="BA124" s="76"/>
      <c r="BB124" s="39"/>
      <c r="BC124" s="78"/>
      <c r="BD124" s="33"/>
      <c r="BE124" s="77"/>
      <c r="BF124" s="39"/>
      <c r="BG124" s="39"/>
      <c r="BH124" s="76"/>
      <c r="BI124" s="39"/>
      <c r="BJ124" s="78"/>
      <c r="BK124" s="33"/>
    </row>
    <row r="125" spans="1:63" x14ac:dyDescent="0.35">
      <c r="A125" s="77"/>
      <c r="B125" s="39"/>
      <c r="C125" s="39"/>
      <c r="D125" s="39"/>
      <c r="E125" s="39"/>
      <c r="F125" s="73"/>
      <c r="G125" s="95">
        <f>Table1487453233343536331323334353[[#This Row],[Hours Worked]]*Table1487453233343536331323334353[[#This Row],[Rate]]</f>
        <v>0</v>
      </c>
      <c r="H125" s="116"/>
      <c r="I125" s="118">
        <f>IF(Table1487453233343536331323334353[[#This Row],[Equipment Used (Dropdown)]] &lt;&gt; "", RIGHT(Table1487453233343536331323334353[[#This Row],[Equipment Used (Dropdown)]],6),0)</f>
        <v>0</v>
      </c>
      <c r="J125" s="94"/>
      <c r="K125" s="95">
        <f>Table1487453233343536331323334353[[#This Row],[Rate (Auto selects)]]*Table1487453233343536331323334353[[#This Row],[Hours Used]]</f>
        <v>0</v>
      </c>
      <c r="S125" s="33"/>
      <c r="T125" s="39"/>
      <c r="U125" s="39"/>
      <c r="V125" s="39"/>
      <c r="W125" s="39"/>
      <c r="X125" s="39"/>
      <c r="Y125" s="112">
        <f>IF(X125 &lt;&gt; "", RIGHT(Table15775311283848586881828384858[[#This Row],[Class (Dropdown)]],6),0)</f>
        <v>0</v>
      </c>
      <c r="Z125" s="108"/>
      <c r="AA125" s="107"/>
      <c r="AB125" s="111">
        <f>Table15775311283848586881828384858[[#This Row],[Rate (Auto fill)]]*Table15775311283848586881828384858[[#This Row],[Hours Groomed]]</f>
        <v>0</v>
      </c>
      <c r="AC125" s="32"/>
      <c r="AE125" s="85"/>
      <c r="AF125" s="85"/>
      <c r="AI125" s="33"/>
      <c r="AJ125" s="39"/>
      <c r="AK125" s="39"/>
      <c r="AL125" s="39"/>
      <c r="AM125" s="76"/>
      <c r="AN125" s="39"/>
      <c r="AO125" s="39"/>
      <c r="AP125" s="33"/>
      <c r="AQ125" s="77"/>
      <c r="AR125" s="39"/>
      <c r="AS125" s="39"/>
      <c r="AT125" s="76"/>
      <c r="AU125" s="39"/>
      <c r="AV125" s="78"/>
      <c r="AW125" s="33"/>
      <c r="AX125" s="77"/>
      <c r="AY125" s="39"/>
      <c r="AZ125" s="39"/>
      <c r="BA125" s="76"/>
      <c r="BB125" s="39"/>
      <c r="BC125" s="78"/>
      <c r="BD125" s="33"/>
      <c r="BE125" s="77"/>
      <c r="BF125" s="39"/>
      <c r="BG125" s="39"/>
      <c r="BH125" s="76"/>
      <c r="BI125" s="39"/>
      <c r="BJ125" s="78"/>
      <c r="BK125" s="33"/>
    </row>
    <row r="126" spans="1:63" x14ac:dyDescent="0.35">
      <c r="A126" s="77"/>
      <c r="B126" s="39"/>
      <c r="C126" s="39"/>
      <c r="D126" s="39"/>
      <c r="E126" s="39"/>
      <c r="F126" s="73"/>
      <c r="G126" s="95">
        <f>Table1487453233343536331323334353[[#This Row],[Hours Worked]]*Table1487453233343536331323334353[[#This Row],[Rate]]</f>
        <v>0</v>
      </c>
      <c r="H126" s="116"/>
      <c r="I126" s="118">
        <f>IF(Table1487453233343536331323334353[[#This Row],[Equipment Used (Dropdown)]] &lt;&gt; "", RIGHT(Table1487453233343536331323334353[[#This Row],[Equipment Used (Dropdown)]],6),0)</f>
        <v>0</v>
      </c>
      <c r="J126" s="94"/>
      <c r="K126" s="95">
        <f>Table1487453233343536331323334353[[#This Row],[Rate (Auto selects)]]*Table1487453233343536331323334353[[#This Row],[Hours Used]]</f>
        <v>0</v>
      </c>
      <c r="S126" s="33"/>
      <c r="T126" s="39"/>
      <c r="U126" s="39"/>
      <c r="V126" s="39"/>
      <c r="W126" s="39"/>
      <c r="X126" s="39"/>
      <c r="Y126" s="112">
        <f>IF(X126 &lt;&gt; "", RIGHT(Table15775311283848586881828384858[[#This Row],[Class (Dropdown)]],6),0)</f>
        <v>0</v>
      </c>
      <c r="Z126" s="108"/>
      <c r="AA126" s="107"/>
      <c r="AB126" s="111">
        <f>Table15775311283848586881828384858[[#This Row],[Rate (Auto fill)]]*Table15775311283848586881828384858[[#This Row],[Hours Groomed]]</f>
        <v>0</v>
      </c>
      <c r="AC126" s="32"/>
      <c r="AE126" s="85"/>
      <c r="AF126" s="85"/>
      <c r="AI126" s="33"/>
      <c r="AJ126" s="39"/>
      <c r="AK126" s="39"/>
      <c r="AL126" s="39"/>
      <c r="AM126" s="76"/>
      <c r="AN126" s="39"/>
      <c r="AO126" s="39"/>
      <c r="AP126" s="33"/>
      <c r="AQ126" s="77"/>
      <c r="AR126" s="39"/>
      <c r="AS126" s="39"/>
      <c r="AT126" s="76"/>
      <c r="AU126" s="39"/>
      <c r="AV126" s="78"/>
      <c r="AW126" s="33"/>
      <c r="AX126" s="77"/>
      <c r="AY126" s="39"/>
      <c r="AZ126" s="39"/>
      <c r="BA126" s="76"/>
      <c r="BB126" s="39"/>
      <c r="BC126" s="78"/>
      <c r="BD126" s="33"/>
      <c r="BE126" s="77"/>
      <c r="BF126" s="39"/>
      <c r="BG126" s="39"/>
      <c r="BH126" s="76"/>
      <c r="BI126" s="39"/>
      <c r="BJ126" s="78"/>
      <c r="BK126" s="33"/>
    </row>
    <row r="127" spans="1:63" x14ac:dyDescent="0.35">
      <c r="A127" s="77"/>
      <c r="B127" s="39"/>
      <c r="C127" s="39"/>
      <c r="D127" s="39"/>
      <c r="E127" s="39"/>
      <c r="F127" s="73"/>
      <c r="G127" s="95">
        <f>Table1487453233343536331323334353[[#This Row],[Hours Worked]]*Table1487453233343536331323334353[[#This Row],[Rate]]</f>
        <v>0</v>
      </c>
      <c r="H127" s="116"/>
      <c r="I127" s="118">
        <f>IF(Table1487453233343536331323334353[[#This Row],[Equipment Used (Dropdown)]] &lt;&gt; "", RIGHT(Table1487453233343536331323334353[[#This Row],[Equipment Used (Dropdown)]],6),0)</f>
        <v>0</v>
      </c>
      <c r="J127" s="94"/>
      <c r="K127" s="95">
        <f>Table1487453233343536331323334353[[#This Row],[Rate (Auto selects)]]*Table1487453233343536331323334353[[#This Row],[Hours Used]]</f>
        <v>0</v>
      </c>
      <c r="S127" s="33"/>
      <c r="T127" s="39"/>
      <c r="U127" s="39"/>
      <c r="V127" s="39"/>
      <c r="W127" s="39"/>
      <c r="X127" s="39"/>
      <c r="Y127" s="112">
        <f>IF(X127 &lt;&gt; "", RIGHT(Table15775311283848586881828384858[[#This Row],[Class (Dropdown)]],6),0)</f>
        <v>0</v>
      </c>
      <c r="Z127" s="108"/>
      <c r="AA127" s="107"/>
      <c r="AB127" s="111">
        <f>Table15775311283848586881828384858[[#This Row],[Rate (Auto fill)]]*Table15775311283848586881828384858[[#This Row],[Hours Groomed]]</f>
        <v>0</v>
      </c>
      <c r="AC127" s="32"/>
      <c r="AE127" s="85"/>
      <c r="AF127" s="85"/>
      <c r="AI127" s="33"/>
      <c r="AJ127" s="39"/>
      <c r="AK127" s="39"/>
      <c r="AL127" s="39"/>
      <c r="AM127" s="76"/>
      <c r="AN127" s="39"/>
      <c r="AO127" s="39"/>
      <c r="AP127" s="33"/>
      <c r="AQ127" s="77"/>
      <c r="AR127" s="39"/>
      <c r="AS127" s="39"/>
      <c r="AT127" s="76"/>
      <c r="AU127" s="39"/>
      <c r="AV127" s="78"/>
      <c r="AW127" s="33"/>
      <c r="AX127" s="77"/>
      <c r="AY127" s="39"/>
      <c r="AZ127" s="39"/>
      <c r="BA127" s="76"/>
      <c r="BB127" s="39"/>
      <c r="BC127" s="78"/>
      <c r="BD127" s="33"/>
      <c r="BE127" s="77"/>
      <c r="BF127" s="39"/>
      <c r="BG127" s="39"/>
      <c r="BH127" s="76"/>
      <c r="BI127" s="39"/>
      <c r="BJ127" s="78"/>
      <c r="BK127" s="33"/>
    </row>
    <row r="128" spans="1:63" x14ac:dyDescent="0.35">
      <c r="A128" s="77"/>
      <c r="B128" s="39"/>
      <c r="C128" s="39"/>
      <c r="D128" s="39"/>
      <c r="E128" s="39"/>
      <c r="F128" s="73"/>
      <c r="G128" s="95">
        <f>Table1487453233343536331323334353[[#This Row],[Hours Worked]]*Table1487453233343536331323334353[[#This Row],[Rate]]</f>
        <v>0</v>
      </c>
      <c r="H128" s="116"/>
      <c r="I128" s="118">
        <f>IF(Table1487453233343536331323334353[[#This Row],[Equipment Used (Dropdown)]] &lt;&gt; "", RIGHT(Table1487453233343536331323334353[[#This Row],[Equipment Used (Dropdown)]],6),0)</f>
        <v>0</v>
      </c>
      <c r="J128" s="94"/>
      <c r="K128" s="95">
        <f>Table1487453233343536331323334353[[#This Row],[Rate (Auto selects)]]*Table1487453233343536331323334353[[#This Row],[Hours Used]]</f>
        <v>0</v>
      </c>
      <c r="S128" s="33"/>
      <c r="T128" s="39"/>
      <c r="U128" s="39"/>
      <c r="V128" s="39"/>
      <c r="W128" s="39"/>
      <c r="X128" s="39"/>
      <c r="Y128" s="112">
        <f>IF(X128 &lt;&gt; "", RIGHT(Table15775311283848586881828384858[[#This Row],[Class (Dropdown)]],6),0)</f>
        <v>0</v>
      </c>
      <c r="Z128" s="108"/>
      <c r="AA128" s="107"/>
      <c r="AB128" s="111">
        <f>Table15775311283848586881828384858[[#This Row],[Rate (Auto fill)]]*Table15775311283848586881828384858[[#This Row],[Hours Groomed]]</f>
        <v>0</v>
      </c>
      <c r="AC128" s="32"/>
      <c r="AE128" s="85"/>
      <c r="AF128" s="85"/>
      <c r="AI128" s="33"/>
      <c r="AJ128" s="39"/>
      <c r="AK128" s="39"/>
      <c r="AL128" s="39"/>
      <c r="AM128" s="76"/>
      <c r="AN128" s="39"/>
      <c r="AO128" s="39"/>
      <c r="AP128" s="33"/>
      <c r="AQ128" s="77"/>
      <c r="AR128" s="39"/>
      <c r="AS128" s="39"/>
      <c r="AT128" s="76"/>
      <c r="AU128" s="39"/>
      <c r="AV128" s="78"/>
      <c r="AW128" s="33"/>
      <c r="AX128" s="77"/>
      <c r="AY128" s="39"/>
      <c r="AZ128" s="39"/>
      <c r="BA128" s="76"/>
      <c r="BB128" s="39"/>
      <c r="BC128" s="78"/>
      <c r="BD128" s="33"/>
      <c r="BE128" s="77"/>
      <c r="BF128" s="39"/>
      <c r="BG128" s="39"/>
      <c r="BH128" s="76"/>
      <c r="BI128" s="39"/>
      <c r="BJ128" s="78"/>
      <c r="BK128" s="33"/>
    </row>
    <row r="129" spans="1:63" x14ac:dyDescent="0.35">
      <c r="A129" s="77"/>
      <c r="B129" s="39"/>
      <c r="C129" s="39"/>
      <c r="D129" s="39"/>
      <c r="E129" s="39"/>
      <c r="F129" s="73"/>
      <c r="G129" s="95">
        <f>Table1487453233343536331323334353[[#This Row],[Hours Worked]]*Table1487453233343536331323334353[[#This Row],[Rate]]</f>
        <v>0</v>
      </c>
      <c r="H129" s="116"/>
      <c r="I129" s="118">
        <f>IF(Table1487453233343536331323334353[[#This Row],[Equipment Used (Dropdown)]] &lt;&gt; "", RIGHT(Table1487453233343536331323334353[[#This Row],[Equipment Used (Dropdown)]],6),0)</f>
        <v>0</v>
      </c>
      <c r="J129" s="94"/>
      <c r="K129" s="95">
        <f>Table1487453233343536331323334353[[#This Row],[Rate (Auto selects)]]*Table1487453233343536331323334353[[#This Row],[Hours Used]]</f>
        <v>0</v>
      </c>
      <c r="S129" s="33"/>
      <c r="T129" s="39"/>
      <c r="U129" s="39"/>
      <c r="V129" s="39"/>
      <c r="W129" s="39"/>
      <c r="X129" s="39"/>
      <c r="Y129" s="112">
        <f>IF(X129 &lt;&gt; "", RIGHT(Table15775311283848586881828384858[[#This Row],[Class (Dropdown)]],6),0)</f>
        <v>0</v>
      </c>
      <c r="Z129" s="108"/>
      <c r="AA129" s="107"/>
      <c r="AB129" s="111">
        <f>Table15775311283848586881828384858[[#This Row],[Rate (Auto fill)]]*Table15775311283848586881828384858[[#This Row],[Hours Groomed]]</f>
        <v>0</v>
      </c>
      <c r="AC129" s="32"/>
      <c r="AE129" s="85"/>
      <c r="AF129" s="85"/>
      <c r="AI129" s="33"/>
      <c r="AJ129" s="39"/>
      <c r="AK129" s="39"/>
      <c r="AL129" s="39"/>
      <c r="AM129" s="76"/>
      <c r="AN129" s="39"/>
      <c r="AO129" s="39"/>
      <c r="AP129" s="33"/>
      <c r="AQ129" s="77"/>
      <c r="AR129" s="39"/>
      <c r="AS129" s="39"/>
      <c r="AT129" s="76"/>
      <c r="AU129" s="39"/>
      <c r="AV129" s="78"/>
      <c r="AW129" s="33"/>
      <c r="AX129" s="77"/>
      <c r="AY129" s="39"/>
      <c r="AZ129" s="39"/>
      <c r="BA129" s="76"/>
      <c r="BB129" s="39"/>
      <c r="BC129" s="78"/>
      <c r="BD129" s="33"/>
      <c r="BE129" s="77"/>
      <c r="BF129" s="39"/>
      <c r="BG129" s="39"/>
      <c r="BH129" s="76"/>
      <c r="BI129" s="39"/>
      <c r="BJ129" s="78"/>
      <c r="BK129" s="33"/>
    </row>
    <row r="130" spans="1:63" x14ac:dyDescent="0.35">
      <c r="A130" s="77"/>
      <c r="B130" s="39"/>
      <c r="C130" s="39"/>
      <c r="D130" s="39"/>
      <c r="E130" s="39"/>
      <c r="F130" s="73"/>
      <c r="G130" s="95">
        <f>Table1487453233343536331323334353[[#This Row],[Hours Worked]]*Table1487453233343536331323334353[[#This Row],[Rate]]</f>
        <v>0</v>
      </c>
      <c r="H130" s="116"/>
      <c r="I130" s="118">
        <f>IF(Table1487453233343536331323334353[[#This Row],[Equipment Used (Dropdown)]] &lt;&gt; "", RIGHT(Table1487453233343536331323334353[[#This Row],[Equipment Used (Dropdown)]],6),0)</f>
        <v>0</v>
      </c>
      <c r="J130" s="94"/>
      <c r="K130" s="95">
        <f>Table1487453233343536331323334353[[#This Row],[Rate (Auto selects)]]*Table1487453233343536331323334353[[#This Row],[Hours Used]]</f>
        <v>0</v>
      </c>
      <c r="S130" s="33"/>
      <c r="T130" s="39"/>
      <c r="U130" s="39"/>
      <c r="V130" s="39"/>
      <c r="W130" s="39"/>
      <c r="X130" s="39"/>
      <c r="Y130" s="112">
        <f>IF(X130 &lt;&gt; "", RIGHT(Table15775311283848586881828384858[[#This Row],[Class (Dropdown)]],6),0)</f>
        <v>0</v>
      </c>
      <c r="Z130" s="108"/>
      <c r="AA130" s="107"/>
      <c r="AB130" s="111">
        <f>Table15775311283848586881828384858[[#This Row],[Rate (Auto fill)]]*Table15775311283848586881828384858[[#This Row],[Hours Groomed]]</f>
        <v>0</v>
      </c>
      <c r="AC130" s="32"/>
      <c r="AE130" s="85"/>
      <c r="AF130" s="85"/>
      <c r="AI130" s="33"/>
      <c r="AJ130" s="39"/>
      <c r="AK130" s="39"/>
      <c r="AL130" s="39"/>
      <c r="AM130" s="76"/>
      <c r="AN130" s="39"/>
      <c r="AO130" s="39"/>
      <c r="AP130" s="33"/>
      <c r="AQ130" s="77"/>
      <c r="AR130" s="39"/>
      <c r="AS130" s="39"/>
      <c r="AT130" s="76"/>
      <c r="AU130" s="39"/>
      <c r="AV130" s="78"/>
      <c r="AW130" s="33"/>
      <c r="AX130" s="77"/>
      <c r="AY130" s="39"/>
      <c r="AZ130" s="39"/>
      <c r="BA130" s="76"/>
      <c r="BB130" s="39"/>
      <c r="BC130" s="78"/>
      <c r="BD130" s="33"/>
      <c r="BE130" s="77"/>
      <c r="BF130" s="39"/>
      <c r="BG130" s="39"/>
      <c r="BH130" s="76"/>
      <c r="BI130" s="39"/>
      <c r="BJ130" s="78"/>
      <c r="BK130" s="33"/>
    </row>
    <row r="131" spans="1:63" x14ac:dyDescent="0.35">
      <c r="A131" s="77"/>
      <c r="B131" s="39"/>
      <c r="C131" s="39"/>
      <c r="D131" s="39"/>
      <c r="E131" s="39"/>
      <c r="F131" s="73"/>
      <c r="G131" s="95">
        <f>Table1487453233343536331323334353[[#This Row],[Hours Worked]]*Table1487453233343536331323334353[[#This Row],[Rate]]</f>
        <v>0</v>
      </c>
      <c r="H131" s="116"/>
      <c r="I131" s="118">
        <f>IF(Table1487453233343536331323334353[[#This Row],[Equipment Used (Dropdown)]] &lt;&gt; "", RIGHT(Table1487453233343536331323334353[[#This Row],[Equipment Used (Dropdown)]],6),0)</f>
        <v>0</v>
      </c>
      <c r="J131" s="94"/>
      <c r="K131" s="95">
        <f>Table1487453233343536331323334353[[#This Row],[Rate (Auto selects)]]*Table1487453233343536331323334353[[#This Row],[Hours Used]]</f>
        <v>0</v>
      </c>
      <c r="S131" s="33"/>
      <c r="T131" s="39"/>
      <c r="U131" s="39"/>
      <c r="V131" s="39"/>
      <c r="W131" s="39"/>
      <c r="X131" s="39"/>
      <c r="Y131" s="112">
        <f>IF(X131 &lt;&gt; "", RIGHT(Table15775311283848586881828384858[[#This Row],[Class (Dropdown)]],6),0)</f>
        <v>0</v>
      </c>
      <c r="Z131" s="108"/>
      <c r="AA131" s="107"/>
      <c r="AB131" s="111">
        <f>Table15775311283848586881828384858[[#This Row],[Rate (Auto fill)]]*Table15775311283848586881828384858[[#This Row],[Hours Groomed]]</f>
        <v>0</v>
      </c>
      <c r="AC131" s="32"/>
      <c r="AE131" s="85"/>
      <c r="AF131" s="85"/>
      <c r="AI131" s="33"/>
      <c r="AJ131" s="39"/>
      <c r="AK131" s="39"/>
      <c r="AL131" s="39"/>
      <c r="AM131" s="76"/>
      <c r="AN131" s="39"/>
      <c r="AO131" s="39"/>
      <c r="AP131" s="33"/>
      <c r="AQ131" s="77"/>
      <c r="AR131" s="39"/>
      <c r="AS131" s="39"/>
      <c r="AT131" s="76"/>
      <c r="AU131" s="39"/>
      <c r="AV131" s="78"/>
      <c r="AW131" s="33"/>
      <c r="AX131" s="77"/>
      <c r="AY131" s="39"/>
      <c r="AZ131" s="39"/>
      <c r="BA131" s="76"/>
      <c r="BB131" s="39"/>
      <c r="BC131" s="78"/>
      <c r="BD131" s="33"/>
      <c r="BE131" s="77"/>
      <c r="BF131" s="39"/>
      <c r="BG131" s="39"/>
      <c r="BH131" s="76"/>
      <c r="BI131" s="39"/>
      <c r="BJ131" s="78"/>
      <c r="BK131" s="33"/>
    </row>
    <row r="132" spans="1:63" x14ac:dyDescent="0.35">
      <c r="A132" s="77"/>
      <c r="B132" s="39"/>
      <c r="C132" s="39"/>
      <c r="D132" s="39"/>
      <c r="E132" s="39"/>
      <c r="F132" s="73"/>
      <c r="G132" s="95">
        <f>Table1487453233343536331323334353[[#This Row],[Hours Worked]]*Table1487453233343536331323334353[[#This Row],[Rate]]</f>
        <v>0</v>
      </c>
      <c r="H132" s="116"/>
      <c r="I132" s="118">
        <f>IF(Table1487453233343536331323334353[[#This Row],[Equipment Used (Dropdown)]] &lt;&gt; "", RIGHT(Table1487453233343536331323334353[[#This Row],[Equipment Used (Dropdown)]],6),0)</f>
        <v>0</v>
      </c>
      <c r="J132" s="94"/>
      <c r="K132" s="95">
        <f>Table1487453233343536331323334353[[#This Row],[Rate (Auto selects)]]*Table1487453233343536331323334353[[#This Row],[Hours Used]]</f>
        <v>0</v>
      </c>
      <c r="S132" s="33"/>
      <c r="T132" s="39"/>
      <c r="U132" s="39"/>
      <c r="V132" s="39"/>
      <c r="W132" s="39"/>
      <c r="X132" s="39"/>
      <c r="Y132" s="112">
        <f>IF(X132 &lt;&gt; "", RIGHT(Table15775311283848586881828384858[[#This Row],[Class (Dropdown)]],6),0)</f>
        <v>0</v>
      </c>
      <c r="Z132" s="108"/>
      <c r="AA132" s="107"/>
      <c r="AB132" s="111">
        <f>Table15775311283848586881828384858[[#This Row],[Rate (Auto fill)]]*Table15775311283848586881828384858[[#This Row],[Hours Groomed]]</f>
        <v>0</v>
      </c>
      <c r="AC132" s="32"/>
      <c r="AE132" s="85"/>
      <c r="AF132" s="85"/>
      <c r="AI132" s="33"/>
      <c r="AJ132" s="39"/>
      <c r="AK132" s="39"/>
      <c r="AL132" s="39"/>
      <c r="AM132" s="76"/>
      <c r="AN132" s="39"/>
      <c r="AO132" s="39"/>
      <c r="AP132" s="33"/>
      <c r="AQ132" s="77"/>
      <c r="AR132" s="39"/>
      <c r="AS132" s="39"/>
      <c r="AT132" s="76"/>
      <c r="AU132" s="39"/>
      <c r="AV132" s="78"/>
      <c r="AW132" s="33"/>
      <c r="AX132" s="77"/>
      <c r="AY132" s="39"/>
      <c r="AZ132" s="39"/>
      <c r="BA132" s="76"/>
      <c r="BB132" s="39"/>
      <c r="BC132" s="78"/>
      <c r="BD132" s="33"/>
      <c r="BE132" s="77"/>
      <c r="BF132" s="39"/>
      <c r="BG132" s="39"/>
      <c r="BH132" s="76"/>
      <c r="BI132" s="39"/>
      <c r="BJ132" s="78"/>
      <c r="BK132" s="33"/>
    </row>
    <row r="133" spans="1:63" x14ac:dyDescent="0.35">
      <c r="A133" s="77"/>
      <c r="B133" s="39"/>
      <c r="C133" s="39"/>
      <c r="D133" s="39"/>
      <c r="E133" s="39"/>
      <c r="F133" s="73"/>
      <c r="G133" s="95">
        <f>Table1487453233343536331323334353[[#This Row],[Hours Worked]]*Table1487453233343536331323334353[[#This Row],[Rate]]</f>
        <v>0</v>
      </c>
      <c r="H133" s="116"/>
      <c r="I133" s="118">
        <f>IF(Table1487453233343536331323334353[[#This Row],[Equipment Used (Dropdown)]] &lt;&gt; "", RIGHT(Table1487453233343536331323334353[[#This Row],[Equipment Used (Dropdown)]],6),0)</f>
        <v>0</v>
      </c>
      <c r="J133" s="94"/>
      <c r="K133" s="95">
        <f>Table1487453233343536331323334353[[#This Row],[Rate (Auto selects)]]*Table1487453233343536331323334353[[#This Row],[Hours Used]]</f>
        <v>0</v>
      </c>
      <c r="S133" s="33"/>
      <c r="T133" s="39"/>
      <c r="U133" s="39"/>
      <c r="V133" s="39"/>
      <c r="W133" s="39"/>
      <c r="X133" s="39"/>
      <c r="Y133" s="112">
        <f>IF(X133 &lt;&gt; "", RIGHT(Table15775311283848586881828384858[[#This Row],[Class (Dropdown)]],6),0)</f>
        <v>0</v>
      </c>
      <c r="Z133" s="108"/>
      <c r="AA133" s="107"/>
      <c r="AB133" s="111">
        <f>Table15775311283848586881828384858[[#This Row],[Rate (Auto fill)]]*Table15775311283848586881828384858[[#This Row],[Hours Groomed]]</f>
        <v>0</v>
      </c>
      <c r="AC133" s="32"/>
      <c r="AE133" s="85"/>
      <c r="AF133" s="85"/>
      <c r="AI133" s="33"/>
      <c r="AJ133" s="39"/>
      <c r="AK133" s="39"/>
      <c r="AL133" s="39"/>
      <c r="AM133" s="76"/>
      <c r="AN133" s="39"/>
      <c r="AO133" s="39"/>
      <c r="AP133" s="33"/>
      <c r="AQ133" s="77"/>
      <c r="AR133" s="39"/>
      <c r="AS133" s="39"/>
      <c r="AT133" s="76"/>
      <c r="AU133" s="39"/>
      <c r="AV133" s="78"/>
      <c r="AW133" s="33"/>
      <c r="AX133" s="77"/>
      <c r="AY133" s="39"/>
      <c r="AZ133" s="39"/>
      <c r="BA133" s="76"/>
      <c r="BB133" s="39"/>
      <c r="BC133" s="78"/>
      <c r="BD133" s="33"/>
      <c r="BE133" s="77"/>
      <c r="BF133" s="39"/>
      <c r="BG133" s="39"/>
      <c r="BH133" s="76"/>
      <c r="BI133" s="39"/>
      <c r="BJ133" s="78"/>
      <c r="BK133" s="33"/>
    </row>
    <row r="134" spans="1:63" x14ac:dyDescent="0.35">
      <c r="A134" s="77"/>
      <c r="B134" s="39"/>
      <c r="C134" s="39"/>
      <c r="D134" s="39"/>
      <c r="E134" s="39"/>
      <c r="F134" s="73"/>
      <c r="G134" s="95">
        <f>Table1487453233343536331323334353[[#This Row],[Hours Worked]]*Table1487453233343536331323334353[[#This Row],[Rate]]</f>
        <v>0</v>
      </c>
      <c r="H134" s="116"/>
      <c r="I134" s="118">
        <f>IF(Table1487453233343536331323334353[[#This Row],[Equipment Used (Dropdown)]] &lt;&gt; "", RIGHT(Table1487453233343536331323334353[[#This Row],[Equipment Used (Dropdown)]],6),0)</f>
        <v>0</v>
      </c>
      <c r="J134" s="94"/>
      <c r="K134" s="95">
        <f>Table1487453233343536331323334353[[#This Row],[Rate (Auto selects)]]*Table1487453233343536331323334353[[#This Row],[Hours Used]]</f>
        <v>0</v>
      </c>
      <c r="S134" s="33"/>
      <c r="T134" s="39"/>
      <c r="U134" s="39"/>
      <c r="V134" s="39"/>
      <c r="W134" s="39"/>
      <c r="X134" s="39"/>
      <c r="Y134" s="112">
        <f>IF(X134 &lt;&gt; "", RIGHT(Table15775311283848586881828384858[[#This Row],[Class (Dropdown)]],6),0)</f>
        <v>0</v>
      </c>
      <c r="Z134" s="108"/>
      <c r="AA134" s="107"/>
      <c r="AB134" s="111">
        <f>Table15775311283848586881828384858[[#This Row],[Rate (Auto fill)]]*Table15775311283848586881828384858[[#This Row],[Hours Groomed]]</f>
        <v>0</v>
      </c>
      <c r="AC134" s="32"/>
      <c r="AE134" s="85"/>
      <c r="AF134" s="85"/>
      <c r="AI134" s="33"/>
      <c r="AJ134" s="39"/>
      <c r="AK134" s="39"/>
      <c r="AL134" s="39"/>
      <c r="AM134" s="76"/>
      <c r="AN134" s="39"/>
      <c r="AO134" s="39"/>
      <c r="AP134" s="33"/>
      <c r="AQ134" s="77"/>
      <c r="AR134" s="39"/>
      <c r="AS134" s="39"/>
      <c r="AT134" s="76"/>
      <c r="AU134" s="39"/>
      <c r="AV134" s="78"/>
      <c r="AW134" s="33"/>
      <c r="AX134" s="77"/>
      <c r="AY134" s="39"/>
      <c r="AZ134" s="39"/>
      <c r="BA134" s="76"/>
      <c r="BB134" s="39"/>
      <c r="BC134" s="78"/>
      <c r="BD134" s="33"/>
      <c r="BE134" s="77"/>
      <c r="BF134" s="39"/>
      <c r="BG134" s="39"/>
      <c r="BH134" s="76"/>
      <c r="BI134" s="39"/>
      <c r="BJ134" s="78"/>
      <c r="BK134" s="33"/>
    </row>
    <row r="135" spans="1:63" x14ac:dyDescent="0.35">
      <c r="A135" s="77"/>
      <c r="B135" s="39"/>
      <c r="C135" s="39"/>
      <c r="D135" s="39"/>
      <c r="E135" s="39"/>
      <c r="F135" s="73"/>
      <c r="G135" s="95">
        <f>Table1487453233343536331323334353[[#This Row],[Hours Worked]]*Table1487453233343536331323334353[[#This Row],[Rate]]</f>
        <v>0</v>
      </c>
      <c r="H135" s="116"/>
      <c r="I135" s="118">
        <f>IF(Table1487453233343536331323334353[[#This Row],[Equipment Used (Dropdown)]] &lt;&gt; "", RIGHT(Table1487453233343536331323334353[[#This Row],[Equipment Used (Dropdown)]],6),0)</f>
        <v>0</v>
      </c>
      <c r="J135" s="94"/>
      <c r="K135" s="95">
        <f>Table1487453233343536331323334353[[#This Row],[Rate (Auto selects)]]*Table1487453233343536331323334353[[#This Row],[Hours Used]]</f>
        <v>0</v>
      </c>
      <c r="S135" s="33"/>
      <c r="T135" s="39"/>
      <c r="U135" s="39"/>
      <c r="V135" s="39"/>
      <c r="W135" s="39"/>
      <c r="X135" s="39"/>
      <c r="Y135" s="112">
        <f>IF(X135 &lt;&gt; "", RIGHT(Table15775311283848586881828384858[[#This Row],[Class (Dropdown)]],6),0)</f>
        <v>0</v>
      </c>
      <c r="Z135" s="108"/>
      <c r="AA135" s="107"/>
      <c r="AB135" s="111">
        <f>Table15775311283848586881828384858[[#This Row],[Rate (Auto fill)]]*Table15775311283848586881828384858[[#This Row],[Hours Groomed]]</f>
        <v>0</v>
      </c>
      <c r="AC135" s="32"/>
      <c r="AE135" s="85"/>
      <c r="AF135" s="85"/>
      <c r="AI135" s="33"/>
      <c r="AJ135" s="39"/>
      <c r="AK135" s="39"/>
      <c r="AL135" s="39"/>
      <c r="AM135" s="76"/>
      <c r="AN135" s="39"/>
      <c r="AO135" s="39"/>
      <c r="AP135" s="33"/>
      <c r="AQ135" s="77"/>
      <c r="AR135" s="39"/>
      <c r="AS135" s="39"/>
      <c r="AT135" s="76"/>
      <c r="AU135" s="39"/>
      <c r="AV135" s="78"/>
      <c r="AW135" s="33"/>
      <c r="AX135" s="77"/>
      <c r="AY135" s="39"/>
      <c r="AZ135" s="39"/>
      <c r="BA135" s="76"/>
      <c r="BB135" s="39"/>
      <c r="BC135" s="78"/>
      <c r="BD135" s="33"/>
      <c r="BE135" s="77"/>
      <c r="BF135" s="39"/>
      <c r="BG135" s="39"/>
      <c r="BH135" s="76"/>
      <c r="BI135" s="39"/>
      <c r="BJ135" s="78"/>
      <c r="BK135" s="33"/>
    </row>
    <row r="136" spans="1:63" x14ac:dyDescent="0.35">
      <c r="A136" s="77"/>
      <c r="B136" s="39"/>
      <c r="C136" s="39"/>
      <c r="D136" s="39"/>
      <c r="E136" s="39"/>
      <c r="F136" s="73"/>
      <c r="G136" s="95">
        <f>Table1487453233343536331323334353[[#This Row],[Hours Worked]]*Table1487453233343536331323334353[[#This Row],[Rate]]</f>
        <v>0</v>
      </c>
      <c r="H136" s="116"/>
      <c r="I136" s="118">
        <f>IF(Table1487453233343536331323334353[[#This Row],[Equipment Used (Dropdown)]] &lt;&gt; "", RIGHT(Table1487453233343536331323334353[[#This Row],[Equipment Used (Dropdown)]],6),0)</f>
        <v>0</v>
      </c>
      <c r="J136" s="94"/>
      <c r="K136" s="95">
        <f>Table1487453233343536331323334353[[#This Row],[Rate (Auto selects)]]*Table1487453233343536331323334353[[#This Row],[Hours Used]]</f>
        <v>0</v>
      </c>
      <c r="S136" s="33"/>
      <c r="T136" s="39"/>
      <c r="U136" s="39"/>
      <c r="V136" s="39"/>
      <c r="W136" s="39"/>
      <c r="X136" s="39"/>
      <c r="Y136" s="112">
        <f>IF(X136 &lt;&gt; "", RIGHT(Table15775311283848586881828384858[[#This Row],[Class (Dropdown)]],6),0)</f>
        <v>0</v>
      </c>
      <c r="Z136" s="108"/>
      <c r="AA136" s="107"/>
      <c r="AB136" s="111">
        <f>Table15775311283848586881828384858[[#This Row],[Rate (Auto fill)]]*Table15775311283848586881828384858[[#This Row],[Hours Groomed]]</f>
        <v>0</v>
      </c>
      <c r="AC136" s="32"/>
      <c r="AE136" s="85"/>
      <c r="AF136" s="85"/>
      <c r="AI136" s="33"/>
      <c r="AJ136" s="39"/>
      <c r="AK136" s="39"/>
      <c r="AL136" s="39"/>
      <c r="AM136" s="76"/>
      <c r="AN136" s="39"/>
      <c r="AO136" s="39"/>
      <c r="AP136" s="33"/>
      <c r="AQ136" s="77"/>
      <c r="AR136" s="39"/>
      <c r="AS136" s="39"/>
      <c r="AT136" s="76"/>
      <c r="AU136" s="39"/>
      <c r="AV136" s="78"/>
      <c r="AW136" s="33"/>
      <c r="AX136" s="77"/>
      <c r="AY136" s="39"/>
      <c r="AZ136" s="39"/>
      <c r="BA136" s="76"/>
      <c r="BB136" s="39"/>
      <c r="BC136" s="78"/>
      <c r="BD136" s="33"/>
      <c r="BE136" s="77"/>
      <c r="BF136" s="39"/>
      <c r="BG136" s="39"/>
      <c r="BH136" s="76"/>
      <c r="BI136" s="39"/>
      <c r="BJ136" s="78"/>
      <c r="BK136" s="33"/>
    </row>
    <row r="137" spans="1:63" x14ac:dyDescent="0.35">
      <c r="A137" s="77"/>
      <c r="B137" s="39"/>
      <c r="C137" s="39"/>
      <c r="D137" s="39"/>
      <c r="E137" s="39"/>
      <c r="F137" s="73"/>
      <c r="G137" s="95">
        <f>Table1487453233343536331323334353[[#This Row],[Hours Worked]]*Table1487453233343536331323334353[[#This Row],[Rate]]</f>
        <v>0</v>
      </c>
      <c r="H137" s="116"/>
      <c r="I137" s="118">
        <f>IF(Table1487453233343536331323334353[[#This Row],[Equipment Used (Dropdown)]] &lt;&gt; "", RIGHT(Table1487453233343536331323334353[[#This Row],[Equipment Used (Dropdown)]],6),0)</f>
        <v>0</v>
      </c>
      <c r="J137" s="94"/>
      <c r="K137" s="95">
        <f>Table1487453233343536331323334353[[#This Row],[Rate (Auto selects)]]*Table1487453233343536331323334353[[#This Row],[Hours Used]]</f>
        <v>0</v>
      </c>
      <c r="S137" s="33"/>
      <c r="T137" s="39"/>
      <c r="U137" s="39"/>
      <c r="V137" s="39"/>
      <c r="W137" s="39"/>
      <c r="X137" s="39"/>
      <c r="Y137" s="112">
        <f>IF(X137 &lt;&gt; "", RIGHT(Table15775311283848586881828384858[[#This Row],[Class (Dropdown)]],6),0)</f>
        <v>0</v>
      </c>
      <c r="Z137" s="108"/>
      <c r="AA137" s="107"/>
      <c r="AB137" s="111">
        <f>Table15775311283848586881828384858[[#This Row],[Rate (Auto fill)]]*Table15775311283848586881828384858[[#This Row],[Hours Groomed]]</f>
        <v>0</v>
      </c>
      <c r="AC137" s="32"/>
      <c r="AE137" s="85"/>
      <c r="AF137" s="85"/>
      <c r="AI137" s="33"/>
      <c r="AJ137" s="39"/>
      <c r="AK137" s="39"/>
      <c r="AL137" s="39"/>
      <c r="AM137" s="76"/>
      <c r="AN137" s="39"/>
      <c r="AO137" s="39"/>
      <c r="AP137" s="33"/>
      <c r="AQ137" s="77"/>
      <c r="AR137" s="39"/>
      <c r="AS137" s="39"/>
      <c r="AT137" s="76"/>
      <c r="AU137" s="39"/>
      <c r="AV137" s="78"/>
      <c r="AW137" s="33"/>
      <c r="AX137" s="77"/>
      <c r="AY137" s="39"/>
      <c r="AZ137" s="39"/>
      <c r="BA137" s="76"/>
      <c r="BB137" s="39"/>
      <c r="BC137" s="78"/>
      <c r="BD137" s="33"/>
      <c r="BE137" s="77"/>
      <c r="BF137" s="39"/>
      <c r="BG137" s="39"/>
      <c r="BH137" s="76"/>
      <c r="BI137" s="39"/>
      <c r="BJ137" s="78"/>
      <c r="BK137" s="33"/>
    </row>
    <row r="138" spans="1:63" x14ac:dyDescent="0.35">
      <c r="A138" s="77"/>
      <c r="B138" s="39"/>
      <c r="C138" s="39"/>
      <c r="D138" s="39"/>
      <c r="E138" s="39"/>
      <c r="F138" s="73"/>
      <c r="G138" s="95">
        <f>Table1487453233343536331323334353[[#This Row],[Hours Worked]]*Table1487453233343536331323334353[[#This Row],[Rate]]</f>
        <v>0</v>
      </c>
      <c r="H138" s="116"/>
      <c r="I138" s="118">
        <f>IF(Table1487453233343536331323334353[[#This Row],[Equipment Used (Dropdown)]] &lt;&gt; "", RIGHT(Table1487453233343536331323334353[[#This Row],[Equipment Used (Dropdown)]],6),0)</f>
        <v>0</v>
      </c>
      <c r="J138" s="94"/>
      <c r="K138" s="95">
        <f>Table1487453233343536331323334353[[#This Row],[Rate (Auto selects)]]*Table1487453233343536331323334353[[#This Row],[Hours Used]]</f>
        <v>0</v>
      </c>
      <c r="S138" s="33"/>
      <c r="T138" s="39"/>
      <c r="U138" s="39"/>
      <c r="V138" s="39"/>
      <c r="W138" s="39"/>
      <c r="X138" s="39"/>
      <c r="Y138" s="112">
        <f>IF(X138 &lt;&gt; "", RIGHT(Table15775311283848586881828384858[[#This Row],[Class (Dropdown)]],6),0)</f>
        <v>0</v>
      </c>
      <c r="Z138" s="108"/>
      <c r="AA138" s="107"/>
      <c r="AB138" s="111">
        <f>Table15775311283848586881828384858[[#This Row],[Rate (Auto fill)]]*Table15775311283848586881828384858[[#This Row],[Hours Groomed]]</f>
        <v>0</v>
      </c>
      <c r="AC138" s="32"/>
      <c r="AE138" s="85"/>
      <c r="AF138" s="85"/>
      <c r="AI138" s="33"/>
      <c r="AJ138" s="39"/>
      <c r="AK138" s="39"/>
      <c r="AL138" s="39"/>
      <c r="AM138" s="76"/>
      <c r="AN138" s="39"/>
      <c r="AO138" s="39"/>
      <c r="AP138" s="33"/>
      <c r="AQ138" s="77"/>
      <c r="AR138" s="39"/>
      <c r="AS138" s="39"/>
      <c r="AT138" s="76"/>
      <c r="AU138" s="39"/>
      <c r="AV138" s="78"/>
      <c r="AW138" s="33"/>
      <c r="AX138" s="77"/>
      <c r="AY138" s="39"/>
      <c r="AZ138" s="39"/>
      <c r="BA138" s="76"/>
      <c r="BB138" s="39"/>
      <c r="BC138" s="78"/>
      <c r="BD138" s="33"/>
      <c r="BE138" s="77"/>
      <c r="BF138" s="39"/>
      <c r="BG138" s="39"/>
      <c r="BH138" s="76"/>
      <c r="BI138" s="39"/>
      <c r="BJ138" s="78"/>
      <c r="BK138" s="33"/>
    </row>
    <row r="139" spans="1:63" x14ac:dyDescent="0.35">
      <c r="A139" s="77"/>
      <c r="B139" s="39"/>
      <c r="C139" s="39"/>
      <c r="D139" s="39"/>
      <c r="E139" s="39"/>
      <c r="F139" s="73"/>
      <c r="G139" s="95">
        <f>Table1487453233343536331323334353[[#This Row],[Hours Worked]]*Table1487453233343536331323334353[[#This Row],[Rate]]</f>
        <v>0</v>
      </c>
      <c r="H139" s="116"/>
      <c r="I139" s="118">
        <f>IF(Table1487453233343536331323334353[[#This Row],[Equipment Used (Dropdown)]] &lt;&gt; "", RIGHT(Table1487453233343536331323334353[[#This Row],[Equipment Used (Dropdown)]],6),0)</f>
        <v>0</v>
      </c>
      <c r="J139" s="94"/>
      <c r="K139" s="95">
        <f>Table1487453233343536331323334353[[#This Row],[Rate (Auto selects)]]*Table1487453233343536331323334353[[#This Row],[Hours Used]]</f>
        <v>0</v>
      </c>
      <c r="S139" s="33"/>
      <c r="T139" s="39"/>
      <c r="U139" s="39"/>
      <c r="V139" s="39"/>
      <c r="W139" s="39"/>
      <c r="X139" s="39"/>
      <c r="Y139" s="112">
        <f>IF(X139 &lt;&gt; "", RIGHT(Table15775311283848586881828384858[[#This Row],[Class (Dropdown)]],6),0)</f>
        <v>0</v>
      </c>
      <c r="Z139" s="108"/>
      <c r="AA139" s="107"/>
      <c r="AB139" s="111">
        <f>Table15775311283848586881828384858[[#This Row],[Rate (Auto fill)]]*Table15775311283848586881828384858[[#This Row],[Hours Groomed]]</f>
        <v>0</v>
      </c>
      <c r="AC139" s="32"/>
      <c r="AE139" s="85"/>
      <c r="AF139" s="85"/>
      <c r="AI139" s="33"/>
      <c r="AJ139" s="39"/>
      <c r="AK139" s="39"/>
      <c r="AL139" s="39"/>
      <c r="AM139" s="76"/>
      <c r="AN139" s="39"/>
      <c r="AO139" s="39"/>
      <c r="AP139" s="33"/>
      <c r="AQ139" s="77"/>
      <c r="AR139" s="39"/>
      <c r="AS139" s="39"/>
      <c r="AT139" s="76"/>
      <c r="AU139" s="39"/>
      <c r="AV139" s="78"/>
      <c r="AW139" s="33"/>
      <c r="AX139" s="77"/>
      <c r="AY139" s="39"/>
      <c r="AZ139" s="39"/>
      <c r="BA139" s="76"/>
      <c r="BB139" s="39"/>
      <c r="BC139" s="78"/>
      <c r="BD139" s="33"/>
      <c r="BE139" s="77"/>
      <c r="BF139" s="39"/>
      <c r="BG139" s="39"/>
      <c r="BH139" s="76"/>
      <c r="BI139" s="39"/>
      <c r="BJ139" s="78"/>
      <c r="BK139" s="33"/>
    </row>
    <row r="140" spans="1:63" x14ac:dyDescent="0.35">
      <c r="A140" s="77"/>
      <c r="B140" s="39"/>
      <c r="C140" s="39"/>
      <c r="D140" s="39"/>
      <c r="E140" s="39"/>
      <c r="F140" s="73"/>
      <c r="G140" s="95">
        <f>Table1487453233343536331323334353[[#This Row],[Hours Worked]]*Table1487453233343536331323334353[[#This Row],[Rate]]</f>
        <v>0</v>
      </c>
      <c r="H140" s="116"/>
      <c r="I140" s="118">
        <f>IF(Table1487453233343536331323334353[[#This Row],[Equipment Used (Dropdown)]] &lt;&gt; "", RIGHT(Table1487453233343536331323334353[[#This Row],[Equipment Used (Dropdown)]],6),0)</f>
        <v>0</v>
      </c>
      <c r="J140" s="94"/>
      <c r="K140" s="95">
        <f>Table1487453233343536331323334353[[#This Row],[Rate (Auto selects)]]*Table1487453233343536331323334353[[#This Row],[Hours Used]]</f>
        <v>0</v>
      </c>
      <c r="S140" s="33"/>
      <c r="T140" s="39"/>
      <c r="U140" s="39"/>
      <c r="V140" s="39"/>
      <c r="W140" s="39"/>
      <c r="X140" s="39"/>
      <c r="Y140" s="112">
        <f>IF(X140 &lt;&gt; "", RIGHT(Table15775311283848586881828384858[[#This Row],[Class (Dropdown)]],6),0)</f>
        <v>0</v>
      </c>
      <c r="Z140" s="108"/>
      <c r="AA140" s="107"/>
      <c r="AB140" s="111">
        <f>Table15775311283848586881828384858[[#This Row],[Rate (Auto fill)]]*Table15775311283848586881828384858[[#This Row],[Hours Groomed]]</f>
        <v>0</v>
      </c>
      <c r="AC140" s="32"/>
      <c r="AE140" s="85"/>
      <c r="AF140" s="85"/>
      <c r="AI140" s="33"/>
      <c r="AJ140" s="39"/>
      <c r="AK140" s="39"/>
      <c r="AL140" s="39"/>
      <c r="AM140" s="76"/>
      <c r="AN140" s="39"/>
      <c r="AO140" s="39"/>
      <c r="AP140" s="33"/>
      <c r="AQ140" s="77"/>
      <c r="AR140" s="39"/>
      <c r="AS140" s="39"/>
      <c r="AT140" s="76"/>
      <c r="AU140" s="39"/>
      <c r="AV140" s="78"/>
      <c r="AW140" s="33"/>
      <c r="AX140" s="77"/>
      <c r="AY140" s="39"/>
      <c r="AZ140" s="39"/>
      <c r="BA140" s="76"/>
      <c r="BB140" s="39"/>
      <c r="BC140" s="78"/>
      <c r="BD140" s="33"/>
      <c r="BE140" s="77"/>
      <c r="BF140" s="39"/>
      <c r="BG140" s="39"/>
      <c r="BH140" s="76"/>
      <c r="BI140" s="39"/>
      <c r="BJ140" s="78"/>
      <c r="BK140" s="33"/>
    </row>
    <row r="141" spans="1:63" x14ac:dyDescent="0.35">
      <c r="A141" s="77"/>
      <c r="B141" s="39"/>
      <c r="C141" s="39"/>
      <c r="D141" s="39"/>
      <c r="E141" s="39"/>
      <c r="F141" s="73"/>
      <c r="G141" s="95">
        <f>Table1487453233343536331323334353[[#This Row],[Hours Worked]]*Table1487453233343536331323334353[[#This Row],[Rate]]</f>
        <v>0</v>
      </c>
      <c r="H141" s="116"/>
      <c r="I141" s="118">
        <f>IF(Table1487453233343536331323334353[[#This Row],[Equipment Used (Dropdown)]] &lt;&gt; "", RIGHT(Table1487453233343536331323334353[[#This Row],[Equipment Used (Dropdown)]],6),0)</f>
        <v>0</v>
      </c>
      <c r="J141" s="94"/>
      <c r="K141" s="95">
        <f>Table1487453233343536331323334353[[#This Row],[Rate (Auto selects)]]*Table1487453233343536331323334353[[#This Row],[Hours Used]]</f>
        <v>0</v>
      </c>
      <c r="S141" s="33"/>
      <c r="T141" s="39"/>
      <c r="U141" s="39"/>
      <c r="V141" s="39"/>
      <c r="W141" s="39"/>
      <c r="X141" s="39"/>
      <c r="Y141" s="112">
        <f>IF(X141 &lt;&gt; "", RIGHT(Table15775311283848586881828384858[[#This Row],[Class (Dropdown)]],6),0)</f>
        <v>0</v>
      </c>
      <c r="Z141" s="108"/>
      <c r="AA141" s="107"/>
      <c r="AB141" s="111">
        <f>Table15775311283848586881828384858[[#This Row],[Rate (Auto fill)]]*Table15775311283848586881828384858[[#This Row],[Hours Groomed]]</f>
        <v>0</v>
      </c>
      <c r="AC141" s="32"/>
      <c r="AE141" s="85"/>
      <c r="AF141" s="85"/>
      <c r="AI141" s="33"/>
      <c r="AJ141" s="39"/>
      <c r="AK141" s="39"/>
      <c r="AL141" s="39"/>
      <c r="AM141" s="76"/>
      <c r="AN141" s="39"/>
      <c r="AO141" s="39"/>
      <c r="AP141" s="33"/>
      <c r="AQ141" s="77"/>
      <c r="AR141" s="39"/>
      <c r="AS141" s="39"/>
      <c r="AT141" s="76"/>
      <c r="AU141" s="39"/>
      <c r="AV141" s="78"/>
      <c r="AW141" s="33"/>
      <c r="AX141" s="77"/>
      <c r="AY141" s="39"/>
      <c r="AZ141" s="39"/>
      <c r="BA141" s="76"/>
      <c r="BB141" s="39"/>
      <c r="BC141" s="78"/>
      <c r="BD141" s="33"/>
      <c r="BE141" s="77"/>
      <c r="BF141" s="39"/>
      <c r="BG141" s="39"/>
      <c r="BH141" s="76"/>
      <c r="BI141" s="39"/>
      <c r="BJ141" s="78"/>
      <c r="BK141" s="33"/>
    </row>
    <row r="142" spans="1:63" x14ac:dyDescent="0.35">
      <c r="A142" s="77"/>
      <c r="B142" s="39"/>
      <c r="C142" s="39"/>
      <c r="D142" s="39"/>
      <c r="E142" s="39"/>
      <c r="F142" s="73"/>
      <c r="G142" s="95">
        <f>Table1487453233343536331323334353[[#This Row],[Hours Worked]]*Table1487453233343536331323334353[[#This Row],[Rate]]</f>
        <v>0</v>
      </c>
      <c r="H142" s="116"/>
      <c r="I142" s="118">
        <f>IF(Table1487453233343536331323334353[[#This Row],[Equipment Used (Dropdown)]] &lt;&gt; "", RIGHT(Table1487453233343536331323334353[[#This Row],[Equipment Used (Dropdown)]],6),0)</f>
        <v>0</v>
      </c>
      <c r="J142" s="94"/>
      <c r="K142" s="95">
        <f>Table1487453233343536331323334353[[#This Row],[Rate (Auto selects)]]*Table1487453233343536331323334353[[#This Row],[Hours Used]]</f>
        <v>0</v>
      </c>
      <c r="S142" s="33"/>
      <c r="T142" s="39"/>
      <c r="U142" s="39"/>
      <c r="V142" s="39"/>
      <c r="W142" s="39"/>
      <c r="X142" s="39"/>
      <c r="Y142" s="112">
        <f>IF(X142 &lt;&gt; "", RIGHT(Table15775311283848586881828384858[[#This Row],[Class (Dropdown)]],6),0)</f>
        <v>0</v>
      </c>
      <c r="Z142" s="108"/>
      <c r="AA142" s="107"/>
      <c r="AB142" s="111">
        <f>Table15775311283848586881828384858[[#This Row],[Rate (Auto fill)]]*Table15775311283848586881828384858[[#This Row],[Hours Groomed]]</f>
        <v>0</v>
      </c>
      <c r="AC142" s="32"/>
      <c r="AE142" s="85"/>
      <c r="AF142" s="85"/>
      <c r="AI142" s="33"/>
      <c r="AJ142" s="39"/>
      <c r="AK142" s="39"/>
      <c r="AL142" s="39"/>
      <c r="AM142" s="76"/>
      <c r="AN142" s="39"/>
      <c r="AO142" s="39"/>
      <c r="AP142" s="33"/>
      <c r="AQ142" s="77"/>
      <c r="AR142" s="39"/>
      <c r="AS142" s="39"/>
      <c r="AT142" s="76"/>
      <c r="AU142" s="39"/>
      <c r="AV142" s="78"/>
      <c r="AW142" s="33"/>
      <c r="AX142" s="77"/>
      <c r="AY142" s="39"/>
      <c r="AZ142" s="39"/>
      <c r="BA142" s="76"/>
      <c r="BB142" s="39"/>
      <c r="BC142" s="78"/>
      <c r="BD142" s="33"/>
      <c r="BE142" s="77"/>
      <c r="BF142" s="39"/>
      <c r="BG142" s="39"/>
      <c r="BH142" s="76"/>
      <c r="BI142" s="39"/>
      <c r="BJ142" s="78"/>
      <c r="BK142" s="33"/>
    </row>
    <row r="143" spans="1:63" x14ac:dyDescent="0.35">
      <c r="A143" s="77"/>
      <c r="B143" s="39"/>
      <c r="C143" s="39"/>
      <c r="D143" s="39"/>
      <c r="E143" s="39"/>
      <c r="F143" s="73"/>
      <c r="G143" s="95">
        <f>Table1487453233343536331323334353[[#This Row],[Hours Worked]]*Table1487453233343536331323334353[[#This Row],[Rate]]</f>
        <v>0</v>
      </c>
      <c r="H143" s="116"/>
      <c r="I143" s="118">
        <f>IF(Table1487453233343536331323334353[[#This Row],[Equipment Used (Dropdown)]] &lt;&gt; "", RIGHT(Table1487453233343536331323334353[[#This Row],[Equipment Used (Dropdown)]],6),0)</f>
        <v>0</v>
      </c>
      <c r="J143" s="94"/>
      <c r="K143" s="95">
        <f>Table1487453233343536331323334353[[#This Row],[Rate (Auto selects)]]*Table1487453233343536331323334353[[#This Row],[Hours Used]]</f>
        <v>0</v>
      </c>
      <c r="S143" s="33"/>
      <c r="T143" s="39"/>
      <c r="U143" s="39"/>
      <c r="V143" s="39"/>
      <c r="W143" s="39"/>
      <c r="X143" s="39"/>
      <c r="Y143" s="112">
        <f>IF(X143 &lt;&gt; "", RIGHT(Table15775311283848586881828384858[[#This Row],[Class (Dropdown)]],6),0)</f>
        <v>0</v>
      </c>
      <c r="Z143" s="108"/>
      <c r="AA143" s="107"/>
      <c r="AB143" s="111">
        <f>Table15775311283848586881828384858[[#This Row],[Rate (Auto fill)]]*Table15775311283848586881828384858[[#This Row],[Hours Groomed]]</f>
        <v>0</v>
      </c>
      <c r="AC143" s="32"/>
      <c r="AE143" s="85"/>
      <c r="AF143" s="85"/>
      <c r="AI143" s="33"/>
      <c r="AJ143" s="39"/>
      <c r="AK143" s="39"/>
      <c r="AL143" s="39"/>
      <c r="AM143" s="76"/>
      <c r="AN143" s="39"/>
      <c r="AO143" s="39"/>
      <c r="AP143" s="33"/>
      <c r="AQ143" s="77"/>
      <c r="AR143" s="39"/>
      <c r="AS143" s="39"/>
      <c r="AT143" s="76"/>
      <c r="AU143" s="39"/>
      <c r="AV143" s="78"/>
      <c r="AW143" s="33"/>
      <c r="AX143" s="77"/>
      <c r="AY143" s="39"/>
      <c r="AZ143" s="39"/>
      <c r="BA143" s="76"/>
      <c r="BB143" s="39"/>
      <c r="BC143" s="78"/>
      <c r="BD143" s="33"/>
      <c r="BE143" s="77"/>
      <c r="BF143" s="39"/>
      <c r="BG143" s="39"/>
      <c r="BH143" s="76"/>
      <c r="BI143" s="39"/>
      <c r="BJ143" s="78"/>
      <c r="BK143" s="33"/>
    </row>
    <row r="144" spans="1:63" x14ac:dyDescent="0.35">
      <c r="A144" s="77"/>
      <c r="B144" s="39"/>
      <c r="C144" s="39"/>
      <c r="D144" s="39"/>
      <c r="E144" s="39"/>
      <c r="F144" s="73"/>
      <c r="G144" s="95">
        <f>Table1487453233343536331323334353[[#This Row],[Hours Worked]]*Table1487453233343536331323334353[[#This Row],[Rate]]</f>
        <v>0</v>
      </c>
      <c r="H144" s="116"/>
      <c r="I144" s="118">
        <f>IF(Table1487453233343536331323334353[[#This Row],[Equipment Used (Dropdown)]] &lt;&gt; "", RIGHT(Table1487453233343536331323334353[[#This Row],[Equipment Used (Dropdown)]],6),0)</f>
        <v>0</v>
      </c>
      <c r="J144" s="94"/>
      <c r="K144" s="95">
        <f>Table1487453233343536331323334353[[#This Row],[Rate (Auto selects)]]*Table1487453233343536331323334353[[#This Row],[Hours Used]]</f>
        <v>0</v>
      </c>
      <c r="S144" s="33"/>
      <c r="T144" s="39"/>
      <c r="U144" s="39"/>
      <c r="V144" s="39"/>
      <c r="W144" s="39"/>
      <c r="X144" s="39"/>
      <c r="Y144" s="112">
        <f>IF(X144 &lt;&gt; "", RIGHT(Table15775311283848586881828384858[[#This Row],[Class (Dropdown)]],6),0)</f>
        <v>0</v>
      </c>
      <c r="Z144" s="108"/>
      <c r="AA144" s="107"/>
      <c r="AB144" s="111">
        <f>Table15775311283848586881828384858[[#This Row],[Rate (Auto fill)]]*Table15775311283848586881828384858[[#This Row],[Hours Groomed]]</f>
        <v>0</v>
      </c>
      <c r="AC144" s="32"/>
      <c r="AE144" s="85"/>
      <c r="AF144" s="85"/>
      <c r="AI144" s="33"/>
      <c r="AJ144" s="39"/>
      <c r="AK144" s="39"/>
      <c r="AL144" s="39"/>
      <c r="AM144" s="76"/>
      <c r="AN144" s="39"/>
      <c r="AO144" s="39"/>
      <c r="AP144" s="33"/>
      <c r="AQ144" s="77"/>
      <c r="AR144" s="39"/>
      <c r="AS144" s="39"/>
      <c r="AT144" s="76"/>
      <c r="AU144" s="39"/>
      <c r="AV144" s="78"/>
      <c r="AW144" s="33"/>
      <c r="AX144" s="77"/>
      <c r="AY144" s="39"/>
      <c r="AZ144" s="39"/>
      <c r="BA144" s="76"/>
      <c r="BB144" s="39"/>
      <c r="BC144" s="78"/>
      <c r="BD144" s="33"/>
      <c r="BE144" s="77"/>
      <c r="BF144" s="39"/>
      <c r="BG144" s="39"/>
      <c r="BH144" s="76"/>
      <c r="BI144" s="39"/>
      <c r="BJ144" s="78"/>
      <c r="BK144" s="33"/>
    </row>
    <row r="145" spans="1:63" x14ac:dyDescent="0.35">
      <c r="A145" s="77"/>
      <c r="B145" s="39"/>
      <c r="C145" s="39"/>
      <c r="D145" s="39"/>
      <c r="E145" s="39"/>
      <c r="F145" s="73"/>
      <c r="G145" s="95">
        <f>Table1487453233343536331323334353[[#This Row],[Hours Worked]]*Table1487453233343536331323334353[[#This Row],[Rate]]</f>
        <v>0</v>
      </c>
      <c r="H145" s="116"/>
      <c r="I145" s="118">
        <f>IF(Table1487453233343536331323334353[[#This Row],[Equipment Used (Dropdown)]] &lt;&gt; "", RIGHT(Table1487453233343536331323334353[[#This Row],[Equipment Used (Dropdown)]],6),0)</f>
        <v>0</v>
      </c>
      <c r="J145" s="94"/>
      <c r="K145" s="95">
        <f>Table1487453233343536331323334353[[#This Row],[Rate (Auto selects)]]*Table1487453233343536331323334353[[#This Row],[Hours Used]]</f>
        <v>0</v>
      </c>
      <c r="S145" s="33"/>
      <c r="T145" s="39"/>
      <c r="U145" s="39"/>
      <c r="V145" s="39"/>
      <c r="W145" s="39"/>
      <c r="X145" s="39"/>
      <c r="Y145" s="112">
        <f>IF(X145 &lt;&gt; "", RIGHT(Table15775311283848586881828384858[[#This Row],[Class (Dropdown)]],6),0)</f>
        <v>0</v>
      </c>
      <c r="Z145" s="108"/>
      <c r="AA145" s="107"/>
      <c r="AB145" s="111">
        <f>Table15775311283848586881828384858[[#This Row],[Rate (Auto fill)]]*Table15775311283848586881828384858[[#This Row],[Hours Groomed]]</f>
        <v>0</v>
      </c>
      <c r="AC145" s="32"/>
      <c r="AE145" s="85"/>
      <c r="AF145" s="85"/>
      <c r="AI145" s="33"/>
      <c r="AJ145" s="39"/>
      <c r="AK145" s="39"/>
      <c r="AL145" s="39"/>
      <c r="AM145" s="76"/>
      <c r="AN145" s="39"/>
      <c r="AO145" s="39"/>
      <c r="AP145" s="33"/>
      <c r="AQ145" s="77"/>
      <c r="AR145" s="39"/>
      <c r="AS145" s="39"/>
      <c r="AT145" s="76"/>
      <c r="AU145" s="39"/>
      <c r="AV145" s="78"/>
      <c r="AW145" s="33"/>
      <c r="AX145" s="77"/>
      <c r="AY145" s="39"/>
      <c r="AZ145" s="39"/>
      <c r="BA145" s="76"/>
      <c r="BB145" s="39"/>
      <c r="BC145" s="78"/>
      <c r="BD145" s="33"/>
      <c r="BE145" s="77"/>
      <c r="BF145" s="39"/>
      <c r="BG145" s="39"/>
      <c r="BH145" s="76"/>
      <c r="BI145" s="39"/>
      <c r="BJ145" s="78"/>
      <c r="BK145" s="33"/>
    </row>
    <row r="146" spans="1:63" x14ac:dyDescent="0.35">
      <c r="A146" s="77"/>
      <c r="B146" s="39"/>
      <c r="C146" s="39"/>
      <c r="D146" s="39"/>
      <c r="E146" s="39"/>
      <c r="F146" s="73"/>
      <c r="G146" s="95">
        <f>Table1487453233343536331323334353[[#This Row],[Hours Worked]]*Table1487453233343536331323334353[[#This Row],[Rate]]</f>
        <v>0</v>
      </c>
      <c r="H146" s="116"/>
      <c r="I146" s="118">
        <f>IF(Table1487453233343536331323334353[[#This Row],[Equipment Used (Dropdown)]] &lt;&gt; "", RIGHT(Table1487453233343536331323334353[[#This Row],[Equipment Used (Dropdown)]],6),0)</f>
        <v>0</v>
      </c>
      <c r="J146" s="94"/>
      <c r="K146" s="95">
        <f>Table1487453233343536331323334353[[#This Row],[Rate (Auto selects)]]*Table1487453233343536331323334353[[#This Row],[Hours Used]]</f>
        <v>0</v>
      </c>
      <c r="S146" s="33"/>
      <c r="T146" s="39"/>
      <c r="U146" s="39"/>
      <c r="V146" s="39"/>
      <c r="W146" s="39"/>
      <c r="X146" s="39"/>
      <c r="Y146" s="112">
        <f>IF(X146 &lt;&gt; "", RIGHT(Table15775311283848586881828384858[[#This Row],[Class (Dropdown)]],6),0)</f>
        <v>0</v>
      </c>
      <c r="Z146" s="108"/>
      <c r="AA146" s="107"/>
      <c r="AB146" s="111">
        <f>Table15775311283848586881828384858[[#This Row],[Rate (Auto fill)]]*Table15775311283848586881828384858[[#This Row],[Hours Groomed]]</f>
        <v>0</v>
      </c>
      <c r="AC146" s="32"/>
      <c r="AE146" s="85"/>
      <c r="AF146" s="85"/>
      <c r="AI146" s="33"/>
      <c r="AJ146" s="39"/>
      <c r="AK146" s="39"/>
      <c r="AL146" s="39"/>
      <c r="AM146" s="76"/>
      <c r="AN146" s="39"/>
      <c r="AO146" s="39"/>
      <c r="AP146" s="33"/>
      <c r="AQ146" s="77"/>
      <c r="AR146" s="39"/>
      <c r="AS146" s="39"/>
      <c r="AT146" s="76"/>
      <c r="AU146" s="39"/>
      <c r="AV146" s="78"/>
      <c r="AW146" s="33"/>
      <c r="AX146" s="77"/>
      <c r="AY146" s="39"/>
      <c r="AZ146" s="39"/>
      <c r="BA146" s="76"/>
      <c r="BB146" s="39"/>
      <c r="BC146" s="78"/>
      <c r="BD146" s="33"/>
      <c r="BE146" s="77"/>
      <c r="BF146" s="39"/>
      <c r="BG146" s="39"/>
      <c r="BH146" s="76"/>
      <c r="BI146" s="39"/>
      <c r="BJ146" s="78"/>
      <c r="BK146" s="33"/>
    </row>
    <row r="147" spans="1:63" x14ac:dyDescent="0.35">
      <c r="A147" s="77"/>
      <c r="B147" s="39"/>
      <c r="C147" s="39"/>
      <c r="D147" s="39"/>
      <c r="E147" s="39"/>
      <c r="F147" s="73"/>
      <c r="G147" s="95">
        <f>Table1487453233343536331323334353[[#This Row],[Hours Worked]]*Table1487453233343536331323334353[[#This Row],[Rate]]</f>
        <v>0</v>
      </c>
      <c r="H147" s="116"/>
      <c r="I147" s="118">
        <f>IF(Table1487453233343536331323334353[[#This Row],[Equipment Used (Dropdown)]] &lt;&gt; "", RIGHT(Table1487453233343536331323334353[[#This Row],[Equipment Used (Dropdown)]],6),0)</f>
        <v>0</v>
      </c>
      <c r="J147" s="94"/>
      <c r="K147" s="95">
        <f>Table1487453233343536331323334353[[#This Row],[Rate (Auto selects)]]*Table1487453233343536331323334353[[#This Row],[Hours Used]]</f>
        <v>0</v>
      </c>
      <c r="S147" s="33"/>
      <c r="T147" s="39"/>
      <c r="U147" s="39"/>
      <c r="V147" s="39"/>
      <c r="W147" s="39"/>
      <c r="X147" s="39"/>
      <c r="Y147" s="112">
        <f>IF(X147 &lt;&gt; "", RIGHT(Table15775311283848586881828384858[[#This Row],[Class (Dropdown)]],6),0)</f>
        <v>0</v>
      </c>
      <c r="Z147" s="108"/>
      <c r="AA147" s="107"/>
      <c r="AB147" s="111">
        <f>Table15775311283848586881828384858[[#This Row],[Rate (Auto fill)]]*Table15775311283848586881828384858[[#This Row],[Hours Groomed]]</f>
        <v>0</v>
      </c>
      <c r="AC147" s="32"/>
      <c r="AE147" s="85"/>
      <c r="AF147" s="85"/>
      <c r="AI147" s="33"/>
      <c r="AJ147" s="39"/>
      <c r="AK147" s="39"/>
      <c r="AL147" s="39"/>
      <c r="AM147" s="76"/>
      <c r="AN147" s="39"/>
      <c r="AO147" s="39"/>
      <c r="AP147" s="33"/>
      <c r="AQ147" s="77"/>
      <c r="AR147" s="39"/>
      <c r="AS147" s="39"/>
      <c r="AT147" s="76"/>
      <c r="AU147" s="39"/>
      <c r="AV147" s="78"/>
      <c r="AW147" s="33"/>
      <c r="AX147" s="77"/>
      <c r="AY147" s="39"/>
      <c r="AZ147" s="39"/>
      <c r="BA147" s="76"/>
      <c r="BB147" s="39"/>
      <c r="BC147" s="78"/>
      <c r="BD147" s="33"/>
      <c r="BE147" s="77"/>
      <c r="BF147" s="39"/>
      <c r="BG147" s="39"/>
      <c r="BH147" s="76"/>
      <c r="BI147" s="39"/>
      <c r="BJ147" s="78"/>
      <c r="BK147" s="33"/>
    </row>
    <row r="148" spans="1:63" x14ac:dyDescent="0.35">
      <c r="A148" s="77"/>
      <c r="B148" s="39"/>
      <c r="C148" s="39"/>
      <c r="D148" s="39"/>
      <c r="E148" s="39"/>
      <c r="F148" s="73"/>
      <c r="G148" s="95">
        <f>Table1487453233343536331323334353[[#This Row],[Hours Worked]]*Table1487453233343536331323334353[[#This Row],[Rate]]</f>
        <v>0</v>
      </c>
      <c r="H148" s="116"/>
      <c r="I148" s="118">
        <f>IF(Table1487453233343536331323334353[[#This Row],[Equipment Used (Dropdown)]] &lt;&gt; "", RIGHT(Table1487453233343536331323334353[[#This Row],[Equipment Used (Dropdown)]],6),0)</f>
        <v>0</v>
      </c>
      <c r="J148" s="94"/>
      <c r="K148" s="95">
        <f>Table1487453233343536331323334353[[#This Row],[Rate (Auto selects)]]*Table1487453233343536331323334353[[#This Row],[Hours Used]]</f>
        <v>0</v>
      </c>
      <c r="S148" s="33"/>
      <c r="T148" s="39"/>
      <c r="U148" s="39"/>
      <c r="V148" s="39"/>
      <c r="W148" s="39"/>
      <c r="X148" s="39"/>
      <c r="Y148" s="112">
        <f>IF(X148 &lt;&gt; "", RIGHT(Table15775311283848586881828384858[[#This Row],[Class (Dropdown)]],6),0)</f>
        <v>0</v>
      </c>
      <c r="Z148" s="108"/>
      <c r="AA148" s="107"/>
      <c r="AB148" s="111">
        <f>Table15775311283848586881828384858[[#This Row],[Rate (Auto fill)]]*Table15775311283848586881828384858[[#This Row],[Hours Groomed]]</f>
        <v>0</v>
      </c>
      <c r="AC148" s="32"/>
      <c r="AE148" s="85"/>
      <c r="AF148" s="85"/>
      <c r="AI148" s="33"/>
      <c r="AJ148" s="39"/>
      <c r="AK148" s="39"/>
      <c r="AL148" s="39"/>
      <c r="AM148" s="76"/>
      <c r="AN148" s="39"/>
      <c r="AO148" s="39"/>
      <c r="AP148" s="33"/>
      <c r="AQ148" s="77"/>
      <c r="AR148" s="39"/>
      <c r="AS148" s="39"/>
      <c r="AT148" s="76"/>
      <c r="AU148" s="39"/>
      <c r="AV148" s="78"/>
      <c r="AW148" s="33"/>
      <c r="AX148" s="77"/>
      <c r="AY148" s="39"/>
      <c r="AZ148" s="39"/>
      <c r="BA148" s="76"/>
      <c r="BB148" s="39"/>
      <c r="BC148" s="78"/>
      <c r="BD148" s="33"/>
      <c r="BE148" s="77"/>
      <c r="BF148" s="39"/>
      <c r="BG148" s="39"/>
      <c r="BH148" s="76"/>
      <c r="BI148" s="39"/>
      <c r="BJ148" s="78"/>
      <c r="BK148" s="33"/>
    </row>
    <row r="149" spans="1:63" x14ac:dyDescent="0.35">
      <c r="A149" s="77"/>
      <c r="B149" s="39"/>
      <c r="C149" s="39"/>
      <c r="D149" s="39"/>
      <c r="E149" s="39"/>
      <c r="F149" s="73"/>
      <c r="G149" s="95">
        <f>Table1487453233343536331323334353[[#This Row],[Hours Worked]]*Table1487453233343536331323334353[[#This Row],[Rate]]</f>
        <v>0</v>
      </c>
      <c r="H149" s="116"/>
      <c r="I149" s="118">
        <f>IF(Table1487453233343536331323334353[[#This Row],[Equipment Used (Dropdown)]] &lt;&gt; "", RIGHT(Table1487453233343536331323334353[[#This Row],[Equipment Used (Dropdown)]],6),0)</f>
        <v>0</v>
      </c>
      <c r="J149" s="94"/>
      <c r="K149" s="95">
        <f>Table1487453233343536331323334353[[#This Row],[Rate (Auto selects)]]*Table1487453233343536331323334353[[#This Row],[Hours Used]]</f>
        <v>0</v>
      </c>
      <c r="S149" s="33"/>
      <c r="T149" s="39"/>
      <c r="U149" s="39"/>
      <c r="V149" s="39"/>
      <c r="W149" s="39"/>
      <c r="X149" s="39"/>
      <c r="Y149" s="112">
        <f>IF(X149 &lt;&gt; "", RIGHT(Table15775311283848586881828384858[[#This Row],[Class (Dropdown)]],6),0)</f>
        <v>0</v>
      </c>
      <c r="Z149" s="108"/>
      <c r="AA149" s="107"/>
      <c r="AB149" s="111">
        <f>Table15775311283848586881828384858[[#This Row],[Rate (Auto fill)]]*Table15775311283848586881828384858[[#This Row],[Hours Groomed]]</f>
        <v>0</v>
      </c>
      <c r="AC149" s="32"/>
      <c r="AE149" s="85"/>
      <c r="AF149" s="85"/>
      <c r="AI149" s="33"/>
      <c r="AJ149" s="39"/>
      <c r="AK149" s="39"/>
      <c r="AL149" s="39"/>
      <c r="AM149" s="76"/>
      <c r="AN149" s="39"/>
      <c r="AO149" s="39"/>
      <c r="AP149" s="33"/>
      <c r="AQ149" s="77"/>
      <c r="AR149" s="39"/>
      <c r="AS149" s="39"/>
      <c r="AT149" s="76"/>
      <c r="AU149" s="39"/>
      <c r="AV149" s="78"/>
      <c r="AW149" s="33"/>
      <c r="AX149" s="77"/>
      <c r="AY149" s="39"/>
      <c r="AZ149" s="39"/>
      <c r="BA149" s="76"/>
      <c r="BB149" s="39"/>
      <c r="BC149" s="78"/>
      <c r="BD149" s="33"/>
      <c r="BE149" s="77"/>
      <c r="BF149" s="39"/>
      <c r="BG149" s="39"/>
      <c r="BH149" s="76"/>
      <c r="BI149" s="39"/>
      <c r="BJ149" s="78"/>
      <c r="BK149" s="33"/>
    </row>
    <row r="150" spans="1:63" x14ac:dyDescent="0.35">
      <c r="A150" s="77"/>
      <c r="B150" s="39"/>
      <c r="C150" s="39"/>
      <c r="D150" s="39"/>
      <c r="E150" s="39"/>
      <c r="F150" s="73"/>
      <c r="G150" s="95">
        <f>Table1487453233343536331323334353[[#This Row],[Hours Worked]]*Table1487453233343536331323334353[[#This Row],[Rate]]</f>
        <v>0</v>
      </c>
      <c r="H150" s="116"/>
      <c r="I150" s="118">
        <f>IF(Table1487453233343536331323334353[[#This Row],[Equipment Used (Dropdown)]] &lt;&gt; "", RIGHT(Table1487453233343536331323334353[[#This Row],[Equipment Used (Dropdown)]],6),0)</f>
        <v>0</v>
      </c>
      <c r="J150" s="94"/>
      <c r="K150" s="95">
        <f>Table1487453233343536331323334353[[#This Row],[Rate (Auto selects)]]*Table1487453233343536331323334353[[#This Row],[Hours Used]]</f>
        <v>0</v>
      </c>
      <c r="S150" s="33"/>
      <c r="T150" s="39"/>
      <c r="U150" s="39"/>
      <c r="V150" s="39"/>
      <c r="W150" s="39"/>
      <c r="X150" s="39"/>
      <c r="Y150" s="112">
        <f>IF(X150 &lt;&gt; "", RIGHT(Table15775311283848586881828384858[[#This Row],[Class (Dropdown)]],6),0)</f>
        <v>0</v>
      </c>
      <c r="Z150" s="108"/>
      <c r="AA150" s="107"/>
      <c r="AB150" s="111">
        <f>Table15775311283848586881828384858[[#This Row],[Rate (Auto fill)]]*Table15775311283848586881828384858[[#This Row],[Hours Groomed]]</f>
        <v>0</v>
      </c>
      <c r="AC150" s="32"/>
      <c r="AE150" s="85"/>
      <c r="AF150" s="85"/>
      <c r="AI150" s="33"/>
      <c r="AJ150" s="39"/>
      <c r="AK150" s="39"/>
      <c r="AL150" s="39"/>
      <c r="AM150" s="76"/>
      <c r="AN150" s="39"/>
      <c r="AO150" s="39"/>
      <c r="AP150" s="33"/>
      <c r="AQ150" s="77"/>
      <c r="AR150" s="39"/>
      <c r="AS150" s="39"/>
      <c r="AT150" s="76"/>
      <c r="AU150" s="39"/>
      <c r="AV150" s="78"/>
      <c r="AW150" s="33"/>
      <c r="AX150" s="77"/>
      <c r="AY150" s="39"/>
      <c r="AZ150" s="39"/>
      <c r="BA150" s="76"/>
      <c r="BB150" s="39"/>
      <c r="BC150" s="78"/>
      <c r="BD150" s="33"/>
      <c r="BE150" s="77"/>
      <c r="BF150" s="39"/>
      <c r="BG150" s="39"/>
      <c r="BH150" s="76"/>
      <c r="BI150" s="39"/>
      <c r="BJ150" s="78"/>
      <c r="BK150" s="33"/>
    </row>
    <row r="151" spans="1:63" x14ac:dyDescent="0.35">
      <c r="A151" s="77"/>
      <c r="B151" s="39"/>
      <c r="C151" s="39"/>
      <c r="D151" s="39"/>
      <c r="E151" s="39"/>
      <c r="F151" s="73"/>
      <c r="G151" s="95">
        <f>Table1487453233343536331323334353[[#This Row],[Hours Worked]]*Table1487453233343536331323334353[[#This Row],[Rate]]</f>
        <v>0</v>
      </c>
      <c r="H151" s="116"/>
      <c r="I151" s="118">
        <f>IF(Table1487453233343536331323334353[[#This Row],[Equipment Used (Dropdown)]] &lt;&gt; "", RIGHT(Table1487453233343536331323334353[[#This Row],[Equipment Used (Dropdown)]],6),0)</f>
        <v>0</v>
      </c>
      <c r="J151" s="94"/>
      <c r="K151" s="95">
        <f>Table1487453233343536331323334353[[#This Row],[Rate (Auto selects)]]*Table1487453233343536331323334353[[#This Row],[Hours Used]]</f>
        <v>0</v>
      </c>
      <c r="S151" s="33"/>
      <c r="T151" s="39"/>
      <c r="U151" s="39"/>
      <c r="V151" s="39"/>
      <c r="W151" s="39"/>
      <c r="X151" s="39"/>
      <c r="Y151" s="112">
        <f>IF(X151 &lt;&gt; "", RIGHT(Table15775311283848586881828384858[[#This Row],[Class (Dropdown)]],6),0)</f>
        <v>0</v>
      </c>
      <c r="Z151" s="108"/>
      <c r="AA151" s="107"/>
      <c r="AB151" s="111">
        <f>Table15775311283848586881828384858[[#This Row],[Rate (Auto fill)]]*Table15775311283848586881828384858[[#This Row],[Hours Groomed]]</f>
        <v>0</v>
      </c>
      <c r="AC151" s="32"/>
      <c r="AE151" s="85"/>
      <c r="AF151" s="85"/>
      <c r="AI151" s="33"/>
      <c r="AJ151" s="39"/>
      <c r="AK151" s="39"/>
      <c r="AL151" s="39"/>
      <c r="AM151" s="76"/>
      <c r="AN151" s="39"/>
      <c r="AO151" s="39"/>
      <c r="AP151" s="33"/>
      <c r="AQ151" s="77"/>
      <c r="AR151" s="39"/>
      <c r="AS151" s="39"/>
      <c r="AT151" s="76"/>
      <c r="AU151" s="39"/>
      <c r="AV151" s="78"/>
      <c r="AW151" s="33"/>
      <c r="AX151" s="77"/>
      <c r="AY151" s="39"/>
      <c r="AZ151" s="39"/>
      <c r="BA151" s="76"/>
      <c r="BB151" s="39"/>
      <c r="BC151" s="78"/>
      <c r="BD151" s="33"/>
      <c r="BE151" s="77"/>
      <c r="BF151" s="39"/>
      <c r="BG151" s="39"/>
      <c r="BH151" s="76"/>
      <c r="BI151" s="39"/>
      <c r="BJ151" s="78"/>
      <c r="BK151" s="33"/>
    </row>
    <row r="152" spans="1:63" x14ac:dyDescent="0.35">
      <c r="A152" s="77"/>
      <c r="B152" s="39"/>
      <c r="C152" s="39"/>
      <c r="D152" s="39"/>
      <c r="E152" s="39"/>
      <c r="F152" s="73"/>
      <c r="G152" s="95">
        <f>Table1487453233343536331323334353[[#This Row],[Hours Worked]]*Table1487453233343536331323334353[[#This Row],[Rate]]</f>
        <v>0</v>
      </c>
      <c r="H152" s="116"/>
      <c r="I152" s="118">
        <f>IF(Table1487453233343536331323334353[[#This Row],[Equipment Used (Dropdown)]] &lt;&gt; "", RIGHT(Table1487453233343536331323334353[[#This Row],[Equipment Used (Dropdown)]],6),0)</f>
        <v>0</v>
      </c>
      <c r="J152" s="94"/>
      <c r="K152" s="95">
        <f>Table1487453233343536331323334353[[#This Row],[Rate (Auto selects)]]*Table1487453233343536331323334353[[#This Row],[Hours Used]]</f>
        <v>0</v>
      </c>
      <c r="S152" s="33"/>
      <c r="T152" s="39"/>
      <c r="U152" s="39"/>
      <c r="V152" s="39"/>
      <c r="W152" s="39"/>
      <c r="X152" s="39"/>
      <c r="Y152" s="112">
        <f>IF(X152 &lt;&gt; "", RIGHT(Table15775311283848586881828384858[[#This Row],[Class (Dropdown)]],6),0)</f>
        <v>0</v>
      </c>
      <c r="Z152" s="108"/>
      <c r="AA152" s="107"/>
      <c r="AB152" s="111">
        <f>Table15775311283848586881828384858[[#This Row],[Rate (Auto fill)]]*Table15775311283848586881828384858[[#This Row],[Hours Groomed]]</f>
        <v>0</v>
      </c>
      <c r="AC152" s="32"/>
      <c r="AE152" s="85"/>
      <c r="AF152" s="85"/>
      <c r="AI152" s="33"/>
      <c r="AJ152" s="39"/>
      <c r="AK152" s="39"/>
      <c r="AL152" s="39"/>
      <c r="AM152" s="76"/>
      <c r="AN152" s="39"/>
      <c r="AO152" s="39"/>
      <c r="AP152" s="33"/>
      <c r="AQ152" s="77"/>
      <c r="AR152" s="39"/>
      <c r="AS152" s="39"/>
      <c r="AT152" s="76"/>
      <c r="AU152" s="39"/>
      <c r="AV152" s="78"/>
      <c r="AW152" s="33"/>
      <c r="AX152" s="77"/>
      <c r="AY152" s="39"/>
      <c r="AZ152" s="39"/>
      <c r="BA152" s="76"/>
      <c r="BB152" s="39"/>
      <c r="BC152" s="78"/>
      <c r="BD152" s="33"/>
      <c r="BE152" s="77"/>
      <c r="BF152" s="39"/>
      <c r="BG152" s="39"/>
      <c r="BH152" s="76"/>
      <c r="BI152" s="39"/>
      <c r="BJ152" s="78"/>
      <c r="BK152" s="33"/>
    </row>
    <row r="153" spans="1:63" x14ac:dyDescent="0.35">
      <c r="A153" s="77"/>
      <c r="B153" s="39"/>
      <c r="C153" s="39"/>
      <c r="D153" s="39"/>
      <c r="E153" s="39"/>
      <c r="F153" s="73"/>
      <c r="G153" s="95">
        <f>Table1487453233343536331323334353[[#This Row],[Hours Worked]]*Table1487453233343536331323334353[[#This Row],[Rate]]</f>
        <v>0</v>
      </c>
      <c r="H153" s="116"/>
      <c r="I153" s="118">
        <f>IF(Table1487453233343536331323334353[[#This Row],[Equipment Used (Dropdown)]] &lt;&gt; "", RIGHT(Table1487453233343536331323334353[[#This Row],[Equipment Used (Dropdown)]],6),0)</f>
        <v>0</v>
      </c>
      <c r="J153" s="94"/>
      <c r="K153" s="95">
        <f>Table1487453233343536331323334353[[#This Row],[Rate (Auto selects)]]*Table1487453233343536331323334353[[#This Row],[Hours Used]]</f>
        <v>0</v>
      </c>
      <c r="S153" s="33"/>
      <c r="T153" s="39"/>
      <c r="U153" s="39"/>
      <c r="V153" s="39"/>
      <c r="W153" s="39"/>
      <c r="X153" s="39"/>
      <c r="Y153" s="112">
        <f>IF(X153 &lt;&gt; "", RIGHT(Table15775311283848586881828384858[[#This Row],[Class (Dropdown)]],6),0)</f>
        <v>0</v>
      </c>
      <c r="Z153" s="108"/>
      <c r="AA153" s="107"/>
      <c r="AB153" s="111">
        <f>Table15775311283848586881828384858[[#This Row],[Rate (Auto fill)]]*Table15775311283848586881828384858[[#This Row],[Hours Groomed]]</f>
        <v>0</v>
      </c>
      <c r="AC153" s="32"/>
      <c r="AE153" s="85"/>
      <c r="AF153" s="85"/>
      <c r="AI153" s="33"/>
      <c r="AJ153" s="39"/>
      <c r="AK153" s="39"/>
      <c r="AL153" s="39"/>
      <c r="AM153" s="76"/>
      <c r="AN153" s="39"/>
      <c r="AO153" s="39"/>
      <c r="AP153" s="33"/>
      <c r="AQ153" s="77"/>
      <c r="AR153" s="39"/>
      <c r="AS153" s="39"/>
      <c r="AT153" s="76"/>
      <c r="AU153" s="39"/>
      <c r="AV153" s="78"/>
      <c r="AW153" s="33"/>
      <c r="AX153" s="77"/>
      <c r="AY153" s="39"/>
      <c r="AZ153" s="39"/>
      <c r="BA153" s="76"/>
      <c r="BB153" s="39"/>
      <c r="BC153" s="78"/>
      <c r="BD153" s="33"/>
      <c r="BE153" s="77"/>
      <c r="BF153" s="39"/>
      <c r="BG153" s="39"/>
      <c r="BH153" s="76"/>
      <c r="BI153" s="39"/>
      <c r="BJ153" s="78"/>
      <c r="BK153" s="33"/>
    </row>
    <row r="154" spans="1:63" x14ac:dyDescent="0.35">
      <c r="A154" s="77"/>
      <c r="B154" s="39"/>
      <c r="C154" s="39"/>
      <c r="D154" s="39"/>
      <c r="E154" s="39"/>
      <c r="F154" s="73"/>
      <c r="G154" s="95">
        <f>Table1487453233343536331323334353[[#This Row],[Hours Worked]]*Table1487453233343536331323334353[[#This Row],[Rate]]</f>
        <v>0</v>
      </c>
      <c r="H154" s="116"/>
      <c r="I154" s="118">
        <f>IF(Table1487453233343536331323334353[[#This Row],[Equipment Used (Dropdown)]] &lt;&gt; "", RIGHT(Table1487453233343536331323334353[[#This Row],[Equipment Used (Dropdown)]],6),0)</f>
        <v>0</v>
      </c>
      <c r="J154" s="94"/>
      <c r="K154" s="95">
        <f>Table1487453233343536331323334353[[#This Row],[Rate (Auto selects)]]*Table1487453233343536331323334353[[#This Row],[Hours Used]]</f>
        <v>0</v>
      </c>
      <c r="S154" s="33"/>
      <c r="T154" s="39"/>
      <c r="U154" s="39"/>
      <c r="V154" s="39"/>
      <c r="W154" s="39"/>
      <c r="X154" s="39"/>
      <c r="Y154" s="112">
        <f>IF(X154 &lt;&gt; "", RIGHT(Table15775311283848586881828384858[[#This Row],[Class (Dropdown)]],6),0)</f>
        <v>0</v>
      </c>
      <c r="Z154" s="108"/>
      <c r="AA154" s="107"/>
      <c r="AB154" s="111">
        <f>Table15775311283848586881828384858[[#This Row],[Rate (Auto fill)]]*Table15775311283848586881828384858[[#This Row],[Hours Groomed]]</f>
        <v>0</v>
      </c>
      <c r="AC154" s="32"/>
      <c r="AE154" s="85"/>
      <c r="AF154" s="85"/>
      <c r="AI154" s="33"/>
      <c r="AJ154" s="39"/>
      <c r="AK154" s="39"/>
      <c r="AL154" s="39"/>
      <c r="AM154" s="76"/>
      <c r="AN154" s="39"/>
      <c r="AO154" s="39"/>
      <c r="AP154" s="33"/>
      <c r="AQ154" s="77"/>
      <c r="AR154" s="39"/>
      <c r="AS154" s="39"/>
      <c r="AT154" s="76"/>
      <c r="AU154" s="39"/>
      <c r="AV154" s="78"/>
      <c r="AW154" s="33"/>
      <c r="AX154" s="77"/>
      <c r="AY154" s="39"/>
      <c r="AZ154" s="39"/>
      <c r="BA154" s="76"/>
      <c r="BB154" s="39"/>
      <c r="BC154" s="78"/>
      <c r="BD154" s="33"/>
      <c r="BE154" s="77"/>
      <c r="BF154" s="39"/>
      <c r="BG154" s="39"/>
      <c r="BH154" s="76"/>
      <c r="BI154" s="39"/>
      <c r="BJ154" s="78"/>
      <c r="BK154" s="33"/>
    </row>
    <row r="155" spans="1:63" x14ac:dyDescent="0.35">
      <c r="A155" s="77"/>
      <c r="B155" s="39"/>
      <c r="C155" s="39"/>
      <c r="D155" s="39"/>
      <c r="E155" s="39"/>
      <c r="F155" s="73"/>
      <c r="G155" s="95">
        <f>Table1487453233343536331323334353[[#This Row],[Hours Worked]]*Table1487453233343536331323334353[[#This Row],[Rate]]</f>
        <v>0</v>
      </c>
      <c r="H155" s="116"/>
      <c r="I155" s="118">
        <f>IF(Table1487453233343536331323334353[[#This Row],[Equipment Used (Dropdown)]] &lt;&gt; "", RIGHT(Table1487453233343536331323334353[[#This Row],[Equipment Used (Dropdown)]],6),0)</f>
        <v>0</v>
      </c>
      <c r="J155" s="94"/>
      <c r="K155" s="95">
        <f>Table1487453233343536331323334353[[#This Row],[Rate (Auto selects)]]*Table1487453233343536331323334353[[#This Row],[Hours Used]]</f>
        <v>0</v>
      </c>
      <c r="S155" s="33"/>
      <c r="T155" s="39"/>
      <c r="U155" s="39"/>
      <c r="V155" s="39"/>
      <c r="W155" s="39"/>
      <c r="X155" s="39"/>
      <c r="Y155" s="112">
        <f>IF(X155 &lt;&gt; "", RIGHT(Table15775311283848586881828384858[[#This Row],[Class (Dropdown)]],6),0)</f>
        <v>0</v>
      </c>
      <c r="Z155" s="108"/>
      <c r="AA155" s="107"/>
      <c r="AB155" s="111">
        <f>Table15775311283848586881828384858[[#This Row],[Rate (Auto fill)]]*Table15775311283848586881828384858[[#This Row],[Hours Groomed]]</f>
        <v>0</v>
      </c>
      <c r="AC155" s="32"/>
      <c r="AE155" s="85"/>
      <c r="AF155" s="85"/>
      <c r="AI155" s="33"/>
      <c r="AJ155" s="39"/>
      <c r="AK155" s="39"/>
      <c r="AL155" s="39"/>
      <c r="AM155" s="76"/>
      <c r="AN155" s="39"/>
      <c r="AO155" s="39"/>
      <c r="AP155" s="33"/>
      <c r="AQ155" s="77"/>
      <c r="AR155" s="39"/>
      <c r="AS155" s="39"/>
      <c r="AT155" s="76"/>
      <c r="AU155" s="39"/>
      <c r="AV155" s="78"/>
      <c r="AW155" s="33"/>
      <c r="AX155" s="77"/>
      <c r="AY155" s="39"/>
      <c r="AZ155" s="39"/>
      <c r="BA155" s="76"/>
      <c r="BB155" s="39"/>
      <c r="BC155" s="78"/>
      <c r="BD155" s="33"/>
      <c r="BE155" s="77"/>
      <c r="BF155" s="39"/>
      <c r="BG155" s="39"/>
      <c r="BH155" s="76"/>
      <c r="BI155" s="39"/>
      <c r="BJ155" s="78"/>
      <c r="BK155" s="33"/>
    </row>
    <row r="156" spans="1:63" x14ac:dyDescent="0.35">
      <c r="A156" s="77"/>
      <c r="B156" s="39"/>
      <c r="C156" s="39"/>
      <c r="D156" s="39"/>
      <c r="E156" s="39"/>
      <c r="F156" s="73"/>
      <c r="G156" s="95">
        <f>Table1487453233343536331323334353[[#This Row],[Hours Worked]]*Table1487453233343536331323334353[[#This Row],[Rate]]</f>
        <v>0</v>
      </c>
      <c r="H156" s="116"/>
      <c r="I156" s="118">
        <f>IF(Table1487453233343536331323334353[[#This Row],[Equipment Used (Dropdown)]] &lt;&gt; "", RIGHT(Table1487453233343536331323334353[[#This Row],[Equipment Used (Dropdown)]],6),0)</f>
        <v>0</v>
      </c>
      <c r="J156" s="94"/>
      <c r="K156" s="95">
        <f>Table1487453233343536331323334353[[#This Row],[Rate (Auto selects)]]*Table1487453233343536331323334353[[#This Row],[Hours Used]]</f>
        <v>0</v>
      </c>
      <c r="S156" s="33"/>
      <c r="T156" s="39"/>
      <c r="U156" s="39"/>
      <c r="V156" s="39"/>
      <c r="W156" s="39"/>
      <c r="X156" s="39"/>
      <c r="Y156" s="112">
        <f>IF(X156 &lt;&gt; "", RIGHT(Table15775311283848586881828384858[[#This Row],[Class (Dropdown)]],6),0)</f>
        <v>0</v>
      </c>
      <c r="Z156" s="108"/>
      <c r="AA156" s="107"/>
      <c r="AB156" s="111">
        <f>Table15775311283848586881828384858[[#This Row],[Rate (Auto fill)]]*Table15775311283848586881828384858[[#This Row],[Hours Groomed]]</f>
        <v>0</v>
      </c>
      <c r="AC156" s="32"/>
      <c r="AE156" s="85"/>
      <c r="AF156" s="85"/>
      <c r="AI156" s="33"/>
      <c r="AJ156" s="39"/>
      <c r="AK156" s="39"/>
      <c r="AL156" s="39"/>
      <c r="AM156" s="76"/>
      <c r="AN156" s="39"/>
      <c r="AO156" s="39"/>
      <c r="AP156" s="33"/>
      <c r="AQ156" s="77"/>
      <c r="AR156" s="39"/>
      <c r="AS156" s="39"/>
      <c r="AT156" s="76"/>
      <c r="AU156" s="39"/>
      <c r="AV156" s="78"/>
      <c r="AW156" s="33"/>
      <c r="AX156" s="77"/>
      <c r="AY156" s="39"/>
      <c r="AZ156" s="39"/>
      <c r="BA156" s="76"/>
      <c r="BB156" s="39"/>
      <c r="BC156" s="78"/>
      <c r="BD156" s="33"/>
      <c r="BE156" s="77"/>
      <c r="BF156" s="39"/>
      <c r="BG156" s="39"/>
      <c r="BH156" s="76"/>
      <c r="BI156" s="39"/>
      <c r="BJ156" s="78"/>
      <c r="BK156" s="33"/>
    </row>
    <row r="157" spans="1:63" x14ac:dyDescent="0.35">
      <c r="A157" s="77"/>
      <c r="B157" s="39"/>
      <c r="C157" s="39"/>
      <c r="D157" s="39"/>
      <c r="E157" s="39"/>
      <c r="F157" s="73"/>
      <c r="G157" s="95">
        <f>Table1487453233343536331323334353[[#This Row],[Hours Worked]]*Table1487453233343536331323334353[[#This Row],[Rate]]</f>
        <v>0</v>
      </c>
      <c r="H157" s="116"/>
      <c r="I157" s="118">
        <f>IF(Table1487453233343536331323334353[[#This Row],[Equipment Used (Dropdown)]] &lt;&gt; "", RIGHT(Table1487453233343536331323334353[[#This Row],[Equipment Used (Dropdown)]],6),0)</f>
        <v>0</v>
      </c>
      <c r="J157" s="94"/>
      <c r="K157" s="95">
        <f>Table1487453233343536331323334353[[#This Row],[Rate (Auto selects)]]*Table1487453233343536331323334353[[#This Row],[Hours Used]]</f>
        <v>0</v>
      </c>
      <c r="S157" s="33"/>
      <c r="T157" s="39"/>
      <c r="U157" s="39"/>
      <c r="V157" s="39"/>
      <c r="W157" s="39"/>
      <c r="X157" s="39"/>
      <c r="Y157" s="112">
        <f>IF(X157 &lt;&gt; "", RIGHT(Table15775311283848586881828384858[[#This Row],[Class (Dropdown)]],6),0)</f>
        <v>0</v>
      </c>
      <c r="Z157" s="108"/>
      <c r="AA157" s="107"/>
      <c r="AB157" s="111">
        <f>Table15775311283848586881828384858[[#This Row],[Rate (Auto fill)]]*Table15775311283848586881828384858[[#This Row],[Hours Groomed]]</f>
        <v>0</v>
      </c>
      <c r="AC157" s="32"/>
      <c r="AE157" s="85"/>
      <c r="AF157" s="85"/>
      <c r="AI157" s="33"/>
      <c r="AJ157" s="39"/>
      <c r="AK157" s="39"/>
      <c r="AL157" s="39"/>
      <c r="AM157" s="76"/>
      <c r="AN157" s="39"/>
      <c r="AO157" s="39"/>
      <c r="AP157" s="33"/>
      <c r="AQ157" s="77"/>
      <c r="AR157" s="39"/>
      <c r="AS157" s="39"/>
      <c r="AT157" s="76"/>
      <c r="AU157" s="39"/>
      <c r="AV157" s="78"/>
      <c r="AW157" s="33"/>
      <c r="AX157" s="77"/>
      <c r="AY157" s="39"/>
      <c r="AZ157" s="39"/>
      <c r="BA157" s="76"/>
      <c r="BB157" s="39"/>
      <c r="BC157" s="78"/>
      <c r="BD157" s="33"/>
      <c r="BE157" s="77"/>
      <c r="BF157" s="39"/>
      <c r="BG157" s="39"/>
      <c r="BH157" s="76"/>
      <c r="BI157" s="39"/>
      <c r="BJ157" s="78"/>
      <c r="BK157" s="33"/>
    </row>
    <row r="158" spans="1:63" x14ac:dyDescent="0.35">
      <c r="A158" s="77"/>
      <c r="B158" s="39"/>
      <c r="C158" s="39"/>
      <c r="D158" s="39"/>
      <c r="E158" s="39"/>
      <c r="F158" s="73"/>
      <c r="G158" s="95">
        <f>Table1487453233343536331323334353[[#This Row],[Hours Worked]]*Table1487453233343536331323334353[[#This Row],[Rate]]</f>
        <v>0</v>
      </c>
      <c r="H158" s="116"/>
      <c r="I158" s="118">
        <f>IF(Table1487453233343536331323334353[[#This Row],[Equipment Used (Dropdown)]] &lt;&gt; "", RIGHT(Table1487453233343536331323334353[[#This Row],[Equipment Used (Dropdown)]],6),0)</f>
        <v>0</v>
      </c>
      <c r="J158" s="94"/>
      <c r="K158" s="95">
        <f>Table1487453233343536331323334353[[#This Row],[Rate (Auto selects)]]*Table1487453233343536331323334353[[#This Row],[Hours Used]]</f>
        <v>0</v>
      </c>
      <c r="S158" s="33"/>
      <c r="T158" s="39"/>
      <c r="U158" s="39"/>
      <c r="V158" s="39"/>
      <c r="W158" s="39"/>
      <c r="X158" s="39"/>
      <c r="Y158" s="112">
        <f>IF(X158 &lt;&gt; "", RIGHT(Table15775311283848586881828384858[[#This Row],[Class (Dropdown)]],6),0)</f>
        <v>0</v>
      </c>
      <c r="Z158" s="108"/>
      <c r="AA158" s="107"/>
      <c r="AB158" s="111">
        <f>Table15775311283848586881828384858[[#This Row],[Rate (Auto fill)]]*Table15775311283848586881828384858[[#This Row],[Hours Groomed]]</f>
        <v>0</v>
      </c>
      <c r="AC158" s="32"/>
      <c r="AE158" s="85"/>
      <c r="AF158" s="85"/>
      <c r="AI158" s="33"/>
      <c r="AJ158" s="39"/>
      <c r="AK158" s="39"/>
      <c r="AL158" s="39"/>
      <c r="AM158" s="76"/>
      <c r="AN158" s="39"/>
      <c r="AO158" s="39"/>
      <c r="AP158" s="33"/>
      <c r="AQ158" s="77"/>
      <c r="AR158" s="39"/>
      <c r="AS158" s="39"/>
      <c r="AT158" s="76"/>
      <c r="AU158" s="39"/>
      <c r="AV158" s="78"/>
      <c r="AW158" s="33"/>
      <c r="AX158" s="77"/>
      <c r="AY158" s="39"/>
      <c r="AZ158" s="39"/>
      <c r="BA158" s="76"/>
      <c r="BB158" s="39"/>
      <c r="BC158" s="78"/>
      <c r="BD158" s="33"/>
      <c r="BE158" s="77"/>
      <c r="BF158" s="39"/>
      <c r="BG158" s="39"/>
      <c r="BH158" s="76"/>
      <c r="BI158" s="39"/>
      <c r="BJ158" s="78"/>
      <c r="BK158" s="33"/>
    </row>
    <row r="159" spans="1:63" x14ac:dyDescent="0.35">
      <c r="A159" s="77"/>
      <c r="B159" s="39"/>
      <c r="C159" s="39"/>
      <c r="D159" s="39"/>
      <c r="E159" s="39"/>
      <c r="F159" s="73"/>
      <c r="G159" s="95">
        <f>Table1487453233343536331323334353[[#This Row],[Hours Worked]]*Table1487453233343536331323334353[[#This Row],[Rate]]</f>
        <v>0</v>
      </c>
      <c r="H159" s="116"/>
      <c r="I159" s="118">
        <f>IF(Table1487453233343536331323334353[[#This Row],[Equipment Used (Dropdown)]] &lt;&gt; "", RIGHT(Table1487453233343536331323334353[[#This Row],[Equipment Used (Dropdown)]],6),0)</f>
        <v>0</v>
      </c>
      <c r="J159" s="94"/>
      <c r="K159" s="95">
        <f>Table1487453233343536331323334353[[#This Row],[Rate (Auto selects)]]*Table1487453233343536331323334353[[#This Row],[Hours Used]]</f>
        <v>0</v>
      </c>
      <c r="S159" s="33"/>
      <c r="T159" s="39"/>
      <c r="U159" s="39"/>
      <c r="V159" s="39"/>
      <c r="W159" s="39"/>
      <c r="X159" s="39"/>
      <c r="Y159" s="112">
        <f>IF(X159 &lt;&gt; "", RIGHT(Table15775311283848586881828384858[[#This Row],[Class (Dropdown)]],6),0)</f>
        <v>0</v>
      </c>
      <c r="Z159" s="108"/>
      <c r="AA159" s="107"/>
      <c r="AB159" s="111">
        <f>Table15775311283848586881828384858[[#This Row],[Rate (Auto fill)]]*Table15775311283848586881828384858[[#This Row],[Hours Groomed]]</f>
        <v>0</v>
      </c>
      <c r="AC159" s="32"/>
      <c r="AE159" s="85"/>
      <c r="AF159" s="85"/>
      <c r="AI159" s="33"/>
      <c r="AJ159" s="39"/>
      <c r="AK159" s="39"/>
      <c r="AL159" s="39"/>
      <c r="AM159" s="76"/>
      <c r="AN159" s="39"/>
      <c r="AO159" s="39"/>
      <c r="AP159" s="33"/>
      <c r="AQ159" s="77"/>
      <c r="AR159" s="39"/>
      <c r="AS159" s="39"/>
      <c r="AT159" s="76"/>
      <c r="AU159" s="39"/>
      <c r="AV159" s="78"/>
      <c r="AW159" s="33"/>
      <c r="AX159" s="77"/>
      <c r="AY159" s="39"/>
      <c r="AZ159" s="39"/>
      <c r="BA159" s="76"/>
      <c r="BB159" s="39"/>
      <c r="BC159" s="78"/>
      <c r="BD159" s="33"/>
      <c r="BE159" s="77"/>
      <c r="BF159" s="39"/>
      <c r="BG159" s="39"/>
      <c r="BH159" s="76"/>
      <c r="BI159" s="39"/>
      <c r="BJ159" s="78"/>
      <c r="BK159" s="33"/>
    </row>
    <row r="160" spans="1:63" x14ac:dyDescent="0.35">
      <c r="A160" s="77"/>
      <c r="B160" s="39"/>
      <c r="C160" s="39"/>
      <c r="D160" s="39"/>
      <c r="E160" s="39"/>
      <c r="F160" s="73"/>
      <c r="G160" s="95">
        <f>Table1487453233343536331323334353[[#This Row],[Hours Worked]]*Table1487453233343536331323334353[[#This Row],[Rate]]</f>
        <v>0</v>
      </c>
      <c r="H160" s="116"/>
      <c r="I160" s="118">
        <f>IF(Table1487453233343536331323334353[[#This Row],[Equipment Used (Dropdown)]] &lt;&gt; "", RIGHT(Table1487453233343536331323334353[[#This Row],[Equipment Used (Dropdown)]],6),0)</f>
        <v>0</v>
      </c>
      <c r="J160" s="94"/>
      <c r="K160" s="95">
        <f>Table1487453233343536331323334353[[#This Row],[Rate (Auto selects)]]*Table1487453233343536331323334353[[#This Row],[Hours Used]]</f>
        <v>0</v>
      </c>
      <c r="S160" s="33"/>
      <c r="T160" s="39"/>
      <c r="U160" s="39"/>
      <c r="V160" s="39"/>
      <c r="W160" s="39"/>
      <c r="X160" s="39"/>
      <c r="Y160" s="112">
        <f>IF(X160 &lt;&gt; "", RIGHT(Table15775311283848586881828384858[[#This Row],[Class (Dropdown)]],6),0)</f>
        <v>0</v>
      </c>
      <c r="Z160" s="108"/>
      <c r="AA160" s="107"/>
      <c r="AB160" s="111">
        <f>Table15775311283848586881828384858[[#This Row],[Rate (Auto fill)]]*Table15775311283848586881828384858[[#This Row],[Hours Groomed]]</f>
        <v>0</v>
      </c>
      <c r="AC160" s="32"/>
      <c r="AE160" s="85"/>
      <c r="AF160" s="85"/>
      <c r="AI160" s="33"/>
      <c r="AJ160" s="39"/>
      <c r="AK160" s="39"/>
      <c r="AL160" s="39"/>
      <c r="AM160" s="76"/>
      <c r="AN160" s="39"/>
      <c r="AO160" s="39"/>
      <c r="AP160" s="33"/>
      <c r="AQ160" s="77"/>
      <c r="AR160" s="39"/>
      <c r="AS160" s="39"/>
      <c r="AT160" s="76"/>
      <c r="AU160" s="39"/>
      <c r="AV160" s="78"/>
      <c r="AW160" s="33"/>
      <c r="AX160" s="77"/>
      <c r="AY160" s="39"/>
      <c r="AZ160" s="39"/>
      <c r="BA160" s="76"/>
      <c r="BB160" s="39"/>
      <c r="BC160" s="78"/>
      <c r="BD160" s="33"/>
      <c r="BE160" s="77"/>
      <c r="BF160" s="39"/>
      <c r="BG160" s="39"/>
      <c r="BH160" s="76"/>
      <c r="BI160" s="39"/>
      <c r="BJ160" s="78"/>
      <c r="BK160" s="33"/>
    </row>
    <row r="161" spans="1:63" x14ac:dyDescent="0.35">
      <c r="A161" s="77"/>
      <c r="B161" s="39"/>
      <c r="C161" s="39"/>
      <c r="D161" s="39"/>
      <c r="E161" s="39"/>
      <c r="F161" s="73"/>
      <c r="G161" s="95">
        <f>Table1487453233343536331323334353[[#This Row],[Hours Worked]]*Table1487453233343536331323334353[[#This Row],[Rate]]</f>
        <v>0</v>
      </c>
      <c r="H161" s="116"/>
      <c r="I161" s="118">
        <f>IF(Table1487453233343536331323334353[[#This Row],[Equipment Used (Dropdown)]] &lt;&gt; "", RIGHT(Table1487453233343536331323334353[[#This Row],[Equipment Used (Dropdown)]],6),0)</f>
        <v>0</v>
      </c>
      <c r="J161" s="94"/>
      <c r="K161" s="95">
        <f>Table1487453233343536331323334353[[#This Row],[Rate (Auto selects)]]*Table1487453233343536331323334353[[#This Row],[Hours Used]]</f>
        <v>0</v>
      </c>
      <c r="S161" s="33"/>
      <c r="T161" s="39"/>
      <c r="U161" s="39"/>
      <c r="V161" s="39"/>
      <c r="W161" s="39"/>
      <c r="X161" s="39"/>
      <c r="Y161" s="112">
        <f>IF(X161 &lt;&gt; "", RIGHT(Table15775311283848586881828384858[[#This Row],[Class (Dropdown)]],6),0)</f>
        <v>0</v>
      </c>
      <c r="Z161" s="108"/>
      <c r="AA161" s="107"/>
      <c r="AB161" s="111">
        <f>Table15775311283848586881828384858[[#This Row],[Rate (Auto fill)]]*Table15775311283848586881828384858[[#This Row],[Hours Groomed]]</f>
        <v>0</v>
      </c>
      <c r="AC161" s="32"/>
      <c r="AE161" s="85"/>
      <c r="AF161" s="85"/>
      <c r="AI161" s="33"/>
      <c r="AJ161" s="39"/>
      <c r="AK161" s="39"/>
      <c r="AL161" s="39"/>
      <c r="AM161" s="76"/>
      <c r="AN161" s="39"/>
      <c r="AO161" s="39"/>
      <c r="AP161" s="33"/>
      <c r="AQ161" s="77"/>
      <c r="AR161" s="39"/>
      <c r="AS161" s="39"/>
      <c r="AT161" s="76"/>
      <c r="AU161" s="39"/>
      <c r="AV161" s="78"/>
      <c r="AW161" s="33"/>
      <c r="AX161" s="77"/>
      <c r="AY161" s="39"/>
      <c r="AZ161" s="39"/>
      <c r="BA161" s="76"/>
      <c r="BB161" s="39"/>
      <c r="BC161" s="78"/>
      <c r="BD161" s="33"/>
      <c r="BE161" s="77"/>
      <c r="BF161" s="39"/>
      <c r="BG161" s="39"/>
      <c r="BH161" s="76"/>
      <c r="BI161" s="39"/>
      <c r="BJ161" s="78"/>
      <c r="BK161" s="33"/>
    </row>
    <row r="162" spans="1:63" x14ac:dyDescent="0.35">
      <c r="A162" s="77"/>
      <c r="B162" s="39"/>
      <c r="C162" s="39"/>
      <c r="D162" s="39"/>
      <c r="E162" s="39"/>
      <c r="F162" s="73"/>
      <c r="G162" s="95">
        <f>Table1487453233343536331323334353[[#This Row],[Hours Worked]]*Table1487453233343536331323334353[[#This Row],[Rate]]</f>
        <v>0</v>
      </c>
      <c r="H162" s="116"/>
      <c r="I162" s="118">
        <f>IF(Table1487453233343536331323334353[[#This Row],[Equipment Used (Dropdown)]] &lt;&gt; "", RIGHT(Table1487453233343536331323334353[[#This Row],[Equipment Used (Dropdown)]],6),0)</f>
        <v>0</v>
      </c>
      <c r="J162" s="94"/>
      <c r="K162" s="95">
        <f>Table1487453233343536331323334353[[#This Row],[Rate (Auto selects)]]*Table1487453233343536331323334353[[#This Row],[Hours Used]]</f>
        <v>0</v>
      </c>
      <c r="S162" s="33"/>
      <c r="T162" s="39"/>
      <c r="U162" s="39"/>
      <c r="V162" s="39"/>
      <c r="W162" s="39"/>
      <c r="X162" s="39"/>
      <c r="Y162" s="112">
        <f>IF(X162 &lt;&gt; "", RIGHT(Table15775311283848586881828384858[[#This Row],[Class (Dropdown)]],6),0)</f>
        <v>0</v>
      </c>
      <c r="Z162" s="108"/>
      <c r="AA162" s="107"/>
      <c r="AB162" s="111">
        <f>Table15775311283848586881828384858[[#This Row],[Rate (Auto fill)]]*Table15775311283848586881828384858[[#This Row],[Hours Groomed]]</f>
        <v>0</v>
      </c>
      <c r="AC162" s="32"/>
      <c r="AE162" s="85"/>
      <c r="AF162" s="85"/>
      <c r="AI162" s="33"/>
      <c r="AJ162" s="39"/>
      <c r="AK162" s="39"/>
      <c r="AL162" s="39"/>
      <c r="AM162" s="76"/>
      <c r="AN162" s="39"/>
      <c r="AO162" s="39"/>
      <c r="AP162" s="33"/>
      <c r="AQ162" s="77"/>
      <c r="AR162" s="39"/>
      <c r="AS162" s="39"/>
      <c r="AT162" s="76"/>
      <c r="AU162" s="39"/>
      <c r="AV162" s="78"/>
      <c r="AW162" s="33"/>
      <c r="AX162" s="77"/>
      <c r="AY162" s="39"/>
      <c r="AZ162" s="39"/>
      <c r="BA162" s="76"/>
      <c r="BB162" s="39"/>
      <c r="BC162" s="78"/>
      <c r="BD162" s="33"/>
      <c r="BE162" s="77"/>
      <c r="BF162" s="39"/>
      <c r="BG162" s="39"/>
      <c r="BH162" s="76"/>
      <c r="BI162" s="39"/>
      <c r="BJ162" s="78"/>
      <c r="BK162" s="33"/>
    </row>
    <row r="163" spans="1:63" x14ac:dyDescent="0.35">
      <c r="A163" s="77"/>
      <c r="B163" s="39"/>
      <c r="C163" s="39"/>
      <c r="D163" s="39"/>
      <c r="E163" s="39"/>
      <c r="F163" s="73"/>
      <c r="G163" s="95">
        <f>Table1487453233343536331323334353[[#This Row],[Hours Worked]]*Table1487453233343536331323334353[[#This Row],[Rate]]</f>
        <v>0</v>
      </c>
      <c r="H163" s="116"/>
      <c r="I163" s="118">
        <f>IF(Table1487453233343536331323334353[[#This Row],[Equipment Used (Dropdown)]] &lt;&gt; "", RIGHT(Table1487453233343536331323334353[[#This Row],[Equipment Used (Dropdown)]],6),0)</f>
        <v>0</v>
      </c>
      <c r="J163" s="94"/>
      <c r="K163" s="95">
        <f>Table1487453233343536331323334353[[#This Row],[Rate (Auto selects)]]*Table1487453233343536331323334353[[#This Row],[Hours Used]]</f>
        <v>0</v>
      </c>
      <c r="S163" s="33"/>
      <c r="T163" s="39"/>
      <c r="U163" s="39"/>
      <c r="V163" s="39"/>
      <c r="W163" s="39"/>
      <c r="X163" s="39"/>
      <c r="Y163" s="112">
        <f>IF(X163 &lt;&gt; "", RIGHT(Table15775311283848586881828384858[[#This Row],[Class (Dropdown)]],6),0)</f>
        <v>0</v>
      </c>
      <c r="Z163" s="108"/>
      <c r="AA163" s="107"/>
      <c r="AB163" s="111">
        <f>Table15775311283848586881828384858[[#This Row],[Rate (Auto fill)]]*Table15775311283848586881828384858[[#This Row],[Hours Groomed]]</f>
        <v>0</v>
      </c>
      <c r="AC163" s="32"/>
      <c r="AE163" s="85"/>
      <c r="AF163" s="85"/>
      <c r="AI163" s="33"/>
      <c r="AJ163" s="39"/>
      <c r="AK163" s="39"/>
      <c r="AL163" s="39"/>
      <c r="AM163" s="76"/>
      <c r="AN163" s="39"/>
      <c r="AO163" s="39"/>
      <c r="AP163" s="33"/>
      <c r="AQ163" s="77"/>
      <c r="AR163" s="39"/>
      <c r="AS163" s="39"/>
      <c r="AT163" s="76"/>
      <c r="AU163" s="39"/>
      <c r="AV163" s="78"/>
      <c r="AW163" s="33"/>
      <c r="AX163" s="77"/>
      <c r="AY163" s="39"/>
      <c r="AZ163" s="39"/>
      <c r="BA163" s="76"/>
      <c r="BB163" s="39"/>
      <c r="BC163" s="78"/>
      <c r="BD163" s="33"/>
      <c r="BE163" s="77"/>
      <c r="BF163" s="39"/>
      <c r="BG163" s="39"/>
      <c r="BH163" s="76"/>
      <c r="BI163" s="39"/>
      <c r="BJ163" s="78"/>
      <c r="BK163" s="33"/>
    </row>
    <row r="164" spans="1:63" x14ac:dyDescent="0.35">
      <c r="A164" s="77"/>
      <c r="B164" s="39"/>
      <c r="C164" s="39"/>
      <c r="D164" s="39"/>
      <c r="E164" s="39"/>
      <c r="F164" s="73"/>
      <c r="G164" s="95">
        <f>Table1487453233343536331323334353[[#This Row],[Hours Worked]]*Table1487453233343536331323334353[[#This Row],[Rate]]</f>
        <v>0</v>
      </c>
      <c r="H164" s="116"/>
      <c r="I164" s="118">
        <f>IF(Table1487453233343536331323334353[[#This Row],[Equipment Used (Dropdown)]] &lt;&gt; "", RIGHT(Table1487453233343536331323334353[[#This Row],[Equipment Used (Dropdown)]],6),0)</f>
        <v>0</v>
      </c>
      <c r="J164" s="94"/>
      <c r="K164" s="95">
        <f>Table1487453233343536331323334353[[#This Row],[Rate (Auto selects)]]*Table1487453233343536331323334353[[#This Row],[Hours Used]]</f>
        <v>0</v>
      </c>
      <c r="S164" s="33"/>
      <c r="T164" s="39"/>
      <c r="U164" s="39"/>
      <c r="V164" s="39"/>
      <c r="W164" s="39"/>
      <c r="X164" s="39"/>
      <c r="Y164" s="112">
        <f>IF(X164 &lt;&gt; "", RIGHT(Table15775311283848586881828384858[[#This Row],[Class (Dropdown)]],6),0)</f>
        <v>0</v>
      </c>
      <c r="Z164" s="108"/>
      <c r="AA164" s="107"/>
      <c r="AB164" s="111">
        <f>Table15775311283848586881828384858[[#This Row],[Rate (Auto fill)]]*Table15775311283848586881828384858[[#This Row],[Hours Groomed]]</f>
        <v>0</v>
      </c>
      <c r="AC164" s="32"/>
      <c r="AE164" s="85"/>
      <c r="AF164" s="85"/>
      <c r="AI164" s="33"/>
      <c r="AJ164" s="39"/>
      <c r="AK164" s="39"/>
      <c r="AL164" s="39"/>
      <c r="AM164" s="76"/>
      <c r="AN164" s="39"/>
      <c r="AO164" s="39"/>
      <c r="AP164" s="33"/>
      <c r="AQ164" s="77"/>
      <c r="AR164" s="39"/>
      <c r="AS164" s="39"/>
      <c r="AT164" s="76"/>
      <c r="AU164" s="39"/>
      <c r="AV164" s="78"/>
      <c r="AW164" s="33"/>
      <c r="AX164" s="77"/>
      <c r="AY164" s="39"/>
      <c r="AZ164" s="39"/>
      <c r="BA164" s="76"/>
      <c r="BB164" s="39"/>
      <c r="BC164" s="78"/>
      <c r="BD164" s="33"/>
      <c r="BE164" s="77"/>
      <c r="BF164" s="39"/>
      <c r="BG164" s="39"/>
      <c r="BH164" s="76"/>
      <c r="BI164" s="39"/>
      <c r="BJ164" s="78"/>
      <c r="BK164" s="33"/>
    </row>
    <row r="165" spans="1:63" x14ac:dyDescent="0.35">
      <c r="A165" s="77"/>
      <c r="B165" s="39"/>
      <c r="C165" s="39"/>
      <c r="D165" s="39"/>
      <c r="E165" s="39"/>
      <c r="F165" s="73"/>
      <c r="G165" s="95">
        <f>Table1487453233343536331323334353[[#This Row],[Hours Worked]]*Table1487453233343536331323334353[[#This Row],[Rate]]</f>
        <v>0</v>
      </c>
      <c r="H165" s="116"/>
      <c r="I165" s="118">
        <f>IF(Table1487453233343536331323334353[[#This Row],[Equipment Used (Dropdown)]] &lt;&gt; "", RIGHT(Table1487453233343536331323334353[[#This Row],[Equipment Used (Dropdown)]],6),0)</f>
        <v>0</v>
      </c>
      <c r="J165" s="94"/>
      <c r="K165" s="95">
        <f>Table1487453233343536331323334353[[#This Row],[Rate (Auto selects)]]*Table1487453233343536331323334353[[#This Row],[Hours Used]]</f>
        <v>0</v>
      </c>
      <c r="S165" s="33"/>
      <c r="T165" s="39"/>
      <c r="U165" s="39"/>
      <c r="V165" s="39"/>
      <c r="W165" s="39"/>
      <c r="X165" s="39"/>
      <c r="Y165" s="112">
        <f>IF(X165 &lt;&gt; "", RIGHT(Table15775311283848586881828384858[[#This Row],[Class (Dropdown)]],6),0)</f>
        <v>0</v>
      </c>
      <c r="Z165" s="108"/>
      <c r="AA165" s="107"/>
      <c r="AB165" s="111">
        <f>Table15775311283848586881828384858[[#This Row],[Rate (Auto fill)]]*Table15775311283848586881828384858[[#This Row],[Hours Groomed]]</f>
        <v>0</v>
      </c>
      <c r="AC165" s="32"/>
      <c r="AE165" s="85"/>
      <c r="AF165" s="85"/>
      <c r="AI165" s="33"/>
      <c r="AJ165" s="39"/>
      <c r="AK165" s="39"/>
      <c r="AL165" s="39"/>
      <c r="AM165" s="76"/>
      <c r="AN165" s="39"/>
      <c r="AO165" s="39"/>
      <c r="AP165" s="33"/>
      <c r="AQ165" s="77"/>
      <c r="AR165" s="39"/>
      <c r="AS165" s="39"/>
      <c r="AT165" s="76"/>
      <c r="AU165" s="39"/>
      <c r="AV165" s="78"/>
      <c r="AW165" s="33"/>
      <c r="AX165" s="77"/>
      <c r="AY165" s="39"/>
      <c r="AZ165" s="39"/>
      <c r="BA165" s="76"/>
      <c r="BB165" s="39"/>
      <c r="BC165" s="78"/>
      <c r="BD165" s="33"/>
      <c r="BE165" s="77"/>
      <c r="BF165" s="39"/>
      <c r="BG165" s="39"/>
      <c r="BH165" s="76"/>
      <c r="BI165" s="39"/>
      <c r="BJ165" s="78"/>
      <c r="BK165" s="33"/>
    </row>
    <row r="166" spans="1:63" x14ac:dyDescent="0.35">
      <c r="A166" s="77"/>
      <c r="B166" s="39"/>
      <c r="C166" s="39"/>
      <c r="D166" s="39"/>
      <c r="E166" s="39"/>
      <c r="F166" s="73"/>
      <c r="G166" s="95">
        <f>Table1487453233343536331323334353[[#This Row],[Hours Worked]]*Table1487453233343536331323334353[[#This Row],[Rate]]</f>
        <v>0</v>
      </c>
      <c r="H166" s="116"/>
      <c r="I166" s="118">
        <f>IF(Table1487453233343536331323334353[[#This Row],[Equipment Used (Dropdown)]] &lt;&gt; "", RIGHT(Table1487453233343536331323334353[[#This Row],[Equipment Used (Dropdown)]],6),0)</f>
        <v>0</v>
      </c>
      <c r="J166" s="94"/>
      <c r="K166" s="95">
        <f>Table1487453233343536331323334353[[#This Row],[Rate (Auto selects)]]*Table1487453233343536331323334353[[#This Row],[Hours Used]]</f>
        <v>0</v>
      </c>
      <c r="S166" s="33"/>
      <c r="T166" s="39"/>
      <c r="U166" s="39"/>
      <c r="V166" s="39"/>
      <c r="W166" s="39"/>
      <c r="X166" s="39"/>
      <c r="Y166" s="112">
        <f>IF(X166 &lt;&gt; "", RIGHT(Table15775311283848586881828384858[[#This Row],[Class (Dropdown)]],6),0)</f>
        <v>0</v>
      </c>
      <c r="Z166" s="108"/>
      <c r="AA166" s="107"/>
      <c r="AB166" s="111">
        <f>Table15775311283848586881828384858[[#This Row],[Rate (Auto fill)]]*Table15775311283848586881828384858[[#This Row],[Hours Groomed]]</f>
        <v>0</v>
      </c>
      <c r="AC166" s="32"/>
      <c r="AE166" s="85"/>
      <c r="AF166" s="85"/>
      <c r="AI166" s="33"/>
      <c r="AJ166" s="39"/>
      <c r="AK166" s="39"/>
      <c r="AL166" s="39"/>
      <c r="AM166" s="76"/>
      <c r="AN166" s="39"/>
      <c r="AO166" s="39"/>
      <c r="AP166" s="33"/>
      <c r="AQ166" s="77"/>
      <c r="AR166" s="39"/>
      <c r="AS166" s="39"/>
      <c r="AT166" s="76"/>
      <c r="AU166" s="39"/>
      <c r="AV166" s="78"/>
      <c r="AW166" s="33"/>
      <c r="AX166" s="77"/>
      <c r="AY166" s="39"/>
      <c r="AZ166" s="39"/>
      <c r="BA166" s="76"/>
      <c r="BB166" s="39"/>
      <c r="BC166" s="78"/>
      <c r="BD166" s="33"/>
      <c r="BE166" s="77"/>
      <c r="BF166" s="39"/>
      <c r="BG166" s="39"/>
      <c r="BH166" s="76"/>
      <c r="BI166" s="39"/>
      <c r="BJ166" s="78"/>
      <c r="BK166" s="33"/>
    </row>
    <row r="167" spans="1:63" x14ac:dyDescent="0.35">
      <c r="A167" s="77"/>
      <c r="B167" s="39"/>
      <c r="C167" s="39"/>
      <c r="D167" s="39"/>
      <c r="E167" s="39"/>
      <c r="F167" s="73"/>
      <c r="G167" s="95">
        <f>Table1487453233343536331323334353[[#This Row],[Hours Worked]]*Table1487453233343536331323334353[[#This Row],[Rate]]</f>
        <v>0</v>
      </c>
      <c r="H167" s="116"/>
      <c r="I167" s="118">
        <f>IF(Table1487453233343536331323334353[[#This Row],[Equipment Used (Dropdown)]] &lt;&gt; "", RIGHT(Table1487453233343536331323334353[[#This Row],[Equipment Used (Dropdown)]],6),0)</f>
        <v>0</v>
      </c>
      <c r="J167" s="94"/>
      <c r="K167" s="95">
        <f>Table1487453233343536331323334353[[#This Row],[Rate (Auto selects)]]*Table1487453233343536331323334353[[#This Row],[Hours Used]]</f>
        <v>0</v>
      </c>
      <c r="S167" s="33"/>
      <c r="T167" s="39"/>
      <c r="U167" s="39"/>
      <c r="V167" s="39"/>
      <c r="W167" s="39"/>
      <c r="X167" s="39"/>
      <c r="Y167" s="112">
        <f>IF(X167 &lt;&gt; "", RIGHT(Table15775311283848586881828384858[[#This Row],[Class (Dropdown)]],6),0)</f>
        <v>0</v>
      </c>
      <c r="Z167" s="108"/>
      <c r="AA167" s="107"/>
      <c r="AB167" s="111">
        <f>Table15775311283848586881828384858[[#This Row],[Rate (Auto fill)]]*Table15775311283848586881828384858[[#This Row],[Hours Groomed]]</f>
        <v>0</v>
      </c>
      <c r="AC167" s="32"/>
      <c r="AE167" s="85"/>
      <c r="AF167" s="85"/>
      <c r="AI167" s="33"/>
      <c r="AJ167" s="39"/>
      <c r="AK167" s="39"/>
      <c r="AL167" s="39"/>
      <c r="AM167" s="76"/>
      <c r="AN167" s="39"/>
      <c r="AO167" s="39"/>
      <c r="AP167" s="33"/>
      <c r="AQ167" s="77"/>
      <c r="AR167" s="39"/>
      <c r="AS167" s="39"/>
      <c r="AT167" s="76"/>
      <c r="AU167" s="39"/>
      <c r="AV167" s="78"/>
      <c r="AW167" s="33"/>
      <c r="AX167" s="77"/>
      <c r="AY167" s="39"/>
      <c r="AZ167" s="39"/>
      <c r="BA167" s="76"/>
      <c r="BB167" s="39"/>
      <c r="BC167" s="78"/>
      <c r="BD167" s="33"/>
      <c r="BE167" s="77"/>
      <c r="BF167" s="39"/>
      <c r="BG167" s="39"/>
      <c r="BH167" s="76"/>
      <c r="BI167" s="39"/>
      <c r="BJ167" s="78"/>
      <c r="BK167" s="33"/>
    </row>
    <row r="168" spans="1:63" x14ac:dyDescent="0.35">
      <c r="A168" s="77"/>
      <c r="B168" s="39"/>
      <c r="C168" s="39"/>
      <c r="D168" s="39"/>
      <c r="E168" s="39"/>
      <c r="F168" s="73"/>
      <c r="G168" s="95">
        <f>Table1487453233343536331323334353[[#This Row],[Hours Worked]]*Table1487453233343536331323334353[[#This Row],[Rate]]</f>
        <v>0</v>
      </c>
      <c r="H168" s="116"/>
      <c r="I168" s="118">
        <f>IF(Table1487453233343536331323334353[[#This Row],[Equipment Used (Dropdown)]] &lt;&gt; "", RIGHT(Table1487453233343536331323334353[[#This Row],[Equipment Used (Dropdown)]],6),0)</f>
        <v>0</v>
      </c>
      <c r="J168" s="94"/>
      <c r="K168" s="95">
        <f>Table1487453233343536331323334353[[#This Row],[Rate (Auto selects)]]*Table1487453233343536331323334353[[#This Row],[Hours Used]]</f>
        <v>0</v>
      </c>
      <c r="S168" s="33"/>
      <c r="T168" s="39"/>
      <c r="U168" s="39"/>
      <c r="V168" s="39"/>
      <c r="W168" s="39"/>
      <c r="X168" s="39"/>
      <c r="Y168" s="112">
        <f>IF(X168 &lt;&gt; "", RIGHT(Table15775311283848586881828384858[[#This Row],[Class (Dropdown)]],6),0)</f>
        <v>0</v>
      </c>
      <c r="Z168" s="108"/>
      <c r="AA168" s="107"/>
      <c r="AB168" s="111">
        <f>Table15775311283848586881828384858[[#This Row],[Rate (Auto fill)]]*Table15775311283848586881828384858[[#This Row],[Hours Groomed]]</f>
        <v>0</v>
      </c>
      <c r="AC168" s="32"/>
      <c r="AE168" s="85"/>
      <c r="AF168" s="85"/>
      <c r="AI168" s="33"/>
      <c r="AJ168" s="39"/>
      <c r="AK168" s="39"/>
      <c r="AL168" s="39"/>
      <c r="AM168" s="76"/>
      <c r="AN168" s="39"/>
      <c r="AO168" s="39"/>
      <c r="AP168" s="33"/>
      <c r="AQ168" s="77"/>
      <c r="AR168" s="39"/>
      <c r="AS168" s="39"/>
      <c r="AT168" s="76"/>
      <c r="AU168" s="39"/>
      <c r="AV168" s="78"/>
      <c r="AW168" s="33"/>
      <c r="AX168" s="77"/>
      <c r="AY168" s="39"/>
      <c r="AZ168" s="39"/>
      <c r="BA168" s="76"/>
      <c r="BB168" s="39"/>
      <c r="BC168" s="78"/>
      <c r="BD168" s="33"/>
      <c r="BE168" s="77"/>
      <c r="BF168" s="39"/>
      <c r="BG168" s="39"/>
      <c r="BH168" s="76"/>
      <c r="BI168" s="39"/>
      <c r="BJ168" s="78"/>
      <c r="BK168" s="33"/>
    </row>
    <row r="169" spans="1:63" x14ac:dyDescent="0.35">
      <c r="A169" s="77"/>
      <c r="B169" s="39"/>
      <c r="C169" s="39"/>
      <c r="D169" s="39"/>
      <c r="E169" s="39"/>
      <c r="F169" s="73"/>
      <c r="G169" s="95">
        <f>Table1487453233343536331323334353[[#This Row],[Hours Worked]]*Table1487453233343536331323334353[[#This Row],[Rate]]</f>
        <v>0</v>
      </c>
      <c r="H169" s="116"/>
      <c r="I169" s="118">
        <f>IF(Table1487453233343536331323334353[[#This Row],[Equipment Used (Dropdown)]] &lt;&gt; "", RIGHT(Table1487453233343536331323334353[[#This Row],[Equipment Used (Dropdown)]],6),0)</f>
        <v>0</v>
      </c>
      <c r="J169" s="94"/>
      <c r="K169" s="95">
        <f>Table1487453233343536331323334353[[#This Row],[Rate (Auto selects)]]*Table1487453233343536331323334353[[#This Row],[Hours Used]]</f>
        <v>0</v>
      </c>
      <c r="S169" s="33"/>
      <c r="T169" s="39"/>
      <c r="U169" s="39"/>
      <c r="V169" s="39"/>
      <c r="W169" s="39"/>
      <c r="X169" s="39"/>
      <c r="Y169" s="112">
        <f>IF(X169 &lt;&gt; "", RIGHT(Table15775311283848586881828384858[[#This Row],[Class (Dropdown)]],6),0)</f>
        <v>0</v>
      </c>
      <c r="Z169" s="108"/>
      <c r="AA169" s="107"/>
      <c r="AB169" s="111">
        <f>Table15775311283848586881828384858[[#This Row],[Rate (Auto fill)]]*Table15775311283848586881828384858[[#This Row],[Hours Groomed]]</f>
        <v>0</v>
      </c>
      <c r="AC169" s="32"/>
      <c r="AE169" s="85"/>
      <c r="AF169" s="85"/>
      <c r="AI169" s="33"/>
      <c r="AJ169" s="39"/>
      <c r="AK169" s="39"/>
      <c r="AL169" s="39"/>
      <c r="AM169" s="76"/>
      <c r="AN169" s="39"/>
      <c r="AO169" s="39"/>
      <c r="AP169" s="33"/>
      <c r="AQ169" s="77"/>
      <c r="AR169" s="39"/>
      <c r="AS169" s="39"/>
      <c r="AT169" s="76"/>
      <c r="AU169" s="39"/>
      <c r="AV169" s="78"/>
      <c r="AW169" s="33"/>
      <c r="AX169" s="77"/>
      <c r="AY169" s="39"/>
      <c r="AZ169" s="39"/>
      <c r="BA169" s="76"/>
      <c r="BB169" s="39"/>
      <c r="BC169" s="78"/>
      <c r="BD169" s="33"/>
      <c r="BE169" s="77"/>
      <c r="BF169" s="39"/>
      <c r="BG169" s="39"/>
      <c r="BH169" s="76"/>
      <c r="BI169" s="39"/>
      <c r="BJ169" s="78"/>
      <c r="BK169" s="33"/>
    </row>
    <row r="170" spans="1:63" x14ac:dyDescent="0.35">
      <c r="A170" s="77"/>
      <c r="B170" s="39"/>
      <c r="C170" s="39"/>
      <c r="D170" s="39"/>
      <c r="E170" s="39"/>
      <c r="F170" s="73"/>
      <c r="G170" s="95">
        <f>Table1487453233343536331323334353[[#This Row],[Hours Worked]]*Table1487453233343536331323334353[[#This Row],[Rate]]</f>
        <v>0</v>
      </c>
      <c r="H170" s="116"/>
      <c r="I170" s="118">
        <f>IF(Table1487453233343536331323334353[[#This Row],[Equipment Used (Dropdown)]] &lt;&gt; "", RIGHT(Table1487453233343536331323334353[[#This Row],[Equipment Used (Dropdown)]],6),0)</f>
        <v>0</v>
      </c>
      <c r="J170" s="94"/>
      <c r="K170" s="95">
        <f>Table1487453233343536331323334353[[#This Row],[Rate (Auto selects)]]*Table1487453233343536331323334353[[#This Row],[Hours Used]]</f>
        <v>0</v>
      </c>
      <c r="S170" s="33"/>
      <c r="T170" s="39"/>
      <c r="U170" s="39"/>
      <c r="V170" s="39"/>
      <c r="W170" s="39"/>
      <c r="X170" s="39"/>
      <c r="Y170" s="112">
        <f>IF(X170 &lt;&gt; "", RIGHT(Table15775311283848586881828384858[[#This Row],[Class (Dropdown)]],6),0)</f>
        <v>0</v>
      </c>
      <c r="Z170" s="108"/>
      <c r="AA170" s="107"/>
      <c r="AB170" s="111">
        <f>Table15775311283848586881828384858[[#This Row],[Rate (Auto fill)]]*Table15775311283848586881828384858[[#This Row],[Hours Groomed]]</f>
        <v>0</v>
      </c>
      <c r="AC170" s="32"/>
      <c r="AE170" s="85"/>
      <c r="AF170" s="85"/>
      <c r="AI170" s="33"/>
      <c r="AJ170" s="39"/>
      <c r="AK170" s="39"/>
      <c r="AL170" s="39"/>
      <c r="AM170" s="76"/>
      <c r="AN170" s="39"/>
      <c r="AO170" s="39"/>
      <c r="AP170" s="33"/>
      <c r="AQ170" s="77"/>
      <c r="AR170" s="39"/>
      <c r="AS170" s="39"/>
      <c r="AT170" s="76"/>
      <c r="AU170" s="39"/>
      <c r="AV170" s="78"/>
      <c r="AW170" s="33"/>
      <c r="AX170" s="77"/>
      <c r="AY170" s="39"/>
      <c r="AZ170" s="39"/>
      <c r="BA170" s="76"/>
      <c r="BB170" s="39"/>
      <c r="BC170" s="78"/>
      <c r="BD170" s="33"/>
      <c r="BE170" s="77"/>
      <c r="BF170" s="39"/>
      <c r="BG170" s="39"/>
      <c r="BH170" s="76"/>
      <c r="BI170" s="39"/>
      <c r="BJ170" s="78"/>
      <c r="BK170" s="33"/>
    </row>
    <row r="171" spans="1:63" x14ac:dyDescent="0.35">
      <c r="A171" s="77"/>
      <c r="B171" s="39"/>
      <c r="C171" s="39"/>
      <c r="D171" s="39"/>
      <c r="E171" s="39"/>
      <c r="F171" s="73"/>
      <c r="G171" s="95">
        <f>Table1487453233343536331323334353[[#This Row],[Hours Worked]]*Table1487453233343536331323334353[[#This Row],[Rate]]</f>
        <v>0</v>
      </c>
      <c r="H171" s="116"/>
      <c r="I171" s="118">
        <f>IF(Table1487453233343536331323334353[[#This Row],[Equipment Used (Dropdown)]] &lt;&gt; "", RIGHT(Table1487453233343536331323334353[[#This Row],[Equipment Used (Dropdown)]],6),0)</f>
        <v>0</v>
      </c>
      <c r="J171" s="94"/>
      <c r="K171" s="95">
        <f>Table1487453233343536331323334353[[#This Row],[Rate (Auto selects)]]*Table1487453233343536331323334353[[#This Row],[Hours Used]]</f>
        <v>0</v>
      </c>
      <c r="S171" s="33"/>
      <c r="T171" s="39"/>
      <c r="U171" s="39"/>
      <c r="V171" s="39"/>
      <c r="W171" s="39"/>
      <c r="X171" s="39"/>
      <c r="Y171" s="112">
        <f>IF(X171 &lt;&gt; "", RIGHT(Table15775311283848586881828384858[[#This Row],[Class (Dropdown)]],6),0)</f>
        <v>0</v>
      </c>
      <c r="Z171" s="108"/>
      <c r="AA171" s="107"/>
      <c r="AB171" s="111">
        <f>Table15775311283848586881828384858[[#This Row],[Rate (Auto fill)]]*Table15775311283848586881828384858[[#This Row],[Hours Groomed]]</f>
        <v>0</v>
      </c>
      <c r="AC171" s="32"/>
      <c r="AE171" s="85"/>
      <c r="AF171" s="85"/>
      <c r="AI171" s="33"/>
      <c r="AJ171" s="39"/>
      <c r="AK171" s="39"/>
      <c r="AL171" s="39"/>
      <c r="AM171" s="76"/>
      <c r="AN171" s="39"/>
      <c r="AO171" s="39"/>
      <c r="AP171" s="33"/>
      <c r="AQ171" s="77"/>
      <c r="AR171" s="39"/>
      <c r="AS171" s="39"/>
      <c r="AT171" s="76"/>
      <c r="AU171" s="39"/>
      <c r="AV171" s="78"/>
      <c r="AW171" s="33"/>
      <c r="AX171" s="77"/>
      <c r="AY171" s="39"/>
      <c r="AZ171" s="39"/>
      <c r="BA171" s="76"/>
      <c r="BB171" s="39"/>
      <c r="BC171" s="78"/>
      <c r="BD171" s="33"/>
      <c r="BE171" s="77"/>
      <c r="BF171" s="39"/>
      <c r="BG171" s="39"/>
      <c r="BH171" s="76"/>
      <c r="BI171" s="39"/>
      <c r="BJ171" s="78"/>
      <c r="BK171" s="33"/>
    </row>
    <row r="172" spans="1:63" x14ac:dyDescent="0.35">
      <c r="A172" s="77"/>
      <c r="B172" s="39"/>
      <c r="C172" s="39"/>
      <c r="D172" s="39"/>
      <c r="E172" s="39"/>
      <c r="F172" s="73"/>
      <c r="G172" s="95">
        <f>Table1487453233343536331323334353[[#This Row],[Hours Worked]]*Table1487453233343536331323334353[[#This Row],[Rate]]</f>
        <v>0</v>
      </c>
      <c r="H172" s="116"/>
      <c r="I172" s="118">
        <f>IF(Table1487453233343536331323334353[[#This Row],[Equipment Used (Dropdown)]] &lt;&gt; "", RIGHT(Table1487453233343536331323334353[[#This Row],[Equipment Used (Dropdown)]],6),0)</f>
        <v>0</v>
      </c>
      <c r="J172" s="94"/>
      <c r="K172" s="95">
        <f>Table1487453233343536331323334353[[#This Row],[Rate (Auto selects)]]*Table1487453233343536331323334353[[#This Row],[Hours Used]]</f>
        <v>0</v>
      </c>
      <c r="S172" s="33"/>
      <c r="T172" s="39"/>
      <c r="U172" s="39"/>
      <c r="V172" s="39"/>
      <c r="W172" s="39"/>
      <c r="X172" s="39"/>
      <c r="Y172" s="112">
        <f>IF(X172 &lt;&gt; "", RIGHT(Table15775311283848586881828384858[[#This Row],[Class (Dropdown)]],6),0)</f>
        <v>0</v>
      </c>
      <c r="Z172" s="108"/>
      <c r="AA172" s="107"/>
      <c r="AB172" s="111">
        <f>Table15775311283848586881828384858[[#This Row],[Rate (Auto fill)]]*Table15775311283848586881828384858[[#This Row],[Hours Groomed]]</f>
        <v>0</v>
      </c>
      <c r="AC172" s="32"/>
      <c r="AE172" s="85"/>
      <c r="AF172" s="85"/>
      <c r="AI172" s="33"/>
      <c r="AJ172" s="39"/>
      <c r="AK172" s="39"/>
      <c r="AL172" s="39"/>
      <c r="AM172" s="76"/>
      <c r="AN172" s="39"/>
      <c r="AO172" s="39"/>
      <c r="AP172" s="33"/>
      <c r="AQ172" s="77"/>
      <c r="AR172" s="39"/>
      <c r="AS172" s="39"/>
      <c r="AT172" s="76"/>
      <c r="AU172" s="39"/>
      <c r="AV172" s="78"/>
      <c r="AW172" s="33"/>
      <c r="AX172" s="77"/>
      <c r="AY172" s="39"/>
      <c r="AZ172" s="39"/>
      <c r="BA172" s="76"/>
      <c r="BB172" s="39"/>
      <c r="BC172" s="78"/>
      <c r="BD172" s="33"/>
      <c r="BE172" s="77"/>
      <c r="BF172" s="39"/>
      <c r="BG172" s="39"/>
      <c r="BH172" s="76"/>
      <c r="BI172" s="39"/>
      <c r="BJ172" s="78"/>
      <c r="BK172" s="33"/>
    </row>
    <row r="173" spans="1:63" x14ac:dyDescent="0.35">
      <c r="A173" s="77"/>
      <c r="B173" s="39"/>
      <c r="C173" s="39"/>
      <c r="D173" s="39"/>
      <c r="E173" s="39"/>
      <c r="F173" s="73"/>
      <c r="G173" s="95">
        <f>Table1487453233343536331323334353[[#This Row],[Hours Worked]]*Table1487453233343536331323334353[[#This Row],[Rate]]</f>
        <v>0</v>
      </c>
      <c r="H173" s="116"/>
      <c r="I173" s="118">
        <f>IF(Table1487453233343536331323334353[[#This Row],[Equipment Used (Dropdown)]] &lt;&gt; "", RIGHT(Table1487453233343536331323334353[[#This Row],[Equipment Used (Dropdown)]],6),0)</f>
        <v>0</v>
      </c>
      <c r="J173" s="94"/>
      <c r="K173" s="95">
        <f>Table1487453233343536331323334353[[#This Row],[Rate (Auto selects)]]*Table1487453233343536331323334353[[#This Row],[Hours Used]]</f>
        <v>0</v>
      </c>
      <c r="S173" s="33"/>
      <c r="T173" s="39"/>
      <c r="U173" s="39"/>
      <c r="V173" s="39"/>
      <c r="W173" s="39"/>
      <c r="X173" s="39"/>
      <c r="Y173" s="112">
        <f>IF(X173 &lt;&gt; "", RIGHT(Table15775311283848586881828384858[[#This Row],[Class (Dropdown)]],6),0)</f>
        <v>0</v>
      </c>
      <c r="Z173" s="108"/>
      <c r="AA173" s="107"/>
      <c r="AB173" s="111">
        <f>Table15775311283848586881828384858[[#This Row],[Rate (Auto fill)]]*Table15775311283848586881828384858[[#This Row],[Hours Groomed]]</f>
        <v>0</v>
      </c>
      <c r="AC173" s="32"/>
      <c r="AE173" s="85"/>
      <c r="AF173" s="85"/>
      <c r="AI173" s="33"/>
      <c r="AJ173" s="39"/>
      <c r="AK173" s="39"/>
      <c r="AL173" s="39"/>
      <c r="AM173" s="76"/>
      <c r="AN173" s="39"/>
      <c r="AO173" s="39"/>
      <c r="AP173" s="33"/>
      <c r="AQ173" s="77"/>
      <c r="AR173" s="39"/>
      <c r="AS173" s="39"/>
      <c r="AT173" s="76"/>
      <c r="AU173" s="39"/>
      <c r="AV173" s="78"/>
      <c r="AW173" s="33"/>
      <c r="AX173" s="77"/>
      <c r="AY173" s="39"/>
      <c r="AZ173" s="39"/>
      <c r="BA173" s="76"/>
      <c r="BB173" s="39"/>
      <c r="BC173" s="78"/>
      <c r="BD173" s="33"/>
      <c r="BE173" s="77"/>
      <c r="BF173" s="39"/>
      <c r="BG173" s="39"/>
      <c r="BH173" s="76"/>
      <c r="BI173" s="39"/>
      <c r="BJ173" s="78"/>
      <c r="BK173" s="33"/>
    </row>
    <row r="174" spans="1:63" x14ac:dyDescent="0.35">
      <c r="A174" s="77"/>
      <c r="B174" s="39"/>
      <c r="C174" s="39"/>
      <c r="D174" s="39"/>
      <c r="E174" s="39"/>
      <c r="F174" s="73"/>
      <c r="G174" s="95">
        <f>Table1487453233343536331323334353[[#This Row],[Hours Worked]]*Table1487453233343536331323334353[[#This Row],[Rate]]</f>
        <v>0</v>
      </c>
      <c r="H174" s="116"/>
      <c r="I174" s="118">
        <f>IF(Table1487453233343536331323334353[[#This Row],[Equipment Used (Dropdown)]] &lt;&gt; "", RIGHT(Table1487453233343536331323334353[[#This Row],[Equipment Used (Dropdown)]],6),0)</f>
        <v>0</v>
      </c>
      <c r="J174" s="94"/>
      <c r="K174" s="95">
        <f>Table1487453233343536331323334353[[#This Row],[Rate (Auto selects)]]*Table1487453233343536331323334353[[#This Row],[Hours Used]]</f>
        <v>0</v>
      </c>
      <c r="S174" s="33"/>
      <c r="T174" s="39"/>
      <c r="U174" s="39"/>
      <c r="V174" s="39"/>
      <c r="W174" s="39"/>
      <c r="X174" s="39"/>
      <c r="Y174" s="112">
        <f>IF(X174 &lt;&gt; "", RIGHT(Table15775311283848586881828384858[[#This Row],[Class (Dropdown)]],6),0)</f>
        <v>0</v>
      </c>
      <c r="Z174" s="108"/>
      <c r="AA174" s="107"/>
      <c r="AB174" s="111">
        <f>Table15775311283848586881828384858[[#This Row],[Rate (Auto fill)]]*Table15775311283848586881828384858[[#This Row],[Hours Groomed]]</f>
        <v>0</v>
      </c>
      <c r="AC174" s="32"/>
      <c r="AE174" s="85"/>
      <c r="AF174" s="85"/>
      <c r="AI174" s="33"/>
      <c r="AJ174" s="39"/>
      <c r="AK174" s="39"/>
      <c r="AL174" s="39"/>
      <c r="AM174" s="76"/>
      <c r="AN174" s="39"/>
      <c r="AO174" s="39"/>
      <c r="AP174" s="33"/>
      <c r="AQ174" s="77"/>
      <c r="AR174" s="39"/>
      <c r="AS174" s="39"/>
      <c r="AT174" s="76"/>
      <c r="AU174" s="39"/>
      <c r="AV174" s="78"/>
      <c r="AW174" s="33"/>
      <c r="AX174" s="77"/>
      <c r="AY174" s="39"/>
      <c r="AZ174" s="39"/>
      <c r="BA174" s="76"/>
      <c r="BB174" s="39"/>
      <c r="BC174" s="78"/>
      <c r="BD174" s="33"/>
      <c r="BE174" s="77"/>
      <c r="BF174" s="39"/>
      <c r="BG174" s="39"/>
      <c r="BH174" s="76"/>
      <c r="BI174" s="39"/>
      <c r="BJ174" s="78"/>
      <c r="BK174" s="33"/>
    </row>
    <row r="175" spans="1:63" x14ac:dyDescent="0.35">
      <c r="A175" s="77"/>
      <c r="B175" s="39"/>
      <c r="C175" s="39"/>
      <c r="D175" s="39"/>
      <c r="E175" s="39"/>
      <c r="F175" s="73"/>
      <c r="G175" s="95">
        <f>Table1487453233343536331323334353[[#This Row],[Hours Worked]]*Table1487453233343536331323334353[[#This Row],[Rate]]</f>
        <v>0</v>
      </c>
      <c r="H175" s="116"/>
      <c r="I175" s="118">
        <f>IF(Table1487453233343536331323334353[[#This Row],[Equipment Used (Dropdown)]] &lt;&gt; "", RIGHT(Table1487453233343536331323334353[[#This Row],[Equipment Used (Dropdown)]],6),0)</f>
        <v>0</v>
      </c>
      <c r="J175" s="94"/>
      <c r="K175" s="95">
        <f>Table1487453233343536331323334353[[#This Row],[Rate (Auto selects)]]*Table1487453233343536331323334353[[#This Row],[Hours Used]]</f>
        <v>0</v>
      </c>
      <c r="S175" s="33"/>
      <c r="T175" s="39"/>
      <c r="U175" s="39"/>
      <c r="V175" s="39"/>
      <c r="W175" s="39"/>
      <c r="X175" s="39"/>
      <c r="Y175" s="112">
        <f>IF(X175 &lt;&gt; "", RIGHT(Table15775311283848586881828384858[[#This Row],[Class (Dropdown)]],6),0)</f>
        <v>0</v>
      </c>
      <c r="Z175" s="108"/>
      <c r="AA175" s="107"/>
      <c r="AB175" s="111">
        <f>Table15775311283848586881828384858[[#This Row],[Rate (Auto fill)]]*Table15775311283848586881828384858[[#This Row],[Hours Groomed]]</f>
        <v>0</v>
      </c>
      <c r="AC175" s="32"/>
      <c r="AE175" s="85"/>
      <c r="AF175" s="85"/>
      <c r="AI175" s="33"/>
      <c r="AJ175" s="39"/>
      <c r="AK175" s="39"/>
      <c r="AL175" s="39"/>
      <c r="AM175" s="76"/>
      <c r="AN175" s="39"/>
      <c r="AO175" s="39"/>
      <c r="AP175" s="33"/>
      <c r="AQ175" s="77"/>
      <c r="AR175" s="39"/>
      <c r="AS175" s="39"/>
      <c r="AT175" s="76"/>
      <c r="AU175" s="39"/>
      <c r="AV175" s="78"/>
      <c r="AW175" s="33"/>
      <c r="AX175" s="77"/>
      <c r="AY175" s="39"/>
      <c r="AZ175" s="39"/>
      <c r="BA175" s="76"/>
      <c r="BB175" s="39"/>
      <c r="BC175" s="78"/>
      <c r="BD175" s="33"/>
      <c r="BE175" s="77"/>
      <c r="BF175" s="39"/>
      <c r="BG175" s="39"/>
      <c r="BH175" s="76"/>
      <c r="BI175" s="39"/>
      <c r="BJ175" s="78"/>
      <c r="BK175" s="33"/>
    </row>
    <row r="176" spans="1:63" x14ac:dyDescent="0.35">
      <c r="A176" s="77"/>
      <c r="B176" s="39"/>
      <c r="C176" s="39"/>
      <c r="D176" s="39"/>
      <c r="E176" s="39"/>
      <c r="F176" s="73"/>
      <c r="G176" s="95">
        <f>Table1487453233343536331323334353[[#This Row],[Hours Worked]]*Table1487453233343536331323334353[[#This Row],[Rate]]</f>
        <v>0</v>
      </c>
      <c r="H176" s="116"/>
      <c r="I176" s="118">
        <f>IF(Table1487453233343536331323334353[[#This Row],[Equipment Used (Dropdown)]] &lt;&gt; "", RIGHT(Table1487453233343536331323334353[[#This Row],[Equipment Used (Dropdown)]],6),0)</f>
        <v>0</v>
      </c>
      <c r="J176" s="94"/>
      <c r="K176" s="95">
        <f>Table1487453233343536331323334353[[#This Row],[Rate (Auto selects)]]*Table1487453233343536331323334353[[#This Row],[Hours Used]]</f>
        <v>0</v>
      </c>
      <c r="S176" s="33"/>
      <c r="T176" s="39"/>
      <c r="U176" s="39"/>
      <c r="V176" s="39"/>
      <c r="W176" s="39"/>
      <c r="X176" s="39"/>
      <c r="Y176" s="112">
        <f>IF(X176 &lt;&gt; "", RIGHT(Table15775311283848586881828384858[[#This Row],[Class (Dropdown)]],6),0)</f>
        <v>0</v>
      </c>
      <c r="Z176" s="108"/>
      <c r="AA176" s="107"/>
      <c r="AB176" s="111">
        <f>Table15775311283848586881828384858[[#This Row],[Rate (Auto fill)]]*Table15775311283848586881828384858[[#This Row],[Hours Groomed]]</f>
        <v>0</v>
      </c>
      <c r="AC176" s="32"/>
      <c r="AE176" s="85"/>
      <c r="AF176" s="85"/>
      <c r="AI176" s="33"/>
      <c r="AJ176" s="39"/>
      <c r="AK176" s="39"/>
      <c r="AL176" s="39"/>
      <c r="AM176" s="76"/>
      <c r="AN176" s="39"/>
      <c r="AO176" s="39"/>
      <c r="AP176" s="33"/>
      <c r="AQ176" s="77"/>
      <c r="AR176" s="39"/>
      <c r="AS176" s="39"/>
      <c r="AT176" s="76"/>
      <c r="AU176" s="39"/>
      <c r="AV176" s="78"/>
      <c r="AW176" s="33"/>
      <c r="AX176" s="77"/>
      <c r="AY176" s="39"/>
      <c r="AZ176" s="39"/>
      <c r="BA176" s="76"/>
      <c r="BB176" s="39"/>
      <c r="BC176" s="78"/>
      <c r="BD176" s="33"/>
      <c r="BE176" s="77"/>
      <c r="BF176" s="39"/>
      <c r="BG176" s="39"/>
      <c r="BH176" s="76"/>
      <c r="BI176" s="39"/>
      <c r="BJ176" s="78"/>
      <c r="BK176" s="33"/>
    </row>
    <row r="177" spans="1:63" x14ac:dyDescent="0.35">
      <c r="A177" s="77"/>
      <c r="B177" s="39"/>
      <c r="C177" s="39"/>
      <c r="D177" s="39"/>
      <c r="E177" s="39"/>
      <c r="F177" s="73"/>
      <c r="G177" s="95">
        <f>Table1487453233343536331323334353[[#This Row],[Hours Worked]]*Table1487453233343536331323334353[[#This Row],[Rate]]</f>
        <v>0</v>
      </c>
      <c r="H177" s="116"/>
      <c r="I177" s="118">
        <f>IF(Table1487453233343536331323334353[[#This Row],[Equipment Used (Dropdown)]] &lt;&gt; "", RIGHT(Table1487453233343536331323334353[[#This Row],[Equipment Used (Dropdown)]],6),0)</f>
        <v>0</v>
      </c>
      <c r="J177" s="94"/>
      <c r="K177" s="95">
        <f>Table1487453233343536331323334353[[#This Row],[Rate (Auto selects)]]*Table1487453233343536331323334353[[#This Row],[Hours Used]]</f>
        <v>0</v>
      </c>
      <c r="S177" s="33"/>
      <c r="T177" s="39"/>
      <c r="U177" s="39"/>
      <c r="V177" s="39"/>
      <c r="W177" s="39"/>
      <c r="X177" s="39"/>
      <c r="Y177" s="112">
        <f>IF(X177 &lt;&gt; "", RIGHT(Table15775311283848586881828384858[[#This Row],[Class (Dropdown)]],6),0)</f>
        <v>0</v>
      </c>
      <c r="Z177" s="108"/>
      <c r="AA177" s="107"/>
      <c r="AB177" s="111">
        <f>Table15775311283848586881828384858[[#This Row],[Rate (Auto fill)]]*Table15775311283848586881828384858[[#This Row],[Hours Groomed]]</f>
        <v>0</v>
      </c>
      <c r="AC177" s="32"/>
      <c r="AE177" s="85"/>
      <c r="AF177" s="85"/>
      <c r="AI177" s="33"/>
      <c r="AJ177" s="39"/>
      <c r="AK177" s="39"/>
      <c r="AL177" s="39"/>
      <c r="AM177" s="76"/>
      <c r="AN177" s="39"/>
      <c r="AO177" s="39"/>
      <c r="AP177" s="33"/>
      <c r="AQ177" s="77"/>
      <c r="AR177" s="39"/>
      <c r="AS177" s="39"/>
      <c r="AT177" s="76"/>
      <c r="AU177" s="39"/>
      <c r="AV177" s="78"/>
      <c r="AW177" s="33"/>
      <c r="AX177" s="77"/>
      <c r="AY177" s="39"/>
      <c r="AZ177" s="39"/>
      <c r="BA177" s="76"/>
      <c r="BB177" s="39"/>
      <c r="BC177" s="78"/>
      <c r="BD177" s="33"/>
      <c r="BE177" s="77"/>
      <c r="BF177" s="39"/>
      <c r="BG177" s="39"/>
      <c r="BH177" s="76"/>
      <c r="BI177" s="39"/>
      <c r="BJ177" s="78"/>
      <c r="BK177" s="33"/>
    </row>
    <row r="178" spans="1:63" x14ac:dyDescent="0.35">
      <c r="A178" s="77"/>
      <c r="B178" s="39"/>
      <c r="C178" s="39"/>
      <c r="D178" s="39"/>
      <c r="E178" s="39"/>
      <c r="F178" s="73"/>
      <c r="G178" s="95">
        <f>Table1487453233343536331323334353[[#This Row],[Hours Worked]]*Table1487453233343536331323334353[[#This Row],[Rate]]</f>
        <v>0</v>
      </c>
      <c r="H178" s="116"/>
      <c r="I178" s="118">
        <f>IF(Table1487453233343536331323334353[[#This Row],[Equipment Used (Dropdown)]] &lt;&gt; "", RIGHT(Table1487453233343536331323334353[[#This Row],[Equipment Used (Dropdown)]],6),0)</f>
        <v>0</v>
      </c>
      <c r="J178" s="94"/>
      <c r="K178" s="95">
        <f>Table1487453233343536331323334353[[#This Row],[Rate (Auto selects)]]*Table1487453233343536331323334353[[#This Row],[Hours Used]]</f>
        <v>0</v>
      </c>
      <c r="S178" s="33"/>
      <c r="T178" s="39"/>
      <c r="U178" s="39"/>
      <c r="V178" s="39"/>
      <c r="W178" s="39"/>
      <c r="X178" s="39"/>
      <c r="Y178" s="112">
        <f>IF(X178 &lt;&gt; "", RIGHT(Table15775311283848586881828384858[[#This Row],[Class (Dropdown)]],6),0)</f>
        <v>0</v>
      </c>
      <c r="Z178" s="108"/>
      <c r="AA178" s="107"/>
      <c r="AB178" s="111">
        <f>Table15775311283848586881828384858[[#This Row],[Rate (Auto fill)]]*Table15775311283848586881828384858[[#This Row],[Hours Groomed]]</f>
        <v>0</v>
      </c>
      <c r="AC178" s="32"/>
      <c r="AE178" s="85"/>
      <c r="AF178" s="85"/>
      <c r="AI178" s="33"/>
      <c r="AJ178" s="39"/>
      <c r="AK178" s="39"/>
      <c r="AL178" s="39"/>
      <c r="AM178" s="76"/>
      <c r="AN178" s="39"/>
      <c r="AO178" s="39"/>
      <c r="AP178" s="33"/>
      <c r="AQ178" s="77"/>
      <c r="AR178" s="39"/>
      <c r="AS178" s="39"/>
      <c r="AT178" s="76"/>
      <c r="AU178" s="39"/>
      <c r="AV178" s="78"/>
      <c r="AW178" s="33"/>
      <c r="AX178" s="77"/>
      <c r="AY178" s="39"/>
      <c r="AZ178" s="39"/>
      <c r="BA178" s="76"/>
      <c r="BB178" s="39"/>
      <c r="BC178" s="78"/>
      <c r="BD178" s="33"/>
      <c r="BE178" s="77"/>
      <c r="BF178" s="39"/>
      <c r="BG178" s="39"/>
      <c r="BH178" s="76"/>
      <c r="BI178" s="39"/>
      <c r="BJ178" s="78"/>
      <c r="BK178" s="33"/>
    </row>
    <row r="179" spans="1:63" x14ac:dyDescent="0.35">
      <c r="A179" s="77"/>
      <c r="B179" s="39"/>
      <c r="C179" s="39"/>
      <c r="D179" s="39"/>
      <c r="E179" s="39"/>
      <c r="F179" s="73"/>
      <c r="G179" s="95">
        <f>Table1487453233343536331323334353[[#This Row],[Hours Worked]]*Table1487453233343536331323334353[[#This Row],[Rate]]</f>
        <v>0</v>
      </c>
      <c r="H179" s="116"/>
      <c r="I179" s="118">
        <f>IF(Table1487453233343536331323334353[[#This Row],[Equipment Used (Dropdown)]] &lt;&gt; "", RIGHT(Table1487453233343536331323334353[[#This Row],[Equipment Used (Dropdown)]],6),0)</f>
        <v>0</v>
      </c>
      <c r="J179" s="94"/>
      <c r="K179" s="95">
        <f>Table1487453233343536331323334353[[#This Row],[Rate (Auto selects)]]*Table1487453233343536331323334353[[#This Row],[Hours Used]]</f>
        <v>0</v>
      </c>
      <c r="S179" s="33"/>
      <c r="T179" s="39"/>
      <c r="U179" s="39"/>
      <c r="V179" s="39"/>
      <c r="W179" s="39"/>
      <c r="X179" s="39"/>
      <c r="Y179" s="112">
        <f>IF(X179 &lt;&gt; "", RIGHT(Table15775311283848586881828384858[[#This Row],[Class (Dropdown)]],6),0)</f>
        <v>0</v>
      </c>
      <c r="Z179" s="108"/>
      <c r="AA179" s="107"/>
      <c r="AB179" s="111">
        <f>Table15775311283848586881828384858[[#This Row],[Rate (Auto fill)]]*Table15775311283848586881828384858[[#This Row],[Hours Groomed]]</f>
        <v>0</v>
      </c>
      <c r="AC179" s="32"/>
      <c r="AE179" s="85"/>
      <c r="AF179" s="85"/>
      <c r="AI179" s="33"/>
      <c r="AJ179" s="39"/>
      <c r="AK179" s="39"/>
      <c r="AL179" s="39"/>
      <c r="AM179" s="76"/>
      <c r="AN179" s="39"/>
      <c r="AO179" s="39"/>
      <c r="AP179" s="33"/>
      <c r="AQ179" s="77"/>
      <c r="AR179" s="39"/>
      <c r="AS179" s="39"/>
      <c r="AT179" s="76"/>
      <c r="AU179" s="39"/>
      <c r="AV179" s="78"/>
      <c r="AW179" s="33"/>
      <c r="AX179" s="77"/>
      <c r="AY179" s="39"/>
      <c r="AZ179" s="39"/>
      <c r="BA179" s="76"/>
      <c r="BB179" s="39"/>
      <c r="BC179" s="78"/>
      <c r="BD179" s="33"/>
      <c r="BE179" s="77"/>
      <c r="BF179" s="39"/>
      <c r="BG179" s="39"/>
      <c r="BH179" s="76"/>
      <c r="BI179" s="39"/>
      <c r="BJ179" s="78"/>
      <c r="BK179" s="33"/>
    </row>
    <row r="180" spans="1:63" x14ac:dyDescent="0.35">
      <c r="A180" s="77"/>
      <c r="B180" s="39"/>
      <c r="C180" s="39"/>
      <c r="D180" s="39"/>
      <c r="E180" s="39"/>
      <c r="F180" s="73"/>
      <c r="G180" s="95">
        <f>Table1487453233343536331323334353[[#This Row],[Hours Worked]]*Table1487453233343536331323334353[[#This Row],[Rate]]</f>
        <v>0</v>
      </c>
      <c r="H180" s="116"/>
      <c r="I180" s="118">
        <f>IF(Table1487453233343536331323334353[[#This Row],[Equipment Used (Dropdown)]] &lt;&gt; "", RIGHT(Table1487453233343536331323334353[[#This Row],[Equipment Used (Dropdown)]],6),0)</f>
        <v>0</v>
      </c>
      <c r="J180" s="94"/>
      <c r="K180" s="95">
        <f>Table1487453233343536331323334353[[#This Row],[Rate (Auto selects)]]*Table1487453233343536331323334353[[#This Row],[Hours Used]]</f>
        <v>0</v>
      </c>
      <c r="S180" s="33"/>
      <c r="T180" s="39"/>
      <c r="U180" s="39"/>
      <c r="V180" s="39"/>
      <c r="W180" s="39"/>
      <c r="X180" s="39"/>
      <c r="Y180" s="112">
        <f>IF(X180 &lt;&gt; "", RIGHT(Table15775311283848586881828384858[[#This Row],[Class (Dropdown)]],6),0)</f>
        <v>0</v>
      </c>
      <c r="Z180" s="108"/>
      <c r="AA180" s="107"/>
      <c r="AB180" s="111">
        <f>Table15775311283848586881828384858[[#This Row],[Rate (Auto fill)]]*Table15775311283848586881828384858[[#This Row],[Hours Groomed]]</f>
        <v>0</v>
      </c>
      <c r="AC180" s="32"/>
      <c r="AE180" s="85"/>
      <c r="AF180" s="85"/>
      <c r="AI180" s="33"/>
      <c r="AJ180" s="39"/>
      <c r="AK180" s="39"/>
      <c r="AL180" s="39"/>
      <c r="AM180" s="76"/>
      <c r="AN180" s="39"/>
      <c r="AO180" s="39"/>
      <c r="AP180" s="33"/>
      <c r="AQ180" s="77"/>
      <c r="AR180" s="39"/>
      <c r="AS180" s="39"/>
      <c r="AT180" s="76"/>
      <c r="AU180" s="39"/>
      <c r="AV180" s="78"/>
      <c r="AW180" s="33"/>
      <c r="AX180" s="77"/>
      <c r="AY180" s="39"/>
      <c r="AZ180" s="39"/>
      <c r="BA180" s="76"/>
      <c r="BB180" s="39"/>
      <c r="BC180" s="78"/>
      <c r="BD180" s="33"/>
      <c r="BE180" s="77"/>
      <c r="BF180" s="39"/>
      <c r="BG180" s="39"/>
      <c r="BH180" s="76"/>
      <c r="BI180" s="39"/>
      <c r="BJ180" s="78"/>
      <c r="BK180" s="33"/>
    </row>
    <row r="181" spans="1:63" x14ac:dyDescent="0.35">
      <c r="A181" s="77"/>
      <c r="B181" s="39"/>
      <c r="C181" s="39"/>
      <c r="D181" s="39"/>
      <c r="E181" s="39"/>
      <c r="F181" s="73"/>
      <c r="G181" s="95">
        <f>Table1487453233343536331323334353[[#This Row],[Hours Worked]]*Table1487453233343536331323334353[[#This Row],[Rate]]</f>
        <v>0</v>
      </c>
      <c r="H181" s="116"/>
      <c r="I181" s="118">
        <f>IF(Table1487453233343536331323334353[[#This Row],[Equipment Used (Dropdown)]] &lt;&gt; "", RIGHT(Table1487453233343536331323334353[[#This Row],[Equipment Used (Dropdown)]],6),0)</f>
        <v>0</v>
      </c>
      <c r="J181" s="94"/>
      <c r="K181" s="95">
        <f>Table1487453233343536331323334353[[#This Row],[Rate (Auto selects)]]*Table1487453233343536331323334353[[#This Row],[Hours Used]]</f>
        <v>0</v>
      </c>
      <c r="S181" s="33"/>
      <c r="T181" s="39"/>
      <c r="U181" s="39"/>
      <c r="V181" s="39"/>
      <c r="W181" s="39"/>
      <c r="X181" s="39"/>
      <c r="Y181" s="112">
        <f>IF(X181 &lt;&gt; "", RIGHT(Table15775311283848586881828384858[[#This Row],[Class (Dropdown)]],6),0)</f>
        <v>0</v>
      </c>
      <c r="Z181" s="108"/>
      <c r="AA181" s="107"/>
      <c r="AB181" s="111">
        <f>Table15775311283848586881828384858[[#This Row],[Rate (Auto fill)]]*Table15775311283848586881828384858[[#This Row],[Hours Groomed]]</f>
        <v>0</v>
      </c>
      <c r="AC181" s="32"/>
      <c r="AE181" s="85"/>
      <c r="AF181" s="85"/>
      <c r="AI181" s="33"/>
      <c r="AJ181" s="39"/>
      <c r="AK181" s="39"/>
      <c r="AL181" s="39"/>
      <c r="AM181" s="76"/>
      <c r="AN181" s="39"/>
      <c r="AO181" s="39"/>
      <c r="AP181" s="33"/>
      <c r="AQ181" s="77"/>
      <c r="AR181" s="39"/>
      <c r="AS181" s="39"/>
      <c r="AT181" s="76"/>
      <c r="AU181" s="39"/>
      <c r="AV181" s="78"/>
      <c r="AW181" s="33"/>
      <c r="AX181" s="77"/>
      <c r="AY181" s="39"/>
      <c r="AZ181" s="39"/>
      <c r="BA181" s="76"/>
      <c r="BB181" s="39"/>
      <c r="BC181" s="78"/>
      <c r="BD181" s="33"/>
      <c r="BE181" s="77"/>
      <c r="BF181" s="39"/>
      <c r="BG181" s="39"/>
      <c r="BH181" s="76"/>
      <c r="BI181" s="39"/>
      <c r="BJ181" s="78"/>
      <c r="BK181" s="33"/>
    </row>
    <row r="182" spans="1:63" x14ac:dyDescent="0.35">
      <c r="A182" s="77"/>
      <c r="B182" s="39"/>
      <c r="C182" s="39"/>
      <c r="D182" s="39"/>
      <c r="E182" s="39"/>
      <c r="F182" s="73"/>
      <c r="G182" s="95">
        <f>Table1487453233343536331323334353[[#This Row],[Hours Worked]]*Table1487453233343536331323334353[[#This Row],[Rate]]</f>
        <v>0</v>
      </c>
      <c r="H182" s="116"/>
      <c r="I182" s="118">
        <f>IF(Table1487453233343536331323334353[[#This Row],[Equipment Used (Dropdown)]] &lt;&gt; "", RIGHT(Table1487453233343536331323334353[[#This Row],[Equipment Used (Dropdown)]],6),0)</f>
        <v>0</v>
      </c>
      <c r="J182" s="94"/>
      <c r="K182" s="95">
        <f>Table1487453233343536331323334353[[#This Row],[Rate (Auto selects)]]*Table1487453233343536331323334353[[#This Row],[Hours Used]]</f>
        <v>0</v>
      </c>
      <c r="S182" s="33"/>
      <c r="T182" s="39"/>
      <c r="U182" s="39"/>
      <c r="V182" s="39"/>
      <c r="W182" s="39"/>
      <c r="X182" s="39"/>
      <c r="Y182" s="112">
        <f>IF(X182 &lt;&gt; "", RIGHT(Table15775311283848586881828384858[[#This Row],[Class (Dropdown)]],6),0)</f>
        <v>0</v>
      </c>
      <c r="Z182" s="108"/>
      <c r="AA182" s="107"/>
      <c r="AB182" s="111">
        <f>Table15775311283848586881828384858[[#This Row],[Rate (Auto fill)]]*Table15775311283848586881828384858[[#This Row],[Hours Groomed]]</f>
        <v>0</v>
      </c>
      <c r="AC182" s="32"/>
      <c r="AE182" s="85"/>
      <c r="AF182" s="85"/>
      <c r="AI182" s="33"/>
      <c r="AJ182" s="39"/>
      <c r="AK182" s="39"/>
      <c r="AL182" s="39"/>
      <c r="AM182" s="76"/>
      <c r="AN182" s="39"/>
      <c r="AO182" s="39"/>
      <c r="AP182" s="33"/>
      <c r="AQ182" s="77"/>
      <c r="AR182" s="39"/>
      <c r="AS182" s="39"/>
      <c r="AT182" s="76"/>
      <c r="AU182" s="39"/>
      <c r="AV182" s="78"/>
      <c r="AW182" s="33"/>
      <c r="AX182" s="77"/>
      <c r="AY182" s="39"/>
      <c r="AZ182" s="39"/>
      <c r="BA182" s="76"/>
      <c r="BB182" s="39"/>
      <c r="BC182" s="78"/>
      <c r="BD182" s="33"/>
      <c r="BE182" s="77"/>
      <c r="BF182" s="39"/>
      <c r="BG182" s="39"/>
      <c r="BH182" s="76"/>
      <c r="BI182" s="39"/>
      <c r="BJ182" s="78"/>
      <c r="BK182" s="33"/>
    </row>
    <row r="183" spans="1:63" x14ac:dyDescent="0.35">
      <c r="A183" s="77"/>
      <c r="B183" s="39"/>
      <c r="C183" s="39"/>
      <c r="D183" s="39"/>
      <c r="E183" s="39"/>
      <c r="F183" s="73"/>
      <c r="G183" s="95">
        <f>Table1487453233343536331323334353[[#This Row],[Hours Worked]]*Table1487453233343536331323334353[[#This Row],[Rate]]</f>
        <v>0</v>
      </c>
      <c r="H183" s="116"/>
      <c r="I183" s="118">
        <f>IF(Table1487453233343536331323334353[[#This Row],[Equipment Used (Dropdown)]] &lt;&gt; "", RIGHT(Table1487453233343536331323334353[[#This Row],[Equipment Used (Dropdown)]],6),0)</f>
        <v>0</v>
      </c>
      <c r="J183" s="94"/>
      <c r="K183" s="95">
        <f>Table1487453233343536331323334353[[#This Row],[Rate (Auto selects)]]*Table1487453233343536331323334353[[#This Row],[Hours Used]]</f>
        <v>0</v>
      </c>
      <c r="S183" s="33"/>
      <c r="T183" s="39"/>
      <c r="U183" s="39"/>
      <c r="V183" s="39"/>
      <c r="W183" s="39"/>
      <c r="X183" s="39"/>
      <c r="Y183" s="112">
        <f>IF(X183 &lt;&gt; "", RIGHT(Table15775311283848586881828384858[[#This Row],[Class (Dropdown)]],6),0)</f>
        <v>0</v>
      </c>
      <c r="Z183" s="108"/>
      <c r="AA183" s="107"/>
      <c r="AB183" s="111">
        <f>Table15775311283848586881828384858[[#This Row],[Rate (Auto fill)]]*Table15775311283848586881828384858[[#This Row],[Hours Groomed]]</f>
        <v>0</v>
      </c>
      <c r="AC183" s="32"/>
      <c r="AE183" s="85"/>
      <c r="AF183" s="85"/>
      <c r="AI183" s="33"/>
      <c r="AJ183" s="39"/>
      <c r="AK183" s="39"/>
      <c r="AL183" s="39"/>
      <c r="AM183" s="76"/>
      <c r="AN183" s="39"/>
      <c r="AO183" s="39"/>
      <c r="AP183" s="33"/>
      <c r="AQ183" s="77"/>
      <c r="AR183" s="39"/>
      <c r="AS183" s="39"/>
      <c r="AT183" s="76"/>
      <c r="AU183" s="39"/>
      <c r="AV183" s="78"/>
      <c r="AW183" s="33"/>
      <c r="AX183" s="77"/>
      <c r="AY183" s="39"/>
      <c r="AZ183" s="39"/>
      <c r="BA183" s="76"/>
      <c r="BB183" s="39"/>
      <c r="BC183" s="78"/>
      <c r="BD183" s="33"/>
      <c r="BE183" s="77"/>
      <c r="BF183" s="39"/>
      <c r="BG183" s="39"/>
      <c r="BH183" s="76"/>
      <c r="BI183" s="39"/>
      <c r="BJ183" s="78"/>
      <c r="BK183" s="33"/>
    </row>
    <row r="184" spans="1:63" x14ac:dyDescent="0.35">
      <c r="A184" s="77"/>
      <c r="B184" s="39"/>
      <c r="C184" s="39"/>
      <c r="D184" s="39"/>
      <c r="E184" s="39"/>
      <c r="F184" s="73"/>
      <c r="G184" s="95">
        <f>Table1487453233343536331323334353[[#This Row],[Hours Worked]]*Table1487453233343536331323334353[[#This Row],[Rate]]</f>
        <v>0</v>
      </c>
      <c r="H184" s="116"/>
      <c r="I184" s="118">
        <f>IF(Table1487453233343536331323334353[[#This Row],[Equipment Used (Dropdown)]] &lt;&gt; "", RIGHT(Table1487453233343536331323334353[[#This Row],[Equipment Used (Dropdown)]],6),0)</f>
        <v>0</v>
      </c>
      <c r="J184" s="94"/>
      <c r="K184" s="95">
        <f>Table1487453233343536331323334353[[#This Row],[Rate (Auto selects)]]*Table1487453233343536331323334353[[#This Row],[Hours Used]]</f>
        <v>0</v>
      </c>
      <c r="S184" s="33"/>
      <c r="T184" s="39"/>
      <c r="U184" s="39"/>
      <c r="V184" s="39"/>
      <c r="W184" s="39"/>
      <c r="X184" s="39"/>
      <c r="Y184" s="112">
        <f>IF(X184 &lt;&gt; "", RIGHT(Table15775311283848586881828384858[[#This Row],[Class (Dropdown)]],6),0)</f>
        <v>0</v>
      </c>
      <c r="Z184" s="108"/>
      <c r="AA184" s="107"/>
      <c r="AB184" s="111">
        <f>Table15775311283848586881828384858[[#This Row],[Rate (Auto fill)]]*Table15775311283848586881828384858[[#This Row],[Hours Groomed]]</f>
        <v>0</v>
      </c>
      <c r="AC184" s="32"/>
      <c r="AE184" s="85"/>
      <c r="AF184" s="85"/>
      <c r="AI184" s="33"/>
      <c r="AJ184" s="39"/>
      <c r="AK184" s="39"/>
      <c r="AL184" s="39"/>
      <c r="AM184" s="76"/>
      <c r="AN184" s="39"/>
      <c r="AO184" s="39"/>
      <c r="AP184" s="33"/>
      <c r="AQ184" s="77"/>
      <c r="AR184" s="39"/>
      <c r="AS184" s="39"/>
      <c r="AT184" s="76"/>
      <c r="AU184" s="39"/>
      <c r="AV184" s="78"/>
      <c r="AW184" s="33"/>
      <c r="AX184" s="77"/>
      <c r="AY184" s="39"/>
      <c r="AZ184" s="39"/>
      <c r="BA184" s="76"/>
      <c r="BB184" s="39"/>
      <c r="BC184" s="78"/>
      <c r="BD184" s="33"/>
      <c r="BE184" s="77"/>
      <c r="BF184" s="39"/>
      <c r="BG184" s="39"/>
      <c r="BH184" s="76"/>
      <c r="BI184" s="39"/>
      <c r="BJ184" s="78"/>
      <c r="BK184" s="33"/>
    </row>
    <row r="185" spans="1:63" x14ac:dyDescent="0.35">
      <c r="A185" s="77"/>
      <c r="B185" s="39"/>
      <c r="C185" s="39"/>
      <c r="D185" s="39"/>
      <c r="E185" s="39"/>
      <c r="F185" s="73"/>
      <c r="G185" s="95">
        <f>Table1487453233343536331323334353[[#This Row],[Hours Worked]]*Table1487453233343536331323334353[[#This Row],[Rate]]</f>
        <v>0</v>
      </c>
      <c r="H185" s="116"/>
      <c r="I185" s="118">
        <f>IF(Table1487453233343536331323334353[[#This Row],[Equipment Used (Dropdown)]] &lt;&gt; "", RIGHT(Table1487453233343536331323334353[[#This Row],[Equipment Used (Dropdown)]],6),0)</f>
        <v>0</v>
      </c>
      <c r="J185" s="94"/>
      <c r="K185" s="95">
        <f>Table1487453233343536331323334353[[#This Row],[Rate (Auto selects)]]*Table1487453233343536331323334353[[#This Row],[Hours Used]]</f>
        <v>0</v>
      </c>
      <c r="S185" s="33"/>
      <c r="T185" s="39"/>
      <c r="U185" s="39"/>
      <c r="V185" s="39"/>
      <c r="W185" s="39"/>
      <c r="X185" s="39"/>
      <c r="Y185" s="112">
        <f>IF(X185 &lt;&gt; "", RIGHT(Table15775311283848586881828384858[[#This Row],[Class (Dropdown)]],6),0)</f>
        <v>0</v>
      </c>
      <c r="Z185" s="108"/>
      <c r="AA185" s="107"/>
      <c r="AB185" s="111">
        <f>Table15775311283848586881828384858[[#This Row],[Rate (Auto fill)]]*Table15775311283848586881828384858[[#This Row],[Hours Groomed]]</f>
        <v>0</v>
      </c>
      <c r="AC185" s="32"/>
      <c r="AE185" s="85"/>
      <c r="AF185" s="85"/>
      <c r="AI185" s="33"/>
      <c r="AJ185" s="39"/>
      <c r="AK185" s="39"/>
      <c r="AL185" s="39"/>
      <c r="AM185" s="76"/>
      <c r="AN185" s="39"/>
      <c r="AO185" s="39"/>
      <c r="AP185" s="33"/>
      <c r="AQ185" s="77"/>
      <c r="AR185" s="39"/>
      <c r="AS185" s="39"/>
      <c r="AT185" s="76"/>
      <c r="AU185" s="39"/>
      <c r="AV185" s="78"/>
      <c r="AW185" s="33"/>
      <c r="AX185" s="77"/>
      <c r="AY185" s="39"/>
      <c r="AZ185" s="39"/>
      <c r="BA185" s="76"/>
      <c r="BB185" s="39"/>
      <c r="BC185" s="78"/>
      <c r="BD185" s="33"/>
      <c r="BE185" s="77"/>
      <c r="BF185" s="39"/>
      <c r="BG185" s="39"/>
      <c r="BH185" s="76"/>
      <c r="BI185" s="39"/>
      <c r="BJ185" s="78"/>
      <c r="BK185" s="33"/>
    </row>
    <row r="186" spans="1:63" x14ac:dyDescent="0.35">
      <c r="A186" s="77"/>
      <c r="B186" s="39"/>
      <c r="C186" s="39"/>
      <c r="D186" s="39"/>
      <c r="E186" s="39"/>
      <c r="F186" s="73"/>
      <c r="G186" s="95">
        <f>Table1487453233343536331323334353[[#This Row],[Hours Worked]]*Table1487453233343536331323334353[[#This Row],[Rate]]</f>
        <v>0</v>
      </c>
      <c r="H186" s="116"/>
      <c r="I186" s="118">
        <f>IF(Table1487453233343536331323334353[[#This Row],[Equipment Used (Dropdown)]] &lt;&gt; "", RIGHT(Table1487453233343536331323334353[[#This Row],[Equipment Used (Dropdown)]],6),0)</f>
        <v>0</v>
      </c>
      <c r="J186" s="94"/>
      <c r="K186" s="95">
        <f>Table1487453233343536331323334353[[#This Row],[Rate (Auto selects)]]*Table1487453233343536331323334353[[#This Row],[Hours Used]]</f>
        <v>0</v>
      </c>
      <c r="S186" s="33"/>
      <c r="T186" s="39"/>
      <c r="U186" s="39"/>
      <c r="V186" s="39"/>
      <c r="W186" s="39"/>
      <c r="X186" s="39"/>
      <c r="Y186" s="112">
        <f>IF(X186 &lt;&gt; "", RIGHT(Table15775311283848586881828384858[[#This Row],[Class (Dropdown)]],6),0)</f>
        <v>0</v>
      </c>
      <c r="Z186" s="108"/>
      <c r="AA186" s="107"/>
      <c r="AB186" s="111">
        <f>Table15775311283848586881828384858[[#This Row],[Rate (Auto fill)]]*Table15775311283848586881828384858[[#This Row],[Hours Groomed]]</f>
        <v>0</v>
      </c>
      <c r="AC186" s="32"/>
      <c r="AE186" s="85"/>
      <c r="AF186" s="85"/>
      <c r="AI186" s="33"/>
      <c r="AJ186" s="39"/>
      <c r="AK186" s="39"/>
      <c r="AL186" s="39"/>
      <c r="AM186" s="76"/>
      <c r="AN186" s="39"/>
      <c r="AO186" s="39"/>
      <c r="AP186" s="33"/>
      <c r="AQ186" s="77"/>
      <c r="AR186" s="39"/>
      <c r="AS186" s="39"/>
      <c r="AT186" s="76"/>
      <c r="AU186" s="39"/>
      <c r="AV186" s="78"/>
      <c r="AW186" s="33"/>
      <c r="AX186" s="77"/>
      <c r="AY186" s="39"/>
      <c r="AZ186" s="39"/>
      <c r="BA186" s="76"/>
      <c r="BB186" s="39"/>
      <c r="BC186" s="78"/>
      <c r="BD186" s="33"/>
      <c r="BE186" s="77"/>
      <c r="BF186" s="39"/>
      <c r="BG186" s="39"/>
      <c r="BH186" s="76"/>
      <c r="BI186" s="39"/>
      <c r="BJ186" s="78"/>
      <c r="BK186" s="33"/>
    </row>
    <row r="187" spans="1:63" x14ac:dyDescent="0.35">
      <c r="A187" s="77"/>
      <c r="B187" s="39"/>
      <c r="C187" s="39"/>
      <c r="D187" s="39"/>
      <c r="E187" s="39"/>
      <c r="F187" s="73"/>
      <c r="G187" s="95">
        <f>Table1487453233343536331323334353[[#This Row],[Hours Worked]]*Table1487453233343536331323334353[[#This Row],[Rate]]</f>
        <v>0</v>
      </c>
      <c r="H187" s="116"/>
      <c r="I187" s="118">
        <f>IF(Table1487453233343536331323334353[[#This Row],[Equipment Used (Dropdown)]] &lt;&gt; "", RIGHT(Table1487453233343536331323334353[[#This Row],[Equipment Used (Dropdown)]],6),0)</f>
        <v>0</v>
      </c>
      <c r="J187" s="94"/>
      <c r="K187" s="95">
        <f>Table1487453233343536331323334353[[#This Row],[Rate (Auto selects)]]*Table1487453233343536331323334353[[#This Row],[Hours Used]]</f>
        <v>0</v>
      </c>
      <c r="S187" s="33"/>
      <c r="T187" s="39"/>
      <c r="U187" s="39"/>
      <c r="V187" s="39"/>
      <c r="W187" s="39"/>
      <c r="X187" s="39"/>
      <c r="Y187" s="112">
        <f>IF(X187 &lt;&gt; "", RIGHT(Table15775311283848586881828384858[[#This Row],[Class (Dropdown)]],6),0)</f>
        <v>0</v>
      </c>
      <c r="Z187" s="108"/>
      <c r="AA187" s="107"/>
      <c r="AB187" s="111">
        <f>Table15775311283848586881828384858[[#This Row],[Rate (Auto fill)]]*Table15775311283848586881828384858[[#This Row],[Hours Groomed]]</f>
        <v>0</v>
      </c>
      <c r="AC187" s="32"/>
      <c r="AE187" s="85"/>
      <c r="AF187" s="85"/>
      <c r="AI187" s="33"/>
      <c r="AJ187" s="39"/>
      <c r="AK187" s="39"/>
      <c r="AL187" s="39"/>
      <c r="AM187" s="76"/>
      <c r="AN187" s="39"/>
      <c r="AO187" s="39"/>
      <c r="AP187" s="33"/>
      <c r="AQ187" s="77"/>
      <c r="AR187" s="39"/>
      <c r="AS187" s="39"/>
      <c r="AT187" s="76"/>
      <c r="AU187" s="39"/>
      <c r="AV187" s="78"/>
      <c r="AW187" s="33"/>
      <c r="AX187" s="77"/>
      <c r="AY187" s="39"/>
      <c r="AZ187" s="39"/>
      <c r="BA187" s="76"/>
      <c r="BB187" s="39"/>
      <c r="BC187" s="78"/>
      <c r="BD187" s="33"/>
      <c r="BE187" s="77"/>
      <c r="BF187" s="39"/>
      <c r="BG187" s="39"/>
      <c r="BH187" s="76"/>
      <c r="BI187" s="39"/>
      <c r="BJ187" s="78"/>
      <c r="BK187" s="33"/>
    </row>
    <row r="188" spans="1:63" x14ac:dyDescent="0.35">
      <c r="A188" s="77"/>
      <c r="B188" s="39"/>
      <c r="C188" s="39"/>
      <c r="D188" s="39"/>
      <c r="E188" s="39"/>
      <c r="F188" s="73"/>
      <c r="G188" s="95">
        <f>Table1487453233343536331323334353[[#This Row],[Hours Worked]]*Table1487453233343536331323334353[[#This Row],[Rate]]</f>
        <v>0</v>
      </c>
      <c r="H188" s="116"/>
      <c r="I188" s="118">
        <f>IF(Table1487453233343536331323334353[[#This Row],[Equipment Used (Dropdown)]] &lt;&gt; "", RIGHT(Table1487453233343536331323334353[[#This Row],[Equipment Used (Dropdown)]],6),0)</f>
        <v>0</v>
      </c>
      <c r="J188" s="94"/>
      <c r="K188" s="95">
        <f>Table1487453233343536331323334353[[#This Row],[Rate (Auto selects)]]*Table1487453233343536331323334353[[#This Row],[Hours Used]]</f>
        <v>0</v>
      </c>
      <c r="S188" s="33"/>
      <c r="T188" s="39"/>
      <c r="U188" s="39"/>
      <c r="V188" s="39"/>
      <c r="W188" s="39"/>
      <c r="X188" s="39"/>
      <c r="Y188" s="112">
        <f>IF(X188 &lt;&gt; "", RIGHT(Table15775311283848586881828384858[[#This Row],[Class (Dropdown)]],6),0)</f>
        <v>0</v>
      </c>
      <c r="Z188" s="108"/>
      <c r="AA188" s="107"/>
      <c r="AB188" s="111">
        <f>Table15775311283848586881828384858[[#This Row],[Rate (Auto fill)]]*Table15775311283848586881828384858[[#This Row],[Hours Groomed]]</f>
        <v>0</v>
      </c>
      <c r="AC188" s="32"/>
      <c r="AE188" s="85"/>
      <c r="AF188" s="85"/>
      <c r="AI188" s="33"/>
      <c r="AJ188" s="39"/>
      <c r="AK188" s="39"/>
      <c r="AL188" s="39"/>
      <c r="AM188" s="76"/>
      <c r="AN188" s="39"/>
      <c r="AO188" s="39"/>
      <c r="AP188" s="33"/>
      <c r="AQ188" s="77"/>
      <c r="AR188" s="39"/>
      <c r="AS188" s="39"/>
      <c r="AT188" s="76"/>
      <c r="AU188" s="39"/>
      <c r="AV188" s="78"/>
      <c r="AW188" s="33"/>
      <c r="AX188" s="77"/>
      <c r="AY188" s="39"/>
      <c r="AZ188" s="39"/>
      <c r="BA188" s="76"/>
      <c r="BB188" s="39"/>
      <c r="BC188" s="78"/>
      <c r="BD188" s="33"/>
      <c r="BE188" s="77"/>
      <c r="BF188" s="39"/>
      <c r="BG188" s="39"/>
      <c r="BH188" s="76"/>
      <c r="BI188" s="39"/>
      <c r="BJ188" s="78"/>
      <c r="BK188" s="33"/>
    </row>
    <row r="189" spans="1:63" x14ac:dyDescent="0.35">
      <c r="A189" s="77"/>
      <c r="B189" s="39"/>
      <c r="C189" s="39"/>
      <c r="D189" s="39"/>
      <c r="E189" s="39"/>
      <c r="F189" s="73"/>
      <c r="G189" s="95">
        <f>Table1487453233343536331323334353[[#This Row],[Hours Worked]]*Table1487453233343536331323334353[[#This Row],[Rate]]</f>
        <v>0</v>
      </c>
      <c r="H189" s="116"/>
      <c r="I189" s="118">
        <f>IF(Table1487453233343536331323334353[[#This Row],[Equipment Used (Dropdown)]] &lt;&gt; "", RIGHT(Table1487453233343536331323334353[[#This Row],[Equipment Used (Dropdown)]],6),0)</f>
        <v>0</v>
      </c>
      <c r="J189" s="94"/>
      <c r="K189" s="95">
        <f>Table1487453233343536331323334353[[#This Row],[Rate (Auto selects)]]*Table1487453233343536331323334353[[#This Row],[Hours Used]]</f>
        <v>0</v>
      </c>
      <c r="S189" s="33"/>
      <c r="T189" s="39"/>
      <c r="U189" s="39"/>
      <c r="V189" s="39"/>
      <c r="W189" s="39"/>
      <c r="X189" s="39"/>
      <c r="Y189" s="112">
        <f>IF(X189 &lt;&gt; "", RIGHT(Table15775311283848586881828384858[[#This Row],[Class (Dropdown)]],6),0)</f>
        <v>0</v>
      </c>
      <c r="Z189" s="108"/>
      <c r="AA189" s="107"/>
      <c r="AB189" s="111">
        <f>Table15775311283848586881828384858[[#This Row],[Rate (Auto fill)]]*Table15775311283848586881828384858[[#This Row],[Hours Groomed]]</f>
        <v>0</v>
      </c>
      <c r="AC189" s="32"/>
      <c r="AE189" s="85"/>
      <c r="AF189" s="85"/>
      <c r="AI189" s="33"/>
      <c r="AJ189" s="39"/>
      <c r="AK189" s="39"/>
      <c r="AL189" s="39"/>
      <c r="AM189" s="76"/>
      <c r="AN189" s="39"/>
      <c r="AO189" s="39"/>
      <c r="AP189" s="33"/>
      <c r="AQ189" s="77"/>
      <c r="AR189" s="39"/>
      <c r="AS189" s="39"/>
      <c r="AT189" s="76"/>
      <c r="AU189" s="39"/>
      <c r="AV189" s="78"/>
      <c r="AW189" s="33"/>
      <c r="AX189" s="77"/>
      <c r="AY189" s="39"/>
      <c r="AZ189" s="39"/>
      <c r="BA189" s="76"/>
      <c r="BB189" s="39"/>
      <c r="BC189" s="78"/>
      <c r="BD189" s="33"/>
      <c r="BE189" s="77"/>
      <c r="BF189" s="39"/>
      <c r="BG189" s="39"/>
      <c r="BH189" s="76"/>
      <c r="BI189" s="39"/>
      <c r="BJ189" s="78"/>
      <c r="BK189" s="33"/>
    </row>
    <row r="190" spans="1:63" x14ac:dyDescent="0.35">
      <c r="A190" s="77"/>
      <c r="B190" s="39"/>
      <c r="C190" s="39"/>
      <c r="D190" s="39"/>
      <c r="E190" s="39"/>
      <c r="F190" s="73"/>
      <c r="G190" s="95">
        <f>Table1487453233343536331323334353[[#This Row],[Hours Worked]]*Table1487453233343536331323334353[[#This Row],[Rate]]</f>
        <v>0</v>
      </c>
      <c r="H190" s="116"/>
      <c r="I190" s="118">
        <f>IF(Table1487453233343536331323334353[[#This Row],[Equipment Used (Dropdown)]] &lt;&gt; "", RIGHT(Table1487453233343536331323334353[[#This Row],[Equipment Used (Dropdown)]],6),0)</f>
        <v>0</v>
      </c>
      <c r="J190" s="94"/>
      <c r="K190" s="95">
        <f>Table1487453233343536331323334353[[#This Row],[Rate (Auto selects)]]*Table1487453233343536331323334353[[#This Row],[Hours Used]]</f>
        <v>0</v>
      </c>
      <c r="S190" s="33"/>
      <c r="T190" s="39"/>
      <c r="U190" s="39"/>
      <c r="V190" s="39"/>
      <c r="W190" s="39"/>
      <c r="X190" s="39"/>
      <c r="Y190" s="112">
        <f>IF(X190 &lt;&gt; "", RIGHT(Table15775311283848586881828384858[[#This Row],[Class (Dropdown)]],6),0)</f>
        <v>0</v>
      </c>
      <c r="Z190" s="108"/>
      <c r="AA190" s="107"/>
      <c r="AB190" s="111">
        <f>Table15775311283848586881828384858[[#This Row],[Rate (Auto fill)]]*Table15775311283848586881828384858[[#This Row],[Hours Groomed]]</f>
        <v>0</v>
      </c>
      <c r="AC190" s="32"/>
      <c r="AE190" s="85"/>
      <c r="AF190" s="85"/>
      <c r="AI190" s="33"/>
      <c r="AJ190" s="39"/>
      <c r="AK190" s="39"/>
      <c r="AL190" s="39"/>
      <c r="AM190" s="76"/>
      <c r="AN190" s="39"/>
      <c r="AO190" s="39"/>
      <c r="AP190" s="33"/>
      <c r="AQ190" s="77"/>
      <c r="AR190" s="39"/>
      <c r="AS190" s="39"/>
      <c r="AT190" s="76"/>
      <c r="AU190" s="39"/>
      <c r="AV190" s="78"/>
      <c r="AW190" s="33"/>
      <c r="AX190" s="77"/>
      <c r="AY190" s="39"/>
      <c r="AZ190" s="39"/>
      <c r="BA190" s="76"/>
      <c r="BB190" s="39"/>
      <c r="BC190" s="78"/>
      <c r="BD190" s="33"/>
      <c r="BE190" s="77"/>
      <c r="BF190" s="39"/>
      <c r="BG190" s="39"/>
      <c r="BH190" s="76"/>
      <c r="BI190" s="39"/>
      <c r="BJ190" s="78"/>
      <c r="BK190" s="33"/>
    </row>
    <row r="191" spans="1:63" x14ac:dyDescent="0.35">
      <c r="A191" s="77"/>
      <c r="B191" s="39"/>
      <c r="C191" s="39"/>
      <c r="D191" s="39"/>
      <c r="E191" s="39"/>
      <c r="F191" s="73"/>
      <c r="G191" s="95">
        <f>Table1487453233343536331323334353[[#This Row],[Hours Worked]]*Table1487453233343536331323334353[[#This Row],[Rate]]</f>
        <v>0</v>
      </c>
      <c r="H191" s="116"/>
      <c r="I191" s="118">
        <f>IF(Table1487453233343536331323334353[[#This Row],[Equipment Used (Dropdown)]] &lt;&gt; "", RIGHT(Table1487453233343536331323334353[[#This Row],[Equipment Used (Dropdown)]],6),0)</f>
        <v>0</v>
      </c>
      <c r="J191" s="94"/>
      <c r="K191" s="95">
        <f>Table1487453233343536331323334353[[#This Row],[Rate (Auto selects)]]*Table1487453233343536331323334353[[#This Row],[Hours Used]]</f>
        <v>0</v>
      </c>
      <c r="S191" s="33"/>
      <c r="T191" s="39"/>
      <c r="U191" s="39"/>
      <c r="V191" s="39"/>
      <c r="W191" s="39"/>
      <c r="X191" s="39"/>
      <c r="Y191" s="112">
        <f>IF(X191 &lt;&gt; "", RIGHT(Table15775311283848586881828384858[[#This Row],[Class (Dropdown)]],6),0)</f>
        <v>0</v>
      </c>
      <c r="Z191" s="108"/>
      <c r="AA191" s="107"/>
      <c r="AB191" s="111">
        <f>Table15775311283848586881828384858[[#This Row],[Rate (Auto fill)]]*Table15775311283848586881828384858[[#This Row],[Hours Groomed]]</f>
        <v>0</v>
      </c>
      <c r="AC191" s="32"/>
      <c r="AE191" s="85"/>
      <c r="AF191" s="85"/>
      <c r="AI191" s="33"/>
      <c r="AJ191" s="39"/>
      <c r="AK191" s="39"/>
      <c r="AL191" s="39"/>
      <c r="AM191" s="76"/>
      <c r="AN191" s="39"/>
      <c r="AO191" s="39"/>
      <c r="AP191" s="33"/>
      <c r="AQ191" s="77"/>
      <c r="AR191" s="39"/>
      <c r="AS191" s="39"/>
      <c r="AT191" s="76"/>
      <c r="AU191" s="39"/>
      <c r="AV191" s="78"/>
      <c r="AW191" s="33"/>
      <c r="AX191" s="77"/>
      <c r="AY191" s="39"/>
      <c r="AZ191" s="39"/>
      <c r="BA191" s="76"/>
      <c r="BB191" s="39"/>
      <c r="BC191" s="78"/>
      <c r="BD191" s="33"/>
      <c r="BE191" s="77"/>
      <c r="BF191" s="39"/>
      <c r="BG191" s="39"/>
      <c r="BH191" s="76"/>
      <c r="BI191" s="39"/>
      <c r="BJ191" s="78"/>
      <c r="BK191" s="33"/>
    </row>
    <row r="192" spans="1:63" x14ac:dyDescent="0.35">
      <c r="A192" s="77"/>
      <c r="B192" s="39"/>
      <c r="C192" s="39"/>
      <c r="D192" s="39"/>
      <c r="E192" s="39"/>
      <c r="F192" s="73"/>
      <c r="G192" s="95">
        <f>Table1487453233343536331323334353[[#This Row],[Hours Worked]]*Table1487453233343536331323334353[[#This Row],[Rate]]</f>
        <v>0</v>
      </c>
      <c r="H192" s="116"/>
      <c r="I192" s="118">
        <f>IF(Table1487453233343536331323334353[[#This Row],[Equipment Used (Dropdown)]] &lt;&gt; "", RIGHT(Table1487453233343536331323334353[[#This Row],[Equipment Used (Dropdown)]],6),0)</f>
        <v>0</v>
      </c>
      <c r="J192" s="94"/>
      <c r="K192" s="95">
        <f>Table1487453233343536331323334353[[#This Row],[Rate (Auto selects)]]*Table1487453233343536331323334353[[#This Row],[Hours Used]]</f>
        <v>0</v>
      </c>
      <c r="S192" s="33"/>
      <c r="T192" s="39"/>
      <c r="U192" s="39"/>
      <c r="V192" s="39"/>
      <c r="W192" s="39"/>
      <c r="X192" s="39"/>
      <c r="Y192" s="112">
        <f>IF(X192 &lt;&gt; "", RIGHT(Table15775311283848586881828384858[[#This Row],[Class (Dropdown)]],6),0)</f>
        <v>0</v>
      </c>
      <c r="Z192" s="108"/>
      <c r="AA192" s="107"/>
      <c r="AB192" s="111">
        <f>Table15775311283848586881828384858[[#This Row],[Rate (Auto fill)]]*Table15775311283848586881828384858[[#This Row],[Hours Groomed]]</f>
        <v>0</v>
      </c>
      <c r="AC192" s="32"/>
      <c r="AE192" s="85"/>
      <c r="AF192" s="85"/>
      <c r="AI192" s="33"/>
      <c r="AJ192" s="39"/>
      <c r="AK192" s="39"/>
      <c r="AL192" s="39"/>
      <c r="AM192" s="76"/>
      <c r="AN192" s="39"/>
      <c r="AO192" s="39"/>
      <c r="AP192" s="33"/>
      <c r="AQ192" s="77"/>
      <c r="AR192" s="39"/>
      <c r="AS192" s="39"/>
      <c r="AT192" s="76"/>
      <c r="AU192" s="39"/>
      <c r="AV192" s="78"/>
      <c r="AW192" s="33"/>
      <c r="AX192" s="77"/>
      <c r="AY192" s="39"/>
      <c r="AZ192" s="39"/>
      <c r="BA192" s="76"/>
      <c r="BB192" s="39"/>
      <c r="BC192" s="78"/>
      <c r="BD192" s="33"/>
      <c r="BE192" s="77"/>
      <c r="BF192" s="39"/>
      <c r="BG192" s="39"/>
      <c r="BH192" s="76"/>
      <c r="BI192" s="39"/>
      <c r="BJ192" s="78"/>
      <c r="BK192" s="33"/>
    </row>
    <row r="193" spans="1:63" x14ac:dyDescent="0.35">
      <c r="A193" s="77"/>
      <c r="B193" s="39"/>
      <c r="C193" s="39"/>
      <c r="D193" s="39"/>
      <c r="E193" s="39"/>
      <c r="F193" s="73"/>
      <c r="G193" s="95">
        <f>Table1487453233343536331323334353[[#This Row],[Hours Worked]]*Table1487453233343536331323334353[[#This Row],[Rate]]</f>
        <v>0</v>
      </c>
      <c r="H193" s="116"/>
      <c r="I193" s="118">
        <f>IF(Table1487453233343536331323334353[[#This Row],[Equipment Used (Dropdown)]] &lt;&gt; "", RIGHT(Table1487453233343536331323334353[[#This Row],[Equipment Used (Dropdown)]],6),0)</f>
        <v>0</v>
      </c>
      <c r="J193" s="94"/>
      <c r="K193" s="95">
        <f>Table1487453233343536331323334353[[#This Row],[Rate (Auto selects)]]*Table1487453233343536331323334353[[#This Row],[Hours Used]]</f>
        <v>0</v>
      </c>
      <c r="S193" s="33"/>
      <c r="T193" s="39"/>
      <c r="U193" s="39"/>
      <c r="V193" s="39"/>
      <c r="W193" s="39"/>
      <c r="X193" s="39"/>
      <c r="Y193" s="112">
        <f>IF(X193 &lt;&gt; "", RIGHT(Table15775311283848586881828384858[[#This Row],[Class (Dropdown)]],6),0)</f>
        <v>0</v>
      </c>
      <c r="Z193" s="108"/>
      <c r="AA193" s="107"/>
      <c r="AB193" s="111">
        <f>Table15775311283848586881828384858[[#This Row],[Rate (Auto fill)]]*Table15775311283848586881828384858[[#This Row],[Hours Groomed]]</f>
        <v>0</v>
      </c>
      <c r="AC193" s="32"/>
      <c r="AE193" s="85"/>
      <c r="AF193" s="85"/>
      <c r="AI193" s="33"/>
      <c r="AJ193" s="39"/>
      <c r="AK193" s="39"/>
      <c r="AL193" s="39"/>
      <c r="AM193" s="76"/>
      <c r="AN193" s="39"/>
      <c r="AO193" s="39"/>
      <c r="AP193" s="33"/>
      <c r="AQ193" s="77"/>
      <c r="AR193" s="39"/>
      <c r="AS193" s="39"/>
      <c r="AT193" s="76"/>
      <c r="AU193" s="39"/>
      <c r="AV193" s="78"/>
      <c r="AW193" s="33"/>
      <c r="AX193" s="77"/>
      <c r="AY193" s="39"/>
      <c r="AZ193" s="39"/>
      <c r="BA193" s="76"/>
      <c r="BB193" s="39"/>
      <c r="BC193" s="78"/>
      <c r="BD193" s="33"/>
      <c r="BE193" s="77"/>
      <c r="BF193" s="39"/>
      <c r="BG193" s="39"/>
      <c r="BH193" s="76"/>
      <c r="BI193" s="39"/>
      <c r="BJ193" s="78"/>
      <c r="BK193" s="33"/>
    </row>
    <row r="194" spans="1:63" x14ac:dyDescent="0.35">
      <c r="A194" s="77"/>
      <c r="B194" s="39"/>
      <c r="C194" s="39"/>
      <c r="D194" s="39"/>
      <c r="E194" s="39"/>
      <c r="F194" s="73"/>
      <c r="G194" s="95">
        <f>Table1487453233343536331323334353[[#This Row],[Hours Worked]]*Table1487453233343536331323334353[[#This Row],[Rate]]</f>
        <v>0</v>
      </c>
      <c r="H194" s="116"/>
      <c r="I194" s="118">
        <f>IF(Table1487453233343536331323334353[[#This Row],[Equipment Used (Dropdown)]] &lt;&gt; "", RIGHT(Table1487453233343536331323334353[[#This Row],[Equipment Used (Dropdown)]],6),0)</f>
        <v>0</v>
      </c>
      <c r="J194" s="94"/>
      <c r="K194" s="95">
        <f>Table1487453233343536331323334353[[#This Row],[Rate (Auto selects)]]*Table1487453233343536331323334353[[#This Row],[Hours Used]]</f>
        <v>0</v>
      </c>
      <c r="S194" s="33"/>
      <c r="T194" s="39"/>
      <c r="U194" s="39"/>
      <c r="V194" s="39"/>
      <c r="W194" s="39"/>
      <c r="X194" s="39"/>
      <c r="Y194" s="112">
        <f>IF(X194 &lt;&gt; "", RIGHT(Table15775311283848586881828384858[[#This Row],[Class (Dropdown)]],6),0)</f>
        <v>0</v>
      </c>
      <c r="Z194" s="108"/>
      <c r="AA194" s="107"/>
      <c r="AB194" s="111">
        <f>Table15775311283848586881828384858[[#This Row],[Rate (Auto fill)]]*Table15775311283848586881828384858[[#This Row],[Hours Groomed]]</f>
        <v>0</v>
      </c>
      <c r="AC194" s="32"/>
      <c r="AE194" s="85"/>
      <c r="AF194" s="85"/>
      <c r="AI194" s="33"/>
      <c r="AJ194" s="39"/>
      <c r="AK194" s="39"/>
      <c r="AL194" s="39"/>
      <c r="AM194" s="76"/>
      <c r="AN194" s="39"/>
      <c r="AO194" s="39"/>
      <c r="AP194" s="33"/>
      <c r="AQ194" s="77"/>
      <c r="AR194" s="39"/>
      <c r="AS194" s="39"/>
      <c r="AT194" s="76"/>
      <c r="AU194" s="39"/>
      <c r="AV194" s="78"/>
      <c r="AW194" s="33"/>
      <c r="AX194" s="77"/>
      <c r="AY194" s="39"/>
      <c r="AZ194" s="39"/>
      <c r="BA194" s="76"/>
      <c r="BB194" s="39"/>
      <c r="BC194" s="78"/>
      <c r="BD194" s="33"/>
      <c r="BE194" s="77"/>
      <c r="BF194" s="39"/>
      <c r="BG194" s="39"/>
      <c r="BH194" s="76"/>
      <c r="BI194" s="39"/>
      <c r="BJ194" s="78"/>
      <c r="BK194" s="33"/>
    </row>
    <row r="195" spans="1:63" x14ac:dyDescent="0.35">
      <c r="A195" s="77"/>
      <c r="B195" s="39"/>
      <c r="C195" s="39"/>
      <c r="D195" s="39"/>
      <c r="E195" s="39"/>
      <c r="F195" s="73"/>
      <c r="G195" s="95">
        <f>Table1487453233343536331323334353[[#This Row],[Hours Worked]]*Table1487453233343536331323334353[[#This Row],[Rate]]</f>
        <v>0</v>
      </c>
      <c r="H195" s="116"/>
      <c r="I195" s="118">
        <f>IF(Table1487453233343536331323334353[[#This Row],[Equipment Used (Dropdown)]] &lt;&gt; "", RIGHT(Table1487453233343536331323334353[[#This Row],[Equipment Used (Dropdown)]],6),0)</f>
        <v>0</v>
      </c>
      <c r="J195" s="94"/>
      <c r="K195" s="95">
        <f>Table1487453233343536331323334353[[#This Row],[Rate (Auto selects)]]*Table1487453233343536331323334353[[#This Row],[Hours Used]]</f>
        <v>0</v>
      </c>
      <c r="S195" s="33"/>
      <c r="T195" s="39"/>
      <c r="U195" s="39"/>
      <c r="V195" s="39"/>
      <c r="W195" s="39"/>
      <c r="X195" s="39"/>
      <c r="Y195" s="112">
        <f>IF(X195 &lt;&gt; "", RIGHT(Table15775311283848586881828384858[[#This Row],[Class (Dropdown)]],6),0)</f>
        <v>0</v>
      </c>
      <c r="Z195" s="108"/>
      <c r="AA195" s="107"/>
      <c r="AB195" s="111">
        <f>Table15775311283848586881828384858[[#This Row],[Rate (Auto fill)]]*Table15775311283848586881828384858[[#This Row],[Hours Groomed]]</f>
        <v>0</v>
      </c>
      <c r="AC195" s="32"/>
      <c r="AE195" s="85"/>
      <c r="AF195" s="85"/>
      <c r="AI195" s="33"/>
      <c r="AJ195" s="39"/>
      <c r="AK195" s="39"/>
      <c r="AL195" s="39"/>
      <c r="AM195" s="76"/>
      <c r="AN195" s="39"/>
      <c r="AO195" s="39"/>
      <c r="AP195" s="33"/>
      <c r="AQ195" s="77"/>
      <c r="AR195" s="39"/>
      <c r="AS195" s="39"/>
      <c r="AT195" s="76"/>
      <c r="AU195" s="39"/>
      <c r="AV195" s="78"/>
      <c r="AW195" s="33"/>
      <c r="AX195" s="77"/>
      <c r="AY195" s="39"/>
      <c r="AZ195" s="39"/>
      <c r="BA195" s="76"/>
      <c r="BB195" s="39"/>
      <c r="BC195" s="78"/>
      <c r="BD195" s="33"/>
      <c r="BE195" s="77"/>
      <c r="BF195" s="39"/>
      <c r="BG195" s="39"/>
      <c r="BH195" s="76"/>
      <c r="BI195" s="39"/>
      <c r="BJ195" s="78"/>
      <c r="BK195" s="33"/>
    </row>
    <row r="196" spans="1:63" x14ac:dyDescent="0.35">
      <c r="A196" s="77"/>
      <c r="B196" s="39"/>
      <c r="C196" s="39"/>
      <c r="D196" s="39"/>
      <c r="E196" s="39"/>
      <c r="F196" s="73"/>
      <c r="G196" s="95">
        <f>Table1487453233343536331323334353[[#This Row],[Hours Worked]]*Table1487453233343536331323334353[[#This Row],[Rate]]</f>
        <v>0</v>
      </c>
      <c r="H196" s="116"/>
      <c r="I196" s="118">
        <f>IF(Table1487453233343536331323334353[[#This Row],[Equipment Used (Dropdown)]] &lt;&gt; "", RIGHT(Table1487453233343536331323334353[[#This Row],[Equipment Used (Dropdown)]],6),0)</f>
        <v>0</v>
      </c>
      <c r="J196" s="94"/>
      <c r="K196" s="95">
        <f>Table1487453233343536331323334353[[#This Row],[Rate (Auto selects)]]*Table1487453233343536331323334353[[#This Row],[Hours Used]]</f>
        <v>0</v>
      </c>
      <c r="S196" s="33"/>
      <c r="T196" s="39"/>
      <c r="U196" s="39"/>
      <c r="V196" s="39"/>
      <c r="W196" s="39"/>
      <c r="X196" s="39"/>
      <c r="Y196" s="112">
        <f>IF(X196 &lt;&gt; "", RIGHT(Table15775311283848586881828384858[[#This Row],[Class (Dropdown)]],6),0)</f>
        <v>0</v>
      </c>
      <c r="Z196" s="108"/>
      <c r="AA196" s="107"/>
      <c r="AB196" s="111">
        <f>Table15775311283848586881828384858[[#This Row],[Rate (Auto fill)]]*Table15775311283848586881828384858[[#This Row],[Hours Groomed]]</f>
        <v>0</v>
      </c>
      <c r="AC196" s="32"/>
      <c r="AE196" s="85"/>
      <c r="AF196" s="85"/>
      <c r="AI196" s="33"/>
      <c r="AJ196" s="39"/>
      <c r="AK196" s="39"/>
      <c r="AL196" s="39"/>
      <c r="AM196" s="76"/>
      <c r="AN196" s="39"/>
      <c r="AO196" s="39"/>
      <c r="AP196" s="33"/>
      <c r="AQ196" s="77"/>
      <c r="AR196" s="39"/>
      <c r="AS196" s="39"/>
      <c r="AT196" s="76"/>
      <c r="AU196" s="39"/>
      <c r="AV196" s="78"/>
      <c r="AW196" s="33"/>
      <c r="AX196" s="77"/>
      <c r="AY196" s="39"/>
      <c r="AZ196" s="39"/>
      <c r="BA196" s="76"/>
      <c r="BB196" s="39"/>
      <c r="BC196" s="78"/>
      <c r="BD196" s="33"/>
      <c r="BE196" s="77"/>
      <c r="BF196" s="39"/>
      <c r="BG196" s="39"/>
      <c r="BH196" s="76"/>
      <c r="BI196" s="39"/>
      <c r="BJ196" s="78"/>
      <c r="BK196" s="33"/>
    </row>
    <row r="197" spans="1:63" x14ac:dyDescent="0.35">
      <c r="A197" s="77"/>
      <c r="B197" s="39"/>
      <c r="C197" s="39"/>
      <c r="D197" s="39"/>
      <c r="E197" s="39"/>
      <c r="F197" s="73"/>
      <c r="G197" s="95">
        <f>Table1487453233343536331323334353[[#This Row],[Hours Worked]]*Table1487453233343536331323334353[[#This Row],[Rate]]</f>
        <v>0</v>
      </c>
      <c r="H197" s="116"/>
      <c r="I197" s="118">
        <f>IF(Table1487453233343536331323334353[[#This Row],[Equipment Used (Dropdown)]] &lt;&gt; "", RIGHT(Table1487453233343536331323334353[[#This Row],[Equipment Used (Dropdown)]],6),0)</f>
        <v>0</v>
      </c>
      <c r="J197" s="94"/>
      <c r="K197" s="95">
        <f>Table1487453233343536331323334353[[#This Row],[Rate (Auto selects)]]*Table1487453233343536331323334353[[#This Row],[Hours Used]]</f>
        <v>0</v>
      </c>
      <c r="S197" s="33"/>
      <c r="T197" s="39"/>
      <c r="U197" s="39"/>
      <c r="V197" s="39"/>
      <c r="W197" s="39"/>
      <c r="X197" s="39"/>
      <c r="Y197" s="112">
        <f>IF(X197 &lt;&gt; "", RIGHT(Table15775311283848586881828384858[[#This Row],[Class (Dropdown)]],6),0)</f>
        <v>0</v>
      </c>
      <c r="Z197" s="108"/>
      <c r="AA197" s="107"/>
      <c r="AB197" s="111">
        <f>Table15775311283848586881828384858[[#This Row],[Rate (Auto fill)]]*Table15775311283848586881828384858[[#This Row],[Hours Groomed]]</f>
        <v>0</v>
      </c>
      <c r="AC197" s="32"/>
      <c r="AE197" s="85"/>
      <c r="AF197" s="85"/>
      <c r="AI197" s="33"/>
      <c r="AJ197" s="39"/>
      <c r="AK197" s="39"/>
      <c r="AL197" s="39"/>
      <c r="AM197" s="76"/>
      <c r="AN197" s="39"/>
      <c r="AO197" s="39"/>
      <c r="AP197" s="33"/>
      <c r="AQ197" s="77"/>
      <c r="AR197" s="39"/>
      <c r="AS197" s="39"/>
      <c r="AT197" s="76"/>
      <c r="AU197" s="39"/>
      <c r="AV197" s="78"/>
      <c r="AW197" s="33"/>
      <c r="AX197" s="77"/>
      <c r="AY197" s="39"/>
      <c r="AZ197" s="39"/>
      <c r="BA197" s="76"/>
      <c r="BB197" s="39"/>
      <c r="BC197" s="78"/>
      <c r="BD197" s="33"/>
      <c r="BE197" s="77"/>
      <c r="BF197" s="39"/>
      <c r="BG197" s="39"/>
      <c r="BH197" s="76"/>
      <c r="BI197" s="39"/>
      <c r="BJ197" s="78"/>
      <c r="BK197" s="33"/>
    </row>
    <row r="198" spans="1:63" x14ac:dyDescent="0.35">
      <c r="A198" s="77"/>
      <c r="B198" s="39"/>
      <c r="C198" s="39"/>
      <c r="D198" s="39"/>
      <c r="E198" s="39"/>
      <c r="F198" s="73"/>
      <c r="G198" s="95">
        <f>Table1487453233343536331323334353[[#This Row],[Hours Worked]]*Table1487453233343536331323334353[[#This Row],[Rate]]</f>
        <v>0</v>
      </c>
      <c r="H198" s="116"/>
      <c r="I198" s="118">
        <f>IF(Table1487453233343536331323334353[[#This Row],[Equipment Used (Dropdown)]] &lt;&gt; "", RIGHT(Table1487453233343536331323334353[[#This Row],[Equipment Used (Dropdown)]],6),0)</f>
        <v>0</v>
      </c>
      <c r="J198" s="94"/>
      <c r="K198" s="95">
        <f>Table1487453233343536331323334353[[#This Row],[Rate (Auto selects)]]*Table1487453233343536331323334353[[#This Row],[Hours Used]]</f>
        <v>0</v>
      </c>
      <c r="S198" s="33"/>
      <c r="T198" s="39"/>
      <c r="U198" s="39"/>
      <c r="V198" s="39"/>
      <c r="W198" s="39"/>
      <c r="X198" s="39"/>
      <c r="Y198" s="112">
        <f>IF(X198 &lt;&gt; "", RIGHT(Table15775311283848586881828384858[[#This Row],[Class (Dropdown)]],6),0)</f>
        <v>0</v>
      </c>
      <c r="Z198" s="108"/>
      <c r="AA198" s="107"/>
      <c r="AB198" s="111">
        <f>Table15775311283848586881828384858[[#This Row],[Rate (Auto fill)]]*Table15775311283848586881828384858[[#This Row],[Hours Groomed]]</f>
        <v>0</v>
      </c>
      <c r="AC198" s="32"/>
      <c r="AE198" s="85"/>
      <c r="AF198" s="85"/>
      <c r="AI198" s="33"/>
      <c r="AJ198" s="39"/>
      <c r="AK198" s="39"/>
      <c r="AL198" s="39"/>
      <c r="AM198" s="76"/>
      <c r="AN198" s="39"/>
      <c r="AO198" s="39"/>
      <c r="AP198" s="33"/>
      <c r="AQ198" s="77"/>
      <c r="AR198" s="39"/>
      <c r="AS198" s="39"/>
      <c r="AT198" s="76"/>
      <c r="AU198" s="39"/>
      <c r="AV198" s="78"/>
      <c r="AW198" s="33"/>
      <c r="AX198" s="77"/>
      <c r="AY198" s="39"/>
      <c r="AZ198" s="39"/>
      <c r="BA198" s="76"/>
      <c r="BB198" s="39"/>
      <c r="BC198" s="78"/>
      <c r="BD198" s="33"/>
      <c r="BE198" s="77"/>
      <c r="BF198" s="39"/>
      <c r="BG198" s="39"/>
      <c r="BH198" s="76"/>
      <c r="BI198" s="39"/>
      <c r="BJ198" s="78"/>
      <c r="BK198" s="33"/>
    </row>
    <row r="199" spans="1:63" x14ac:dyDescent="0.35">
      <c r="A199" s="77"/>
      <c r="B199" s="39"/>
      <c r="C199" s="39"/>
      <c r="D199" s="39"/>
      <c r="E199" s="39"/>
      <c r="F199" s="73"/>
      <c r="G199" s="95">
        <f>Table1487453233343536331323334353[[#This Row],[Hours Worked]]*Table1487453233343536331323334353[[#This Row],[Rate]]</f>
        <v>0</v>
      </c>
      <c r="H199" s="116"/>
      <c r="I199" s="118">
        <f>IF(Table1487453233343536331323334353[[#This Row],[Equipment Used (Dropdown)]] &lt;&gt; "", RIGHT(Table1487453233343536331323334353[[#This Row],[Equipment Used (Dropdown)]],6),0)</f>
        <v>0</v>
      </c>
      <c r="J199" s="94"/>
      <c r="K199" s="95">
        <f>Table1487453233343536331323334353[[#This Row],[Rate (Auto selects)]]*Table1487453233343536331323334353[[#This Row],[Hours Used]]</f>
        <v>0</v>
      </c>
      <c r="S199" s="33"/>
      <c r="T199" s="39"/>
      <c r="U199" s="39"/>
      <c r="V199" s="39"/>
      <c r="W199" s="39"/>
      <c r="X199" s="39"/>
      <c r="Y199" s="112">
        <f>IF(X199 &lt;&gt; "", RIGHT(Table15775311283848586881828384858[[#This Row],[Class (Dropdown)]],6),0)</f>
        <v>0</v>
      </c>
      <c r="Z199" s="108"/>
      <c r="AA199" s="107"/>
      <c r="AB199" s="111">
        <f>Table15775311283848586881828384858[[#This Row],[Rate (Auto fill)]]*Table15775311283848586881828384858[[#This Row],[Hours Groomed]]</f>
        <v>0</v>
      </c>
      <c r="AC199" s="32"/>
      <c r="AE199" s="85"/>
      <c r="AF199" s="85"/>
      <c r="AI199" s="33"/>
      <c r="AJ199" s="39"/>
      <c r="AK199" s="39"/>
      <c r="AL199" s="39"/>
      <c r="AM199" s="76"/>
      <c r="AN199" s="39"/>
      <c r="AO199" s="39"/>
      <c r="AP199" s="33"/>
      <c r="AQ199" s="77"/>
      <c r="AR199" s="39"/>
      <c r="AS199" s="39"/>
      <c r="AT199" s="76"/>
      <c r="AU199" s="39"/>
      <c r="AV199" s="78"/>
      <c r="AW199" s="33"/>
      <c r="AX199" s="77"/>
      <c r="AY199" s="39"/>
      <c r="AZ199" s="39"/>
      <c r="BA199" s="76"/>
      <c r="BB199" s="39"/>
      <c r="BC199" s="78"/>
      <c r="BD199" s="33"/>
      <c r="BE199" s="77"/>
      <c r="BF199" s="39"/>
      <c r="BG199" s="39"/>
      <c r="BH199" s="76"/>
      <c r="BI199" s="39"/>
      <c r="BJ199" s="78"/>
      <c r="BK199" s="33"/>
    </row>
    <row r="200" spans="1:63" x14ac:dyDescent="0.35">
      <c r="A200" s="77"/>
      <c r="B200" s="39"/>
      <c r="C200" s="39"/>
      <c r="D200" s="39"/>
      <c r="E200" s="39"/>
      <c r="F200" s="73"/>
      <c r="G200" s="95">
        <f>Table1487453233343536331323334353[[#This Row],[Hours Worked]]*Table1487453233343536331323334353[[#This Row],[Rate]]</f>
        <v>0</v>
      </c>
      <c r="H200" s="116"/>
      <c r="I200" s="118">
        <f>IF(Table1487453233343536331323334353[[#This Row],[Equipment Used (Dropdown)]] &lt;&gt; "", RIGHT(Table1487453233343536331323334353[[#This Row],[Equipment Used (Dropdown)]],6),0)</f>
        <v>0</v>
      </c>
      <c r="J200" s="94"/>
      <c r="K200" s="95">
        <f>Table1487453233343536331323334353[[#This Row],[Rate (Auto selects)]]*Table1487453233343536331323334353[[#This Row],[Hours Used]]</f>
        <v>0</v>
      </c>
      <c r="S200" s="33"/>
      <c r="T200" s="39"/>
      <c r="U200" s="39"/>
      <c r="V200" s="39"/>
      <c r="W200" s="39"/>
      <c r="X200" s="39"/>
      <c r="Y200" s="112">
        <f>IF(X200 &lt;&gt; "", RIGHT(Table15775311283848586881828384858[[#This Row],[Class (Dropdown)]],6),0)</f>
        <v>0</v>
      </c>
      <c r="Z200" s="108"/>
      <c r="AA200" s="107"/>
      <c r="AB200" s="111">
        <f>Table15775311283848586881828384858[[#This Row],[Rate (Auto fill)]]*Table15775311283848586881828384858[[#This Row],[Hours Groomed]]</f>
        <v>0</v>
      </c>
      <c r="AC200" s="32"/>
      <c r="AE200" s="85"/>
      <c r="AF200" s="85"/>
      <c r="AI200" s="33"/>
      <c r="AJ200" s="39"/>
      <c r="AK200" s="39"/>
      <c r="AL200" s="39"/>
      <c r="AM200" s="76"/>
      <c r="AN200" s="39"/>
      <c r="AO200" s="39"/>
      <c r="AP200" s="33"/>
      <c r="AQ200" s="77"/>
      <c r="AR200" s="39"/>
      <c r="AS200" s="39"/>
      <c r="AT200" s="76"/>
      <c r="AU200" s="39"/>
      <c r="AV200" s="78"/>
      <c r="AW200" s="33"/>
      <c r="AX200" s="77"/>
      <c r="AY200" s="39"/>
      <c r="AZ200" s="39"/>
      <c r="BA200" s="76"/>
      <c r="BB200" s="39"/>
      <c r="BC200" s="78"/>
      <c r="BD200" s="33"/>
      <c r="BE200" s="77"/>
      <c r="BF200" s="39"/>
      <c r="BG200" s="39"/>
      <c r="BH200" s="76"/>
      <c r="BI200" s="39"/>
      <c r="BJ200" s="78"/>
      <c r="BK200" s="33"/>
    </row>
    <row r="201" spans="1:63" x14ac:dyDescent="0.35">
      <c r="A201" s="77"/>
      <c r="B201" s="39"/>
      <c r="C201" s="39"/>
      <c r="D201" s="39"/>
      <c r="E201" s="39"/>
      <c r="F201" s="73"/>
      <c r="G201" s="95">
        <f>Table1487453233343536331323334353[[#This Row],[Hours Worked]]*Table1487453233343536331323334353[[#This Row],[Rate]]</f>
        <v>0</v>
      </c>
      <c r="H201" s="116"/>
      <c r="I201" s="118">
        <f>IF(Table1487453233343536331323334353[[#This Row],[Equipment Used (Dropdown)]] &lt;&gt; "", RIGHT(Table1487453233343536331323334353[[#This Row],[Equipment Used (Dropdown)]],6),0)</f>
        <v>0</v>
      </c>
      <c r="J201" s="94"/>
      <c r="K201" s="95">
        <f>Table1487453233343536331323334353[[#This Row],[Rate (Auto selects)]]*Table1487453233343536331323334353[[#This Row],[Hours Used]]</f>
        <v>0</v>
      </c>
      <c r="S201" s="33"/>
      <c r="T201" s="39"/>
      <c r="U201" s="39"/>
      <c r="V201" s="39"/>
      <c r="W201" s="39"/>
      <c r="X201" s="39"/>
      <c r="Y201" s="112">
        <f>IF(X201 &lt;&gt; "", RIGHT(Table15775311283848586881828384858[[#This Row],[Class (Dropdown)]],6),0)</f>
        <v>0</v>
      </c>
      <c r="Z201" s="108"/>
      <c r="AA201" s="107"/>
      <c r="AB201" s="111">
        <f>Table15775311283848586881828384858[[#This Row],[Rate (Auto fill)]]*Table15775311283848586881828384858[[#This Row],[Hours Groomed]]</f>
        <v>0</v>
      </c>
      <c r="AC201" s="32"/>
      <c r="AE201" s="85"/>
      <c r="AF201" s="85"/>
      <c r="AI201" s="33"/>
      <c r="AJ201" s="39"/>
      <c r="AK201" s="39"/>
      <c r="AL201" s="39"/>
      <c r="AM201" s="76"/>
      <c r="AN201" s="39"/>
      <c r="AO201" s="39"/>
      <c r="AP201" s="33"/>
      <c r="AQ201" s="77"/>
      <c r="AR201" s="39"/>
      <c r="AS201" s="39"/>
      <c r="AT201" s="76"/>
      <c r="AU201" s="39"/>
      <c r="AV201" s="78"/>
      <c r="AW201" s="33"/>
      <c r="AX201" s="77"/>
      <c r="AY201" s="39"/>
      <c r="AZ201" s="39"/>
      <c r="BA201" s="76"/>
      <c r="BB201" s="39"/>
      <c r="BC201" s="78"/>
      <c r="BD201" s="33"/>
      <c r="BE201" s="77"/>
      <c r="BF201" s="39"/>
      <c r="BG201" s="39"/>
      <c r="BH201" s="76"/>
      <c r="BI201" s="39"/>
      <c r="BJ201" s="78"/>
      <c r="BK201" s="33"/>
    </row>
    <row r="202" spans="1:63" ht="15.6" thickBot="1" x14ac:dyDescent="0.4">
      <c r="A202" s="81"/>
      <c r="B202" s="82"/>
      <c r="C202" s="82"/>
      <c r="D202" s="82"/>
      <c r="E202" s="82"/>
      <c r="F202" s="86"/>
      <c r="G202" s="95">
        <f>Table1487453233343536331323334353[[#This Row],[Hours Worked]]*Table1487453233343536331323334353[[#This Row],[Rate]]</f>
        <v>0</v>
      </c>
      <c r="H202" s="116"/>
      <c r="I202" s="118">
        <f>IF(Table1487453233343536331323334353[[#This Row],[Equipment Used (Dropdown)]] &lt;&gt; "", RIGHT(Table1487453233343536331323334353[[#This Row],[Equipment Used (Dropdown)]],6),0)</f>
        <v>0</v>
      </c>
      <c r="J202" s="94"/>
      <c r="K202" s="95">
        <f>Table1487453233343536331323334353[[#This Row],[Rate (Auto selects)]]*Table1487453233343536331323334353[[#This Row],[Hours Used]]</f>
        <v>0</v>
      </c>
      <c r="S202" s="33"/>
      <c r="T202" s="39"/>
      <c r="U202" s="39"/>
      <c r="V202" s="39"/>
      <c r="W202" s="39"/>
      <c r="X202" s="39"/>
      <c r="Y202" s="112">
        <f>IF(X202 &lt;&gt; "", RIGHT(Table15775311283848586881828384858[[#This Row],[Class (Dropdown)]],6),0)</f>
        <v>0</v>
      </c>
      <c r="Z202" s="108"/>
      <c r="AA202" s="107"/>
      <c r="AB202" s="111">
        <f>Table15775311283848586881828384858[[#This Row],[Rate (Auto fill)]]*Table15775311283848586881828384858[[#This Row],[Hours Groomed]]</f>
        <v>0</v>
      </c>
      <c r="AC202" s="32"/>
      <c r="AE202" s="85"/>
      <c r="AF202" s="85"/>
      <c r="AI202" s="33"/>
      <c r="AJ202" s="39"/>
      <c r="AK202" s="39"/>
      <c r="AL202" s="39"/>
      <c r="AM202" s="76"/>
      <c r="AN202" s="39"/>
      <c r="AO202" s="39"/>
      <c r="AP202" s="33"/>
      <c r="AQ202" s="81"/>
      <c r="AR202" s="82"/>
      <c r="AS202" s="82"/>
      <c r="AT202" s="87"/>
      <c r="AU202" s="82"/>
      <c r="AV202" s="83"/>
      <c r="AW202" s="33"/>
      <c r="AX202" s="81"/>
      <c r="AY202" s="82"/>
      <c r="AZ202" s="82"/>
      <c r="BA202" s="87"/>
      <c r="BB202" s="82"/>
      <c r="BC202" s="83"/>
      <c r="BD202" s="33"/>
      <c r="BE202" s="81"/>
      <c r="BF202" s="82"/>
      <c r="BG202" s="82"/>
      <c r="BH202" s="87"/>
      <c r="BI202" s="82"/>
      <c r="BJ202" s="83"/>
      <c r="BK202" s="33"/>
    </row>
    <row r="203" spans="1:63" x14ac:dyDescent="0.35">
      <c r="A203" s="88"/>
      <c r="B203" s="88"/>
      <c r="C203" s="88"/>
      <c r="D203" s="88"/>
      <c r="E203" s="89"/>
      <c r="F203" s="90"/>
      <c r="G203" s="90"/>
      <c r="H203" s="113"/>
      <c r="I203" s="90"/>
      <c r="J203" s="90"/>
      <c r="S203" s="88"/>
      <c r="T203" s="88"/>
      <c r="U203" s="88"/>
      <c r="V203" s="88"/>
      <c r="W203" s="90"/>
      <c r="X203" s="88"/>
      <c r="Y203" s="90"/>
      <c r="AG203" s="88"/>
      <c r="AH203" s="88"/>
      <c r="AI203" s="88"/>
      <c r="AJ203" s="88"/>
      <c r="AK203" s="88"/>
      <c r="AL203" s="88"/>
      <c r="AN203" s="88"/>
      <c r="AO203" s="88"/>
      <c r="AP203" s="88"/>
      <c r="AQ203" s="90"/>
      <c r="AR203" s="88"/>
      <c r="AS203" s="88"/>
      <c r="AU203" s="88"/>
      <c r="AV203" s="88"/>
      <c r="AW203" s="88"/>
      <c r="AX203" s="90"/>
      <c r="AY203" s="88"/>
      <c r="AZ203" s="88"/>
      <c r="BB203" s="88"/>
      <c r="BC203" s="88"/>
      <c r="BD203" s="88"/>
      <c r="BE203" s="88"/>
      <c r="BF203" s="88"/>
      <c r="BG203" s="88"/>
    </row>
    <row r="204" spans="1:63" x14ac:dyDescent="0.35">
      <c r="A204" s="88"/>
      <c r="B204" s="88"/>
      <c r="C204" s="88"/>
      <c r="D204" s="88"/>
      <c r="E204" s="89"/>
      <c r="F204" s="90"/>
      <c r="G204" s="90"/>
      <c r="H204" s="113"/>
      <c r="I204" s="90"/>
      <c r="J204" s="90"/>
      <c r="S204" s="88"/>
      <c r="T204" s="88"/>
      <c r="U204" s="88"/>
      <c r="V204" s="88"/>
      <c r="W204" s="90"/>
      <c r="X204" s="88"/>
      <c r="Y204" s="90"/>
      <c r="AG204" s="88"/>
      <c r="AH204" s="88"/>
      <c r="AI204" s="88"/>
      <c r="AJ204" s="88"/>
      <c r="AK204" s="88"/>
      <c r="AL204" s="88"/>
      <c r="AN204" s="88"/>
      <c r="AO204" s="88"/>
      <c r="AP204" s="88"/>
      <c r="AQ204" s="90"/>
      <c r="AR204" s="88"/>
      <c r="AS204" s="88"/>
      <c r="AU204" s="88"/>
      <c r="AV204" s="88"/>
      <c r="AW204" s="88"/>
      <c r="AX204" s="90"/>
      <c r="AY204" s="88"/>
      <c r="AZ204" s="88"/>
      <c r="BB204" s="88"/>
      <c r="BC204" s="88"/>
      <c r="BD204" s="88"/>
      <c r="BE204" s="88"/>
      <c r="BF204" s="88"/>
      <c r="BG204" s="88"/>
    </row>
  </sheetData>
  <mergeCells count="14">
    <mergeCell ref="M7:O7"/>
    <mergeCell ref="T6:AB6"/>
    <mergeCell ref="AD6:AH6"/>
    <mergeCell ref="AJ6:AO6"/>
    <mergeCell ref="AQ6:AV6"/>
    <mergeCell ref="AX6:BC6"/>
    <mergeCell ref="BE6:BH6"/>
    <mergeCell ref="D1:F1"/>
    <mergeCell ref="G1:H1"/>
    <mergeCell ref="J1:P1"/>
    <mergeCell ref="A3:D3"/>
    <mergeCell ref="A4:D4"/>
    <mergeCell ref="A6:E6"/>
    <mergeCell ref="H6:K6"/>
  </mergeCells>
  <dataValidations count="5">
    <dataValidation type="list" allowBlank="1" showInputMessage="1" showErrorMessage="1" sqref="W8:W202" xr:uid="{85D382FD-B4BE-46E8-A585-8A371BE8F613}">
      <formula1>$AD$8:$AD$42</formula1>
    </dataValidation>
    <dataValidation type="list" allowBlank="1" showInputMessage="1" showErrorMessage="1" sqref="H8:H202" xr:uid="{F599324A-5DB1-497D-B5DA-091E76A3B216}">
      <formula1>$M$9:$M$37</formula1>
    </dataValidation>
    <dataValidation allowBlank="1" showErrorMessage="1" prompt="Enter Meal expenses in this column under this heading" sqref="AX6 BE6" xr:uid="{58D680EC-6F4E-44C5-B2D7-F8219B21C58E}"/>
    <dataValidation allowBlank="1" showErrorMessage="1" prompt="Enter Transport expenses in this column under this heading" sqref="AQ6" xr:uid="{D6F85F24-5897-47DD-BF66-79A82D51063A}"/>
    <dataValidation type="list" allowBlank="1" showInputMessage="1" showErrorMessage="1" sqref="X8:X202" xr:uid="{4B7F5F49-5913-4266-ACCA-F22B1C3B165B}">
      <formula1>$Q$8:$Q$17</formula1>
    </dataValidation>
  </dataValidations>
  <pageMargins left="0.7" right="0.7" top="0.75" bottom="0.75" header="0.3" footer="0.3"/>
  <drawing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DBC38-6A61-41C7-B278-ACAADE3EA27D}">
  <dimension ref="A1:BT204"/>
  <sheetViews>
    <sheetView zoomScale="40" zoomScaleNormal="40" workbookViewId="0">
      <selection activeCell="J4" sqref="J4:P4"/>
    </sheetView>
  </sheetViews>
  <sheetFormatPr defaultColWidth="0" defaultRowHeight="15" x14ac:dyDescent="0.35"/>
  <cols>
    <col min="1" max="1" width="16.6328125" style="85" customWidth="1"/>
    <col min="2" max="2" width="19.6328125" style="85" bestFit="1" customWidth="1"/>
    <col min="3" max="3" width="11.36328125" style="85" customWidth="1"/>
    <col min="4" max="4" width="23.6328125" style="85" bestFit="1" customWidth="1"/>
    <col min="5" max="5" width="24.08984375" style="91" bestFit="1" customWidth="1"/>
    <col min="6" max="6" width="31.1796875" style="92" customWidth="1"/>
    <col min="7" max="7" width="24.08984375" style="92" customWidth="1"/>
    <col min="8" max="8" width="30.81640625" style="114" customWidth="1"/>
    <col min="9" max="9" width="24.08984375" style="92" customWidth="1"/>
    <col min="10" max="10" width="26.453125" style="92" bestFit="1" customWidth="1"/>
    <col min="11" max="11" width="31.1796875" style="33" customWidth="1"/>
    <col min="12" max="12" width="24.81640625" style="33" customWidth="1"/>
    <col min="13" max="13" width="23.1796875" style="33" customWidth="1"/>
    <col min="14" max="14" width="25.90625" style="33" bestFit="1" customWidth="1"/>
    <col min="15" max="15" width="17.453125" style="33" customWidth="1"/>
    <col min="16" max="16" width="18.81640625" style="33" customWidth="1"/>
    <col min="17" max="17" width="12.1796875" style="33" bestFit="1" customWidth="1"/>
    <col min="18" max="18" width="9.1796875" style="33" bestFit="1" customWidth="1"/>
    <col min="19" max="19" width="7.36328125" style="85" customWidth="1"/>
    <col min="20" max="20" width="20" style="85" bestFit="1" customWidth="1"/>
    <col min="21" max="21" width="16.1796875" style="85" customWidth="1"/>
    <col min="22" max="22" width="16.453125" style="85" bestFit="1" customWidth="1"/>
    <col min="23" max="23" width="17.90625" style="92" customWidth="1"/>
    <col min="24" max="24" width="17.08984375" style="85" bestFit="1" customWidth="1"/>
    <col min="25" max="25" width="15.90625" style="92" customWidth="1"/>
    <col min="26" max="26" width="15.90625" style="33" customWidth="1"/>
    <col min="27" max="27" width="13.90625" style="85" bestFit="1" customWidth="1"/>
    <col min="28" max="28" width="13.6328125" style="85" bestFit="1" customWidth="1"/>
    <col min="29" max="30" width="18.81640625" style="85" bestFit="1" customWidth="1"/>
    <col min="31" max="31" width="13.453125" style="33" bestFit="1" customWidth="1"/>
    <col min="32" max="32" width="16.1796875" style="33" bestFit="1" customWidth="1"/>
    <col min="33" max="33" width="17.1796875" style="85" customWidth="1"/>
    <col min="34" max="34" width="11.36328125" style="85" bestFit="1" customWidth="1"/>
    <col min="35" max="35" width="28.1796875" style="85" bestFit="1" customWidth="1"/>
    <col min="36" max="36" width="14.54296875" style="85" bestFit="1" customWidth="1"/>
    <col min="37" max="37" width="30.6328125" style="85" bestFit="1" customWidth="1"/>
    <col min="38" max="38" width="29.90625" style="85" bestFit="1" customWidth="1"/>
    <col min="39" max="39" width="18.90625" style="33" bestFit="1" customWidth="1"/>
    <col min="40" max="41" width="20.08984375" style="85" bestFit="1" customWidth="1"/>
    <col min="42" max="42" width="25.81640625" style="85" customWidth="1"/>
    <col min="43" max="43" width="14.54296875" style="92" bestFit="1" customWidth="1"/>
    <col min="44" max="44" width="28.1796875" style="85" customWidth="1"/>
    <col min="45" max="45" width="27.453125" style="85" customWidth="1"/>
    <col min="46" max="46" width="18.90625" style="33" bestFit="1" customWidth="1"/>
    <col min="47" max="48" width="20.08984375" style="85" bestFit="1" customWidth="1"/>
    <col min="49" max="49" width="22.81640625" style="85" customWidth="1"/>
    <col min="50" max="50" width="13.90625" style="92" bestFit="1" customWidth="1"/>
    <col min="51" max="51" width="28.1796875" style="85" customWidth="1"/>
    <col min="52" max="52" width="27.453125" style="85" customWidth="1"/>
    <col min="53" max="53" width="18.90625" style="33" bestFit="1" customWidth="1"/>
    <col min="54" max="54" width="20.08984375" style="85" bestFit="1" customWidth="1"/>
    <col min="55" max="55" width="20.81640625" style="85" customWidth="1"/>
    <col min="56" max="56" width="24.90625" style="85" customWidth="1"/>
    <col min="57" max="57" width="14.08984375" style="85" bestFit="1" customWidth="1"/>
    <col min="58" max="58" width="28.1796875" style="85" customWidth="1"/>
    <col min="59" max="59" width="27.453125" style="85" customWidth="1"/>
    <col min="60" max="60" width="18.90625" style="33" bestFit="1" customWidth="1"/>
    <col min="61" max="72" width="0" style="57" hidden="1" customWidth="1"/>
    <col min="73" max="16384" width="8.81640625" style="57" hidden="1"/>
  </cols>
  <sheetData>
    <row r="1" spans="1:63" s="33" customFormat="1" ht="86.4" customHeight="1" thickBot="1" x14ac:dyDescent="0.55000000000000004">
      <c r="D1" s="135" t="s">
        <v>46</v>
      </c>
      <c r="E1" s="136"/>
      <c r="F1" s="137"/>
      <c r="G1" s="138" t="s">
        <v>47</v>
      </c>
      <c r="H1" s="139"/>
      <c r="I1" s="58"/>
      <c r="J1" s="140" t="s">
        <v>33</v>
      </c>
      <c r="K1" s="140"/>
      <c r="L1" s="140"/>
      <c r="M1" s="140"/>
      <c r="N1" s="140"/>
      <c r="O1" s="140"/>
      <c r="P1" s="140"/>
    </row>
    <row r="2" spans="1:63" s="33" customFormat="1" ht="8.4" customHeight="1" thickBot="1" x14ac:dyDescent="0.4">
      <c r="F2" s="58"/>
      <c r="G2" s="58"/>
      <c r="H2" s="58"/>
      <c r="I2" s="58"/>
    </row>
    <row r="3" spans="1:63" ht="40.950000000000003" customHeight="1" thickBot="1" x14ac:dyDescent="0.45">
      <c r="A3" s="141" t="s">
        <v>3</v>
      </c>
      <c r="B3" s="142"/>
      <c r="C3" s="142"/>
      <c r="D3" s="143"/>
      <c r="E3" s="33"/>
      <c r="F3" s="58"/>
      <c r="G3" s="58"/>
      <c r="H3" s="58"/>
      <c r="I3" s="58"/>
      <c r="J3" s="25" t="s">
        <v>23</v>
      </c>
      <c r="K3" s="25" t="s">
        <v>24</v>
      </c>
      <c r="L3" s="25" t="s">
        <v>5</v>
      </c>
      <c r="M3" s="25" t="s">
        <v>25</v>
      </c>
      <c r="N3" s="25" t="s">
        <v>26</v>
      </c>
      <c r="O3" s="25" t="s">
        <v>27</v>
      </c>
      <c r="P3" s="25" t="s">
        <v>28</v>
      </c>
      <c r="S3" s="33"/>
      <c r="T3" s="33"/>
      <c r="U3" s="33"/>
      <c r="V3" s="33"/>
      <c r="W3" s="33"/>
      <c r="X3" s="33"/>
      <c r="Y3" s="33"/>
      <c r="AA3" s="33"/>
      <c r="AB3" s="33"/>
      <c r="AC3" s="33"/>
      <c r="AD3" s="33"/>
      <c r="AG3" s="33"/>
      <c r="AH3" s="33"/>
      <c r="AI3" s="33"/>
      <c r="AJ3" s="33"/>
      <c r="AK3" s="33"/>
      <c r="AL3" s="33"/>
      <c r="AN3" s="33"/>
      <c r="AO3" s="33"/>
      <c r="AP3" s="33"/>
      <c r="AQ3" s="33"/>
      <c r="AR3" s="33"/>
      <c r="AS3" s="33"/>
      <c r="AU3" s="33"/>
      <c r="AV3" s="33"/>
      <c r="AW3" s="33"/>
      <c r="AX3" s="33"/>
      <c r="AY3" s="33"/>
      <c r="AZ3" s="33"/>
      <c r="BB3" s="33"/>
      <c r="BC3" s="33"/>
      <c r="BD3" s="33"/>
      <c r="BE3" s="33"/>
      <c r="BF3" s="33"/>
      <c r="BG3" s="33"/>
    </row>
    <row r="4" spans="1:63" ht="35.25" customHeight="1" thickBot="1" x14ac:dyDescent="0.45">
      <c r="A4" s="144" t="s">
        <v>29</v>
      </c>
      <c r="B4" s="145"/>
      <c r="C4" s="145"/>
      <c r="D4" s="146"/>
      <c r="E4" s="59"/>
      <c r="F4" s="60"/>
      <c r="G4" s="60"/>
      <c r="H4" s="60"/>
      <c r="I4" s="60"/>
      <c r="J4" s="61">
        <f>SUM(G8:G5577)</f>
        <v>0</v>
      </c>
      <c r="K4" s="61">
        <f>SUM(Table14874532333435363[Total Equipment Usage ($)])</f>
        <v>0</v>
      </c>
      <c r="L4" s="61">
        <f>SUM(AB8:AB5577)</f>
        <v>0</v>
      </c>
      <c r="M4" s="61">
        <f>SUM(Table15374972535455565[Cost])</f>
        <v>0</v>
      </c>
      <c r="N4" s="61">
        <f>SUM(Table158754122939495969[Cost])</f>
        <v>0</v>
      </c>
      <c r="O4" s="61">
        <f>SUM(Table159755133040506070[Cost])</f>
        <v>0</v>
      </c>
      <c r="P4" s="61">
        <f>SUM(Table160756143141516171[Cost])</f>
        <v>0</v>
      </c>
      <c r="S4" s="33"/>
      <c r="T4" s="33"/>
      <c r="U4" s="33"/>
      <c r="V4" s="33"/>
      <c r="W4" s="33"/>
      <c r="X4" s="33"/>
      <c r="Y4" s="33"/>
      <c r="AA4" s="33"/>
      <c r="AB4" s="104"/>
      <c r="AC4" s="104"/>
      <c r="AD4" s="33"/>
      <c r="AG4" s="33"/>
      <c r="AH4" s="33"/>
      <c r="AI4" s="33"/>
      <c r="AJ4" s="33"/>
      <c r="AK4" s="33"/>
      <c r="AL4" s="33"/>
      <c r="AN4" s="33"/>
      <c r="AO4" s="33"/>
      <c r="AP4" s="33"/>
      <c r="AQ4" s="33"/>
      <c r="AR4" s="33"/>
      <c r="AS4" s="33"/>
      <c r="AU4" s="33"/>
      <c r="AV4" s="33"/>
      <c r="AW4" s="33"/>
      <c r="AX4" s="33"/>
      <c r="AY4" s="33"/>
      <c r="AZ4" s="33"/>
      <c r="BB4" s="33"/>
      <c r="BC4" s="33"/>
      <c r="BD4" s="33"/>
      <c r="BE4" s="33"/>
      <c r="BF4" s="33"/>
      <c r="BG4" s="33"/>
    </row>
    <row r="5" spans="1:63" s="63" customFormat="1" ht="10.199999999999999" customHeight="1" thickBot="1" x14ac:dyDescent="0.4">
      <c r="A5" s="62"/>
      <c r="B5" s="62"/>
      <c r="C5" s="62"/>
      <c r="D5" s="62"/>
      <c r="F5" s="64"/>
      <c r="G5" s="64"/>
      <c r="H5" s="64"/>
      <c r="I5" s="64"/>
      <c r="J5" s="64"/>
      <c r="M5" s="65"/>
      <c r="N5" s="65"/>
      <c r="O5" s="65"/>
      <c r="P5" s="65"/>
    </row>
    <row r="6" spans="1:63" ht="34.5" customHeight="1" thickBot="1" x14ac:dyDescent="0.4">
      <c r="A6" s="131" t="s">
        <v>44</v>
      </c>
      <c r="B6" s="132"/>
      <c r="C6" s="132"/>
      <c r="D6" s="132"/>
      <c r="E6" s="133"/>
      <c r="F6" s="103" t="s">
        <v>61</v>
      </c>
      <c r="H6" s="134" t="s">
        <v>45</v>
      </c>
      <c r="I6" s="126"/>
      <c r="J6" s="126"/>
      <c r="K6" s="126"/>
      <c r="T6" s="130" t="s">
        <v>5</v>
      </c>
      <c r="U6" s="127"/>
      <c r="V6" s="127"/>
      <c r="W6" s="127"/>
      <c r="X6" s="127"/>
      <c r="Y6" s="127"/>
      <c r="Z6" s="127"/>
      <c r="AA6" s="127"/>
      <c r="AB6" s="127"/>
      <c r="AD6" s="127" t="s">
        <v>94</v>
      </c>
      <c r="AE6" s="127"/>
      <c r="AF6" s="127"/>
      <c r="AG6" s="127"/>
      <c r="AH6" s="127"/>
      <c r="AJ6" s="127" t="s">
        <v>25</v>
      </c>
      <c r="AK6" s="127"/>
      <c r="AL6" s="127"/>
      <c r="AM6" s="127"/>
      <c r="AN6" s="127"/>
      <c r="AO6" s="127"/>
      <c r="AQ6" s="126" t="s">
        <v>26</v>
      </c>
      <c r="AR6" s="126"/>
      <c r="AS6" s="126"/>
      <c r="AT6" s="126"/>
      <c r="AU6" s="126"/>
      <c r="AV6" s="126"/>
      <c r="AX6" s="127" t="s">
        <v>87</v>
      </c>
      <c r="AY6" s="127"/>
      <c r="AZ6" s="127"/>
      <c r="BA6" s="127"/>
      <c r="BB6" s="127"/>
      <c r="BC6" s="127"/>
      <c r="BE6" s="127" t="s">
        <v>28</v>
      </c>
      <c r="BF6" s="127"/>
      <c r="BG6" s="127"/>
      <c r="BH6" s="127"/>
    </row>
    <row r="7" spans="1:63" ht="42.75" customHeight="1" x14ac:dyDescent="0.35">
      <c r="A7" s="66" t="s">
        <v>6</v>
      </c>
      <c r="B7" s="26" t="s">
        <v>30</v>
      </c>
      <c r="C7" s="26" t="s">
        <v>31</v>
      </c>
      <c r="D7" s="26" t="s">
        <v>7</v>
      </c>
      <c r="E7" s="26" t="s">
        <v>8</v>
      </c>
      <c r="F7" s="26" t="s">
        <v>9</v>
      </c>
      <c r="G7" s="93" t="s">
        <v>32</v>
      </c>
      <c r="H7" s="93" t="s">
        <v>85</v>
      </c>
      <c r="I7" s="93" t="s">
        <v>86</v>
      </c>
      <c r="J7" s="93" t="s">
        <v>22</v>
      </c>
      <c r="K7" s="93" t="s">
        <v>49</v>
      </c>
      <c r="M7" s="128" t="s">
        <v>34</v>
      </c>
      <c r="N7" s="129"/>
      <c r="O7" s="129"/>
      <c r="Q7" s="26" t="s">
        <v>41</v>
      </c>
      <c r="R7" s="26" t="s">
        <v>9</v>
      </c>
      <c r="S7" s="33"/>
      <c r="T7" s="67" t="s">
        <v>6</v>
      </c>
      <c r="U7" s="27" t="s">
        <v>38</v>
      </c>
      <c r="V7" s="27" t="s">
        <v>39</v>
      </c>
      <c r="W7" s="27" t="s">
        <v>95</v>
      </c>
      <c r="X7" s="27" t="s">
        <v>97</v>
      </c>
      <c r="Y7" s="27" t="s">
        <v>96</v>
      </c>
      <c r="Z7" s="27" t="s">
        <v>89</v>
      </c>
      <c r="AA7" s="27" t="s">
        <v>40</v>
      </c>
      <c r="AB7" s="68" t="s">
        <v>48</v>
      </c>
      <c r="AC7" s="69"/>
      <c r="AD7" s="70" t="s">
        <v>92</v>
      </c>
      <c r="AE7" s="28" t="s">
        <v>93</v>
      </c>
      <c r="AF7" s="28" t="s">
        <v>12</v>
      </c>
      <c r="AG7" s="28" t="s">
        <v>90</v>
      </c>
      <c r="AH7" s="29" t="s">
        <v>91</v>
      </c>
      <c r="AI7" s="71"/>
      <c r="AJ7" s="26" t="s">
        <v>6</v>
      </c>
      <c r="AK7" s="26" t="s">
        <v>10</v>
      </c>
      <c r="AL7" s="26" t="s">
        <v>11</v>
      </c>
      <c r="AM7" s="26" t="s">
        <v>35</v>
      </c>
      <c r="AN7" s="26" t="s">
        <v>36</v>
      </c>
      <c r="AO7" s="26" t="s">
        <v>37</v>
      </c>
      <c r="AP7" s="33"/>
      <c r="AQ7" s="30" t="s">
        <v>6</v>
      </c>
      <c r="AR7" s="27" t="s">
        <v>10</v>
      </c>
      <c r="AS7" s="27" t="s">
        <v>11</v>
      </c>
      <c r="AT7" s="27" t="s">
        <v>35</v>
      </c>
      <c r="AU7" s="27" t="s">
        <v>36</v>
      </c>
      <c r="AV7" s="31" t="s">
        <v>37</v>
      </c>
      <c r="AW7" s="33"/>
      <c r="AX7" s="30" t="s">
        <v>6</v>
      </c>
      <c r="AY7" s="27" t="s">
        <v>10</v>
      </c>
      <c r="AZ7" s="27" t="s">
        <v>53</v>
      </c>
      <c r="BA7" s="27" t="s">
        <v>35</v>
      </c>
      <c r="BB7" s="27" t="s">
        <v>36</v>
      </c>
      <c r="BC7" s="31" t="s">
        <v>37</v>
      </c>
      <c r="BD7" s="33"/>
      <c r="BE7" s="30" t="s">
        <v>6</v>
      </c>
      <c r="BF7" s="27" t="s">
        <v>43</v>
      </c>
      <c r="BG7" s="27" t="s">
        <v>42</v>
      </c>
      <c r="BH7" s="27" t="s">
        <v>35</v>
      </c>
      <c r="BI7" s="27" t="s">
        <v>36</v>
      </c>
      <c r="BJ7" s="31" t="s">
        <v>37</v>
      </c>
      <c r="BK7" s="33"/>
    </row>
    <row r="8" spans="1:63" ht="30" x14ac:dyDescent="0.35">
      <c r="A8" s="72"/>
      <c r="B8" s="39"/>
      <c r="C8" s="39"/>
      <c r="D8" s="39"/>
      <c r="E8" s="39"/>
      <c r="F8" s="73"/>
      <c r="G8" s="95">
        <f>Table148745323334353633132333435373[[#This Row],[Hours Worked]]*Table148745323334353633132333435373[[#This Row],[Rate]]</f>
        <v>0</v>
      </c>
      <c r="H8" s="115"/>
      <c r="I8" s="117">
        <f>IF(Table148745323334353633132333435373[[#This Row],[Equipment Used (Dropdown)]] &lt;&gt; "", RIGHT(Table148745323334353633132333435373[[#This Row],[Equipment Used (Dropdown)]],6),0)</f>
        <v>0</v>
      </c>
      <c r="J8" s="94"/>
      <c r="K8" s="95">
        <f>Table148745323334353633132333435373[[#This Row],[Rate (Auto selects)]]*Table148745323334353633132333435373[[#This Row],[Hours Used]]</f>
        <v>0</v>
      </c>
      <c r="M8" s="74" t="s">
        <v>84</v>
      </c>
      <c r="N8" s="24" t="s">
        <v>21</v>
      </c>
      <c r="O8" s="106" t="s">
        <v>9</v>
      </c>
      <c r="Q8" s="40" t="s">
        <v>136</v>
      </c>
      <c r="R8" s="61">
        <v>173</v>
      </c>
      <c r="S8" s="33"/>
      <c r="T8" s="75"/>
      <c r="U8" s="39"/>
      <c r="V8" s="39"/>
      <c r="W8" s="39"/>
      <c r="X8" s="39"/>
      <c r="Y8" s="112">
        <f>IF(X8 &lt;&gt; "", RIGHT(Table1577531128384858688182838485878[[#This Row],[Class (Dropdown)]],6),0)</f>
        <v>0</v>
      </c>
      <c r="Z8" s="108"/>
      <c r="AA8" s="107"/>
      <c r="AB8" s="111">
        <f>Table1577531128384858688182838485878[[#This Row],[Rate (Auto fill)]]*Table1577531128384858688182838485878[[#This Row],[Hours Groomed]]</f>
        <v>0</v>
      </c>
      <c r="AC8" s="32"/>
      <c r="AD8" s="73"/>
      <c r="AE8" s="39"/>
      <c r="AF8" s="39"/>
      <c r="AG8" s="39"/>
      <c r="AH8" s="78"/>
      <c r="AI8" s="33"/>
      <c r="AJ8" s="75"/>
      <c r="AK8" s="39"/>
      <c r="AL8" s="39"/>
      <c r="AM8" s="76"/>
      <c r="AN8" s="39"/>
      <c r="AO8" s="39"/>
      <c r="AP8" s="33"/>
      <c r="AQ8" s="72"/>
      <c r="AR8" s="39"/>
      <c r="AS8" s="39"/>
      <c r="AT8" s="76"/>
      <c r="AU8" s="39"/>
      <c r="AV8" s="78"/>
      <c r="AW8" s="33"/>
      <c r="AX8" s="72"/>
      <c r="AY8" s="39"/>
      <c r="AZ8" s="39"/>
      <c r="BA8" s="76"/>
      <c r="BB8" s="39"/>
      <c r="BC8" s="78"/>
      <c r="BD8" s="33"/>
      <c r="BE8" s="72"/>
      <c r="BF8" s="39"/>
      <c r="BG8" s="39"/>
      <c r="BH8" s="76"/>
      <c r="BI8" s="39"/>
      <c r="BJ8" s="78"/>
      <c r="BK8" s="33"/>
    </row>
    <row r="9" spans="1:63" ht="45.6" customHeight="1" x14ac:dyDescent="0.35">
      <c r="A9" s="77"/>
      <c r="B9" s="39"/>
      <c r="C9" s="39"/>
      <c r="D9" s="39"/>
      <c r="E9" s="39"/>
      <c r="F9" s="73"/>
      <c r="G9" s="95">
        <f>Table148745323334353633132333435373[[#This Row],[Hours Worked]]*Table148745323334353633132333435373[[#This Row],[Rate]]</f>
        <v>0</v>
      </c>
      <c r="H9" s="116"/>
      <c r="I9" s="117">
        <f>IF(Table148745323334353633132333435373[[#This Row],[Equipment Used (Dropdown)]] &lt;&gt; "", RIGHT(Table148745323334353633132333435373[[#This Row],[Equipment Used (Dropdown)]],6),0)</f>
        <v>0</v>
      </c>
      <c r="J9" s="94"/>
      <c r="K9" s="95">
        <f>Table148745323334353633132333435373[[#This Row],[Rate (Auto selects)]]*Table148745323334353633132333435373[[#This Row],[Hours Used]]</f>
        <v>0</v>
      </c>
      <c r="M9" s="94" t="s">
        <v>121</v>
      </c>
      <c r="N9" s="94" t="s">
        <v>58</v>
      </c>
      <c r="O9" s="107">
        <v>15.58</v>
      </c>
      <c r="Q9" s="40" t="s">
        <v>135</v>
      </c>
      <c r="R9" s="61">
        <v>131</v>
      </c>
      <c r="S9" s="33"/>
      <c r="T9" s="39"/>
      <c r="U9" s="39"/>
      <c r="V9" s="39"/>
      <c r="W9" s="39"/>
      <c r="X9" s="39"/>
      <c r="Y9" s="112">
        <f>IF(X9 &lt;&gt; "", RIGHT(Table1577531128384858688182838485878[[#This Row],[Class (Dropdown)]],6),0)</f>
        <v>0</v>
      </c>
      <c r="Z9" s="108"/>
      <c r="AA9" s="107"/>
      <c r="AB9" s="111">
        <f>Table1577531128384858688182838485878[[#This Row],[Rate (Auto fill)]]*Table1577531128384858688182838485878[[#This Row],[Hours Groomed]]</f>
        <v>0</v>
      </c>
      <c r="AC9" s="32"/>
      <c r="AD9" s="73"/>
      <c r="AE9" s="39"/>
      <c r="AF9" s="39"/>
      <c r="AG9" s="39"/>
      <c r="AH9" s="78"/>
      <c r="AI9" s="33"/>
      <c r="AJ9" s="39"/>
      <c r="AK9" s="39"/>
      <c r="AL9" s="39"/>
      <c r="AM9" s="76"/>
      <c r="AN9" s="39"/>
      <c r="AO9" s="39"/>
      <c r="AP9" s="33"/>
      <c r="AQ9" s="77"/>
      <c r="AR9" s="39"/>
      <c r="AS9" s="39"/>
      <c r="AT9" s="76"/>
      <c r="AU9" s="39"/>
      <c r="AV9" s="78"/>
      <c r="AW9" s="33"/>
      <c r="AX9" s="72"/>
      <c r="AY9" s="39"/>
      <c r="AZ9" s="39"/>
      <c r="BA9" s="76"/>
      <c r="BB9" s="39"/>
      <c r="BC9" s="78"/>
      <c r="BD9" s="33"/>
      <c r="BE9" s="77"/>
      <c r="BF9" s="39"/>
      <c r="BG9" s="39"/>
      <c r="BH9" s="76"/>
      <c r="BI9" s="39"/>
      <c r="BJ9" s="78"/>
      <c r="BK9" s="33"/>
    </row>
    <row r="10" spans="1:63" ht="44.4" customHeight="1" x14ac:dyDescent="0.35">
      <c r="A10" s="72"/>
      <c r="B10" s="39"/>
      <c r="C10" s="39"/>
      <c r="D10" s="39"/>
      <c r="E10" s="39"/>
      <c r="F10" s="73"/>
      <c r="G10" s="95">
        <f>Table148745323334353633132333435373[[#This Row],[Hours Worked]]*Table148745323334353633132333435373[[#This Row],[Rate]]</f>
        <v>0</v>
      </c>
      <c r="H10" s="115"/>
      <c r="I10" s="117">
        <f>IF(Table148745323334353633132333435373[[#This Row],[Equipment Used (Dropdown)]] &lt;&gt; "", RIGHT(Table148745323334353633132333435373[[#This Row],[Equipment Used (Dropdown)]],6),0)</f>
        <v>0</v>
      </c>
      <c r="J10" s="94"/>
      <c r="K10" s="95">
        <f>Table148745323334353633132333435373[[#This Row],[Rate (Auto selects)]]*Table148745323334353633132333435373[[#This Row],[Hours Used]]</f>
        <v>0</v>
      </c>
      <c r="M10" s="94" t="s">
        <v>122</v>
      </c>
      <c r="N10" s="94" t="s">
        <v>59</v>
      </c>
      <c r="O10" s="107">
        <v>11.51</v>
      </c>
      <c r="Q10" s="40" t="s">
        <v>134</v>
      </c>
      <c r="R10" s="61">
        <v>76</v>
      </c>
      <c r="S10" s="33"/>
      <c r="T10" s="39"/>
      <c r="U10" s="39"/>
      <c r="V10" s="39"/>
      <c r="W10" s="39"/>
      <c r="X10" s="39"/>
      <c r="Y10" s="112">
        <f>IF(X10 &lt;&gt; "", RIGHT(Table1577531128384858688182838485878[[#This Row],[Class (Dropdown)]],6),0)</f>
        <v>0</v>
      </c>
      <c r="Z10" s="108"/>
      <c r="AA10" s="107"/>
      <c r="AB10" s="111">
        <f>Table1577531128384858688182838485878[[#This Row],[Rate (Auto fill)]]*Table1577531128384858688182838485878[[#This Row],[Hours Groomed]]</f>
        <v>0</v>
      </c>
      <c r="AC10" s="32"/>
      <c r="AD10" s="39"/>
      <c r="AE10" s="39"/>
      <c r="AF10" s="39"/>
      <c r="AG10" s="39"/>
      <c r="AH10" s="78"/>
      <c r="AI10" s="33"/>
      <c r="AJ10" s="39"/>
      <c r="AK10" s="39"/>
      <c r="AL10" s="39"/>
      <c r="AM10" s="76"/>
      <c r="AN10" s="39"/>
      <c r="AO10" s="39"/>
      <c r="AP10" s="33"/>
      <c r="AQ10" s="77"/>
      <c r="AR10" s="39"/>
      <c r="AS10" s="39"/>
      <c r="AT10" s="76"/>
      <c r="AU10" s="39"/>
      <c r="AV10" s="78"/>
      <c r="AW10" s="33"/>
      <c r="AX10" s="72"/>
      <c r="AY10" s="39"/>
      <c r="AZ10" s="39"/>
      <c r="BA10" s="76"/>
      <c r="BB10" s="39"/>
      <c r="BC10" s="78"/>
      <c r="BD10" s="33"/>
      <c r="BE10" s="77"/>
      <c r="BF10" s="39"/>
      <c r="BG10" s="39"/>
      <c r="BH10" s="76"/>
      <c r="BI10" s="39"/>
      <c r="BJ10" s="78"/>
      <c r="BK10" s="33"/>
    </row>
    <row r="11" spans="1:63" ht="30" x14ac:dyDescent="0.35">
      <c r="A11" s="77"/>
      <c r="B11" s="39"/>
      <c r="C11" s="39"/>
      <c r="D11" s="39"/>
      <c r="E11" s="39"/>
      <c r="F11" s="73"/>
      <c r="G11" s="95">
        <f>Table148745323334353633132333435373[[#This Row],[Hours Worked]]*Table148745323334353633132333435373[[#This Row],[Rate]]</f>
        <v>0</v>
      </c>
      <c r="H11" s="116"/>
      <c r="I11" s="117">
        <f>IF(Table148745323334353633132333435373[[#This Row],[Equipment Used (Dropdown)]] &lt;&gt; "", RIGHT(Table148745323334353633132333435373[[#This Row],[Equipment Used (Dropdown)]],6),0)</f>
        <v>0</v>
      </c>
      <c r="J11" s="94"/>
      <c r="K11" s="95">
        <f>Table148745323334353633132333435373[[#This Row],[Rate (Auto selects)]]*Table148745323334353633132333435373[[#This Row],[Hours Used]]</f>
        <v>0</v>
      </c>
      <c r="M11" s="94" t="s">
        <v>123</v>
      </c>
      <c r="N11" s="94" t="s">
        <v>62</v>
      </c>
      <c r="O11" s="107">
        <v>2.31</v>
      </c>
      <c r="Q11" s="40" t="s">
        <v>133</v>
      </c>
      <c r="R11" s="61">
        <v>56</v>
      </c>
      <c r="S11" s="33"/>
      <c r="T11" s="39"/>
      <c r="U11" s="39"/>
      <c r="V11" s="39"/>
      <c r="W11" s="39"/>
      <c r="X11" s="39"/>
      <c r="Y11" s="112">
        <f>IF(X11 &lt;&gt; "", RIGHT(Table1577531128384858688182838485878[[#This Row],[Class (Dropdown)]],6),0)</f>
        <v>0</v>
      </c>
      <c r="Z11" s="108"/>
      <c r="AA11" s="107"/>
      <c r="AB11" s="111">
        <f>Table1577531128384858688182838485878[[#This Row],[Rate (Auto fill)]]*Table1577531128384858688182838485878[[#This Row],[Hours Groomed]]</f>
        <v>0</v>
      </c>
      <c r="AC11" s="32"/>
      <c r="AD11" s="39"/>
      <c r="AE11" s="39"/>
      <c r="AF11" s="39"/>
      <c r="AG11" s="39"/>
      <c r="AH11" s="78"/>
      <c r="AI11" s="33"/>
      <c r="AJ11" s="39"/>
      <c r="AK11" s="39"/>
      <c r="AL11" s="39"/>
      <c r="AM11" s="76"/>
      <c r="AN11" s="39"/>
      <c r="AO11" s="39"/>
      <c r="AP11" s="33"/>
      <c r="AQ11" s="77"/>
      <c r="AR11" s="39"/>
      <c r="AS11" s="39"/>
      <c r="AT11" s="76"/>
      <c r="AU11" s="39"/>
      <c r="AV11" s="78"/>
      <c r="AW11" s="33"/>
      <c r="AX11" s="77"/>
      <c r="AY11" s="39"/>
      <c r="AZ11" s="39"/>
      <c r="BA11" s="76"/>
      <c r="BB11" s="39"/>
      <c r="BC11" s="78"/>
      <c r="BD11" s="33"/>
      <c r="BE11" s="77"/>
      <c r="BF11" s="39"/>
      <c r="BG11" s="39"/>
      <c r="BH11" s="76"/>
      <c r="BI11" s="39"/>
      <c r="BJ11" s="78"/>
      <c r="BK11" s="33"/>
    </row>
    <row r="12" spans="1:63" ht="30" x14ac:dyDescent="0.35">
      <c r="A12" s="77"/>
      <c r="B12" s="39"/>
      <c r="C12" s="39"/>
      <c r="D12" s="39"/>
      <c r="E12" s="39"/>
      <c r="F12" s="73"/>
      <c r="G12" s="95">
        <f>Table148745323334353633132333435373[[#This Row],[Hours Worked]]*Table148745323334353633132333435373[[#This Row],[Rate]]</f>
        <v>0</v>
      </c>
      <c r="H12" s="116"/>
      <c r="I12" s="118">
        <f>IF(Table148745323334353633132333435373[[#This Row],[Equipment Used (Dropdown)]] &lt;&gt; "", RIGHT(Table148745323334353633132333435373[[#This Row],[Equipment Used (Dropdown)]],6),0)</f>
        <v>0</v>
      </c>
      <c r="J12" s="94"/>
      <c r="K12" s="95">
        <f>Table148745323334353633132333435373[[#This Row],[Rate (Auto selects)]]*Table148745323334353633132333435373[[#This Row],[Hours Used]]</f>
        <v>0</v>
      </c>
      <c r="M12" s="94" t="s">
        <v>124</v>
      </c>
      <c r="N12" s="94" t="s">
        <v>63</v>
      </c>
      <c r="O12" s="107">
        <v>1.44</v>
      </c>
      <c r="Q12" s="40" t="s">
        <v>132</v>
      </c>
      <c r="R12" s="61">
        <v>41</v>
      </c>
      <c r="S12" s="33"/>
      <c r="T12" s="39"/>
      <c r="U12" s="39"/>
      <c r="V12" s="39"/>
      <c r="W12" s="39"/>
      <c r="X12" s="39"/>
      <c r="Y12" s="112">
        <f>IF(X12 &lt;&gt; "", RIGHT(Table1577531128384858688182838485878[[#This Row],[Class (Dropdown)]],6),0)</f>
        <v>0</v>
      </c>
      <c r="Z12" s="108"/>
      <c r="AA12" s="107"/>
      <c r="AB12" s="111">
        <f>Table1577531128384858688182838485878[[#This Row],[Rate (Auto fill)]]*Table1577531128384858688182838485878[[#This Row],[Hours Groomed]]</f>
        <v>0</v>
      </c>
      <c r="AC12" s="32"/>
      <c r="AD12" s="39"/>
      <c r="AE12" s="39"/>
      <c r="AF12" s="39"/>
      <c r="AG12" s="39"/>
      <c r="AH12" s="78"/>
      <c r="AI12" s="33"/>
      <c r="AJ12" s="39"/>
      <c r="AK12" s="39"/>
      <c r="AL12" s="39"/>
      <c r="AM12" s="76"/>
      <c r="AN12" s="39"/>
      <c r="AO12" s="39"/>
      <c r="AP12" s="33"/>
      <c r="AQ12" s="77"/>
      <c r="AR12" s="39"/>
      <c r="AS12" s="39"/>
      <c r="AT12" s="76"/>
      <c r="AU12" s="39"/>
      <c r="AV12" s="78"/>
      <c r="AW12" s="33"/>
      <c r="AX12" s="77"/>
      <c r="AY12" s="39"/>
      <c r="AZ12" s="39"/>
      <c r="BA12" s="76"/>
      <c r="BB12" s="39"/>
      <c r="BC12" s="78"/>
      <c r="BD12" s="33"/>
      <c r="BE12" s="77"/>
      <c r="BF12" s="39"/>
      <c r="BG12" s="39"/>
      <c r="BH12" s="76"/>
      <c r="BI12" s="39"/>
      <c r="BJ12" s="78"/>
      <c r="BK12" s="33"/>
    </row>
    <row r="13" spans="1:63" ht="30" x14ac:dyDescent="0.35">
      <c r="A13" s="77"/>
      <c r="B13" s="39"/>
      <c r="C13" s="39"/>
      <c r="D13" s="39"/>
      <c r="E13" s="39"/>
      <c r="F13" s="73"/>
      <c r="G13" s="95">
        <f>Table148745323334353633132333435373[[#This Row],[Hours Worked]]*Table148745323334353633132333435373[[#This Row],[Rate]]</f>
        <v>0</v>
      </c>
      <c r="H13" s="116"/>
      <c r="I13" s="118">
        <f>IF(Table148745323334353633132333435373[[#This Row],[Equipment Used (Dropdown)]] &lt;&gt; "", RIGHT(Table148745323334353633132333435373[[#This Row],[Equipment Used (Dropdown)]],6),0)</f>
        <v>0</v>
      </c>
      <c r="J13" s="94"/>
      <c r="K13" s="95">
        <f>Table148745323334353633132333435373[[#This Row],[Rate (Auto selects)]]*Table148745323334353633132333435373[[#This Row],[Hours Used]]</f>
        <v>0</v>
      </c>
      <c r="M13" s="94" t="s">
        <v>125</v>
      </c>
      <c r="N13" s="94" t="s">
        <v>60</v>
      </c>
      <c r="O13" s="107">
        <v>1.29</v>
      </c>
      <c r="Q13" s="109" t="s">
        <v>131</v>
      </c>
      <c r="R13" s="110">
        <v>110</v>
      </c>
      <c r="S13" s="33"/>
      <c r="T13" s="39"/>
      <c r="U13" s="39"/>
      <c r="V13" s="39"/>
      <c r="W13" s="39"/>
      <c r="X13" s="39"/>
      <c r="Y13" s="112">
        <f>IF(X13 &lt;&gt; "", RIGHT(Table1577531128384858688182838485878[[#This Row],[Class (Dropdown)]],6),0)</f>
        <v>0</v>
      </c>
      <c r="Z13" s="108"/>
      <c r="AA13" s="107"/>
      <c r="AB13" s="111">
        <f>Table1577531128384858688182838485878[[#This Row],[Rate (Auto fill)]]*Table1577531128384858688182838485878[[#This Row],[Hours Groomed]]</f>
        <v>0</v>
      </c>
      <c r="AC13" s="32"/>
      <c r="AD13" s="39"/>
      <c r="AE13" s="39"/>
      <c r="AF13" s="39"/>
      <c r="AG13" s="39"/>
      <c r="AH13" s="78"/>
      <c r="AI13" s="33"/>
      <c r="AJ13" s="39"/>
      <c r="AK13" s="39"/>
      <c r="AL13" s="39"/>
      <c r="AM13" s="76"/>
      <c r="AN13" s="39"/>
      <c r="AO13" s="39"/>
      <c r="AP13" s="33"/>
      <c r="AQ13" s="77"/>
      <c r="AR13" s="39"/>
      <c r="AS13" s="39"/>
      <c r="AT13" s="76"/>
      <c r="AU13" s="39"/>
      <c r="AV13" s="78"/>
      <c r="AW13" s="33"/>
      <c r="AX13" s="77"/>
      <c r="AY13" s="39"/>
      <c r="AZ13" s="39"/>
      <c r="BA13" s="76"/>
      <c r="BB13" s="39"/>
      <c r="BC13" s="78"/>
      <c r="BD13" s="33"/>
      <c r="BE13" s="77"/>
      <c r="BF13" s="39"/>
      <c r="BG13" s="39"/>
      <c r="BH13" s="76"/>
      <c r="BI13" s="39"/>
      <c r="BJ13" s="78"/>
      <c r="BK13" s="33"/>
    </row>
    <row r="14" spans="1:63" ht="30" x14ac:dyDescent="0.35">
      <c r="A14" s="77"/>
      <c r="B14" s="39"/>
      <c r="C14" s="39"/>
      <c r="D14" s="39"/>
      <c r="E14" s="39"/>
      <c r="F14" s="73"/>
      <c r="G14" s="95">
        <f>Table148745323334353633132333435373[[#This Row],[Hours Worked]]*Table148745323334353633132333435373[[#This Row],[Rate]]</f>
        <v>0</v>
      </c>
      <c r="H14" s="116"/>
      <c r="I14" s="118">
        <f>IF(Table148745323334353633132333435373[[#This Row],[Equipment Used (Dropdown)]] &lt;&gt; "", RIGHT(Table148745323334353633132333435373[[#This Row],[Equipment Used (Dropdown)]],6),0)</f>
        <v>0</v>
      </c>
      <c r="J14" s="94"/>
      <c r="K14" s="95">
        <f>Table148745323334353633132333435373[[#This Row],[Rate (Auto selects)]]*Table148745323334353633132333435373[[#This Row],[Hours Used]]</f>
        <v>0</v>
      </c>
      <c r="M14" s="94" t="s">
        <v>126</v>
      </c>
      <c r="N14" s="94" t="s">
        <v>64</v>
      </c>
      <c r="O14" s="107">
        <v>4.4400000000000004</v>
      </c>
      <c r="Q14" s="109" t="s">
        <v>130</v>
      </c>
      <c r="R14" s="110">
        <v>83</v>
      </c>
      <c r="S14" s="33"/>
      <c r="T14" s="39"/>
      <c r="U14" s="39"/>
      <c r="V14" s="39"/>
      <c r="W14" s="39"/>
      <c r="X14" s="39"/>
      <c r="Y14" s="112">
        <f>IF(X14 &lt;&gt; "", RIGHT(Table1577531128384858688182838485878[[#This Row],[Class (Dropdown)]],6),0)</f>
        <v>0</v>
      </c>
      <c r="Z14" s="108"/>
      <c r="AA14" s="107"/>
      <c r="AB14" s="111">
        <f>Table1577531128384858688182838485878[[#This Row],[Rate (Auto fill)]]*Table1577531128384858688182838485878[[#This Row],[Hours Groomed]]</f>
        <v>0</v>
      </c>
      <c r="AC14" s="32"/>
      <c r="AD14" s="39"/>
      <c r="AE14" s="39"/>
      <c r="AF14" s="39"/>
      <c r="AG14" s="39"/>
      <c r="AH14" s="78"/>
      <c r="AI14" s="33"/>
      <c r="AJ14" s="39"/>
      <c r="AK14" s="39"/>
      <c r="AL14" s="39"/>
      <c r="AM14" s="76"/>
      <c r="AN14" s="39"/>
      <c r="AO14" s="39"/>
      <c r="AP14" s="33"/>
      <c r="AQ14" s="77"/>
      <c r="AR14" s="39"/>
      <c r="AS14" s="39"/>
      <c r="AT14" s="76"/>
      <c r="AU14" s="39"/>
      <c r="AV14" s="78"/>
      <c r="AW14" s="33"/>
      <c r="AX14" s="77"/>
      <c r="AY14" s="39"/>
      <c r="AZ14" s="39"/>
      <c r="BA14" s="76"/>
      <c r="BB14" s="39"/>
      <c r="BC14" s="78"/>
      <c r="BD14" s="33"/>
      <c r="BE14" s="77"/>
      <c r="BF14" s="39"/>
      <c r="BG14" s="39"/>
      <c r="BH14" s="76"/>
      <c r="BI14" s="39"/>
      <c r="BJ14" s="78"/>
      <c r="BK14" s="33"/>
    </row>
    <row r="15" spans="1:63" ht="30" x14ac:dyDescent="0.35">
      <c r="A15" s="77"/>
      <c r="B15" s="39"/>
      <c r="C15" s="39"/>
      <c r="D15" s="39"/>
      <c r="E15" s="39"/>
      <c r="F15" s="73"/>
      <c r="G15" s="95">
        <f>Table148745323334353633132333435373[[#This Row],[Hours Worked]]*Table148745323334353633132333435373[[#This Row],[Rate]]</f>
        <v>0</v>
      </c>
      <c r="H15" s="116"/>
      <c r="I15" s="118">
        <f>IF(Table148745323334353633132333435373[[#This Row],[Equipment Used (Dropdown)]] &lt;&gt; "", RIGHT(Table148745323334353633132333435373[[#This Row],[Equipment Used (Dropdown)]],6),0)</f>
        <v>0</v>
      </c>
      <c r="J15" s="94"/>
      <c r="K15" s="95">
        <f>Table148745323334353633132333435373[[#This Row],[Rate (Auto selects)]]*Table148745323334353633132333435373[[#This Row],[Hours Used]]</f>
        <v>0</v>
      </c>
      <c r="M15" s="94" t="s">
        <v>104</v>
      </c>
      <c r="N15" s="94" t="s">
        <v>65</v>
      </c>
      <c r="O15" s="107">
        <v>4.18</v>
      </c>
      <c r="Q15" s="109" t="s">
        <v>129</v>
      </c>
      <c r="R15" s="110">
        <v>46</v>
      </c>
      <c r="S15" s="33"/>
      <c r="T15" s="39"/>
      <c r="U15" s="39"/>
      <c r="V15" s="39"/>
      <c r="W15" s="39"/>
      <c r="X15" s="39"/>
      <c r="Y15" s="112">
        <f>IF(X15 &lt;&gt; "", RIGHT(Table1577531128384858688182838485878[[#This Row],[Class (Dropdown)]],6),0)</f>
        <v>0</v>
      </c>
      <c r="Z15" s="108"/>
      <c r="AA15" s="107"/>
      <c r="AB15" s="111">
        <f>Table1577531128384858688182838485878[[#This Row],[Rate (Auto fill)]]*Table1577531128384858688182838485878[[#This Row],[Hours Groomed]]</f>
        <v>0</v>
      </c>
      <c r="AC15" s="32"/>
      <c r="AD15" s="39"/>
      <c r="AE15" s="39"/>
      <c r="AF15" s="39"/>
      <c r="AG15" s="39"/>
      <c r="AH15" s="78"/>
      <c r="AI15" s="33"/>
      <c r="AJ15" s="39"/>
      <c r="AK15" s="39"/>
      <c r="AL15" s="39"/>
      <c r="AM15" s="76"/>
      <c r="AN15" s="39"/>
      <c r="AO15" s="39"/>
      <c r="AP15" s="33"/>
      <c r="AQ15" s="77"/>
      <c r="AR15" s="39"/>
      <c r="AS15" s="39"/>
      <c r="AT15" s="76"/>
      <c r="AU15" s="39"/>
      <c r="AV15" s="78"/>
      <c r="AW15" s="33"/>
      <c r="AX15" s="77"/>
      <c r="AY15" s="39"/>
      <c r="AZ15" s="39"/>
      <c r="BA15" s="76"/>
      <c r="BB15" s="39"/>
      <c r="BC15" s="78"/>
      <c r="BD15" s="33"/>
      <c r="BE15" s="77"/>
      <c r="BF15" s="39"/>
      <c r="BG15" s="39"/>
      <c r="BH15" s="76"/>
      <c r="BI15" s="39"/>
      <c r="BJ15" s="78"/>
      <c r="BK15" s="33"/>
    </row>
    <row r="16" spans="1:63" ht="30" x14ac:dyDescent="0.35">
      <c r="A16" s="77"/>
      <c r="B16" s="39"/>
      <c r="C16" s="39"/>
      <c r="D16" s="39"/>
      <c r="E16" s="39"/>
      <c r="F16" s="73"/>
      <c r="G16" s="95">
        <f>Table148745323334353633132333435373[[#This Row],[Hours Worked]]*Table148745323334353633132333435373[[#This Row],[Rate]]</f>
        <v>0</v>
      </c>
      <c r="H16" s="116"/>
      <c r="I16" s="118">
        <f>IF(Table148745323334353633132333435373[[#This Row],[Equipment Used (Dropdown)]] &lt;&gt; "", RIGHT(Table148745323334353633132333435373[[#This Row],[Equipment Used (Dropdown)]],6),0)</f>
        <v>0</v>
      </c>
      <c r="J16" s="94"/>
      <c r="K16" s="95">
        <f>Table148745323334353633132333435373[[#This Row],[Rate (Auto selects)]]*Table148745323334353633132333435373[[#This Row],[Hours Used]]</f>
        <v>0</v>
      </c>
      <c r="M16" s="94" t="s">
        <v>105</v>
      </c>
      <c r="N16" s="94" t="s">
        <v>66</v>
      </c>
      <c r="O16" s="107">
        <v>12.36</v>
      </c>
      <c r="P16" s="79"/>
      <c r="Q16" s="109" t="s">
        <v>128</v>
      </c>
      <c r="R16" s="110">
        <v>33</v>
      </c>
      <c r="S16" s="33"/>
      <c r="T16" s="39"/>
      <c r="U16" s="39"/>
      <c r="V16" s="39"/>
      <c r="W16" s="39"/>
      <c r="X16" s="39"/>
      <c r="Y16" s="112">
        <f>IF(X16 &lt;&gt; "", RIGHT(Table1577531128384858688182838485878[[#This Row],[Class (Dropdown)]],6),0)</f>
        <v>0</v>
      </c>
      <c r="Z16" s="108"/>
      <c r="AA16" s="107"/>
      <c r="AB16" s="111">
        <f>Table1577531128384858688182838485878[[#This Row],[Rate (Auto fill)]]*Table1577531128384858688182838485878[[#This Row],[Hours Groomed]]</f>
        <v>0</v>
      </c>
      <c r="AC16" s="32"/>
      <c r="AD16" s="39"/>
      <c r="AE16" s="39"/>
      <c r="AF16" s="39"/>
      <c r="AG16" s="39"/>
      <c r="AH16" s="78"/>
      <c r="AI16" s="33"/>
      <c r="AJ16" s="39"/>
      <c r="AK16" s="39"/>
      <c r="AL16" s="39"/>
      <c r="AM16" s="76"/>
      <c r="AN16" s="39"/>
      <c r="AO16" s="39"/>
      <c r="AP16" s="33"/>
      <c r="AQ16" s="77"/>
      <c r="AR16" s="39"/>
      <c r="AS16" s="39"/>
      <c r="AT16" s="76"/>
      <c r="AU16" s="39"/>
      <c r="AV16" s="78"/>
      <c r="AW16" s="33"/>
      <c r="AX16" s="77"/>
      <c r="AY16" s="39"/>
      <c r="AZ16" s="39"/>
      <c r="BA16" s="76"/>
      <c r="BB16" s="39"/>
      <c r="BC16" s="78"/>
      <c r="BD16" s="33"/>
      <c r="BE16" s="77"/>
      <c r="BF16" s="39"/>
      <c r="BG16" s="39"/>
      <c r="BH16" s="76"/>
      <c r="BI16" s="39"/>
      <c r="BJ16" s="78"/>
      <c r="BK16" s="33"/>
    </row>
    <row r="17" spans="1:63" ht="30" x14ac:dyDescent="0.35">
      <c r="A17" s="77"/>
      <c r="B17" s="39"/>
      <c r="C17" s="39"/>
      <c r="D17" s="39"/>
      <c r="E17" s="39"/>
      <c r="F17" s="73"/>
      <c r="G17" s="95">
        <f>Table148745323334353633132333435373[[#This Row],[Hours Worked]]*Table148745323334353633132333435373[[#This Row],[Rate]]</f>
        <v>0</v>
      </c>
      <c r="H17" s="116"/>
      <c r="I17" s="118">
        <f>IF(Table148745323334353633132333435373[[#This Row],[Equipment Used (Dropdown)]] &lt;&gt; "", RIGHT(Table148745323334353633132333435373[[#This Row],[Equipment Used (Dropdown)]],6),0)</f>
        <v>0</v>
      </c>
      <c r="J17" s="94"/>
      <c r="K17" s="95">
        <f>Table148745323334353633132333435373[[#This Row],[Rate (Auto selects)]]*Table148745323334353633132333435373[[#This Row],[Hours Used]]</f>
        <v>0</v>
      </c>
      <c r="M17" s="94" t="s">
        <v>106</v>
      </c>
      <c r="N17" s="94" t="s">
        <v>67</v>
      </c>
      <c r="O17" s="107">
        <v>6.91</v>
      </c>
      <c r="P17" s="79"/>
      <c r="Q17" s="109" t="s">
        <v>127</v>
      </c>
      <c r="R17" s="110">
        <v>28</v>
      </c>
      <c r="S17" s="33"/>
      <c r="T17" s="39" t="s">
        <v>50</v>
      </c>
      <c r="U17" s="39"/>
      <c r="V17" s="39"/>
      <c r="W17" s="39"/>
      <c r="X17" s="39"/>
      <c r="Y17" s="112">
        <f>IF(X17 &lt;&gt; "", RIGHT(Table1577531128384858688182838485878[[#This Row],[Class (Dropdown)]],6),0)</f>
        <v>0</v>
      </c>
      <c r="Z17" s="108"/>
      <c r="AA17" s="107"/>
      <c r="AB17" s="111">
        <f>Table1577531128384858688182838485878[[#This Row],[Rate (Auto fill)]]*Table1577531128384858688182838485878[[#This Row],[Hours Groomed]]</f>
        <v>0</v>
      </c>
      <c r="AC17" s="32"/>
      <c r="AD17" s="39"/>
      <c r="AE17" s="39"/>
      <c r="AF17" s="39"/>
      <c r="AG17" s="39"/>
      <c r="AH17" s="78"/>
      <c r="AI17" s="33"/>
      <c r="AJ17" s="39"/>
      <c r="AK17" s="39"/>
      <c r="AL17" s="39"/>
      <c r="AM17" s="76"/>
      <c r="AN17" s="39"/>
      <c r="AO17" s="39"/>
      <c r="AP17" s="33"/>
      <c r="AQ17" s="77"/>
      <c r="AR17" s="39"/>
      <c r="AS17" s="39"/>
      <c r="AT17" s="76"/>
      <c r="AU17" s="39"/>
      <c r="AV17" s="78"/>
      <c r="AW17" s="33"/>
      <c r="AX17" s="77"/>
      <c r="AY17" s="39"/>
      <c r="AZ17" s="39"/>
      <c r="BA17" s="76"/>
      <c r="BB17" s="39"/>
      <c r="BC17" s="78"/>
      <c r="BD17" s="33"/>
      <c r="BE17" s="77"/>
      <c r="BF17" s="39"/>
      <c r="BG17" s="39"/>
      <c r="BH17" s="76"/>
      <c r="BI17" s="39"/>
      <c r="BJ17" s="78"/>
      <c r="BK17" s="33"/>
    </row>
    <row r="18" spans="1:63" ht="30" x14ac:dyDescent="0.35">
      <c r="A18" s="77"/>
      <c r="B18" s="39"/>
      <c r="C18" s="39"/>
      <c r="D18" s="39"/>
      <c r="E18" s="39"/>
      <c r="F18" s="73"/>
      <c r="G18" s="95">
        <f>Table148745323334353633132333435373[[#This Row],[Hours Worked]]*Table148745323334353633132333435373[[#This Row],[Rate]]</f>
        <v>0</v>
      </c>
      <c r="H18" s="116"/>
      <c r="I18" s="118">
        <f>IF(Table148745323334353633132333435373[[#This Row],[Equipment Used (Dropdown)]] &lt;&gt; "", RIGHT(Table148745323334353633132333435373[[#This Row],[Equipment Used (Dropdown)]],6),0)</f>
        <v>0</v>
      </c>
      <c r="J18" s="94"/>
      <c r="K18" s="95">
        <f>Table148745323334353633132333435373[[#This Row],[Rate (Auto selects)]]*Table148745323334353633132333435373[[#This Row],[Hours Used]]</f>
        <v>0</v>
      </c>
      <c r="M18" s="94" t="s">
        <v>107</v>
      </c>
      <c r="N18" s="94" t="s">
        <v>54</v>
      </c>
      <c r="O18" s="107">
        <v>15.14</v>
      </c>
      <c r="P18" s="80"/>
      <c r="S18" s="33"/>
      <c r="T18" s="39"/>
      <c r="U18" s="39"/>
      <c r="V18" s="39"/>
      <c r="W18" s="39"/>
      <c r="X18" s="39"/>
      <c r="Y18" s="112">
        <f>IF(X18 &lt;&gt; "", RIGHT(Table1577531128384858688182838485878[[#This Row],[Class (Dropdown)]],6),0)</f>
        <v>0</v>
      </c>
      <c r="Z18" s="108"/>
      <c r="AA18" s="107"/>
      <c r="AB18" s="111">
        <f>Table1577531128384858688182838485878[[#This Row],[Rate (Auto fill)]]*Table1577531128384858688182838485878[[#This Row],[Hours Groomed]]</f>
        <v>0</v>
      </c>
      <c r="AC18" s="32"/>
      <c r="AD18" s="39"/>
      <c r="AE18" s="39"/>
      <c r="AF18" s="39"/>
      <c r="AG18" s="39"/>
      <c r="AH18" s="78"/>
      <c r="AI18" s="33"/>
      <c r="AJ18" s="39"/>
      <c r="AK18" s="39"/>
      <c r="AL18" s="39"/>
      <c r="AM18" s="76"/>
      <c r="AN18" s="39"/>
      <c r="AO18" s="39"/>
      <c r="AP18" s="33"/>
      <c r="AQ18" s="77"/>
      <c r="AR18" s="39"/>
      <c r="AS18" s="39"/>
      <c r="AT18" s="76"/>
      <c r="AU18" s="39"/>
      <c r="AV18" s="78"/>
      <c r="AW18" s="33"/>
      <c r="AX18" s="77"/>
      <c r="AY18" s="39"/>
      <c r="AZ18" s="39"/>
      <c r="BA18" s="76"/>
      <c r="BB18" s="39"/>
      <c r="BC18" s="78"/>
      <c r="BD18" s="33"/>
      <c r="BE18" s="77"/>
      <c r="BF18" s="39"/>
      <c r="BG18" s="39"/>
      <c r="BH18" s="76"/>
      <c r="BI18" s="39"/>
      <c r="BJ18" s="78"/>
      <c r="BK18" s="33"/>
    </row>
    <row r="19" spans="1:63" ht="33.75" customHeight="1" x14ac:dyDescent="0.35">
      <c r="A19" s="77"/>
      <c r="B19" s="39"/>
      <c r="C19" s="39"/>
      <c r="D19" s="39"/>
      <c r="E19" s="39"/>
      <c r="F19" s="73"/>
      <c r="G19" s="95">
        <f>Table148745323334353633132333435373[[#This Row],[Hours Worked]]*Table148745323334353633132333435373[[#This Row],[Rate]]</f>
        <v>0</v>
      </c>
      <c r="H19" s="116"/>
      <c r="I19" s="118">
        <f>IF(Table148745323334353633132333435373[[#This Row],[Equipment Used (Dropdown)]] &lt;&gt; "", RIGHT(Table148745323334353633132333435373[[#This Row],[Equipment Used (Dropdown)]],6),0)</f>
        <v>0</v>
      </c>
      <c r="J19" s="94"/>
      <c r="K19" s="95">
        <f>Table148745323334353633132333435373[[#This Row],[Rate (Auto selects)]]*Table148745323334353633132333435373[[#This Row],[Hours Used]]</f>
        <v>0</v>
      </c>
      <c r="M19" s="94" t="s">
        <v>108</v>
      </c>
      <c r="N19" s="94" t="s">
        <v>55</v>
      </c>
      <c r="O19" s="107">
        <v>20.61</v>
      </c>
      <c r="P19" s="32"/>
      <c r="S19" s="33"/>
      <c r="T19" s="39"/>
      <c r="U19" s="39"/>
      <c r="V19" s="39"/>
      <c r="W19" s="39"/>
      <c r="X19" s="39"/>
      <c r="Y19" s="112">
        <f>IF(X19 &lt;&gt; "", RIGHT(Table1577531128384858688182838485878[[#This Row],[Class (Dropdown)]],6),0)</f>
        <v>0</v>
      </c>
      <c r="Z19" s="108"/>
      <c r="AA19" s="107"/>
      <c r="AB19" s="111">
        <f>Table1577531128384858688182838485878[[#This Row],[Rate (Auto fill)]]*Table1577531128384858688182838485878[[#This Row],[Hours Groomed]]</f>
        <v>0</v>
      </c>
      <c r="AC19" s="32"/>
      <c r="AD19" s="39"/>
      <c r="AE19" s="39"/>
      <c r="AF19" s="39"/>
      <c r="AG19" s="39"/>
      <c r="AH19" s="78"/>
      <c r="AI19" s="33"/>
      <c r="AJ19" s="39"/>
      <c r="AK19" s="39"/>
      <c r="AL19" s="39"/>
      <c r="AM19" s="76"/>
      <c r="AN19" s="39"/>
      <c r="AO19" s="39"/>
      <c r="AP19" s="33"/>
      <c r="AQ19" s="77"/>
      <c r="AR19" s="39"/>
      <c r="AS19" s="39"/>
      <c r="AT19" s="76"/>
      <c r="AU19" s="39"/>
      <c r="AV19" s="78"/>
      <c r="AW19" s="33"/>
      <c r="AX19" s="77"/>
      <c r="AY19" s="39"/>
      <c r="AZ19" s="39"/>
      <c r="BA19" s="76"/>
      <c r="BB19" s="39"/>
      <c r="BC19" s="78"/>
      <c r="BD19" s="33"/>
      <c r="BE19" s="77"/>
      <c r="BF19" s="39"/>
      <c r="BG19" s="39"/>
      <c r="BH19" s="76"/>
      <c r="BI19" s="39"/>
      <c r="BJ19" s="78"/>
      <c r="BK19" s="33"/>
    </row>
    <row r="20" spans="1:63" ht="30" x14ac:dyDescent="0.35">
      <c r="A20" s="77"/>
      <c r="B20" s="39"/>
      <c r="C20" s="39"/>
      <c r="D20" s="39"/>
      <c r="E20" s="39"/>
      <c r="F20" s="73"/>
      <c r="G20" s="95">
        <f>Table148745323334353633132333435373[[#This Row],[Hours Worked]]*Table148745323334353633132333435373[[#This Row],[Rate]]</f>
        <v>0</v>
      </c>
      <c r="H20" s="116"/>
      <c r="I20" s="118">
        <f>IF(Table148745323334353633132333435373[[#This Row],[Equipment Used (Dropdown)]] &lt;&gt; "", RIGHT(Table148745323334353633132333435373[[#This Row],[Equipment Used (Dropdown)]],6),0)</f>
        <v>0</v>
      </c>
      <c r="J20" s="94"/>
      <c r="K20" s="95">
        <f>Table148745323334353633132333435373[[#This Row],[Rate (Auto selects)]]*Table148745323334353633132333435373[[#This Row],[Hours Used]]</f>
        <v>0</v>
      </c>
      <c r="M20" s="94" t="s">
        <v>116</v>
      </c>
      <c r="N20" s="94" t="s">
        <v>68</v>
      </c>
      <c r="O20" s="107">
        <v>29.99</v>
      </c>
      <c r="P20" s="32"/>
      <c r="S20" s="33"/>
      <c r="T20" s="39"/>
      <c r="U20" s="39"/>
      <c r="V20" s="39"/>
      <c r="W20" s="39"/>
      <c r="X20" s="39"/>
      <c r="Y20" s="112">
        <f>IF(X20 &lt;&gt; "", RIGHT(Table1577531128384858688182838485878[[#This Row],[Class (Dropdown)]],6),0)</f>
        <v>0</v>
      </c>
      <c r="Z20" s="108"/>
      <c r="AA20" s="107"/>
      <c r="AB20" s="111">
        <f>Table1577531128384858688182838485878[[#This Row],[Rate (Auto fill)]]*Table1577531128384858688182838485878[[#This Row],[Hours Groomed]]</f>
        <v>0</v>
      </c>
      <c r="AC20" s="32"/>
      <c r="AD20" s="39"/>
      <c r="AE20" s="39"/>
      <c r="AF20" s="39"/>
      <c r="AG20" s="39"/>
      <c r="AH20" s="78"/>
      <c r="AI20" s="33"/>
      <c r="AJ20" s="39"/>
      <c r="AK20" s="39"/>
      <c r="AL20" s="39"/>
      <c r="AM20" s="76"/>
      <c r="AN20" s="39"/>
      <c r="AO20" s="39"/>
      <c r="AP20" s="33"/>
      <c r="AQ20" s="77"/>
      <c r="AR20" s="39"/>
      <c r="AS20" s="39"/>
      <c r="AT20" s="76"/>
      <c r="AU20" s="39"/>
      <c r="AV20" s="78"/>
      <c r="AW20" s="33"/>
      <c r="AX20" s="77"/>
      <c r="AY20" s="39"/>
      <c r="AZ20" s="39"/>
      <c r="BA20" s="76"/>
      <c r="BB20" s="39"/>
      <c r="BC20" s="78"/>
      <c r="BD20" s="33"/>
      <c r="BE20" s="77"/>
      <c r="BF20" s="39"/>
      <c r="BG20" s="39"/>
      <c r="BH20" s="76"/>
      <c r="BI20" s="39"/>
      <c r="BJ20" s="78"/>
      <c r="BK20" s="33"/>
    </row>
    <row r="21" spans="1:63" ht="45" x14ac:dyDescent="0.35">
      <c r="A21" s="77"/>
      <c r="B21" s="39"/>
      <c r="C21" s="39"/>
      <c r="D21" s="39"/>
      <c r="E21" s="39"/>
      <c r="F21" s="73"/>
      <c r="G21" s="95">
        <f>Table148745323334353633132333435373[[#This Row],[Hours Worked]]*Table148745323334353633132333435373[[#This Row],[Rate]]</f>
        <v>0</v>
      </c>
      <c r="H21" s="116"/>
      <c r="I21" s="118">
        <f>IF(Table148745323334353633132333435373[[#This Row],[Equipment Used (Dropdown)]] &lt;&gt; "", RIGHT(Table148745323334353633132333435373[[#This Row],[Equipment Used (Dropdown)]],6),0)</f>
        <v>0</v>
      </c>
      <c r="J21" s="94"/>
      <c r="K21" s="95">
        <f>Table148745323334353633132333435373[[#This Row],[Rate (Auto selects)]]*Table148745323334353633132333435373[[#This Row],[Hours Used]]</f>
        <v>0</v>
      </c>
      <c r="M21" s="94" t="s">
        <v>117</v>
      </c>
      <c r="N21" s="94" t="s">
        <v>69</v>
      </c>
      <c r="O21" s="107">
        <v>17.75</v>
      </c>
      <c r="P21" s="32"/>
      <c r="S21" s="33"/>
      <c r="T21" s="39"/>
      <c r="U21" s="39"/>
      <c r="V21" s="39"/>
      <c r="W21" s="39"/>
      <c r="X21" s="39"/>
      <c r="Y21" s="112">
        <f>IF(X21 &lt;&gt; "", RIGHT(Table1577531128384858688182838485878[[#This Row],[Class (Dropdown)]],6),0)</f>
        <v>0</v>
      </c>
      <c r="Z21" s="108"/>
      <c r="AA21" s="107"/>
      <c r="AB21" s="111">
        <f>Table1577531128384858688182838485878[[#This Row],[Rate (Auto fill)]]*Table1577531128384858688182838485878[[#This Row],[Hours Groomed]]</f>
        <v>0</v>
      </c>
      <c r="AC21" s="32"/>
      <c r="AD21" s="39"/>
      <c r="AE21" s="39"/>
      <c r="AF21" s="39"/>
      <c r="AG21" s="39"/>
      <c r="AH21" s="78"/>
      <c r="AI21" s="33"/>
      <c r="AJ21" s="39"/>
      <c r="AK21" s="39"/>
      <c r="AL21" s="39"/>
      <c r="AM21" s="76"/>
      <c r="AN21" s="39"/>
      <c r="AO21" s="39"/>
      <c r="AP21" s="33"/>
      <c r="AQ21" s="77"/>
      <c r="AR21" s="39"/>
      <c r="AS21" s="39"/>
      <c r="AT21" s="76"/>
      <c r="AU21" s="39"/>
      <c r="AV21" s="78"/>
      <c r="AW21" s="33"/>
      <c r="AX21" s="77"/>
      <c r="AY21" s="39"/>
      <c r="AZ21" s="39"/>
      <c r="BA21" s="76"/>
      <c r="BB21" s="39"/>
      <c r="BC21" s="78"/>
      <c r="BD21" s="33"/>
      <c r="BE21" s="77"/>
      <c r="BF21" s="39"/>
      <c r="BG21" s="39"/>
      <c r="BH21" s="76"/>
      <c r="BI21" s="39"/>
      <c r="BJ21" s="78"/>
      <c r="BK21" s="33"/>
    </row>
    <row r="22" spans="1:63" ht="45" x14ac:dyDescent="0.35">
      <c r="A22" s="77"/>
      <c r="B22" s="39"/>
      <c r="C22" s="39"/>
      <c r="D22" s="39"/>
      <c r="E22" s="39"/>
      <c r="F22" s="73"/>
      <c r="G22" s="95">
        <f>Table148745323334353633132333435373[[#This Row],[Hours Worked]]*Table148745323334353633132333435373[[#This Row],[Rate]]</f>
        <v>0</v>
      </c>
      <c r="H22" s="116"/>
      <c r="I22" s="118">
        <f>IF(Table148745323334353633132333435373[[#This Row],[Equipment Used (Dropdown)]] &lt;&gt; "", RIGHT(Table148745323334353633132333435373[[#This Row],[Equipment Used (Dropdown)]],6),0)</f>
        <v>0</v>
      </c>
      <c r="J22" s="94"/>
      <c r="K22" s="95">
        <f>Table148745323334353633132333435373[[#This Row],[Rate (Auto selects)]]*Table148745323334353633132333435373[[#This Row],[Hours Used]]</f>
        <v>0</v>
      </c>
      <c r="M22" s="94" t="s">
        <v>118</v>
      </c>
      <c r="N22" s="94" t="s">
        <v>56</v>
      </c>
      <c r="O22" s="107">
        <v>40.659999999999997</v>
      </c>
      <c r="P22" s="32"/>
      <c r="S22" s="33"/>
      <c r="T22" s="39"/>
      <c r="U22" s="39"/>
      <c r="V22" s="39"/>
      <c r="W22" s="39"/>
      <c r="X22" s="39"/>
      <c r="Y22" s="112">
        <f>IF(X22 &lt;&gt; "", RIGHT(Table1577531128384858688182838485878[[#This Row],[Class (Dropdown)]],6),0)</f>
        <v>0</v>
      </c>
      <c r="Z22" s="108"/>
      <c r="AA22" s="107"/>
      <c r="AB22" s="111">
        <f>Table1577531128384858688182838485878[[#This Row],[Rate (Auto fill)]]*Table1577531128384858688182838485878[[#This Row],[Hours Groomed]]</f>
        <v>0</v>
      </c>
      <c r="AC22" s="32"/>
      <c r="AD22" s="39"/>
      <c r="AE22" s="39"/>
      <c r="AF22" s="39"/>
      <c r="AG22" s="39"/>
      <c r="AH22" s="78"/>
      <c r="AI22" s="33"/>
      <c r="AJ22" s="39"/>
      <c r="AK22" s="39"/>
      <c r="AL22" s="39"/>
      <c r="AM22" s="76"/>
      <c r="AN22" s="39"/>
      <c r="AO22" s="39"/>
      <c r="AP22" s="33"/>
      <c r="AQ22" s="77"/>
      <c r="AR22" s="39"/>
      <c r="AS22" s="39"/>
      <c r="AT22" s="76"/>
      <c r="AU22" s="39"/>
      <c r="AV22" s="78"/>
      <c r="AW22" s="33"/>
      <c r="AX22" s="77"/>
      <c r="AY22" s="39"/>
      <c r="AZ22" s="39"/>
      <c r="BA22" s="76"/>
      <c r="BB22" s="39"/>
      <c r="BC22" s="78"/>
      <c r="BD22" s="33"/>
      <c r="BE22" s="77"/>
      <c r="BF22" s="39"/>
      <c r="BG22" s="39"/>
      <c r="BH22" s="76"/>
      <c r="BI22" s="39"/>
      <c r="BJ22" s="78"/>
      <c r="BK22" s="33"/>
    </row>
    <row r="23" spans="1:63" ht="45" x14ac:dyDescent="0.35">
      <c r="A23" s="77"/>
      <c r="B23" s="39"/>
      <c r="C23" s="39"/>
      <c r="D23" s="39"/>
      <c r="E23" s="39"/>
      <c r="F23" s="73"/>
      <c r="G23" s="95">
        <f>Table148745323334353633132333435373[[#This Row],[Hours Worked]]*Table148745323334353633132333435373[[#This Row],[Rate]]</f>
        <v>0</v>
      </c>
      <c r="H23" s="116"/>
      <c r="I23" s="118">
        <f>IF(Table148745323334353633132333435373[[#This Row],[Equipment Used (Dropdown)]] &lt;&gt; "", RIGHT(Table148745323334353633132333435373[[#This Row],[Equipment Used (Dropdown)]],6),0)</f>
        <v>0</v>
      </c>
      <c r="J23" s="94"/>
      <c r="K23" s="95">
        <f>Table148745323334353633132333435373[[#This Row],[Rate (Auto selects)]]*Table148745323334353633132333435373[[#This Row],[Hours Used]]</f>
        <v>0</v>
      </c>
      <c r="M23" s="94" t="s">
        <v>119</v>
      </c>
      <c r="N23" s="94" t="s">
        <v>70</v>
      </c>
      <c r="O23" s="107">
        <v>69.61</v>
      </c>
      <c r="S23" s="33"/>
      <c r="T23" s="39"/>
      <c r="U23" s="39"/>
      <c r="V23" s="39"/>
      <c r="W23" s="39"/>
      <c r="X23" s="39"/>
      <c r="Y23" s="112">
        <f>IF(X23 &lt;&gt; "", RIGHT(Table1577531128384858688182838485878[[#This Row],[Class (Dropdown)]],6),0)</f>
        <v>0</v>
      </c>
      <c r="Z23" s="108"/>
      <c r="AA23" s="107"/>
      <c r="AB23" s="111">
        <f>Table1577531128384858688182838485878[[#This Row],[Rate (Auto fill)]]*Table1577531128384858688182838485878[[#This Row],[Hours Groomed]]</f>
        <v>0</v>
      </c>
      <c r="AC23" s="32"/>
      <c r="AD23" s="39"/>
      <c r="AE23" s="39"/>
      <c r="AF23" s="39"/>
      <c r="AG23" s="39"/>
      <c r="AH23" s="78"/>
      <c r="AI23" s="33"/>
      <c r="AJ23" s="39"/>
      <c r="AK23" s="39"/>
      <c r="AL23" s="39"/>
      <c r="AM23" s="76"/>
      <c r="AN23" s="39"/>
      <c r="AO23" s="39"/>
      <c r="AP23" s="33"/>
      <c r="AQ23" s="77"/>
      <c r="AR23" s="39"/>
      <c r="AS23" s="39"/>
      <c r="AT23" s="76"/>
      <c r="AU23" s="39"/>
      <c r="AV23" s="78"/>
      <c r="AW23" s="33"/>
      <c r="AX23" s="77"/>
      <c r="AY23" s="39"/>
      <c r="AZ23" s="39"/>
      <c r="BA23" s="76"/>
      <c r="BB23" s="39"/>
      <c r="BC23" s="78"/>
      <c r="BD23" s="33"/>
      <c r="BE23" s="77"/>
      <c r="BF23" s="39"/>
      <c r="BG23" s="39"/>
      <c r="BH23" s="76"/>
      <c r="BI23" s="39"/>
      <c r="BJ23" s="78"/>
      <c r="BK23" s="33"/>
    </row>
    <row r="24" spans="1:63" ht="30" x14ac:dyDescent="0.35">
      <c r="A24" s="77"/>
      <c r="B24" s="39"/>
      <c r="C24" s="39"/>
      <c r="D24" s="39"/>
      <c r="E24" s="39"/>
      <c r="F24" s="73"/>
      <c r="G24" s="95">
        <f>Table148745323334353633132333435373[[#This Row],[Hours Worked]]*Table148745323334353633132333435373[[#This Row],[Rate]]</f>
        <v>0</v>
      </c>
      <c r="H24" s="116"/>
      <c r="I24" s="118">
        <f>IF(Table148745323334353633132333435373[[#This Row],[Equipment Used (Dropdown)]] &lt;&gt; "", RIGHT(Table148745323334353633132333435373[[#This Row],[Equipment Used (Dropdown)]],6),0)</f>
        <v>0</v>
      </c>
      <c r="J24" s="94"/>
      <c r="K24" s="95">
        <f>Table148745323334353633132333435373[[#This Row],[Rate (Auto selects)]]*Table148745323334353633132333435373[[#This Row],[Hours Used]]</f>
        <v>0</v>
      </c>
      <c r="M24" s="94" t="s">
        <v>120</v>
      </c>
      <c r="N24" s="94" t="s">
        <v>57</v>
      </c>
      <c r="O24" s="107">
        <v>48.88</v>
      </c>
      <c r="S24" s="33"/>
      <c r="T24" s="39"/>
      <c r="U24" s="39"/>
      <c r="V24" s="39"/>
      <c r="W24" s="39"/>
      <c r="X24" s="39"/>
      <c r="Y24" s="112">
        <f>IF(X24 &lt;&gt; "", RIGHT(Table1577531128384858688182838485878[[#This Row],[Class (Dropdown)]],6),0)</f>
        <v>0</v>
      </c>
      <c r="Z24" s="108"/>
      <c r="AA24" s="107"/>
      <c r="AB24" s="111">
        <f>Table1577531128384858688182838485878[[#This Row],[Rate (Auto fill)]]*Table1577531128384858688182838485878[[#This Row],[Hours Groomed]]</f>
        <v>0</v>
      </c>
      <c r="AC24" s="32"/>
      <c r="AD24" s="39"/>
      <c r="AE24" s="39"/>
      <c r="AF24" s="39"/>
      <c r="AG24" s="39"/>
      <c r="AH24" s="78"/>
      <c r="AI24" s="33"/>
      <c r="AJ24" s="39"/>
      <c r="AK24" s="39"/>
      <c r="AL24" s="39"/>
      <c r="AM24" s="76"/>
      <c r="AN24" s="39"/>
      <c r="AO24" s="39"/>
      <c r="AP24" s="33"/>
      <c r="AQ24" s="77"/>
      <c r="AR24" s="39"/>
      <c r="AS24" s="39"/>
      <c r="AT24" s="76"/>
      <c r="AU24" s="39"/>
      <c r="AV24" s="78"/>
      <c r="AW24" s="33"/>
      <c r="AX24" s="77"/>
      <c r="AY24" s="39"/>
      <c r="AZ24" s="39"/>
      <c r="BA24" s="76"/>
      <c r="BB24" s="39"/>
      <c r="BC24" s="78"/>
      <c r="BD24" s="33"/>
      <c r="BE24" s="77"/>
      <c r="BF24" s="39"/>
      <c r="BG24" s="39"/>
      <c r="BH24" s="76"/>
      <c r="BI24" s="39"/>
      <c r="BJ24" s="78"/>
      <c r="BK24" s="33"/>
    </row>
    <row r="25" spans="1:63" ht="30" x14ac:dyDescent="0.35">
      <c r="A25" s="77"/>
      <c r="B25" s="39"/>
      <c r="C25" s="39"/>
      <c r="D25" s="39"/>
      <c r="E25" s="39"/>
      <c r="F25" s="73"/>
      <c r="G25" s="95">
        <f>Table148745323334353633132333435373[[#This Row],[Hours Worked]]*Table148745323334353633132333435373[[#This Row],[Rate]]</f>
        <v>0</v>
      </c>
      <c r="H25" s="116"/>
      <c r="I25" s="118">
        <f>IF(Table148745323334353633132333435373[[#This Row],[Equipment Used (Dropdown)]] &lt;&gt; "", RIGHT(Table148745323334353633132333435373[[#This Row],[Equipment Used (Dropdown)]],6),0)</f>
        <v>0</v>
      </c>
      <c r="J25" s="94"/>
      <c r="K25" s="95">
        <f>Table148745323334353633132333435373[[#This Row],[Rate (Auto selects)]]*Table148745323334353633132333435373[[#This Row],[Hours Used]]</f>
        <v>0</v>
      </c>
      <c r="M25" s="94" t="s">
        <v>109</v>
      </c>
      <c r="N25" s="94" t="s">
        <v>71</v>
      </c>
      <c r="O25" s="107">
        <v>44.14</v>
      </c>
      <c r="S25" s="33"/>
      <c r="T25" s="39"/>
      <c r="U25" s="39"/>
      <c r="V25" s="39"/>
      <c r="W25" s="39"/>
      <c r="X25" s="39"/>
      <c r="Y25" s="112">
        <f>IF(X25 &lt;&gt; "", RIGHT(Table1577531128384858688182838485878[[#This Row],[Class (Dropdown)]],6),0)</f>
        <v>0</v>
      </c>
      <c r="Z25" s="108"/>
      <c r="AA25" s="107"/>
      <c r="AB25" s="111">
        <f>Table1577531128384858688182838485878[[#This Row],[Rate (Auto fill)]]*Table1577531128384858688182838485878[[#This Row],[Hours Groomed]]</f>
        <v>0</v>
      </c>
      <c r="AC25" s="32"/>
      <c r="AD25" s="39"/>
      <c r="AE25" s="39"/>
      <c r="AF25" s="39"/>
      <c r="AG25" s="39"/>
      <c r="AH25" s="78"/>
      <c r="AI25" s="33"/>
      <c r="AJ25" s="39"/>
      <c r="AK25" s="39"/>
      <c r="AL25" s="39"/>
      <c r="AM25" s="76"/>
      <c r="AN25" s="39"/>
      <c r="AO25" s="39"/>
      <c r="AP25" s="33"/>
      <c r="AQ25" s="77"/>
      <c r="AR25" s="39"/>
      <c r="AS25" s="39"/>
      <c r="AT25" s="76"/>
      <c r="AU25" s="39"/>
      <c r="AV25" s="78"/>
      <c r="AW25" s="33"/>
      <c r="AX25" s="77"/>
      <c r="AY25" s="39"/>
      <c r="AZ25" s="39"/>
      <c r="BA25" s="76"/>
      <c r="BB25" s="39"/>
      <c r="BC25" s="78"/>
      <c r="BD25" s="33"/>
      <c r="BE25" s="77"/>
      <c r="BF25" s="39"/>
      <c r="BG25" s="39"/>
      <c r="BH25" s="76"/>
      <c r="BI25" s="39"/>
      <c r="BJ25" s="78"/>
      <c r="BK25" s="33"/>
    </row>
    <row r="26" spans="1:63" ht="30" x14ac:dyDescent="0.35">
      <c r="A26" s="77"/>
      <c r="B26" s="39"/>
      <c r="C26" s="39"/>
      <c r="D26" s="39"/>
      <c r="E26" s="39"/>
      <c r="F26" s="73"/>
      <c r="G26" s="95">
        <f>Table148745323334353633132333435373[[#This Row],[Hours Worked]]*Table148745323334353633132333435373[[#This Row],[Rate]]</f>
        <v>0</v>
      </c>
      <c r="H26" s="116"/>
      <c r="I26" s="118">
        <f>IF(Table148745323334353633132333435373[[#This Row],[Equipment Used (Dropdown)]] &lt;&gt; "", RIGHT(Table148745323334353633132333435373[[#This Row],[Equipment Used (Dropdown)]],6),0)</f>
        <v>0</v>
      </c>
      <c r="J26" s="94"/>
      <c r="K26" s="95">
        <f>Table148745323334353633132333435373[[#This Row],[Rate (Auto selects)]]*Table148745323334353633132333435373[[#This Row],[Hours Used]]</f>
        <v>0</v>
      </c>
      <c r="M26" s="94" t="s">
        <v>110</v>
      </c>
      <c r="N26" s="94" t="s">
        <v>72</v>
      </c>
      <c r="O26" s="107">
        <v>43.75</v>
      </c>
      <c r="S26" s="33"/>
      <c r="T26" s="39"/>
      <c r="U26" s="39"/>
      <c r="V26" s="39"/>
      <c r="W26" s="39"/>
      <c r="X26" s="39"/>
      <c r="Y26" s="112">
        <f>IF(X26 &lt;&gt; "", RIGHT(Table1577531128384858688182838485878[[#This Row],[Class (Dropdown)]],6),0)</f>
        <v>0</v>
      </c>
      <c r="Z26" s="108"/>
      <c r="AA26" s="107"/>
      <c r="AB26" s="111">
        <f>Table1577531128384858688182838485878[[#This Row],[Rate (Auto fill)]]*Table1577531128384858688182838485878[[#This Row],[Hours Groomed]]</f>
        <v>0</v>
      </c>
      <c r="AC26" s="32"/>
      <c r="AD26" s="39"/>
      <c r="AE26" s="39"/>
      <c r="AF26" s="39"/>
      <c r="AG26" s="39"/>
      <c r="AH26" s="78"/>
      <c r="AI26" s="33"/>
      <c r="AJ26" s="39"/>
      <c r="AK26" s="39"/>
      <c r="AL26" s="39"/>
      <c r="AM26" s="76"/>
      <c r="AN26" s="39"/>
      <c r="AO26" s="39"/>
      <c r="AP26" s="33"/>
      <c r="AQ26" s="77"/>
      <c r="AR26" s="39"/>
      <c r="AS26" s="39"/>
      <c r="AT26" s="76"/>
      <c r="AU26" s="39"/>
      <c r="AV26" s="78"/>
      <c r="AW26" s="33"/>
      <c r="AX26" s="77"/>
      <c r="AY26" s="39"/>
      <c r="AZ26" s="39"/>
      <c r="BA26" s="76"/>
      <c r="BB26" s="39"/>
      <c r="BC26" s="78"/>
      <c r="BD26" s="33"/>
      <c r="BE26" s="77"/>
      <c r="BF26" s="39"/>
      <c r="BG26" s="39"/>
      <c r="BH26" s="76"/>
      <c r="BI26" s="39"/>
      <c r="BJ26" s="78"/>
      <c r="BK26" s="33"/>
    </row>
    <row r="27" spans="1:63" ht="45" x14ac:dyDescent="0.35">
      <c r="A27" s="77"/>
      <c r="B27" s="39"/>
      <c r="C27" s="39"/>
      <c r="D27" s="39"/>
      <c r="E27" s="39"/>
      <c r="F27" s="73"/>
      <c r="G27" s="95">
        <f>Table148745323334353633132333435373[[#This Row],[Hours Worked]]*Table148745323334353633132333435373[[#This Row],[Rate]]</f>
        <v>0</v>
      </c>
      <c r="H27" s="116"/>
      <c r="I27" s="118">
        <f>IF(Table148745323334353633132333435373[[#This Row],[Equipment Used (Dropdown)]] &lt;&gt; "", RIGHT(Table148745323334353633132333435373[[#This Row],[Equipment Used (Dropdown)]],6),0)</f>
        <v>0</v>
      </c>
      <c r="J27" s="94"/>
      <c r="K27" s="95">
        <f>Table148745323334353633132333435373[[#This Row],[Rate (Auto selects)]]*Table148745323334353633132333435373[[#This Row],[Hours Used]]</f>
        <v>0</v>
      </c>
      <c r="M27" s="94" t="s">
        <v>111</v>
      </c>
      <c r="N27" s="94" t="s">
        <v>73</v>
      </c>
      <c r="O27" s="107">
        <v>18.78</v>
      </c>
      <c r="S27" s="33"/>
      <c r="T27" s="39"/>
      <c r="U27" s="39"/>
      <c r="V27" s="39"/>
      <c r="W27" s="39"/>
      <c r="X27" s="39"/>
      <c r="Y27" s="112">
        <f>IF(X27 &lt;&gt; "", RIGHT(Table1577531128384858688182838485878[[#This Row],[Class (Dropdown)]],6),0)</f>
        <v>0</v>
      </c>
      <c r="Z27" s="108"/>
      <c r="AA27" s="107"/>
      <c r="AB27" s="111">
        <f>Table1577531128384858688182838485878[[#This Row],[Rate (Auto fill)]]*Table1577531128384858688182838485878[[#This Row],[Hours Groomed]]</f>
        <v>0</v>
      </c>
      <c r="AC27" s="32"/>
      <c r="AD27" s="39"/>
      <c r="AE27" s="39"/>
      <c r="AF27" s="39"/>
      <c r="AG27" s="39"/>
      <c r="AH27" s="78"/>
      <c r="AI27" s="33"/>
      <c r="AJ27" s="39"/>
      <c r="AK27" s="39"/>
      <c r="AL27" s="39"/>
      <c r="AM27" s="76"/>
      <c r="AN27" s="39"/>
      <c r="AO27" s="39"/>
      <c r="AP27" s="33"/>
      <c r="AQ27" s="77"/>
      <c r="AR27" s="39"/>
      <c r="AS27" s="39"/>
      <c r="AT27" s="76"/>
      <c r="AU27" s="39"/>
      <c r="AV27" s="78"/>
      <c r="AW27" s="33"/>
      <c r="AX27" s="77"/>
      <c r="AY27" s="39"/>
      <c r="AZ27" s="39"/>
      <c r="BA27" s="76"/>
      <c r="BB27" s="39"/>
      <c r="BC27" s="78"/>
      <c r="BD27" s="33"/>
      <c r="BE27" s="77"/>
      <c r="BF27" s="39"/>
      <c r="BG27" s="39"/>
      <c r="BH27" s="76"/>
      <c r="BI27" s="39"/>
      <c r="BJ27" s="78"/>
      <c r="BK27" s="33"/>
    </row>
    <row r="28" spans="1:63" ht="45" x14ac:dyDescent="0.35">
      <c r="A28" s="77"/>
      <c r="B28" s="39"/>
      <c r="C28" s="39"/>
      <c r="D28" s="39"/>
      <c r="E28" s="39"/>
      <c r="F28" s="73"/>
      <c r="G28" s="95">
        <f>Table148745323334353633132333435373[[#This Row],[Hours Worked]]*Table148745323334353633132333435373[[#This Row],[Rate]]</f>
        <v>0</v>
      </c>
      <c r="H28" s="116"/>
      <c r="I28" s="118">
        <f>IF(Table148745323334353633132333435373[[#This Row],[Equipment Used (Dropdown)]] &lt;&gt; "", RIGHT(Table148745323334353633132333435373[[#This Row],[Equipment Used (Dropdown)]],6),0)</f>
        <v>0</v>
      </c>
      <c r="J28" s="94"/>
      <c r="K28" s="95">
        <f>Table148745323334353633132333435373[[#This Row],[Rate (Auto selects)]]*Table148745323334353633132333435373[[#This Row],[Hours Used]]</f>
        <v>0</v>
      </c>
      <c r="M28" s="94" t="s">
        <v>112</v>
      </c>
      <c r="N28" s="94" t="s">
        <v>74</v>
      </c>
      <c r="O28" s="107">
        <v>28.53</v>
      </c>
      <c r="S28" s="33"/>
      <c r="T28" s="39"/>
      <c r="U28" s="39"/>
      <c r="V28" s="39"/>
      <c r="W28" s="39"/>
      <c r="X28" s="39"/>
      <c r="Y28" s="112">
        <f>IF(X28 &lt;&gt; "", RIGHT(Table1577531128384858688182838485878[[#This Row],[Class (Dropdown)]],6),0)</f>
        <v>0</v>
      </c>
      <c r="Z28" s="108"/>
      <c r="AA28" s="107"/>
      <c r="AB28" s="111">
        <f>Table1577531128384858688182838485878[[#This Row],[Rate (Auto fill)]]*Table1577531128384858688182838485878[[#This Row],[Hours Groomed]]</f>
        <v>0</v>
      </c>
      <c r="AC28" s="32"/>
      <c r="AD28" s="39"/>
      <c r="AE28" s="39"/>
      <c r="AF28" s="39"/>
      <c r="AG28" s="39"/>
      <c r="AH28" s="78"/>
      <c r="AI28" s="33"/>
      <c r="AJ28" s="39"/>
      <c r="AK28" s="39"/>
      <c r="AL28" s="39"/>
      <c r="AM28" s="76"/>
      <c r="AN28" s="39"/>
      <c r="AO28" s="39"/>
      <c r="AP28" s="33"/>
      <c r="AQ28" s="77"/>
      <c r="AR28" s="39"/>
      <c r="AS28" s="39"/>
      <c r="AT28" s="76"/>
      <c r="AU28" s="39"/>
      <c r="AV28" s="78"/>
      <c r="AW28" s="33"/>
      <c r="AX28" s="77"/>
      <c r="AY28" s="39"/>
      <c r="AZ28" s="39"/>
      <c r="BA28" s="76"/>
      <c r="BB28" s="39"/>
      <c r="BC28" s="78"/>
      <c r="BD28" s="33"/>
      <c r="BE28" s="77"/>
      <c r="BF28" s="39"/>
      <c r="BG28" s="39"/>
      <c r="BH28" s="76"/>
      <c r="BI28" s="39"/>
      <c r="BJ28" s="78"/>
      <c r="BK28" s="33"/>
    </row>
    <row r="29" spans="1:63" ht="30" x14ac:dyDescent="0.35">
      <c r="A29" s="77"/>
      <c r="B29" s="39"/>
      <c r="C29" s="39"/>
      <c r="D29" s="39"/>
      <c r="E29" s="39"/>
      <c r="F29" s="73"/>
      <c r="G29" s="95">
        <f>Table148745323334353633132333435373[[#This Row],[Hours Worked]]*Table148745323334353633132333435373[[#This Row],[Rate]]</f>
        <v>0</v>
      </c>
      <c r="H29" s="116"/>
      <c r="I29" s="118">
        <f>IF(Table148745323334353633132333435373[[#This Row],[Equipment Used (Dropdown)]] &lt;&gt; "", RIGHT(Table148745323334353633132333435373[[#This Row],[Equipment Used (Dropdown)]],6),0)</f>
        <v>0</v>
      </c>
      <c r="J29" s="94"/>
      <c r="K29" s="95">
        <f>Table148745323334353633132333435373[[#This Row],[Rate (Auto selects)]]*Table148745323334353633132333435373[[#This Row],[Hours Used]]</f>
        <v>0</v>
      </c>
      <c r="M29" s="94" t="s">
        <v>113</v>
      </c>
      <c r="N29" s="94" t="s">
        <v>75</v>
      </c>
      <c r="O29" s="107">
        <v>33.35</v>
      </c>
      <c r="S29" s="33"/>
      <c r="T29" s="39"/>
      <c r="U29" s="39"/>
      <c r="V29" s="39"/>
      <c r="W29" s="39"/>
      <c r="X29" s="39"/>
      <c r="Y29" s="112">
        <f>IF(X29 &lt;&gt; "", RIGHT(Table1577531128384858688182838485878[[#This Row],[Class (Dropdown)]],6),0)</f>
        <v>0</v>
      </c>
      <c r="Z29" s="108"/>
      <c r="AA29" s="107"/>
      <c r="AB29" s="111">
        <f>Table1577531128384858688182838485878[[#This Row],[Rate (Auto fill)]]*Table1577531128384858688182838485878[[#This Row],[Hours Groomed]]</f>
        <v>0</v>
      </c>
      <c r="AC29" s="32"/>
      <c r="AD29" s="39"/>
      <c r="AE29" s="39"/>
      <c r="AF29" s="39"/>
      <c r="AG29" s="39"/>
      <c r="AH29" s="78"/>
      <c r="AI29" s="33"/>
      <c r="AJ29" s="39"/>
      <c r="AK29" s="39"/>
      <c r="AL29" s="39"/>
      <c r="AM29" s="76"/>
      <c r="AN29" s="39"/>
      <c r="AO29" s="39"/>
      <c r="AP29" s="33"/>
      <c r="AQ29" s="77"/>
      <c r="AR29" s="39"/>
      <c r="AS29" s="39"/>
      <c r="AT29" s="76"/>
      <c r="AU29" s="39"/>
      <c r="AV29" s="78"/>
      <c r="AW29" s="33"/>
      <c r="AX29" s="77"/>
      <c r="AY29" s="39"/>
      <c r="AZ29" s="39"/>
      <c r="BA29" s="76"/>
      <c r="BB29" s="39"/>
      <c r="BC29" s="78"/>
      <c r="BD29" s="33"/>
      <c r="BE29" s="77"/>
      <c r="BF29" s="39"/>
      <c r="BG29" s="39"/>
      <c r="BH29" s="76"/>
      <c r="BI29" s="39"/>
      <c r="BJ29" s="78"/>
      <c r="BK29" s="33"/>
    </row>
    <row r="30" spans="1:63" ht="30" x14ac:dyDescent="0.35">
      <c r="A30" s="77"/>
      <c r="B30" s="39"/>
      <c r="C30" s="39"/>
      <c r="D30" s="39"/>
      <c r="E30" s="39"/>
      <c r="F30" s="73"/>
      <c r="G30" s="95">
        <f>Table148745323334353633132333435373[[#This Row],[Hours Worked]]*Table148745323334353633132333435373[[#This Row],[Rate]]</f>
        <v>0</v>
      </c>
      <c r="H30" s="116"/>
      <c r="I30" s="118">
        <f>IF(Table148745323334353633132333435373[[#This Row],[Equipment Used (Dropdown)]] &lt;&gt; "", RIGHT(Table148745323334353633132333435373[[#This Row],[Equipment Used (Dropdown)]],6),0)</f>
        <v>0</v>
      </c>
      <c r="J30" s="94"/>
      <c r="K30" s="95">
        <f>Table148745323334353633132333435373[[#This Row],[Rate (Auto selects)]]*Table148745323334353633132333435373[[#This Row],[Hours Used]]</f>
        <v>0</v>
      </c>
      <c r="M30" s="94" t="s">
        <v>114</v>
      </c>
      <c r="N30" s="94" t="s">
        <v>76</v>
      </c>
      <c r="O30" s="107">
        <v>19</v>
      </c>
      <c r="S30" s="33"/>
      <c r="T30" s="39"/>
      <c r="U30" s="39"/>
      <c r="V30" s="39"/>
      <c r="W30" s="39"/>
      <c r="X30" s="39"/>
      <c r="Y30" s="112">
        <f>IF(X30 &lt;&gt; "", RIGHT(Table1577531128384858688182838485878[[#This Row],[Class (Dropdown)]],6),0)</f>
        <v>0</v>
      </c>
      <c r="Z30" s="108"/>
      <c r="AA30" s="107"/>
      <c r="AB30" s="111">
        <f>Table1577531128384858688182838485878[[#This Row],[Rate (Auto fill)]]*Table1577531128384858688182838485878[[#This Row],[Hours Groomed]]</f>
        <v>0</v>
      </c>
      <c r="AC30" s="32"/>
      <c r="AD30" s="39"/>
      <c r="AE30" s="39"/>
      <c r="AF30" s="39"/>
      <c r="AG30" s="39"/>
      <c r="AH30" s="78"/>
      <c r="AI30" s="33"/>
      <c r="AJ30" s="39"/>
      <c r="AK30" s="39"/>
      <c r="AL30" s="39"/>
      <c r="AM30" s="76"/>
      <c r="AN30" s="39"/>
      <c r="AO30" s="39"/>
      <c r="AP30" s="33"/>
      <c r="AQ30" s="77"/>
      <c r="AR30" s="39"/>
      <c r="AS30" s="39"/>
      <c r="AT30" s="76"/>
      <c r="AU30" s="39"/>
      <c r="AV30" s="78"/>
      <c r="AW30" s="33"/>
      <c r="AX30" s="77"/>
      <c r="AY30" s="39"/>
      <c r="AZ30" s="39"/>
      <c r="BA30" s="76"/>
      <c r="BB30" s="39"/>
      <c r="BC30" s="78"/>
      <c r="BD30" s="33"/>
      <c r="BE30" s="77"/>
      <c r="BF30" s="39"/>
      <c r="BG30" s="39"/>
      <c r="BH30" s="76"/>
      <c r="BI30" s="39"/>
      <c r="BJ30" s="78"/>
      <c r="BK30" s="33"/>
    </row>
    <row r="31" spans="1:63" x14ac:dyDescent="0.35">
      <c r="A31" s="77"/>
      <c r="B31" s="39"/>
      <c r="C31" s="39"/>
      <c r="D31" s="39"/>
      <c r="E31" s="39"/>
      <c r="F31" s="73"/>
      <c r="G31" s="95">
        <f>Table148745323334353633132333435373[[#This Row],[Hours Worked]]*Table148745323334353633132333435373[[#This Row],[Rate]]</f>
        <v>0</v>
      </c>
      <c r="H31" s="116"/>
      <c r="I31" s="118">
        <f>IF(Table148745323334353633132333435373[[#This Row],[Equipment Used (Dropdown)]] &lt;&gt; "", RIGHT(Table148745323334353633132333435373[[#This Row],[Equipment Used (Dropdown)]],6),0)</f>
        <v>0</v>
      </c>
      <c r="J31" s="94"/>
      <c r="K31" s="95">
        <f>Table148745323334353633132333435373[[#This Row],[Rate (Auto selects)]]*Table148745323334353633132333435373[[#This Row],[Hours Used]]</f>
        <v>0</v>
      </c>
      <c r="M31" s="94" t="s">
        <v>115</v>
      </c>
      <c r="N31" s="94" t="s">
        <v>77</v>
      </c>
      <c r="O31" s="107">
        <v>9.3800000000000008</v>
      </c>
      <c r="S31" s="33"/>
      <c r="T31" s="39"/>
      <c r="U31" s="39"/>
      <c r="V31" s="39"/>
      <c r="W31" s="39"/>
      <c r="X31" s="39"/>
      <c r="Y31" s="112">
        <f>IF(X31 &lt;&gt; "", RIGHT(Table1577531128384858688182838485878[[#This Row],[Class (Dropdown)]],6),0)</f>
        <v>0</v>
      </c>
      <c r="Z31" s="108"/>
      <c r="AA31" s="107"/>
      <c r="AB31" s="111">
        <f>Table1577531128384858688182838485878[[#This Row],[Rate (Auto fill)]]*Table1577531128384858688182838485878[[#This Row],[Hours Groomed]]</f>
        <v>0</v>
      </c>
      <c r="AC31" s="32"/>
      <c r="AD31" s="39"/>
      <c r="AE31" s="39"/>
      <c r="AF31" s="39"/>
      <c r="AG31" s="39"/>
      <c r="AH31" s="78"/>
      <c r="AI31" s="33"/>
      <c r="AJ31" s="39"/>
      <c r="AK31" s="39"/>
      <c r="AL31" s="39"/>
      <c r="AM31" s="76"/>
      <c r="AN31" s="39"/>
      <c r="AO31" s="39"/>
      <c r="AP31" s="33"/>
      <c r="AQ31" s="77"/>
      <c r="AR31" s="39"/>
      <c r="AS31" s="39"/>
      <c r="AT31" s="76"/>
      <c r="AU31" s="39"/>
      <c r="AV31" s="78"/>
      <c r="AW31" s="33"/>
      <c r="AX31" s="77"/>
      <c r="AY31" s="39"/>
      <c r="AZ31" s="39"/>
      <c r="BA31" s="76"/>
      <c r="BB31" s="39"/>
      <c r="BC31" s="78"/>
      <c r="BD31" s="33"/>
      <c r="BE31" s="77"/>
      <c r="BF31" s="39"/>
      <c r="BG31" s="39"/>
      <c r="BH31" s="76"/>
      <c r="BI31" s="39"/>
      <c r="BJ31" s="78"/>
      <c r="BK31" s="33"/>
    </row>
    <row r="32" spans="1:63" ht="30" x14ac:dyDescent="0.35">
      <c r="A32" s="77"/>
      <c r="B32" s="39"/>
      <c r="C32" s="39"/>
      <c r="D32" s="39"/>
      <c r="E32" s="39"/>
      <c r="F32" s="73"/>
      <c r="G32" s="95">
        <f>Table148745323334353633132333435373[[#This Row],[Hours Worked]]*Table148745323334353633132333435373[[#This Row],[Rate]]</f>
        <v>0</v>
      </c>
      <c r="H32" s="116"/>
      <c r="I32" s="118">
        <f>IF(Table148745323334353633132333435373[[#This Row],[Equipment Used (Dropdown)]] &lt;&gt; "", RIGHT(Table148745323334353633132333435373[[#This Row],[Equipment Used (Dropdown)]],6),0)</f>
        <v>0</v>
      </c>
      <c r="J32" s="94"/>
      <c r="K32" s="95">
        <f>Table148745323334353633132333435373[[#This Row],[Rate (Auto selects)]]*Table148745323334353633132333435373[[#This Row],[Hours Used]]</f>
        <v>0</v>
      </c>
      <c r="M32" s="94" t="s">
        <v>98</v>
      </c>
      <c r="N32" s="94" t="s">
        <v>78</v>
      </c>
      <c r="O32" s="107">
        <v>57</v>
      </c>
      <c r="S32" s="33"/>
      <c r="T32" s="39"/>
      <c r="U32" s="39"/>
      <c r="V32" s="39"/>
      <c r="W32" s="39"/>
      <c r="X32" s="39"/>
      <c r="Y32" s="112">
        <f>IF(X32 &lt;&gt; "", RIGHT(Table1577531128384858688182838485878[[#This Row],[Class (Dropdown)]],6),0)</f>
        <v>0</v>
      </c>
      <c r="Z32" s="108"/>
      <c r="AA32" s="107"/>
      <c r="AB32" s="111">
        <f>Table1577531128384858688182838485878[[#This Row],[Rate (Auto fill)]]*Table1577531128384858688182838485878[[#This Row],[Hours Groomed]]</f>
        <v>0</v>
      </c>
      <c r="AC32" s="32"/>
      <c r="AD32" s="39"/>
      <c r="AE32" s="39"/>
      <c r="AF32" s="39"/>
      <c r="AG32" s="39"/>
      <c r="AH32" s="78"/>
      <c r="AI32" s="33"/>
      <c r="AJ32" s="39"/>
      <c r="AK32" s="39"/>
      <c r="AL32" s="39"/>
      <c r="AM32" s="76"/>
      <c r="AN32" s="39"/>
      <c r="AO32" s="39"/>
      <c r="AP32" s="33"/>
      <c r="AQ32" s="77"/>
      <c r="AR32" s="39"/>
      <c r="AS32" s="39"/>
      <c r="AT32" s="76"/>
      <c r="AU32" s="39"/>
      <c r="AV32" s="78"/>
      <c r="AW32" s="33"/>
      <c r="AX32" s="77"/>
      <c r="AY32" s="39"/>
      <c r="AZ32" s="39"/>
      <c r="BA32" s="76"/>
      <c r="BB32" s="39"/>
      <c r="BC32" s="78"/>
      <c r="BD32" s="33"/>
      <c r="BE32" s="77"/>
      <c r="BF32" s="39"/>
      <c r="BG32" s="39"/>
      <c r="BH32" s="76"/>
      <c r="BI32" s="39"/>
      <c r="BJ32" s="78"/>
      <c r="BK32" s="33"/>
    </row>
    <row r="33" spans="1:63" ht="30" x14ac:dyDescent="0.35">
      <c r="A33" s="77"/>
      <c r="B33" s="39"/>
      <c r="C33" s="39"/>
      <c r="D33" s="39"/>
      <c r="E33" s="39"/>
      <c r="F33" s="73"/>
      <c r="G33" s="95">
        <f>Table148745323334353633132333435373[[#This Row],[Hours Worked]]*Table148745323334353633132333435373[[#This Row],[Rate]]</f>
        <v>0</v>
      </c>
      <c r="H33" s="116"/>
      <c r="I33" s="118">
        <f>IF(Table148745323334353633132333435373[[#This Row],[Equipment Used (Dropdown)]] &lt;&gt; "", RIGHT(Table148745323334353633132333435373[[#This Row],[Equipment Used (Dropdown)]],6),0)</f>
        <v>0</v>
      </c>
      <c r="J33" s="94"/>
      <c r="K33" s="95">
        <f>Table148745323334353633132333435373[[#This Row],[Rate (Auto selects)]]*Table148745323334353633132333435373[[#This Row],[Hours Used]]</f>
        <v>0</v>
      </c>
      <c r="M33" s="94" t="s">
        <v>99</v>
      </c>
      <c r="N33" s="94" t="s">
        <v>79</v>
      </c>
      <c r="O33" s="107">
        <v>112.35</v>
      </c>
      <c r="S33" s="33"/>
      <c r="T33" s="39"/>
      <c r="U33" s="39"/>
      <c r="V33" s="39"/>
      <c r="W33" s="39"/>
      <c r="X33" s="39"/>
      <c r="Y33" s="112">
        <f>IF(X33 &lt;&gt; "", RIGHT(Table1577531128384858688182838485878[[#This Row],[Class (Dropdown)]],6),0)</f>
        <v>0</v>
      </c>
      <c r="Z33" s="108"/>
      <c r="AA33" s="107"/>
      <c r="AB33" s="111">
        <f>Table1577531128384858688182838485878[[#This Row],[Rate (Auto fill)]]*Table1577531128384858688182838485878[[#This Row],[Hours Groomed]]</f>
        <v>0</v>
      </c>
      <c r="AC33" s="32"/>
      <c r="AD33" s="39"/>
      <c r="AE33" s="39"/>
      <c r="AF33" s="39"/>
      <c r="AG33" s="39"/>
      <c r="AH33" s="78"/>
      <c r="AI33" s="33"/>
      <c r="AJ33" s="39"/>
      <c r="AK33" s="39"/>
      <c r="AL33" s="39"/>
      <c r="AM33" s="76"/>
      <c r="AN33" s="39"/>
      <c r="AO33" s="39"/>
      <c r="AP33" s="33"/>
      <c r="AQ33" s="77"/>
      <c r="AR33" s="39"/>
      <c r="AS33" s="39"/>
      <c r="AT33" s="76"/>
      <c r="AU33" s="39"/>
      <c r="AV33" s="78"/>
      <c r="AW33" s="33"/>
      <c r="AX33" s="77"/>
      <c r="AY33" s="39"/>
      <c r="AZ33" s="39"/>
      <c r="BA33" s="76"/>
      <c r="BB33" s="39"/>
      <c r="BC33" s="78"/>
      <c r="BD33" s="33"/>
      <c r="BE33" s="77"/>
      <c r="BF33" s="39"/>
      <c r="BG33" s="39"/>
      <c r="BH33" s="76"/>
      <c r="BI33" s="39"/>
      <c r="BJ33" s="78"/>
      <c r="BK33" s="33"/>
    </row>
    <row r="34" spans="1:63" ht="30" x14ac:dyDescent="0.35">
      <c r="A34" s="77"/>
      <c r="B34" s="39"/>
      <c r="C34" s="39"/>
      <c r="D34" s="39"/>
      <c r="E34" s="39"/>
      <c r="F34" s="73"/>
      <c r="G34" s="95">
        <f>Table148745323334353633132333435373[[#This Row],[Hours Worked]]*Table148745323334353633132333435373[[#This Row],[Rate]]</f>
        <v>0</v>
      </c>
      <c r="H34" s="116"/>
      <c r="I34" s="118">
        <f>IF(Table148745323334353633132333435373[[#This Row],[Equipment Used (Dropdown)]] &lt;&gt; "", RIGHT(Table148745323334353633132333435373[[#This Row],[Equipment Used (Dropdown)]],6),0)</f>
        <v>0</v>
      </c>
      <c r="J34" s="94"/>
      <c r="K34" s="95">
        <f>Table148745323334353633132333435373[[#This Row],[Rate (Auto selects)]]*Table148745323334353633132333435373[[#This Row],[Hours Used]]</f>
        <v>0</v>
      </c>
      <c r="M34" s="94" t="s">
        <v>100</v>
      </c>
      <c r="N34" s="94" t="s">
        <v>80</v>
      </c>
      <c r="O34" s="107">
        <v>46.38</v>
      </c>
      <c r="S34" s="33"/>
      <c r="T34" s="39"/>
      <c r="U34" s="39"/>
      <c r="V34" s="39"/>
      <c r="W34" s="39"/>
      <c r="X34" s="39"/>
      <c r="Y34" s="112">
        <f>IF(X34 &lt;&gt; "", RIGHT(Table1577531128384858688182838485878[[#This Row],[Class (Dropdown)]],6),0)</f>
        <v>0</v>
      </c>
      <c r="Z34" s="108"/>
      <c r="AA34" s="107"/>
      <c r="AB34" s="111">
        <f>Table1577531128384858688182838485878[[#This Row],[Rate (Auto fill)]]*Table1577531128384858688182838485878[[#This Row],[Hours Groomed]]</f>
        <v>0</v>
      </c>
      <c r="AC34" s="32"/>
      <c r="AD34" s="39"/>
      <c r="AE34" s="39"/>
      <c r="AF34" s="39"/>
      <c r="AG34" s="39"/>
      <c r="AH34" s="78"/>
      <c r="AI34" s="33"/>
      <c r="AJ34" s="39"/>
      <c r="AK34" s="39"/>
      <c r="AL34" s="39"/>
      <c r="AM34" s="76"/>
      <c r="AN34" s="39"/>
      <c r="AO34" s="39"/>
      <c r="AP34" s="33"/>
      <c r="AQ34" s="77"/>
      <c r="AR34" s="39"/>
      <c r="AS34" s="39"/>
      <c r="AT34" s="76"/>
      <c r="AU34" s="39"/>
      <c r="AV34" s="78"/>
      <c r="AW34" s="33"/>
      <c r="AX34" s="77"/>
      <c r="AY34" s="39"/>
      <c r="AZ34" s="39"/>
      <c r="BA34" s="76"/>
      <c r="BB34" s="39"/>
      <c r="BC34" s="78"/>
      <c r="BD34" s="33"/>
      <c r="BE34" s="77"/>
      <c r="BF34" s="39"/>
      <c r="BG34" s="39"/>
      <c r="BH34" s="76"/>
      <c r="BI34" s="39"/>
      <c r="BJ34" s="78"/>
      <c r="BK34" s="33"/>
    </row>
    <row r="35" spans="1:63" ht="30" x14ac:dyDescent="0.35">
      <c r="A35" s="77"/>
      <c r="B35" s="39"/>
      <c r="C35" s="39"/>
      <c r="D35" s="39"/>
      <c r="E35" s="39"/>
      <c r="F35" s="73"/>
      <c r="G35" s="95">
        <f>Table148745323334353633132333435373[[#This Row],[Hours Worked]]*Table148745323334353633132333435373[[#This Row],[Rate]]</f>
        <v>0</v>
      </c>
      <c r="H35" s="116"/>
      <c r="I35" s="118">
        <f>IF(Table148745323334353633132333435373[[#This Row],[Equipment Used (Dropdown)]] &lt;&gt; "", RIGHT(Table148745323334353633132333435373[[#This Row],[Equipment Used (Dropdown)]],6),0)</f>
        <v>0</v>
      </c>
      <c r="J35" s="94"/>
      <c r="K35" s="95">
        <f>Table148745323334353633132333435373[[#This Row],[Rate (Auto selects)]]*Table148745323334353633132333435373[[#This Row],[Hours Used]]</f>
        <v>0</v>
      </c>
      <c r="M35" s="94" t="s">
        <v>101</v>
      </c>
      <c r="N35" s="94" t="s">
        <v>81</v>
      </c>
      <c r="O35" s="107">
        <v>111.43</v>
      </c>
      <c r="S35" s="33"/>
      <c r="T35" s="39"/>
      <c r="U35" s="39"/>
      <c r="V35" s="39"/>
      <c r="W35" s="39"/>
      <c r="X35" s="39"/>
      <c r="Y35" s="112">
        <f>IF(X35 &lt;&gt; "", RIGHT(Table1577531128384858688182838485878[[#This Row],[Class (Dropdown)]],6),0)</f>
        <v>0</v>
      </c>
      <c r="Z35" s="108"/>
      <c r="AA35" s="107"/>
      <c r="AB35" s="111">
        <f>Table1577531128384858688182838485878[[#This Row],[Rate (Auto fill)]]*Table1577531128384858688182838485878[[#This Row],[Hours Groomed]]</f>
        <v>0</v>
      </c>
      <c r="AC35" s="32"/>
      <c r="AD35" s="39"/>
      <c r="AE35" s="39"/>
      <c r="AF35" s="39"/>
      <c r="AG35" s="39"/>
      <c r="AH35" s="78"/>
      <c r="AI35" s="33"/>
      <c r="AJ35" s="39"/>
      <c r="AK35" s="39"/>
      <c r="AL35" s="39"/>
      <c r="AM35" s="76"/>
      <c r="AN35" s="39"/>
      <c r="AO35" s="39"/>
      <c r="AP35" s="33"/>
      <c r="AQ35" s="77"/>
      <c r="AR35" s="39"/>
      <c r="AS35" s="39"/>
      <c r="AT35" s="76"/>
      <c r="AU35" s="39"/>
      <c r="AV35" s="78"/>
      <c r="AW35" s="33"/>
      <c r="AX35" s="77"/>
      <c r="AY35" s="39"/>
      <c r="AZ35" s="39"/>
      <c r="BA35" s="76"/>
      <c r="BB35" s="39"/>
      <c r="BC35" s="78"/>
      <c r="BD35" s="33"/>
      <c r="BE35" s="77"/>
      <c r="BF35" s="39"/>
      <c r="BG35" s="39"/>
      <c r="BH35" s="76"/>
      <c r="BI35" s="39"/>
      <c r="BJ35" s="78"/>
      <c r="BK35" s="33"/>
    </row>
    <row r="36" spans="1:63" ht="30" x14ac:dyDescent="0.35">
      <c r="A36" s="77"/>
      <c r="B36" s="39"/>
      <c r="C36" s="39"/>
      <c r="D36" s="39"/>
      <c r="E36" s="39"/>
      <c r="F36" s="73"/>
      <c r="G36" s="95">
        <f>Table148745323334353633132333435373[[#This Row],[Hours Worked]]*Table148745323334353633132333435373[[#This Row],[Rate]]</f>
        <v>0</v>
      </c>
      <c r="H36" s="116"/>
      <c r="I36" s="118">
        <f>IF(Table148745323334353633132333435373[[#This Row],[Equipment Used (Dropdown)]] &lt;&gt; "", RIGHT(Table148745323334353633132333435373[[#This Row],[Equipment Used (Dropdown)]],6),0)</f>
        <v>0</v>
      </c>
      <c r="J36" s="94"/>
      <c r="K36" s="95">
        <f>Table148745323334353633132333435373[[#This Row],[Rate (Auto selects)]]*Table148745323334353633132333435373[[#This Row],[Hours Used]]</f>
        <v>0</v>
      </c>
      <c r="M36" s="94" t="s">
        <v>102</v>
      </c>
      <c r="N36" s="94" t="s">
        <v>82</v>
      </c>
      <c r="O36" s="107">
        <v>55.85</v>
      </c>
      <c r="S36" s="33"/>
      <c r="T36" s="39"/>
      <c r="U36" s="39"/>
      <c r="V36" s="39"/>
      <c r="W36" s="39"/>
      <c r="X36" s="39"/>
      <c r="Y36" s="112">
        <f>IF(X36 &lt;&gt; "", RIGHT(Table1577531128384858688182838485878[[#This Row],[Class (Dropdown)]],6),0)</f>
        <v>0</v>
      </c>
      <c r="Z36" s="108"/>
      <c r="AA36" s="107"/>
      <c r="AB36" s="111">
        <f>Table1577531128384858688182838485878[[#This Row],[Rate (Auto fill)]]*Table1577531128384858688182838485878[[#This Row],[Hours Groomed]]</f>
        <v>0</v>
      </c>
      <c r="AC36" s="32"/>
      <c r="AD36" s="39"/>
      <c r="AE36" s="39"/>
      <c r="AF36" s="39"/>
      <c r="AG36" s="39"/>
      <c r="AH36" s="78"/>
      <c r="AI36" s="33"/>
      <c r="AJ36" s="39"/>
      <c r="AK36" s="39"/>
      <c r="AL36" s="39"/>
      <c r="AM36" s="76"/>
      <c r="AN36" s="39"/>
      <c r="AO36" s="39"/>
      <c r="AP36" s="33"/>
      <c r="AQ36" s="77"/>
      <c r="AR36" s="39"/>
      <c r="AS36" s="39"/>
      <c r="AT36" s="76"/>
      <c r="AU36" s="39"/>
      <c r="AV36" s="78"/>
      <c r="AW36" s="33"/>
      <c r="AX36" s="77"/>
      <c r="AY36" s="39"/>
      <c r="AZ36" s="39"/>
      <c r="BA36" s="76"/>
      <c r="BB36" s="39"/>
      <c r="BC36" s="78"/>
      <c r="BD36" s="33"/>
      <c r="BE36" s="77"/>
      <c r="BF36" s="39"/>
      <c r="BG36" s="39"/>
      <c r="BH36" s="76"/>
      <c r="BI36" s="39"/>
      <c r="BJ36" s="78"/>
      <c r="BK36" s="33"/>
    </row>
    <row r="37" spans="1:63" ht="30" x14ac:dyDescent="0.35">
      <c r="A37" s="77"/>
      <c r="B37" s="39"/>
      <c r="C37" s="39"/>
      <c r="D37" s="39"/>
      <c r="E37" s="39"/>
      <c r="F37" s="73"/>
      <c r="G37" s="95">
        <f>Table148745323334353633132333435373[[#This Row],[Hours Worked]]*Table148745323334353633132333435373[[#This Row],[Rate]]</f>
        <v>0</v>
      </c>
      <c r="H37" s="116"/>
      <c r="I37" s="118">
        <f>IF(Table148745323334353633132333435373[[#This Row],[Equipment Used (Dropdown)]] &lt;&gt; "", RIGHT(Table148745323334353633132333435373[[#This Row],[Equipment Used (Dropdown)]],6),0)</f>
        <v>0</v>
      </c>
      <c r="J37" s="94"/>
      <c r="K37" s="95">
        <f>Table148745323334353633132333435373[[#This Row],[Rate (Auto selects)]]*Table148745323334353633132333435373[[#This Row],[Hours Used]]</f>
        <v>0</v>
      </c>
      <c r="M37" s="94" t="s">
        <v>103</v>
      </c>
      <c r="N37" s="94" t="s">
        <v>83</v>
      </c>
      <c r="O37" s="107">
        <v>68.040000000000006</v>
      </c>
      <c r="S37" s="33"/>
      <c r="T37" s="39"/>
      <c r="U37" s="39"/>
      <c r="V37" s="39"/>
      <c r="W37" s="39"/>
      <c r="X37" s="39"/>
      <c r="Y37" s="112">
        <f>IF(X37 &lt;&gt; "", RIGHT(Table1577531128384858688182838485878[[#This Row],[Class (Dropdown)]],6),0)</f>
        <v>0</v>
      </c>
      <c r="Z37" s="108"/>
      <c r="AA37" s="107"/>
      <c r="AB37" s="111">
        <f>Table1577531128384858688182838485878[[#This Row],[Rate (Auto fill)]]*Table1577531128384858688182838485878[[#This Row],[Hours Groomed]]</f>
        <v>0</v>
      </c>
      <c r="AC37" s="32"/>
      <c r="AD37" s="39"/>
      <c r="AE37" s="39"/>
      <c r="AF37" s="39"/>
      <c r="AG37" s="39"/>
      <c r="AH37" s="78"/>
      <c r="AI37" s="33"/>
      <c r="AJ37" s="39"/>
      <c r="AK37" s="39"/>
      <c r="AL37" s="39"/>
      <c r="AM37" s="76"/>
      <c r="AN37" s="39"/>
      <c r="AO37" s="39"/>
      <c r="AP37" s="33"/>
      <c r="AQ37" s="77"/>
      <c r="AR37" s="39"/>
      <c r="AS37" s="39"/>
      <c r="AT37" s="76"/>
      <c r="AU37" s="39"/>
      <c r="AV37" s="78"/>
      <c r="AW37" s="33"/>
      <c r="AX37" s="77"/>
      <c r="AY37" s="39"/>
      <c r="AZ37" s="39"/>
      <c r="BA37" s="76"/>
      <c r="BB37" s="39"/>
      <c r="BC37" s="78"/>
      <c r="BD37" s="33"/>
      <c r="BE37" s="77"/>
      <c r="BF37" s="39"/>
      <c r="BG37" s="39"/>
      <c r="BH37" s="76"/>
      <c r="BI37" s="39"/>
      <c r="BJ37" s="78"/>
      <c r="BK37" s="33"/>
    </row>
    <row r="38" spans="1:63" x14ac:dyDescent="0.35">
      <c r="A38" s="77"/>
      <c r="B38" s="39"/>
      <c r="C38" s="39"/>
      <c r="D38" s="39"/>
      <c r="E38" s="39"/>
      <c r="F38" s="73"/>
      <c r="G38" s="95">
        <f>Table148745323334353633132333435373[[#This Row],[Hours Worked]]*Table148745323334353633132333435373[[#This Row],[Rate]]</f>
        <v>0</v>
      </c>
      <c r="H38" s="116"/>
      <c r="I38" s="118">
        <f>IF(Table148745323334353633132333435373[[#This Row],[Equipment Used (Dropdown)]] &lt;&gt; "", RIGHT(Table148745323334353633132333435373[[#This Row],[Equipment Used (Dropdown)]],6),0)</f>
        <v>0</v>
      </c>
      <c r="J38" s="94"/>
      <c r="K38" s="95">
        <f>Table148745323334353633132333435373[[#This Row],[Rate (Auto selects)]]*Table148745323334353633132333435373[[#This Row],[Hours Used]]</f>
        <v>0</v>
      </c>
      <c r="S38" s="33"/>
      <c r="T38" s="39"/>
      <c r="U38" s="39"/>
      <c r="V38" s="39"/>
      <c r="W38" s="39"/>
      <c r="X38" s="39"/>
      <c r="Y38" s="112">
        <f>IF(X38 &lt;&gt; "", RIGHT(Table1577531128384858688182838485878[[#This Row],[Class (Dropdown)]],6),0)</f>
        <v>0</v>
      </c>
      <c r="Z38" s="108"/>
      <c r="AA38" s="107"/>
      <c r="AB38" s="111">
        <f>Table1577531128384858688182838485878[[#This Row],[Rate (Auto fill)]]*Table1577531128384858688182838485878[[#This Row],[Hours Groomed]]</f>
        <v>0</v>
      </c>
      <c r="AC38" s="32"/>
      <c r="AD38" s="39"/>
      <c r="AE38" s="39"/>
      <c r="AF38" s="39"/>
      <c r="AG38" s="39"/>
      <c r="AH38" s="78"/>
      <c r="AI38" s="33"/>
      <c r="AJ38" s="39"/>
      <c r="AK38" s="39"/>
      <c r="AL38" s="39"/>
      <c r="AM38" s="76"/>
      <c r="AN38" s="39"/>
      <c r="AO38" s="39"/>
      <c r="AP38" s="33"/>
      <c r="AQ38" s="77"/>
      <c r="AR38" s="39"/>
      <c r="AS38" s="39"/>
      <c r="AT38" s="76"/>
      <c r="AU38" s="39"/>
      <c r="AV38" s="78"/>
      <c r="AW38" s="33"/>
      <c r="AX38" s="77"/>
      <c r="AY38" s="39"/>
      <c r="AZ38" s="39"/>
      <c r="BA38" s="76"/>
      <c r="BB38" s="39"/>
      <c r="BC38" s="78"/>
      <c r="BD38" s="33"/>
      <c r="BE38" s="77"/>
      <c r="BF38" s="39"/>
      <c r="BG38" s="39"/>
      <c r="BH38" s="76"/>
      <c r="BI38" s="39"/>
      <c r="BJ38" s="78"/>
      <c r="BK38" s="33"/>
    </row>
    <row r="39" spans="1:63" x14ac:dyDescent="0.35">
      <c r="A39" s="77"/>
      <c r="B39" s="39"/>
      <c r="C39" s="39"/>
      <c r="D39" s="39"/>
      <c r="E39" s="39"/>
      <c r="F39" s="73"/>
      <c r="G39" s="95">
        <f>Table148745323334353633132333435373[[#This Row],[Hours Worked]]*Table148745323334353633132333435373[[#This Row],[Rate]]</f>
        <v>0</v>
      </c>
      <c r="H39" s="116"/>
      <c r="I39" s="118">
        <f>IF(Table148745323334353633132333435373[[#This Row],[Equipment Used (Dropdown)]] &lt;&gt; "", RIGHT(Table148745323334353633132333435373[[#This Row],[Equipment Used (Dropdown)]],6),0)</f>
        <v>0</v>
      </c>
      <c r="J39" s="94"/>
      <c r="K39" s="95">
        <f>Table148745323334353633132333435373[[#This Row],[Rate (Auto selects)]]*Table148745323334353633132333435373[[#This Row],[Hours Used]]</f>
        <v>0</v>
      </c>
      <c r="S39" s="33"/>
      <c r="T39" s="39"/>
      <c r="U39" s="39"/>
      <c r="V39" s="39"/>
      <c r="W39" s="39"/>
      <c r="X39" s="39"/>
      <c r="Y39" s="112">
        <f>IF(X39 &lt;&gt; "", RIGHT(Table1577531128384858688182838485878[[#This Row],[Class (Dropdown)]],6),0)</f>
        <v>0</v>
      </c>
      <c r="Z39" s="108"/>
      <c r="AA39" s="107"/>
      <c r="AB39" s="111">
        <f>Table1577531128384858688182838485878[[#This Row],[Rate (Auto fill)]]*Table1577531128384858688182838485878[[#This Row],[Hours Groomed]]</f>
        <v>0</v>
      </c>
      <c r="AC39" s="32"/>
      <c r="AD39" s="39"/>
      <c r="AE39" s="39"/>
      <c r="AF39" s="39"/>
      <c r="AG39" s="39"/>
      <c r="AH39" s="78"/>
      <c r="AI39" s="33"/>
      <c r="AJ39" s="39"/>
      <c r="AK39" s="39"/>
      <c r="AL39" s="39"/>
      <c r="AM39" s="76"/>
      <c r="AN39" s="39"/>
      <c r="AO39" s="39"/>
      <c r="AP39" s="33"/>
      <c r="AQ39" s="77"/>
      <c r="AR39" s="39"/>
      <c r="AS39" s="39"/>
      <c r="AT39" s="76"/>
      <c r="AU39" s="39"/>
      <c r="AV39" s="78"/>
      <c r="AW39" s="33"/>
      <c r="AX39" s="77"/>
      <c r="AY39" s="39"/>
      <c r="AZ39" s="39"/>
      <c r="BA39" s="76"/>
      <c r="BB39" s="39"/>
      <c r="BC39" s="78"/>
      <c r="BD39" s="33"/>
      <c r="BE39" s="77"/>
      <c r="BF39" s="39"/>
      <c r="BG39" s="39"/>
      <c r="BH39" s="76"/>
      <c r="BI39" s="39"/>
      <c r="BJ39" s="78"/>
      <c r="BK39" s="33"/>
    </row>
    <row r="40" spans="1:63" x14ac:dyDescent="0.35">
      <c r="A40" s="77"/>
      <c r="B40" s="39"/>
      <c r="C40" s="39"/>
      <c r="D40" s="39"/>
      <c r="E40" s="39"/>
      <c r="F40" s="73"/>
      <c r="G40" s="95">
        <f>Table148745323334353633132333435373[[#This Row],[Hours Worked]]*Table148745323334353633132333435373[[#This Row],[Rate]]</f>
        <v>0</v>
      </c>
      <c r="H40" s="116"/>
      <c r="I40" s="118">
        <f>IF(Table148745323334353633132333435373[[#This Row],[Equipment Used (Dropdown)]] &lt;&gt; "", RIGHT(Table148745323334353633132333435373[[#This Row],[Equipment Used (Dropdown)]],6),0)</f>
        <v>0</v>
      </c>
      <c r="J40" s="94"/>
      <c r="K40" s="95">
        <f>Table148745323334353633132333435373[[#This Row],[Rate (Auto selects)]]*Table148745323334353633132333435373[[#This Row],[Hours Used]]</f>
        <v>0</v>
      </c>
      <c r="S40" s="33"/>
      <c r="T40" s="39"/>
      <c r="U40" s="39"/>
      <c r="V40" s="39"/>
      <c r="W40" s="39"/>
      <c r="X40" s="39"/>
      <c r="Y40" s="112">
        <f>IF(X40 &lt;&gt; "", RIGHT(Table1577531128384858688182838485878[[#This Row],[Class (Dropdown)]],6),0)</f>
        <v>0</v>
      </c>
      <c r="Z40" s="108"/>
      <c r="AA40" s="107"/>
      <c r="AB40" s="111">
        <f>Table1577531128384858688182838485878[[#This Row],[Rate (Auto fill)]]*Table1577531128384858688182838485878[[#This Row],[Hours Groomed]]</f>
        <v>0</v>
      </c>
      <c r="AC40" s="32"/>
      <c r="AD40" s="39"/>
      <c r="AE40" s="39"/>
      <c r="AF40" s="39"/>
      <c r="AG40" s="39"/>
      <c r="AH40" s="78"/>
      <c r="AI40" s="33"/>
      <c r="AJ40" s="39"/>
      <c r="AK40" s="39"/>
      <c r="AL40" s="39"/>
      <c r="AM40" s="76"/>
      <c r="AN40" s="39"/>
      <c r="AO40" s="39"/>
      <c r="AP40" s="33"/>
      <c r="AQ40" s="77"/>
      <c r="AR40" s="39"/>
      <c r="AS40" s="39"/>
      <c r="AT40" s="76"/>
      <c r="AU40" s="39"/>
      <c r="AV40" s="78"/>
      <c r="AW40" s="33"/>
      <c r="AX40" s="77"/>
      <c r="AY40" s="39"/>
      <c r="AZ40" s="39"/>
      <c r="BA40" s="76"/>
      <c r="BB40" s="39"/>
      <c r="BC40" s="78"/>
      <c r="BD40" s="33"/>
      <c r="BE40" s="77"/>
      <c r="BF40" s="39"/>
      <c r="BG40" s="39"/>
      <c r="BH40" s="76"/>
      <c r="BI40" s="39"/>
      <c r="BJ40" s="78"/>
      <c r="BK40" s="33"/>
    </row>
    <row r="41" spans="1:63" x14ac:dyDescent="0.35">
      <c r="A41" s="77"/>
      <c r="B41" s="39"/>
      <c r="C41" s="39"/>
      <c r="D41" s="39"/>
      <c r="E41" s="39"/>
      <c r="F41" s="73"/>
      <c r="G41" s="95">
        <f>Table148745323334353633132333435373[[#This Row],[Hours Worked]]*Table148745323334353633132333435373[[#This Row],[Rate]]</f>
        <v>0</v>
      </c>
      <c r="H41" s="116"/>
      <c r="I41" s="118">
        <f>IF(Table148745323334353633132333435373[[#This Row],[Equipment Used (Dropdown)]] &lt;&gt; "", RIGHT(Table148745323334353633132333435373[[#This Row],[Equipment Used (Dropdown)]],6),0)</f>
        <v>0</v>
      </c>
      <c r="J41" s="94"/>
      <c r="K41" s="95">
        <f>Table148745323334353633132333435373[[#This Row],[Rate (Auto selects)]]*Table148745323334353633132333435373[[#This Row],[Hours Used]]</f>
        <v>0</v>
      </c>
      <c r="S41" s="33"/>
      <c r="T41" s="39"/>
      <c r="U41" s="39"/>
      <c r="V41" s="39"/>
      <c r="W41" s="39"/>
      <c r="X41" s="39"/>
      <c r="Y41" s="112">
        <f>IF(X41 &lt;&gt; "", RIGHT(Table1577531128384858688182838485878[[#This Row],[Class (Dropdown)]],6),0)</f>
        <v>0</v>
      </c>
      <c r="Z41" s="108"/>
      <c r="AA41" s="107"/>
      <c r="AB41" s="111">
        <f>Table1577531128384858688182838485878[[#This Row],[Rate (Auto fill)]]*Table1577531128384858688182838485878[[#This Row],[Hours Groomed]]</f>
        <v>0</v>
      </c>
      <c r="AC41" s="32"/>
      <c r="AD41" s="39"/>
      <c r="AE41" s="39"/>
      <c r="AF41" s="39"/>
      <c r="AG41" s="39"/>
      <c r="AH41" s="78"/>
      <c r="AI41" s="33"/>
      <c r="AJ41" s="39"/>
      <c r="AK41" s="39"/>
      <c r="AL41" s="39"/>
      <c r="AM41" s="76"/>
      <c r="AN41" s="39"/>
      <c r="AO41" s="39"/>
      <c r="AP41" s="33"/>
      <c r="AQ41" s="77"/>
      <c r="AR41" s="39"/>
      <c r="AS41" s="39"/>
      <c r="AT41" s="76"/>
      <c r="AU41" s="39"/>
      <c r="AV41" s="78"/>
      <c r="AW41" s="33"/>
      <c r="AX41" s="77"/>
      <c r="AY41" s="39"/>
      <c r="AZ41" s="39"/>
      <c r="BA41" s="76"/>
      <c r="BB41" s="39"/>
      <c r="BC41" s="78"/>
      <c r="BD41" s="33"/>
      <c r="BE41" s="77"/>
      <c r="BF41" s="39"/>
      <c r="BG41" s="39"/>
      <c r="BH41" s="76"/>
      <c r="BI41" s="39"/>
      <c r="BJ41" s="78"/>
      <c r="BK41" s="33"/>
    </row>
    <row r="42" spans="1:63" ht="15.6" thickBot="1" x14ac:dyDescent="0.4">
      <c r="A42" s="77"/>
      <c r="B42" s="39"/>
      <c r="C42" s="39"/>
      <c r="D42" s="39"/>
      <c r="E42" s="39"/>
      <c r="F42" s="73"/>
      <c r="G42" s="95">
        <f>Table148745323334353633132333435373[[#This Row],[Hours Worked]]*Table148745323334353633132333435373[[#This Row],[Rate]]</f>
        <v>0</v>
      </c>
      <c r="H42" s="116"/>
      <c r="I42" s="118">
        <f>IF(Table148745323334353633132333435373[[#This Row],[Equipment Used (Dropdown)]] &lt;&gt; "", RIGHT(Table148745323334353633132333435373[[#This Row],[Equipment Used (Dropdown)]],6),0)</f>
        <v>0</v>
      </c>
      <c r="J42" s="94"/>
      <c r="K42" s="95">
        <f>Table148745323334353633132333435373[[#This Row],[Rate (Auto selects)]]*Table148745323334353633132333435373[[#This Row],[Hours Used]]</f>
        <v>0</v>
      </c>
      <c r="S42" s="33"/>
      <c r="T42" s="39"/>
      <c r="U42" s="39"/>
      <c r="V42" s="39"/>
      <c r="W42" s="39"/>
      <c r="X42" s="39"/>
      <c r="Y42" s="112">
        <f>IF(X42 &lt;&gt; "", RIGHT(Table1577531128384858688182838485878[[#This Row],[Class (Dropdown)]],6),0)</f>
        <v>0</v>
      </c>
      <c r="Z42" s="108"/>
      <c r="AA42" s="107"/>
      <c r="AB42" s="111">
        <f>Table1577531128384858688182838485878[[#This Row],[Rate (Auto fill)]]*Table1577531128384858688182838485878[[#This Row],[Hours Groomed]]</f>
        <v>0</v>
      </c>
      <c r="AC42" s="32"/>
      <c r="AD42" s="39"/>
      <c r="AE42" s="82"/>
      <c r="AF42" s="82"/>
      <c r="AG42" s="82"/>
      <c r="AH42" s="83"/>
      <c r="AI42" s="33"/>
      <c r="AJ42" s="39"/>
      <c r="AK42" s="39"/>
      <c r="AL42" s="39"/>
      <c r="AM42" s="76"/>
      <c r="AN42" s="39"/>
      <c r="AO42" s="39"/>
      <c r="AP42" s="33"/>
      <c r="AQ42" s="77"/>
      <c r="AR42" s="39"/>
      <c r="AS42" s="39"/>
      <c r="AT42" s="76"/>
      <c r="AU42" s="39"/>
      <c r="AV42" s="78"/>
      <c r="AW42" s="33"/>
      <c r="AX42" s="77"/>
      <c r="AY42" s="39"/>
      <c r="AZ42" s="39"/>
      <c r="BA42" s="76"/>
      <c r="BB42" s="39"/>
      <c r="BC42" s="78"/>
      <c r="BD42" s="33"/>
      <c r="BE42" s="77"/>
      <c r="BF42" s="39"/>
      <c r="BG42" s="39"/>
      <c r="BH42" s="76"/>
      <c r="BI42" s="39"/>
      <c r="BJ42" s="78"/>
      <c r="BK42" s="33"/>
    </row>
    <row r="43" spans="1:63" x14ac:dyDescent="0.35">
      <c r="A43" s="77"/>
      <c r="B43" s="39"/>
      <c r="C43" s="39"/>
      <c r="D43" s="39"/>
      <c r="E43" s="39"/>
      <c r="F43" s="73"/>
      <c r="G43" s="95">
        <f>Table148745323334353633132333435373[[#This Row],[Hours Worked]]*Table148745323334353633132333435373[[#This Row],[Rate]]</f>
        <v>0</v>
      </c>
      <c r="H43" s="116"/>
      <c r="I43" s="118">
        <f>IF(Table148745323334353633132333435373[[#This Row],[Equipment Used (Dropdown)]] &lt;&gt; "", RIGHT(Table148745323334353633132333435373[[#This Row],[Equipment Used (Dropdown)]],6),0)</f>
        <v>0</v>
      </c>
      <c r="J43" s="94"/>
      <c r="K43" s="95">
        <f>Table148745323334353633132333435373[[#This Row],[Rate (Auto selects)]]*Table148745323334353633132333435373[[#This Row],[Hours Used]]</f>
        <v>0</v>
      </c>
      <c r="S43" s="33"/>
      <c r="T43" s="39"/>
      <c r="U43" s="39"/>
      <c r="V43" s="39"/>
      <c r="W43" s="39"/>
      <c r="X43" s="39"/>
      <c r="Y43" s="112">
        <f>IF(X43 &lt;&gt; "", RIGHT(Table1577531128384858688182838485878[[#This Row],[Class (Dropdown)]],6),0)</f>
        <v>0</v>
      </c>
      <c r="Z43" s="108"/>
      <c r="AA43" s="107"/>
      <c r="AB43" s="111">
        <f>Table1577531128384858688182838485878[[#This Row],[Rate (Auto fill)]]*Table1577531128384858688182838485878[[#This Row],[Hours Groomed]]</f>
        <v>0</v>
      </c>
      <c r="AC43" s="32"/>
      <c r="AD43" s="84"/>
      <c r="AE43" s="85"/>
      <c r="AF43" s="85"/>
      <c r="AI43" s="33"/>
      <c r="AJ43" s="39"/>
      <c r="AK43" s="39"/>
      <c r="AL43" s="39"/>
      <c r="AM43" s="76"/>
      <c r="AN43" s="39"/>
      <c r="AO43" s="39"/>
      <c r="AP43" s="33"/>
      <c r="AQ43" s="77"/>
      <c r="AR43" s="39"/>
      <c r="AS43" s="39"/>
      <c r="AT43" s="76"/>
      <c r="AU43" s="39"/>
      <c r="AV43" s="78"/>
      <c r="AW43" s="33"/>
      <c r="AX43" s="77"/>
      <c r="AY43" s="39"/>
      <c r="AZ43" s="39"/>
      <c r="BA43" s="76"/>
      <c r="BB43" s="39"/>
      <c r="BC43" s="78"/>
      <c r="BD43" s="33"/>
      <c r="BE43" s="77"/>
      <c r="BF43" s="39"/>
      <c r="BG43" s="39"/>
      <c r="BH43" s="76"/>
      <c r="BI43" s="39"/>
      <c r="BJ43" s="78"/>
      <c r="BK43" s="33"/>
    </row>
    <row r="44" spans="1:63" x14ac:dyDescent="0.35">
      <c r="A44" s="77"/>
      <c r="B44" s="39"/>
      <c r="C44" s="39"/>
      <c r="D44" s="39"/>
      <c r="E44" s="39"/>
      <c r="F44" s="73"/>
      <c r="G44" s="95">
        <f>Table148745323334353633132333435373[[#This Row],[Hours Worked]]*Table148745323334353633132333435373[[#This Row],[Rate]]</f>
        <v>0</v>
      </c>
      <c r="H44" s="116"/>
      <c r="I44" s="118">
        <f>IF(Table148745323334353633132333435373[[#This Row],[Equipment Used (Dropdown)]] &lt;&gt; "", RIGHT(Table148745323334353633132333435373[[#This Row],[Equipment Used (Dropdown)]],6),0)</f>
        <v>0</v>
      </c>
      <c r="J44" s="94"/>
      <c r="K44" s="95">
        <f>Table148745323334353633132333435373[[#This Row],[Rate (Auto selects)]]*Table148745323334353633132333435373[[#This Row],[Hours Used]]</f>
        <v>0</v>
      </c>
      <c r="S44" s="33"/>
      <c r="T44" s="39"/>
      <c r="U44" s="39"/>
      <c r="V44" s="39"/>
      <c r="W44" s="39"/>
      <c r="X44" s="39"/>
      <c r="Y44" s="112">
        <f>IF(X44 &lt;&gt; "", RIGHT(Table1577531128384858688182838485878[[#This Row],[Class (Dropdown)]],6),0)</f>
        <v>0</v>
      </c>
      <c r="Z44" s="108"/>
      <c r="AA44" s="107"/>
      <c r="AB44" s="111">
        <f>Table1577531128384858688182838485878[[#This Row],[Rate (Auto fill)]]*Table1577531128384858688182838485878[[#This Row],[Hours Groomed]]</f>
        <v>0</v>
      </c>
      <c r="AC44" s="32"/>
      <c r="AD44" s="84"/>
      <c r="AE44" s="85"/>
      <c r="AF44" s="85"/>
      <c r="AI44" s="33"/>
      <c r="AJ44" s="39"/>
      <c r="AK44" s="39"/>
      <c r="AL44" s="39"/>
      <c r="AM44" s="76"/>
      <c r="AN44" s="39"/>
      <c r="AO44" s="39"/>
      <c r="AP44" s="33"/>
      <c r="AQ44" s="77"/>
      <c r="AR44" s="39"/>
      <c r="AS44" s="39"/>
      <c r="AT44" s="76"/>
      <c r="AU44" s="39"/>
      <c r="AV44" s="78"/>
      <c r="AW44" s="33"/>
      <c r="AX44" s="77"/>
      <c r="AY44" s="39"/>
      <c r="AZ44" s="39"/>
      <c r="BA44" s="76"/>
      <c r="BB44" s="39"/>
      <c r="BC44" s="78"/>
      <c r="BD44" s="33"/>
      <c r="BE44" s="77"/>
      <c r="BF44" s="39"/>
      <c r="BG44" s="39"/>
      <c r="BH44" s="76"/>
      <c r="BI44" s="39"/>
      <c r="BJ44" s="78"/>
      <c r="BK44" s="33"/>
    </row>
    <row r="45" spans="1:63" x14ac:dyDescent="0.35">
      <c r="A45" s="77"/>
      <c r="B45" s="39"/>
      <c r="C45" s="39"/>
      <c r="D45" s="39"/>
      <c r="E45" s="39"/>
      <c r="F45" s="73"/>
      <c r="G45" s="95">
        <f>Table148745323334353633132333435373[[#This Row],[Hours Worked]]*Table148745323334353633132333435373[[#This Row],[Rate]]</f>
        <v>0</v>
      </c>
      <c r="H45" s="116"/>
      <c r="I45" s="118">
        <f>IF(Table148745323334353633132333435373[[#This Row],[Equipment Used (Dropdown)]] &lt;&gt; "", RIGHT(Table148745323334353633132333435373[[#This Row],[Equipment Used (Dropdown)]],6),0)</f>
        <v>0</v>
      </c>
      <c r="J45" s="94"/>
      <c r="K45" s="95">
        <f>Table148745323334353633132333435373[[#This Row],[Rate (Auto selects)]]*Table148745323334353633132333435373[[#This Row],[Hours Used]]</f>
        <v>0</v>
      </c>
      <c r="S45" s="33"/>
      <c r="T45" s="39"/>
      <c r="U45" s="39"/>
      <c r="V45" s="39"/>
      <c r="W45" s="39"/>
      <c r="X45" s="39"/>
      <c r="Y45" s="112">
        <f>IF(X45 &lt;&gt; "", RIGHT(Table1577531128384858688182838485878[[#This Row],[Class (Dropdown)]],6),0)</f>
        <v>0</v>
      </c>
      <c r="Z45" s="108"/>
      <c r="AA45" s="107"/>
      <c r="AB45" s="111">
        <f>Table1577531128384858688182838485878[[#This Row],[Rate (Auto fill)]]*Table1577531128384858688182838485878[[#This Row],[Hours Groomed]]</f>
        <v>0</v>
      </c>
      <c r="AC45" s="32"/>
      <c r="AD45" s="84"/>
      <c r="AE45" s="85"/>
      <c r="AF45" s="85"/>
      <c r="AI45" s="33"/>
      <c r="AJ45" s="39"/>
      <c r="AK45" s="39"/>
      <c r="AL45" s="39"/>
      <c r="AM45" s="76"/>
      <c r="AN45" s="39"/>
      <c r="AO45" s="39"/>
      <c r="AP45" s="33"/>
      <c r="AQ45" s="77"/>
      <c r="AR45" s="39"/>
      <c r="AS45" s="39"/>
      <c r="AT45" s="76"/>
      <c r="AU45" s="39"/>
      <c r="AV45" s="78"/>
      <c r="AW45" s="33"/>
      <c r="AX45" s="77"/>
      <c r="AY45" s="39"/>
      <c r="AZ45" s="39"/>
      <c r="BA45" s="76"/>
      <c r="BB45" s="39"/>
      <c r="BC45" s="78"/>
      <c r="BD45" s="33"/>
      <c r="BE45" s="77"/>
      <c r="BF45" s="39"/>
      <c r="BG45" s="39"/>
      <c r="BH45" s="76"/>
      <c r="BI45" s="39"/>
      <c r="BJ45" s="78"/>
      <c r="BK45" s="33"/>
    </row>
    <row r="46" spans="1:63" x14ac:dyDescent="0.35">
      <c r="A46" s="77"/>
      <c r="B46" s="39"/>
      <c r="C46" s="39"/>
      <c r="D46" s="39"/>
      <c r="E46" s="39"/>
      <c r="F46" s="73"/>
      <c r="G46" s="95">
        <f>Table148745323334353633132333435373[[#This Row],[Hours Worked]]*Table148745323334353633132333435373[[#This Row],[Rate]]</f>
        <v>0</v>
      </c>
      <c r="H46" s="116"/>
      <c r="I46" s="118">
        <f>IF(Table148745323334353633132333435373[[#This Row],[Equipment Used (Dropdown)]] &lt;&gt; "", RIGHT(Table148745323334353633132333435373[[#This Row],[Equipment Used (Dropdown)]],6),0)</f>
        <v>0</v>
      </c>
      <c r="J46" s="94"/>
      <c r="K46" s="95">
        <f>Table148745323334353633132333435373[[#This Row],[Rate (Auto selects)]]*Table148745323334353633132333435373[[#This Row],[Hours Used]]</f>
        <v>0</v>
      </c>
      <c r="S46" s="33"/>
      <c r="T46" s="39"/>
      <c r="U46" s="39"/>
      <c r="V46" s="39"/>
      <c r="W46" s="39"/>
      <c r="X46" s="39"/>
      <c r="Y46" s="112">
        <f>IF(X46 &lt;&gt; "", RIGHT(Table1577531128384858688182838485878[[#This Row],[Class (Dropdown)]],6),0)</f>
        <v>0</v>
      </c>
      <c r="Z46" s="108"/>
      <c r="AA46" s="107"/>
      <c r="AB46" s="111">
        <f>Table1577531128384858688182838485878[[#This Row],[Rate (Auto fill)]]*Table1577531128384858688182838485878[[#This Row],[Hours Groomed]]</f>
        <v>0</v>
      </c>
      <c r="AC46" s="32"/>
      <c r="AD46" s="84"/>
      <c r="AE46" s="85"/>
      <c r="AF46" s="85"/>
      <c r="AI46" s="33"/>
      <c r="AJ46" s="39"/>
      <c r="AK46" s="39"/>
      <c r="AL46" s="39"/>
      <c r="AM46" s="76"/>
      <c r="AN46" s="39"/>
      <c r="AO46" s="39"/>
      <c r="AP46" s="33"/>
      <c r="AQ46" s="77"/>
      <c r="AR46" s="39"/>
      <c r="AS46" s="39"/>
      <c r="AT46" s="76"/>
      <c r="AU46" s="39"/>
      <c r="AV46" s="78"/>
      <c r="AW46" s="33"/>
      <c r="AX46" s="77"/>
      <c r="AY46" s="39"/>
      <c r="AZ46" s="39"/>
      <c r="BA46" s="76"/>
      <c r="BB46" s="39"/>
      <c r="BC46" s="78"/>
      <c r="BD46" s="33"/>
      <c r="BE46" s="77"/>
      <c r="BF46" s="39"/>
      <c r="BG46" s="39"/>
      <c r="BH46" s="76"/>
      <c r="BI46" s="39"/>
      <c r="BJ46" s="78"/>
      <c r="BK46" s="33"/>
    </row>
    <row r="47" spans="1:63" x14ac:dyDescent="0.35">
      <c r="A47" s="77"/>
      <c r="B47" s="39"/>
      <c r="C47" s="39"/>
      <c r="D47" s="39"/>
      <c r="E47" s="39"/>
      <c r="F47" s="73"/>
      <c r="G47" s="95">
        <f>Table148745323334353633132333435373[[#This Row],[Hours Worked]]*Table148745323334353633132333435373[[#This Row],[Rate]]</f>
        <v>0</v>
      </c>
      <c r="H47" s="116"/>
      <c r="I47" s="118">
        <f>IF(Table148745323334353633132333435373[[#This Row],[Equipment Used (Dropdown)]] &lt;&gt; "", RIGHT(Table148745323334353633132333435373[[#This Row],[Equipment Used (Dropdown)]],6),0)</f>
        <v>0</v>
      </c>
      <c r="J47" s="94"/>
      <c r="K47" s="95">
        <f>Table148745323334353633132333435373[[#This Row],[Rate (Auto selects)]]*Table148745323334353633132333435373[[#This Row],[Hours Used]]</f>
        <v>0</v>
      </c>
      <c r="S47" s="33"/>
      <c r="T47" s="39"/>
      <c r="U47" s="39"/>
      <c r="V47" s="39"/>
      <c r="W47" s="39"/>
      <c r="X47" s="39"/>
      <c r="Y47" s="112">
        <f>IF(X47 &lt;&gt; "", RIGHT(Table1577531128384858688182838485878[[#This Row],[Class (Dropdown)]],6),0)</f>
        <v>0</v>
      </c>
      <c r="Z47" s="108"/>
      <c r="AA47" s="107"/>
      <c r="AB47" s="111">
        <f>Table1577531128384858688182838485878[[#This Row],[Rate (Auto fill)]]*Table1577531128384858688182838485878[[#This Row],[Hours Groomed]]</f>
        <v>0</v>
      </c>
      <c r="AC47" s="32"/>
      <c r="AD47" s="84"/>
      <c r="AE47" s="85"/>
      <c r="AF47" s="85"/>
      <c r="AI47" s="33"/>
      <c r="AJ47" s="39"/>
      <c r="AK47" s="39"/>
      <c r="AL47" s="39"/>
      <c r="AM47" s="76"/>
      <c r="AN47" s="39"/>
      <c r="AO47" s="39"/>
      <c r="AP47" s="33"/>
      <c r="AQ47" s="77"/>
      <c r="AR47" s="39"/>
      <c r="AS47" s="39"/>
      <c r="AT47" s="76"/>
      <c r="AU47" s="39"/>
      <c r="AV47" s="78"/>
      <c r="AW47" s="33"/>
      <c r="AX47" s="77"/>
      <c r="AY47" s="39"/>
      <c r="AZ47" s="39"/>
      <c r="BA47" s="76"/>
      <c r="BB47" s="39"/>
      <c r="BC47" s="78"/>
      <c r="BD47" s="33"/>
      <c r="BE47" s="77"/>
      <c r="BF47" s="39"/>
      <c r="BG47" s="39"/>
      <c r="BH47" s="76"/>
      <c r="BI47" s="39"/>
      <c r="BJ47" s="78"/>
      <c r="BK47" s="33"/>
    </row>
    <row r="48" spans="1:63" x14ac:dyDescent="0.35">
      <c r="A48" s="77"/>
      <c r="B48" s="39"/>
      <c r="C48" s="39"/>
      <c r="D48" s="39"/>
      <c r="E48" s="39"/>
      <c r="F48" s="73"/>
      <c r="G48" s="95">
        <f>Table148745323334353633132333435373[[#This Row],[Hours Worked]]*Table148745323334353633132333435373[[#This Row],[Rate]]</f>
        <v>0</v>
      </c>
      <c r="H48" s="116"/>
      <c r="I48" s="118">
        <f>IF(Table148745323334353633132333435373[[#This Row],[Equipment Used (Dropdown)]] &lt;&gt; "", RIGHT(Table148745323334353633132333435373[[#This Row],[Equipment Used (Dropdown)]],6),0)</f>
        <v>0</v>
      </c>
      <c r="J48" s="94"/>
      <c r="K48" s="95">
        <f>Table148745323334353633132333435373[[#This Row],[Rate (Auto selects)]]*Table148745323334353633132333435373[[#This Row],[Hours Used]]</f>
        <v>0</v>
      </c>
      <c r="S48" s="33"/>
      <c r="T48" s="39"/>
      <c r="U48" s="39"/>
      <c r="V48" s="39"/>
      <c r="W48" s="39"/>
      <c r="X48" s="39"/>
      <c r="Y48" s="112">
        <f>IF(X48 &lt;&gt; "", RIGHT(Table1577531128384858688182838485878[[#This Row],[Class (Dropdown)]],6),0)</f>
        <v>0</v>
      </c>
      <c r="Z48" s="108"/>
      <c r="AA48" s="107"/>
      <c r="AB48" s="111">
        <f>Table1577531128384858688182838485878[[#This Row],[Rate (Auto fill)]]*Table1577531128384858688182838485878[[#This Row],[Hours Groomed]]</f>
        <v>0</v>
      </c>
      <c r="AC48" s="32"/>
      <c r="AD48" s="84"/>
      <c r="AE48" s="85"/>
      <c r="AF48" s="85"/>
      <c r="AI48" s="33"/>
      <c r="AJ48" s="39"/>
      <c r="AK48" s="39"/>
      <c r="AL48" s="39"/>
      <c r="AM48" s="76"/>
      <c r="AN48" s="39"/>
      <c r="AO48" s="39"/>
      <c r="AP48" s="33"/>
      <c r="AQ48" s="77"/>
      <c r="AR48" s="39"/>
      <c r="AS48" s="39"/>
      <c r="AT48" s="76"/>
      <c r="AU48" s="39"/>
      <c r="AV48" s="78"/>
      <c r="AW48" s="33"/>
      <c r="AX48" s="77"/>
      <c r="AY48" s="39"/>
      <c r="AZ48" s="39"/>
      <c r="BA48" s="76"/>
      <c r="BB48" s="39"/>
      <c r="BC48" s="78"/>
      <c r="BD48" s="33"/>
      <c r="BE48" s="77"/>
      <c r="BF48" s="39"/>
      <c r="BG48" s="39"/>
      <c r="BH48" s="76"/>
      <c r="BI48" s="39"/>
      <c r="BJ48" s="78"/>
      <c r="BK48" s="33"/>
    </row>
    <row r="49" spans="1:63" x14ac:dyDescent="0.35">
      <c r="A49" s="77"/>
      <c r="B49" s="39"/>
      <c r="C49" s="39"/>
      <c r="D49" s="39"/>
      <c r="E49" s="39"/>
      <c r="F49" s="73"/>
      <c r="G49" s="95">
        <f>Table148745323334353633132333435373[[#This Row],[Hours Worked]]*Table148745323334353633132333435373[[#This Row],[Rate]]</f>
        <v>0</v>
      </c>
      <c r="H49" s="116"/>
      <c r="I49" s="118">
        <f>IF(Table148745323334353633132333435373[[#This Row],[Equipment Used (Dropdown)]] &lt;&gt; "", RIGHT(Table148745323334353633132333435373[[#This Row],[Equipment Used (Dropdown)]],6),0)</f>
        <v>0</v>
      </c>
      <c r="J49" s="94"/>
      <c r="K49" s="95">
        <f>Table148745323334353633132333435373[[#This Row],[Rate (Auto selects)]]*Table148745323334353633132333435373[[#This Row],[Hours Used]]</f>
        <v>0</v>
      </c>
      <c r="S49" s="33"/>
      <c r="T49" s="39"/>
      <c r="U49" s="39"/>
      <c r="V49" s="39"/>
      <c r="W49" s="39"/>
      <c r="X49" s="39"/>
      <c r="Y49" s="112">
        <f>IF(X49 &lt;&gt; "", RIGHT(Table1577531128384858688182838485878[[#This Row],[Class (Dropdown)]],6),0)</f>
        <v>0</v>
      </c>
      <c r="Z49" s="108"/>
      <c r="AA49" s="107"/>
      <c r="AB49" s="111">
        <f>Table1577531128384858688182838485878[[#This Row],[Rate (Auto fill)]]*Table1577531128384858688182838485878[[#This Row],[Hours Groomed]]</f>
        <v>0</v>
      </c>
      <c r="AC49" s="32"/>
      <c r="AD49" s="84"/>
      <c r="AE49" s="85"/>
      <c r="AF49" s="85"/>
      <c r="AI49" s="33"/>
      <c r="AJ49" s="39"/>
      <c r="AK49" s="39"/>
      <c r="AL49" s="39"/>
      <c r="AM49" s="76"/>
      <c r="AN49" s="39"/>
      <c r="AO49" s="39"/>
      <c r="AP49" s="33"/>
      <c r="AQ49" s="77"/>
      <c r="AR49" s="39"/>
      <c r="AS49" s="39"/>
      <c r="AT49" s="76"/>
      <c r="AU49" s="39"/>
      <c r="AV49" s="78"/>
      <c r="AW49" s="33"/>
      <c r="AX49" s="77"/>
      <c r="AY49" s="39"/>
      <c r="AZ49" s="39"/>
      <c r="BA49" s="76"/>
      <c r="BB49" s="39"/>
      <c r="BC49" s="78"/>
      <c r="BD49" s="33"/>
      <c r="BE49" s="77"/>
      <c r="BF49" s="39"/>
      <c r="BG49" s="39"/>
      <c r="BH49" s="76"/>
      <c r="BI49" s="39"/>
      <c r="BJ49" s="78"/>
      <c r="BK49" s="33"/>
    </row>
    <row r="50" spans="1:63" x14ac:dyDescent="0.35">
      <c r="A50" s="77"/>
      <c r="B50" s="39"/>
      <c r="C50" s="39"/>
      <c r="D50" s="39"/>
      <c r="E50" s="39"/>
      <c r="F50" s="73"/>
      <c r="G50" s="95">
        <f>Table148745323334353633132333435373[[#This Row],[Hours Worked]]*Table148745323334353633132333435373[[#This Row],[Rate]]</f>
        <v>0</v>
      </c>
      <c r="H50" s="116"/>
      <c r="I50" s="118">
        <f>IF(Table148745323334353633132333435373[[#This Row],[Equipment Used (Dropdown)]] &lt;&gt; "", RIGHT(Table148745323334353633132333435373[[#This Row],[Equipment Used (Dropdown)]],6),0)</f>
        <v>0</v>
      </c>
      <c r="J50" s="94"/>
      <c r="K50" s="95">
        <f>Table148745323334353633132333435373[[#This Row],[Rate (Auto selects)]]*Table148745323334353633132333435373[[#This Row],[Hours Used]]</f>
        <v>0</v>
      </c>
      <c r="S50" s="33"/>
      <c r="T50" s="39"/>
      <c r="U50" s="39"/>
      <c r="V50" s="39"/>
      <c r="W50" s="39"/>
      <c r="X50" s="39"/>
      <c r="Y50" s="112">
        <f>IF(X50 &lt;&gt; "", RIGHT(Table1577531128384858688182838485878[[#This Row],[Class (Dropdown)]],6),0)</f>
        <v>0</v>
      </c>
      <c r="Z50" s="108"/>
      <c r="AA50" s="107"/>
      <c r="AB50" s="111">
        <f>Table1577531128384858688182838485878[[#This Row],[Rate (Auto fill)]]*Table1577531128384858688182838485878[[#This Row],[Hours Groomed]]</f>
        <v>0</v>
      </c>
      <c r="AC50" s="32"/>
      <c r="AD50" s="84"/>
      <c r="AE50" s="85"/>
      <c r="AF50" s="85"/>
      <c r="AI50" s="33"/>
      <c r="AJ50" s="39"/>
      <c r="AK50" s="39"/>
      <c r="AL50" s="39"/>
      <c r="AM50" s="76"/>
      <c r="AN50" s="39"/>
      <c r="AO50" s="39"/>
      <c r="AP50" s="33"/>
      <c r="AQ50" s="77"/>
      <c r="AR50" s="39"/>
      <c r="AS50" s="39"/>
      <c r="AT50" s="76"/>
      <c r="AU50" s="39"/>
      <c r="AV50" s="78"/>
      <c r="AW50" s="33"/>
      <c r="AX50" s="77"/>
      <c r="AY50" s="39"/>
      <c r="AZ50" s="39"/>
      <c r="BA50" s="76"/>
      <c r="BB50" s="39"/>
      <c r="BC50" s="78"/>
      <c r="BD50" s="33"/>
      <c r="BE50" s="77"/>
      <c r="BF50" s="39"/>
      <c r="BG50" s="39"/>
      <c r="BH50" s="76"/>
      <c r="BI50" s="39"/>
      <c r="BJ50" s="78"/>
      <c r="BK50" s="33"/>
    </row>
    <row r="51" spans="1:63" x14ac:dyDescent="0.35">
      <c r="A51" s="77"/>
      <c r="B51" s="39"/>
      <c r="C51" s="39"/>
      <c r="D51" s="39"/>
      <c r="E51" s="39"/>
      <c r="F51" s="73"/>
      <c r="G51" s="95">
        <f>Table148745323334353633132333435373[[#This Row],[Hours Worked]]*Table148745323334353633132333435373[[#This Row],[Rate]]</f>
        <v>0</v>
      </c>
      <c r="H51" s="116"/>
      <c r="I51" s="118">
        <f>IF(Table148745323334353633132333435373[[#This Row],[Equipment Used (Dropdown)]] &lt;&gt; "", RIGHT(Table148745323334353633132333435373[[#This Row],[Equipment Used (Dropdown)]],6),0)</f>
        <v>0</v>
      </c>
      <c r="J51" s="94"/>
      <c r="K51" s="95">
        <f>Table148745323334353633132333435373[[#This Row],[Rate (Auto selects)]]*Table148745323334353633132333435373[[#This Row],[Hours Used]]</f>
        <v>0</v>
      </c>
      <c r="S51" s="33"/>
      <c r="T51" s="39"/>
      <c r="U51" s="39"/>
      <c r="V51" s="39"/>
      <c r="W51" s="39"/>
      <c r="X51" s="39"/>
      <c r="Y51" s="112">
        <f>IF(X51 &lt;&gt; "", RIGHT(Table1577531128384858688182838485878[[#This Row],[Class (Dropdown)]],6),0)</f>
        <v>0</v>
      </c>
      <c r="Z51" s="108"/>
      <c r="AA51" s="107"/>
      <c r="AB51" s="111">
        <f>Table1577531128384858688182838485878[[#This Row],[Rate (Auto fill)]]*Table1577531128384858688182838485878[[#This Row],[Hours Groomed]]</f>
        <v>0</v>
      </c>
      <c r="AC51" s="32"/>
      <c r="AD51" s="84"/>
      <c r="AE51" s="85"/>
      <c r="AF51" s="85"/>
      <c r="AI51" s="33"/>
      <c r="AJ51" s="39"/>
      <c r="AK51" s="39"/>
      <c r="AL51" s="39"/>
      <c r="AM51" s="76"/>
      <c r="AN51" s="39"/>
      <c r="AO51" s="39"/>
      <c r="AP51" s="33"/>
      <c r="AQ51" s="77"/>
      <c r="AR51" s="39"/>
      <c r="AS51" s="39"/>
      <c r="AT51" s="76"/>
      <c r="AU51" s="39"/>
      <c r="AV51" s="78"/>
      <c r="AW51" s="33"/>
      <c r="AX51" s="77"/>
      <c r="AY51" s="39"/>
      <c r="AZ51" s="39"/>
      <c r="BA51" s="76"/>
      <c r="BB51" s="39"/>
      <c r="BC51" s="78"/>
      <c r="BD51" s="33"/>
      <c r="BE51" s="77"/>
      <c r="BF51" s="39"/>
      <c r="BG51" s="39"/>
      <c r="BH51" s="76"/>
      <c r="BI51" s="39"/>
      <c r="BJ51" s="78"/>
      <c r="BK51" s="33"/>
    </row>
    <row r="52" spans="1:63" x14ac:dyDescent="0.35">
      <c r="A52" s="77"/>
      <c r="B52" s="39"/>
      <c r="C52" s="39"/>
      <c r="D52" s="39"/>
      <c r="E52" s="39"/>
      <c r="F52" s="73"/>
      <c r="G52" s="95">
        <f>Table148745323334353633132333435373[[#This Row],[Hours Worked]]*Table148745323334353633132333435373[[#This Row],[Rate]]</f>
        <v>0</v>
      </c>
      <c r="H52" s="116"/>
      <c r="I52" s="118">
        <f>IF(Table148745323334353633132333435373[[#This Row],[Equipment Used (Dropdown)]] &lt;&gt; "", RIGHT(Table148745323334353633132333435373[[#This Row],[Equipment Used (Dropdown)]],6),0)</f>
        <v>0</v>
      </c>
      <c r="J52" s="94"/>
      <c r="K52" s="95">
        <f>Table148745323334353633132333435373[[#This Row],[Rate (Auto selects)]]*Table148745323334353633132333435373[[#This Row],[Hours Used]]</f>
        <v>0</v>
      </c>
      <c r="S52" s="33"/>
      <c r="T52" s="39"/>
      <c r="U52" s="39"/>
      <c r="V52" s="39"/>
      <c r="W52" s="39"/>
      <c r="X52" s="39"/>
      <c r="Y52" s="112">
        <f>IF(X52 &lt;&gt; "", RIGHT(Table1577531128384858688182838485878[[#This Row],[Class (Dropdown)]],6),0)</f>
        <v>0</v>
      </c>
      <c r="Z52" s="108"/>
      <c r="AA52" s="107"/>
      <c r="AB52" s="111">
        <f>Table1577531128384858688182838485878[[#This Row],[Rate (Auto fill)]]*Table1577531128384858688182838485878[[#This Row],[Hours Groomed]]</f>
        <v>0</v>
      </c>
      <c r="AC52" s="32"/>
      <c r="AD52" s="84"/>
      <c r="AE52" s="85"/>
      <c r="AF52" s="85"/>
      <c r="AI52" s="33"/>
      <c r="AJ52" s="39"/>
      <c r="AK52" s="39"/>
      <c r="AL52" s="39"/>
      <c r="AM52" s="76"/>
      <c r="AN52" s="39"/>
      <c r="AO52" s="39"/>
      <c r="AP52" s="33"/>
      <c r="AQ52" s="77"/>
      <c r="AR52" s="39"/>
      <c r="AS52" s="39"/>
      <c r="AT52" s="76"/>
      <c r="AU52" s="39"/>
      <c r="AV52" s="78"/>
      <c r="AW52" s="33"/>
      <c r="AX52" s="77"/>
      <c r="AY52" s="39"/>
      <c r="AZ52" s="39"/>
      <c r="BA52" s="76"/>
      <c r="BB52" s="39"/>
      <c r="BC52" s="78"/>
      <c r="BD52" s="33"/>
      <c r="BE52" s="77"/>
      <c r="BF52" s="39"/>
      <c r="BG52" s="39"/>
      <c r="BH52" s="76"/>
      <c r="BI52" s="39"/>
      <c r="BJ52" s="78"/>
      <c r="BK52" s="33"/>
    </row>
    <row r="53" spans="1:63" x14ac:dyDescent="0.35">
      <c r="A53" s="77"/>
      <c r="B53" s="39"/>
      <c r="C53" s="39"/>
      <c r="D53" s="39"/>
      <c r="E53" s="39"/>
      <c r="F53" s="73"/>
      <c r="G53" s="95">
        <f>Table148745323334353633132333435373[[#This Row],[Hours Worked]]*Table148745323334353633132333435373[[#This Row],[Rate]]</f>
        <v>0</v>
      </c>
      <c r="H53" s="116"/>
      <c r="I53" s="118">
        <f>IF(Table148745323334353633132333435373[[#This Row],[Equipment Used (Dropdown)]] &lt;&gt; "", RIGHT(Table148745323334353633132333435373[[#This Row],[Equipment Used (Dropdown)]],6),0)</f>
        <v>0</v>
      </c>
      <c r="J53" s="94"/>
      <c r="K53" s="95">
        <f>Table148745323334353633132333435373[[#This Row],[Rate (Auto selects)]]*Table148745323334353633132333435373[[#This Row],[Hours Used]]</f>
        <v>0</v>
      </c>
      <c r="S53" s="33"/>
      <c r="T53" s="39"/>
      <c r="U53" s="39"/>
      <c r="V53" s="39"/>
      <c r="W53" s="39"/>
      <c r="X53" s="39"/>
      <c r="Y53" s="112">
        <f>IF(X53 &lt;&gt; "", RIGHT(Table1577531128384858688182838485878[[#This Row],[Class (Dropdown)]],6),0)</f>
        <v>0</v>
      </c>
      <c r="Z53" s="108"/>
      <c r="AA53" s="107"/>
      <c r="AB53" s="111">
        <f>Table1577531128384858688182838485878[[#This Row],[Rate (Auto fill)]]*Table1577531128384858688182838485878[[#This Row],[Hours Groomed]]</f>
        <v>0</v>
      </c>
      <c r="AC53" s="32"/>
      <c r="AD53" s="84"/>
      <c r="AE53" s="85"/>
      <c r="AF53" s="85"/>
      <c r="AI53" s="33"/>
      <c r="AJ53" s="39"/>
      <c r="AK53" s="39"/>
      <c r="AL53" s="39"/>
      <c r="AM53" s="76"/>
      <c r="AN53" s="39"/>
      <c r="AO53" s="39"/>
      <c r="AP53" s="33"/>
      <c r="AQ53" s="77"/>
      <c r="AR53" s="39"/>
      <c r="AS53" s="39"/>
      <c r="AT53" s="76"/>
      <c r="AU53" s="39"/>
      <c r="AV53" s="78"/>
      <c r="AW53" s="33"/>
      <c r="AX53" s="77"/>
      <c r="AY53" s="39"/>
      <c r="AZ53" s="39"/>
      <c r="BA53" s="76"/>
      <c r="BB53" s="39"/>
      <c r="BC53" s="78"/>
      <c r="BD53" s="33"/>
      <c r="BE53" s="77"/>
      <c r="BF53" s="39"/>
      <c r="BG53" s="39"/>
      <c r="BH53" s="76"/>
      <c r="BI53" s="39"/>
      <c r="BJ53" s="78"/>
      <c r="BK53" s="33"/>
    </row>
    <row r="54" spans="1:63" x14ac:dyDescent="0.35">
      <c r="A54" s="77"/>
      <c r="B54" s="39"/>
      <c r="C54" s="39"/>
      <c r="D54" s="39"/>
      <c r="E54" s="39"/>
      <c r="F54" s="73"/>
      <c r="G54" s="95">
        <f>Table148745323334353633132333435373[[#This Row],[Hours Worked]]*Table148745323334353633132333435373[[#This Row],[Rate]]</f>
        <v>0</v>
      </c>
      <c r="H54" s="116"/>
      <c r="I54" s="118">
        <f>IF(Table148745323334353633132333435373[[#This Row],[Equipment Used (Dropdown)]] &lt;&gt; "", RIGHT(Table148745323334353633132333435373[[#This Row],[Equipment Used (Dropdown)]],6),0)</f>
        <v>0</v>
      </c>
      <c r="J54" s="94"/>
      <c r="K54" s="95">
        <f>Table148745323334353633132333435373[[#This Row],[Rate (Auto selects)]]*Table148745323334353633132333435373[[#This Row],[Hours Used]]</f>
        <v>0</v>
      </c>
      <c r="S54" s="33"/>
      <c r="T54" s="39"/>
      <c r="U54" s="39"/>
      <c r="V54" s="39"/>
      <c r="W54" s="39"/>
      <c r="X54" s="39"/>
      <c r="Y54" s="112">
        <f>IF(X54 &lt;&gt; "", RIGHT(Table1577531128384858688182838485878[[#This Row],[Class (Dropdown)]],6),0)</f>
        <v>0</v>
      </c>
      <c r="Z54" s="108"/>
      <c r="AA54" s="107"/>
      <c r="AB54" s="111">
        <f>Table1577531128384858688182838485878[[#This Row],[Rate (Auto fill)]]*Table1577531128384858688182838485878[[#This Row],[Hours Groomed]]</f>
        <v>0</v>
      </c>
      <c r="AC54" s="32"/>
      <c r="AD54" s="84"/>
      <c r="AE54" s="85"/>
      <c r="AF54" s="85"/>
      <c r="AI54" s="33"/>
      <c r="AJ54" s="39"/>
      <c r="AK54" s="39"/>
      <c r="AL54" s="39"/>
      <c r="AM54" s="76"/>
      <c r="AN54" s="39"/>
      <c r="AO54" s="39"/>
      <c r="AP54" s="33"/>
      <c r="AQ54" s="77"/>
      <c r="AR54" s="39"/>
      <c r="AS54" s="39"/>
      <c r="AT54" s="76"/>
      <c r="AU54" s="39"/>
      <c r="AV54" s="78"/>
      <c r="AW54" s="33"/>
      <c r="AX54" s="77"/>
      <c r="AY54" s="39"/>
      <c r="AZ54" s="39"/>
      <c r="BA54" s="76"/>
      <c r="BB54" s="39"/>
      <c r="BC54" s="78"/>
      <c r="BD54" s="33"/>
      <c r="BE54" s="77"/>
      <c r="BF54" s="39"/>
      <c r="BG54" s="39"/>
      <c r="BH54" s="76"/>
      <c r="BI54" s="39"/>
      <c r="BJ54" s="78"/>
      <c r="BK54" s="33"/>
    </row>
    <row r="55" spans="1:63" x14ac:dyDescent="0.35">
      <c r="A55" s="77"/>
      <c r="B55" s="39"/>
      <c r="C55" s="39"/>
      <c r="D55" s="39"/>
      <c r="E55" s="39"/>
      <c r="F55" s="73"/>
      <c r="G55" s="95">
        <f>Table148745323334353633132333435373[[#This Row],[Hours Worked]]*Table148745323334353633132333435373[[#This Row],[Rate]]</f>
        <v>0</v>
      </c>
      <c r="H55" s="116"/>
      <c r="I55" s="118">
        <f>IF(Table148745323334353633132333435373[[#This Row],[Equipment Used (Dropdown)]] &lt;&gt; "", RIGHT(Table148745323334353633132333435373[[#This Row],[Equipment Used (Dropdown)]],6),0)</f>
        <v>0</v>
      </c>
      <c r="J55" s="94"/>
      <c r="K55" s="95">
        <f>Table148745323334353633132333435373[[#This Row],[Rate (Auto selects)]]*Table148745323334353633132333435373[[#This Row],[Hours Used]]</f>
        <v>0</v>
      </c>
      <c r="S55" s="33"/>
      <c r="T55" s="39"/>
      <c r="U55" s="39"/>
      <c r="V55" s="39"/>
      <c r="W55" s="39"/>
      <c r="X55" s="39"/>
      <c r="Y55" s="112">
        <f>IF(X55 &lt;&gt; "", RIGHT(Table1577531128384858688182838485878[[#This Row],[Class (Dropdown)]],6),0)</f>
        <v>0</v>
      </c>
      <c r="Z55" s="108"/>
      <c r="AA55" s="107"/>
      <c r="AB55" s="111">
        <f>Table1577531128384858688182838485878[[#This Row],[Rate (Auto fill)]]*Table1577531128384858688182838485878[[#This Row],[Hours Groomed]]</f>
        <v>0</v>
      </c>
      <c r="AC55" s="32"/>
      <c r="AD55" s="84"/>
      <c r="AE55" s="85"/>
      <c r="AF55" s="85"/>
      <c r="AI55" s="33"/>
      <c r="AJ55" s="39"/>
      <c r="AK55" s="39"/>
      <c r="AL55" s="39"/>
      <c r="AM55" s="76"/>
      <c r="AN55" s="39"/>
      <c r="AO55" s="39"/>
      <c r="AP55" s="33"/>
      <c r="AQ55" s="77"/>
      <c r="AR55" s="39"/>
      <c r="AS55" s="39"/>
      <c r="AT55" s="76"/>
      <c r="AU55" s="39"/>
      <c r="AV55" s="78"/>
      <c r="AW55" s="33"/>
      <c r="AX55" s="77"/>
      <c r="AY55" s="39"/>
      <c r="AZ55" s="39"/>
      <c r="BA55" s="76"/>
      <c r="BB55" s="39"/>
      <c r="BC55" s="78"/>
      <c r="BD55" s="33"/>
      <c r="BE55" s="77"/>
      <c r="BF55" s="39"/>
      <c r="BG55" s="39"/>
      <c r="BH55" s="76"/>
      <c r="BI55" s="39"/>
      <c r="BJ55" s="78"/>
      <c r="BK55" s="33"/>
    </row>
    <row r="56" spans="1:63" x14ac:dyDescent="0.35">
      <c r="A56" s="77"/>
      <c r="B56" s="39"/>
      <c r="C56" s="39"/>
      <c r="D56" s="39"/>
      <c r="E56" s="39"/>
      <c r="F56" s="73"/>
      <c r="G56" s="95">
        <f>Table148745323334353633132333435373[[#This Row],[Hours Worked]]*Table148745323334353633132333435373[[#This Row],[Rate]]</f>
        <v>0</v>
      </c>
      <c r="H56" s="116"/>
      <c r="I56" s="118">
        <f>IF(Table148745323334353633132333435373[[#This Row],[Equipment Used (Dropdown)]] &lt;&gt; "", RIGHT(Table148745323334353633132333435373[[#This Row],[Equipment Used (Dropdown)]],6),0)</f>
        <v>0</v>
      </c>
      <c r="J56" s="94"/>
      <c r="K56" s="95">
        <f>Table148745323334353633132333435373[[#This Row],[Rate (Auto selects)]]*Table148745323334353633132333435373[[#This Row],[Hours Used]]</f>
        <v>0</v>
      </c>
      <c r="S56" s="33"/>
      <c r="T56" s="39"/>
      <c r="U56" s="39"/>
      <c r="V56" s="39"/>
      <c r="W56" s="39"/>
      <c r="X56" s="39"/>
      <c r="Y56" s="112">
        <f>IF(X56 &lt;&gt; "", RIGHT(Table1577531128384858688182838485878[[#This Row],[Class (Dropdown)]],6),0)</f>
        <v>0</v>
      </c>
      <c r="Z56" s="108"/>
      <c r="AA56" s="107"/>
      <c r="AB56" s="111">
        <f>Table1577531128384858688182838485878[[#This Row],[Rate (Auto fill)]]*Table1577531128384858688182838485878[[#This Row],[Hours Groomed]]</f>
        <v>0</v>
      </c>
      <c r="AC56" s="32"/>
      <c r="AD56" s="84"/>
      <c r="AE56" s="85"/>
      <c r="AF56" s="85"/>
      <c r="AI56" s="33"/>
      <c r="AJ56" s="39"/>
      <c r="AK56" s="39"/>
      <c r="AL56" s="39"/>
      <c r="AM56" s="76"/>
      <c r="AN56" s="39"/>
      <c r="AO56" s="39"/>
      <c r="AP56" s="33"/>
      <c r="AQ56" s="77"/>
      <c r="AR56" s="39"/>
      <c r="AS56" s="39"/>
      <c r="AT56" s="76"/>
      <c r="AU56" s="39"/>
      <c r="AV56" s="78"/>
      <c r="AW56" s="33"/>
      <c r="AX56" s="77"/>
      <c r="AY56" s="39"/>
      <c r="AZ56" s="39"/>
      <c r="BA56" s="76"/>
      <c r="BB56" s="39"/>
      <c r="BC56" s="78"/>
      <c r="BD56" s="33"/>
      <c r="BE56" s="77"/>
      <c r="BF56" s="39"/>
      <c r="BG56" s="39"/>
      <c r="BH56" s="76"/>
      <c r="BI56" s="39"/>
      <c r="BJ56" s="78"/>
      <c r="BK56" s="33"/>
    </row>
    <row r="57" spans="1:63" x14ac:dyDescent="0.35">
      <c r="A57" s="77"/>
      <c r="B57" s="39"/>
      <c r="C57" s="39"/>
      <c r="D57" s="39"/>
      <c r="E57" s="39"/>
      <c r="F57" s="73"/>
      <c r="G57" s="95">
        <f>Table148745323334353633132333435373[[#This Row],[Hours Worked]]*Table148745323334353633132333435373[[#This Row],[Rate]]</f>
        <v>0</v>
      </c>
      <c r="H57" s="116"/>
      <c r="I57" s="118">
        <f>IF(Table148745323334353633132333435373[[#This Row],[Equipment Used (Dropdown)]] &lt;&gt; "", RIGHT(Table148745323334353633132333435373[[#This Row],[Equipment Used (Dropdown)]],6),0)</f>
        <v>0</v>
      </c>
      <c r="J57" s="94"/>
      <c r="K57" s="95">
        <f>Table148745323334353633132333435373[[#This Row],[Rate (Auto selects)]]*Table148745323334353633132333435373[[#This Row],[Hours Used]]</f>
        <v>0</v>
      </c>
      <c r="S57" s="33"/>
      <c r="T57" s="39"/>
      <c r="U57" s="39"/>
      <c r="V57" s="39"/>
      <c r="W57" s="39"/>
      <c r="X57" s="39"/>
      <c r="Y57" s="112">
        <f>IF(X57 &lt;&gt; "", RIGHT(Table1577531128384858688182838485878[[#This Row],[Class (Dropdown)]],6),0)</f>
        <v>0</v>
      </c>
      <c r="Z57" s="108"/>
      <c r="AA57" s="107"/>
      <c r="AB57" s="111">
        <f>Table1577531128384858688182838485878[[#This Row],[Rate (Auto fill)]]*Table1577531128384858688182838485878[[#This Row],[Hours Groomed]]</f>
        <v>0</v>
      </c>
      <c r="AC57" s="32"/>
      <c r="AD57" s="84"/>
      <c r="AE57" s="85"/>
      <c r="AF57" s="85"/>
      <c r="AI57" s="33"/>
      <c r="AJ57" s="39"/>
      <c r="AK57" s="39"/>
      <c r="AL57" s="39"/>
      <c r="AM57" s="76"/>
      <c r="AN57" s="39"/>
      <c r="AO57" s="39"/>
      <c r="AP57" s="33"/>
      <c r="AQ57" s="77"/>
      <c r="AR57" s="39"/>
      <c r="AS57" s="39"/>
      <c r="AT57" s="76"/>
      <c r="AU57" s="39"/>
      <c r="AV57" s="78"/>
      <c r="AW57" s="33"/>
      <c r="AX57" s="77"/>
      <c r="AY57" s="39"/>
      <c r="AZ57" s="39"/>
      <c r="BA57" s="76"/>
      <c r="BB57" s="39"/>
      <c r="BC57" s="78"/>
      <c r="BD57" s="33"/>
      <c r="BE57" s="77"/>
      <c r="BF57" s="39"/>
      <c r="BG57" s="39"/>
      <c r="BH57" s="76"/>
      <c r="BI57" s="39"/>
      <c r="BJ57" s="78"/>
      <c r="BK57" s="33"/>
    </row>
    <row r="58" spans="1:63" x14ac:dyDescent="0.35">
      <c r="A58" s="77"/>
      <c r="B58" s="39"/>
      <c r="C58" s="39"/>
      <c r="D58" s="39"/>
      <c r="E58" s="39"/>
      <c r="F58" s="73"/>
      <c r="G58" s="95">
        <f>Table148745323334353633132333435373[[#This Row],[Hours Worked]]*Table148745323334353633132333435373[[#This Row],[Rate]]</f>
        <v>0</v>
      </c>
      <c r="H58" s="116"/>
      <c r="I58" s="118">
        <f>IF(Table148745323334353633132333435373[[#This Row],[Equipment Used (Dropdown)]] &lt;&gt; "", RIGHT(Table148745323334353633132333435373[[#This Row],[Equipment Used (Dropdown)]],6),0)</f>
        <v>0</v>
      </c>
      <c r="J58" s="94"/>
      <c r="K58" s="95">
        <f>Table148745323334353633132333435373[[#This Row],[Rate (Auto selects)]]*Table148745323334353633132333435373[[#This Row],[Hours Used]]</f>
        <v>0</v>
      </c>
      <c r="S58" s="33"/>
      <c r="T58" s="39"/>
      <c r="U58" s="39"/>
      <c r="V58" s="39"/>
      <c r="W58" s="39"/>
      <c r="X58" s="39"/>
      <c r="Y58" s="112">
        <f>IF(X58 &lt;&gt; "", RIGHT(Table1577531128384858688182838485878[[#This Row],[Class (Dropdown)]],6),0)</f>
        <v>0</v>
      </c>
      <c r="Z58" s="108"/>
      <c r="AA58" s="107"/>
      <c r="AB58" s="111">
        <f>Table1577531128384858688182838485878[[#This Row],[Rate (Auto fill)]]*Table1577531128384858688182838485878[[#This Row],[Hours Groomed]]</f>
        <v>0</v>
      </c>
      <c r="AC58" s="32"/>
      <c r="AD58" s="84"/>
      <c r="AE58" s="85"/>
      <c r="AF58" s="85"/>
      <c r="AI58" s="33"/>
      <c r="AJ58" s="39"/>
      <c r="AK58" s="39"/>
      <c r="AL58" s="39"/>
      <c r="AM58" s="76"/>
      <c r="AN58" s="39"/>
      <c r="AO58" s="39"/>
      <c r="AP58" s="33"/>
      <c r="AQ58" s="77"/>
      <c r="AR58" s="39"/>
      <c r="AS58" s="39"/>
      <c r="AT58" s="76"/>
      <c r="AU58" s="39"/>
      <c r="AV58" s="78"/>
      <c r="AW58" s="33"/>
      <c r="AX58" s="77"/>
      <c r="AY58" s="39"/>
      <c r="AZ58" s="39"/>
      <c r="BA58" s="76"/>
      <c r="BB58" s="39"/>
      <c r="BC58" s="78"/>
      <c r="BD58" s="33"/>
      <c r="BE58" s="77"/>
      <c r="BF58" s="39"/>
      <c r="BG58" s="39"/>
      <c r="BH58" s="76"/>
      <c r="BI58" s="39"/>
      <c r="BJ58" s="78"/>
      <c r="BK58" s="33"/>
    </row>
    <row r="59" spans="1:63" x14ac:dyDescent="0.35">
      <c r="A59" s="77"/>
      <c r="B59" s="39"/>
      <c r="C59" s="39"/>
      <c r="D59" s="39"/>
      <c r="E59" s="39"/>
      <c r="F59" s="73"/>
      <c r="G59" s="95">
        <f>Table148745323334353633132333435373[[#This Row],[Hours Worked]]*Table148745323334353633132333435373[[#This Row],[Rate]]</f>
        <v>0</v>
      </c>
      <c r="H59" s="116"/>
      <c r="I59" s="118">
        <f>IF(Table148745323334353633132333435373[[#This Row],[Equipment Used (Dropdown)]] &lt;&gt; "", RIGHT(Table148745323334353633132333435373[[#This Row],[Equipment Used (Dropdown)]],6),0)</f>
        <v>0</v>
      </c>
      <c r="J59" s="94"/>
      <c r="K59" s="95">
        <f>Table148745323334353633132333435373[[#This Row],[Rate (Auto selects)]]*Table148745323334353633132333435373[[#This Row],[Hours Used]]</f>
        <v>0</v>
      </c>
      <c r="S59" s="33"/>
      <c r="T59" s="39"/>
      <c r="U59" s="39"/>
      <c r="V59" s="39"/>
      <c r="W59" s="39"/>
      <c r="X59" s="39"/>
      <c r="Y59" s="112">
        <f>IF(X59 &lt;&gt; "", RIGHT(Table1577531128384858688182838485878[[#This Row],[Class (Dropdown)]],6),0)</f>
        <v>0</v>
      </c>
      <c r="Z59" s="108"/>
      <c r="AA59" s="107"/>
      <c r="AB59" s="111">
        <f>Table1577531128384858688182838485878[[#This Row],[Rate (Auto fill)]]*Table1577531128384858688182838485878[[#This Row],[Hours Groomed]]</f>
        <v>0</v>
      </c>
      <c r="AC59" s="32"/>
      <c r="AD59" s="84"/>
      <c r="AE59" s="85"/>
      <c r="AF59" s="85"/>
      <c r="AI59" s="33"/>
      <c r="AJ59" s="39"/>
      <c r="AK59" s="39"/>
      <c r="AL59" s="39"/>
      <c r="AM59" s="76"/>
      <c r="AN59" s="39"/>
      <c r="AO59" s="39"/>
      <c r="AP59" s="33"/>
      <c r="AQ59" s="77"/>
      <c r="AR59" s="39"/>
      <c r="AS59" s="39"/>
      <c r="AT59" s="76"/>
      <c r="AU59" s="39"/>
      <c r="AV59" s="78"/>
      <c r="AW59" s="33"/>
      <c r="AX59" s="77"/>
      <c r="AY59" s="39"/>
      <c r="AZ59" s="39"/>
      <c r="BA59" s="76"/>
      <c r="BB59" s="39"/>
      <c r="BC59" s="78"/>
      <c r="BD59" s="33"/>
      <c r="BE59" s="77"/>
      <c r="BF59" s="39"/>
      <c r="BG59" s="39"/>
      <c r="BH59" s="76"/>
      <c r="BI59" s="39"/>
      <c r="BJ59" s="78"/>
      <c r="BK59" s="33"/>
    </row>
    <row r="60" spans="1:63" x14ac:dyDescent="0.35">
      <c r="A60" s="77"/>
      <c r="B60" s="39"/>
      <c r="C60" s="39"/>
      <c r="D60" s="39"/>
      <c r="E60" s="39"/>
      <c r="F60" s="73"/>
      <c r="G60" s="95">
        <f>Table148745323334353633132333435373[[#This Row],[Hours Worked]]*Table148745323334353633132333435373[[#This Row],[Rate]]</f>
        <v>0</v>
      </c>
      <c r="H60" s="116"/>
      <c r="I60" s="118">
        <f>IF(Table148745323334353633132333435373[[#This Row],[Equipment Used (Dropdown)]] &lt;&gt; "", RIGHT(Table148745323334353633132333435373[[#This Row],[Equipment Used (Dropdown)]],6),0)</f>
        <v>0</v>
      </c>
      <c r="J60" s="94"/>
      <c r="K60" s="95">
        <f>Table148745323334353633132333435373[[#This Row],[Rate (Auto selects)]]*Table148745323334353633132333435373[[#This Row],[Hours Used]]</f>
        <v>0</v>
      </c>
      <c r="S60" s="33"/>
      <c r="T60" s="39"/>
      <c r="U60" s="39"/>
      <c r="V60" s="39"/>
      <c r="W60" s="39"/>
      <c r="X60" s="39"/>
      <c r="Y60" s="112">
        <f>IF(X60 &lt;&gt; "", RIGHT(Table1577531128384858688182838485878[[#This Row],[Class (Dropdown)]],6),0)</f>
        <v>0</v>
      </c>
      <c r="Z60" s="108"/>
      <c r="AA60" s="107"/>
      <c r="AB60" s="111">
        <f>Table1577531128384858688182838485878[[#This Row],[Rate (Auto fill)]]*Table1577531128384858688182838485878[[#This Row],[Hours Groomed]]</f>
        <v>0</v>
      </c>
      <c r="AC60" s="32"/>
      <c r="AD60" s="84"/>
      <c r="AE60" s="85"/>
      <c r="AF60" s="85"/>
      <c r="AI60" s="33"/>
      <c r="AJ60" s="39"/>
      <c r="AK60" s="39"/>
      <c r="AL60" s="39"/>
      <c r="AM60" s="76"/>
      <c r="AN60" s="39"/>
      <c r="AO60" s="39"/>
      <c r="AP60" s="33"/>
      <c r="AQ60" s="77"/>
      <c r="AR60" s="39"/>
      <c r="AS60" s="39"/>
      <c r="AT60" s="76"/>
      <c r="AU60" s="39"/>
      <c r="AV60" s="78"/>
      <c r="AW60" s="33"/>
      <c r="AX60" s="77"/>
      <c r="AY60" s="39"/>
      <c r="AZ60" s="39"/>
      <c r="BA60" s="76"/>
      <c r="BB60" s="39"/>
      <c r="BC60" s="78"/>
      <c r="BD60" s="33"/>
      <c r="BE60" s="77"/>
      <c r="BF60" s="39"/>
      <c r="BG60" s="39"/>
      <c r="BH60" s="76"/>
      <c r="BI60" s="39"/>
      <c r="BJ60" s="78"/>
      <c r="BK60" s="33"/>
    </row>
    <row r="61" spans="1:63" x14ac:dyDescent="0.35">
      <c r="A61" s="77"/>
      <c r="B61" s="39"/>
      <c r="C61" s="39"/>
      <c r="D61" s="39"/>
      <c r="E61" s="39"/>
      <c r="F61" s="73"/>
      <c r="G61" s="95">
        <f>Table148745323334353633132333435373[[#This Row],[Hours Worked]]*Table148745323334353633132333435373[[#This Row],[Rate]]</f>
        <v>0</v>
      </c>
      <c r="H61" s="116"/>
      <c r="I61" s="118">
        <f>IF(Table148745323334353633132333435373[[#This Row],[Equipment Used (Dropdown)]] &lt;&gt; "", RIGHT(Table148745323334353633132333435373[[#This Row],[Equipment Used (Dropdown)]],6),0)</f>
        <v>0</v>
      </c>
      <c r="J61" s="94"/>
      <c r="K61" s="95">
        <f>Table148745323334353633132333435373[[#This Row],[Rate (Auto selects)]]*Table148745323334353633132333435373[[#This Row],[Hours Used]]</f>
        <v>0</v>
      </c>
      <c r="S61" s="33"/>
      <c r="T61" s="39"/>
      <c r="U61" s="39"/>
      <c r="V61" s="39"/>
      <c r="W61" s="39"/>
      <c r="X61" s="39"/>
      <c r="Y61" s="112">
        <f>IF(X61 &lt;&gt; "", RIGHT(Table1577531128384858688182838485878[[#This Row],[Class (Dropdown)]],6),0)</f>
        <v>0</v>
      </c>
      <c r="Z61" s="108"/>
      <c r="AA61" s="107"/>
      <c r="AB61" s="111">
        <f>Table1577531128384858688182838485878[[#This Row],[Rate (Auto fill)]]*Table1577531128384858688182838485878[[#This Row],[Hours Groomed]]</f>
        <v>0</v>
      </c>
      <c r="AC61" s="32"/>
      <c r="AD61" s="84"/>
      <c r="AE61" s="85"/>
      <c r="AF61" s="85"/>
      <c r="AI61" s="33"/>
      <c r="AJ61" s="39"/>
      <c r="AK61" s="39"/>
      <c r="AL61" s="39"/>
      <c r="AM61" s="76"/>
      <c r="AN61" s="39"/>
      <c r="AO61" s="39"/>
      <c r="AP61" s="33"/>
      <c r="AQ61" s="77"/>
      <c r="AR61" s="39"/>
      <c r="AS61" s="39"/>
      <c r="AT61" s="76"/>
      <c r="AU61" s="39"/>
      <c r="AV61" s="78"/>
      <c r="AW61" s="33"/>
      <c r="AX61" s="77"/>
      <c r="AY61" s="39"/>
      <c r="AZ61" s="39"/>
      <c r="BA61" s="76"/>
      <c r="BB61" s="39"/>
      <c r="BC61" s="78"/>
      <c r="BD61" s="33"/>
      <c r="BE61" s="77"/>
      <c r="BF61" s="39"/>
      <c r="BG61" s="39"/>
      <c r="BH61" s="76"/>
      <c r="BI61" s="39"/>
      <c r="BJ61" s="78"/>
      <c r="BK61" s="33"/>
    </row>
    <row r="62" spans="1:63" x14ac:dyDescent="0.35">
      <c r="A62" s="77"/>
      <c r="B62" s="39"/>
      <c r="C62" s="39"/>
      <c r="D62" s="39"/>
      <c r="E62" s="39"/>
      <c r="F62" s="73"/>
      <c r="G62" s="95">
        <f>Table148745323334353633132333435373[[#This Row],[Hours Worked]]*Table148745323334353633132333435373[[#This Row],[Rate]]</f>
        <v>0</v>
      </c>
      <c r="H62" s="116"/>
      <c r="I62" s="118">
        <f>IF(Table148745323334353633132333435373[[#This Row],[Equipment Used (Dropdown)]] &lt;&gt; "", RIGHT(Table148745323334353633132333435373[[#This Row],[Equipment Used (Dropdown)]],6),0)</f>
        <v>0</v>
      </c>
      <c r="J62" s="94"/>
      <c r="K62" s="95">
        <f>Table148745323334353633132333435373[[#This Row],[Rate (Auto selects)]]*Table148745323334353633132333435373[[#This Row],[Hours Used]]</f>
        <v>0</v>
      </c>
      <c r="S62" s="33"/>
      <c r="T62" s="39"/>
      <c r="U62" s="39"/>
      <c r="V62" s="39"/>
      <c r="W62" s="39"/>
      <c r="X62" s="39"/>
      <c r="Y62" s="112">
        <f>IF(X62 &lt;&gt; "", RIGHT(Table1577531128384858688182838485878[[#This Row],[Class (Dropdown)]],6),0)</f>
        <v>0</v>
      </c>
      <c r="Z62" s="108"/>
      <c r="AA62" s="107"/>
      <c r="AB62" s="111">
        <f>Table1577531128384858688182838485878[[#This Row],[Rate (Auto fill)]]*Table1577531128384858688182838485878[[#This Row],[Hours Groomed]]</f>
        <v>0</v>
      </c>
      <c r="AC62" s="32"/>
      <c r="AD62" s="84"/>
      <c r="AE62" s="85"/>
      <c r="AF62" s="85"/>
      <c r="AI62" s="33"/>
      <c r="AJ62" s="39"/>
      <c r="AK62" s="39"/>
      <c r="AL62" s="39"/>
      <c r="AM62" s="76"/>
      <c r="AN62" s="39"/>
      <c r="AO62" s="39"/>
      <c r="AP62" s="33"/>
      <c r="AQ62" s="77"/>
      <c r="AR62" s="39"/>
      <c r="AS62" s="39"/>
      <c r="AT62" s="76"/>
      <c r="AU62" s="39"/>
      <c r="AV62" s="78"/>
      <c r="AW62" s="33"/>
      <c r="AX62" s="77"/>
      <c r="AY62" s="39"/>
      <c r="AZ62" s="39"/>
      <c r="BA62" s="76"/>
      <c r="BB62" s="39"/>
      <c r="BC62" s="78"/>
      <c r="BD62" s="33"/>
      <c r="BE62" s="77"/>
      <c r="BF62" s="39"/>
      <c r="BG62" s="39"/>
      <c r="BH62" s="76"/>
      <c r="BI62" s="39"/>
      <c r="BJ62" s="78"/>
      <c r="BK62" s="33"/>
    </row>
    <row r="63" spans="1:63" x14ac:dyDescent="0.35">
      <c r="A63" s="77"/>
      <c r="B63" s="39"/>
      <c r="C63" s="39"/>
      <c r="D63" s="39"/>
      <c r="E63" s="39"/>
      <c r="F63" s="73"/>
      <c r="G63" s="95">
        <f>Table148745323334353633132333435373[[#This Row],[Hours Worked]]*Table148745323334353633132333435373[[#This Row],[Rate]]</f>
        <v>0</v>
      </c>
      <c r="H63" s="116"/>
      <c r="I63" s="118">
        <f>IF(Table148745323334353633132333435373[[#This Row],[Equipment Used (Dropdown)]] &lt;&gt; "", RIGHT(Table148745323334353633132333435373[[#This Row],[Equipment Used (Dropdown)]],6),0)</f>
        <v>0</v>
      </c>
      <c r="J63" s="94"/>
      <c r="K63" s="95">
        <f>Table148745323334353633132333435373[[#This Row],[Rate (Auto selects)]]*Table148745323334353633132333435373[[#This Row],[Hours Used]]</f>
        <v>0</v>
      </c>
      <c r="S63" s="33"/>
      <c r="T63" s="39"/>
      <c r="U63" s="39"/>
      <c r="V63" s="39"/>
      <c r="W63" s="39"/>
      <c r="X63" s="39"/>
      <c r="Y63" s="112">
        <f>IF(X63 &lt;&gt; "", RIGHT(Table1577531128384858688182838485878[[#This Row],[Class (Dropdown)]],6),0)</f>
        <v>0</v>
      </c>
      <c r="Z63" s="108"/>
      <c r="AA63" s="107"/>
      <c r="AB63" s="111">
        <f>Table1577531128384858688182838485878[[#This Row],[Rate (Auto fill)]]*Table1577531128384858688182838485878[[#This Row],[Hours Groomed]]</f>
        <v>0</v>
      </c>
      <c r="AC63" s="32"/>
      <c r="AD63" s="84"/>
      <c r="AE63" s="85"/>
      <c r="AF63" s="85"/>
      <c r="AI63" s="33"/>
      <c r="AJ63" s="39"/>
      <c r="AK63" s="39"/>
      <c r="AL63" s="39"/>
      <c r="AM63" s="76"/>
      <c r="AN63" s="39"/>
      <c r="AO63" s="39"/>
      <c r="AP63" s="33"/>
      <c r="AQ63" s="77"/>
      <c r="AR63" s="39"/>
      <c r="AS63" s="39"/>
      <c r="AT63" s="76"/>
      <c r="AU63" s="39"/>
      <c r="AV63" s="78"/>
      <c r="AW63" s="33"/>
      <c r="AX63" s="77"/>
      <c r="AY63" s="39"/>
      <c r="AZ63" s="39"/>
      <c r="BA63" s="76"/>
      <c r="BB63" s="39"/>
      <c r="BC63" s="78"/>
      <c r="BD63" s="33"/>
      <c r="BE63" s="77"/>
      <c r="BF63" s="39"/>
      <c r="BG63" s="39"/>
      <c r="BH63" s="76"/>
      <c r="BI63" s="39"/>
      <c r="BJ63" s="78"/>
      <c r="BK63" s="33"/>
    </row>
    <row r="64" spans="1:63" x14ac:dyDescent="0.35">
      <c r="A64" s="77"/>
      <c r="B64" s="39"/>
      <c r="C64" s="39"/>
      <c r="D64" s="39"/>
      <c r="E64" s="39"/>
      <c r="F64" s="73"/>
      <c r="G64" s="95">
        <f>Table148745323334353633132333435373[[#This Row],[Hours Worked]]*Table148745323334353633132333435373[[#This Row],[Rate]]</f>
        <v>0</v>
      </c>
      <c r="H64" s="116"/>
      <c r="I64" s="118">
        <f>IF(Table148745323334353633132333435373[[#This Row],[Equipment Used (Dropdown)]] &lt;&gt; "", RIGHT(Table148745323334353633132333435373[[#This Row],[Equipment Used (Dropdown)]],6),0)</f>
        <v>0</v>
      </c>
      <c r="J64" s="94"/>
      <c r="K64" s="95">
        <f>Table148745323334353633132333435373[[#This Row],[Rate (Auto selects)]]*Table148745323334353633132333435373[[#This Row],[Hours Used]]</f>
        <v>0</v>
      </c>
      <c r="S64" s="33"/>
      <c r="T64" s="39"/>
      <c r="U64" s="39"/>
      <c r="V64" s="39"/>
      <c r="W64" s="39"/>
      <c r="X64" s="39"/>
      <c r="Y64" s="112">
        <f>IF(X64 &lt;&gt; "", RIGHT(Table1577531128384858688182838485878[[#This Row],[Class (Dropdown)]],6),0)</f>
        <v>0</v>
      </c>
      <c r="Z64" s="108"/>
      <c r="AA64" s="107"/>
      <c r="AB64" s="111">
        <f>Table1577531128384858688182838485878[[#This Row],[Rate (Auto fill)]]*Table1577531128384858688182838485878[[#This Row],[Hours Groomed]]</f>
        <v>0</v>
      </c>
      <c r="AC64" s="32"/>
      <c r="AD64" s="84"/>
      <c r="AE64" s="85"/>
      <c r="AF64" s="85"/>
      <c r="AI64" s="33"/>
      <c r="AJ64" s="39"/>
      <c r="AK64" s="39"/>
      <c r="AL64" s="39"/>
      <c r="AM64" s="76"/>
      <c r="AN64" s="39"/>
      <c r="AO64" s="39"/>
      <c r="AP64" s="33"/>
      <c r="AQ64" s="77"/>
      <c r="AR64" s="39"/>
      <c r="AS64" s="39"/>
      <c r="AT64" s="76"/>
      <c r="AU64" s="39"/>
      <c r="AV64" s="78"/>
      <c r="AW64" s="33"/>
      <c r="AX64" s="77"/>
      <c r="AY64" s="39"/>
      <c r="AZ64" s="39"/>
      <c r="BA64" s="76"/>
      <c r="BB64" s="39"/>
      <c r="BC64" s="78"/>
      <c r="BD64" s="33"/>
      <c r="BE64" s="77"/>
      <c r="BF64" s="39"/>
      <c r="BG64" s="39"/>
      <c r="BH64" s="76"/>
      <c r="BI64" s="39"/>
      <c r="BJ64" s="78"/>
      <c r="BK64" s="33"/>
    </row>
    <row r="65" spans="1:63" x14ac:dyDescent="0.35">
      <c r="A65" s="77"/>
      <c r="B65" s="39"/>
      <c r="C65" s="39"/>
      <c r="D65" s="39"/>
      <c r="E65" s="39"/>
      <c r="F65" s="73"/>
      <c r="G65" s="95">
        <f>Table148745323334353633132333435373[[#This Row],[Hours Worked]]*Table148745323334353633132333435373[[#This Row],[Rate]]</f>
        <v>0</v>
      </c>
      <c r="H65" s="116"/>
      <c r="I65" s="118">
        <f>IF(Table148745323334353633132333435373[[#This Row],[Equipment Used (Dropdown)]] &lt;&gt; "", RIGHT(Table148745323334353633132333435373[[#This Row],[Equipment Used (Dropdown)]],6),0)</f>
        <v>0</v>
      </c>
      <c r="J65" s="94"/>
      <c r="K65" s="95">
        <f>Table148745323334353633132333435373[[#This Row],[Rate (Auto selects)]]*Table148745323334353633132333435373[[#This Row],[Hours Used]]</f>
        <v>0</v>
      </c>
      <c r="S65" s="33"/>
      <c r="T65" s="39"/>
      <c r="U65" s="39"/>
      <c r="V65" s="39"/>
      <c r="W65" s="39"/>
      <c r="X65" s="39"/>
      <c r="Y65" s="112">
        <f>IF(X65 &lt;&gt; "", RIGHT(Table1577531128384858688182838485878[[#This Row],[Class (Dropdown)]],6),0)</f>
        <v>0</v>
      </c>
      <c r="Z65" s="108"/>
      <c r="AA65" s="107"/>
      <c r="AB65" s="111">
        <f>Table1577531128384858688182838485878[[#This Row],[Rate (Auto fill)]]*Table1577531128384858688182838485878[[#This Row],[Hours Groomed]]</f>
        <v>0</v>
      </c>
      <c r="AC65" s="32"/>
      <c r="AD65" s="84"/>
      <c r="AE65" s="85"/>
      <c r="AF65" s="85"/>
      <c r="AI65" s="33"/>
      <c r="AJ65" s="39"/>
      <c r="AK65" s="39"/>
      <c r="AL65" s="39"/>
      <c r="AM65" s="76"/>
      <c r="AN65" s="39"/>
      <c r="AO65" s="39"/>
      <c r="AP65" s="33"/>
      <c r="AQ65" s="77"/>
      <c r="AR65" s="39"/>
      <c r="AS65" s="39"/>
      <c r="AT65" s="76"/>
      <c r="AU65" s="39"/>
      <c r="AV65" s="78"/>
      <c r="AW65" s="33"/>
      <c r="AX65" s="77"/>
      <c r="AY65" s="39"/>
      <c r="AZ65" s="39"/>
      <c r="BA65" s="76"/>
      <c r="BB65" s="39"/>
      <c r="BC65" s="78"/>
      <c r="BD65" s="33"/>
      <c r="BE65" s="77"/>
      <c r="BF65" s="39"/>
      <c r="BG65" s="39"/>
      <c r="BH65" s="76"/>
      <c r="BI65" s="39"/>
      <c r="BJ65" s="78"/>
      <c r="BK65" s="33"/>
    </row>
    <row r="66" spans="1:63" x14ac:dyDescent="0.35">
      <c r="A66" s="77"/>
      <c r="B66" s="39"/>
      <c r="C66" s="39"/>
      <c r="D66" s="39"/>
      <c r="E66" s="39"/>
      <c r="F66" s="73"/>
      <c r="G66" s="95">
        <f>Table148745323334353633132333435373[[#This Row],[Hours Worked]]*Table148745323334353633132333435373[[#This Row],[Rate]]</f>
        <v>0</v>
      </c>
      <c r="H66" s="116"/>
      <c r="I66" s="118">
        <f>IF(Table148745323334353633132333435373[[#This Row],[Equipment Used (Dropdown)]] &lt;&gt; "", RIGHT(Table148745323334353633132333435373[[#This Row],[Equipment Used (Dropdown)]],6),0)</f>
        <v>0</v>
      </c>
      <c r="J66" s="94"/>
      <c r="K66" s="95">
        <f>Table148745323334353633132333435373[[#This Row],[Rate (Auto selects)]]*Table148745323334353633132333435373[[#This Row],[Hours Used]]</f>
        <v>0</v>
      </c>
      <c r="S66" s="33"/>
      <c r="T66" s="39"/>
      <c r="U66" s="39"/>
      <c r="V66" s="39"/>
      <c r="W66" s="39"/>
      <c r="X66" s="39"/>
      <c r="Y66" s="112">
        <f>IF(X66 &lt;&gt; "", RIGHT(Table1577531128384858688182838485878[[#This Row],[Class (Dropdown)]],6),0)</f>
        <v>0</v>
      </c>
      <c r="Z66" s="108"/>
      <c r="AA66" s="107"/>
      <c r="AB66" s="111">
        <f>Table1577531128384858688182838485878[[#This Row],[Rate (Auto fill)]]*Table1577531128384858688182838485878[[#This Row],[Hours Groomed]]</f>
        <v>0</v>
      </c>
      <c r="AC66" s="32"/>
      <c r="AD66" s="84"/>
      <c r="AE66" s="85"/>
      <c r="AF66" s="85"/>
      <c r="AI66" s="33"/>
      <c r="AJ66" s="39"/>
      <c r="AK66" s="39"/>
      <c r="AL66" s="39"/>
      <c r="AM66" s="76"/>
      <c r="AN66" s="39"/>
      <c r="AO66" s="39"/>
      <c r="AP66" s="33"/>
      <c r="AQ66" s="77"/>
      <c r="AR66" s="39"/>
      <c r="AS66" s="39"/>
      <c r="AT66" s="76"/>
      <c r="AU66" s="39"/>
      <c r="AV66" s="78"/>
      <c r="AW66" s="33"/>
      <c r="AX66" s="77"/>
      <c r="AY66" s="39"/>
      <c r="AZ66" s="39"/>
      <c r="BA66" s="76"/>
      <c r="BB66" s="39"/>
      <c r="BC66" s="78"/>
      <c r="BD66" s="33"/>
      <c r="BE66" s="77"/>
      <c r="BF66" s="39"/>
      <c r="BG66" s="39"/>
      <c r="BH66" s="76"/>
      <c r="BI66" s="39"/>
      <c r="BJ66" s="78"/>
      <c r="BK66" s="33"/>
    </row>
    <row r="67" spans="1:63" x14ac:dyDescent="0.35">
      <c r="A67" s="77"/>
      <c r="B67" s="39"/>
      <c r="C67" s="39"/>
      <c r="D67" s="39"/>
      <c r="E67" s="39"/>
      <c r="F67" s="73"/>
      <c r="G67" s="95">
        <f>Table148745323334353633132333435373[[#This Row],[Hours Worked]]*Table148745323334353633132333435373[[#This Row],[Rate]]</f>
        <v>0</v>
      </c>
      <c r="H67" s="116"/>
      <c r="I67" s="118">
        <f>IF(Table148745323334353633132333435373[[#This Row],[Equipment Used (Dropdown)]] &lt;&gt; "", RIGHT(Table148745323334353633132333435373[[#This Row],[Equipment Used (Dropdown)]],6),0)</f>
        <v>0</v>
      </c>
      <c r="J67" s="94"/>
      <c r="K67" s="95">
        <f>Table148745323334353633132333435373[[#This Row],[Rate (Auto selects)]]*Table148745323334353633132333435373[[#This Row],[Hours Used]]</f>
        <v>0</v>
      </c>
      <c r="S67" s="33"/>
      <c r="T67" s="39"/>
      <c r="U67" s="39"/>
      <c r="V67" s="39"/>
      <c r="W67" s="39"/>
      <c r="X67" s="39"/>
      <c r="Y67" s="112">
        <f>IF(X67 &lt;&gt; "", RIGHT(Table1577531128384858688182838485878[[#This Row],[Class (Dropdown)]],6),0)</f>
        <v>0</v>
      </c>
      <c r="Z67" s="108"/>
      <c r="AA67" s="107"/>
      <c r="AB67" s="111">
        <f>Table1577531128384858688182838485878[[#This Row],[Rate (Auto fill)]]*Table1577531128384858688182838485878[[#This Row],[Hours Groomed]]</f>
        <v>0</v>
      </c>
      <c r="AC67" s="32"/>
      <c r="AD67" s="84"/>
      <c r="AE67" s="85"/>
      <c r="AF67" s="85"/>
      <c r="AI67" s="33"/>
      <c r="AJ67" s="39"/>
      <c r="AK67" s="39"/>
      <c r="AL67" s="39"/>
      <c r="AM67" s="76"/>
      <c r="AN67" s="39"/>
      <c r="AO67" s="39"/>
      <c r="AP67" s="33"/>
      <c r="AQ67" s="77"/>
      <c r="AR67" s="39"/>
      <c r="AS67" s="39"/>
      <c r="AT67" s="76"/>
      <c r="AU67" s="39"/>
      <c r="AV67" s="78"/>
      <c r="AW67" s="33"/>
      <c r="AX67" s="77"/>
      <c r="AY67" s="39"/>
      <c r="AZ67" s="39"/>
      <c r="BA67" s="76"/>
      <c r="BB67" s="39"/>
      <c r="BC67" s="78"/>
      <c r="BD67" s="33"/>
      <c r="BE67" s="77"/>
      <c r="BF67" s="39"/>
      <c r="BG67" s="39"/>
      <c r="BH67" s="76"/>
      <c r="BI67" s="39"/>
      <c r="BJ67" s="78"/>
      <c r="BK67" s="33"/>
    </row>
    <row r="68" spans="1:63" x14ac:dyDescent="0.35">
      <c r="A68" s="77"/>
      <c r="B68" s="39"/>
      <c r="C68" s="39"/>
      <c r="D68" s="39"/>
      <c r="E68" s="39"/>
      <c r="F68" s="73"/>
      <c r="G68" s="95">
        <f>Table148745323334353633132333435373[[#This Row],[Hours Worked]]*Table148745323334353633132333435373[[#This Row],[Rate]]</f>
        <v>0</v>
      </c>
      <c r="H68" s="116"/>
      <c r="I68" s="118">
        <f>IF(Table148745323334353633132333435373[[#This Row],[Equipment Used (Dropdown)]] &lt;&gt; "", RIGHT(Table148745323334353633132333435373[[#This Row],[Equipment Used (Dropdown)]],6),0)</f>
        <v>0</v>
      </c>
      <c r="J68" s="94"/>
      <c r="K68" s="95">
        <f>Table148745323334353633132333435373[[#This Row],[Rate (Auto selects)]]*Table148745323334353633132333435373[[#This Row],[Hours Used]]</f>
        <v>0</v>
      </c>
      <c r="S68" s="33"/>
      <c r="T68" s="39"/>
      <c r="U68" s="39"/>
      <c r="V68" s="39"/>
      <c r="W68" s="39"/>
      <c r="X68" s="39"/>
      <c r="Y68" s="112">
        <f>IF(X68 &lt;&gt; "", RIGHT(Table1577531128384858688182838485878[[#This Row],[Class (Dropdown)]],6),0)</f>
        <v>0</v>
      </c>
      <c r="Z68" s="108"/>
      <c r="AA68" s="107"/>
      <c r="AB68" s="111">
        <f>Table1577531128384858688182838485878[[#This Row],[Rate (Auto fill)]]*Table1577531128384858688182838485878[[#This Row],[Hours Groomed]]</f>
        <v>0</v>
      </c>
      <c r="AC68" s="32"/>
      <c r="AD68" s="84"/>
      <c r="AE68" s="85"/>
      <c r="AF68" s="85"/>
      <c r="AI68" s="33"/>
      <c r="AJ68" s="39"/>
      <c r="AK68" s="39"/>
      <c r="AL68" s="39"/>
      <c r="AM68" s="76"/>
      <c r="AN68" s="39"/>
      <c r="AO68" s="39"/>
      <c r="AP68" s="33"/>
      <c r="AQ68" s="77"/>
      <c r="AR68" s="39"/>
      <c r="AS68" s="39"/>
      <c r="AT68" s="76"/>
      <c r="AU68" s="39"/>
      <c r="AV68" s="78"/>
      <c r="AW68" s="33"/>
      <c r="AX68" s="77"/>
      <c r="AY68" s="39"/>
      <c r="AZ68" s="39"/>
      <c r="BA68" s="76"/>
      <c r="BB68" s="39"/>
      <c r="BC68" s="78"/>
      <c r="BD68" s="33"/>
      <c r="BE68" s="77"/>
      <c r="BF68" s="39"/>
      <c r="BG68" s="39"/>
      <c r="BH68" s="76"/>
      <c r="BI68" s="39"/>
      <c r="BJ68" s="78"/>
      <c r="BK68" s="33"/>
    </row>
    <row r="69" spans="1:63" x14ac:dyDescent="0.35">
      <c r="A69" s="77"/>
      <c r="B69" s="39"/>
      <c r="C69" s="39"/>
      <c r="D69" s="39"/>
      <c r="E69" s="39"/>
      <c r="F69" s="73"/>
      <c r="G69" s="95">
        <f>Table148745323334353633132333435373[[#This Row],[Hours Worked]]*Table148745323334353633132333435373[[#This Row],[Rate]]</f>
        <v>0</v>
      </c>
      <c r="H69" s="116"/>
      <c r="I69" s="118">
        <f>IF(Table148745323334353633132333435373[[#This Row],[Equipment Used (Dropdown)]] &lt;&gt; "", RIGHT(Table148745323334353633132333435373[[#This Row],[Equipment Used (Dropdown)]],6),0)</f>
        <v>0</v>
      </c>
      <c r="J69" s="94"/>
      <c r="K69" s="95">
        <f>Table148745323334353633132333435373[[#This Row],[Rate (Auto selects)]]*Table148745323334353633132333435373[[#This Row],[Hours Used]]</f>
        <v>0</v>
      </c>
      <c r="S69" s="33"/>
      <c r="T69" s="39"/>
      <c r="U69" s="39"/>
      <c r="V69" s="39"/>
      <c r="W69" s="39"/>
      <c r="X69" s="39"/>
      <c r="Y69" s="112">
        <f>IF(X69 &lt;&gt; "", RIGHT(Table1577531128384858688182838485878[[#This Row],[Class (Dropdown)]],6),0)</f>
        <v>0</v>
      </c>
      <c r="Z69" s="108"/>
      <c r="AA69" s="107"/>
      <c r="AB69" s="111">
        <f>Table1577531128384858688182838485878[[#This Row],[Rate (Auto fill)]]*Table1577531128384858688182838485878[[#This Row],[Hours Groomed]]</f>
        <v>0</v>
      </c>
      <c r="AC69" s="32"/>
      <c r="AD69" s="84"/>
      <c r="AE69" s="85"/>
      <c r="AF69" s="85"/>
      <c r="AI69" s="33"/>
      <c r="AJ69" s="39"/>
      <c r="AK69" s="39"/>
      <c r="AL69" s="39"/>
      <c r="AM69" s="76"/>
      <c r="AN69" s="39"/>
      <c r="AO69" s="39"/>
      <c r="AP69" s="33"/>
      <c r="AQ69" s="77"/>
      <c r="AR69" s="39"/>
      <c r="AS69" s="39"/>
      <c r="AT69" s="76"/>
      <c r="AU69" s="39"/>
      <c r="AV69" s="78"/>
      <c r="AW69" s="33"/>
      <c r="AX69" s="77"/>
      <c r="AY69" s="39"/>
      <c r="AZ69" s="39"/>
      <c r="BA69" s="76"/>
      <c r="BB69" s="39"/>
      <c r="BC69" s="78"/>
      <c r="BD69" s="33"/>
      <c r="BE69" s="77"/>
      <c r="BF69" s="39"/>
      <c r="BG69" s="39"/>
      <c r="BH69" s="76"/>
      <c r="BI69" s="39"/>
      <c r="BJ69" s="78"/>
      <c r="BK69" s="33"/>
    </row>
    <row r="70" spans="1:63" x14ac:dyDescent="0.35">
      <c r="A70" s="77"/>
      <c r="B70" s="39"/>
      <c r="C70" s="39"/>
      <c r="D70" s="39"/>
      <c r="E70" s="39"/>
      <c r="F70" s="73"/>
      <c r="G70" s="95">
        <f>Table148745323334353633132333435373[[#This Row],[Hours Worked]]*Table148745323334353633132333435373[[#This Row],[Rate]]</f>
        <v>0</v>
      </c>
      <c r="H70" s="116"/>
      <c r="I70" s="118">
        <f>IF(Table148745323334353633132333435373[[#This Row],[Equipment Used (Dropdown)]] &lt;&gt; "", RIGHT(Table148745323334353633132333435373[[#This Row],[Equipment Used (Dropdown)]],6),0)</f>
        <v>0</v>
      </c>
      <c r="J70" s="94"/>
      <c r="K70" s="95">
        <f>Table148745323334353633132333435373[[#This Row],[Rate (Auto selects)]]*Table148745323334353633132333435373[[#This Row],[Hours Used]]</f>
        <v>0</v>
      </c>
      <c r="S70" s="33"/>
      <c r="T70" s="39"/>
      <c r="U70" s="39"/>
      <c r="V70" s="39"/>
      <c r="W70" s="39"/>
      <c r="X70" s="39"/>
      <c r="Y70" s="112">
        <f>IF(X70 &lt;&gt; "", RIGHT(Table1577531128384858688182838485878[[#This Row],[Class (Dropdown)]],6),0)</f>
        <v>0</v>
      </c>
      <c r="Z70" s="108"/>
      <c r="AA70" s="107"/>
      <c r="AB70" s="111">
        <f>Table1577531128384858688182838485878[[#This Row],[Rate (Auto fill)]]*Table1577531128384858688182838485878[[#This Row],[Hours Groomed]]</f>
        <v>0</v>
      </c>
      <c r="AC70" s="32"/>
      <c r="AD70" s="84"/>
      <c r="AE70" s="85"/>
      <c r="AF70" s="85"/>
      <c r="AI70" s="33"/>
      <c r="AJ70" s="39"/>
      <c r="AK70" s="39"/>
      <c r="AL70" s="39"/>
      <c r="AM70" s="76"/>
      <c r="AN70" s="39"/>
      <c r="AO70" s="39"/>
      <c r="AP70" s="33"/>
      <c r="AQ70" s="77"/>
      <c r="AR70" s="39"/>
      <c r="AS70" s="39"/>
      <c r="AT70" s="76"/>
      <c r="AU70" s="39"/>
      <c r="AV70" s="78"/>
      <c r="AW70" s="33"/>
      <c r="AX70" s="77"/>
      <c r="AY70" s="39"/>
      <c r="AZ70" s="39"/>
      <c r="BA70" s="76"/>
      <c r="BB70" s="39"/>
      <c r="BC70" s="78"/>
      <c r="BD70" s="33"/>
      <c r="BE70" s="77"/>
      <c r="BF70" s="39"/>
      <c r="BG70" s="39"/>
      <c r="BH70" s="76"/>
      <c r="BI70" s="39"/>
      <c r="BJ70" s="78"/>
      <c r="BK70" s="33"/>
    </row>
    <row r="71" spans="1:63" x14ac:dyDescent="0.35">
      <c r="A71" s="77"/>
      <c r="B71" s="39"/>
      <c r="C71" s="39"/>
      <c r="D71" s="39"/>
      <c r="E71" s="39"/>
      <c r="F71" s="73"/>
      <c r="G71" s="95">
        <f>Table148745323334353633132333435373[[#This Row],[Hours Worked]]*Table148745323334353633132333435373[[#This Row],[Rate]]</f>
        <v>0</v>
      </c>
      <c r="H71" s="116"/>
      <c r="I71" s="118">
        <f>IF(Table148745323334353633132333435373[[#This Row],[Equipment Used (Dropdown)]] &lt;&gt; "", RIGHT(Table148745323334353633132333435373[[#This Row],[Equipment Used (Dropdown)]],6),0)</f>
        <v>0</v>
      </c>
      <c r="J71" s="94"/>
      <c r="K71" s="95">
        <f>Table148745323334353633132333435373[[#This Row],[Rate (Auto selects)]]*Table148745323334353633132333435373[[#This Row],[Hours Used]]</f>
        <v>0</v>
      </c>
      <c r="S71" s="33"/>
      <c r="T71" s="39"/>
      <c r="U71" s="39"/>
      <c r="V71" s="39"/>
      <c r="W71" s="39"/>
      <c r="X71" s="39"/>
      <c r="Y71" s="112">
        <f>IF(X71 &lt;&gt; "", RIGHT(Table1577531128384858688182838485878[[#This Row],[Class (Dropdown)]],6),0)</f>
        <v>0</v>
      </c>
      <c r="Z71" s="108"/>
      <c r="AA71" s="107"/>
      <c r="AB71" s="111">
        <f>Table1577531128384858688182838485878[[#This Row],[Rate (Auto fill)]]*Table1577531128384858688182838485878[[#This Row],[Hours Groomed]]</f>
        <v>0</v>
      </c>
      <c r="AC71" s="32"/>
      <c r="AD71" s="84"/>
      <c r="AE71" s="85"/>
      <c r="AF71" s="85"/>
      <c r="AI71" s="33"/>
      <c r="AJ71" s="39"/>
      <c r="AK71" s="39"/>
      <c r="AL71" s="39"/>
      <c r="AM71" s="76"/>
      <c r="AN71" s="39"/>
      <c r="AO71" s="39"/>
      <c r="AP71" s="33"/>
      <c r="AQ71" s="77"/>
      <c r="AR71" s="39"/>
      <c r="AS71" s="39"/>
      <c r="AT71" s="76"/>
      <c r="AU71" s="39"/>
      <c r="AV71" s="78"/>
      <c r="AW71" s="33"/>
      <c r="AX71" s="77"/>
      <c r="AY71" s="39"/>
      <c r="AZ71" s="39"/>
      <c r="BA71" s="76"/>
      <c r="BB71" s="39"/>
      <c r="BC71" s="78"/>
      <c r="BD71" s="33"/>
      <c r="BE71" s="77"/>
      <c r="BF71" s="39"/>
      <c r="BG71" s="39"/>
      <c r="BH71" s="76"/>
      <c r="BI71" s="39"/>
      <c r="BJ71" s="78"/>
      <c r="BK71" s="33"/>
    </row>
    <row r="72" spans="1:63" x14ac:dyDescent="0.35">
      <c r="A72" s="77"/>
      <c r="B72" s="39"/>
      <c r="C72" s="39"/>
      <c r="D72" s="39"/>
      <c r="E72" s="39"/>
      <c r="F72" s="73"/>
      <c r="G72" s="95">
        <f>Table148745323334353633132333435373[[#This Row],[Hours Worked]]*Table148745323334353633132333435373[[#This Row],[Rate]]</f>
        <v>0</v>
      </c>
      <c r="H72" s="116"/>
      <c r="I72" s="118">
        <f>IF(Table148745323334353633132333435373[[#This Row],[Equipment Used (Dropdown)]] &lt;&gt; "", RIGHT(Table148745323334353633132333435373[[#This Row],[Equipment Used (Dropdown)]],6),0)</f>
        <v>0</v>
      </c>
      <c r="J72" s="94"/>
      <c r="K72" s="95">
        <f>Table148745323334353633132333435373[[#This Row],[Rate (Auto selects)]]*Table148745323334353633132333435373[[#This Row],[Hours Used]]</f>
        <v>0</v>
      </c>
      <c r="S72" s="33"/>
      <c r="T72" s="39"/>
      <c r="U72" s="39"/>
      <c r="V72" s="39"/>
      <c r="W72" s="39"/>
      <c r="X72" s="39"/>
      <c r="Y72" s="112">
        <f>IF(X72 &lt;&gt; "", RIGHT(Table1577531128384858688182838485878[[#This Row],[Class (Dropdown)]],6),0)</f>
        <v>0</v>
      </c>
      <c r="Z72" s="108"/>
      <c r="AA72" s="107"/>
      <c r="AB72" s="111">
        <f>Table1577531128384858688182838485878[[#This Row],[Rate (Auto fill)]]*Table1577531128384858688182838485878[[#This Row],[Hours Groomed]]</f>
        <v>0</v>
      </c>
      <c r="AC72" s="32"/>
      <c r="AD72" s="84"/>
      <c r="AE72" s="85"/>
      <c r="AF72" s="85"/>
      <c r="AI72" s="33"/>
      <c r="AJ72" s="39"/>
      <c r="AK72" s="39"/>
      <c r="AL72" s="39"/>
      <c r="AM72" s="76"/>
      <c r="AN72" s="39"/>
      <c r="AO72" s="39"/>
      <c r="AP72" s="33"/>
      <c r="AQ72" s="77"/>
      <c r="AR72" s="39"/>
      <c r="AS72" s="39"/>
      <c r="AT72" s="76"/>
      <c r="AU72" s="39"/>
      <c r="AV72" s="78"/>
      <c r="AW72" s="33"/>
      <c r="AX72" s="77"/>
      <c r="AY72" s="39"/>
      <c r="AZ72" s="39"/>
      <c r="BA72" s="76"/>
      <c r="BB72" s="39"/>
      <c r="BC72" s="78"/>
      <c r="BD72" s="33"/>
      <c r="BE72" s="77"/>
      <c r="BF72" s="39"/>
      <c r="BG72" s="39"/>
      <c r="BH72" s="76"/>
      <c r="BI72" s="39"/>
      <c r="BJ72" s="78"/>
      <c r="BK72" s="33"/>
    </row>
    <row r="73" spans="1:63" x14ac:dyDescent="0.35">
      <c r="A73" s="77"/>
      <c r="B73" s="39"/>
      <c r="C73" s="39"/>
      <c r="D73" s="39"/>
      <c r="E73" s="39"/>
      <c r="F73" s="73"/>
      <c r="G73" s="95">
        <f>Table148745323334353633132333435373[[#This Row],[Hours Worked]]*Table148745323334353633132333435373[[#This Row],[Rate]]</f>
        <v>0</v>
      </c>
      <c r="H73" s="116"/>
      <c r="I73" s="118">
        <f>IF(Table148745323334353633132333435373[[#This Row],[Equipment Used (Dropdown)]] &lt;&gt; "", RIGHT(Table148745323334353633132333435373[[#This Row],[Equipment Used (Dropdown)]],6),0)</f>
        <v>0</v>
      </c>
      <c r="J73" s="94"/>
      <c r="K73" s="95">
        <f>Table148745323334353633132333435373[[#This Row],[Rate (Auto selects)]]*Table148745323334353633132333435373[[#This Row],[Hours Used]]</f>
        <v>0</v>
      </c>
      <c r="S73" s="33"/>
      <c r="T73" s="39"/>
      <c r="U73" s="39"/>
      <c r="V73" s="39"/>
      <c r="W73" s="39"/>
      <c r="X73" s="39"/>
      <c r="Y73" s="112">
        <f>IF(X73 &lt;&gt; "", RIGHT(Table1577531128384858688182838485878[[#This Row],[Class (Dropdown)]],6),0)</f>
        <v>0</v>
      </c>
      <c r="Z73" s="108"/>
      <c r="AA73" s="107"/>
      <c r="AB73" s="111">
        <f>Table1577531128384858688182838485878[[#This Row],[Rate (Auto fill)]]*Table1577531128384858688182838485878[[#This Row],[Hours Groomed]]</f>
        <v>0</v>
      </c>
      <c r="AC73" s="32"/>
      <c r="AD73" s="84"/>
      <c r="AE73" s="85"/>
      <c r="AF73" s="85"/>
      <c r="AI73" s="33"/>
      <c r="AJ73" s="39"/>
      <c r="AK73" s="39"/>
      <c r="AL73" s="39"/>
      <c r="AM73" s="76"/>
      <c r="AN73" s="39"/>
      <c r="AO73" s="39"/>
      <c r="AP73" s="33"/>
      <c r="AQ73" s="77"/>
      <c r="AR73" s="39"/>
      <c r="AS73" s="39"/>
      <c r="AT73" s="76"/>
      <c r="AU73" s="39"/>
      <c r="AV73" s="78"/>
      <c r="AW73" s="33"/>
      <c r="AX73" s="77"/>
      <c r="AY73" s="39"/>
      <c r="AZ73" s="39"/>
      <c r="BA73" s="76"/>
      <c r="BB73" s="39"/>
      <c r="BC73" s="78"/>
      <c r="BD73" s="33"/>
      <c r="BE73" s="77"/>
      <c r="BF73" s="39"/>
      <c r="BG73" s="39"/>
      <c r="BH73" s="76"/>
      <c r="BI73" s="39"/>
      <c r="BJ73" s="78"/>
      <c r="BK73" s="33"/>
    </row>
    <row r="74" spans="1:63" x14ac:dyDescent="0.35">
      <c r="A74" s="77"/>
      <c r="B74" s="39"/>
      <c r="C74" s="39"/>
      <c r="D74" s="39"/>
      <c r="E74" s="39"/>
      <c r="F74" s="73"/>
      <c r="G74" s="95">
        <f>Table148745323334353633132333435373[[#This Row],[Hours Worked]]*Table148745323334353633132333435373[[#This Row],[Rate]]</f>
        <v>0</v>
      </c>
      <c r="H74" s="116"/>
      <c r="I74" s="118">
        <f>IF(Table148745323334353633132333435373[[#This Row],[Equipment Used (Dropdown)]] &lt;&gt; "", RIGHT(Table148745323334353633132333435373[[#This Row],[Equipment Used (Dropdown)]],6),0)</f>
        <v>0</v>
      </c>
      <c r="J74" s="94"/>
      <c r="K74" s="95">
        <f>Table148745323334353633132333435373[[#This Row],[Rate (Auto selects)]]*Table148745323334353633132333435373[[#This Row],[Hours Used]]</f>
        <v>0</v>
      </c>
      <c r="S74" s="33"/>
      <c r="T74" s="39"/>
      <c r="U74" s="39"/>
      <c r="V74" s="39"/>
      <c r="W74" s="39"/>
      <c r="X74" s="39"/>
      <c r="Y74" s="112">
        <f>IF(X74 &lt;&gt; "", RIGHT(Table1577531128384858688182838485878[[#This Row],[Class (Dropdown)]],6),0)</f>
        <v>0</v>
      </c>
      <c r="Z74" s="108"/>
      <c r="AA74" s="107"/>
      <c r="AB74" s="111">
        <f>Table1577531128384858688182838485878[[#This Row],[Rate (Auto fill)]]*Table1577531128384858688182838485878[[#This Row],[Hours Groomed]]</f>
        <v>0</v>
      </c>
      <c r="AC74" s="32"/>
      <c r="AD74" s="84"/>
      <c r="AE74" s="85"/>
      <c r="AF74" s="85"/>
      <c r="AI74" s="33"/>
      <c r="AJ74" s="39"/>
      <c r="AK74" s="39"/>
      <c r="AL74" s="39"/>
      <c r="AM74" s="76"/>
      <c r="AN74" s="39"/>
      <c r="AO74" s="39"/>
      <c r="AP74" s="33"/>
      <c r="AQ74" s="77"/>
      <c r="AR74" s="39"/>
      <c r="AS74" s="39"/>
      <c r="AT74" s="76"/>
      <c r="AU74" s="39"/>
      <c r="AV74" s="78"/>
      <c r="AW74" s="33"/>
      <c r="AX74" s="77"/>
      <c r="AY74" s="39"/>
      <c r="AZ74" s="39"/>
      <c r="BA74" s="76"/>
      <c r="BB74" s="39"/>
      <c r="BC74" s="78"/>
      <c r="BD74" s="33"/>
      <c r="BE74" s="77"/>
      <c r="BF74" s="39"/>
      <c r="BG74" s="39"/>
      <c r="BH74" s="76"/>
      <c r="BI74" s="39"/>
      <c r="BJ74" s="78"/>
      <c r="BK74" s="33"/>
    </row>
    <row r="75" spans="1:63" x14ac:dyDescent="0.35">
      <c r="A75" s="77"/>
      <c r="B75" s="39"/>
      <c r="C75" s="39"/>
      <c r="D75" s="39"/>
      <c r="E75" s="39"/>
      <c r="F75" s="73"/>
      <c r="G75" s="95">
        <f>Table148745323334353633132333435373[[#This Row],[Hours Worked]]*Table148745323334353633132333435373[[#This Row],[Rate]]</f>
        <v>0</v>
      </c>
      <c r="H75" s="116"/>
      <c r="I75" s="118">
        <f>IF(Table148745323334353633132333435373[[#This Row],[Equipment Used (Dropdown)]] &lt;&gt; "", RIGHT(Table148745323334353633132333435373[[#This Row],[Equipment Used (Dropdown)]],6),0)</f>
        <v>0</v>
      </c>
      <c r="J75" s="94"/>
      <c r="K75" s="95">
        <f>Table148745323334353633132333435373[[#This Row],[Rate (Auto selects)]]*Table148745323334353633132333435373[[#This Row],[Hours Used]]</f>
        <v>0</v>
      </c>
      <c r="S75" s="33"/>
      <c r="T75" s="39"/>
      <c r="U75" s="39"/>
      <c r="V75" s="39"/>
      <c r="W75" s="39"/>
      <c r="X75" s="39"/>
      <c r="Y75" s="112">
        <f>IF(X75 &lt;&gt; "", RIGHT(Table1577531128384858688182838485878[[#This Row],[Class (Dropdown)]],6),0)</f>
        <v>0</v>
      </c>
      <c r="Z75" s="108"/>
      <c r="AA75" s="107"/>
      <c r="AB75" s="111">
        <f>Table1577531128384858688182838485878[[#This Row],[Rate (Auto fill)]]*Table1577531128384858688182838485878[[#This Row],[Hours Groomed]]</f>
        <v>0</v>
      </c>
      <c r="AC75" s="32"/>
      <c r="AD75" s="84"/>
      <c r="AE75" s="85"/>
      <c r="AF75" s="85"/>
      <c r="AI75" s="33"/>
      <c r="AJ75" s="39"/>
      <c r="AK75" s="39"/>
      <c r="AL75" s="39"/>
      <c r="AM75" s="76"/>
      <c r="AN75" s="39"/>
      <c r="AO75" s="39"/>
      <c r="AP75" s="33"/>
      <c r="AQ75" s="77"/>
      <c r="AR75" s="39"/>
      <c r="AS75" s="39"/>
      <c r="AT75" s="76"/>
      <c r="AU75" s="39"/>
      <c r="AV75" s="78"/>
      <c r="AW75" s="33"/>
      <c r="AX75" s="77"/>
      <c r="AY75" s="39"/>
      <c r="AZ75" s="39"/>
      <c r="BA75" s="76"/>
      <c r="BB75" s="39"/>
      <c r="BC75" s="78"/>
      <c r="BD75" s="33"/>
      <c r="BE75" s="77"/>
      <c r="BF75" s="39"/>
      <c r="BG75" s="39"/>
      <c r="BH75" s="76"/>
      <c r="BI75" s="39"/>
      <c r="BJ75" s="78"/>
      <c r="BK75" s="33"/>
    </row>
    <row r="76" spans="1:63" x14ac:dyDescent="0.35">
      <c r="A76" s="77"/>
      <c r="B76" s="39"/>
      <c r="C76" s="39"/>
      <c r="D76" s="39"/>
      <c r="E76" s="39"/>
      <c r="F76" s="73"/>
      <c r="G76" s="95">
        <f>Table148745323334353633132333435373[[#This Row],[Hours Worked]]*Table148745323334353633132333435373[[#This Row],[Rate]]</f>
        <v>0</v>
      </c>
      <c r="H76" s="116"/>
      <c r="I76" s="118">
        <f>IF(Table148745323334353633132333435373[[#This Row],[Equipment Used (Dropdown)]] &lt;&gt; "", RIGHT(Table148745323334353633132333435373[[#This Row],[Equipment Used (Dropdown)]],6),0)</f>
        <v>0</v>
      </c>
      <c r="J76" s="94"/>
      <c r="K76" s="95">
        <f>Table148745323334353633132333435373[[#This Row],[Rate (Auto selects)]]*Table148745323334353633132333435373[[#This Row],[Hours Used]]</f>
        <v>0</v>
      </c>
      <c r="S76" s="33"/>
      <c r="T76" s="39"/>
      <c r="U76" s="39"/>
      <c r="V76" s="39"/>
      <c r="W76" s="39"/>
      <c r="X76" s="39"/>
      <c r="Y76" s="112">
        <f>IF(X76 &lt;&gt; "", RIGHT(Table1577531128384858688182838485878[[#This Row],[Class (Dropdown)]],6),0)</f>
        <v>0</v>
      </c>
      <c r="Z76" s="108"/>
      <c r="AA76" s="107"/>
      <c r="AB76" s="111">
        <f>Table1577531128384858688182838485878[[#This Row],[Rate (Auto fill)]]*Table1577531128384858688182838485878[[#This Row],[Hours Groomed]]</f>
        <v>0</v>
      </c>
      <c r="AC76" s="32"/>
      <c r="AD76" s="84"/>
      <c r="AE76" s="85"/>
      <c r="AF76" s="85"/>
      <c r="AI76" s="33"/>
      <c r="AJ76" s="39"/>
      <c r="AK76" s="39"/>
      <c r="AL76" s="39"/>
      <c r="AM76" s="76"/>
      <c r="AN76" s="39"/>
      <c r="AO76" s="39"/>
      <c r="AP76" s="33"/>
      <c r="AQ76" s="77"/>
      <c r="AR76" s="39"/>
      <c r="AS76" s="39"/>
      <c r="AT76" s="76"/>
      <c r="AU76" s="39"/>
      <c r="AV76" s="78"/>
      <c r="AW76" s="33"/>
      <c r="AX76" s="77"/>
      <c r="AY76" s="39"/>
      <c r="AZ76" s="39"/>
      <c r="BA76" s="76"/>
      <c r="BB76" s="39"/>
      <c r="BC76" s="78"/>
      <c r="BD76" s="33"/>
      <c r="BE76" s="77"/>
      <c r="BF76" s="39"/>
      <c r="BG76" s="39"/>
      <c r="BH76" s="76"/>
      <c r="BI76" s="39"/>
      <c r="BJ76" s="78"/>
      <c r="BK76" s="33"/>
    </row>
    <row r="77" spans="1:63" x14ac:dyDescent="0.35">
      <c r="A77" s="77"/>
      <c r="B77" s="39"/>
      <c r="C77" s="39"/>
      <c r="D77" s="39"/>
      <c r="E77" s="39"/>
      <c r="F77" s="73"/>
      <c r="G77" s="95">
        <f>Table148745323334353633132333435373[[#This Row],[Hours Worked]]*Table148745323334353633132333435373[[#This Row],[Rate]]</f>
        <v>0</v>
      </c>
      <c r="H77" s="116"/>
      <c r="I77" s="118">
        <f>IF(Table148745323334353633132333435373[[#This Row],[Equipment Used (Dropdown)]] &lt;&gt; "", RIGHT(Table148745323334353633132333435373[[#This Row],[Equipment Used (Dropdown)]],6),0)</f>
        <v>0</v>
      </c>
      <c r="J77" s="94"/>
      <c r="K77" s="95">
        <f>Table148745323334353633132333435373[[#This Row],[Rate (Auto selects)]]*Table148745323334353633132333435373[[#This Row],[Hours Used]]</f>
        <v>0</v>
      </c>
      <c r="S77" s="33"/>
      <c r="T77" s="39"/>
      <c r="U77" s="39"/>
      <c r="V77" s="39"/>
      <c r="W77" s="39"/>
      <c r="X77" s="39"/>
      <c r="Y77" s="112">
        <f>IF(X77 &lt;&gt; "", RIGHT(Table1577531128384858688182838485878[[#This Row],[Class (Dropdown)]],6),0)</f>
        <v>0</v>
      </c>
      <c r="Z77" s="108"/>
      <c r="AA77" s="107"/>
      <c r="AB77" s="111">
        <f>Table1577531128384858688182838485878[[#This Row],[Rate (Auto fill)]]*Table1577531128384858688182838485878[[#This Row],[Hours Groomed]]</f>
        <v>0</v>
      </c>
      <c r="AC77" s="32"/>
      <c r="AD77" s="84"/>
      <c r="AE77" s="85"/>
      <c r="AF77" s="85"/>
      <c r="AI77" s="33"/>
      <c r="AJ77" s="39"/>
      <c r="AK77" s="39"/>
      <c r="AL77" s="39"/>
      <c r="AM77" s="76"/>
      <c r="AN77" s="39"/>
      <c r="AO77" s="39"/>
      <c r="AP77" s="33"/>
      <c r="AQ77" s="77"/>
      <c r="AR77" s="39"/>
      <c r="AS77" s="39"/>
      <c r="AT77" s="76"/>
      <c r="AU77" s="39"/>
      <c r="AV77" s="78"/>
      <c r="AW77" s="33"/>
      <c r="AX77" s="77"/>
      <c r="AY77" s="39"/>
      <c r="AZ77" s="39"/>
      <c r="BA77" s="76"/>
      <c r="BB77" s="39"/>
      <c r="BC77" s="78"/>
      <c r="BD77" s="33"/>
      <c r="BE77" s="77"/>
      <c r="BF77" s="39"/>
      <c r="BG77" s="39"/>
      <c r="BH77" s="76"/>
      <c r="BI77" s="39"/>
      <c r="BJ77" s="78"/>
      <c r="BK77" s="33"/>
    </row>
    <row r="78" spans="1:63" x14ac:dyDescent="0.35">
      <c r="A78" s="77"/>
      <c r="B78" s="39"/>
      <c r="C78" s="39"/>
      <c r="D78" s="39"/>
      <c r="E78" s="39"/>
      <c r="F78" s="73"/>
      <c r="G78" s="95">
        <f>Table148745323334353633132333435373[[#This Row],[Hours Worked]]*Table148745323334353633132333435373[[#This Row],[Rate]]</f>
        <v>0</v>
      </c>
      <c r="H78" s="116"/>
      <c r="I78" s="118">
        <f>IF(Table148745323334353633132333435373[[#This Row],[Equipment Used (Dropdown)]] &lt;&gt; "", RIGHT(Table148745323334353633132333435373[[#This Row],[Equipment Used (Dropdown)]],6),0)</f>
        <v>0</v>
      </c>
      <c r="J78" s="94"/>
      <c r="K78" s="95">
        <f>Table148745323334353633132333435373[[#This Row],[Rate (Auto selects)]]*Table148745323334353633132333435373[[#This Row],[Hours Used]]</f>
        <v>0</v>
      </c>
      <c r="S78" s="33"/>
      <c r="T78" s="39"/>
      <c r="U78" s="39"/>
      <c r="V78" s="39"/>
      <c r="W78" s="39"/>
      <c r="X78" s="39"/>
      <c r="Y78" s="112">
        <f>IF(X78 &lt;&gt; "", RIGHT(Table1577531128384858688182838485878[[#This Row],[Class (Dropdown)]],6),0)</f>
        <v>0</v>
      </c>
      <c r="Z78" s="108"/>
      <c r="AA78" s="107"/>
      <c r="AB78" s="111">
        <f>Table1577531128384858688182838485878[[#This Row],[Rate (Auto fill)]]*Table1577531128384858688182838485878[[#This Row],[Hours Groomed]]</f>
        <v>0</v>
      </c>
      <c r="AC78" s="32"/>
      <c r="AD78" s="84"/>
      <c r="AE78" s="85"/>
      <c r="AF78" s="85"/>
      <c r="AI78" s="33"/>
      <c r="AJ78" s="39"/>
      <c r="AK78" s="39"/>
      <c r="AL78" s="39"/>
      <c r="AM78" s="76"/>
      <c r="AN78" s="39"/>
      <c r="AO78" s="39"/>
      <c r="AP78" s="33"/>
      <c r="AQ78" s="77"/>
      <c r="AR78" s="39"/>
      <c r="AS78" s="39"/>
      <c r="AT78" s="76"/>
      <c r="AU78" s="39"/>
      <c r="AV78" s="78"/>
      <c r="AW78" s="33"/>
      <c r="AX78" s="77"/>
      <c r="AY78" s="39"/>
      <c r="AZ78" s="39"/>
      <c r="BA78" s="76"/>
      <c r="BB78" s="39"/>
      <c r="BC78" s="78"/>
      <c r="BD78" s="33"/>
      <c r="BE78" s="77"/>
      <c r="BF78" s="39"/>
      <c r="BG78" s="39"/>
      <c r="BH78" s="76"/>
      <c r="BI78" s="39"/>
      <c r="BJ78" s="78"/>
      <c r="BK78" s="33"/>
    </row>
    <row r="79" spans="1:63" x14ac:dyDescent="0.35">
      <c r="A79" s="77"/>
      <c r="B79" s="39"/>
      <c r="C79" s="39"/>
      <c r="D79" s="39"/>
      <c r="E79" s="39"/>
      <c r="F79" s="73"/>
      <c r="G79" s="95">
        <f>Table148745323334353633132333435373[[#This Row],[Hours Worked]]*Table148745323334353633132333435373[[#This Row],[Rate]]</f>
        <v>0</v>
      </c>
      <c r="H79" s="116"/>
      <c r="I79" s="118">
        <f>IF(Table148745323334353633132333435373[[#This Row],[Equipment Used (Dropdown)]] &lt;&gt; "", RIGHT(Table148745323334353633132333435373[[#This Row],[Equipment Used (Dropdown)]],6),0)</f>
        <v>0</v>
      </c>
      <c r="J79" s="94"/>
      <c r="K79" s="95">
        <f>Table148745323334353633132333435373[[#This Row],[Rate (Auto selects)]]*Table148745323334353633132333435373[[#This Row],[Hours Used]]</f>
        <v>0</v>
      </c>
      <c r="S79" s="33"/>
      <c r="T79" s="39"/>
      <c r="U79" s="39"/>
      <c r="V79" s="39"/>
      <c r="W79" s="39"/>
      <c r="X79" s="39"/>
      <c r="Y79" s="112">
        <f>IF(X79 &lt;&gt; "", RIGHT(Table1577531128384858688182838485878[[#This Row],[Class (Dropdown)]],6),0)</f>
        <v>0</v>
      </c>
      <c r="Z79" s="108"/>
      <c r="AA79" s="107"/>
      <c r="AB79" s="111">
        <f>Table1577531128384858688182838485878[[#This Row],[Rate (Auto fill)]]*Table1577531128384858688182838485878[[#This Row],[Hours Groomed]]</f>
        <v>0</v>
      </c>
      <c r="AC79" s="32"/>
      <c r="AD79" s="84"/>
      <c r="AE79" s="85"/>
      <c r="AF79" s="85"/>
      <c r="AI79" s="33"/>
      <c r="AJ79" s="39"/>
      <c r="AK79" s="39"/>
      <c r="AL79" s="39"/>
      <c r="AM79" s="76"/>
      <c r="AN79" s="39"/>
      <c r="AO79" s="39"/>
      <c r="AP79" s="33"/>
      <c r="AQ79" s="77"/>
      <c r="AR79" s="39"/>
      <c r="AS79" s="39"/>
      <c r="AT79" s="76"/>
      <c r="AU79" s="39"/>
      <c r="AV79" s="78"/>
      <c r="AW79" s="33"/>
      <c r="AX79" s="77"/>
      <c r="AY79" s="39"/>
      <c r="AZ79" s="39"/>
      <c r="BA79" s="76"/>
      <c r="BB79" s="39"/>
      <c r="BC79" s="78"/>
      <c r="BD79" s="33"/>
      <c r="BE79" s="77"/>
      <c r="BF79" s="39"/>
      <c r="BG79" s="39"/>
      <c r="BH79" s="76"/>
      <c r="BI79" s="39"/>
      <c r="BJ79" s="78"/>
      <c r="BK79" s="33"/>
    </row>
    <row r="80" spans="1:63" x14ac:dyDescent="0.35">
      <c r="A80" s="77"/>
      <c r="B80" s="39"/>
      <c r="C80" s="39"/>
      <c r="D80" s="39"/>
      <c r="E80" s="39"/>
      <c r="F80" s="73"/>
      <c r="G80" s="95">
        <f>Table148745323334353633132333435373[[#This Row],[Hours Worked]]*Table148745323334353633132333435373[[#This Row],[Rate]]</f>
        <v>0</v>
      </c>
      <c r="H80" s="116"/>
      <c r="I80" s="118">
        <f>IF(Table148745323334353633132333435373[[#This Row],[Equipment Used (Dropdown)]] &lt;&gt; "", RIGHT(Table148745323334353633132333435373[[#This Row],[Equipment Used (Dropdown)]],6),0)</f>
        <v>0</v>
      </c>
      <c r="J80" s="94"/>
      <c r="K80" s="95">
        <f>Table148745323334353633132333435373[[#This Row],[Rate (Auto selects)]]*Table148745323334353633132333435373[[#This Row],[Hours Used]]</f>
        <v>0</v>
      </c>
      <c r="S80" s="33"/>
      <c r="T80" s="39"/>
      <c r="U80" s="39"/>
      <c r="V80" s="39"/>
      <c r="W80" s="39"/>
      <c r="X80" s="39"/>
      <c r="Y80" s="112">
        <f>IF(X80 &lt;&gt; "", RIGHT(Table1577531128384858688182838485878[[#This Row],[Class (Dropdown)]],6),0)</f>
        <v>0</v>
      </c>
      <c r="Z80" s="108"/>
      <c r="AA80" s="107"/>
      <c r="AB80" s="111">
        <f>Table1577531128384858688182838485878[[#This Row],[Rate (Auto fill)]]*Table1577531128384858688182838485878[[#This Row],[Hours Groomed]]</f>
        <v>0</v>
      </c>
      <c r="AC80" s="32"/>
      <c r="AD80" s="84"/>
      <c r="AE80" s="85"/>
      <c r="AF80" s="85"/>
      <c r="AI80" s="33"/>
      <c r="AJ80" s="39"/>
      <c r="AK80" s="39"/>
      <c r="AL80" s="39"/>
      <c r="AM80" s="76"/>
      <c r="AN80" s="39"/>
      <c r="AO80" s="39"/>
      <c r="AP80" s="33"/>
      <c r="AQ80" s="77"/>
      <c r="AR80" s="39"/>
      <c r="AS80" s="39"/>
      <c r="AT80" s="76"/>
      <c r="AU80" s="39"/>
      <c r="AV80" s="78"/>
      <c r="AW80" s="33"/>
      <c r="AX80" s="77"/>
      <c r="AY80" s="39"/>
      <c r="AZ80" s="39"/>
      <c r="BA80" s="76"/>
      <c r="BB80" s="39"/>
      <c r="BC80" s="78"/>
      <c r="BD80" s="33"/>
      <c r="BE80" s="77"/>
      <c r="BF80" s="39"/>
      <c r="BG80" s="39"/>
      <c r="BH80" s="76"/>
      <c r="BI80" s="39"/>
      <c r="BJ80" s="78"/>
      <c r="BK80" s="33"/>
    </row>
    <row r="81" spans="1:63" x14ac:dyDescent="0.35">
      <c r="A81" s="77"/>
      <c r="B81" s="39"/>
      <c r="C81" s="39"/>
      <c r="D81" s="39"/>
      <c r="E81" s="39"/>
      <c r="F81" s="73"/>
      <c r="G81" s="95">
        <f>Table148745323334353633132333435373[[#This Row],[Hours Worked]]*Table148745323334353633132333435373[[#This Row],[Rate]]</f>
        <v>0</v>
      </c>
      <c r="H81" s="116"/>
      <c r="I81" s="118">
        <f>IF(Table148745323334353633132333435373[[#This Row],[Equipment Used (Dropdown)]] &lt;&gt; "", RIGHT(Table148745323334353633132333435373[[#This Row],[Equipment Used (Dropdown)]],6),0)</f>
        <v>0</v>
      </c>
      <c r="J81" s="94"/>
      <c r="K81" s="95">
        <f>Table148745323334353633132333435373[[#This Row],[Rate (Auto selects)]]*Table148745323334353633132333435373[[#This Row],[Hours Used]]</f>
        <v>0</v>
      </c>
      <c r="S81" s="33"/>
      <c r="T81" s="39"/>
      <c r="U81" s="39"/>
      <c r="V81" s="39"/>
      <c r="W81" s="39"/>
      <c r="X81" s="39"/>
      <c r="Y81" s="112">
        <f>IF(X81 &lt;&gt; "", RIGHT(Table1577531128384858688182838485878[[#This Row],[Class (Dropdown)]],6),0)</f>
        <v>0</v>
      </c>
      <c r="Z81" s="108"/>
      <c r="AA81" s="107"/>
      <c r="AB81" s="111">
        <f>Table1577531128384858688182838485878[[#This Row],[Rate (Auto fill)]]*Table1577531128384858688182838485878[[#This Row],[Hours Groomed]]</f>
        <v>0</v>
      </c>
      <c r="AC81" s="32"/>
      <c r="AD81" s="84"/>
      <c r="AE81" s="85"/>
      <c r="AF81" s="85"/>
      <c r="AI81" s="33"/>
      <c r="AJ81" s="39"/>
      <c r="AK81" s="39"/>
      <c r="AL81" s="39"/>
      <c r="AM81" s="76"/>
      <c r="AN81" s="39"/>
      <c r="AO81" s="39"/>
      <c r="AP81" s="33"/>
      <c r="AQ81" s="77"/>
      <c r="AR81" s="39"/>
      <c r="AS81" s="39"/>
      <c r="AT81" s="76"/>
      <c r="AU81" s="39"/>
      <c r="AV81" s="78"/>
      <c r="AW81" s="33"/>
      <c r="AX81" s="77"/>
      <c r="AY81" s="39"/>
      <c r="AZ81" s="39"/>
      <c r="BA81" s="76"/>
      <c r="BB81" s="39"/>
      <c r="BC81" s="78"/>
      <c r="BD81" s="33"/>
      <c r="BE81" s="77"/>
      <c r="BF81" s="39"/>
      <c r="BG81" s="39"/>
      <c r="BH81" s="76"/>
      <c r="BI81" s="39"/>
      <c r="BJ81" s="78"/>
      <c r="BK81" s="33"/>
    </row>
    <row r="82" spans="1:63" x14ac:dyDescent="0.35">
      <c r="A82" s="77"/>
      <c r="B82" s="39"/>
      <c r="C82" s="39"/>
      <c r="D82" s="39"/>
      <c r="E82" s="39"/>
      <c r="F82" s="73"/>
      <c r="G82" s="95">
        <f>Table148745323334353633132333435373[[#This Row],[Hours Worked]]*Table148745323334353633132333435373[[#This Row],[Rate]]</f>
        <v>0</v>
      </c>
      <c r="H82" s="116"/>
      <c r="I82" s="118">
        <f>IF(Table148745323334353633132333435373[[#This Row],[Equipment Used (Dropdown)]] &lt;&gt; "", RIGHT(Table148745323334353633132333435373[[#This Row],[Equipment Used (Dropdown)]],6),0)</f>
        <v>0</v>
      </c>
      <c r="J82" s="94"/>
      <c r="K82" s="95">
        <f>Table148745323334353633132333435373[[#This Row],[Rate (Auto selects)]]*Table148745323334353633132333435373[[#This Row],[Hours Used]]</f>
        <v>0</v>
      </c>
      <c r="S82" s="33"/>
      <c r="T82" s="39"/>
      <c r="U82" s="39"/>
      <c r="V82" s="39"/>
      <c r="W82" s="39"/>
      <c r="X82" s="39"/>
      <c r="Y82" s="112">
        <f>IF(X82 &lt;&gt; "", RIGHT(Table1577531128384858688182838485878[[#This Row],[Class (Dropdown)]],6),0)</f>
        <v>0</v>
      </c>
      <c r="Z82" s="108"/>
      <c r="AA82" s="107"/>
      <c r="AB82" s="111">
        <f>Table1577531128384858688182838485878[[#This Row],[Rate (Auto fill)]]*Table1577531128384858688182838485878[[#This Row],[Hours Groomed]]</f>
        <v>0</v>
      </c>
      <c r="AC82" s="32"/>
      <c r="AD82" s="84"/>
      <c r="AE82" s="85"/>
      <c r="AF82" s="85"/>
      <c r="AI82" s="33"/>
      <c r="AJ82" s="39"/>
      <c r="AK82" s="39"/>
      <c r="AL82" s="39"/>
      <c r="AM82" s="76"/>
      <c r="AN82" s="39"/>
      <c r="AO82" s="39"/>
      <c r="AP82" s="33"/>
      <c r="AQ82" s="77"/>
      <c r="AR82" s="39"/>
      <c r="AS82" s="39"/>
      <c r="AT82" s="76"/>
      <c r="AU82" s="39"/>
      <c r="AV82" s="78"/>
      <c r="AW82" s="33"/>
      <c r="AX82" s="77"/>
      <c r="AY82" s="39"/>
      <c r="AZ82" s="39"/>
      <c r="BA82" s="76"/>
      <c r="BB82" s="39"/>
      <c r="BC82" s="78"/>
      <c r="BD82" s="33"/>
      <c r="BE82" s="77"/>
      <c r="BF82" s="39"/>
      <c r="BG82" s="39"/>
      <c r="BH82" s="76"/>
      <c r="BI82" s="39"/>
      <c r="BJ82" s="78"/>
      <c r="BK82" s="33"/>
    </row>
    <row r="83" spans="1:63" x14ac:dyDescent="0.35">
      <c r="A83" s="77"/>
      <c r="B83" s="39"/>
      <c r="C83" s="39"/>
      <c r="D83" s="39"/>
      <c r="E83" s="39"/>
      <c r="F83" s="73"/>
      <c r="G83" s="95">
        <f>Table148745323334353633132333435373[[#This Row],[Hours Worked]]*Table148745323334353633132333435373[[#This Row],[Rate]]</f>
        <v>0</v>
      </c>
      <c r="H83" s="116"/>
      <c r="I83" s="118">
        <f>IF(Table148745323334353633132333435373[[#This Row],[Equipment Used (Dropdown)]] &lt;&gt; "", RIGHT(Table148745323334353633132333435373[[#This Row],[Equipment Used (Dropdown)]],6),0)</f>
        <v>0</v>
      </c>
      <c r="J83" s="94"/>
      <c r="K83" s="95">
        <f>Table148745323334353633132333435373[[#This Row],[Rate (Auto selects)]]*Table148745323334353633132333435373[[#This Row],[Hours Used]]</f>
        <v>0</v>
      </c>
      <c r="S83" s="33"/>
      <c r="T83" s="39"/>
      <c r="U83" s="39"/>
      <c r="V83" s="39"/>
      <c r="W83" s="39"/>
      <c r="X83" s="39"/>
      <c r="Y83" s="112">
        <f>IF(X83 &lt;&gt; "", RIGHT(Table1577531128384858688182838485878[[#This Row],[Class (Dropdown)]],6),0)</f>
        <v>0</v>
      </c>
      <c r="Z83" s="108"/>
      <c r="AA83" s="107"/>
      <c r="AB83" s="111">
        <f>Table1577531128384858688182838485878[[#This Row],[Rate (Auto fill)]]*Table1577531128384858688182838485878[[#This Row],[Hours Groomed]]</f>
        <v>0</v>
      </c>
      <c r="AC83" s="32"/>
      <c r="AD83" s="84"/>
      <c r="AE83" s="85"/>
      <c r="AF83" s="85"/>
      <c r="AI83" s="33"/>
      <c r="AJ83" s="39"/>
      <c r="AK83" s="39"/>
      <c r="AL83" s="39"/>
      <c r="AM83" s="76"/>
      <c r="AN83" s="39"/>
      <c r="AO83" s="39"/>
      <c r="AP83" s="33"/>
      <c r="AQ83" s="77"/>
      <c r="AR83" s="39"/>
      <c r="AS83" s="39"/>
      <c r="AT83" s="76"/>
      <c r="AU83" s="39"/>
      <c r="AV83" s="78"/>
      <c r="AW83" s="33"/>
      <c r="AX83" s="77"/>
      <c r="AY83" s="39"/>
      <c r="AZ83" s="39"/>
      <c r="BA83" s="76"/>
      <c r="BB83" s="39"/>
      <c r="BC83" s="78"/>
      <c r="BD83" s="33"/>
      <c r="BE83" s="77"/>
      <c r="BF83" s="39"/>
      <c r="BG83" s="39"/>
      <c r="BH83" s="76"/>
      <c r="BI83" s="39"/>
      <c r="BJ83" s="78"/>
      <c r="BK83" s="33"/>
    </row>
    <row r="84" spans="1:63" x14ac:dyDescent="0.35">
      <c r="A84" s="77"/>
      <c r="B84" s="39"/>
      <c r="C84" s="39"/>
      <c r="D84" s="39"/>
      <c r="E84" s="39"/>
      <c r="F84" s="73"/>
      <c r="G84" s="95">
        <f>Table148745323334353633132333435373[[#This Row],[Hours Worked]]*Table148745323334353633132333435373[[#This Row],[Rate]]</f>
        <v>0</v>
      </c>
      <c r="H84" s="116"/>
      <c r="I84" s="118">
        <f>IF(Table148745323334353633132333435373[[#This Row],[Equipment Used (Dropdown)]] &lt;&gt; "", RIGHT(Table148745323334353633132333435373[[#This Row],[Equipment Used (Dropdown)]],6),0)</f>
        <v>0</v>
      </c>
      <c r="J84" s="94"/>
      <c r="K84" s="95">
        <f>Table148745323334353633132333435373[[#This Row],[Rate (Auto selects)]]*Table148745323334353633132333435373[[#This Row],[Hours Used]]</f>
        <v>0</v>
      </c>
      <c r="S84" s="33"/>
      <c r="T84" s="39"/>
      <c r="U84" s="39"/>
      <c r="V84" s="39"/>
      <c r="W84" s="39"/>
      <c r="X84" s="39"/>
      <c r="Y84" s="112">
        <f>IF(X84 &lt;&gt; "", RIGHT(Table1577531128384858688182838485878[[#This Row],[Class (Dropdown)]],6),0)</f>
        <v>0</v>
      </c>
      <c r="Z84" s="108"/>
      <c r="AA84" s="107"/>
      <c r="AB84" s="111">
        <f>Table1577531128384858688182838485878[[#This Row],[Rate (Auto fill)]]*Table1577531128384858688182838485878[[#This Row],[Hours Groomed]]</f>
        <v>0</v>
      </c>
      <c r="AC84" s="32"/>
      <c r="AD84" s="84"/>
      <c r="AE84" s="85"/>
      <c r="AF84" s="85"/>
      <c r="AI84" s="33"/>
      <c r="AJ84" s="39"/>
      <c r="AK84" s="39"/>
      <c r="AL84" s="39"/>
      <c r="AM84" s="76"/>
      <c r="AN84" s="39"/>
      <c r="AO84" s="39"/>
      <c r="AP84" s="33"/>
      <c r="AQ84" s="77"/>
      <c r="AR84" s="39"/>
      <c r="AS84" s="39"/>
      <c r="AT84" s="76"/>
      <c r="AU84" s="39"/>
      <c r="AV84" s="78"/>
      <c r="AW84" s="33"/>
      <c r="AX84" s="77"/>
      <c r="AY84" s="39"/>
      <c r="AZ84" s="39"/>
      <c r="BA84" s="76"/>
      <c r="BB84" s="39"/>
      <c r="BC84" s="78"/>
      <c r="BD84" s="33"/>
      <c r="BE84" s="77"/>
      <c r="BF84" s="39"/>
      <c r="BG84" s="39"/>
      <c r="BH84" s="76"/>
      <c r="BI84" s="39"/>
      <c r="BJ84" s="78"/>
      <c r="BK84" s="33"/>
    </row>
    <row r="85" spans="1:63" x14ac:dyDescent="0.35">
      <c r="A85" s="77"/>
      <c r="B85" s="39"/>
      <c r="C85" s="39"/>
      <c r="D85" s="39"/>
      <c r="E85" s="39"/>
      <c r="F85" s="73"/>
      <c r="G85" s="95">
        <f>Table148745323334353633132333435373[[#This Row],[Hours Worked]]*Table148745323334353633132333435373[[#This Row],[Rate]]</f>
        <v>0</v>
      </c>
      <c r="H85" s="116"/>
      <c r="I85" s="118">
        <f>IF(Table148745323334353633132333435373[[#This Row],[Equipment Used (Dropdown)]] &lt;&gt; "", RIGHT(Table148745323334353633132333435373[[#This Row],[Equipment Used (Dropdown)]],6),0)</f>
        <v>0</v>
      </c>
      <c r="J85" s="94"/>
      <c r="K85" s="95">
        <f>Table148745323334353633132333435373[[#This Row],[Rate (Auto selects)]]*Table148745323334353633132333435373[[#This Row],[Hours Used]]</f>
        <v>0</v>
      </c>
      <c r="S85" s="33"/>
      <c r="T85" s="39"/>
      <c r="U85" s="39"/>
      <c r="V85" s="39"/>
      <c r="W85" s="39"/>
      <c r="X85" s="39"/>
      <c r="Y85" s="112">
        <f>IF(X85 &lt;&gt; "", RIGHT(Table1577531128384858688182838485878[[#This Row],[Class (Dropdown)]],6),0)</f>
        <v>0</v>
      </c>
      <c r="Z85" s="108"/>
      <c r="AA85" s="107"/>
      <c r="AB85" s="111">
        <f>Table1577531128384858688182838485878[[#This Row],[Rate (Auto fill)]]*Table1577531128384858688182838485878[[#This Row],[Hours Groomed]]</f>
        <v>0</v>
      </c>
      <c r="AC85" s="32"/>
      <c r="AD85" s="84"/>
      <c r="AE85" s="85"/>
      <c r="AF85" s="85"/>
      <c r="AI85" s="33"/>
      <c r="AJ85" s="39"/>
      <c r="AK85" s="39"/>
      <c r="AL85" s="39"/>
      <c r="AM85" s="76"/>
      <c r="AN85" s="39"/>
      <c r="AO85" s="39"/>
      <c r="AP85" s="33"/>
      <c r="AQ85" s="77"/>
      <c r="AR85" s="39"/>
      <c r="AS85" s="39"/>
      <c r="AT85" s="76"/>
      <c r="AU85" s="39"/>
      <c r="AV85" s="78"/>
      <c r="AW85" s="33"/>
      <c r="AX85" s="77"/>
      <c r="AY85" s="39"/>
      <c r="AZ85" s="39"/>
      <c r="BA85" s="76"/>
      <c r="BB85" s="39"/>
      <c r="BC85" s="78"/>
      <c r="BD85" s="33"/>
      <c r="BE85" s="77"/>
      <c r="BF85" s="39"/>
      <c r="BG85" s="39"/>
      <c r="BH85" s="76"/>
      <c r="BI85" s="39"/>
      <c r="BJ85" s="78"/>
      <c r="BK85" s="33"/>
    </row>
    <row r="86" spans="1:63" x14ac:dyDescent="0.35">
      <c r="A86" s="77"/>
      <c r="B86" s="39"/>
      <c r="C86" s="39"/>
      <c r="D86" s="39"/>
      <c r="E86" s="39"/>
      <c r="F86" s="73"/>
      <c r="G86" s="95">
        <f>Table148745323334353633132333435373[[#This Row],[Hours Worked]]*Table148745323334353633132333435373[[#This Row],[Rate]]</f>
        <v>0</v>
      </c>
      <c r="H86" s="116"/>
      <c r="I86" s="118">
        <f>IF(Table148745323334353633132333435373[[#This Row],[Equipment Used (Dropdown)]] &lt;&gt; "", RIGHT(Table148745323334353633132333435373[[#This Row],[Equipment Used (Dropdown)]],6),0)</f>
        <v>0</v>
      </c>
      <c r="J86" s="94"/>
      <c r="K86" s="95">
        <f>Table148745323334353633132333435373[[#This Row],[Rate (Auto selects)]]*Table148745323334353633132333435373[[#This Row],[Hours Used]]</f>
        <v>0</v>
      </c>
      <c r="S86" s="33"/>
      <c r="T86" s="39"/>
      <c r="U86" s="39"/>
      <c r="V86" s="39"/>
      <c r="W86" s="39"/>
      <c r="X86" s="39"/>
      <c r="Y86" s="112">
        <f>IF(X86 &lt;&gt; "", RIGHT(Table1577531128384858688182838485878[[#This Row],[Class (Dropdown)]],6),0)</f>
        <v>0</v>
      </c>
      <c r="Z86" s="108"/>
      <c r="AA86" s="107"/>
      <c r="AB86" s="111">
        <f>Table1577531128384858688182838485878[[#This Row],[Rate (Auto fill)]]*Table1577531128384858688182838485878[[#This Row],[Hours Groomed]]</f>
        <v>0</v>
      </c>
      <c r="AC86" s="32"/>
      <c r="AD86" s="84"/>
      <c r="AE86" s="85"/>
      <c r="AF86" s="85"/>
      <c r="AI86" s="33"/>
      <c r="AJ86" s="39"/>
      <c r="AK86" s="39"/>
      <c r="AL86" s="39"/>
      <c r="AM86" s="76"/>
      <c r="AN86" s="39"/>
      <c r="AO86" s="39"/>
      <c r="AP86" s="33"/>
      <c r="AQ86" s="77"/>
      <c r="AR86" s="39"/>
      <c r="AS86" s="39"/>
      <c r="AT86" s="76"/>
      <c r="AU86" s="39"/>
      <c r="AV86" s="78"/>
      <c r="AW86" s="33"/>
      <c r="AX86" s="77"/>
      <c r="AY86" s="39"/>
      <c r="AZ86" s="39"/>
      <c r="BA86" s="76"/>
      <c r="BB86" s="39"/>
      <c r="BC86" s="78"/>
      <c r="BD86" s="33"/>
      <c r="BE86" s="77"/>
      <c r="BF86" s="39"/>
      <c r="BG86" s="39"/>
      <c r="BH86" s="76"/>
      <c r="BI86" s="39"/>
      <c r="BJ86" s="78"/>
      <c r="BK86" s="33"/>
    </row>
    <row r="87" spans="1:63" x14ac:dyDescent="0.35">
      <c r="A87" s="77"/>
      <c r="B87" s="39"/>
      <c r="C87" s="39"/>
      <c r="D87" s="39"/>
      <c r="E87" s="39"/>
      <c r="F87" s="73"/>
      <c r="G87" s="95">
        <f>Table148745323334353633132333435373[[#This Row],[Hours Worked]]*Table148745323334353633132333435373[[#This Row],[Rate]]</f>
        <v>0</v>
      </c>
      <c r="H87" s="116"/>
      <c r="I87" s="118">
        <f>IF(Table148745323334353633132333435373[[#This Row],[Equipment Used (Dropdown)]] &lt;&gt; "", RIGHT(Table148745323334353633132333435373[[#This Row],[Equipment Used (Dropdown)]],6),0)</f>
        <v>0</v>
      </c>
      <c r="J87" s="94"/>
      <c r="K87" s="95">
        <f>Table148745323334353633132333435373[[#This Row],[Rate (Auto selects)]]*Table148745323334353633132333435373[[#This Row],[Hours Used]]</f>
        <v>0</v>
      </c>
      <c r="S87" s="33"/>
      <c r="T87" s="39"/>
      <c r="U87" s="39"/>
      <c r="V87" s="39"/>
      <c r="W87" s="39"/>
      <c r="X87" s="39"/>
      <c r="Y87" s="112">
        <f>IF(X87 &lt;&gt; "", RIGHT(Table1577531128384858688182838485878[[#This Row],[Class (Dropdown)]],6),0)</f>
        <v>0</v>
      </c>
      <c r="Z87" s="108"/>
      <c r="AA87" s="107"/>
      <c r="AB87" s="111">
        <f>Table1577531128384858688182838485878[[#This Row],[Rate (Auto fill)]]*Table1577531128384858688182838485878[[#This Row],[Hours Groomed]]</f>
        <v>0</v>
      </c>
      <c r="AC87" s="32"/>
      <c r="AD87" s="84"/>
      <c r="AE87" s="85"/>
      <c r="AF87" s="85"/>
      <c r="AI87" s="33"/>
      <c r="AJ87" s="39"/>
      <c r="AK87" s="39"/>
      <c r="AL87" s="39"/>
      <c r="AM87" s="76"/>
      <c r="AN87" s="39"/>
      <c r="AO87" s="39"/>
      <c r="AP87" s="33"/>
      <c r="AQ87" s="77"/>
      <c r="AR87" s="39"/>
      <c r="AS87" s="39"/>
      <c r="AT87" s="76"/>
      <c r="AU87" s="39"/>
      <c r="AV87" s="78"/>
      <c r="AW87" s="33"/>
      <c r="AX87" s="77"/>
      <c r="AY87" s="39"/>
      <c r="AZ87" s="39"/>
      <c r="BA87" s="76"/>
      <c r="BB87" s="39"/>
      <c r="BC87" s="78"/>
      <c r="BD87" s="33"/>
      <c r="BE87" s="77"/>
      <c r="BF87" s="39"/>
      <c r="BG87" s="39"/>
      <c r="BH87" s="76"/>
      <c r="BI87" s="39"/>
      <c r="BJ87" s="78"/>
      <c r="BK87" s="33"/>
    </row>
    <row r="88" spans="1:63" x14ac:dyDescent="0.35">
      <c r="A88" s="77"/>
      <c r="B88" s="39"/>
      <c r="C88" s="39"/>
      <c r="D88" s="39"/>
      <c r="E88" s="39"/>
      <c r="F88" s="73"/>
      <c r="G88" s="95">
        <f>Table148745323334353633132333435373[[#This Row],[Hours Worked]]*Table148745323334353633132333435373[[#This Row],[Rate]]</f>
        <v>0</v>
      </c>
      <c r="H88" s="116"/>
      <c r="I88" s="118">
        <f>IF(Table148745323334353633132333435373[[#This Row],[Equipment Used (Dropdown)]] &lt;&gt; "", RIGHT(Table148745323334353633132333435373[[#This Row],[Equipment Used (Dropdown)]],6),0)</f>
        <v>0</v>
      </c>
      <c r="J88" s="94"/>
      <c r="K88" s="95">
        <f>Table148745323334353633132333435373[[#This Row],[Rate (Auto selects)]]*Table148745323334353633132333435373[[#This Row],[Hours Used]]</f>
        <v>0</v>
      </c>
      <c r="S88" s="33"/>
      <c r="T88" s="39"/>
      <c r="U88" s="39"/>
      <c r="V88" s="39"/>
      <c r="W88" s="39"/>
      <c r="X88" s="39"/>
      <c r="Y88" s="112">
        <f>IF(X88 &lt;&gt; "", RIGHT(Table1577531128384858688182838485878[[#This Row],[Class (Dropdown)]],6),0)</f>
        <v>0</v>
      </c>
      <c r="Z88" s="108"/>
      <c r="AA88" s="107"/>
      <c r="AB88" s="111">
        <f>Table1577531128384858688182838485878[[#This Row],[Rate (Auto fill)]]*Table1577531128384858688182838485878[[#This Row],[Hours Groomed]]</f>
        <v>0</v>
      </c>
      <c r="AC88" s="32"/>
      <c r="AD88" s="84"/>
      <c r="AE88" s="85"/>
      <c r="AF88" s="85"/>
      <c r="AI88" s="33"/>
      <c r="AJ88" s="39"/>
      <c r="AK88" s="39"/>
      <c r="AL88" s="39"/>
      <c r="AM88" s="76"/>
      <c r="AN88" s="39"/>
      <c r="AO88" s="39"/>
      <c r="AP88" s="33"/>
      <c r="AQ88" s="77"/>
      <c r="AR88" s="39"/>
      <c r="AS88" s="39"/>
      <c r="AT88" s="76"/>
      <c r="AU88" s="39"/>
      <c r="AV88" s="78"/>
      <c r="AW88" s="33"/>
      <c r="AX88" s="77"/>
      <c r="AY88" s="39"/>
      <c r="AZ88" s="39"/>
      <c r="BA88" s="76"/>
      <c r="BB88" s="39"/>
      <c r="BC88" s="78"/>
      <c r="BD88" s="33"/>
      <c r="BE88" s="77"/>
      <c r="BF88" s="39"/>
      <c r="BG88" s="39"/>
      <c r="BH88" s="76"/>
      <c r="BI88" s="39"/>
      <c r="BJ88" s="78"/>
      <c r="BK88" s="33"/>
    </row>
    <row r="89" spans="1:63" x14ac:dyDescent="0.35">
      <c r="A89" s="77"/>
      <c r="B89" s="39"/>
      <c r="C89" s="39"/>
      <c r="D89" s="39"/>
      <c r="E89" s="39"/>
      <c r="F89" s="73"/>
      <c r="G89" s="95">
        <f>Table148745323334353633132333435373[[#This Row],[Hours Worked]]*Table148745323334353633132333435373[[#This Row],[Rate]]</f>
        <v>0</v>
      </c>
      <c r="H89" s="116"/>
      <c r="I89" s="118">
        <f>IF(Table148745323334353633132333435373[[#This Row],[Equipment Used (Dropdown)]] &lt;&gt; "", RIGHT(Table148745323334353633132333435373[[#This Row],[Equipment Used (Dropdown)]],6),0)</f>
        <v>0</v>
      </c>
      <c r="J89" s="94"/>
      <c r="K89" s="95">
        <f>Table148745323334353633132333435373[[#This Row],[Rate (Auto selects)]]*Table148745323334353633132333435373[[#This Row],[Hours Used]]</f>
        <v>0</v>
      </c>
      <c r="S89" s="33"/>
      <c r="T89" s="39"/>
      <c r="U89" s="39"/>
      <c r="V89" s="39"/>
      <c r="W89" s="39"/>
      <c r="X89" s="39"/>
      <c r="Y89" s="112">
        <f>IF(X89 &lt;&gt; "", RIGHT(Table1577531128384858688182838485878[[#This Row],[Class (Dropdown)]],6),0)</f>
        <v>0</v>
      </c>
      <c r="Z89" s="108"/>
      <c r="AA89" s="107"/>
      <c r="AB89" s="111">
        <f>Table1577531128384858688182838485878[[#This Row],[Rate (Auto fill)]]*Table1577531128384858688182838485878[[#This Row],[Hours Groomed]]</f>
        <v>0</v>
      </c>
      <c r="AC89" s="32"/>
      <c r="AD89" s="84"/>
      <c r="AE89" s="85"/>
      <c r="AF89" s="85"/>
      <c r="AI89" s="33"/>
      <c r="AJ89" s="39"/>
      <c r="AK89" s="39"/>
      <c r="AL89" s="39"/>
      <c r="AM89" s="76"/>
      <c r="AN89" s="39"/>
      <c r="AO89" s="39"/>
      <c r="AP89" s="33"/>
      <c r="AQ89" s="77"/>
      <c r="AR89" s="39"/>
      <c r="AS89" s="39"/>
      <c r="AT89" s="76"/>
      <c r="AU89" s="39"/>
      <c r="AV89" s="78"/>
      <c r="AW89" s="33"/>
      <c r="AX89" s="77"/>
      <c r="AY89" s="39"/>
      <c r="AZ89" s="39"/>
      <c r="BA89" s="76"/>
      <c r="BB89" s="39"/>
      <c r="BC89" s="78"/>
      <c r="BD89" s="33"/>
      <c r="BE89" s="77"/>
      <c r="BF89" s="39"/>
      <c r="BG89" s="39"/>
      <c r="BH89" s="76"/>
      <c r="BI89" s="39"/>
      <c r="BJ89" s="78"/>
      <c r="BK89" s="33"/>
    </row>
    <row r="90" spans="1:63" x14ac:dyDescent="0.35">
      <c r="A90" s="77"/>
      <c r="B90" s="39"/>
      <c r="C90" s="39"/>
      <c r="D90" s="39"/>
      <c r="E90" s="39"/>
      <c r="F90" s="73"/>
      <c r="G90" s="95">
        <f>Table148745323334353633132333435373[[#This Row],[Hours Worked]]*Table148745323334353633132333435373[[#This Row],[Rate]]</f>
        <v>0</v>
      </c>
      <c r="H90" s="116"/>
      <c r="I90" s="118">
        <f>IF(Table148745323334353633132333435373[[#This Row],[Equipment Used (Dropdown)]] &lt;&gt; "", RIGHT(Table148745323334353633132333435373[[#This Row],[Equipment Used (Dropdown)]],6),0)</f>
        <v>0</v>
      </c>
      <c r="J90" s="94"/>
      <c r="K90" s="95">
        <f>Table148745323334353633132333435373[[#This Row],[Rate (Auto selects)]]*Table148745323334353633132333435373[[#This Row],[Hours Used]]</f>
        <v>0</v>
      </c>
      <c r="S90" s="33"/>
      <c r="T90" s="39"/>
      <c r="U90" s="39"/>
      <c r="V90" s="39"/>
      <c r="W90" s="39"/>
      <c r="X90" s="39"/>
      <c r="Y90" s="112">
        <f>IF(X90 &lt;&gt; "", RIGHT(Table1577531128384858688182838485878[[#This Row],[Class (Dropdown)]],6),0)</f>
        <v>0</v>
      </c>
      <c r="Z90" s="108"/>
      <c r="AA90" s="107"/>
      <c r="AB90" s="111">
        <f>Table1577531128384858688182838485878[[#This Row],[Rate (Auto fill)]]*Table1577531128384858688182838485878[[#This Row],[Hours Groomed]]</f>
        <v>0</v>
      </c>
      <c r="AC90" s="32"/>
      <c r="AD90" s="84"/>
      <c r="AE90" s="85"/>
      <c r="AF90" s="85"/>
      <c r="AI90" s="33"/>
      <c r="AJ90" s="39"/>
      <c r="AK90" s="39"/>
      <c r="AL90" s="39"/>
      <c r="AM90" s="76"/>
      <c r="AN90" s="39"/>
      <c r="AO90" s="39"/>
      <c r="AP90" s="33"/>
      <c r="AQ90" s="77"/>
      <c r="AR90" s="39"/>
      <c r="AS90" s="39"/>
      <c r="AT90" s="76"/>
      <c r="AU90" s="39"/>
      <c r="AV90" s="78"/>
      <c r="AW90" s="33"/>
      <c r="AX90" s="77"/>
      <c r="AY90" s="39"/>
      <c r="AZ90" s="39"/>
      <c r="BA90" s="76"/>
      <c r="BB90" s="39"/>
      <c r="BC90" s="78"/>
      <c r="BD90" s="33"/>
      <c r="BE90" s="77"/>
      <c r="BF90" s="39"/>
      <c r="BG90" s="39"/>
      <c r="BH90" s="76"/>
      <c r="BI90" s="39"/>
      <c r="BJ90" s="78"/>
      <c r="BK90" s="33"/>
    </row>
    <row r="91" spans="1:63" x14ac:dyDescent="0.35">
      <c r="A91" s="77"/>
      <c r="B91" s="39"/>
      <c r="C91" s="39"/>
      <c r="D91" s="39"/>
      <c r="E91" s="39"/>
      <c r="F91" s="73"/>
      <c r="G91" s="95">
        <f>Table148745323334353633132333435373[[#This Row],[Hours Worked]]*Table148745323334353633132333435373[[#This Row],[Rate]]</f>
        <v>0</v>
      </c>
      <c r="H91" s="116"/>
      <c r="I91" s="118">
        <f>IF(Table148745323334353633132333435373[[#This Row],[Equipment Used (Dropdown)]] &lt;&gt; "", RIGHT(Table148745323334353633132333435373[[#This Row],[Equipment Used (Dropdown)]],6),0)</f>
        <v>0</v>
      </c>
      <c r="J91" s="94"/>
      <c r="K91" s="95">
        <f>Table148745323334353633132333435373[[#This Row],[Rate (Auto selects)]]*Table148745323334353633132333435373[[#This Row],[Hours Used]]</f>
        <v>0</v>
      </c>
      <c r="S91" s="33"/>
      <c r="T91" s="39"/>
      <c r="U91" s="39"/>
      <c r="V91" s="39"/>
      <c r="W91" s="39"/>
      <c r="X91" s="39"/>
      <c r="Y91" s="112">
        <f>IF(X91 &lt;&gt; "", RIGHT(Table1577531128384858688182838485878[[#This Row],[Class (Dropdown)]],6),0)</f>
        <v>0</v>
      </c>
      <c r="Z91" s="108"/>
      <c r="AA91" s="107"/>
      <c r="AB91" s="111">
        <f>Table1577531128384858688182838485878[[#This Row],[Rate (Auto fill)]]*Table1577531128384858688182838485878[[#This Row],[Hours Groomed]]</f>
        <v>0</v>
      </c>
      <c r="AC91" s="32"/>
      <c r="AD91" s="84"/>
      <c r="AE91" s="85"/>
      <c r="AF91" s="85"/>
      <c r="AI91" s="33"/>
      <c r="AJ91" s="39"/>
      <c r="AK91" s="39"/>
      <c r="AL91" s="39"/>
      <c r="AM91" s="76"/>
      <c r="AN91" s="39"/>
      <c r="AO91" s="39"/>
      <c r="AP91" s="33"/>
      <c r="AQ91" s="77"/>
      <c r="AR91" s="39"/>
      <c r="AS91" s="39"/>
      <c r="AT91" s="76"/>
      <c r="AU91" s="39"/>
      <c r="AV91" s="78"/>
      <c r="AW91" s="33"/>
      <c r="AX91" s="77"/>
      <c r="AY91" s="39"/>
      <c r="AZ91" s="39"/>
      <c r="BA91" s="76"/>
      <c r="BB91" s="39"/>
      <c r="BC91" s="78"/>
      <c r="BD91" s="33"/>
      <c r="BE91" s="77"/>
      <c r="BF91" s="39"/>
      <c r="BG91" s="39"/>
      <c r="BH91" s="76"/>
      <c r="BI91" s="39"/>
      <c r="BJ91" s="78"/>
      <c r="BK91" s="33"/>
    </row>
    <row r="92" spans="1:63" x14ac:dyDescent="0.35">
      <c r="A92" s="77"/>
      <c r="B92" s="39"/>
      <c r="C92" s="39"/>
      <c r="D92" s="39"/>
      <c r="E92" s="39"/>
      <c r="F92" s="73"/>
      <c r="G92" s="95">
        <f>Table148745323334353633132333435373[[#This Row],[Hours Worked]]*Table148745323334353633132333435373[[#This Row],[Rate]]</f>
        <v>0</v>
      </c>
      <c r="H92" s="116"/>
      <c r="I92" s="118">
        <f>IF(Table148745323334353633132333435373[[#This Row],[Equipment Used (Dropdown)]] &lt;&gt; "", RIGHT(Table148745323334353633132333435373[[#This Row],[Equipment Used (Dropdown)]],6),0)</f>
        <v>0</v>
      </c>
      <c r="J92" s="94"/>
      <c r="K92" s="95">
        <f>Table148745323334353633132333435373[[#This Row],[Rate (Auto selects)]]*Table148745323334353633132333435373[[#This Row],[Hours Used]]</f>
        <v>0</v>
      </c>
      <c r="S92" s="33"/>
      <c r="T92" s="39"/>
      <c r="U92" s="39"/>
      <c r="V92" s="39"/>
      <c r="W92" s="39"/>
      <c r="X92" s="39"/>
      <c r="Y92" s="112">
        <f>IF(X92 &lt;&gt; "", RIGHT(Table1577531128384858688182838485878[[#This Row],[Class (Dropdown)]],6),0)</f>
        <v>0</v>
      </c>
      <c r="Z92" s="108"/>
      <c r="AA92" s="107"/>
      <c r="AB92" s="111">
        <f>Table1577531128384858688182838485878[[#This Row],[Rate (Auto fill)]]*Table1577531128384858688182838485878[[#This Row],[Hours Groomed]]</f>
        <v>0</v>
      </c>
      <c r="AC92" s="32"/>
      <c r="AD92" s="84"/>
      <c r="AE92" s="85"/>
      <c r="AF92" s="85"/>
      <c r="AI92" s="33"/>
      <c r="AJ92" s="39"/>
      <c r="AK92" s="39"/>
      <c r="AL92" s="39"/>
      <c r="AM92" s="76"/>
      <c r="AN92" s="39"/>
      <c r="AO92" s="39"/>
      <c r="AP92" s="33"/>
      <c r="AQ92" s="77"/>
      <c r="AR92" s="39"/>
      <c r="AS92" s="39"/>
      <c r="AT92" s="76"/>
      <c r="AU92" s="39"/>
      <c r="AV92" s="78"/>
      <c r="AW92" s="33"/>
      <c r="AX92" s="77"/>
      <c r="AY92" s="39"/>
      <c r="AZ92" s="39"/>
      <c r="BA92" s="76"/>
      <c r="BB92" s="39"/>
      <c r="BC92" s="78"/>
      <c r="BD92" s="33"/>
      <c r="BE92" s="77"/>
      <c r="BF92" s="39"/>
      <c r="BG92" s="39"/>
      <c r="BH92" s="76"/>
      <c r="BI92" s="39"/>
      <c r="BJ92" s="78"/>
      <c r="BK92" s="33"/>
    </row>
    <row r="93" spans="1:63" x14ac:dyDescent="0.35">
      <c r="A93" s="77"/>
      <c r="B93" s="39"/>
      <c r="C93" s="39"/>
      <c r="D93" s="39"/>
      <c r="E93" s="39"/>
      <c r="F93" s="73"/>
      <c r="G93" s="95">
        <f>Table148745323334353633132333435373[[#This Row],[Hours Worked]]*Table148745323334353633132333435373[[#This Row],[Rate]]</f>
        <v>0</v>
      </c>
      <c r="H93" s="116"/>
      <c r="I93" s="118">
        <f>IF(Table148745323334353633132333435373[[#This Row],[Equipment Used (Dropdown)]] &lt;&gt; "", RIGHT(Table148745323334353633132333435373[[#This Row],[Equipment Used (Dropdown)]],6),0)</f>
        <v>0</v>
      </c>
      <c r="J93" s="94"/>
      <c r="K93" s="95">
        <f>Table148745323334353633132333435373[[#This Row],[Rate (Auto selects)]]*Table148745323334353633132333435373[[#This Row],[Hours Used]]</f>
        <v>0</v>
      </c>
      <c r="S93" s="33"/>
      <c r="T93" s="39"/>
      <c r="U93" s="39"/>
      <c r="V93" s="39"/>
      <c r="W93" s="39"/>
      <c r="X93" s="39"/>
      <c r="Y93" s="112">
        <f>IF(X93 &lt;&gt; "", RIGHT(Table1577531128384858688182838485878[[#This Row],[Class (Dropdown)]],6),0)</f>
        <v>0</v>
      </c>
      <c r="Z93" s="108"/>
      <c r="AA93" s="107"/>
      <c r="AB93" s="111">
        <f>Table1577531128384858688182838485878[[#This Row],[Rate (Auto fill)]]*Table1577531128384858688182838485878[[#This Row],[Hours Groomed]]</f>
        <v>0</v>
      </c>
      <c r="AC93" s="32"/>
      <c r="AD93" s="84"/>
      <c r="AE93" s="85"/>
      <c r="AF93" s="85"/>
      <c r="AI93" s="33"/>
      <c r="AJ93" s="39"/>
      <c r="AK93" s="39"/>
      <c r="AL93" s="39"/>
      <c r="AM93" s="76"/>
      <c r="AN93" s="39"/>
      <c r="AO93" s="39"/>
      <c r="AP93" s="33"/>
      <c r="AQ93" s="77"/>
      <c r="AR93" s="39"/>
      <c r="AS93" s="39"/>
      <c r="AT93" s="76"/>
      <c r="AU93" s="39"/>
      <c r="AV93" s="78"/>
      <c r="AW93" s="33"/>
      <c r="AX93" s="77"/>
      <c r="AY93" s="39"/>
      <c r="AZ93" s="39"/>
      <c r="BA93" s="76"/>
      <c r="BB93" s="39"/>
      <c r="BC93" s="78"/>
      <c r="BD93" s="33"/>
      <c r="BE93" s="77"/>
      <c r="BF93" s="39"/>
      <c r="BG93" s="39"/>
      <c r="BH93" s="76"/>
      <c r="BI93" s="39"/>
      <c r="BJ93" s="78"/>
      <c r="BK93" s="33"/>
    </row>
    <row r="94" spans="1:63" x14ac:dyDescent="0.35">
      <c r="A94" s="77"/>
      <c r="B94" s="39"/>
      <c r="C94" s="39"/>
      <c r="D94" s="39"/>
      <c r="E94" s="39"/>
      <c r="F94" s="73"/>
      <c r="G94" s="95">
        <f>Table148745323334353633132333435373[[#This Row],[Hours Worked]]*Table148745323334353633132333435373[[#This Row],[Rate]]</f>
        <v>0</v>
      </c>
      <c r="H94" s="116"/>
      <c r="I94" s="118">
        <f>IF(Table148745323334353633132333435373[[#This Row],[Equipment Used (Dropdown)]] &lt;&gt; "", RIGHT(Table148745323334353633132333435373[[#This Row],[Equipment Used (Dropdown)]],6),0)</f>
        <v>0</v>
      </c>
      <c r="J94" s="94"/>
      <c r="K94" s="95">
        <f>Table148745323334353633132333435373[[#This Row],[Rate (Auto selects)]]*Table148745323334353633132333435373[[#This Row],[Hours Used]]</f>
        <v>0</v>
      </c>
      <c r="S94" s="33"/>
      <c r="T94" s="39"/>
      <c r="U94" s="39"/>
      <c r="V94" s="39"/>
      <c r="W94" s="39"/>
      <c r="X94" s="39"/>
      <c r="Y94" s="112">
        <f>IF(X94 &lt;&gt; "", RIGHT(Table1577531128384858688182838485878[[#This Row],[Class (Dropdown)]],6),0)</f>
        <v>0</v>
      </c>
      <c r="Z94" s="108"/>
      <c r="AA94" s="107"/>
      <c r="AB94" s="111">
        <f>Table1577531128384858688182838485878[[#This Row],[Rate (Auto fill)]]*Table1577531128384858688182838485878[[#This Row],[Hours Groomed]]</f>
        <v>0</v>
      </c>
      <c r="AC94" s="32"/>
      <c r="AD94" s="84"/>
      <c r="AE94" s="85"/>
      <c r="AF94" s="85"/>
      <c r="AI94" s="33"/>
      <c r="AJ94" s="39"/>
      <c r="AK94" s="39"/>
      <c r="AL94" s="39"/>
      <c r="AM94" s="76"/>
      <c r="AN94" s="39"/>
      <c r="AO94" s="39"/>
      <c r="AP94" s="33"/>
      <c r="AQ94" s="77"/>
      <c r="AR94" s="39"/>
      <c r="AS94" s="39"/>
      <c r="AT94" s="76"/>
      <c r="AU94" s="39"/>
      <c r="AV94" s="78"/>
      <c r="AW94" s="33"/>
      <c r="AX94" s="77"/>
      <c r="AY94" s="39"/>
      <c r="AZ94" s="39"/>
      <c r="BA94" s="76"/>
      <c r="BB94" s="39"/>
      <c r="BC94" s="78"/>
      <c r="BD94" s="33"/>
      <c r="BE94" s="77"/>
      <c r="BF94" s="39"/>
      <c r="BG94" s="39"/>
      <c r="BH94" s="76"/>
      <c r="BI94" s="39"/>
      <c r="BJ94" s="78"/>
      <c r="BK94" s="33"/>
    </row>
    <row r="95" spans="1:63" x14ac:dyDescent="0.35">
      <c r="A95" s="77"/>
      <c r="B95" s="39"/>
      <c r="C95" s="39"/>
      <c r="D95" s="39"/>
      <c r="E95" s="39"/>
      <c r="F95" s="73"/>
      <c r="G95" s="95">
        <f>Table148745323334353633132333435373[[#This Row],[Hours Worked]]*Table148745323334353633132333435373[[#This Row],[Rate]]</f>
        <v>0</v>
      </c>
      <c r="H95" s="116"/>
      <c r="I95" s="118">
        <f>IF(Table148745323334353633132333435373[[#This Row],[Equipment Used (Dropdown)]] &lt;&gt; "", RIGHT(Table148745323334353633132333435373[[#This Row],[Equipment Used (Dropdown)]],6),0)</f>
        <v>0</v>
      </c>
      <c r="J95" s="94"/>
      <c r="K95" s="95">
        <f>Table148745323334353633132333435373[[#This Row],[Rate (Auto selects)]]*Table148745323334353633132333435373[[#This Row],[Hours Used]]</f>
        <v>0</v>
      </c>
      <c r="S95" s="33"/>
      <c r="T95" s="39"/>
      <c r="U95" s="39"/>
      <c r="V95" s="39"/>
      <c r="W95" s="39"/>
      <c r="X95" s="39"/>
      <c r="Y95" s="112">
        <f>IF(X95 &lt;&gt; "", RIGHT(Table1577531128384858688182838485878[[#This Row],[Class (Dropdown)]],6),0)</f>
        <v>0</v>
      </c>
      <c r="Z95" s="108"/>
      <c r="AA95" s="107"/>
      <c r="AB95" s="111">
        <f>Table1577531128384858688182838485878[[#This Row],[Rate (Auto fill)]]*Table1577531128384858688182838485878[[#This Row],[Hours Groomed]]</f>
        <v>0</v>
      </c>
      <c r="AC95" s="32"/>
      <c r="AD95" s="84"/>
      <c r="AE95" s="85"/>
      <c r="AF95" s="85"/>
      <c r="AI95" s="33"/>
      <c r="AJ95" s="39"/>
      <c r="AK95" s="39"/>
      <c r="AL95" s="39"/>
      <c r="AM95" s="76"/>
      <c r="AN95" s="39"/>
      <c r="AO95" s="39"/>
      <c r="AP95" s="33"/>
      <c r="AQ95" s="77"/>
      <c r="AR95" s="39"/>
      <c r="AS95" s="39"/>
      <c r="AT95" s="76"/>
      <c r="AU95" s="39"/>
      <c r="AV95" s="78"/>
      <c r="AW95" s="33"/>
      <c r="AX95" s="77"/>
      <c r="AY95" s="39"/>
      <c r="AZ95" s="39"/>
      <c r="BA95" s="76"/>
      <c r="BB95" s="39"/>
      <c r="BC95" s="78"/>
      <c r="BD95" s="33"/>
      <c r="BE95" s="77"/>
      <c r="BF95" s="39"/>
      <c r="BG95" s="39"/>
      <c r="BH95" s="76"/>
      <c r="BI95" s="39"/>
      <c r="BJ95" s="78"/>
      <c r="BK95" s="33"/>
    </row>
    <row r="96" spans="1:63" x14ac:dyDescent="0.35">
      <c r="A96" s="77"/>
      <c r="B96" s="39"/>
      <c r="C96" s="39"/>
      <c r="D96" s="39"/>
      <c r="E96" s="39"/>
      <c r="F96" s="73"/>
      <c r="G96" s="95">
        <f>Table148745323334353633132333435373[[#This Row],[Hours Worked]]*Table148745323334353633132333435373[[#This Row],[Rate]]</f>
        <v>0</v>
      </c>
      <c r="H96" s="116"/>
      <c r="I96" s="118">
        <f>IF(Table148745323334353633132333435373[[#This Row],[Equipment Used (Dropdown)]] &lt;&gt; "", RIGHT(Table148745323334353633132333435373[[#This Row],[Equipment Used (Dropdown)]],6),0)</f>
        <v>0</v>
      </c>
      <c r="J96" s="94"/>
      <c r="K96" s="95">
        <f>Table148745323334353633132333435373[[#This Row],[Rate (Auto selects)]]*Table148745323334353633132333435373[[#This Row],[Hours Used]]</f>
        <v>0</v>
      </c>
      <c r="S96" s="33"/>
      <c r="T96" s="39"/>
      <c r="U96" s="39"/>
      <c r="V96" s="39"/>
      <c r="W96" s="39"/>
      <c r="X96" s="39"/>
      <c r="Y96" s="112">
        <f>IF(X96 &lt;&gt; "", RIGHT(Table1577531128384858688182838485878[[#This Row],[Class (Dropdown)]],6),0)</f>
        <v>0</v>
      </c>
      <c r="Z96" s="108"/>
      <c r="AA96" s="107"/>
      <c r="AB96" s="111">
        <f>Table1577531128384858688182838485878[[#This Row],[Rate (Auto fill)]]*Table1577531128384858688182838485878[[#This Row],[Hours Groomed]]</f>
        <v>0</v>
      </c>
      <c r="AC96" s="32"/>
      <c r="AD96" s="84"/>
      <c r="AE96" s="85"/>
      <c r="AF96" s="85"/>
      <c r="AI96" s="33"/>
      <c r="AJ96" s="39"/>
      <c r="AK96" s="39"/>
      <c r="AL96" s="39"/>
      <c r="AM96" s="76"/>
      <c r="AN96" s="39"/>
      <c r="AO96" s="39"/>
      <c r="AP96" s="33"/>
      <c r="AQ96" s="77"/>
      <c r="AR96" s="39"/>
      <c r="AS96" s="39"/>
      <c r="AT96" s="76"/>
      <c r="AU96" s="39"/>
      <c r="AV96" s="78"/>
      <c r="AW96" s="33"/>
      <c r="AX96" s="77"/>
      <c r="AY96" s="39"/>
      <c r="AZ96" s="39"/>
      <c r="BA96" s="76"/>
      <c r="BB96" s="39"/>
      <c r="BC96" s="78"/>
      <c r="BD96" s="33"/>
      <c r="BE96" s="77"/>
      <c r="BF96" s="39"/>
      <c r="BG96" s="39"/>
      <c r="BH96" s="76"/>
      <c r="BI96" s="39"/>
      <c r="BJ96" s="78"/>
      <c r="BK96" s="33"/>
    </row>
    <row r="97" spans="1:63" x14ac:dyDescent="0.35">
      <c r="A97" s="77"/>
      <c r="B97" s="39"/>
      <c r="C97" s="39"/>
      <c r="D97" s="39"/>
      <c r="E97" s="39"/>
      <c r="F97" s="73"/>
      <c r="G97" s="95">
        <f>Table148745323334353633132333435373[[#This Row],[Hours Worked]]*Table148745323334353633132333435373[[#This Row],[Rate]]</f>
        <v>0</v>
      </c>
      <c r="H97" s="116"/>
      <c r="I97" s="118">
        <f>IF(Table148745323334353633132333435373[[#This Row],[Equipment Used (Dropdown)]] &lt;&gt; "", RIGHT(Table148745323334353633132333435373[[#This Row],[Equipment Used (Dropdown)]],6),0)</f>
        <v>0</v>
      </c>
      <c r="J97" s="94"/>
      <c r="K97" s="95">
        <f>Table148745323334353633132333435373[[#This Row],[Rate (Auto selects)]]*Table148745323334353633132333435373[[#This Row],[Hours Used]]</f>
        <v>0</v>
      </c>
      <c r="S97" s="33"/>
      <c r="T97" s="39"/>
      <c r="U97" s="39"/>
      <c r="V97" s="39"/>
      <c r="W97" s="39"/>
      <c r="X97" s="39"/>
      <c r="Y97" s="112">
        <f>IF(X97 &lt;&gt; "", RIGHT(Table1577531128384858688182838485878[[#This Row],[Class (Dropdown)]],6),0)</f>
        <v>0</v>
      </c>
      <c r="Z97" s="108"/>
      <c r="AA97" s="107"/>
      <c r="AB97" s="111">
        <f>Table1577531128384858688182838485878[[#This Row],[Rate (Auto fill)]]*Table1577531128384858688182838485878[[#This Row],[Hours Groomed]]</f>
        <v>0</v>
      </c>
      <c r="AC97" s="32"/>
      <c r="AD97" s="84"/>
      <c r="AE97" s="85"/>
      <c r="AF97" s="85"/>
      <c r="AI97" s="33"/>
      <c r="AJ97" s="39"/>
      <c r="AK97" s="39"/>
      <c r="AL97" s="39"/>
      <c r="AM97" s="76"/>
      <c r="AN97" s="39"/>
      <c r="AO97" s="39"/>
      <c r="AP97" s="33"/>
      <c r="AQ97" s="77"/>
      <c r="AR97" s="39"/>
      <c r="AS97" s="39"/>
      <c r="AT97" s="76"/>
      <c r="AU97" s="39"/>
      <c r="AV97" s="78"/>
      <c r="AW97" s="33"/>
      <c r="AX97" s="77"/>
      <c r="AY97" s="39"/>
      <c r="AZ97" s="39"/>
      <c r="BA97" s="76"/>
      <c r="BB97" s="39"/>
      <c r="BC97" s="78"/>
      <c r="BD97" s="33"/>
      <c r="BE97" s="77"/>
      <c r="BF97" s="39"/>
      <c r="BG97" s="39"/>
      <c r="BH97" s="76"/>
      <c r="BI97" s="39"/>
      <c r="BJ97" s="78"/>
      <c r="BK97" s="33"/>
    </row>
    <row r="98" spans="1:63" x14ac:dyDescent="0.35">
      <c r="A98" s="77"/>
      <c r="B98" s="39"/>
      <c r="C98" s="39"/>
      <c r="D98" s="39"/>
      <c r="E98" s="39"/>
      <c r="F98" s="73"/>
      <c r="G98" s="95">
        <f>Table148745323334353633132333435373[[#This Row],[Hours Worked]]*Table148745323334353633132333435373[[#This Row],[Rate]]</f>
        <v>0</v>
      </c>
      <c r="H98" s="116"/>
      <c r="I98" s="118">
        <f>IF(Table148745323334353633132333435373[[#This Row],[Equipment Used (Dropdown)]] &lt;&gt; "", RIGHT(Table148745323334353633132333435373[[#This Row],[Equipment Used (Dropdown)]],6),0)</f>
        <v>0</v>
      </c>
      <c r="J98" s="94"/>
      <c r="K98" s="95">
        <f>Table148745323334353633132333435373[[#This Row],[Rate (Auto selects)]]*Table148745323334353633132333435373[[#This Row],[Hours Used]]</f>
        <v>0</v>
      </c>
      <c r="S98" s="33"/>
      <c r="T98" s="39"/>
      <c r="U98" s="39"/>
      <c r="V98" s="39"/>
      <c r="W98" s="39"/>
      <c r="X98" s="39"/>
      <c r="Y98" s="112">
        <f>IF(X98 &lt;&gt; "", RIGHT(Table1577531128384858688182838485878[[#This Row],[Class (Dropdown)]],6),0)</f>
        <v>0</v>
      </c>
      <c r="Z98" s="108"/>
      <c r="AA98" s="107"/>
      <c r="AB98" s="111">
        <f>Table1577531128384858688182838485878[[#This Row],[Rate (Auto fill)]]*Table1577531128384858688182838485878[[#This Row],[Hours Groomed]]</f>
        <v>0</v>
      </c>
      <c r="AC98" s="32"/>
      <c r="AD98" s="84"/>
      <c r="AE98" s="85"/>
      <c r="AF98" s="85"/>
      <c r="AI98" s="33"/>
      <c r="AJ98" s="39"/>
      <c r="AK98" s="39"/>
      <c r="AL98" s="39"/>
      <c r="AM98" s="76"/>
      <c r="AN98" s="39"/>
      <c r="AO98" s="39"/>
      <c r="AP98" s="33"/>
      <c r="AQ98" s="77"/>
      <c r="AR98" s="39"/>
      <c r="AS98" s="39"/>
      <c r="AT98" s="76"/>
      <c r="AU98" s="39"/>
      <c r="AV98" s="78"/>
      <c r="AW98" s="33"/>
      <c r="AX98" s="77"/>
      <c r="AY98" s="39"/>
      <c r="AZ98" s="39"/>
      <c r="BA98" s="76"/>
      <c r="BB98" s="39"/>
      <c r="BC98" s="78"/>
      <c r="BD98" s="33"/>
      <c r="BE98" s="77"/>
      <c r="BF98" s="39"/>
      <c r="BG98" s="39"/>
      <c r="BH98" s="76"/>
      <c r="BI98" s="39"/>
      <c r="BJ98" s="78"/>
      <c r="BK98" s="33"/>
    </row>
    <row r="99" spans="1:63" x14ac:dyDescent="0.35">
      <c r="A99" s="77"/>
      <c r="B99" s="39"/>
      <c r="C99" s="39"/>
      <c r="D99" s="39"/>
      <c r="E99" s="39"/>
      <c r="F99" s="73"/>
      <c r="G99" s="95">
        <f>Table148745323334353633132333435373[[#This Row],[Hours Worked]]*Table148745323334353633132333435373[[#This Row],[Rate]]</f>
        <v>0</v>
      </c>
      <c r="H99" s="116"/>
      <c r="I99" s="118">
        <f>IF(Table148745323334353633132333435373[[#This Row],[Equipment Used (Dropdown)]] &lt;&gt; "", RIGHT(Table148745323334353633132333435373[[#This Row],[Equipment Used (Dropdown)]],6),0)</f>
        <v>0</v>
      </c>
      <c r="J99" s="94"/>
      <c r="K99" s="95">
        <f>Table148745323334353633132333435373[[#This Row],[Rate (Auto selects)]]*Table148745323334353633132333435373[[#This Row],[Hours Used]]</f>
        <v>0</v>
      </c>
      <c r="S99" s="33"/>
      <c r="T99" s="39"/>
      <c r="U99" s="39"/>
      <c r="V99" s="39"/>
      <c r="W99" s="39"/>
      <c r="X99" s="39"/>
      <c r="Y99" s="112">
        <f>IF(X99 &lt;&gt; "", RIGHT(Table1577531128384858688182838485878[[#This Row],[Class (Dropdown)]],6),0)</f>
        <v>0</v>
      </c>
      <c r="Z99" s="108"/>
      <c r="AA99" s="107"/>
      <c r="AB99" s="111">
        <f>Table1577531128384858688182838485878[[#This Row],[Rate (Auto fill)]]*Table1577531128384858688182838485878[[#This Row],[Hours Groomed]]</f>
        <v>0</v>
      </c>
      <c r="AC99" s="32"/>
      <c r="AD99" s="84"/>
      <c r="AE99" s="85"/>
      <c r="AF99" s="85"/>
      <c r="AI99" s="33"/>
      <c r="AJ99" s="39"/>
      <c r="AK99" s="39"/>
      <c r="AL99" s="39"/>
      <c r="AM99" s="76"/>
      <c r="AN99" s="39"/>
      <c r="AO99" s="39"/>
      <c r="AP99" s="33"/>
      <c r="AQ99" s="77"/>
      <c r="AR99" s="39"/>
      <c r="AS99" s="39"/>
      <c r="AT99" s="76"/>
      <c r="AU99" s="39"/>
      <c r="AV99" s="78"/>
      <c r="AW99" s="33"/>
      <c r="AX99" s="77"/>
      <c r="AY99" s="39"/>
      <c r="AZ99" s="39"/>
      <c r="BA99" s="76"/>
      <c r="BB99" s="39"/>
      <c r="BC99" s="78"/>
      <c r="BD99" s="33"/>
      <c r="BE99" s="77"/>
      <c r="BF99" s="39"/>
      <c r="BG99" s="39"/>
      <c r="BH99" s="76"/>
      <c r="BI99" s="39"/>
      <c r="BJ99" s="78"/>
      <c r="BK99" s="33"/>
    </row>
    <row r="100" spans="1:63" x14ac:dyDescent="0.35">
      <c r="A100" s="77"/>
      <c r="B100" s="39"/>
      <c r="C100" s="39"/>
      <c r="D100" s="39"/>
      <c r="E100" s="39"/>
      <c r="F100" s="73"/>
      <c r="G100" s="95">
        <f>Table148745323334353633132333435373[[#This Row],[Hours Worked]]*Table148745323334353633132333435373[[#This Row],[Rate]]</f>
        <v>0</v>
      </c>
      <c r="H100" s="116"/>
      <c r="I100" s="118">
        <f>IF(Table148745323334353633132333435373[[#This Row],[Equipment Used (Dropdown)]] &lt;&gt; "", RIGHT(Table148745323334353633132333435373[[#This Row],[Equipment Used (Dropdown)]],6),0)</f>
        <v>0</v>
      </c>
      <c r="J100" s="94"/>
      <c r="K100" s="95">
        <f>Table148745323334353633132333435373[[#This Row],[Rate (Auto selects)]]*Table148745323334353633132333435373[[#This Row],[Hours Used]]</f>
        <v>0</v>
      </c>
      <c r="S100" s="33"/>
      <c r="T100" s="39"/>
      <c r="U100" s="39"/>
      <c r="V100" s="39"/>
      <c r="W100" s="39"/>
      <c r="X100" s="39"/>
      <c r="Y100" s="112">
        <f>IF(X100 &lt;&gt; "", RIGHT(Table1577531128384858688182838485878[[#This Row],[Class (Dropdown)]],6),0)</f>
        <v>0</v>
      </c>
      <c r="Z100" s="108"/>
      <c r="AA100" s="107"/>
      <c r="AB100" s="111">
        <f>Table1577531128384858688182838485878[[#This Row],[Rate (Auto fill)]]*Table1577531128384858688182838485878[[#This Row],[Hours Groomed]]</f>
        <v>0</v>
      </c>
      <c r="AC100" s="32"/>
      <c r="AD100" s="84"/>
      <c r="AE100" s="85"/>
      <c r="AF100" s="85"/>
      <c r="AI100" s="33"/>
      <c r="AJ100" s="39"/>
      <c r="AK100" s="39"/>
      <c r="AL100" s="39"/>
      <c r="AM100" s="76"/>
      <c r="AN100" s="39"/>
      <c r="AO100" s="39"/>
      <c r="AP100" s="33"/>
      <c r="AQ100" s="77"/>
      <c r="AR100" s="39"/>
      <c r="AS100" s="39"/>
      <c r="AT100" s="76"/>
      <c r="AU100" s="39"/>
      <c r="AV100" s="78"/>
      <c r="AW100" s="33"/>
      <c r="AX100" s="77"/>
      <c r="AY100" s="39"/>
      <c r="AZ100" s="39"/>
      <c r="BA100" s="76"/>
      <c r="BB100" s="39"/>
      <c r="BC100" s="78"/>
      <c r="BD100" s="33"/>
      <c r="BE100" s="77"/>
      <c r="BF100" s="39"/>
      <c r="BG100" s="39"/>
      <c r="BH100" s="76"/>
      <c r="BI100" s="39"/>
      <c r="BJ100" s="78"/>
      <c r="BK100" s="33"/>
    </row>
    <row r="101" spans="1:63" x14ac:dyDescent="0.35">
      <c r="A101" s="77"/>
      <c r="B101" s="39"/>
      <c r="C101" s="39"/>
      <c r="D101" s="39"/>
      <c r="E101" s="39"/>
      <c r="F101" s="73"/>
      <c r="G101" s="95">
        <f>Table148745323334353633132333435373[[#This Row],[Hours Worked]]*Table148745323334353633132333435373[[#This Row],[Rate]]</f>
        <v>0</v>
      </c>
      <c r="H101" s="116"/>
      <c r="I101" s="118">
        <f>IF(Table148745323334353633132333435373[[#This Row],[Equipment Used (Dropdown)]] &lt;&gt; "", RIGHT(Table148745323334353633132333435373[[#This Row],[Equipment Used (Dropdown)]],6),0)</f>
        <v>0</v>
      </c>
      <c r="J101" s="94"/>
      <c r="K101" s="95">
        <f>Table148745323334353633132333435373[[#This Row],[Rate (Auto selects)]]*Table148745323334353633132333435373[[#This Row],[Hours Used]]</f>
        <v>0</v>
      </c>
      <c r="S101" s="33"/>
      <c r="T101" s="39"/>
      <c r="U101" s="39"/>
      <c r="V101" s="39"/>
      <c r="W101" s="39"/>
      <c r="X101" s="39"/>
      <c r="Y101" s="112">
        <f>IF(X101 &lt;&gt; "", RIGHT(Table1577531128384858688182838485878[[#This Row],[Class (Dropdown)]],6),0)</f>
        <v>0</v>
      </c>
      <c r="Z101" s="108"/>
      <c r="AA101" s="107"/>
      <c r="AB101" s="111">
        <f>Table1577531128384858688182838485878[[#This Row],[Rate (Auto fill)]]*Table1577531128384858688182838485878[[#This Row],[Hours Groomed]]</f>
        <v>0</v>
      </c>
      <c r="AC101" s="32"/>
      <c r="AD101" s="84"/>
      <c r="AE101" s="85"/>
      <c r="AF101" s="85"/>
      <c r="AI101" s="33"/>
      <c r="AJ101" s="39"/>
      <c r="AK101" s="39"/>
      <c r="AL101" s="39"/>
      <c r="AM101" s="76"/>
      <c r="AN101" s="39"/>
      <c r="AO101" s="39"/>
      <c r="AP101" s="33"/>
      <c r="AQ101" s="77"/>
      <c r="AR101" s="39"/>
      <c r="AS101" s="39"/>
      <c r="AT101" s="76"/>
      <c r="AU101" s="39"/>
      <c r="AV101" s="78"/>
      <c r="AW101" s="33"/>
      <c r="AX101" s="77"/>
      <c r="AY101" s="39"/>
      <c r="AZ101" s="39"/>
      <c r="BA101" s="76"/>
      <c r="BB101" s="39"/>
      <c r="BC101" s="78"/>
      <c r="BD101" s="33"/>
      <c r="BE101" s="77"/>
      <c r="BF101" s="39"/>
      <c r="BG101" s="39"/>
      <c r="BH101" s="76"/>
      <c r="BI101" s="39"/>
      <c r="BJ101" s="78"/>
      <c r="BK101" s="33"/>
    </row>
    <row r="102" spans="1:63" x14ac:dyDescent="0.35">
      <c r="A102" s="77"/>
      <c r="B102" s="39"/>
      <c r="C102" s="39"/>
      <c r="D102" s="39"/>
      <c r="E102" s="39"/>
      <c r="F102" s="73"/>
      <c r="G102" s="95">
        <f>Table148745323334353633132333435373[[#This Row],[Hours Worked]]*Table148745323334353633132333435373[[#This Row],[Rate]]</f>
        <v>0</v>
      </c>
      <c r="H102" s="116"/>
      <c r="I102" s="118">
        <f>IF(Table148745323334353633132333435373[[#This Row],[Equipment Used (Dropdown)]] &lt;&gt; "", RIGHT(Table148745323334353633132333435373[[#This Row],[Equipment Used (Dropdown)]],6),0)</f>
        <v>0</v>
      </c>
      <c r="J102" s="94"/>
      <c r="K102" s="95">
        <f>Table148745323334353633132333435373[[#This Row],[Rate (Auto selects)]]*Table148745323334353633132333435373[[#This Row],[Hours Used]]</f>
        <v>0</v>
      </c>
      <c r="S102" s="33"/>
      <c r="T102" s="39"/>
      <c r="U102" s="39"/>
      <c r="V102" s="39"/>
      <c r="W102" s="39"/>
      <c r="X102" s="39"/>
      <c r="Y102" s="112">
        <f>IF(X102 &lt;&gt; "", RIGHT(Table1577531128384858688182838485878[[#This Row],[Class (Dropdown)]],6),0)</f>
        <v>0</v>
      </c>
      <c r="Z102" s="108"/>
      <c r="AA102" s="107"/>
      <c r="AB102" s="111">
        <f>Table1577531128384858688182838485878[[#This Row],[Rate (Auto fill)]]*Table1577531128384858688182838485878[[#This Row],[Hours Groomed]]</f>
        <v>0</v>
      </c>
      <c r="AC102" s="32"/>
      <c r="AD102" s="84"/>
      <c r="AE102" s="85"/>
      <c r="AF102" s="85"/>
      <c r="AI102" s="33"/>
      <c r="AJ102" s="39"/>
      <c r="AK102" s="39"/>
      <c r="AL102" s="39"/>
      <c r="AM102" s="76"/>
      <c r="AN102" s="39"/>
      <c r="AO102" s="39"/>
      <c r="AP102" s="33"/>
      <c r="AQ102" s="77"/>
      <c r="AR102" s="39"/>
      <c r="AS102" s="39"/>
      <c r="AT102" s="76"/>
      <c r="AU102" s="39"/>
      <c r="AV102" s="78"/>
      <c r="AW102" s="33"/>
      <c r="AX102" s="77"/>
      <c r="AY102" s="39"/>
      <c r="AZ102" s="39"/>
      <c r="BA102" s="76"/>
      <c r="BB102" s="39"/>
      <c r="BC102" s="78"/>
      <c r="BD102" s="33"/>
      <c r="BE102" s="77"/>
      <c r="BF102" s="39"/>
      <c r="BG102" s="39"/>
      <c r="BH102" s="76"/>
      <c r="BI102" s="39"/>
      <c r="BJ102" s="78"/>
      <c r="BK102" s="33"/>
    </row>
    <row r="103" spans="1:63" x14ac:dyDescent="0.35">
      <c r="A103" s="77"/>
      <c r="B103" s="39"/>
      <c r="C103" s="39"/>
      <c r="D103" s="39"/>
      <c r="E103" s="39"/>
      <c r="F103" s="73"/>
      <c r="G103" s="95">
        <f>Table148745323334353633132333435373[[#This Row],[Hours Worked]]*Table148745323334353633132333435373[[#This Row],[Rate]]</f>
        <v>0</v>
      </c>
      <c r="H103" s="116"/>
      <c r="I103" s="118">
        <f>IF(Table148745323334353633132333435373[[#This Row],[Equipment Used (Dropdown)]] &lt;&gt; "", RIGHT(Table148745323334353633132333435373[[#This Row],[Equipment Used (Dropdown)]],6),0)</f>
        <v>0</v>
      </c>
      <c r="J103" s="94"/>
      <c r="K103" s="95">
        <f>Table148745323334353633132333435373[[#This Row],[Rate (Auto selects)]]*Table148745323334353633132333435373[[#This Row],[Hours Used]]</f>
        <v>0</v>
      </c>
      <c r="S103" s="33"/>
      <c r="T103" s="39"/>
      <c r="U103" s="39"/>
      <c r="V103" s="39"/>
      <c r="W103" s="39"/>
      <c r="X103" s="39"/>
      <c r="Y103" s="112">
        <f>IF(X103 &lt;&gt; "", RIGHT(Table1577531128384858688182838485878[[#This Row],[Class (Dropdown)]],6),0)</f>
        <v>0</v>
      </c>
      <c r="Z103" s="108"/>
      <c r="AA103" s="107"/>
      <c r="AB103" s="111">
        <f>Table1577531128384858688182838485878[[#This Row],[Rate (Auto fill)]]*Table1577531128384858688182838485878[[#This Row],[Hours Groomed]]</f>
        <v>0</v>
      </c>
      <c r="AC103" s="32"/>
      <c r="AD103" s="84"/>
      <c r="AE103" s="85"/>
      <c r="AF103" s="85"/>
      <c r="AI103" s="33"/>
      <c r="AJ103" s="39"/>
      <c r="AK103" s="39"/>
      <c r="AL103" s="39"/>
      <c r="AM103" s="76"/>
      <c r="AN103" s="39"/>
      <c r="AO103" s="39"/>
      <c r="AP103" s="33"/>
      <c r="AQ103" s="77"/>
      <c r="AR103" s="39"/>
      <c r="AS103" s="39"/>
      <c r="AT103" s="76"/>
      <c r="AU103" s="39"/>
      <c r="AV103" s="78"/>
      <c r="AW103" s="33"/>
      <c r="AX103" s="77"/>
      <c r="AY103" s="39"/>
      <c r="AZ103" s="39"/>
      <c r="BA103" s="76"/>
      <c r="BB103" s="39"/>
      <c r="BC103" s="78"/>
      <c r="BD103" s="33"/>
      <c r="BE103" s="77"/>
      <c r="BF103" s="39"/>
      <c r="BG103" s="39"/>
      <c r="BH103" s="76"/>
      <c r="BI103" s="39"/>
      <c r="BJ103" s="78"/>
      <c r="BK103" s="33"/>
    </row>
    <row r="104" spans="1:63" x14ac:dyDescent="0.35">
      <c r="A104" s="77"/>
      <c r="B104" s="39"/>
      <c r="C104" s="39"/>
      <c r="D104" s="39"/>
      <c r="E104" s="39"/>
      <c r="F104" s="73"/>
      <c r="G104" s="95">
        <f>Table148745323334353633132333435373[[#This Row],[Hours Worked]]*Table148745323334353633132333435373[[#This Row],[Rate]]</f>
        <v>0</v>
      </c>
      <c r="H104" s="116"/>
      <c r="I104" s="118">
        <f>IF(Table148745323334353633132333435373[[#This Row],[Equipment Used (Dropdown)]] &lt;&gt; "", RIGHT(Table148745323334353633132333435373[[#This Row],[Equipment Used (Dropdown)]],6),0)</f>
        <v>0</v>
      </c>
      <c r="J104" s="94"/>
      <c r="K104" s="95">
        <f>Table148745323334353633132333435373[[#This Row],[Rate (Auto selects)]]*Table148745323334353633132333435373[[#This Row],[Hours Used]]</f>
        <v>0</v>
      </c>
      <c r="S104" s="33"/>
      <c r="T104" s="39"/>
      <c r="U104" s="39"/>
      <c r="V104" s="39"/>
      <c r="W104" s="39"/>
      <c r="X104" s="39"/>
      <c r="Y104" s="112">
        <f>IF(X104 &lt;&gt; "", RIGHT(Table1577531128384858688182838485878[[#This Row],[Class (Dropdown)]],6),0)</f>
        <v>0</v>
      </c>
      <c r="Z104" s="108"/>
      <c r="AA104" s="107"/>
      <c r="AB104" s="111">
        <f>Table1577531128384858688182838485878[[#This Row],[Rate (Auto fill)]]*Table1577531128384858688182838485878[[#This Row],[Hours Groomed]]</f>
        <v>0</v>
      </c>
      <c r="AC104" s="32"/>
      <c r="AE104" s="85"/>
      <c r="AF104" s="85"/>
      <c r="AI104" s="33"/>
      <c r="AJ104" s="39"/>
      <c r="AK104" s="39"/>
      <c r="AL104" s="39"/>
      <c r="AM104" s="76"/>
      <c r="AN104" s="39"/>
      <c r="AO104" s="39"/>
      <c r="AP104" s="33"/>
      <c r="AQ104" s="77"/>
      <c r="AR104" s="39"/>
      <c r="AS104" s="39"/>
      <c r="AT104" s="76"/>
      <c r="AU104" s="39"/>
      <c r="AV104" s="78"/>
      <c r="AW104" s="33"/>
      <c r="AX104" s="77"/>
      <c r="AY104" s="39"/>
      <c r="AZ104" s="39"/>
      <c r="BA104" s="76"/>
      <c r="BB104" s="39"/>
      <c r="BC104" s="78"/>
      <c r="BD104" s="33"/>
      <c r="BE104" s="77"/>
      <c r="BF104" s="39"/>
      <c r="BG104" s="39"/>
      <c r="BH104" s="76"/>
      <c r="BI104" s="39"/>
      <c r="BJ104" s="78"/>
      <c r="BK104" s="33"/>
    </row>
    <row r="105" spans="1:63" x14ac:dyDescent="0.35">
      <c r="A105" s="77"/>
      <c r="B105" s="39"/>
      <c r="C105" s="39"/>
      <c r="D105" s="39"/>
      <c r="E105" s="39"/>
      <c r="F105" s="73"/>
      <c r="G105" s="95">
        <f>Table148745323334353633132333435373[[#This Row],[Hours Worked]]*Table148745323334353633132333435373[[#This Row],[Rate]]</f>
        <v>0</v>
      </c>
      <c r="H105" s="116"/>
      <c r="I105" s="118">
        <f>IF(Table148745323334353633132333435373[[#This Row],[Equipment Used (Dropdown)]] &lt;&gt; "", RIGHT(Table148745323334353633132333435373[[#This Row],[Equipment Used (Dropdown)]],6),0)</f>
        <v>0</v>
      </c>
      <c r="J105" s="94"/>
      <c r="K105" s="95">
        <f>Table148745323334353633132333435373[[#This Row],[Rate (Auto selects)]]*Table148745323334353633132333435373[[#This Row],[Hours Used]]</f>
        <v>0</v>
      </c>
      <c r="S105" s="33"/>
      <c r="T105" s="39"/>
      <c r="U105" s="39"/>
      <c r="V105" s="39"/>
      <c r="W105" s="39"/>
      <c r="X105" s="39"/>
      <c r="Y105" s="112">
        <f>IF(X105 &lt;&gt; "", RIGHT(Table1577531128384858688182838485878[[#This Row],[Class (Dropdown)]],6),0)</f>
        <v>0</v>
      </c>
      <c r="Z105" s="108"/>
      <c r="AA105" s="107"/>
      <c r="AB105" s="111">
        <f>Table1577531128384858688182838485878[[#This Row],[Rate (Auto fill)]]*Table1577531128384858688182838485878[[#This Row],[Hours Groomed]]</f>
        <v>0</v>
      </c>
      <c r="AC105" s="32"/>
      <c r="AE105" s="85"/>
      <c r="AF105" s="85"/>
      <c r="AI105" s="33"/>
      <c r="AJ105" s="39"/>
      <c r="AK105" s="39"/>
      <c r="AL105" s="39"/>
      <c r="AM105" s="76"/>
      <c r="AN105" s="39"/>
      <c r="AO105" s="39"/>
      <c r="AP105" s="33"/>
      <c r="AQ105" s="77"/>
      <c r="AR105" s="39"/>
      <c r="AS105" s="39"/>
      <c r="AT105" s="76"/>
      <c r="AU105" s="39"/>
      <c r="AV105" s="78"/>
      <c r="AW105" s="33"/>
      <c r="AX105" s="77"/>
      <c r="AY105" s="39"/>
      <c r="AZ105" s="39"/>
      <c r="BA105" s="76"/>
      <c r="BB105" s="39"/>
      <c r="BC105" s="78"/>
      <c r="BD105" s="33"/>
      <c r="BE105" s="77"/>
      <c r="BF105" s="39"/>
      <c r="BG105" s="39"/>
      <c r="BH105" s="76"/>
      <c r="BI105" s="39"/>
      <c r="BJ105" s="78"/>
      <c r="BK105" s="33"/>
    </row>
    <row r="106" spans="1:63" x14ac:dyDescent="0.35">
      <c r="A106" s="77"/>
      <c r="B106" s="39"/>
      <c r="C106" s="39"/>
      <c r="D106" s="39"/>
      <c r="E106" s="39"/>
      <c r="F106" s="73"/>
      <c r="G106" s="95">
        <f>Table148745323334353633132333435373[[#This Row],[Hours Worked]]*Table148745323334353633132333435373[[#This Row],[Rate]]</f>
        <v>0</v>
      </c>
      <c r="H106" s="116"/>
      <c r="I106" s="118">
        <f>IF(Table148745323334353633132333435373[[#This Row],[Equipment Used (Dropdown)]] &lt;&gt; "", RIGHT(Table148745323334353633132333435373[[#This Row],[Equipment Used (Dropdown)]],6),0)</f>
        <v>0</v>
      </c>
      <c r="J106" s="94"/>
      <c r="K106" s="95">
        <f>Table148745323334353633132333435373[[#This Row],[Rate (Auto selects)]]*Table148745323334353633132333435373[[#This Row],[Hours Used]]</f>
        <v>0</v>
      </c>
      <c r="S106" s="33"/>
      <c r="T106" s="39"/>
      <c r="U106" s="39"/>
      <c r="V106" s="39"/>
      <c r="W106" s="39"/>
      <c r="X106" s="39"/>
      <c r="Y106" s="112">
        <f>IF(X106 &lt;&gt; "", RIGHT(Table1577531128384858688182838485878[[#This Row],[Class (Dropdown)]],6),0)</f>
        <v>0</v>
      </c>
      <c r="Z106" s="108"/>
      <c r="AA106" s="107"/>
      <c r="AB106" s="111">
        <f>Table1577531128384858688182838485878[[#This Row],[Rate (Auto fill)]]*Table1577531128384858688182838485878[[#This Row],[Hours Groomed]]</f>
        <v>0</v>
      </c>
      <c r="AC106" s="32"/>
      <c r="AE106" s="85"/>
      <c r="AF106" s="85"/>
      <c r="AI106" s="33"/>
      <c r="AJ106" s="39"/>
      <c r="AK106" s="39"/>
      <c r="AL106" s="39"/>
      <c r="AM106" s="76"/>
      <c r="AN106" s="39"/>
      <c r="AO106" s="39"/>
      <c r="AP106" s="33"/>
      <c r="AQ106" s="77"/>
      <c r="AR106" s="39"/>
      <c r="AS106" s="39"/>
      <c r="AT106" s="76"/>
      <c r="AU106" s="39"/>
      <c r="AV106" s="78"/>
      <c r="AW106" s="33"/>
      <c r="AX106" s="77"/>
      <c r="AY106" s="39"/>
      <c r="AZ106" s="39"/>
      <c r="BA106" s="76"/>
      <c r="BB106" s="39"/>
      <c r="BC106" s="78"/>
      <c r="BD106" s="33"/>
      <c r="BE106" s="77"/>
      <c r="BF106" s="39"/>
      <c r="BG106" s="39"/>
      <c r="BH106" s="76"/>
      <c r="BI106" s="39"/>
      <c r="BJ106" s="78"/>
      <c r="BK106" s="33"/>
    </row>
    <row r="107" spans="1:63" x14ac:dyDescent="0.35">
      <c r="A107" s="77"/>
      <c r="B107" s="39"/>
      <c r="C107" s="39"/>
      <c r="D107" s="39"/>
      <c r="E107" s="39"/>
      <c r="F107" s="73"/>
      <c r="G107" s="95">
        <f>Table148745323334353633132333435373[[#This Row],[Hours Worked]]*Table148745323334353633132333435373[[#This Row],[Rate]]</f>
        <v>0</v>
      </c>
      <c r="H107" s="116"/>
      <c r="I107" s="118">
        <f>IF(Table148745323334353633132333435373[[#This Row],[Equipment Used (Dropdown)]] &lt;&gt; "", RIGHT(Table148745323334353633132333435373[[#This Row],[Equipment Used (Dropdown)]],6),0)</f>
        <v>0</v>
      </c>
      <c r="J107" s="94"/>
      <c r="K107" s="95">
        <f>Table148745323334353633132333435373[[#This Row],[Rate (Auto selects)]]*Table148745323334353633132333435373[[#This Row],[Hours Used]]</f>
        <v>0</v>
      </c>
      <c r="S107" s="33"/>
      <c r="T107" s="39"/>
      <c r="U107" s="39"/>
      <c r="V107" s="39"/>
      <c r="W107" s="39"/>
      <c r="X107" s="39"/>
      <c r="Y107" s="112">
        <f>IF(X107 &lt;&gt; "", RIGHT(Table1577531128384858688182838485878[[#This Row],[Class (Dropdown)]],6),0)</f>
        <v>0</v>
      </c>
      <c r="Z107" s="108"/>
      <c r="AA107" s="107"/>
      <c r="AB107" s="111">
        <f>Table1577531128384858688182838485878[[#This Row],[Rate (Auto fill)]]*Table1577531128384858688182838485878[[#This Row],[Hours Groomed]]</f>
        <v>0</v>
      </c>
      <c r="AC107" s="32"/>
      <c r="AE107" s="85"/>
      <c r="AF107" s="85"/>
      <c r="AI107" s="33"/>
      <c r="AJ107" s="39"/>
      <c r="AK107" s="39"/>
      <c r="AL107" s="39"/>
      <c r="AM107" s="76"/>
      <c r="AN107" s="39"/>
      <c r="AO107" s="39"/>
      <c r="AP107" s="33"/>
      <c r="AQ107" s="77"/>
      <c r="AR107" s="39"/>
      <c r="AS107" s="39"/>
      <c r="AT107" s="76"/>
      <c r="AU107" s="39"/>
      <c r="AV107" s="78"/>
      <c r="AW107" s="33"/>
      <c r="AX107" s="77"/>
      <c r="AY107" s="39"/>
      <c r="AZ107" s="39"/>
      <c r="BA107" s="76"/>
      <c r="BB107" s="39"/>
      <c r="BC107" s="78"/>
      <c r="BD107" s="33"/>
      <c r="BE107" s="77"/>
      <c r="BF107" s="39"/>
      <c r="BG107" s="39"/>
      <c r="BH107" s="76"/>
      <c r="BI107" s="39"/>
      <c r="BJ107" s="78"/>
      <c r="BK107" s="33"/>
    </row>
    <row r="108" spans="1:63" x14ac:dyDescent="0.35">
      <c r="A108" s="77"/>
      <c r="B108" s="39"/>
      <c r="C108" s="39"/>
      <c r="D108" s="39"/>
      <c r="E108" s="39"/>
      <c r="F108" s="73"/>
      <c r="G108" s="95">
        <f>Table148745323334353633132333435373[[#This Row],[Hours Worked]]*Table148745323334353633132333435373[[#This Row],[Rate]]</f>
        <v>0</v>
      </c>
      <c r="H108" s="116"/>
      <c r="I108" s="118">
        <f>IF(Table148745323334353633132333435373[[#This Row],[Equipment Used (Dropdown)]] &lt;&gt; "", RIGHT(Table148745323334353633132333435373[[#This Row],[Equipment Used (Dropdown)]],6),0)</f>
        <v>0</v>
      </c>
      <c r="J108" s="94"/>
      <c r="K108" s="95">
        <f>Table148745323334353633132333435373[[#This Row],[Rate (Auto selects)]]*Table148745323334353633132333435373[[#This Row],[Hours Used]]</f>
        <v>0</v>
      </c>
      <c r="S108" s="33"/>
      <c r="T108" s="39"/>
      <c r="U108" s="39"/>
      <c r="V108" s="39"/>
      <c r="W108" s="39"/>
      <c r="X108" s="39"/>
      <c r="Y108" s="112">
        <f>IF(X108 &lt;&gt; "", RIGHT(Table1577531128384858688182838485878[[#This Row],[Class (Dropdown)]],6),0)</f>
        <v>0</v>
      </c>
      <c r="Z108" s="108"/>
      <c r="AA108" s="107"/>
      <c r="AB108" s="111">
        <f>Table1577531128384858688182838485878[[#This Row],[Rate (Auto fill)]]*Table1577531128384858688182838485878[[#This Row],[Hours Groomed]]</f>
        <v>0</v>
      </c>
      <c r="AC108" s="32"/>
      <c r="AE108" s="85"/>
      <c r="AF108" s="85"/>
      <c r="AI108" s="33"/>
      <c r="AJ108" s="39"/>
      <c r="AK108" s="39"/>
      <c r="AL108" s="39"/>
      <c r="AM108" s="76"/>
      <c r="AN108" s="39"/>
      <c r="AO108" s="39"/>
      <c r="AP108" s="33"/>
      <c r="AQ108" s="77"/>
      <c r="AR108" s="39"/>
      <c r="AS108" s="39"/>
      <c r="AT108" s="76"/>
      <c r="AU108" s="39"/>
      <c r="AV108" s="78"/>
      <c r="AW108" s="33"/>
      <c r="AX108" s="77"/>
      <c r="AY108" s="39"/>
      <c r="AZ108" s="39"/>
      <c r="BA108" s="76"/>
      <c r="BB108" s="39"/>
      <c r="BC108" s="78"/>
      <c r="BD108" s="33"/>
      <c r="BE108" s="77"/>
      <c r="BF108" s="39"/>
      <c r="BG108" s="39"/>
      <c r="BH108" s="76"/>
      <c r="BI108" s="39"/>
      <c r="BJ108" s="78"/>
      <c r="BK108" s="33"/>
    </row>
    <row r="109" spans="1:63" x14ac:dyDescent="0.35">
      <c r="A109" s="77"/>
      <c r="B109" s="39"/>
      <c r="C109" s="39"/>
      <c r="D109" s="39"/>
      <c r="E109" s="39"/>
      <c r="F109" s="73"/>
      <c r="G109" s="95">
        <f>Table148745323334353633132333435373[[#This Row],[Hours Worked]]*Table148745323334353633132333435373[[#This Row],[Rate]]</f>
        <v>0</v>
      </c>
      <c r="H109" s="116"/>
      <c r="I109" s="118">
        <f>IF(Table148745323334353633132333435373[[#This Row],[Equipment Used (Dropdown)]] &lt;&gt; "", RIGHT(Table148745323334353633132333435373[[#This Row],[Equipment Used (Dropdown)]],6),0)</f>
        <v>0</v>
      </c>
      <c r="J109" s="94"/>
      <c r="K109" s="95">
        <f>Table148745323334353633132333435373[[#This Row],[Rate (Auto selects)]]*Table148745323334353633132333435373[[#This Row],[Hours Used]]</f>
        <v>0</v>
      </c>
      <c r="S109" s="33"/>
      <c r="T109" s="39"/>
      <c r="U109" s="39"/>
      <c r="V109" s="39"/>
      <c r="W109" s="39"/>
      <c r="X109" s="39"/>
      <c r="Y109" s="112">
        <f>IF(X109 &lt;&gt; "", RIGHT(Table1577531128384858688182838485878[[#This Row],[Class (Dropdown)]],6),0)</f>
        <v>0</v>
      </c>
      <c r="Z109" s="108"/>
      <c r="AA109" s="107"/>
      <c r="AB109" s="111">
        <f>Table1577531128384858688182838485878[[#This Row],[Rate (Auto fill)]]*Table1577531128384858688182838485878[[#This Row],[Hours Groomed]]</f>
        <v>0</v>
      </c>
      <c r="AC109" s="32"/>
      <c r="AE109" s="85"/>
      <c r="AF109" s="85"/>
      <c r="AI109" s="33"/>
      <c r="AJ109" s="39"/>
      <c r="AK109" s="39"/>
      <c r="AL109" s="39"/>
      <c r="AM109" s="76"/>
      <c r="AN109" s="39"/>
      <c r="AO109" s="39"/>
      <c r="AP109" s="33"/>
      <c r="AQ109" s="77"/>
      <c r="AR109" s="39"/>
      <c r="AS109" s="39"/>
      <c r="AT109" s="76"/>
      <c r="AU109" s="39"/>
      <c r="AV109" s="78"/>
      <c r="AW109" s="33"/>
      <c r="AX109" s="77"/>
      <c r="AY109" s="39"/>
      <c r="AZ109" s="39"/>
      <c r="BA109" s="76"/>
      <c r="BB109" s="39"/>
      <c r="BC109" s="78"/>
      <c r="BD109" s="33"/>
      <c r="BE109" s="77"/>
      <c r="BF109" s="39"/>
      <c r="BG109" s="39"/>
      <c r="BH109" s="76"/>
      <c r="BI109" s="39"/>
      <c r="BJ109" s="78"/>
      <c r="BK109" s="33"/>
    </row>
    <row r="110" spans="1:63" x14ac:dyDescent="0.35">
      <c r="A110" s="77"/>
      <c r="B110" s="39"/>
      <c r="C110" s="39"/>
      <c r="D110" s="39"/>
      <c r="E110" s="39"/>
      <c r="F110" s="73"/>
      <c r="G110" s="95">
        <f>Table148745323334353633132333435373[[#This Row],[Hours Worked]]*Table148745323334353633132333435373[[#This Row],[Rate]]</f>
        <v>0</v>
      </c>
      <c r="H110" s="116"/>
      <c r="I110" s="118">
        <f>IF(Table148745323334353633132333435373[[#This Row],[Equipment Used (Dropdown)]] &lt;&gt; "", RIGHT(Table148745323334353633132333435373[[#This Row],[Equipment Used (Dropdown)]],6),0)</f>
        <v>0</v>
      </c>
      <c r="J110" s="94"/>
      <c r="K110" s="95">
        <f>Table148745323334353633132333435373[[#This Row],[Rate (Auto selects)]]*Table148745323334353633132333435373[[#This Row],[Hours Used]]</f>
        <v>0</v>
      </c>
      <c r="S110" s="33"/>
      <c r="T110" s="39"/>
      <c r="U110" s="39"/>
      <c r="V110" s="39"/>
      <c r="W110" s="39"/>
      <c r="X110" s="39"/>
      <c r="Y110" s="112">
        <f>IF(X110 &lt;&gt; "", RIGHT(Table1577531128384858688182838485878[[#This Row],[Class (Dropdown)]],6),0)</f>
        <v>0</v>
      </c>
      <c r="Z110" s="108"/>
      <c r="AA110" s="107"/>
      <c r="AB110" s="111">
        <f>Table1577531128384858688182838485878[[#This Row],[Rate (Auto fill)]]*Table1577531128384858688182838485878[[#This Row],[Hours Groomed]]</f>
        <v>0</v>
      </c>
      <c r="AC110" s="32"/>
      <c r="AE110" s="85"/>
      <c r="AF110" s="85"/>
      <c r="AI110" s="33"/>
      <c r="AJ110" s="39"/>
      <c r="AK110" s="39"/>
      <c r="AL110" s="39"/>
      <c r="AM110" s="76"/>
      <c r="AN110" s="39"/>
      <c r="AO110" s="39"/>
      <c r="AP110" s="33"/>
      <c r="AQ110" s="77"/>
      <c r="AR110" s="39"/>
      <c r="AS110" s="39"/>
      <c r="AT110" s="76"/>
      <c r="AU110" s="39"/>
      <c r="AV110" s="78"/>
      <c r="AW110" s="33"/>
      <c r="AX110" s="77"/>
      <c r="AY110" s="39"/>
      <c r="AZ110" s="39"/>
      <c r="BA110" s="76"/>
      <c r="BB110" s="39"/>
      <c r="BC110" s="78"/>
      <c r="BD110" s="33"/>
      <c r="BE110" s="77"/>
      <c r="BF110" s="39"/>
      <c r="BG110" s="39"/>
      <c r="BH110" s="76"/>
      <c r="BI110" s="39"/>
      <c r="BJ110" s="78"/>
      <c r="BK110" s="33"/>
    </row>
    <row r="111" spans="1:63" x14ac:dyDescent="0.35">
      <c r="A111" s="77"/>
      <c r="B111" s="39"/>
      <c r="C111" s="39"/>
      <c r="D111" s="39"/>
      <c r="E111" s="39"/>
      <c r="F111" s="73"/>
      <c r="G111" s="95">
        <f>Table148745323334353633132333435373[[#This Row],[Hours Worked]]*Table148745323334353633132333435373[[#This Row],[Rate]]</f>
        <v>0</v>
      </c>
      <c r="H111" s="116"/>
      <c r="I111" s="118">
        <f>IF(Table148745323334353633132333435373[[#This Row],[Equipment Used (Dropdown)]] &lt;&gt; "", RIGHT(Table148745323334353633132333435373[[#This Row],[Equipment Used (Dropdown)]],6),0)</f>
        <v>0</v>
      </c>
      <c r="J111" s="94"/>
      <c r="K111" s="95">
        <f>Table148745323334353633132333435373[[#This Row],[Rate (Auto selects)]]*Table148745323334353633132333435373[[#This Row],[Hours Used]]</f>
        <v>0</v>
      </c>
      <c r="S111" s="33"/>
      <c r="T111" s="39"/>
      <c r="U111" s="39"/>
      <c r="V111" s="39"/>
      <c r="W111" s="39"/>
      <c r="X111" s="39"/>
      <c r="Y111" s="112">
        <f>IF(X111 &lt;&gt; "", RIGHT(Table1577531128384858688182838485878[[#This Row],[Class (Dropdown)]],6),0)</f>
        <v>0</v>
      </c>
      <c r="Z111" s="108"/>
      <c r="AA111" s="107"/>
      <c r="AB111" s="111">
        <f>Table1577531128384858688182838485878[[#This Row],[Rate (Auto fill)]]*Table1577531128384858688182838485878[[#This Row],[Hours Groomed]]</f>
        <v>0</v>
      </c>
      <c r="AC111" s="32"/>
      <c r="AE111" s="85"/>
      <c r="AF111" s="85"/>
      <c r="AI111" s="33"/>
      <c r="AJ111" s="39"/>
      <c r="AK111" s="39"/>
      <c r="AL111" s="39"/>
      <c r="AM111" s="76"/>
      <c r="AN111" s="39"/>
      <c r="AO111" s="39"/>
      <c r="AP111" s="33"/>
      <c r="AQ111" s="77"/>
      <c r="AR111" s="39"/>
      <c r="AS111" s="39"/>
      <c r="AT111" s="76"/>
      <c r="AU111" s="39"/>
      <c r="AV111" s="78"/>
      <c r="AW111" s="33"/>
      <c r="AX111" s="77"/>
      <c r="AY111" s="39"/>
      <c r="AZ111" s="39"/>
      <c r="BA111" s="76"/>
      <c r="BB111" s="39"/>
      <c r="BC111" s="78"/>
      <c r="BD111" s="33"/>
      <c r="BE111" s="77"/>
      <c r="BF111" s="39"/>
      <c r="BG111" s="39"/>
      <c r="BH111" s="76"/>
      <c r="BI111" s="39"/>
      <c r="BJ111" s="78"/>
      <c r="BK111" s="33"/>
    </row>
    <row r="112" spans="1:63" x14ac:dyDescent="0.35">
      <c r="A112" s="77"/>
      <c r="B112" s="39"/>
      <c r="C112" s="39"/>
      <c r="D112" s="39"/>
      <c r="E112" s="39"/>
      <c r="F112" s="73"/>
      <c r="G112" s="95">
        <f>Table148745323334353633132333435373[[#This Row],[Hours Worked]]*Table148745323334353633132333435373[[#This Row],[Rate]]</f>
        <v>0</v>
      </c>
      <c r="H112" s="116"/>
      <c r="I112" s="118">
        <f>IF(Table148745323334353633132333435373[[#This Row],[Equipment Used (Dropdown)]] &lt;&gt; "", RIGHT(Table148745323334353633132333435373[[#This Row],[Equipment Used (Dropdown)]],6),0)</f>
        <v>0</v>
      </c>
      <c r="J112" s="94"/>
      <c r="K112" s="95">
        <f>Table148745323334353633132333435373[[#This Row],[Rate (Auto selects)]]*Table148745323334353633132333435373[[#This Row],[Hours Used]]</f>
        <v>0</v>
      </c>
      <c r="S112" s="33"/>
      <c r="T112" s="39"/>
      <c r="U112" s="39"/>
      <c r="V112" s="39"/>
      <c r="W112" s="39"/>
      <c r="X112" s="39"/>
      <c r="Y112" s="112">
        <f>IF(X112 &lt;&gt; "", RIGHT(Table1577531128384858688182838485878[[#This Row],[Class (Dropdown)]],6),0)</f>
        <v>0</v>
      </c>
      <c r="Z112" s="108"/>
      <c r="AA112" s="107"/>
      <c r="AB112" s="111">
        <f>Table1577531128384858688182838485878[[#This Row],[Rate (Auto fill)]]*Table1577531128384858688182838485878[[#This Row],[Hours Groomed]]</f>
        <v>0</v>
      </c>
      <c r="AC112" s="32"/>
      <c r="AE112" s="85"/>
      <c r="AF112" s="85"/>
      <c r="AI112" s="33"/>
      <c r="AJ112" s="39"/>
      <c r="AK112" s="39"/>
      <c r="AL112" s="39"/>
      <c r="AM112" s="76"/>
      <c r="AN112" s="39"/>
      <c r="AO112" s="39"/>
      <c r="AP112" s="33"/>
      <c r="AQ112" s="77"/>
      <c r="AR112" s="39"/>
      <c r="AS112" s="39"/>
      <c r="AT112" s="76"/>
      <c r="AU112" s="39"/>
      <c r="AV112" s="78"/>
      <c r="AW112" s="33"/>
      <c r="AX112" s="77"/>
      <c r="AY112" s="39"/>
      <c r="AZ112" s="39"/>
      <c r="BA112" s="76"/>
      <c r="BB112" s="39"/>
      <c r="BC112" s="78"/>
      <c r="BD112" s="33"/>
      <c r="BE112" s="77"/>
      <c r="BF112" s="39"/>
      <c r="BG112" s="39"/>
      <c r="BH112" s="76"/>
      <c r="BI112" s="39"/>
      <c r="BJ112" s="78"/>
      <c r="BK112" s="33"/>
    </row>
    <row r="113" spans="1:63" x14ac:dyDescent="0.35">
      <c r="A113" s="77"/>
      <c r="B113" s="39"/>
      <c r="C113" s="39"/>
      <c r="D113" s="39"/>
      <c r="E113" s="39"/>
      <c r="F113" s="73"/>
      <c r="G113" s="95">
        <f>Table148745323334353633132333435373[[#This Row],[Hours Worked]]*Table148745323334353633132333435373[[#This Row],[Rate]]</f>
        <v>0</v>
      </c>
      <c r="H113" s="116"/>
      <c r="I113" s="118">
        <f>IF(Table148745323334353633132333435373[[#This Row],[Equipment Used (Dropdown)]] &lt;&gt; "", RIGHT(Table148745323334353633132333435373[[#This Row],[Equipment Used (Dropdown)]],6),0)</f>
        <v>0</v>
      </c>
      <c r="J113" s="94"/>
      <c r="K113" s="95">
        <f>Table148745323334353633132333435373[[#This Row],[Rate (Auto selects)]]*Table148745323334353633132333435373[[#This Row],[Hours Used]]</f>
        <v>0</v>
      </c>
      <c r="S113" s="33"/>
      <c r="T113" s="39"/>
      <c r="U113" s="39"/>
      <c r="V113" s="39"/>
      <c r="W113" s="39"/>
      <c r="X113" s="39"/>
      <c r="Y113" s="112">
        <f>IF(X113 &lt;&gt; "", RIGHT(Table1577531128384858688182838485878[[#This Row],[Class (Dropdown)]],6),0)</f>
        <v>0</v>
      </c>
      <c r="Z113" s="108"/>
      <c r="AA113" s="107"/>
      <c r="AB113" s="111">
        <f>Table1577531128384858688182838485878[[#This Row],[Rate (Auto fill)]]*Table1577531128384858688182838485878[[#This Row],[Hours Groomed]]</f>
        <v>0</v>
      </c>
      <c r="AC113" s="32"/>
      <c r="AE113" s="85"/>
      <c r="AF113" s="85"/>
      <c r="AI113" s="33"/>
      <c r="AJ113" s="39"/>
      <c r="AK113" s="39"/>
      <c r="AL113" s="39"/>
      <c r="AM113" s="76"/>
      <c r="AN113" s="39"/>
      <c r="AO113" s="39"/>
      <c r="AP113" s="33"/>
      <c r="AQ113" s="77"/>
      <c r="AR113" s="39"/>
      <c r="AS113" s="39"/>
      <c r="AT113" s="76"/>
      <c r="AU113" s="39"/>
      <c r="AV113" s="78"/>
      <c r="AW113" s="33"/>
      <c r="AX113" s="77"/>
      <c r="AY113" s="39"/>
      <c r="AZ113" s="39"/>
      <c r="BA113" s="76"/>
      <c r="BB113" s="39"/>
      <c r="BC113" s="78"/>
      <c r="BD113" s="33"/>
      <c r="BE113" s="77"/>
      <c r="BF113" s="39"/>
      <c r="BG113" s="39"/>
      <c r="BH113" s="76"/>
      <c r="BI113" s="39"/>
      <c r="BJ113" s="78"/>
      <c r="BK113" s="33"/>
    </row>
    <row r="114" spans="1:63" x14ac:dyDescent="0.35">
      <c r="A114" s="77"/>
      <c r="B114" s="39"/>
      <c r="C114" s="39"/>
      <c r="D114" s="39"/>
      <c r="E114" s="39"/>
      <c r="F114" s="73"/>
      <c r="G114" s="95">
        <f>Table148745323334353633132333435373[[#This Row],[Hours Worked]]*Table148745323334353633132333435373[[#This Row],[Rate]]</f>
        <v>0</v>
      </c>
      <c r="H114" s="116"/>
      <c r="I114" s="118">
        <f>IF(Table148745323334353633132333435373[[#This Row],[Equipment Used (Dropdown)]] &lt;&gt; "", RIGHT(Table148745323334353633132333435373[[#This Row],[Equipment Used (Dropdown)]],6),0)</f>
        <v>0</v>
      </c>
      <c r="J114" s="94"/>
      <c r="K114" s="95">
        <f>Table148745323334353633132333435373[[#This Row],[Rate (Auto selects)]]*Table148745323334353633132333435373[[#This Row],[Hours Used]]</f>
        <v>0</v>
      </c>
      <c r="S114" s="33"/>
      <c r="T114" s="39"/>
      <c r="U114" s="39"/>
      <c r="V114" s="39"/>
      <c r="W114" s="39"/>
      <c r="X114" s="39"/>
      <c r="Y114" s="112">
        <f>IF(X114 &lt;&gt; "", RIGHT(Table1577531128384858688182838485878[[#This Row],[Class (Dropdown)]],6),0)</f>
        <v>0</v>
      </c>
      <c r="Z114" s="108"/>
      <c r="AA114" s="107"/>
      <c r="AB114" s="111">
        <f>Table1577531128384858688182838485878[[#This Row],[Rate (Auto fill)]]*Table1577531128384858688182838485878[[#This Row],[Hours Groomed]]</f>
        <v>0</v>
      </c>
      <c r="AC114" s="32"/>
      <c r="AE114" s="85"/>
      <c r="AF114" s="85"/>
      <c r="AI114" s="33"/>
      <c r="AJ114" s="39"/>
      <c r="AK114" s="39"/>
      <c r="AL114" s="39"/>
      <c r="AM114" s="76"/>
      <c r="AN114" s="39"/>
      <c r="AO114" s="39"/>
      <c r="AP114" s="33"/>
      <c r="AQ114" s="77"/>
      <c r="AR114" s="39"/>
      <c r="AS114" s="39"/>
      <c r="AT114" s="76"/>
      <c r="AU114" s="39"/>
      <c r="AV114" s="78"/>
      <c r="AW114" s="33"/>
      <c r="AX114" s="77"/>
      <c r="AY114" s="39"/>
      <c r="AZ114" s="39"/>
      <c r="BA114" s="76"/>
      <c r="BB114" s="39"/>
      <c r="BC114" s="78"/>
      <c r="BD114" s="33"/>
      <c r="BE114" s="77"/>
      <c r="BF114" s="39"/>
      <c r="BG114" s="39"/>
      <c r="BH114" s="76"/>
      <c r="BI114" s="39"/>
      <c r="BJ114" s="78"/>
      <c r="BK114" s="33"/>
    </row>
    <row r="115" spans="1:63" x14ac:dyDescent="0.35">
      <c r="A115" s="77"/>
      <c r="B115" s="39"/>
      <c r="C115" s="39"/>
      <c r="D115" s="39"/>
      <c r="E115" s="39"/>
      <c r="F115" s="73"/>
      <c r="G115" s="95">
        <f>Table148745323334353633132333435373[[#This Row],[Hours Worked]]*Table148745323334353633132333435373[[#This Row],[Rate]]</f>
        <v>0</v>
      </c>
      <c r="H115" s="116"/>
      <c r="I115" s="118">
        <f>IF(Table148745323334353633132333435373[[#This Row],[Equipment Used (Dropdown)]] &lt;&gt; "", RIGHT(Table148745323334353633132333435373[[#This Row],[Equipment Used (Dropdown)]],6),0)</f>
        <v>0</v>
      </c>
      <c r="J115" s="94"/>
      <c r="K115" s="95">
        <f>Table148745323334353633132333435373[[#This Row],[Rate (Auto selects)]]*Table148745323334353633132333435373[[#This Row],[Hours Used]]</f>
        <v>0</v>
      </c>
      <c r="S115" s="33"/>
      <c r="T115" s="39"/>
      <c r="U115" s="39"/>
      <c r="V115" s="39"/>
      <c r="W115" s="39"/>
      <c r="X115" s="39"/>
      <c r="Y115" s="112">
        <f>IF(X115 &lt;&gt; "", RIGHT(Table1577531128384858688182838485878[[#This Row],[Class (Dropdown)]],6),0)</f>
        <v>0</v>
      </c>
      <c r="Z115" s="108"/>
      <c r="AA115" s="107"/>
      <c r="AB115" s="111">
        <f>Table1577531128384858688182838485878[[#This Row],[Rate (Auto fill)]]*Table1577531128384858688182838485878[[#This Row],[Hours Groomed]]</f>
        <v>0</v>
      </c>
      <c r="AC115" s="32"/>
      <c r="AE115" s="85"/>
      <c r="AF115" s="85"/>
      <c r="AI115" s="33"/>
      <c r="AJ115" s="39"/>
      <c r="AK115" s="39"/>
      <c r="AL115" s="39"/>
      <c r="AM115" s="76"/>
      <c r="AN115" s="39"/>
      <c r="AO115" s="39"/>
      <c r="AP115" s="33"/>
      <c r="AQ115" s="77"/>
      <c r="AR115" s="39"/>
      <c r="AS115" s="39"/>
      <c r="AT115" s="76"/>
      <c r="AU115" s="39"/>
      <c r="AV115" s="78"/>
      <c r="AW115" s="33"/>
      <c r="AX115" s="77"/>
      <c r="AY115" s="39"/>
      <c r="AZ115" s="39"/>
      <c r="BA115" s="76"/>
      <c r="BB115" s="39"/>
      <c r="BC115" s="78"/>
      <c r="BD115" s="33"/>
      <c r="BE115" s="77"/>
      <c r="BF115" s="39"/>
      <c r="BG115" s="39"/>
      <c r="BH115" s="76"/>
      <c r="BI115" s="39"/>
      <c r="BJ115" s="78"/>
      <c r="BK115" s="33"/>
    </row>
    <row r="116" spans="1:63" x14ac:dyDescent="0.35">
      <c r="A116" s="77"/>
      <c r="B116" s="39"/>
      <c r="C116" s="39"/>
      <c r="D116" s="39"/>
      <c r="E116" s="39"/>
      <c r="F116" s="73"/>
      <c r="G116" s="95">
        <f>Table148745323334353633132333435373[[#This Row],[Hours Worked]]*Table148745323334353633132333435373[[#This Row],[Rate]]</f>
        <v>0</v>
      </c>
      <c r="H116" s="116"/>
      <c r="I116" s="118">
        <f>IF(Table148745323334353633132333435373[[#This Row],[Equipment Used (Dropdown)]] &lt;&gt; "", RIGHT(Table148745323334353633132333435373[[#This Row],[Equipment Used (Dropdown)]],6),0)</f>
        <v>0</v>
      </c>
      <c r="J116" s="94"/>
      <c r="K116" s="95">
        <f>Table148745323334353633132333435373[[#This Row],[Rate (Auto selects)]]*Table148745323334353633132333435373[[#This Row],[Hours Used]]</f>
        <v>0</v>
      </c>
      <c r="S116" s="33"/>
      <c r="T116" s="39"/>
      <c r="U116" s="39"/>
      <c r="V116" s="39"/>
      <c r="W116" s="39"/>
      <c r="X116" s="39"/>
      <c r="Y116" s="112">
        <f>IF(X116 &lt;&gt; "", RIGHT(Table1577531128384858688182838485878[[#This Row],[Class (Dropdown)]],6),0)</f>
        <v>0</v>
      </c>
      <c r="Z116" s="108"/>
      <c r="AA116" s="107"/>
      <c r="AB116" s="111">
        <f>Table1577531128384858688182838485878[[#This Row],[Rate (Auto fill)]]*Table1577531128384858688182838485878[[#This Row],[Hours Groomed]]</f>
        <v>0</v>
      </c>
      <c r="AC116" s="32"/>
      <c r="AE116" s="85"/>
      <c r="AF116" s="85"/>
      <c r="AI116" s="33"/>
      <c r="AJ116" s="39"/>
      <c r="AK116" s="39"/>
      <c r="AL116" s="39"/>
      <c r="AM116" s="76"/>
      <c r="AN116" s="39"/>
      <c r="AO116" s="39"/>
      <c r="AP116" s="33"/>
      <c r="AQ116" s="77"/>
      <c r="AR116" s="39"/>
      <c r="AS116" s="39"/>
      <c r="AT116" s="76"/>
      <c r="AU116" s="39"/>
      <c r="AV116" s="78"/>
      <c r="AW116" s="33"/>
      <c r="AX116" s="77"/>
      <c r="AY116" s="39"/>
      <c r="AZ116" s="39"/>
      <c r="BA116" s="76"/>
      <c r="BB116" s="39"/>
      <c r="BC116" s="78"/>
      <c r="BD116" s="33"/>
      <c r="BE116" s="77"/>
      <c r="BF116" s="39"/>
      <c r="BG116" s="39"/>
      <c r="BH116" s="76"/>
      <c r="BI116" s="39"/>
      <c r="BJ116" s="78"/>
      <c r="BK116" s="33"/>
    </row>
    <row r="117" spans="1:63" x14ac:dyDescent="0.35">
      <c r="A117" s="77"/>
      <c r="B117" s="39"/>
      <c r="C117" s="39"/>
      <c r="D117" s="39"/>
      <c r="E117" s="39"/>
      <c r="F117" s="73"/>
      <c r="G117" s="95">
        <f>Table148745323334353633132333435373[[#This Row],[Hours Worked]]*Table148745323334353633132333435373[[#This Row],[Rate]]</f>
        <v>0</v>
      </c>
      <c r="H117" s="116"/>
      <c r="I117" s="118">
        <f>IF(Table148745323334353633132333435373[[#This Row],[Equipment Used (Dropdown)]] &lt;&gt; "", RIGHT(Table148745323334353633132333435373[[#This Row],[Equipment Used (Dropdown)]],6),0)</f>
        <v>0</v>
      </c>
      <c r="J117" s="94"/>
      <c r="K117" s="95">
        <f>Table148745323334353633132333435373[[#This Row],[Rate (Auto selects)]]*Table148745323334353633132333435373[[#This Row],[Hours Used]]</f>
        <v>0</v>
      </c>
      <c r="S117" s="33"/>
      <c r="T117" s="39"/>
      <c r="U117" s="39"/>
      <c r="V117" s="39"/>
      <c r="W117" s="39"/>
      <c r="X117" s="39"/>
      <c r="Y117" s="112">
        <f>IF(X117 &lt;&gt; "", RIGHT(Table1577531128384858688182838485878[[#This Row],[Class (Dropdown)]],6),0)</f>
        <v>0</v>
      </c>
      <c r="Z117" s="108"/>
      <c r="AA117" s="107"/>
      <c r="AB117" s="111">
        <f>Table1577531128384858688182838485878[[#This Row],[Rate (Auto fill)]]*Table1577531128384858688182838485878[[#This Row],[Hours Groomed]]</f>
        <v>0</v>
      </c>
      <c r="AC117" s="32"/>
      <c r="AE117" s="85"/>
      <c r="AF117" s="85"/>
      <c r="AI117" s="33"/>
      <c r="AJ117" s="39"/>
      <c r="AK117" s="39"/>
      <c r="AL117" s="39"/>
      <c r="AM117" s="76"/>
      <c r="AN117" s="39"/>
      <c r="AO117" s="39"/>
      <c r="AP117" s="33"/>
      <c r="AQ117" s="77"/>
      <c r="AR117" s="39"/>
      <c r="AS117" s="39"/>
      <c r="AT117" s="76"/>
      <c r="AU117" s="39"/>
      <c r="AV117" s="78"/>
      <c r="AW117" s="33"/>
      <c r="AX117" s="77"/>
      <c r="AY117" s="39"/>
      <c r="AZ117" s="39"/>
      <c r="BA117" s="76"/>
      <c r="BB117" s="39"/>
      <c r="BC117" s="78"/>
      <c r="BD117" s="33"/>
      <c r="BE117" s="77"/>
      <c r="BF117" s="39"/>
      <c r="BG117" s="39"/>
      <c r="BH117" s="76"/>
      <c r="BI117" s="39"/>
      <c r="BJ117" s="78"/>
      <c r="BK117" s="33"/>
    </row>
    <row r="118" spans="1:63" x14ac:dyDescent="0.35">
      <c r="A118" s="77"/>
      <c r="B118" s="39"/>
      <c r="C118" s="39"/>
      <c r="D118" s="39"/>
      <c r="E118" s="39"/>
      <c r="F118" s="73"/>
      <c r="G118" s="95">
        <f>Table148745323334353633132333435373[[#This Row],[Hours Worked]]*Table148745323334353633132333435373[[#This Row],[Rate]]</f>
        <v>0</v>
      </c>
      <c r="H118" s="116"/>
      <c r="I118" s="118">
        <f>IF(Table148745323334353633132333435373[[#This Row],[Equipment Used (Dropdown)]] &lt;&gt; "", RIGHT(Table148745323334353633132333435373[[#This Row],[Equipment Used (Dropdown)]],6),0)</f>
        <v>0</v>
      </c>
      <c r="J118" s="94"/>
      <c r="K118" s="95">
        <f>Table148745323334353633132333435373[[#This Row],[Rate (Auto selects)]]*Table148745323334353633132333435373[[#This Row],[Hours Used]]</f>
        <v>0</v>
      </c>
      <c r="S118" s="33"/>
      <c r="T118" s="39"/>
      <c r="U118" s="39"/>
      <c r="V118" s="39"/>
      <c r="W118" s="39"/>
      <c r="X118" s="39"/>
      <c r="Y118" s="112">
        <f>IF(X118 &lt;&gt; "", RIGHT(Table1577531128384858688182838485878[[#This Row],[Class (Dropdown)]],6),0)</f>
        <v>0</v>
      </c>
      <c r="Z118" s="108"/>
      <c r="AA118" s="107"/>
      <c r="AB118" s="111">
        <f>Table1577531128384858688182838485878[[#This Row],[Rate (Auto fill)]]*Table1577531128384858688182838485878[[#This Row],[Hours Groomed]]</f>
        <v>0</v>
      </c>
      <c r="AC118" s="32"/>
      <c r="AE118" s="85"/>
      <c r="AF118" s="85"/>
      <c r="AI118" s="33"/>
      <c r="AJ118" s="39"/>
      <c r="AK118" s="39"/>
      <c r="AL118" s="39"/>
      <c r="AM118" s="76"/>
      <c r="AN118" s="39"/>
      <c r="AO118" s="39"/>
      <c r="AP118" s="33"/>
      <c r="AQ118" s="77"/>
      <c r="AR118" s="39"/>
      <c r="AS118" s="39"/>
      <c r="AT118" s="76"/>
      <c r="AU118" s="39"/>
      <c r="AV118" s="78"/>
      <c r="AW118" s="33"/>
      <c r="AX118" s="77"/>
      <c r="AY118" s="39"/>
      <c r="AZ118" s="39"/>
      <c r="BA118" s="76"/>
      <c r="BB118" s="39"/>
      <c r="BC118" s="78"/>
      <c r="BD118" s="33"/>
      <c r="BE118" s="77"/>
      <c r="BF118" s="39"/>
      <c r="BG118" s="39"/>
      <c r="BH118" s="76"/>
      <c r="BI118" s="39"/>
      <c r="BJ118" s="78"/>
      <c r="BK118" s="33"/>
    </row>
    <row r="119" spans="1:63" x14ac:dyDescent="0.35">
      <c r="A119" s="77"/>
      <c r="B119" s="39"/>
      <c r="C119" s="39"/>
      <c r="D119" s="39"/>
      <c r="E119" s="39"/>
      <c r="F119" s="73"/>
      <c r="G119" s="95">
        <f>Table148745323334353633132333435373[[#This Row],[Hours Worked]]*Table148745323334353633132333435373[[#This Row],[Rate]]</f>
        <v>0</v>
      </c>
      <c r="H119" s="116"/>
      <c r="I119" s="118">
        <f>IF(Table148745323334353633132333435373[[#This Row],[Equipment Used (Dropdown)]] &lt;&gt; "", RIGHT(Table148745323334353633132333435373[[#This Row],[Equipment Used (Dropdown)]],6),0)</f>
        <v>0</v>
      </c>
      <c r="J119" s="94"/>
      <c r="K119" s="95">
        <f>Table148745323334353633132333435373[[#This Row],[Rate (Auto selects)]]*Table148745323334353633132333435373[[#This Row],[Hours Used]]</f>
        <v>0</v>
      </c>
      <c r="S119" s="33"/>
      <c r="T119" s="39"/>
      <c r="U119" s="39"/>
      <c r="V119" s="39"/>
      <c r="W119" s="39"/>
      <c r="X119" s="39"/>
      <c r="Y119" s="112">
        <f>IF(X119 &lt;&gt; "", RIGHT(Table1577531128384858688182838485878[[#This Row],[Class (Dropdown)]],6),0)</f>
        <v>0</v>
      </c>
      <c r="Z119" s="108"/>
      <c r="AA119" s="107"/>
      <c r="AB119" s="111">
        <f>Table1577531128384858688182838485878[[#This Row],[Rate (Auto fill)]]*Table1577531128384858688182838485878[[#This Row],[Hours Groomed]]</f>
        <v>0</v>
      </c>
      <c r="AC119" s="32"/>
      <c r="AE119" s="85"/>
      <c r="AF119" s="85"/>
      <c r="AI119" s="33"/>
      <c r="AJ119" s="39"/>
      <c r="AK119" s="39"/>
      <c r="AL119" s="39"/>
      <c r="AM119" s="76"/>
      <c r="AN119" s="39"/>
      <c r="AO119" s="39"/>
      <c r="AP119" s="33"/>
      <c r="AQ119" s="77"/>
      <c r="AR119" s="39"/>
      <c r="AS119" s="39"/>
      <c r="AT119" s="76"/>
      <c r="AU119" s="39"/>
      <c r="AV119" s="78"/>
      <c r="AW119" s="33"/>
      <c r="AX119" s="77"/>
      <c r="AY119" s="39"/>
      <c r="AZ119" s="39"/>
      <c r="BA119" s="76"/>
      <c r="BB119" s="39"/>
      <c r="BC119" s="78"/>
      <c r="BD119" s="33"/>
      <c r="BE119" s="77"/>
      <c r="BF119" s="39"/>
      <c r="BG119" s="39"/>
      <c r="BH119" s="76"/>
      <c r="BI119" s="39"/>
      <c r="BJ119" s="78"/>
      <c r="BK119" s="33"/>
    </row>
    <row r="120" spans="1:63" x14ac:dyDescent="0.35">
      <c r="A120" s="77"/>
      <c r="B120" s="39"/>
      <c r="C120" s="39"/>
      <c r="D120" s="39"/>
      <c r="E120" s="39"/>
      <c r="F120" s="73"/>
      <c r="G120" s="95">
        <f>Table148745323334353633132333435373[[#This Row],[Hours Worked]]*Table148745323334353633132333435373[[#This Row],[Rate]]</f>
        <v>0</v>
      </c>
      <c r="H120" s="116"/>
      <c r="I120" s="118">
        <f>IF(Table148745323334353633132333435373[[#This Row],[Equipment Used (Dropdown)]] &lt;&gt; "", RIGHT(Table148745323334353633132333435373[[#This Row],[Equipment Used (Dropdown)]],6),0)</f>
        <v>0</v>
      </c>
      <c r="J120" s="94"/>
      <c r="K120" s="95">
        <f>Table148745323334353633132333435373[[#This Row],[Rate (Auto selects)]]*Table148745323334353633132333435373[[#This Row],[Hours Used]]</f>
        <v>0</v>
      </c>
      <c r="S120" s="33"/>
      <c r="T120" s="39"/>
      <c r="U120" s="39"/>
      <c r="V120" s="39"/>
      <c r="W120" s="39"/>
      <c r="X120" s="39"/>
      <c r="Y120" s="112">
        <f>IF(X120 &lt;&gt; "", RIGHT(Table1577531128384858688182838485878[[#This Row],[Class (Dropdown)]],6),0)</f>
        <v>0</v>
      </c>
      <c r="Z120" s="108"/>
      <c r="AA120" s="107"/>
      <c r="AB120" s="111">
        <f>Table1577531128384858688182838485878[[#This Row],[Rate (Auto fill)]]*Table1577531128384858688182838485878[[#This Row],[Hours Groomed]]</f>
        <v>0</v>
      </c>
      <c r="AC120" s="32"/>
      <c r="AE120" s="85"/>
      <c r="AF120" s="85"/>
      <c r="AI120" s="33"/>
      <c r="AJ120" s="39"/>
      <c r="AK120" s="39"/>
      <c r="AL120" s="39"/>
      <c r="AM120" s="76"/>
      <c r="AN120" s="39"/>
      <c r="AO120" s="39"/>
      <c r="AP120" s="33"/>
      <c r="AQ120" s="77"/>
      <c r="AR120" s="39"/>
      <c r="AS120" s="39"/>
      <c r="AT120" s="76"/>
      <c r="AU120" s="39"/>
      <c r="AV120" s="78"/>
      <c r="AW120" s="33"/>
      <c r="AX120" s="77"/>
      <c r="AY120" s="39"/>
      <c r="AZ120" s="39"/>
      <c r="BA120" s="76"/>
      <c r="BB120" s="39"/>
      <c r="BC120" s="78"/>
      <c r="BD120" s="33"/>
      <c r="BE120" s="77"/>
      <c r="BF120" s="39"/>
      <c r="BG120" s="39"/>
      <c r="BH120" s="76"/>
      <c r="BI120" s="39"/>
      <c r="BJ120" s="78"/>
      <c r="BK120" s="33"/>
    </row>
    <row r="121" spans="1:63" x14ac:dyDescent="0.35">
      <c r="A121" s="77"/>
      <c r="B121" s="39"/>
      <c r="C121" s="39"/>
      <c r="D121" s="39"/>
      <c r="E121" s="39"/>
      <c r="F121" s="73"/>
      <c r="G121" s="95">
        <f>Table148745323334353633132333435373[[#This Row],[Hours Worked]]*Table148745323334353633132333435373[[#This Row],[Rate]]</f>
        <v>0</v>
      </c>
      <c r="H121" s="116"/>
      <c r="I121" s="118">
        <f>IF(Table148745323334353633132333435373[[#This Row],[Equipment Used (Dropdown)]] &lt;&gt; "", RIGHT(Table148745323334353633132333435373[[#This Row],[Equipment Used (Dropdown)]],6),0)</f>
        <v>0</v>
      </c>
      <c r="J121" s="94"/>
      <c r="K121" s="95">
        <f>Table148745323334353633132333435373[[#This Row],[Rate (Auto selects)]]*Table148745323334353633132333435373[[#This Row],[Hours Used]]</f>
        <v>0</v>
      </c>
      <c r="S121" s="33"/>
      <c r="T121" s="39"/>
      <c r="U121" s="39"/>
      <c r="V121" s="39"/>
      <c r="W121" s="39"/>
      <c r="X121" s="39"/>
      <c r="Y121" s="112">
        <f>IF(X121 &lt;&gt; "", RIGHT(Table1577531128384858688182838485878[[#This Row],[Class (Dropdown)]],6),0)</f>
        <v>0</v>
      </c>
      <c r="Z121" s="108"/>
      <c r="AA121" s="107"/>
      <c r="AB121" s="111">
        <f>Table1577531128384858688182838485878[[#This Row],[Rate (Auto fill)]]*Table1577531128384858688182838485878[[#This Row],[Hours Groomed]]</f>
        <v>0</v>
      </c>
      <c r="AC121" s="32"/>
      <c r="AE121" s="85"/>
      <c r="AF121" s="85"/>
      <c r="AI121" s="33"/>
      <c r="AJ121" s="39"/>
      <c r="AK121" s="39"/>
      <c r="AL121" s="39"/>
      <c r="AM121" s="76"/>
      <c r="AN121" s="39"/>
      <c r="AO121" s="39"/>
      <c r="AP121" s="33"/>
      <c r="AQ121" s="77"/>
      <c r="AR121" s="39"/>
      <c r="AS121" s="39"/>
      <c r="AT121" s="76"/>
      <c r="AU121" s="39"/>
      <c r="AV121" s="78"/>
      <c r="AW121" s="33"/>
      <c r="AX121" s="77"/>
      <c r="AY121" s="39"/>
      <c r="AZ121" s="39"/>
      <c r="BA121" s="76"/>
      <c r="BB121" s="39"/>
      <c r="BC121" s="78"/>
      <c r="BD121" s="33"/>
      <c r="BE121" s="77"/>
      <c r="BF121" s="39"/>
      <c r="BG121" s="39"/>
      <c r="BH121" s="76"/>
      <c r="BI121" s="39"/>
      <c r="BJ121" s="78"/>
      <c r="BK121" s="33"/>
    </row>
    <row r="122" spans="1:63" x14ac:dyDescent="0.35">
      <c r="A122" s="77"/>
      <c r="B122" s="39"/>
      <c r="C122" s="39"/>
      <c r="D122" s="39"/>
      <c r="E122" s="39"/>
      <c r="F122" s="73"/>
      <c r="G122" s="95">
        <f>Table148745323334353633132333435373[[#This Row],[Hours Worked]]*Table148745323334353633132333435373[[#This Row],[Rate]]</f>
        <v>0</v>
      </c>
      <c r="H122" s="116"/>
      <c r="I122" s="118">
        <f>IF(Table148745323334353633132333435373[[#This Row],[Equipment Used (Dropdown)]] &lt;&gt; "", RIGHT(Table148745323334353633132333435373[[#This Row],[Equipment Used (Dropdown)]],6),0)</f>
        <v>0</v>
      </c>
      <c r="J122" s="94"/>
      <c r="K122" s="95">
        <f>Table148745323334353633132333435373[[#This Row],[Rate (Auto selects)]]*Table148745323334353633132333435373[[#This Row],[Hours Used]]</f>
        <v>0</v>
      </c>
      <c r="S122" s="33"/>
      <c r="T122" s="39"/>
      <c r="U122" s="39"/>
      <c r="V122" s="39"/>
      <c r="W122" s="39"/>
      <c r="X122" s="39"/>
      <c r="Y122" s="112">
        <f>IF(X122 &lt;&gt; "", RIGHT(Table1577531128384858688182838485878[[#This Row],[Class (Dropdown)]],6),0)</f>
        <v>0</v>
      </c>
      <c r="Z122" s="108"/>
      <c r="AA122" s="107"/>
      <c r="AB122" s="111">
        <f>Table1577531128384858688182838485878[[#This Row],[Rate (Auto fill)]]*Table1577531128384858688182838485878[[#This Row],[Hours Groomed]]</f>
        <v>0</v>
      </c>
      <c r="AC122" s="32"/>
      <c r="AE122" s="85"/>
      <c r="AF122" s="85"/>
      <c r="AI122" s="33"/>
      <c r="AJ122" s="39"/>
      <c r="AK122" s="39"/>
      <c r="AL122" s="39"/>
      <c r="AM122" s="76"/>
      <c r="AN122" s="39"/>
      <c r="AO122" s="39"/>
      <c r="AP122" s="33"/>
      <c r="AQ122" s="77"/>
      <c r="AR122" s="39"/>
      <c r="AS122" s="39"/>
      <c r="AT122" s="76"/>
      <c r="AU122" s="39"/>
      <c r="AV122" s="78"/>
      <c r="AW122" s="33"/>
      <c r="AX122" s="77"/>
      <c r="AY122" s="39"/>
      <c r="AZ122" s="39"/>
      <c r="BA122" s="76"/>
      <c r="BB122" s="39"/>
      <c r="BC122" s="78"/>
      <c r="BD122" s="33"/>
      <c r="BE122" s="77"/>
      <c r="BF122" s="39"/>
      <c r="BG122" s="39"/>
      <c r="BH122" s="76"/>
      <c r="BI122" s="39"/>
      <c r="BJ122" s="78"/>
      <c r="BK122" s="33"/>
    </row>
    <row r="123" spans="1:63" x14ac:dyDescent="0.35">
      <c r="A123" s="77"/>
      <c r="B123" s="39"/>
      <c r="C123" s="39"/>
      <c r="D123" s="39"/>
      <c r="E123" s="39"/>
      <c r="F123" s="73"/>
      <c r="G123" s="95">
        <f>Table148745323334353633132333435373[[#This Row],[Hours Worked]]*Table148745323334353633132333435373[[#This Row],[Rate]]</f>
        <v>0</v>
      </c>
      <c r="H123" s="116"/>
      <c r="I123" s="118">
        <f>IF(Table148745323334353633132333435373[[#This Row],[Equipment Used (Dropdown)]] &lt;&gt; "", RIGHT(Table148745323334353633132333435373[[#This Row],[Equipment Used (Dropdown)]],6),0)</f>
        <v>0</v>
      </c>
      <c r="J123" s="94"/>
      <c r="K123" s="95">
        <f>Table148745323334353633132333435373[[#This Row],[Rate (Auto selects)]]*Table148745323334353633132333435373[[#This Row],[Hours Used]]</f>
        <v>0</v>
      </c>
      <c r="S123" s="33"/>
      <c r="T123" s="39"/>
      <c r="U123" s="39"/>
      <c r="V123" s="39"/>
      <c r="W123" s="39"/>
      <c r="X123" s="39"/>
      <c r="Y123" s="112">
        <f>IF(X123 &lt;&gt; "", RIGHT(Table1577531128384858688182838485878[[#This Row],[Class (Dropdown)]],6),0)</f>
        <v>0</v>
      </c>
      <c r="Z123" s="108"/>
      <c r="AA123" s="107"/>
      <c r="AB123" s="111">
        <f>Table1577531128384858688182838485878[[#This Row],[Rate (Auto fill)]]*Table1577531128384858688182838485878[[#This Row],[Hours Groomed]]</f>
        <v>0</v>
      </c>
      <c r="AC123" s="32"/>
      <c r="AE123" s="85"/>
      <c r="AF123" s="85"/>
      <c r="AI123" s="33"/>
      <c r="AJ123" s="39"/>
      <c r="AK123" s="39"/>
      <c r="AL123" s="39"/>
      <c r="AM123" s="76"/>
      <c r="AN123" s="39"/>
      <c r="AO123" s="39"/>
      <c r="AP123" s="33"/>
      <c r="AQ123" s="77"/>
      <c r="AR123" s="39"/>
      <c r="AS123" s="39"/>
      <c r="AT123" s="76"/>
      <c r="AU123" s="39"/>
      <c r="AV123" s="78"/>
      <c r="AW123" s="33"/>
      <c r="AX123" s="77"/>
      <c r="AY123" s="39"/>
      <c r="AZ123" s="39"/>
      <c r="BA123" s="76"/>
      <c r="BB123" s="39"/>
      <c r="BC123" s="78"/>
      <c r="BD123" s="33"/>
      <c r="BE123" s="77"/>
      <c r="BF123" s="39"/>
      <c r="BG123" s="39"/>
      <c r="BH123" s="76"/>
      <c r="BI123" s="39"/>
      <c r="BJ123" s="78"/>
      <c r="BK123" s="33"/>
    </row>
    <row r="124" spans="1:63" x14ac:dyDescent="0.35">
      <c r="A124" s="77"/>
      <c r="B124" s="39"/>
      <c r="C124" s="39"/>
      <c r="D124" s="39"/>
      <c r="E124" s="39"/>
      <c r="F124" s="73"/>
      <c r="G124" s="95">
        <f>Table148745323334353633132333435373[[#This Row],[Hours Worked]]*Table148745323334353633132333435373[[#This Row],[Rate]]</f>
        <v>0</v>
      </c>
      <c r="H124" s="116"/>
      <c r="I124" s="118">
        <f>IF(Table148745323334353633132333435373[[#This Row],[Equipment Used (Dropdown)]] &lt;&gt; "", RIGHT(Table148745323334353633132333435373[[#This Row],[Equipment Used (Dropdown)]],6),0)</f>
        <v>0</v>
      </c>
      <c r="J124" s="94"/>
      <c r="K124" s="95">
        <f>Table148745323334353633132333435373[[#This Row],[Rate (Auto selects)]]*Table148745323334353633132333435373[[#This Row],[Hours Used]]</f>
        <v>0</v>
      </c>
      <c r="S124" s="33"/>
      <c r="T124" s="39"/>
      <c r="U124" s="39"/>
      <c r="V124" s="39"/>
      <c r="W124" s="39"/>
      <c r="X124" s="39"/>
      <c r="Y124" s="112">
        <f>IF(X124 &lt;&gt; "", RIGHT(Table1577531128384858688182838485878[[#This Row],[Class (Dropdown)]],6),0)</f>
        <v>0</v>
      </c>
      <c r="Z124" s="108"/>
      <c r="AA124" s="107"/>
      <c r="AB124" s="111">
        <f>Table1577531128384858688182838485878[[#This Row],[Rate (Auto fill)]]*Table1577531128384858688182838485878[[#This Row],[Hours Groomed]]</f>
        <v>0</v>
      </c>
      <c r="AC124" s="32"/>
      <c r="AE124" s="85"/>
      <c r="AF124" s="85"/>
      <c r="AI124" s="33"/>
      <c r="AJ124" s="39"/>
      <c r="AK124" s="39"/>
      <c r="AL124" s="39"/>
      <c r="AM124" s="76"/>
      <c r="AN124" s="39"/>
      <c r="AO124" s="39"/>
      <c r="AP124" s="33"/>
      <c r="AQ124" s="77"/>
      <c r="AR124" s="39"/>
      <c r="AS124" s="39"/>
      <c r="AT124" s="76"/>
      <c r="AU124" s="39"/>
      <c r="AV124" s="78"/>
      <c r="AW124" s="33"/>
      <c r="AX124" s="77"/>
      <c r="AY124" s="39"/>
      <c r="AZ124" s="39"/>
      <c r="BA124" s="76"/>
      <c r="BB124" s="39"/>
      <c r="BC124" s="78"/>
      <c r="BD124" s="33"/>
      <c r="BE124" s="77"/>
      <c r="BF124" s="39"/>
      <c r="BG124" s="39"/>
      <c r="BH124" s="76"/>
      <c r="BI124" s="39"/>
      <c r="BJ124" s="78"/>
      <c r="BK124" s="33"/>
    </row>
    <row r="125" spans="1:63" x14ac:dyDescent="0.35">
      <c r="A125" s="77"/>
      <c r="B125" s="39"/>
      <c r="C125" s="39"/>
      <c r="D125" s="39"/>
      <c r="E125" s="39"/>
      <c r="F125" s="73"/>
      <c r="G125" s="95">
        <f>Table148745323334353633132333435373[[#This Row],[Hours Worked]]*Table148745323334353633132333435373[[#This Row],[Rate]]</f>
        <v>0</v>
      </c>
      <c r="H125" s="116"/>
      <c r="I125" s="118">
        <f>IF(Table148745323334353633132333435373[[#This Row],[Equipment Used (Dropdown)]] &lt;&gt; "", RIGHT(Table148745323334353633132333435373[[#This Row],[Equipment Used (Dropdown)]],6),0)</f>
        <v>0</v>
      </c>
      <c r="J125" s="94"/>
      <c r="K125" s="95">
        <f>Table148745323334353633132333435373[[#This Row],[Rate (Auto selects)]]*Table148745323334353633132333435373[[#This Row],[Hours Used]]</f>
        <v>0</v>
      </c>
      <c r="S125" s="33"/>
      <c r="T125" s="39"/>
      <c r="U125" s="39"/>
      <c r="V125" s="39"/>
      <c r="W125" s="39"/>
      <c r="X125" s="39"/>
      <c r="Y125" s="112">
        <f>IF(X125 &lt;&gt; "", RIGHT(Table1577531128384858688182838485878[[#This Row],[Class (Dropdown)]],6),0)</f>
        <v>0</v>
      </c>
      <c r="Z125" s="108"/>
      <c r="AA125" s="107"/>
      <c r="AB125" s="111">
        <f>Table1577531128384858688182838485878[[#This Row],[Rate (Auto fill)]]*Table1577531128384858688182838485878[[#This Row],[Hours Groomed]]</f>
        <v>0</v>
      </c>
      <c r="AC125" s="32"/>
      <c r="AE125" s="85"/>
      <c r="AF125" s="85"/>
      <c r="AI125" s="33"/>
      <c r="AJ125" s="39"/>
      <c r="AK125" s="39"/>
      <c r="AL125" s="39"/>
      <c r="AM125" s="76"/>
      <c r="AN125" s="39"/>
      <c r="AO125" s="39"/>
      <c r="AP125" s="33"/>
      <c r="AQ125" s="77"/>
      <c r="AR125" s="39"/>
      <c r="AS125" s="39"/>
      <c r="AT125" s="76"/>
      <c r="AU125" s="39"/>
      <c r="AV125" s="78"/>
      <c r="AW125" s="33"/>
      <c r="AX125" s="77"/>
      <c r="AY125" s="39"/>
      <c r="AZ125" s="39"/>
      <c r="BA125" s="76"/>
      <c r="BB125" s="39"/>
      <c r="BC125" s="78"/>
      <c r="BD125" s="33"/>
      <c r="BE125" s="77"/>
      <c r="BF125" s="39"/>
      <c r="BG125" s="39"/>
      <c r="BH125" s="76"/>
      <c r="BI125" s="39"/>
      <c r="BJ125" s="78"/>
      <c r="BK125" s="33"/>
    </row>
    <row r="126" spans="1:63" x14ac:dyDescent="0.35">
      <c r="A126" s="77"/>
      <c r="B126" s="39"/>
      <c r="C126" s="39"/>
      <c r="D126" s="39"/>
      <c r="E126" s="39"/>
      <c r="F126" s="73"/>
      <c r="G126" s="95">
        <f>Table148745323334353633132333435373[[#This Row],[Hours Worked]]*Table148745323334353633132333435373[[#This Row],[Rate]]</f>
        <v>0</v>
      </c>
      <c r="H126" s="116"/>
      <c r="I126" s="118">
        <f>IF(Table148745323334353633132333435373[[#This Row],[Equipment Used (Dropdown)]] &lt;&gt; "", RIGHT(Table148745323334353633132333435373[[#This Row],[Equipment Used (Dropdown)]],6),0)</f>
        <v>0</v>
      </c>
      <c r="J126" s="94"/>
      <c r="K126" s="95">
        <f>Table148745323334353633132333435373[[#This Row],[Rate (Auto selects)]]*Table148745323334353633132333435373[[#This Row],[Hours Used]]</f>
        <v>0</v>
      </c>
      <c r="S126" s="33"/>
      <c r="T126" s="39"/>
      <c r="U126" s="39"/>
      <c r="V126" s="39"/>
      <c r="W126" s="39"/>
      <c r="X126" s="39"/>
      <c r="Y126" s="112">
        <f>IF(X126 &lt;&gt; "", RIGHT(Table1577531128384858688182838485878[[#This Row],[Class (Dropdown)]],6),0)</f>
        <v>0</v>
      </c>
      <c r="Z126" s="108"/>
      <c r="AA126" s="107"/>
      <c r="AB126" s="111">
        <f>Table1577531128384858688182838485878[[#This Row],[Rate (Auto fill)]]*Table1577531128384858688182838485878[[#This Row],[Hours Groomed]]</f>
        <v>0</v>
      </c>
      <c r="AC126" s="32"/>
      <c r="AE126" s="85"/>
      <c r="AF126" s="85"/>
      <c r="AI126" s="33"/>
      <c r="AJ126" s="39"/>
      <c r="AK126" s="39"/>
      <c r="AL126" s="39"/>
      <c r="AM126" s="76"/>
      <c r="AN126" s="39"/>
      <c r="AO126" s="39"/>
      <c r="AP126" s="33"/>
      <c r="AQ126" s="77"/>
      <c r="AR126" s="39"/>
      <c r="AS126" s="39"/>
      <c r="AT126" s="76"/>
      <c r="AU126" s="39"/>
      <c r="AV126" s="78"/>
      <c r="AW126" s="33"/>
      <c r="AX126" s="77"/>
      <c r="AY126" s="39"/>
      <c r="AZ126" s="39"/>
      <c r="BA126" s="76"/>
      <c r="BB126" s="39"/>
      <c r="BC126" s="78"/>
      <c r="BD126" s="33"/>
      <c r="BE126" s="77"/>
      <c r="BF126" s="39"/>
      <c r="BG126" s="39"/>
      <c r="BH126" s="76"/>
      <c r="BI126" s="39"/>
      <c r="BJ126" s="78"/>
      <c r="BK126" s="33"/>
    </row>
    <row r="127" spans="1:63" x14ac:dyDescent="0.35">
      <c r="A127" s="77"/>
      <c r="B127" s="39"/>
      <c r="C127" s="39"/>
      <c r="D127" s="39"/>
      <c r="E127" s="39"/>
      <c r="F127" s="73"/>
      <c r="G127" s="95">
        <f>Table148745323334353633132333435373[[#This Row],[Hours Worked]]*Table148745323334353633132333435373[[#This Row],[Rate]]</f>
        <v>0</v>
      </c>
      <c r="H127" s="116"/>
      <c r="I127" s="118">
        <f>IF(Table148745323334353633132333435373[[#This Row],[Equipment Used (Dropdown)]] &lt;&gt; "", RIGHT(Table148745323334353633132333435373[[#This Row],[Equipment Used (Dropdown)]],6),0)</f>
        <v>0</v>
      </c>
      <c r="J127" s="94"/>
      <c r="K127" s="95">
        <f>Table148745323334353633132333435373[[#This Row],[Rate (Auto selects)]]*Table148745323334353633132333435373[[#This Row],[Hours Used]]</f>
        <v>0</v>
      </c>
      <c r="S127" s="33"/>
      <c r="T127" s="39"/>
      <c r="U127" s="39"/>
      <c r="V127" s="39"/>
      <c r="W127" s="39"/>
      <c r="X127" s="39"/>
      <c r="Y127" s="112">
        <f>IF(X127 &lt;&gt; "", RIGHT(Table1577531128384858688182838485878[[#This Row],[Class (Dropdown)]],6),0)</f>
        <v>0</v>
      </c>
      <c r="Z127" s="108"/>
      <c r="AA127" s="107"/>
      <c r="AB127" s="111">
        <f>Table1577531128384858688182838485878[[#This Row],[Rate (Auto fill)]]*Table1577531128384858688182838485878[[#This Row],[Hours Groomed]]</f>
        <v>0</v>
      </c>
      <c r="AC127" s="32"/>
      <c r="AE127" s="85"/>
      <c r="AF127" s="85"/>
      <c r="AI127" s="33"/>
      <c r="AJ127" s="39"/>
      <c r="AK127" s="39"/>
      <c r="AL127" s="39"/>
      <c r="AM127" s="76"/>
      <c r="AN127" s="39"/>
      <c r="AO127" s="39"/>
      <c r="AP127" s="33"/>
      <c r="AQ127" s="77"/>
      <c r="AR127" s="39"/>
      <c r="AS127" s="39"/>
      <c r="AT127" s="76"/>
      <c r="AU127" s="39"/>
      <c r="AV127" s="78"/>
      <c r="AW127" s="33"/>
      <c r="AX127" s="77"/>
      <c r="AY127" s="39"/>
      <c r="AZ127" s="39"/>
      <c r="BA127" s="76"/>
      <c r="BB127" s="39"/>
      <c r="BC127" s="78"/>
      <c r="BD127" s="33"/>
      <c r="BE127" s="77"/>
      <c r="BF127" s="39"/>
      <c r="BG127" s="39"/>
      <c r="BH127" s="76"/>
      <c r="BI127" s="39"/>
      <c r="BJ127" s="78"/>
      <c r="BK127" s="33"/>
    </row>
    <row r="128" spans="1:63" x14ac:dyDescent="0.35">
      <c r="A128" s="77"/>
      <c r="B128" s="39"/>
      <c r="C128" s="39"/>
      <c r="D128" s="39"/>
      <c r="E128" s="39"/>
      <c r="F128" s="73"/>
      <c r="G128" s="95">
        <f>Table148745323334353633132333435373[[#This Row],[Hours Worked]]*Table148745323334353633132333435373[[#This Row],[Rate]]</f>
        <v>0</v>
      </c>
      <c r="H128" s="116"/>
      <c r="I128" s="118">
        <f>IF(Table148745323334353633132333435373[[#This Row],[Equipment Used (Dropdown)]] &lt;&gt; "", RIGHT(Table148745323334353633132333435373[[#This Row],[Equipment Used (Dropdown)]],6),0)</f>
        <v>0</v>
      </c>
      <c r="J128" s="94"/>
      <c r="K128" s="95">
        <f>Table148745323334353633132333435373[[#This Row],[Rate (Auto selects)]]*Table148745323334353633132333435373[[#This Row],[Hours Used]]</f>
        <v>0</v>
      </c>
      <c r="S128" s="33"/>
      <c r="T128" s="39"/>
      <c r="U128" s="39"/>
      <c r="V128" s="39"/>
      <c r="W128" s="39"/>
      <c r="X128" s="39"/>
      <c r="Y128" s="112">
        <f>IF(X128 &lt;&gt; "", RIGHT(Table1577531128384858688182838485878[[#This Row],[Class (Dropdown)]],6),0)</f>
        <v>0</v>
      </c>
      <c r="Z128" s="108"/>
      <c r="AA128" s="107"/>
      <c r="AB128" s="111">
        <f>Table1577531128384858688182838485878[[#This Row],[Rate (Auto fill)]]*Table1577531128384858688182838485878[[#This Row],[Hours Groomed]]</f>
        <v>0</v>
      </c>
      <c r="AC128" s="32"/>
      <c r="AE128" s="85"/>
      <c r="AF128" s="85"/>
      <c r="AI128" s="33"/>
      <c r="AJ128" s="39"/>
      <c r="AK128" s="39"/>
      <c r="AL128" s="39"/>
      <c r="AM128" s="76"/>
      <c r="AN128" s="39"/>
      <c r="AO128" s="39"/>
      <c r="AP128" s="33"/>
      <c r="AQ128" s="77"/>
      <c r="AR128" s="39"/>
      <c r="AS128" s="39"/>
      <c r="AT128" s="76"/>
      <c r="AU128" s="39"/>
      <c r="AV128" s="78"/>
      <c r="AW128" s="33"/>
      <c r="AX128" s="77"/>
      <c r="AY128" s="39"/>
      <c r="AZ128" s="39"/>
      <c r="BA128" s="76"/>
      <c r="BB128" s="39"/>
      <c r="BC128" s="78"/>
      <c r="BD128" s="33"/>
      <c r="BE128" s="77"/>
      <c r="BF128" s="39"/>
      <c r="BG128" s="39"/>
      <c r="BH128" s="76"/>
      <c r="BI128" s="39"/>
      <c r="BJ128" s="78"/>
      <c r="BK128" s="33"/>
    </row>
    <row r="129" spans="1:63" x14ac:dyDescent="0.35">
      <c r="A129" s="77"/>
      <c r="B129" s="39"/>
      <c r="C129" s="39"/>
      <c r="D129" s="39"/>
      <c r="E129" s="39"/>
      <c r="F129" s="73"/>
      <c r="G129" s="95">
        <f>Table148745323334353633132333435373[[#This Row],[Hours Worked]]*Table148745323334353633132333435373[[#This Row],[Rate]]</f>
        <v>0</v>
      </c>
      <c r="H129" s="116"/>
      <c r="I129" s="118">
        <f>IF(Table148745323334353633132333435373[[#This Row],[Equipment Used (Dropdown)]] &lt;&gt; "", RIGHT(Table148745323334353633132333435373[[#This Row],[Equipment Used (Dropdown)]],6),0)</f>
        <v>0</v>
      </c>
      <c r="J129" s="94"/>
      <c r="K129" s="95">
        <f>Table148745323334353633132333435373[[#This Row],[Rate (Auto selects)]]*Table148745323334353633132333435373[[#This Row],[Hours Used]]</f>
        <v>0</v>
      </c>
      <c r="S129" s="33"/>
      <c r="T129" s="39"/>
      <c r="U129" s="39"/>
      <c r="V129" s="39"/>
      <c r="W129" s="39"/>
      <c r="X129" s="39"/>
      <c r="Y129" s="112">
        <f>IF(X129 &lt;&gt; "", RIGHT(Table1577531128384858688182838485878[[#This Row],[Class (Dropdown)]],6),0)</f>
        <v>0</v>
      </c>
      <c r="Z129" s="108"/>
      <c r="AA129" s="107"/>
      <c r="AB129" s="111">
        <f>Table1577531128384858688182838485878[[#This Row],[Rate (Auto fill)]]*Table1577531128384858688182838485878[[#This Row],[Hours Groomed]]</f>
        <v>0</v>
      </c>
      <c r="AC129" s="32"/>
      <c r="AE129" s="85"/>
      <c r="AF129" s="85"/>
      <c r="AI129" s="33"/>
      <c r="AJ129" s="39"/>
      <c r="AK129" s="39"/>
      <c r="AL129" s="39"/>
      <c r="AM129" s="76"/>
      <c r="AN129" s="39"/>
      <c r="AO129" s="39"/>
      <c r="AP129" s="33"/>
      <c r="AQ129" s="77"/>
      <c r="AR129" s="39"/>
      <c r="AS129" s="39"/>
      <c r="AT129" s="76"/>
      <c r="AU129" s="39"/>
      <c r="AV129" s="78"/>
      <c r="AW129" s="33"/>
      <c r="AX129" s="77"/>
      <c r="AY129" s="39"/>
      <c r="AZ129" s="39"/>
      <c r="BA129" s="76"/>
      <c r="BB129" s="39"/>
      <c r="BC129" s="78"/>
      <c r="BD129" s="33"/>
      <c r="BE129" s="77"/>
      <c r="BF129" s="39"/>
      <c r="BG129" s="39"/>
      <c r="BH129" s="76"/>
      <c r="BI129" s="39"/>
      <c r="BJ129" s="78"/>
      <c r="BK129" s="33"/>
    </row>
    <row r="130" spans="1:63" x14ac:dyDescent="0.35">
      <c r="A130" s="77"/>
      <c r="B130" s="39"/>
      <c r="C130" s="39"/>
      <c r="D130" s="39"/>
      <c r="E130" s="39"/>
      <c r="F130" s="73"/>
      <c r="G130" s="95">
        <f>Table148745323334353633132333435373[[#This Row],[Hours Worked]]*Table148745323334353633132333435373[[#This Row],[Rate]]</f>
        <v>0</v>
      </c>
      <c r="H130" s="116"/>
      <c r="I130" s="118">
        <f>IF(Table148745323334353633132333435373[[#This Row],[Equipment Used (Dropdown)]] &lt;&gt; "", RIGHT(Table148745323334353633132333435373[[#This Row],[Equipment Used (Dropdown)]],6),0)</f>
        <v>0</v>
      </c>
      <c r="J130" s="94"/>
      <c r="K130" s="95">
        <f>Table148745323334353633132333435373[[#This Row],[Rate (Auto selects)]]*Table148745323334353633132333435373[[#This Row],[Hours Used]]</f>
        <v>0</v>
      </c>
      <c r="S130" s="33"/>
      <c r="T130" s="39"/>
      <c r="U130" s="39"/>
      <c r="V130" s="39"/>
      <c r="W130" s="39"/>
      <c r="X130" s="39"/>
      <c r="Y130" s="112">
        <f>IF(X130 &lt;&gt; "", RIGHT(Table1577531128384858688182838485878[[#This Row],[Class (Dropdown)]],6),0)</f>
        <v>0</v>
      </c>
      <c r="Z130" s="108"/>
      <c r="AA130" s="107"/>
      <c r="AB130" s="111">
        <f>Table1577531128384858688182838485878[[#This Row],[Rate (Auto fill)]]*Table1577531128384858688182838485878[[#This Row],[Hours Groomed]]</f>
        <v>0</v>
      </c>
      <c r="AC130" s="32"/>
      <c r="AE130" s="85"/>
      <c r="AF130" s="85"/>
      <c r="AI130" s="33"/>
      <c r="AJ130" s="39"/>
      <c r="AK130" s="39"/>
      <c r="AL130" s="39"/>
      <c r="AM130" s="76"/>
      <c r="AN130" s="39"/>
      <c r="AO130" s="39"/>
      <c r="AP130" s="33"/>
      <c r="AQ130" s="77"/>
      <c r="AR130" s="39"/>
      <c r="AS130" s="39"/>
      <c r="AT130" s="76"/>
      <c r="AU130" s="39"/>
      <c r="AV130" s="78"/>
      <c r="AW130" s="33"/>
      <c r="AX130" s="77"/>
      <c r="AY130" s="39"/>
      <c r="AZ130" s="39"/>
      <c r="BA130" s="76"/>
      <c r="BB130" s="39"/>
      <c r="BC130" s="78"/>
      <c r="BD130" s="33"/>
      <c r="BE130" s="77"/>
      <c r="BF130" s="39"/>
      <c r="BG130" s="39"/>
      <c r="BH130" s="76"/>
      <c r="BI130" s="39"/>
      <c r="BJ130" s="78"/>
      <c r="BK130" s="33"/>
    </row>
    <row r="131" spans="1:63" x14ac:dyDescent="0.35">
      <c r="A131" s="77"/>
      <c r="B131" s="39"/>
      <c r="C131" s="39"/>
      <c r="D131" s="39"/>
      <c r="E131" s="39"/>
      <c r="F131" s="73"/>
      <c r="G131" s="95">
        <f>Table148745323334353633132333435373[[#This Row],[Hours Worked]]*Table148745323334353633132333435373[[#This Row],[Rate]]</f>
        <v>0</v>
      </c>
      <c r="H131" s="116"/>
      <c r="I131" s="118">
        <f>IF(Table148745323334353633132333435373[[#This Row],[Equipment Used (Dropdown)]] &lt;&gt; "", RIGHT(Table148745323334353633132333435373[[#This Row],[Equipment Used (Dropdown)]],6),0)</f>
        <v>0</v>
      </c>
      <c r="J131" s="94"/>
      <c r="K131" s="95">
        <f>Table148745323334353633132333435373[[#This Row],[Rate (Auto selects)]]*Table148745323334353633132333435373[[#This Row],[Hours Used]]</f>
        <v>0</v>
      </c>
      <c r="S131" s="33"/>
      <c r="T131" s="39"/>
      <c r="U131" s="39"/>
      <c r="V131" s="39"/>
      <c r="W131" s="39"/>
      <c r="X131" s="39"/>
      <c r="Y131" s="112">
        <f>IF(X131 &lt;&gt; "", RIGHT(Table1577531128384858688182838485878[[#This Row],[Class (Dropdown)]],6),0)</f>
        <v>0</v>
      </c>
      <c r="Z131" s="108"/>
      <c r="AA131" s="107"/>
      <c r="AB131" s="111">
        <f>Table1577531128384858688182838485878[[#This Row],[Rate (Auto fill)]]*Table1577531128384858688182838485878[[#This Row],[Hours Groomed]]</f>
        <v>0</v>
      </c>
      <c r="AC131" s="32"/>
      <c r="AE131" s="85"/>
      <c r="AF131" s="85"/>
      <c r="AI131" s="33"/>
      <c r="AJ131" s="39"/>
      <c r="AK131" s="39"/>
      <c r="AL131" s="39"/>
      <c r="AM131" s="76"/>
      <c r="AN131" s="39"/>
      <c r="AO131" s="39"/>
      <c r="AP131" s="33"/>
      <c r="AQ131" s="77"/>
      <c r="AR131" s="39"/>
      <c r="AS131" s="39"/>
      <c r="AT131" s="76"/>
      <c r="AU131" s="39"/>
      <c r="AV131" s="78"/>
      <c r="AW131" s="33"/>
      <c r="AX131" s="77"/>
      <c r="AY131" s="39"/>
      <c r="AZ131" s="39"/>
      <c r="BA131" s="76"/>
      <c r="BB131" s="39"/>
      <c r="BC131" s="78"/>
      <c r="BD131" s="33"/>
      <c r="BE131" s="77"/>
      <c r="BF131" s="39"/>
      <c r="BG131" s="39"/>
      <c r="BH131" s="76"/>
      <c r="BI131" s="39"/>
      <c r="BJ131" s="78"/>
      <c r="BK131" s="33"/>
    </row>
    <row r="132" spans="1:63" x14ac:dyDescent="0.35">
      <c r="A132" s="77"/>
      <c r="B132" s="39"/>
      <c r="C132" s="39"/>
      <c r="D132" s="39"/>
      <c r="E132" s="39"/>
      <c r="F132" s="73"/>
      <c r="G132" s="95">
        <f>Table148745323334353633132333435373[[#This Row],[Hours Worked]]*Table148745323334353633132333435373[[#This Row],[Rate]]</f>
        <v>0</v>
      </c>
      <c r="H132" s="116"/>
      <c r="I132" s="118">
        <f>IF(Table148745323334353633132333435373[[#This Row],[Equipment Used (Dropdown)]] &lt;&gt; "", RIGHT(Table148745323334353633132333435373[[#This Row],[Equipment Used (Dropdown)]],6),0)</f>
        <v>0</v>
      </c>
      <c r="J132" s="94"/>
      <c r="K132" s="95">
        <f>Table148745323334353633132333435373[[#This Row],[Rate (Auto selects)]]*Table148745323334353633132333435373[[#This Row],[Hours Used]]</f>
        <v>0</v>
      </c>
      <c r="S132" s="33"/>
      <c r="T132" s="39"/>
      <c r="U132" s="39"/>
      <c r="V132" s="39"/>
      <c r="W132" s="39"/>
      <c r="X132" s="39"/>
      <c r="Y132" s="112">
        <f>IF(X132 &lt;&gt; "", RIGHT(Table1577531128384858688182838485878[[#This Row],[Class (Dropdown)]],6),0)</f>
        <v>0</v>
      </c>
      <c r="Z132" s="108"/>
      <c r="AA132" s="107"/>
      <c r="AB132" s="111">
        <f>Table1577531128384858688182838485878[[#This Row],[Rate (Auto fill)]]*Table1577531128384858688182838485878[[#This Row],[Hours Groomed]]</f>
        <v>0</v>
      </c>
      <c r="AC132" s="32"/>
      <c r="AE132" s="85"/>
      <c r="AF132" s="85"/>
      <c r="AI132" s="33"/>
      <c r="AJ132" s="39"/>
      <c r="AK132" s="39"/>
      <c r="AL132" s="39"/>
      <c r="AM132" s="76"/>
      <c r="AN132" s="39"/>
      <c r="AO132" s="39"/>
      <c r="AP132" s="33"/>
      <c r="AQ132" s="77"/>
      <c r="AR132" s="39"/>
      <c r="AS132" s="39"/>
      <c r="AT132" s="76"/>
      <c r="AU132" s="39"/>
      <c r="AV132" s="78"/>
      <c r="AW132" s="33"/>
      <c r="AX132" s="77"/>
      <c r="AY132" s="39"/>
      <c r="AZ132" s="39"/>
      <c r="BA132" s="76"/>
      <c r="BB132" s="39"/>
      <c r="BC132" s="78"/>
      <c r="BD132" s="33"/>
      <c r="BE132" s="77"/>
      <c r="BF132" s="39"/>
      <c r="BG132" s="39"/>
      <c r="BH132" s="76"/>
      <c r="BI132" s="39"/>
      <c r="BJ132" s="78"/>
      <c r="BK132" s="33"/>
    </row>
    <row r="133" spans="1:63" x14ac:dyDescent="0.35">
      <c r="A133" s="77"/>
      <c r="B133" s="39"/>
      <c r="C133" s="39"/>
      <c r="D133" s="39"/>
      <c r="E133" s="39"/>
      <c r="F133" s="73"/>
      <c r="G133" s="95">
        <f>Table148745323334353633132333435373[[#This Row],[Hours Worked]]*Table148745323334353633132333435373[[#This Row],[Rate]]</f>
        <v>0</v>
      </c>
      <c r="H133" s="116"/>
      <c r="I133" s="118">
        <f>IF(Table148745323334353633132333435373[[#This Row],[Equipment Used (Dropdown)]] &lt;&gt; "", RIGHT(Table148745323334353633132333435373[[#This Row],[Equipment Used (Dropdown)]],6),0)</f>
        <v>0</v>
      </c>
      <c r="J133" s="94"/>
      <c r="K133" s="95">
        <f>Table148745323334353633132333435373[[#This Row],[Rate (Auto selects)]]*Table148745323334353633132333435373[[#This Row],[Hours Used]]</f>
        <v>0</v>
      </c>
      <c r="S133" s="33"/>
      <c r="T133" s="39"/>
      <c r="U133" s="39"/>
      <c r="V133" s="39"/>
      <c r="W133" s="39"/>
      <c r="X133" s="39"/>
      <c r="Y133" s="112">
        <f>IF(X133 &lt;&gt; "", RIGHT(Table1577531128384858688182838485878[[#This Row],[Class (Dropdown)]],6),0)</f>
        <v>0</v>
      </c>
      <c r="Z133" s="108"/>
      <c r="AA133" s="107"/>
      <c r="AB133" s="111">
        <f>Table1577531128384858688182838485878[[#This Row],[Rate (Auto fill)]]*Table1577531128384858688182838485878[[#This Row],[Hours Groomed]]</f>
        <v>0</v>
      </c>
      <c r="AC133" s="32"/>
      <c r="AE133" s="85"/>
      <c r="AF133" s="85"/>
      <c r="AI133" s="33"/>
      <c r="AJ133" s="39"/>
      <c r="AK133" s="39"/>
      <c r="AL133" s="39"/>
      <c r="AM133" s="76"/>
      <c r="AN133" s="39"/>
      <c r="AO133" s="39"/>
      <c r="AP133" s="33"/>
      <c r="AQ133" s="77"/>
      <c r="AR133" s="39"/>
      <c r="AS133" s="39"/>
      <c r="AT133" s="76"/>
      <c r="AU133" s="39"/>
      <c r="AV133" s="78"/>
      <c r="AW133" s="33"/>
      <c r="AX133" s="77"/>
      <c r="AY133" s="39"/>
      <c r="AZ133" s="39"/>
      <c r="BA133" s="76"/>
      <c r="BB133" s="39"/>
      <c r="BC133" s="78"/>
      <c r="BD133" s="33"/>
      <c r="BE133" s="77"/>
      <c r="BF133" s="39"/>
      <c r="BG133" s="39"/>
      <c r="BH133" s="76"/>
      <c r="BI133" s="39"/>
      <c r="BJ133" s="78"/>
      <c r="BK133" s="33"/>
    </row>
    <row r="134" spans="1:63" x14ac:dyDescent="0.35">
      <c r="A134" s="77"/>
      <c r="B134" s="39"/>
      <c r="C134" s="39"/>
      <c r="D134" s="39"/>
      <c r="E134" s="39"/>
      <c r="F134" s="73"/>
      <c r="G134" s="95">
        <f>Table148745323334353633132333435373[[#This Row],[Hours Worked]]*Table148745323334353633132333435373[[#This Row],[Rate]]</f>
        <v>0</v>
      </c>
      <c r="H134" s="116"/>
      <c r="I134" s="118">
        <f>IF(Table148745323334353633132333435373[[#This Row],[Equipment Used (Dropdown)]] &lt;&gt; "", RIGHT(Table148745323334353633132333435373[[#This Row],[Equipment Used (Dropdown)]],6),0)</f>
        <v>0</v>
      </c>
      <c r="J134" s="94"/>
      <c r="K134" s="95">
        <f>Table148745323334353633132333435373[[#This Row],[Rate (Auto selects)]]*Table148745323334353633132333435373[[#This Row],[Hours Used]]</f>
        <v>0</v>
      </c>
      <c r="S134" s="33"/>
      <c r="T134" s="39"/>
      <c r="U134" s="39"/>
      <c r="V134" s="39"/>
      <c r="W134" s="39"/>
      <c r="X134" s="39"/>
      <c r="Y134" s="112">
        <f>IF(X134 &lt;&gt; "", RIGHT(Table1577531128384858688182838485878[[#This Row],[Class (Dropdown)]],6),0)</f>
        <v>0</v>
      </c>
      <c r="Z134" s="108"/>
      <c r="AA134" s="107"/>
      <c r="AB134" s="111">
        <f>Table1577531128384858688182838485878[[#This Row],[Rate (Auto fill)]]*Table1577531128384858688182838485878[[#This Row],[Hours Groomed]]</f>
        <v>0</v>
      </c>
      <c r="AC134" s="32"/>
      <c r="AE134" s="85"/>
      <c r="AF134" s="85"/>
      <c r="AI134" s="33"/>
      <c r="AJ134" s="39"/>
      <c r="AK134" s="39"/>
      <c r="AL134" s="39"/>
      <c r="AM134" s="76"/>
      <c r="AN134" s="39"/>
      <c r="AO134" s="39"/>
      <c r="AP134" s="33"/>
      <c r="AQ134" s="77"/>
      <c r="AR134" s="39"/>
      <c r="AS134" s="39"/>
      <c r="AT134" s="76"/>
      <c r="AU134" s="39"/>
      <c r="AV134" s="78"/>
      <c r="AW134" s="33"/>
      <c r="AX134" s="77"/>
      <c r="AY134" s="39"/>
      <c r="AZ134" s="39"/>
      <c r="BA134" s="76"/>
      <c r="BB134" s="39"/>
      <c r="BC134" s="78"/>
      <c r="BD134" s="33"/>
      <c r="BE134" s="77"/>
      <c r="BF134" s="39"/>
      <c r="BG134" s="39"/>
      <c r="BH134" s="76"/>
      <c r="BI134" s="39"/>
      <c r="BJ134" s="78"/>
      <c r="BK134" s="33"/>
    </row>
    <row r="135" spans="1:63" x14ac:dyDescent="0.35">
      <c r="A135" s="77"/>
      <c r="B135" s="39"/>
      <c r="C135" s="39"/>
      <c r="D135" s="39"/>
      <c r="E135" s="39"/>
      <c r="F135" s="73"/>
      <c r="G135" s="95">
        <f>Table148745323334353633132333435373[[#This Row],[Hours Worked]]*Table148745323334353633132333435373[[#This Row],[Rate]]</f>
        <v>0</v>
      </c>
      <c r="H135" s="116"/>
      <c r="I135" s="118">
        <f>IF(Table148745323334353633132333435373[[#This Row],[Equipment Used (Dropdown)]] &lt;&gt; "", RIGHT(Table148745323334353633132333435373[[#This Row],[Equipment Used (Dropdown)]],6),0)</f>
        <v>0</v>
      </c>
      <c r="J135" s="94"/>
      <c r="K135" s="95">
        <f>Table148745323334353633132333435373[[#This Row],[Rate (Auto selects)]]*Table148745323334353633132333435373[[#This Row],[Hours Used]]</f>
        <v>0</v>
      </c>
      <c r="S135" s="33"/>
      <c r="T135" s="39"/>
      <c r="U135" s="39"/>
      <c r="V135" s="39"/>
      <c r="W135" s="39"/>
      <c r="X135" s="39"/>
      <c r="Y135" s="112">
        <f>IF(X135 &lt;&gt; "", RIGHT(Table1577531128384858688182838485878[[#This Row],[Class (Dropdown)]],6),0)</f>
        <v>0</v>
      </c>
      <c r="Z135" s="108"/>
      <c r="AA135" s="107"/>
      <c r="AB135" s="111">
        <f>Table1577531128384858688182838485878[[#This Row],[Rate (Auto fill)]]*Table1577531128384858688182838485878[[#This Row],[Hours Groomed]]</f>
        <v>0</v>
      </c>
      <c r="AC135" s="32"/>
      <c r="AE135" s="85"/>
      <c r="AF135" s="85"/>
      <c r="AI135" s="33"/>
      <c r="AJ135" s="39"/>
      <c r="AK135" s="39"/>
      <c r="AL135" s="39"/>
      <c r="AM135" s="76"/>
      <c r="AN135" s="39"/>
      <c r="AO135" s="39"/>
      <c r="AP135" s="33"/>
      <c r="AQ135" s="77"/>
      <c r="AR135" s="39"/>
      <c r="AS135" s="39"/>
      <c r="AT135" s="76"/>
      <c r="AU135" s="39"/>
      <c r="AV135" s="78"/>
      <c r="AW135" s="33"/>
      <c r="AX135" s="77"/>
      <c r="AY135" s="39"/>
      <c r="AZ135" s="39"/>
      <c r="BA135" s="76"/>
      <c r="BB135" s="39"/>
      <c r="BC135" s="78"/>
      <c r="BD135" s="33"/>
      <c r="BE135" s="77"/>
      <c r="BF135" s="39"/>
      <c r="BG135" s="39"/>
      <c r="BH135" s="76"/>
      <c r="BI135" s="39"/>
      <c r="BJ135" s="78"/>
      <c r="BK135" s="33"/>
    </row>
    <row r="136" spans="1:63" x14ac:dyDescent="0.35">
      <c r="A136" s="77"/>
      <c r="B136" s="39"/>
      <c r="C136" s="39"/>
      <c r="D136" s="39"/>
      <c r="E136" s="39"/>
      <c r="F136" s="73"/>
      <c r="G136" s="95">
        <f>Table148745323334353633132333435373[[#This Row],[Hours Worked]]*Table148745323334353633132333435373[[#This Row],[Rate]]</f>
        <v>0</v>
      </c>
      <c r="H136" s="116"/>
      <c r="I136" s="118">
        <f>IF(Table148745323334353633132333435373[[#This Row],[Equipment Used (Dropdown)]] &lt;&gt; "", RIGHT(Table148745323334353633132333435373[[#This Row],[Equipment Used (Dropdown)]],6),0)</f>
        <v>0</v>
      </c>
      <c r="J136" s="94"/>
      <c r="K136" s="95">
        <f>Table148745323334353633132333435373[[#This Row],[Rate (Auto selects)]]*Table148745323334353633132333435373[[#This Row],[Hours Used]]</f>
        <v>0</v>
      </c>
      <c r="S136" s="33"/>
      <c r="T136" s="39"/>
      <c r="U136" s="39"/>
      <c r="V136" s="39"/>
      <c r="W136" s="39"/>
      <c r="X136" s="39"/>
      <c r="Y136" s="112">
        <f>IF(X136 &lt;&gt; "", RIGHT(Table1577531128384858688182838485878[[#This Row],[Class (Dropdown)]],6),0)</f>
        <v>0</v>
      </c>
      <c r="Z136" s="108"/>
      <c r="AA136" s="107"/>
      <c r="AB136" s="111">
        <f>Table1577531128384858688182838485878[[#This Row],[Rate (Auto fill)]]*Table1577531128384858688182838485878[[#This Row],[Hours Groomed]]</f>
        <v>0</v>
      </c>
      <c r="AC136" s="32"/>
      <c r="AE136" s="85"/>
      <c r="AF136" s="85"/>
      <c r="AI136" s="33"/>
      <c r="AJ136" s="39"/>
      <c r="AK136" s="39"/>
      <c r="AL136" s="39"/>
      <c r="AM136" s="76"/>
      <c r="AN136" s="39"/>
      <c r="AO136" s="39"/>
      <c r="AP136" s="33"/>
      <c r="AQ136" s="77"/>
      <c r="AR136" s="39"/>
      <c r="AS136" s="39"/>
      <c r="AT136" s="76"/>
      <c r="AU136" s="39"/>
      <c r="AV136" s="78"/>
      <c r="AW136" s="33"/>
      <c r="AX136" s="77"/>
      <c r="AY136" s="39"/>
      <c r="AZ136" s="39"/>
      <c r="BA136" s="76"/>
      <c r="BB136" s="39"/>
      <c r="BC136" s="78"/>
      <c r="BD136" s="33"/>
      <c r="BE136" s="77"/>
      <c r="BF136" s="39"/>
      <c r="BG136" s="39"/>
      <c r="BH136" s="76"/>
      <c r="BI136" s="39"/>
      <c r="BJ136" s="78"/>
      <c r="BK136" s="33"/>
    </row>
    <row r="137" spans="1:63" x14ac:dyDescent="0.35">
      <c r="A137" s="77"/>
      <c r="B137" s="39"/>
      <c r="C137" s="39"/>
      <c r="D137" s="39"/>
      <c r="E137" s="39"/>
      <c r="F137" s="73"/>
      <c r="G137" s="95">
        <f>Table148745323334353633132333435373[[#This Row],[Hours Worked]]*Table148745323334353633132333435373[[#This Row],[Rate]]</f>
        <v>0</v>
      </c>
      <c r="H137" s="116"/>
      <c r="I137" s="118">
        <f>IF(Table148745323334353633132333435373[[#This Row],[Equipment Used (Dropdown)]] &lt;&gt; "", RIGHT(Table148745323334353633132333435373[[#This Row],[Equipment Used (Dropdown)]],6),0)</f>
        <v>0</v>
      </c>
      <c r="J137" s="94"/>
      <c r="K137" s="95">
        <f>Table148745323334353633132333435373[[#This Row],[Rate (Auto selects)]]*Table148745323334353633132333435373[[#This Row],[Hours Used]]</f>
        <v>0</v>
      </c>
      <c r="S137" s="33"/>
      <c r="T137" s="39"/>
      <c r="U137" s="39"/>
      <c r="V137" s="39"/>
      <c r="W137" s="39"/>
      <c r="X137" s="39"/>
      <c r="Y137" s="112">
        <f>IF(X137 &lt;&gt; "", RIGHT(Table1577531128384858688182838485878[[#This Row],[Class (Dropdown)]],6),0)</f>
        <v>0</v>
      </c>
      <c r="Z137" s="108"/>
      <c r="AA137" s="107"/>
      <c r="AB137" s="111">
        <f>Table1577531128384858688182838485878[[#This Row],[Rate (Auto fill)]]*Table1577531128384858688182838485878[[#This Row],[Hours Groomed]]</f>
        <v>0</v>
      </c>
      <c r="AC137" s="32"/>
      <c r="AE137" s="85"/>
      <c r="AF137" s="85"/>
      <c r="AI137" s="33"/>
      <c r="AJ137" s="39"/>
      <c r="AK137" s="39"/>
      <c r="AL137" s="39"/>
      <c r="AM137" s="76"/>
      <c r="AN137" s="39"/>
      <c r="AO137" s="39"/>
      <c r="AP137" s="33"/>
      <c r="AQ137" s="77"/>
      <c r="AR137" s="39"/>
      <c r="AS137" s="39"/>
      <c r="AT137" s="76"/>
      <c r="AU137" s="39"/>
      <c r="AV137" s="78"/>
      <c r="AW137" s="33"/>
      <c r="AX137" s="77"/>
      <c r="AY137" s="39"/>
      <c r="AZ137" s="39"/>
      <c r="BA137" s="76"/>
      <c r="BB137" s="39"/>
      <c r="BC137" s="78"/>
      <c r="BD137" s="33"/>
      <c r="BE137" s="77"/>
      <c r="BF137" s="39"/>
      <c r="BG137" s="39"/>
      <c r="BH137" s="76"/>
      <c r="BI137" s="39"/>
      <c r="BJ137" s="78"/>
      <c r="BK137" s="33"/>
    </row>
    <row r="138" spans="1:63" x14ac:dyDescent="0.35">
      <c r="A138" s="77"/>
      <c r="B138" s="39"/>
      <c r="C138" s="39"/>
      <c r="D138" s="39"/>
      <c r="E138" s="39"/>
      <c r="F138" s="73"/>
      <c r="G138" s="95">
        <f>Table148745323334353633132333435373[[#This Row],[Hours Worked]]*Table148745323334353633132333435373[[#This Row],[Rate]]</f>
        <v>0</v>
      </c>
      <c r="H138" s="116"/>
      <c r="I138" s="118">
        <f>IF(Table148745323334353633132333435373[[#This Row],[Equipment Used (Dropdown)]] &lt;&gt; "", RIGHT(Table148745323334353633132333435373[[#This Row],[Equipment Used (Dropdown)]],6),0)</f>
        <v>0</v>
      </c>
      <c r="J138" s="94"/>
      <c r="K138" s="95">
        <f>Table148745323334353633132333435373[[#This Row],[Rate (Auto selects)]]*Table148745323334353633132333435373[[#This Row],[Hours Used]]</f>
        <v>0</v>
      </c>
      <c r="S138" s="33"/>
      <c r="T138" s="39"/>
      <c r="U138" s="39"/>
      <c r="V138" s="39"/>
      <c r="W138" s="39"/>
      <c r="X138" s="39"/>
      <c r="Y138" s="112">
        <f>IF(X138 &lt;&gt; "", RIGHT(Table1577531128384858688182838485878[[#This Row],[Class (Dropdown)]],6),0)</f>
        <v>0</v>
      </c>
      <c r="Z138" s="108"/>
      <c r="AA138" s="107"/>
      <c r="AB138" s="111">
        <f>Table1577531128384858688182838485878[[#This Row],[Rate (Auto fill)]]*Table1577531128384858688182838485878[[#This Row],[Hours Groomed]]</f>
        <v>0</v>
      </c>
      <c r="AC138" s="32"/>
      <c r="AE138" s="85"/>
      <c r="AF138" s="85"/>
      <c r="AI138" s="33"/>
      <c r="AJ138" s="39"/>
      <c r="AK138" s="39"/>
      <c r="AL138" s="39"/>
      <c r="AM138" s="76"/>
      <c r="AN138" s="39"/>
      <c r="AO138" s="39"/>
      <c r="AP138" s="33"/>
      <c r="AQ138" s="77"/>
      <c r="AR138" s="39"/>
      <c r="AS138" s="39"/>
      <c r="AT138" s="76"/>
      <c r="AU138" s="39"/>
      <c r="AV138" s="78"/>
      <c r="AW138" s="33"/>
      <c r="AX138" s="77"/>
      <c r="AY138" s="39"/>
      <c r="AZ138" s="39"/>
      <c r="BA138" s="76"/>
      <c r="BB138" s="39"/>
      <c r="BC138" s="78"/>
      <c r="BD138" s="33"/>
      <c r="BE138" s="77"/>
      <c r="BF138" s="39"/>
      <c r="BG138" s="39"/>
      <c r="BH138" s="76"/>
      <c r="BI138" s="39"/>
      <c r="BJ138" s="78"/>
      <c r="BK138" s="33"/>
    </row>
    <row r="139" spans="1:63" x14ac:dyDescent="0.35">
      <c r="A139" s="77"/>
      <c r="B139" s="39"/>
      <c r="C139" s="39"/>
      <c r="D139" s="39"/>
      <c r="E139" s="39"/>
      <c r="F139" s="73"/>
      <c r="G139" s="95">
        <f>Table148745323334353633132333435373[[#This Row],[Hours Worked]]*Table148745323334353633132333435373[[#This Row],[Rate]]</f>
        <v>0</v>
      </c>
      <c r="H139" s="116"/>
      <c r="I139" s="118">
        <f>IF(Table148745323334353633132333435373[[#This Row],[Equipment Used (Dropdown)]] &lt;&gt; "", RIGHT(Table148745323334353633132333435373[[#This Row],[Equipment Used (Dropdown)]],6),0)</f>
        <v>0</v>
      </c>
      <c r="J139" s="94"/>
      <c r="K139" s="95">
        <f>Table148745323334353633132333435373[[#This Row],[Rate (Auto selects)]]*Table148745323334353633132333435373[[#This Row],[Hours Used]]</f>
        <v>0</v>
      </c>
      <c r="S139" s="33"/>
      <c r="T139" s="39"/>
      <c r="U139" s="39"/>
      <c r="V139" s="39"/>
      <c r="W139" s="39"/>
      <c r="X139" s="39"/>
      <c r="Y139" s="112">
        <f>IF(X139 &lt;&gt; "", RIGHT(Table1577531128384858688182838485878[[#This Row],[Class (Dropdown)]],6),0)</f>
        <v>0</v>
      </c>
      <c r="Z139" s="108"/>
      <c r="AA139" s="107"/>
      <c r="AB139" s="111">
        <f>Table1577531128384858688182838485878[[#This Row],[Rate (Auto fill)]]*Table1577531128384858688182838485878[[#This Row],[Hours Groomed]]</f>
        <v>0</v>
      </c>
      <c r="AC139" s="32"/>
      <c r="AE139" s="85"/>
      <c r="AF139" s="85"/>
      <c r="AI139" s="33"/>
      <c r="AJ139" s="39"/>
      <c r="AK139" s="39"/>
      <c r="AL139" s="39"/>
      <c r="AM139" s="76"/>
      <c r="AN139" s="39"/>
      <c r="AO139" s="39"/>
      <c r="AP139" s="33"/>
      <c r="AQ139" s="77"/>
      <c r="AR139" s="39"/>
      <c r="AS139" s="39"/>
      <c r="AT139" s="76"/>
      <c r="AU139" s="39"/>
      <c r="AV139" s="78"/>
      <c r="AW139" s="33"/>
      <c r="AX139" s="77"/>
      <c r="AY139" s="39"/>
      <c r="AZ139" s="39"/>
      <c r="BA139" s="76"/>
      <c r="BB139" s="39"/>
      <c r="BC139" s="78"/>
      <c r="BD139" s="33"/>
      <c r="BE139" s="77"/>
      <c r="BF139" s="39"/>
      <c r="BG139" s="39"/>
      <c r="BH139" s="76"/>
      <c r="BI139" s="39"/>
      <c r="BJ139" s="78"/>
      <c r="BK139" s="33"/>
    </row>
    <row r="140" spans="1:63" x14ac:dyDescent="0.35">
      <c r="A140" s="77"/>
      <c r="B140" s="39"/>
      <c r="C140" s="39"/>
      <c r="D140" s="39"/>
      <c r="E140" s="39"/>
      <c r="F140" s="73"/>
      <c r="G140" s="95">
        <f>Table148745323334353633132333435373[[#This Row],[Hours Worked]]*Table148745323334353633132333435373[[#This Row],[Rate]]</f>
        <v>0</v>
      </c>
      <c r="H140" s="116"/>
      <c r="I140" s="118">
        <f>IF(Table148745323334353633132333435373[[#This Row],[Equipment Used (Dropdown)]] &lt;&gt; "", RIGHT(Table148745323334353633132333435373[[#This Row],[Equipment Used (Dropdown)]],6),0)</f>
        <v>0</v>
      </c>
      <c r="J140" s="94"/>
      <c r="K140" s="95">
        <f>Table148745323334353633132333435373[[#This Row],[Rate (Auto selects)]]*Table148745323334353633132333435373[[#This Row],[Hours Used]]</f>
        <v>0</v>
      </c>
      <c r="S140" s="33"/>
      <c r="T140" s="39"/>
      <c r="U140" s="39"/>
      <c r="V140" s="39"/>
      <c r="W140" s="39"/>
      <c r="X140" s="39"/>
      <c r="Y140" s="112">
        <f>IF(X140 &lt;&gt; "", RIGHT(Table1577531128384858688182838485878[[#This Row],[Class (Dropdown)]],6),0)</f>
        <v>0</v>
      </c>
      <c r="Z140" s="108"/>
      <c r="AA140" s="107"/>
      <c r="AB140" s="111">
        <f>Table1577531128384858688182838485878[[#This Row],[Rate (Auto fill)]]*Table1577531128384858688182838485878[[#This Row],[Hours Groomed]]</f>
        <v>0</v>
      </c>
      <c r="AC140" s="32"/>
      <c r="AE140" s="85"/>
      <c r="AF140" s="85"/>
      <c r="AI140" s="33"/>
      <c r="AJ140" s="39"/>
      <c r="AK140" s="39"/>
      <c r="AL140" s="39"/>
      <c r="AM140" s="76"/>
      <c r="AN140" s="39"/>
      <c r="AO140" s="39"/>
      <c r="AP140" s="33"/>
      <c r="AQ140" s="77"/>
      <c r="AR140" s="39"/>
      <c r="AS140" s="39"/>
      <c r="AT140" s="76"/>
      <c r="AU140" s="39"/>
      <c r="AV140" s="78"/>
      <c r="AW140" s="33"/>
      <c r="AX140" s="77"/>
      <c r="AY140" s="39"/>
      <c r="AZ140" s="39"/>
      <c r="BA140" s="76"/>
      <c r="BB140" s="39"/>
      <c r="BC140" s="78"/>
      <c r="BD140" s="33"/>
      <c r="BE140" s="77"/>
      <c r="BF140" s="39"/>
      <c r="BG140" s="39"/>
      <c r="BH140" s="76"/>
      <c r="BI140" s="39"/>
      <c r="BJ140" s="78"/>
      <c r="BK140" s="33"/>
    </row>
    <row r="141" spans="1:63" x14ac:dyDescent="0.35">
      <c r="A141" s="77"/>
      <c r="B141" s="39"/>
      <c r="C141" s="39"/>
      <c r="D141" s="39"/>
      <c r="E141" s="39"/>
      <c r="F141" s="73"/>
      <c r="G141" s="95">
        <f>Table148745323334353633132333435373[[#This Row],[Hours Worked]]*Table148745323334353633132333435373[[#This Row],[Rate]]</f>
        <v>0</v>
      </c>
      <c r="H141" s="116"/>
      <c r="I141" s="118">
        <f>IF(Table148745323334353633132333435373[[#This Row],[Equipment Used (Dropdown)]] &lt;&gt; "", RIGHT(Table148745323334353633132333435373[[#This Row],[Equipment Used (Dropdown)]],6),0)</f>
        <v>0</v>
      </c>
      <c r="J141" s="94"/>
      <c r="K141" s="95">
        <f>Table148745323334353633132333435373[[#This Row],[Rate (Auto selects)]]*Table148745323334353633132333435373[[#This Row],[Hours Used]]</f>
        <v>0</v>
      </c>
      <c r="S141" s="33"/>
      <c r="T141" s="39"/>
      <c r="U141" s="39"/>
      <c r="V141" s="39"/>
      <c r="W141" s="39"/>
      <c r="X141" s="39"/>
      <c r="Y141" s="112">
        <f>IF(X141 &lt;&gt; "", RIGHT(Table1577531128384858688182838485878[[#This Row],[Class (Dropdown)]],6),0)</f>
        <v>0</v>
      </c>
      <c r="Z141" s="108"/>
      <c r="AA141" s="107"/>
      <c r="AB141" s="111">
        <f>Table1577531128384858688182838485878[[#This Row],[Rate (Auto fill)]]*Table1577531128384858688182838485878[[#This Row],[Hours Groomed]]</f>
        <v>0</v>
      </c>
      <c r="AC141" s="32"/>
      <c r="AE141" s="85"/>
      <c r="AF141" s="85"/>
      <c r="AI141" s="33"/>
      <c r="AJ141" s="39"/>
      <c r="AK141" s="39"/>
      <c r="AL141" s="39"/>
      <c r="AM141" s="76"/>
      <c r="AN141" s="39"/>
      <c r="AO141" s="39"/>
      <c r="AP141" s="33"/>
      <c r="AQ141" s="77"/>
      <c r="AR141" s="39"/>
      <c r="AS141" s="39"/>
      <c r="AT141" s="76"/>
      <c r="AU141" s="39"/>
      <c r="AV141" s="78"/>
      <c r="AW141" s="33"/>
      <c r="AX141" s="77"/>
      <c r="AY141" s="39"/>
      <c r="AZ141" s="39"/>
      <c r="BA141" s="76"/>
      <c r="BB141" s="39"/>
      <c r="BC141" s="78"/>
      <c r="BD141" s="33"/>
      <c r="BE141" s="77"/>
      <c r="BF141" s="39"/>
      <c r="BG141" s="39"/>
      <c r="BH141" s="76"/>
      <c r="BI141" s="39"/>
      <c r="BJ141" s="78"/>
      <c r="BK141" s="33"/>
    </row>
    <row r="142" spans="1:63" x14ac:dyDescent="0.35">
      <c r="A142" s="77"/>
      <c r="B142" s="39"/>
      <c r="C142" s="39"/>
      <c r="D142" s="39"/>
      <c r="E142" s="39"/>
      <c r="F142" s="73"/>
      <c r="G142" s="95">
        <f>Table148745323334353633132333435373[[#This Row],[Hours Worked]]*Table148745323334353633132333435373[[#This Row],[Rate]]</f>
        <v>0</v>
      </c>
      <c r="H142" s="116"/>
      <c r="I142" s="118">
        <f>IF(Table148745323334353633132333435373[[#This Row],[Equipment Used (Dropdown)]] &lt;&gt; "", RIGHT(Table148745323334353633132333435373[[#This Row],[Equipment Used (Dropdown)]],6),0)</f>
        <v>0</v>
      </c>
      <c r="J142" s="94"/>
      <c r="K142" s="95">
        <f>Table148745323334353633132333435373[[#This Row],[Rate (Auto selects)]]*Table148745323334353633132333435373[[#This Row],[Hours Used]]</f>
        <v>0</v>
      </c>
      <c r="S142" s="33"/>
      <c r="T142" s="39"/>
      <c r="U142" s="39"/>
      <c r="V142" s="39"/>
      <c r="W142" s="39"/>
      <c r="X142" s="39"/>
      <c r="Y142" s="112">
        <f>IF(X142 &lt;&gt; "", RIGHT(Table1577531128384858688182838485878[[#This Row],[Class (Dropdown)]],6),0)</f>
        <v>0</v>
      </c>
      <c r="Z142" s="108"/>
      <c r="AA142" s="107"/>
      <c r="AB142" s="111">
        <f>Table1577531128384858688182838485878[[#This Row],[Rate (Auto fill)]]*Table1577531128384858688182838485878[[#This Row],[Hours Groomed]]</f>
        <v>0</v>
      </c>
      <c r="AC142" s="32"/>
      <c r="AE142" s="85"/>
      <c r="AF142" s="85"/>
      <c r="AI142" s="33"/>
      <c r="AJ142" s="39"/>
      <c r="AK142" s="39"/>
      <c r="AL142" s="39"/>
      <c r="AM142" s="76"/>
      <c r="AN142" s="39"/>
      <c r="AO142" s="39"/>
      <c r="AP142" s="33"/>
      <c r="AQ142" s="77"/>
      <c r="AR142" s="39"/>
      <c r="AS142" s="39"/>
      <c r="AT142" s="76"/>
      <c r="AU142" s="39"/>
      <c r="AV142" s="78"/>
      <c r="AW142" s="33"/>
      <c r="AX142" s="77"/>
      <c r="AY142" s="39"/>
      <c r="AZ142" s="39"/>
      <c r="BA142" s="76"/>
      <c r="BB142" s="39"/>
      <c r="BC142" s="78"/>
      <c r="BD142" s="33"/>
      <c r="BE142" s="77"/>
      <c r="BF142" s="39"/>
      <c r="BG142" s="39"/>
      <c r="BH142" s="76"/>
      <c r="BI142" s="39"/>
      <c r="BJ142" s="78"/>
      <c r="BK142" s="33"/>
    </row>
    <row r="143" spans="1:63" x14ac:dyDescent="0.35">
      <c r="A143" s="77"/>
      <c r="B143" s="39"/>
      <c r="C143" s="39"/>
      <c r="D143" s="39"/>
      <c r="E143" s="39"/>
      <c r="F143" s="73"/>
      <c r="G143" s="95">
        <f>Table148745323334353633132333435373[[#This Row],[Hours Worked]]*Table148745323334353633132333435373[[#This Row],[Rate]]</f>
        <v>0</v>
      </c>
      <c r="H143" s="116"/>
      <c r="I143" s="118">
        <f>IF(Table148745323334353633132333435373[[#This Row],[Equipment Used (Dropdown)]] &lt;&gt; "", RIGHT(Table148745323334353633132333435373[[#This Row],[Equipment Used (Dropdown)]],6),0)</f>
        <v>0</v>
      </c>
      <c r="J143" s="94"/>
      <c r="K143" s="95">
        <f>Table148745323334353633132333435373[[#This Row],[Rate (Auto selects)]]*Table148745323334353633132333435373[[#This Row],[Hours Used]]</f>
        <v>0</v>
      </c>
      <c r="S143" s="33"/>
      <c r="T143" s="39"/>
      <c r="U143" s="39"/>
      <c r="V143" s="39"/>
      <c r="W143" s="39"/>
      <c r="X143" s="39"/>
      <c r="Y143" s="112">
        <f>IF(X143 &lt;&gt; "", RIGHT(Table1577531128384858688182838485878[[#This Row],[Class (Dropdown)]],6),0)</f>
        <v>0</v>
      </c>
      <c r="Z143" s="108"/>
      <c r="AA143" s="107"/>
      <c r="AB143" s="111">
        <f>Table1577531128384858688182838485878[[#This Row],[Rate (Auto fill)]]*Table1577531128384858688182838485878[[#This Row],[Hours Groomed]]</f>
        <v>0</v>
      </c>
      <c r="AC143" s="32"/>
      <c r="AE143" s="85"/>
      <c r="AF143" s="85"/>
      <c r="AI143" s="33"/>
      <c r="AJ143" s="39"/>
      <c r="AK143" s="39"/>
      <c r="AL143" s="39"/>
      <c r="AM143" s="76"/>
      <c r="AN143" s="39"/>
      <c r="AO143" s="39"/>
      <c r="AP143" s="33"/>
      <c r="AQ143" s="77"/>
      <c r="AR143" s="39"/>
      <c r="AS143" s="39"/>
      <c r="AT143" s="76"/>
      <c r="AU143" s="39"/>
      <c r="AV143" s="78"/>
      <c r="AW143" s="33"/>
      <c r="AX143" s="77"/>
      <c r="AY143" s="39"/>
      <c r="AZ143" s="39"/>
      <c r="BA143" s="76"/>
      <c r="BB143" s="39"/>
      <c r="BC143" s="78"/>
      <c r="BD143" s="33"/>
      <c r="BE143" s="77"/>
      <c r="BF143" s="39"/>
      <c r="BG143" s="39"/>
      <c r="BH143" s="76"/>
      <c r="BI143" s="39"/>
      <c r="BJ143" s="78"/>
      <c r="BK143" s="33"/>
    </row>
    <row r="144" spans="1:63" x14ac:dyDescent="0.35">
      <c r="A144" s="77"/>
      <c r="B144" s="39"/>
      <c r="C144" s="39"/>
      <c r="D144" s="39"/>
      <c r="E144" s="39"/>
      <c r="F144" s="73"/>
      <c r="G144" s="95">
        <f>Table148745323334353633132333435373[[#This Row],[Hours Worked]]*Table148745323334353633132333435373[[#This Row],[Rate]]</f>
        <v>0</v>
      </c>
      <c r="H144" s="116"/>
      <c r="I144" s="118">
        <f>IF(Table148745323334353633132333435373[[#This Row],[Equipment Used (Dropdown)]] &lt;&gt; "", RIGHT(Table148745323334353633132333435373[[#This Row],[Equipment Used (Dropdown)]],6),0)</f>
        <v>0</v>
      </c>
      <c r="J144" s="94"/>
      <c r="K144" s="95">
        <f>Table148745323334353633132333435373[[#This Row],[Rate (Auto selects)]]*Table148745323334353633132333435373[[#This Row],[Hours Used]]</f>
        <v>0</v>
      </c>
      <c r="S144" s="33"/>
      <c r="T144" s="39"/>
      <c r="U144" s="39"/>
      <c r="V144" s="39"/>
      <c r="W144" s="39"/>
      <c r="X144" s="39"/>
      <c r="Y144" s="112">
        <f>IF(X144 &lt;&gt; "", RIGHT(Table1577531128384858688182838485878[[#This Row],[Class (Dropdown)]],6),0)</f>
        <v>0</v>
      </c>
      <c r="Z144" s="108"/>
      <c r="AA144" s="107"/>
      <c r="AB144" s="111">
        <f>Table1577531128384858688182838485878[[#This Row],[Rate (Auto fill)]]*Table1577531128384858688182838485878[[#This Row],[Hours Groomed]]</f>
        <v>0</v>
      </c>
      <c r="AC144" s="32"/>
      <c r="AE144" s="85"/>
      <c r="AF144" s="85"/>
      <c r="AI144" s="33"/>
      <c r="AJ144" s="39"/>
      <c r="AK144" s="39"/>
      <c r="AL144" s="39"/>
      <c r="AM144" s="76"/>
      <c r="AN144" s="39"/>
      <c r="AO144" s="39"/>
      <c r="AP144" s="33"/>
      <c r="AQ144" s="77"/>
      <c r="AR144" s="39"/>
      <c r="AS144" s="39"/>
      <c r="AT144" s="76"/>
      <c r="AU144" s="39"/>
      <c r="AV144" s="78"/>
      <c r="AW144" s="33"/>
      <c r="AX144" s="77"/>
      <c r="AY144" s="39"/>
      <c r="AZ144" s="39"/>
      <c r="BA144" s="76"/>
      <c r="BB144" s="39"/>
      <c r="BC144" s="78"/>
      <c r="BD144" s="33"/>
      <c r="BE144" s="77"/>
      <c r="BF144" s="39"/>
      <c r="BG144" s="39"/>
      <c r="BH144" s="76"/>
      <c r="BI144" s="39"/>
      <c r="BJ144" s="78"/>
      <c r="BK144" s="33"/>
    </row>
    <row r="145" spans="1:63" x14ac:dyDescent="0.35">
      <c r="A145" s="77"/>
      <c r="B145" s="39"/>
      <c r="C145" s="39"/>
      <c r="D145" s="39"/>
      <c r="E145" s="39"/>
      <c r="F145" s="73"/>
      <c r="G145" s="95">
        <f>Table148745323334353633132333435373[[#This Row],[Hours Worked]]*Table148745323334353633132333435373[[#This Row],[Rate]]</f>
        <v>0</v>
      </c>
      <c r="H145" s="116"/>
      <c r="I145" s="118">
        <f>IF(Table148745323334353633132333435373[[#This Row],[Equipment Used (Dropdown)]] &lt;&gt; "", RIGHT(Table148745323334353633132333435373[[#This Row],[Equipment Used (Dropdown)]],6),0)</f>
        <v>0</v>
      </c>
      <c r="J145" s="94"/>
      <c r="K145" s="95">
        <f>Table148745323334353633132333435373[[#This Row],[Rate (Auto selects)]]*Table148745323334353633132333435373[[#This Row],[Hours Used]]</f>
        <v>0</v>
      </c>
      <c r="S145" s="33"/>
      <c r="T145" s="39"/>
      <c r="U145" s="39"/>
      <c r="V145" s="39"/>
      <c r="W145" s="39"/>
      <c r="X145" s="39"/>
      <c r="Y145" s="112">
        <f>IF(X145 &lt;&gt; "", RIGHT(Table1577531128384858688182838485878[[#This Row],[Class (Dropdown)]],6),0)</f>
        <v>0</v>
      </c>
      <c r="Z145" s="108"/>
      <c r="AA145" s="107"/>
      <c r="AB145" s="111">
        <f>Table1577531128384858688182838485878[[#This Row],[Rate (Auto fill)]]*Table1577531128384858688182838485878[[#This Row],[Hours Groomed]]</f>
        <v>0</v>
      </c>
      <c r="AC145" s="32"/>
      <c r="AE145" s="85"/>
      <c r="AF145" s="85"/>
      <c r="AI145" s="33"/>
      <c r="AJ145" s="39"/>
      <c r="AK145" s="39"/>
      <c r="AL145" s="39"/>
      <c r="AM145" s="76"/>
      <c r="AN145" s="39"/>
      <c r="AO145" s="39"/>
      <c r="AP145" s="33"/>
      <c r="AQ145" s="77"/>
      <c r="AR145" s="39"/>
      <c r="AS145" s="39"/>
      <c r="AT145" s="76"/>
      <c r="AU145" s="39"/>
      <c r="AV145" s="78"/>
      <c r="AW145" s="33"/>
      <c r="AX145" s="77"/>
      <c r="AY145" s="39"/>
      <c r="AZ145" s="39"/>
      <c r="BA145" s="76"/>
      <c r="BB145" s="39"/>
      <c r="BC145" s="78"/>
      <c r="BD145" s="33"/>
      <c r="BE145" s="77"/>
      <c r="BF145" s="39"/>
      <c r="BG145" s="39"/>
      <c r="BH145" s="76"/>
      <c r="BI145" s="39"/>
      <c r="BJ145" s="78"/>
      <c r="BK145" s="33"/>
    </row>
    <row r="146" spans="1:63" x14ac:dyDescent="0.35">
      <c r="A146" s="77"/>
      <c r="B146" s="39"/>
      <c r="C146" s="39"/>
      <c r="D146" s="39"/>
      <c r="E146" s="39"/>
      <c r="F146" s="73"/>
      <c r="G146" s="95">
        <f>Table148745323334353633132333435373[[#This Row],[Hours Worked]]*Table148745323334353633132333435373[[#This Row],[Rate]]</f>
        <v>0</v>
      </c>
      <c r="H146" s="116"/>
      <c r="I146" s="118">
        <f>IF(Table148745323334353633132333435373[[#This Row],[Equipment Used (Dropdown)]] &lt;&gt; "", RIGHT(Table148745323334353633132333435373[[#This Row],[Equipment Used (Dropdown)]],6),0)</f>
        <v>0</v>
      </c>
      <c r="J146" s="94"/>
      <c r="K146" s="95">
        <f>Table148745323334353633132333435373[[#This Row],[Rate (Auto selects)]]*Table148745323334353633132333435373[[#This Row],[Hours Used]]</f>
        <v>0</v>
      </c>
      <c r="S146" s="33"/>
      <c r="T146" s="39"/>
      <c r="U146" s="39"/>
      <c r="V146" s="39"/>
      <c r="W146" s="39"/>
      <c r="X146" s="39"/>
      <c r="Y146" s="112">
        <f>IF(X146 &lt;&gt; "", RIGHT(Table1577531128384858688182838485878[[#This Row],[Class (Dropdown)]],6),0)</f>
        <v>0</v>
      </c>
      <c r="Z146" s="108"/>
      <c r="AA146" s="107"/>
      <c r="AB146" s="111">
        <f>Table1577531128384858688182838485878[[#This Row],[Rate (Auto fill)]]*Table1577531128384858688182838485878[[#This Row],[Hours Groomed]]</f>
        <v>0</v>
      </c>
      <c r="AC146" s="32"/>
      <c r="AE146" s="85"/>
      <c r="AF146" s="85"/>
      <c r="AI146" s="33"/>
      <c r="AJ146" s="39"/>
      <c r="AK146" s="39"/>
      <c r="AL146" s="39"/>
      <c r="AM146" s="76"/>
      <c r="AN146" s="39"/>
      <c r="AO146" s="39"/>
      <c r="AP146" s="33"/>
      <c r="AQ146" s="77"/>
      <c r="AR146" s="39"/>
      <c r="AS146" s="39"/>
      <c r="AT146" s="76"/>
      <c r="AU146" s="39"/>
      <c r="AV146" s="78"/>
      <c r="AW146" s="33"/>
      <c r="AX146" s="77"/>
      <c r="AY146" s="39"/>
      <c r="AZ146" s="39"/>
      <c r="BA146" s="76"/>
      <c r="BB146" s="39"/>
      <c r="BC146" s="78"/>
      <c r="BD146" s="33"/>
      <c r="BE146" s="77"/>
      <c r="BF146" s="39"/>
      <c r="BG146" s="39"/>
      <c r="BH146" s="76"/>
      <c r="BI146" s="39"/>
      <c r="BJ146" s="78"/>
      <c r="BK146" s="33"/>
    </row>
    <row r="147" spans="1:63" x14ac:dyDescent="0.35">
      <c r="A147" s="77"/>
      <c r="B147" s="39"/>
      <c r="C147" s="39"/>
      <c r="D147" s="39"/>
      <c r="E147" s="39"/>
      <c r="F147" s="73"/>
      <c r="G147" s="95">
        <f>Table148745323334353633132333435373[[#This Row],[Hours Worked]]*Table148745323334353633132333435373[[#This Row],[Rate]]</f>
        <v>0</v>
      </c>
      <c r="H147" s="116"/>
      <c r="I147" s="118">
        <f>IF(Table148745323334353633132333435373[[#This Row],[Equipment Used (Dropdown)]] &lt;&gt; "", RIGHT(Table148745323334353633132333435373[[#This Row],[Equipment Used (Dropdown)]],6),0)</f>
        <v>0</v>
      </c>
      <c r="J147" s="94"/>
      <c r="K147" s="95">
        <f>Table148745323334353633132333435373[[#This Row],[Rate (Auto selects)]]*Table148745323334353633132333435373[[#This Row],[Hours Used]]</f>
        <v>0</v>
      </c>
      <c r="S147" s="33"/>
      <c r="T147" s="39"/>
      <c r="U147" s="39"/>
      <c r="V147" s="39"/>
      <c r="W147" s="39"/>
      <c r="X147" s="39"/>
      <c r="Y147" s="112">
        <f>IF(X147 &lt;&gt; "", RIGHT(Table1577531128384858688182838485878[[#This Row],[Class (Dropdown)]],6),0)</f>
        <v>0</v>
      </c>
      <c r="Z147" s="108"/>
      <c r="AA147" s="107"/>
      <c r="AB147" s="111">
        <f>Table1577531128384858688182838485878[[#This Row],[Rate (Auto fill)]]*Table1577531128384858688182838485878[[#This Row],[Hours Groomed]]</f>
        <v>0</v>
      </c>
      <c r="AC147" s="32"/>
      <c r="AE147" s="85"/>
      <c r="AF147" s="85"/>
      <c r="AI147" s="33"/>
      <c r="AJ147" s="39"/>
      <c r="AK147" s="39"/>
      <c r="AL147" s="39"/>
      <c r="AM147" s="76"/>
      <c r="AN147" s="39"/>
      <c r="AO147" s="39"/>
      <c r="AP147" s="33"/>
      <c r="AQ147" s="77"/>
      <c r="AR147" s="39"/>
      <c r="AS147" s="39"/>
      <c r="AT147" s="76"/>
      <c r="AU147" s="39"/>
      <c r="AV147" s="78"/>
      <c r="AW147" s="33"/>
      <c r="AX147" s="77"/>
      <c r="AY147" s="39"/>
      <c r="AZ147" s="39"/>
      <c r="BA147" s="76"/>
      <c r="BB147" s="39"/>
      <c r="BC147" s="78"/>
      <c r="BD147" s="33"/>
      <c r="BE147" s="77"/>
      <c r="BF147" s="39"/>
      <c r="BG147" s="39"/>
      <c r="BH147" s="76"/>
      <c r="BI147" s="39"/>
      <c r="BJ147" s="78"/>
      <c r="BK147" s="33"/>
    </row>
    <row r="148" spans="1:63" x14ac:dyDescent="0.35">
      <c r="A148" s="77"/>
      <c r="B148" s="39"/>
      <c r="C148" s="39"/>
      <c r="D148" s="39"/>
      <c r="E148" s="39"/>
      <c r="F148" s="73"/>
      <c r="G148" s="95">
        <f>Table148745323334353633132333435373[[#This Row],[Hours Worked]]*Table148745323334353633132333435373[[#This Row],[Rate]]</f>
        <v>0</v>
      </c>
      <c r="H148" s="116"/>
      <c r="I148" s="118">
        <f>IF(Table148745323334353633132333435373[[#This Row],[Equipment Used (Dropdown)]] &lt;&gt; "", RIGHT(Table148745323334353633132333435373[[#This Row],[Equipment Used (Dropdown)]],6),0)</f>
        <v>0</v>
      </c>
      <c r="J148" s="94"/>
      <c r="K148" s="95">
        <f>Table148745323334353633132333435373[[#This Row],[Rate (Auto selects)]]*Table148745323334353633132333435373[[#This Row],[Hours Used]]</f>
        <v>0</v>
      </c>
      <c r="S148" s="33"/>
      <c r="T148" s="39"/>
      <c r="U148" s="39"/>
      <c r="V148" s="39"/>
      <c r="W148" s="39"/>
      <c r="X148" s="39"/>
      <c r="Y148" s="112">
        <f>IF(X148 &lt;&gt; "", RIGHT(Table1577531128384858688182838485878[[#This Row],[Class (Dropdown)]],6),0)</f>
        <v>0</v>
      </c>
      <c r="Z148" s="108"/>
      <c r="AA148" s="107"/>
      <c r="AB148" s="111">
        <f>Table1577531128384858688182838485878[[#This Row],[Rate (Auto fill)]]*Table1577531128384858688182838485878[[#This Row],[Hours Groomed]]</f>
        <v>0</v>
      </c>
      <c r="AC148" s="32"/>
      <c r="AE148" s="85"/>
      <c r="AF148" s="85"/>
      <c r="AI148" s="33"/>
      <c r="AJ148" s="39"/>
      <c r="AK148" s="39"/>
      <c r="AL148" s="39"/>
      <c r="AM148" s="76"/>
      <c r="AN148" s="39"/>
      <c r="AO148" s="39"/>
      <c r="AP148" s="33"/>
      <c r="AQ148" s="77"/>
      <c r="AR148" s="39"/>
      <c r="AS148" s="39"/>
      <c r="AT148" s="76"/>
      <c r="AU148" s="39"/>
      <c r="AV148" s="78"/>
      <c r="AW148" s="33"/>
      <c r="AX148" s="77"/>
      <c r="AY148" s="39"/>
      <c r="AZ148" s="39"/>
      <c r="BA148" s="76"/>
      <c r="BB148" s="39"/>
      <c r="BC148" s="78"/>
      <c r="BD148" s="33"/>
      <c r="BE148" s="77"/>
      <c r="BF148" s="39"/>
      <c r="BG148" s="39"/>
      <c r="BH148" s="76"/>
      <c r="BI148" s="39"/>
      <c r="BJ148" s="78"/>
      <c r="BK148" s="33"/>
    </row>
    <row r="149" spans="1:63" x14ac:dyDescent="0.35">
      <c r="A149" s="77"/>
      <c r="B149" s="39"/>
      <c r="C149" s="39"/>
      <c r="D149" s="39"/>
      <c r="E149" s="39"/>
      <c r="F149" s="73"/>
      <c r="G149" s="95">
        <f>Table148745323334353633132333435373[[#This Row],[Hours Worked]]*Table148745323334353633132333435373[[#This Row],[Rate]]</f>
        <v>0</v>
      </c>
      <c r="H149" s="116"/>
      <c r="I149" s="118">
        <f>IF(Table148745323334353633132333435373[[#This Row],[Equipment Used (Dropdown)]] &lt;&gt; "", RIGHT(Table148745323334353633132333435373[[#This Row],[Equipment Used (Dropdown)]],6),0)</f>
        <v>0</v>
      </c>
      <c r="J149" s="94"/>
      <c r="K149" s="95">
        <f>Table148745323334353633132333435373[[#This Row],[Rate (Auto selects)]]*Table148745323334353633132333435373[[#This Row],[Hours Used]]</f>
        <v>0</v>
      </c>
      <c r="S149" s="33"/>
      <c r="T149" s="39"/>
      <c r="U149" s="39"/>
      <c r="V149" s="39"/>
      <c r="W149" s="39"/>
      <c r="X149" s="39"/>
      <c r="Y149" s="112">
        <f>IF(X149 &lt;&gt; "", RIGHT(Table1577531128384858688182838485878[[#This Row],[Class (Dropdown)]],6),0)</f>
        <v>0</v>
      </c>
      <c r="Z149" s="108"/>
      <c r="AA149" s="107"/>
      <c r="AB149" s="111">
        <f>Table1577531128384858688182838485878[[#This Row],[Rate (Auto fill)]]*Table1577531128384858688182838485878[[#This Row],[Hours Groomed]]</f>
        <v>0</v>
      </c>
      <c r="AC149" s="32"/>
      <c r="AE149" s="85"/>
      <c r="AF149" s="85"/>
      <c r="AI149" s="33"/>
      <c r="AJ149" s="39"/>
      <c r="AK149" s="39"/>
      <c r="AL149" s="39"/>
      <c r="AM149" s="76"/>
      <c r="AN149" s="39"/>
      <c r="AO149" s="39"/>
      <c r="AP149" s="33"/>
      <c r="AQ149" s="77"/>
      <c r="AR149" s="39"/>
      <c r="AS149" s="39"/>
      <c r="AT149" s="76"/>
      <c r="AU149" s="39"/>
      <c r="AV149" s="78"/>
      <c r="AW149" s="33"/>
      <c r="AX149" s="77"/>
      <c r="AY149" s="39"/>
      <c r="AZ149" s="39"/>
      <c r="BA149" s="76"/>
      <c r="BB149" s="39"/>
      <c r="BC149" s="78"/>
      <c r="BD149" s="33"/>
      <c r="BE149" s="77"/>
      <c r="BF149" s="39"/>
      <c r="BG149" s="39"/>
      <c r="BH149" s="76"/>
      <c r="BI149" s="39"/>
      <c r="BJ149" s="78"/>
      <c r="BK149" s="33"/>
    </row>
    <row r="150" spans="1:63" x14ac:dyDescent="0.35">
      <c r="A150" s="77"/>
      <c r="B150" s="39"/>
      <c r="C150" s="39"/>
      <c r="D150" s="39"/>
      <c r="E150" s="39"/>
      <c r="F150" s="73"/>
      <c r="G150" s="95">
        <f>Table148745323334353633132333435373[[#This Row],[Hours Worked]]*Table148745323334353633132333435373[[#This Row],[Rate]]</f>
        <v>0</v>
      </c>
      <c r="H150" s="116"/>
      <c r="I150" s="118">
        <f>IF(Table148745323334353633132333435373[[#This Row],[Equipment Used (Dropdown)]] &lt;&gt; "", RIGHT(Table148745323334353633132333435373[[#This Row],[Equipment Used (Dropdown)]],6),0)</f>
        <v>0</v>
      </c>
      <c r="J150" s="94"/>
      <c r="K150" s="95">
        <f>Table148745323334353633132333435373[[#This Row],[Rate (Auto selects)]]*Table148745323334353633132333435373[[#This Row],[Hours Used]]</f>
        <v>0</v>
      </c>
      <c r="S150" s="33"/>
      <c r="T150" s="39"/>
      <c r="U150" s="39"/>
      <c r="V150" s="39"/>
      <c r="W150" s="39"/>
      <c r="X150" s="39"/>
      <c r="Y150" s="112">
        <f>IF(X150 &lt;&gt; "", RIGHT(Table1577531128384858688182838485878[[#This Row],[Class (Dropdown)]],6),0)</f>
        <v>0</v>
      </c>
      <c r="Z150" s="108"/>
      <c r="AA150" s="107"/>
      <c r="AB150" s="111">
        <f>Table1577531128384858688182838485878[[#This Row],[Rate (Auto fill)]]*Table1577531128384858688182838485878[[#This Row],[Hours Groomed]]</f>
        <v>0</v>
      </c>
      <c r="AC150" s="32"/>
      <c r="AE150" s="85"/>
      <c r="AF150" s="85"/>
      <c r="AI150" s="33"/>
      <c r="AJ150" s="39"/>
      <c r="AK150" s="39"/>
      <c r="AL150" s="39"/>
      <c r="AM150" s="76"/>
      <c r="AN150" s="39"/>
      <c r="AO150" s="39"/>
      <c r="AP150" s="33"/>
      <c r="AQ150" s="77"/>
      <c r="AR150" s="39"/>
      <c r="AS150" s="39"/>
      <c r="AT150" s="76"/>
      <c r="AU150" s="39"/>
      <c r="AV150" s="78"/>
      <c r="AW150" s="33"/>
      <c r="AX150" s="77"/>
      <c r="AY150" s="39"/>
      <c r="AZ150" s="39"/>
      <c r="BA150" s="76"/>
      <c r="BB150" s="39"/>
      <c r="BC150" s="78"/>
      <c r="BD150" s="33"/>
      <c r="BE150" s="77"/>
      <c r="BF150" s="39"/>
      <c r="BG150" s="39"/>
      <c r="BH150" s="76"/>
      <c r="BI150" s="39"/>
      <c r="BJ150" s="78"/>
      <c r="BK150" s="33"/>
    </row>
    <row r="151" spans="1:63" x14ac:dyDescent="0.35">
      <c r="A151" s="77"/>
      <c r="B151" s="39"/>
      <c r="C151" s="39"/>
      <c r="D151" s="39"/>
      <c r="E151" s="39"/>
      <c r="F151" s="73"/>
      <c r="G151" s="95">
        <f>Table148745323334353633132333435373[[#This Row],[Hours Worked]]*Table148745323334353633132333435373[[#This Row],[Rate]]</f>
        <v>0</v>
      </c>
      <c r="H151" s="116"/>
      <c r="I151" s="118">
        <f>IF(Table148745323334353633132333435373[[#This Row],[Equipment Used (Dropdown)]] &lt;&gt; "", RIGHT(Table148745323334353633132333435373[[#This Row],[Equipment Used (Dropdown)]],6),0)</f>
        <v>0</v>
      </c>
      <c r="J151" s="94"/>
      <c r="K151" s="95">
        <f>Table148745323334353633132333435373[[#This Row],[Rate (Auto selects)]]*Table148745323334353633132333435373[[#This Row],[Hours Used]]</f>
        <v>0</v>
      </c>
      <c r="S151" s="33"/>
      <c r="T151" s="39"/>
      <c r="U151" s="39"/>
      <c r="V151" s="39"/>
      <c r="W151" s="39"/>
      <c r="X151" s="39"/>
      <c r="Y151" s="112">
        <f>IF(X151 &lt;&gt; "", RIGHT(Table1577531128384858688182838485878[[#This Row],[Class (Dropdown)]],6),0)</f>
        <v>0</v>
      </c>
      <c r="Z151" s="108"/>
      <c r="AA151" s="107"/>
      <c r="AB151" s="111">
        <f>Table1577531128384858688182838485878[[#This Row],[Rate (Auto fill)]]*Table1577531128384858688182838485878[[#This Row],[Hours Groomed]]</f>
        <v>0</v>
      </c>
      <c r="AC151" s="32"/>
      <c r="AE151" s="85"/>
      <c r="AF151" s="85"/>
      <c r="AI151" s="33"/>
      <c r="AJ151" s="39"/>
      <c r="AK151" s="39"/>
      <c r="AL151" s="39"/>
      <c r="AM151" s="76"/>
      <c r="AN151" s="39"/>
      <c r="AO151" s="39"/>
      <c r="AP151" s="33"/>
      <c r="AQ151" s="77"/>
      <c r="AR151" s="39"/>
      <c r="AS151" s="39"/>
      <c r="AT151" s="76"/>
      <c r="AU151" s="39"/>
      <c r="AV151" s="78"/>
      <c r="AW151" s="33"/>
      <c r="AX151" s="77"/>
      <c r="AY151" s="39"/>
      <c r="AZ151" s="39"/>
      <c r="BA151" s="76"/>
      <c r="BB151" s="39"/>
      <c r="BC151" s="78"/>
      <c r="BD151" s="33"/>
      <c r="BE151" s="77"/>
      <c r="BF151" s="39"/>
      <c r="BG151" s="39"/>
      <c r="BH151" s="76"/>
      <c r="BI151" s="39"/>
      <c r="BJ151" s="78"/>
      <c r="BK151" s="33"/>
    </row>
    <row r="152" spans="1:63" x14ac:dyDescent="0.35">
      <c r="A152" s="77"/>
      <c r="B152" s="39"/>
      <c r="C152" s="39"/>
      <c r="D152" s="39"/>
      <c r="E152" s="39"/>
      <c r="F152" s="73"/>
      <c r="G152" s="95">
        <f>Table148745323334353633132333435373[[#This Row],[Hours Worked]]*Table148745323334353633132333435373[[#This Row],[Rate]]</f>
        <v>0</v>
      </c>
      <c r="H152" s="116"/>
      <c r="I152" s="118">
        <f>IF(Table148745323334353633132333435373[[#This Row],[Equipment Used (Dropdown)]] &lt;&gt; "", RIGHT(Table148745323334353633132333435373[[#This Row],[Equipment Used (Dropdown)]],6),0)</f>
        <v>0</v>
      </c>
      <c r="J152" s="94"/>
      <c r="K152" s="95">
        <f>Table148745323334353633132333435373[[#This Row],[Rate (Auto selects)]]*Table148745323334353633132333435373[[#This Row],[Hours Used]]</f>
        <v>0</v>
      </c>
      <c r="S152" s="33"/>
      <c r="T152" s="39"/>
      <c r="U152" s="39"/>
      <c r="V152" s="39"/>
      <c r="W152" s="39"/>
      <c r="X152" s="39"/>
      <c r="Y152" s="112">
        <f>IF(X152 &lt;&gt; "", RIGHT(Table1577531128384858688182838485878[[#This Row],[Class (Dropdown)]],6),0)</f>
        <v>0</v>
      </c>
      <c r="Z152" s="108"/>
      <c r="AA152" s="107"/>
      <c r="AB152" s="111">
        <f>Table1577531128384858688182838485878[[#This Row],[Rate (Auto fill)]]*Table1577531128384858688182838485878[[#This Row],[Hours Groomed]]</f>
        <v>0</v>
      </c>
      <c r="AC152" s="32"/>
      <c r="AE152" s="85"/>
      <c r="AF152" s="85"/>
      <c r="AI152" s="33"/>
      <c r="AJ152" s="39"/>
      <c r="AK152" s="39"/>
      <c r="AL152" s="39"/>
      <c r="AM152" s="76"/>
      <c r="AN152" s="39"/>
      <c r="AO152" s="39"/>
      <c r="AP152" s="33"/>
      <c r="AQ152" s="77"/>
      <c r="AR152" s="39"/>
      <c r="AS152" s="39"/>
      <c r="AT152" s="76"/>
      <c r="AU152" s="39"/>
      <c r="AV152" s="78"/>
      <c r="AW152" s="33"/>
      <c r="AX152" s="77"/>
      <c r="AY152" s="39"/>
      <c r="AZ152" s="39"/>
      <c r="BA152" s="76"/>
      <c r="BB152" s="39"/>
      <c r="BC152" s="78"/>
      <c r="BD152" s="33"/>
      <c r="BE152" s="77"/>
      <c r="BF152" s="39"/>
      <c r="BG152" s="39"/>
      <c r="BH152" s="76"/>
      <c r="BI152" s="39"/>
      <c r="BJ152" s="78"/>
      <c r="BK152" s="33"/>
    </row>
    <row r="153" spans="1:63" x14ac:dyDescent="0.35">
      <c r="A153" s="77"/>
      <c r="B153" s="39"/>
      <c r="C153" s="39"/>
      <c r="D153" s="39"/>
      <c r="E153" s="39"/>
      <c r="F153" s="73"/>
      <c r="G153" s="95">
        <f>Table148745323334353633132333435373[[#This Row],[Hours Worked]]*Table148745323334353633132333435373[[#This Row],[Rate]]</f>
        <v>0</v>
      </c>
      <c r="H153" s="116"/>
      <c r="I153" s="118">
        <f>IF(Table148745323334353633132333435373[[#This Row],[Equipment Used (Dropdown)]] &lt;&gt; "", RIGHT(Table148745323334353633132333435373[[#This Row],[Equipment Used (Dropdown)]],6),0)</f>
        <v>0</v>
      </c>
      <c r="J153" s="94"/>
      <c r="K153" s="95">
        <f>Table148745323334353633132333435373[[#This Row],[Rate (Auto selects)]]*Table148745323334353633132333435373[[#This Row],[Hours Used]]</f>
        <v>0</v>
      </c>
      <c r="S153" s="33"/>
      <c r="T153" s="39"/>
      <c r="U153" s="39"/>
      <c r="V153" s="39"/>
      <c r="W153" s="39"/>
      <c r="X153" s="39"/>
      <c r="Y153" s="112">
        <f>IF(X153 &lt;&gt; "", RIGHT(Table1577531128384858688182838485878[[#This Row],[Class (Dropdown)]],6),0)</f>
        <v>0</v>
      </c>
      <c r="Z153" s="108"/>
      <c r="AA153" s="107"/>
      <c r="AB153" s="111">
        <f>Table1577531128384858688182838485878[[#This Row],[Rate (Auto fill)]]*Table1577531128384858688182838485878[[#This Row],[Hours Groomed]]</f>
        <v>0</v>
      </c>
      <c r="AC153" s="32"/>
      <c r="AE153" s="85"/>
      <c r="AF153" s="85"/>
      <c r="AI153" s="33"/>
      <c r="AJ153" s="39"/>
      <c r="AK153" s="39"/>
      <c r="AL153" s="39"/>
      <c r="AM153" s="76"/>
      <c r="AN153" s="39"/>
      <c r="AO153" s="39"/>
      <c r="AP153" s="33"/>
      <c r="AQ153" s="77"/>
      <c r="AR153" s="39"/>
      <c r="AS153" s="39"/>
      <c r="AT153" s="76"/>
      <c r="AU153" s="39"/>
      <c r="AV153" s="78"/>
      <c r="AW153" s="33"/>
      <c r="AX153" s="77"/>
      <c r="AY153" s="39"/>
      <c r="AZ153" s="39"/>
      <c r="BA153" s="76"/>
      <c r="BB153" s="39"/>
      <c r="BC153" s="78"/>
      <c r="BD153" s="33"/>
      <c r="BE153" s="77"/>
      <c r="BF153" s="39"/>
      <c r="BG153" s="39"/>
      <c r="BH153" s="76"/>
      <c r="BI153" s="39"/>
      <c r="BJ153" s="78"/>
      <c r="BK153" s="33"/>
    </row>
    <row r="154" spans="1:63" x14ac:dyDescent="0.35">
      <c r="A154" s="77"/>
      <c r="B154" s="39"/>
      <c r="C154" s="39"/>
      <c r="D154" s="39"/>
      <c r="E154" s="39"/>
      <c r="F154" s="73"/>
      <c r="G154" s="95">
        <f>Table148745323334353633132333435373[[#This Row],[Hours Worked]]*Table148745323334353633132333435373[[#This Row],[Rate]]</f>
        <v>0</v>
      </c>
      <c r="H154" s="116"/>
      <c r="I154" s="118">
        <f>IF(Table148745323334353633132333435373[[#This Row],[Equipment Used (Dropdown)]] &lt;&gt; "", RIGHT(Table148745323334353633132333435373[[#This Row],[Equipment Used (Dropdown)]],6),0)</f>
        <v>0</v>
      </c>
      <c r="J154" s="94"/>
      <c r="K154" s="95">
        <f>Table148745323334353633132333435373[[#This Row],[Rate (Auto selects)]]*Table148745323334353633132333435373[[#This Row],[Hours Used]]</f>
        <v>0</v>
      </c>
      <c r="S154" s="33"/>
      <c r="T154" s="39"/>
      <c r="U154" s="39"/>
      <c r="V154" s="39"/>
      <c r="W154" s="39"/>
      <c r="X154" s="39"/>
      <c r="Y154" s="112">
        <f>IF(X154 &lt;&gt; "", RIGHT(Table1577531128384858688182838485878[[#This Row],[Class (Dropdown)]],6),0)</f>
        <v>0</v>
      </c>
      <c r="Z154" s="108"/>
      <c r="AA154" s="107"/>
      <c r="AB154" s="111">
        <f>Table1577531128384858688182838485878[[#This Row],[Rate (Auto fill)]]*Table1577531128384858688182838485878[[#This Row],[Hours Groomed]]</f>
        <v>0</v>
      </c>
      <c r="AC154" s="32"/>
      <c r="AE154" s="85"/>
      <c r="AF154" s="85"/>
      <c r="AI154" s="33"/>
      <c r="AJ154" s="39"/>
      <c r="AK154" s="39"/>
      <c r="AL154" s="39"/>
      <c r="AM154" s="76"/>
      <c r="AN154" s="39"/>
      <c r="AO154" s="39"/>
      <c r="AP154" s="33"/>
      <c r="AQ154" s="77"/>
      <c r="AR154" s="39"/>
      <c r="AS154" s="39"/>
      <c r="AT154" s="76"/>
      <c r="AU154" s="39"/>
      <c r="AV154" s="78"/>
      <c r="AW154" s="33"/>
      <c r="AX154" s="77"/>
      <c r="AY154" s="39"/>
      <c r="AZ154" s="39"/>
      <c r="BA154" s="76"/>
      <c r="BB154" s="39"/>
      <c r="BC154" s="78"/>
      <c r="BD154" s="33"/>
      <c r="BE154" s="77"/>
      <c r="BF154" s="39"/>
      <c r="BG154" s="39"/>
      <c r="BH154" s="76"/>
      <c r="BI154" s="39"/>
      <c r="BJ154" s="78"/>
      <c r="BK154" s="33"/>
    </row>
    <row r="155" spans="1:63" x14ac:dyDescent="0.35">
      <c r="A155" s="77"/>
      <c r="B155" s="39"/>
      <c r="C155" s="39"/>
      <c r="D155" s="39"/>
      <c r="E155" s="39"/>
      <c r="F155" s="73"/>
      <c r="G155" s="95">
        <f>Table148745323334353633132333435373[[#This Row],[Hours Worked]]*Table148745323334353633132333435373[[#This Row],[Rate]]</f>
        <v>0</v>
      </c>
      <c r="H155" s="116"/>
      <c r="I155" s="118">
        <f>IF(Table148745323334353633132333435373[[#This Row],[Equipment Used (Dropdown)]] &lt;&gt; "", RIGHT(Table148745323334353633132333435373[[#This Row],[Equipment Used (Dropdown)]],6),0)</f>
        <v>0</v>
      </c>
      <c r="J155" s="94"/>
      <c r="K155" s="95">
        <f>Table148745323334353633132333435373[[#This Row],[Rate (Auto selects)]]*Table148745323334353633132333435373[[#This Row],[Hours Used]]</f>
        <v>0</v>
      </c>
      <c r="S155" s="33"/>
      <c r="T155" s="39"/>
      <c r="U155" s="39"/>
      <c r="V155" s="39"/>
      <c r="W155" s="39"/>
      <c r="X155" s="39"/>
      <c r="Y155" s="112">
        <f>IF(X155 &lt;&gt; "", RIGHT(Table1577531128384858688182838485878[[#This Row],[Class (Dropdown)]],6),0)</f>
        <v>0</v>
      </c>
      <c r="Z155" s="108"/>
      <c r="AA155" s="107"/>
      <c r="AB155" s="111">
        <f>Table1577531128384858688182838485878[[#This Row],[Rate (Auto fill)]]*Table1577531128384858688182838485878[[#This Row],[Hours Groomed]]</f>
        <v>0</v>
      </c>
      <c r="AC155" s="32"/>
      <c r="AE155" s="85"/>
      <c r="AF155" s="85"/>
      <c r="AI155" s="33"/>
      <c r="AJ155" s="39"/>
      <c r="AK155" s="39"/>
      <c r="AL155" s="39"/>
      <c r="AM155" s="76"/>
      <c r="AN155" s="39"/>
      <c r="AO155" s="39"/>
      <c r="AP155" s="33"/>
      <c r="AQ155" s="77"/>
      <c r="AR155" s="39"/>
      <c r="AS155" s="39"/>
      <c r="AT155" s="76"/>
      <c r="AU155" s="39"/>
      <c r="AV155" s="78"/>
      <c r="AW155" s="33"/>
      <c r="AX155" s="77"/>
      <c r="AY155" s="39"/>
      <c r="AZ155" s="39"/>
      <c r="BA155" s="76"/>
      <c r="BB155" s="39"/>
      <c r="BC155" s="78"/>
      <c r="BD155" s="33"/>
      <c r="BE155" s="77"/>
      <c r="BF155" s="39"/>
      <c r="BG155" s="39"/>
      <c r="BH155" s="76"/>
      <c r="BI155" s="39"/>
      <c r="BJ155" s="78"/>
      <c r="BK155" s="33"/>
    </row>
    <row r="156" spans="1:63" x14ac:dyDescent="0.35">
      <c r="A156" s="77"/>
      <c r="B156" s="39"/>
      <c r="C156" s="39"/>
      <c r="D156" s="39"/>
      <c r="E156" s="39"/>
      <c r="F156" s="73"/>
      <c r="G156" s="95">
        <f>Table148745323334353633132333435373[[#This Row],[Hours Worked]]*Table148745323334353633132333435373[[#This Row],[Rate]]</f>
        <v>0</v>
      </c>
      <c r="H156" s="116"/>
      <c r="I156" s="118">
        <f>IF(Table148745323334353633132333435373[[#This Row],[Equipment Used (Dropdown)]] &lt;&gt; "", RIGHT(Table148745323334353633132333435373[[#This Row],[Equipment Used (Dropdown)]],6),0)</f>
        <v>0</v>
      </c>
      <c r="J156" s="94"/>
      <c r="K156" s="95">
        <f>Table148745323334353633132333435373[[#This Row],[Rate (Auto selects)]]*Table148745323334353633132333435373[[#This Row],[Hours Used]]</f>
        <v>0</v>
      </c>
      <c r="S156" s="33"/>
      <c r="T156" s="39"/>
      <c r="U156" s="39"/>
      <c r="V156" s="39"/>
      <c r="W156" s="39"/>
      <c r="X156" s="39"/>
      <c r="Y156" s="112">
        <f>IF(X156 &lt;&gt; "", RIGHT(Table1577531128384858688182838485878[[#This Row],[Class (Dropdown)]],6),0)</f>
        <v>0</v>
      </c>
      <c r="Z156" s="108"/>
      <c r="AA156" s="107"/>
      <c r="AB156" s="111">
        <f>Table1577531128384858688182838485878[[#This Row],[Rate (Auto fill)]]*Table1577531128384858688182838485878[[#This Row],[Hours Groomed]]</f>
        <v>0</v>
      </c>
      <c r="AC156" s="32"/>
      <c r="AE156" s="85"/>
      <c r="AF156" s="85"/>
      <c r="AI156" s="33"/>
      <c r="AJ156" s="39"/>
      <c r="AK156" s="39"/>
      <c r="AL156" s="39"/>
      <c r="AM156" s="76"/>
      <c r="AN156" s="39"/>
      <c r="AO156" s="39"/>
      <c r="AP156" s="33"/>
      <c r="AQ156" s="77"/>
      <c r="AR156" s="39"/>
      <c r="AS156" s="39"/>
      <c r="AT156" s="76"/>
      <c r="AU156" s="39"/>
      <c r="AV156" s="78"/>
      <c r="AW156" s="33"/>
      <c r="AX156" s="77"/>
      <c r="AY156" s="39"/>
      <c r="AZ156" s="39"/>
      <c r="BA156" s="76"/>
      <c r="BB156" s="39"/>
      <c r="BC156" s="78"/>
      <c r="BD156" s="33"/>
      <c r="BE156" s="77"/>
      <c r="BF156" s="39"/>
      <c r="BG156" s="39"/>
      <c r="BH156" s="76"/>
      <c r="BI156" s="39"/>
      <c r="BJ156" s="78"/>
      <c r="BK156" s="33"/>
    </row>
    <row r="157" spans="1:63" x14ac:dyDescent="0.35">
      <c r="A157" s="77"/>
      <c r="B157" s="39"/>
      <c r="C157" s="39"/>
      <c r="D157" s="39"/>
      <c r="E157" s="39"/>
      <c r="F157" s="73"/>
      <c r="G157" s="95">
        <f>Table148745323334353633132333435373[[#This Row],[Hours Worked]]*Table148745323334353633132333435373[[#This Row],[Rate]]</f>
        <v>0</v>
      </c>
      <c r="H157" s="116"/>
      <c r="I157" s="118">
        <f>IF(Table148745323334353633132333435373[[#This Row],[Equipment Used (Dropdown)]] &lt;&gt; "", RIGHT(Table148745323334353633132333435373[[#This Row],[Equipment Used (Dropdown)]],6),0)</f>
        <v>0</v>
      </c>
      <c r="J157" s="94"/>
      <c r="K157" s="95">
        <f>Table148745323334353633132333435373[[#This Row],[Rate (Auto selects)]]*Table148745323334353633132333435373[[#This Row],[Hours Used]]</f>
        <v>0</v>
      </c>
      <c r="S157" s="33"/>
      <c r="T157" s="39"/>
      <c r="U157" s="39"/>
      <c r="V157" s="39"/>
      <c r="W157" s="39"/>
      <c r="X157" s="39"/>
      <c r="Y157" s="112">
        <f>IF(X157 &lt;&gt; "", RIGHT(Table1577531128384858688182838485878[[#This Row],[Class (Dropdown)]],6),0)</f>
        <v>0</v>
      </c>
      <c r="Z157" s="108"/>
      <c r="AA157" s="107"/>
      <c r="AB157" s="111">
        <f>Table1577531128384858688182838485878[[#This Row],[Rate (Auto fill)]]*Table1577531128384858688182838485878[[#This Row],[Hours Groomed]]</f>
        <v>0</v>
      </c>
      <c r="AC157" s="32"/>
      <c r="AE157" s="85"/>
      <c r="AF157" s="85"/>
      <c r="AI157" s="33"/>
      <c r="AJ157" s="39"/>
      <c r="AK157" s="39"/>
      <c r="AL157" s="39"/>
      <c r="AM157" s="76"/>
      <c r="AN157" s="39"/>
      <c r="AO157" s="39"/>
      <c r="AP157" s="33"/>
      <c r="AQ157" s="77"/>
      <c r="AR157" s="39"/>
      <c r="AS157" s="39"/>
      <c r="AT157" s="76"/>
      <c r="AU157" s="39"/>
      <c r="AV157" s="78"/>
      <c r="AW157" s="33"/>
      <c r="AX157" s="77"/>
      <c r="AY157" s="39"/>
      <c r="AZ157" s="39"/>
      <c r="BA157" s="76"/>
      <c r="BB157" s="39"/>
      <c r="BC157" s="78"/>
      <c r="BD157" s="33"/>
      <c r="BE157" s="77"/>
      <c r="BF157" s="39"/>
      <c r="BG157" s="39"/>
      <c r="BH157" s="76"/>
      <c r="BI157" s="39"/>
      <c r="BJ157" s="78"/>
      <c r="BK157" s="33"/>
    </row>
    <row r="158" spans="1:63" x14ac:dyDescent="0.35">
      <c r="A158" s="77"/>
      <c r="B158" s="39"/>
      <c r="C158" s="39"/>
      <c r="D158" s="39"/>
      <c r="E158" s="39"/>
      <c r="F158" s="73"/>
      <c r="G158" s="95">
        <f>Table148745323334353633132333435373[[#This Row],[Hours Worked]]*Table148745323334353633132333435373[[#This Row],[Rate]]</f>
        <v>0</v>
      </c>
      <c r="H158" s="116"/>
      <c r="I158" s="118">
        <f>IF(Table148745323334353633132333435373[[#This Row],[Equipment Used (Dropdown)]] &lt;&gt; "", RIGHT(Table148745323334353633132333435373[[#This Row],[Equipment Used (Dropdown)]],6),0)</f>
        <v>0</v>
      </c>
      <c r="J158" s="94"/>
      <c r="K158" s="95">
        <f>Table148745323334353633132333435373[[#This Row],[Rate (Auto selects)]]*Table148745323334353633132333435373[[#This Row],[Hours Used]]</f>
        <v>0</v>
      </c>
      <c r="S158" s="33"/>
      <c r="T158" s="39"/>
      <c r="U158" s="39"/>
      <c r="V158" s="39"/>
      <c r="W158" s="39"/>
      <c r="X158" s="39"/>
      <c r="Y158" s="112">
        <f>IF(X158 &lt;&gt; "", RIGHT(Table1577531128384858688182838485878[[#This Row],[Class (Dropdown)]],6),0)</f>
        <v>0</v>
      </c>
      <c r="Z158" s="108"/>
      <c r="AA158" s="107"/>
      <c r="AB158" s="111">
        <f>Table1577531128384858688182838485878[[#This Row],[Rate (Auto fill)]]*Table1577531128384858688182838485878[[#This Row],[Hours Groomed]]</f>
        <v>0</v>
      </c>
      <c r="AC158" s="32"/>
      <c r="AE158" s="85"/>
      <c r="AF158" s="85"/>
      <c r="AI158" s="33"/>
      <c r="AJ158" s="39"/>
      <c r="AK158" s="39"/>
      <c r="AL158" s="39"/>
      <c r="AM158" s="76"/>
      <c r="AN158" s="39"/>
      <c r="AO158" s="39"/>
      <c r="AP158" s="33"/>
      <c r="AQ158" s="77"/>
      <c r="AR158" s="39"/>
      <c r="AS158" s="39"/>
      <c r="AT158" s="76"/>
      <c r="AU158" s="39"/>
      <c r="AV158" s="78"/>
      <c r="AW158" s="33"/>
      <c r="AX158" s="77"/>
      <c r="AY158" s="39"/>
      <c r="AZ158" s="39"/>
      <c r="BA158" s="76"/>
      <c r="BB158" s="39"/>
      <c r="BC158" s="78"/>
      <c r="BD158" s="33"/>
      <c r="BE158" s="77"/>
      <c r="BF158" s="39"/>
      <c r="BG158" s="39"/>
      <c r="BH158" s="76"/>
      <c r="BI158" s="39"/>
      <c r="BJ158" s="78"/>
      <c r="BK158" s="33"/>
    </row>
    <row r="159" spans="1:63" x14ac:dyDescent="0.35">
      <c r="A159" s="77"/>
      <c r="B159" s="39"/>
      <c r="C159" s="39"/>
      <c r="D159" s="39"/>
      <c r="E159" s="39"/>
      <c r="F159" s="73"/>
      <c r="G159" s="95">
        <f>Table148745323334353633132333435373[[#This Row],[Hours Worked]]*Table148745323334353633132333435373[[#This Row],[Rate]]</f>
        <v>0</v>
      </c>
      <c r="H159" s="116"/>
      <c r="I159" s="118">
        <f>IF(Table148745323334353633132333435373[[#This Row],[Equipment Used (Dropdown)]] &lt;&gt; "", RIGHT(Table148745323334353633132333435373[[#This Row],[Equipment Used (Dropdown)]],6),0)</f>
        <v>0</v>
      </c>
      <c r="J159" s="94"/>
      <c r="K159" s="95">
        <f>Table148745323334353633132333435373[[#This Row],[Rate (Auto selects)]]*Table148745323334353633132333435373[[#This Row],[Hours Used]]</f>
        <v>0</v>
      </c>
      <c r="S159" s="33"/>
      <c r="T159" s="39"/>
      <c r="U159" s="39"/>
      <c r="V159" s="39"/>
      <c r="W159" s="39"/>
      <c r="X159" s="39"/>
      <c r="Y159" s="112">
        <f>IF(X159 &lt;&gt; "", RIGHT(Table1577531128384858688182838485878[[#This Row],[Class (Dropdown)]],6),0)</f>
        <v>0</v>
      </c>
      <c r="Z159" s="108"/>
      <c r="AA159" s="107"/>
      <c r="AB159" s="111">
        <f>Table1577531128384858688182838485878[[#This Row],[Rate (Auto fill)]]*Table1577531128384858688182838485878[[#This Row],[Hours Groomed]]</f>
        <v>0</v>
      </c>
      <c r="AC159" s="32"/>
      <c r="AE159" s="85"/>
      <c r="AF159" s="85"/>
      <c r="AI159" s="33"/>
      <c r="AJ159" s="39"/>
      <c r="AK159" s="39"/>
      <c r="AL159" s="39"/>
      <c r="AM159" s="76"/>
      <c r="AN159" s="39"/>
      <c r="AO159" s="39"/>
      <c r="AP159" s="33"/>
      <c r="AQ159" s="77"/>
      <c r="AR159" s="39"/>
      <c r="AS159" s="39"/>
      <c r="AT159" s="76"/>
      <c r="AU159" s="39"/>
      <c r="AV159" s="78"/>
      <c r="AW159" s="33"/>
      <c r="AX159" s="77"/>
      <c r="AY159" s="39"/>
      <c r="AZ159" s="39"/>
      <c r="BA159" s="76"/>
      <c r="BB159" s="39"/>
      <c r="BC159" s="78"/>
      <c r="BD159" s="33"/>
      <c r="BE159" s="77"/>
      <c r="BF159" s="39"/>
      <c r="BG159" s="39"/>
      <c r="BH159" s="76"/>
      <c r="BI159" s="39"/>
      <c r="BJ159" s="78"/>
      <c r="BK159" s="33"/>
    </row>
    <row r="160" spans="1:63" x14ac:dyDescent="0.35">
      <c r="A160" s="77"/>
      <c r="B160" s="39"/>
      <c r="C160" s="39"/>
      <c r="D160" s="39"/>
      <c r="E160" s="39"/>
      <c r="F160" s="73"/>
      <c r="G160" s="95">
        <f>Table148745323334353633132333435373[[#This Row],[Hours Worked]]*Table148745323334353633132333435373[[#This Row],[Rate]]</f>
        <v>0</v>
      </c>
      <c r="H160" s="116"/>
      <c r="I160" s="118">
        <f>IF(Table148745323334353633132333435373[[#This Row],[Equipment Used (Dropdown)]] &lt;&gt; "", RIGHT(Table148745323334353633132333435373[[#This Row],[Equipment Used (Dropdown)]],6),0)</f>
        <v>0</v>
      </c>
      <c r="J160" s="94"/>
      <c r="K160" s="95">
        <f>Table148745323334353633132333435373[[#This Row],[Rate (Auto selects)]]*Table148745323334353633132333435373[[#This Row],[Hours Used]]</f>
        <v>0</v>
      </c>
      <c r="S160" s="33"/>
      <c r="T160" s="39"/>
      <c r="U160" s="39"/>
      <c r="V160" s="39"/>
      <c r="W160" s="39"/>
      <c r="X160" s="39"/>
      <c r="Y160" s="112">
        <f>IF(X160 &lt;&gt; "", RIGHT(Table1577531128384858688182838485878[[#This Row],[Class (Dropdown)]],6),0)</f>
        <v>0</v>
      </c>
      <c r="Z160" s="108"/>
      <c r="AA160" s="107"/>
      <c r="AB160" s="111">
        <f>Table1577531128384858688182838485878[[#This Row],[Rate (Auto fill)]]*Table1577531128384858688182838485878[[#This Row],[Hours Groomed]]</f>
        <v>0</v>
      </c>
      <c r="AC160" s="32"/>
      <c r="AE160" s="85"/>
      <c r="AF160" s="85"/>
      <c r="AI160" s="33"/>
      <c r="AJ160" s="39"/>
      <c r="AK160" s="39"/>
      <c r="AL160" s="39"/>
      <c r="AM160" s="76"/>
      <c r="AN160" s="39"/>
      <c r="AO160" s="39"/>
      <c r="AP160" s="33"/>
      <c r="AQ160" s="77"/>
      <c r="AR160" s="39"/>
      <c r="AS160" s="39"/>
      <c r="AT160" s="76"/>
      <c r="AU160" s="39"/>
      <c r="AV160" s="78"/>
      <c r="AW160" s="33"/>
      <c r="AX160" s="77"/>
      <c r="AY160" s="39"/>
      <c r="AZ160" s="39"/>
      <c r="BA160" s="76"/>
      <c r="BB160" s="39"/>
      <c r="BC160" s="78"/>
      <c r="BD160" s="33"/>
      <c r="BE160" s="77"/>
      <c r="BF160" s="39"/>
      <c r="BG160" s="39"/>
      <c r="BH160" s="76"/>
      <c r="BI160" s="39"/>
      <c r="BJ160" s="78"/>
      <c r="BK160" s="33"/>
    </row>
    <row r="161" spans="1:63" x14ac:dyDescent="0.35">
      <c r="A161" s="77"/>
      <c r="B161" s="39"/>
      <c r="C161" s="39"/>
      <c r="D161" s="39"/>
      <c r="E161" s="39"/>
      <c r="F161" s="73"/>
      <c r="G161" s="95">
        <f>Table148745323334353633132333435373[[#This Row],[Hours Worked]]*Table148745323334353633132333435373[[#This Row],[Rate]]</f>
        <v>0</v>
      </c>
      <c r="H161" s="116"/>
      <c r="I161" s="118">
        <f>IF(Table148745323334353633132333435373[[#This Row],[Equipment Used (Dropdown)]] &lt;&gt; "", RIGHT(Table148745323334353633132333435373[[#This Row],[Equipment Used (Dropdown)]],6),0)</f>
        <v>0</v>
      </c>
      <c r="J161" s="94"/>
      <c r="K161" s="95">
        <f>Table148745323334353633132333435373[[#This Row],[Rate (Auto selects)]]*Table148745323334353633132333435373[[#This Row],[Hours Used]]</f>
        <v>0</v>
      </c>
      <c r="S161" s="33"/>
      <c r="T161" s="39"/>
      <c r="U161" s="39"/>
      <c r="V161" s="39"/>
      <c r="W161" s="39"/>
      <c r="X161" s="39"/>
      <c r="Y161" s="112">
        <f>IF(X161 &lt;&gt; "", RIGHT(Table1577531128384858688182838485878[[#This Row],[Class (Dropdown)]],6),0)</f>
        <v>0</v>
      </c>
      <c r="Z161" s="108"/>
      <c r="AA161" s="107"/>
      <c r="AB161" s="111">
        <f>Table1577531128384858688182838485878[[#This Row],[Rate (Auto fill)]]*Table1577531128384858688182838485878[[#This Row],[Hours Groomed]]</f>
        <v>0</v>
      </c>
      <c r="AC161" s="32"/>
      <c r="AE161" s="85"/>
      <c r="AF161" s="85"/>
      <c r="AI161" s="33"/>
      <c r="AJ161" s="39"/>
      <c r="AK161" s="39"/>
      <c r="AL161" s="39"/>
      <c r="AM161" s="76"/>
      <c r="AN161" s="39"/>
      <c r="AO161" s="39"/>
      <c r="AP161" s="33"/>
      <c r="AQ161" s="77"/>
      <c r="AR161" s="39"/>
      <c r="AS161" s="39"/>
      <c r="AT161" s="76"/>
      <c r="AU161" s="39"/>
      <c r="AV161" s="78"/>
      <c r="AW161" s="33"/>
      <c r="AX161" s="77"/>
      <c r="AY161" s="39"/>
      <c r="AZ161" s="39"/>
      <c r="BA161" s="76"/>
      <c r="BB161" s="39"/>
      <c r="BC161" s="78"/>
      <c r="BD161" s="33"/>
      <c r="BE161" s="77"/>
      <c r="BF161" s="39"/>
      <c r="BG161" s="39"/>
      <c r="BH161" s="76"/>
      <c r="BI161" s="39"/>
      <c r="BJ161" s="78"/>
      <c r="BK161" s="33"/>
    </row>
    <row r="162" spans="1:63" x14ac:dyDescent="0.35">
      <c r="A162" s="77"/>
      <c r="B162" s="39"/>
      <c r="C162" s="39"/>
      <c r="D162" s="39"/>
      <c r="E162" s="39"/>
      <c r="F162" s="73"/>
      <c r="G162" s="95">
        <f>Table148745323334353633132333435373[[#This Row],[Hours Worked]]*Table148745323334353633132333435373[[#This Row],[Rate]]</f>
        <v>0</v>
      </c>
      <c r="H162" s="116"/>
      <c r="I162" s="118">
        <f>IF(Table148745323334353633132333435373[[#This Row],[Equipment Used (Dropdown)]] &lt;&gt; "", RIGHT(Table148745323334353633132333435373[[#This Row],[Equipment Used (Dropdown)]],6),0)</f>
        <v>0</v>
      </c>
      <c r="J162" s="94"/>
      <c r="K162" s="95">
        <f>Table148745323334353633132333435373[[#This Row],[Rate (Auto selects)]]*Table148745323334353633132333435373[[#This Row],[Hours Used]]</f>
        <v>0</v>
      </c>
      <c r="S162" s="33"/>
      <c r="T162" s="39"/>
      <c r="U162" s="39"/>
      <c r="V162" s="39"/>
      <c r="W162" s="39"/>
      <c r="X162" s="39"/>
      <c r="Y162" s="112">
        <f>IF(X162 &lt;&gt; "", RIGHT(Table1577531128384858688182838485878[[#This Row],[Class (Dropdown)]],6),0)</f>
        <v>0</v>
      </c>
      <c r="Z162" s="108"/>
      <c r="AA162" s="107"/>
      <c r="AB162" s="111">
        <f>Table1577531128384858688182838485878[[#This Row],[Rate (Auto fill)]]*Table1577531128384858688182838485878[[#This Row],[Hours Groomed]]</f>
        <v>0</v>
      </c>
      <c r="AC162" s="32"/>
      <c r="AE162" s="85"/>
      <c r="AF162" s="85"/>
      <c r="AI162" s="33"/>
      <c r="AJ162" s="39"/>
      <c r="AK162" s="39"/>
      <c r="AL162" s="39"/>
      <c r="AM162" s="76"/>
      <c r="AN162" s="39"/>
      <c r="AO162" s="39"/>
      <c r="AP162" s="33"/>
      <c r="AQ162" s="77"/>
      <c r="AR162" s="39"/>
      <c r="AS162" s="39"/>
      <c r="AT162" s="76"/>
      <c r="AU162" s="39"/>
      <c r="AV162" s="78"/>
      <c r="AW162" s="33"/>
      <c r="AX162" s="77"/>
      <c r="AY162" s="39"/>
      <c r="AZ162" s="39"/>
      <c r="BA162" s="76"/>
      <c r="BB162" s="39"/>
      <c r="BC162" s="78"/>
      <c r="BD162" s="33"/>
      <c r="BE162" s="77"/>
      <c r="BF162" s="39"/>
      <c r="BG162" s="39"/>
      <c r="BH162" s="76"/>
      <c r="BI162" s="39"/>
      <c r="BJ162" s="78"/>
      <c r="BK162" s="33"/>
    </row>
    <row r="163" spans="1:63" x14ac:dyDescent="0.35">
      <c r="A163" s="77"/>
      <c r="B163" s="39"/>
      <c r="C163" s="39"/>
      <c r="D163" s="39"/>
      <c r="E163" s="39"/>
      <c r="F163" s="73"/>
      <c r="G163" s="95">
        <f>Table148745323334353633132333435373[[#This Row],[Hours Worked]]*Table148745323334353633132333435373[[#This Row],[Rate]]</f>
        <v>0</v>
      </c>
      <c r="H163" s="116"/>
      <c r="I163" s="118">
        <f>IF(Table148745323334353633132333435373[[#This Row],[Equipment Used (Dropdown)]] &lt;&gt; "", RIGHT(Table148745323334353633132333435373[[#This Row],[Equipment Used (Dropdown)]],6),0)</f>
        <v>0</v>
      </c>
      <c r="J163" s="94"/>
      <c r="K163" s="95">
        <f>Table148745323334353633132333435373[[#This Row],[Rate (Auto selects)]]*Table148745323334353633132333435373[[#This Row],[Hours Used]]</f>
        <v>0</v>
      </c>
      <c r="S163" s="33"/>
      <c r="T163" s="39"/>
      <c r="U163" s="39"/>
      <c r="V163" s="39"/>
      <c r="W163" s="39"/>
      <c r="X163" s="39"/>
      <c r="Y163" s="112">
        <f>IF(X163 &lt;&gt; "", RIGHT(Table1577531128384858688182838485878[[#This Row],[Class (Dropdown)]],6),0)</f>
        <v>0</v>
      </c>
      <c r="Z163" s="108"/>
      <c r="AA163" s="107"/>
      <c r="AB163" s="111">
        <f>Table1577531128384858688182838485878[[#This Row],[Rate (Auto fill)]]*Table1577531128384858688182838485878[[#This Row],[Hours Groomed]]</f>
        <v>0</v>
      </c>
      <c r="AC163" s="32"/>
      <c r="AE163" s="85"/>
      <c r="AF163" s="85"/>
      <c r="AI163" s="33"/>
      <c r="AJ163" s="39"/>
      <c r="AK163" s="39"/>
      <c r="AL163" s="39"/>
      <c r="AM163" s="76"/>
      <c r="AN163" s="39"/>
      <c r="AO163" s="39"/>
      <c r="AP163" s="33"/>
      <c r="AQ163" s="77"/>
      <c r="AR163" s="39"/>
      <c r="AS163" s="39"/>
      <c r="AT163" s="76"/>
      <c r="AU163" s="39"/>
      <c r="AV163" s="78"/>
      <c r="AW163" s="33"/>
      <c r="AX163" s="77"/>
      <c r="AY163" s="39"/>
      <c r="AZ163" s="39"/>
      <c r="BA163" s="76"/>
      <c r="BB163" s="39"/>
      <c r="BC163" s="78"/>
      <c r="BD163" s="33"/>
      <c r="BE163" s="77"/>
      <c r="BF163" s="39"/>
      <c r="BG163" s="39"/>
      <c r="BH163" s="76"/>
      <c r="BI163" s="39"/>
      <c r="BJ163" s="78"/>
      <c r="BK163" s="33"/>
    </row>
    <row r="164" spans="1:63" x14ac:dyDescent="0.35">
      <c r="A164" s="77"/>
      <c r="B164" s="39"/>
      <c r="C164" s="39"/>
      <c r="D164" s="39"/>
      <c r="E164" s="39"/>
      <c r="F164" s="73"/>
      <c r="G164" s="95">
        <f>Table148745323334353633132333435373[[#This Row],[Hours Worked]]*Table148745323334353633132333435373[[#This Row],[Rate]]</f>
        <v>0</v>
      </c>
      <c r="H164" s="116"/>
      <c r="I164" s="118">
        <f>IF(Table148745323334353633132333435373[[#This Row],[Equipment Used (Dropdown)]] &lt;&gt; "", RIGHT(Table148745323334353633132333435373[[#This Row],[Equipment Used (Dropdown)]],6),0)</f>
        <v>0</v>
      </c>
      <c r="J164" s="94"/>
      <c r="K164" s="95">
        <f>Table148745323334353633132333435373[[#This Row],[Rate (Auto selects)]]*Table148745323334353633132333435373[[#This Row],[Hours Used]]</f>
        <v>0</v>
      </c>
      <c r="S164" s="33"/>
      <c r="T164" s="39"/>
      <c r="U164" s="39"/>
      <c r="V164" s="39"/>
      <c r="W164" s="39"/>
      <c r="X164" s="39"/>
      <c r="Y164" s="112">
        <f>IF(X164 &lt;&gt; "", RIGHT(Table1577531128384858688182838485878[[#This Row],[Class (Dropdown)]],6),0)</f>
        <v>0</v>
      </c>
      <c r="Z164" s="108"/>
      <c r="AA164" s="107"/>
      <c r="AB164" s="111">
        <f>Table1577531128384858688182838485878[[#This Row],[Rate (Auto fill)]]*Table1577531128384858688182838485878[[#This Row],[Hours Groomed]]</f>
        <v>0</v>
      </c>
      <c r="AC164" s="32"/>
      <c r="AE164" s="85"/>
      <c r="AF164" s="85"/>
      <c r="AI164" s="33"/>
      <c r="AJ164" s="39"/>
      <c r="AK164" s="39"/>
      <c r="AL164" s="39"/>
      <c r="AM164" s="76"/>
      <c r="AN164" s="39"/>
      <c r="AO164" s="39"/>
      <c r="AP164" s="33"/>
      <c r="AQ164" s="77"/>
      <c r="AR164" s="39"/>
      <c r="AS164" s="39"/>
      <c r="AT164" s="76"/>
      <c r="AU164" s="39"/>
      <c r="AV164" s="78"/>
      <c r="AW164" s="33"/>
      <c r="AX164" s="77"/>
      <c r="AY164" s="39"/>
      <c r="AZ164" s="39"/>
      <c r="BA164" s="76"/>
      <c r="BB164" s="39"/>
      <c r="BC164" s="78"/>
      <c r="BD164" s="33"/>
      <c r="BE164" s="77"/>
      <c r="BF164" s="39"/>
      <c r="BG164" s="39"/>
      <c r="BH164" s="76"/>
      <c r="BI164" s="39"/>
      <c r="BJ164" s="78"/>
      <c r="BK164" s="33"/>
    </row>
    <row r="165" spans="1:63" x14ac:dyDescent="0.35">
      <c r="A165" s="77"/>
      <c r="B165" s="39"/>
      <c r="C165" s="39"/>
      <c r="D165" s="39"/>
      <c r="E165" s="39"/>
      <c r="F165" s="73"/>
      <c r="G165" s="95">
        <f>Table148745323334353633132333435373[[#This Row],[Hours Worked]]*Table148745323334353633132333435373[[#This Row],[Rate]]</f>
        <v>0</v>
      </c>
      <c r="H165" s="116"/>
      <c r="I165" s="118">
        <f>IF(Table148745323334353633132333435373[[#This Row],[Equipment Used (Dropdown)]] &lt;&gt; "", RIGHT(Table148745323334353633132333435373[[#This Row],[Equipment Used (Dropdown)]],6),0)</f>
        <v>0</v>
      </c>
      <c r="J165" s="94"/>
      <c r="K165" s="95">
        <f>Table148745323334353633132333435373[[#This Row],[Rate (Auto selects)]]*Table148745323334353633132333435373[[#This Row],[Hours Used]]</f>
        <v>0</v>
      </c>
      <c r="S165" s="33"/>
      <c r="T165" s="39"/>
      <c r="U165" s="39"/>
      <c r="V165" s="39"/>
      <c r="W165" s="39"/>
      <c r="X165" s="39"/>
      <c r="Y165" s="112">
        <f>IF(X165 &lt;&gt; "", RIGHT(Table1577531128384858688182838485878[[#This Row],[Class (Dropdown)]],6),0)</f>
        <v>0</v>
      </c>
      <c r="Z165" s="108"/>
      <c r="AA165" s="107"/>
      <c r="AB165" s="111">
        <f>Table1577531128384858688182838485878[[#This Row],[Rate (Auto fill)]]*Table1577531128384858688182838485878[[#This Row],[Hours Groomed]]</f>
        <v>0</v>
      </c>
      <c r="AC165" s="32"/>
      <c r="AE165" s="85"/>
      <c r="AF165" s="85"/>
      <c r="AI165" s="33"/>
      <c r="AJ165" s="39"/>
      <c r="AK165" s="39"/>
      <c r="AL165" s="39"/>
      <c r="AM165" s="76"/>
      <c r="AN165" s="39"/>
      <c r="AO165" s="39"/>
      <c r="AP165" s="33"/>
      <c r="AQ165" s="77"/>
      <c r="AR165" s="39"/>
      <c r="AS165" s="39"/>
      <c r="AT165" s="76"/>
      <c r="AU165" s="39"/>
      <c r="AV165" s="78"/>
      <c r="AW165" s="33"/>
      <c r="AX165" s="77"/>
      <c r="AY165" s="39"/>
      <c r="AZ165" s="39"/>
      <c r="BA165" s="76"/>
      <c r="BB165" s="39"/>
      <c r="BC165" s="78"/>
      <c r="BD165" s="33"/>
      <c r="BE165" s="77"/>
      <c r="BF165" s="39"/>
      <c r="BG165" s="39"/>
      <c r="BH165" s="76"/>
      <c r="BI165" s="39"/>
      <c r="BJ165" s="78"/>
      <c r="BK165" s="33"/>
    </row>
    <row r="166" spans="1:63" x14ac:dyDescent="0.35">
      <c r="A166" s="77"/>
      <c r="B166" s="39"/>
      <c r="C166" s="39"/>
      <c r="D166" s="39"/>
      <c r="E166" s="39"/>
      <c r="F166" s="73"/>
      <c r="G166" s="95">
        <f>Table148745323334353633132333435373[[#This Row],[Hours Worked]]*Table148745323334353633132333435373[[#This Row],[Rate]]</f>
        <v>0</v>
      </c>
      <c r="H166" s="116"/>
      <c r="I166" s="118">
        <f>IF(Table148745323334353633132333435373[[#This Row],[Equipment Used (Dropdown)]] &lt;&gt; "", RIGHT(Table148745323334353633132333435373[[#This Row],[Equipment Used (Dropdown)]],6),0)</f>
        <v>0</v>
      </c>
      <c r="J166" s="94"/>
      <c r="K166" s="95">
        <f>Table148745323334353633132333435373[[#This Row],[Rate (Auto selects)]]*Table148745323334353633132333435373[[#This Row],[Hours Used]]</f>
        <v>0</v>
      </c>
      <c r="S166" s="33"/>
      <c r="T166" s="39"/>
      <c r="U166" s="39"/>
      <c r="V166" s="39"/>
      <c r="W166" s="39"/>
      <c r="X166" s="39"/>
      <c r="Y166" s="112">
        <f>IF(X166 &lt;&gt; "", RIGHT(Table1577531128384858688182838485878[[#This Row],[Class (Dropdown)]],6),0)</f>
        <v>0</v>
      </c>
      <c r="Z166" s="108"/>
      <c r="AA166" s="107"/>
      <c r="AB166" s="111">
        <f>Table1577531128384858688182838485878[[#This Row],[Rate (Auto fill)]]*Table1577531128384858688182838485878[[#This Row],[Hours Groomed]]</f>
        <v>0</v>
      </c>
      <c r="AC166" s="32"/>
      <c r="AE166" s="85"/>
      <c r="AF166" s="85"/>
      <c r="AI166" s="33"/>
      <c r="AJ166" s="39"/>
      <c r="AK166" s="39"/>
      <c r="AL166" s="39"/>
      <c r="AM166" s="76"/>
      <c r="AN166" s="39"/>
      <c r="AO166" s="39"/>
      <c r="AP166" s="33"/>
      <c r="AQ166" s="77"/>
      <c r="AR166" s="39"/>
      <c r="AS166" s="39"/>
      <c r="AT166" s="76"/>
      <c r="AU166" s="39"/>
      <c r="AV166" s="78"/>
      <c r="AW166" s="33"/>
      <c r="AX166" s="77"/>
      <c r="AY166" s="39"/>
      <c r="AZ166" s="39"/>
      <c r="BA166" s="76"/>
      <c r="BB166" s="39"/>
      <c r="BC166" s="78"/>
      <c r="BD166" s="33"/>
      <c r="BE166" s="77"/>
      <c r="BF166" s="39"/>
      <c r="BG166" s="39"/>
      <c r="BH166" s="76"/>
      <c r="BI166" s="39"/>
      <c r="BJ166" s="78"/>
      <c r="BK166" s="33"/>
    </row>
    <row r="167" spans="1:63" x14ac:dyDescent="0.35">
      <c r="A167" s="77"/>
      <c r="B167" s="39"/>
      <c r="C167" s="39"/>
      <c r="D167" s="39"/>
      <c r="E167" s="39"/>
      <c r="F167" s="73"/>
      <c r="G167" s="95">
        <f>Table148745323334353633132333435373[[#This Row],[Hours Worked]]*Table148745323334353633132333435373[[#This Row],[Rate]]</f>
        <v>0</v>
      </c>
      <c r="H167" s="116"/>
      <c r="I167" s="118">
        <f>IF(Table148745323334353633132333435373[[#This Row],[Equipment Used (Dropdown)]] &lt;&gt; "", RIGHT(Table148745323334353633132333435373[[#This Row],[Equipment Used (Dropdown)]],6),0)</f>
        <v>0</v>
      </c>
      <c r="J167" s="94"/>
      <c r="K167" s="95">
        <f>Table148745323334353633132333435373[[#This Row],[Rate (Auto selects)]]*Table148745323334353633132333435373[[#This Row],[Hours Used]]</f>
        <v>0</v>
      </c>
      <c r="S167" s="33"/>
      <c r="T167" s="39"/>
      <c r="U167" s="39"/>
      <c r="V167" s="39"/>
      <c r="W167" s="39"/>
      <c r="X167" s="39"/>
      <c r="Y167" s="112">
        <f>IF(X167 &lt;&gt; "", RIGHT(Table1577531128384858688182838485878[[#This Row],[Class (Dropdown)]],6),0)</f>
        <v>0</v>
      </c>
      <c r="Z167" s="108"/>
      <c r="AA167" s="107"/>
      <c r="AB167" s="111">
        <f>Table1577531128384858688182838485878[[#This Row],[Rate (Auto fill)]]*Table1577531128384858688182838485878[[#This Row],[Hours Groomed]]</f>
        <v>0</v>
      </c>
      <c r="AC167" s="32"/>
      <c r="AE167" s="85"/>
      <c r="AF167" s="85"/>
      <c r="AI167" s="33"/>
      <c r="AJ167" s="39"/>
      <c r="AK167" s="39"/>
      <c r="AL167" s="39"/>
      <c r="AM167" s="76"/>
      <c r="AN167" s="39"/>
      <c r="AO167" s="39"/>
      <c r="AP167" s="33"/>
      <c r="AQ167" s="77"/>
      <c r="AR167" s="39"/>
      <c r="AS167" s="39"/>
      <c r="AT167" s="76"/>
      <c r="AU167" s="39"/>
      <c r="AV167" s="78"/>
      <c r="AW167" s="33"/>
      <c r="AX167" s="77"/>
      <c r="AY167" s="39"/>
      <c r="AZ167" s="39"/>
      <c r="BA167" s="76"/>
      <c r="BB167" s="39"/>
      <c r="BC167" s="78"/>
      <c r="BD167" s="33"/>
      <c r="BE167" s="77"/>
      <c r="BF167" s="39"/>
      <c r="BG167" s="39"/>
      <c r="BH167" s="76"/>
      <c r="BI167" s="39"/>
      <c r="BJ167" s="78"/>
      <c r="BK167" s="33"/>
    </row>
    <row r="168" spans="1:63" x14ac:dyDescent="0.35">
      <c r="A168" s="77"/>
      <c r="B168" s="39"/>
      <c r="C168" s="39"/>
      <c r="D168" s="39"/>
      <c r="E168" s="39"/>
      <c r="F168" s="73"/>
      <c r="G168" s="95">
        <f>Table148745323334353633132333435373[[#This Row],[Hours Worked]]*Table148745323334353633132333435373[[#This Row],[Rate]]</f>
        <v>0</v>
      </c>
      <c r="H168" s="116"/>
      <c r="I168" s="118">
        <f>IF(Table148745323334353633132333435373[[#This Row],[Equipment Used (Dropdown)]] &lt;&gt; "", RIGHT(Table148745323334353633132333435373[[#This Row],[Equipment Used (Dropdown)]],6),0)</f>
        <v>0</v>
      </c>
      <c r="J168" s="94"/>
      <c r="K168" s="95">
        <f>Table148745323334353633132333435373[[#This Row],[Rate (Auto selects)]]*Table148745323334353633132333435373[[#This Row],[Hours Used]]</f>
        <v>0</v>
      </c>
      <c r="S168" s="33"/>
      <c r="T168" s="39"/>
      <c r="U168" s="39"/>
      <c r="V168" s="39"/>
      <c r="W168" s="39"/>
      <c r="X168" s="39"/>
      <c r="Y168" s="112">
        <f>IF(X168 &lt;&gt; "", RIGHT(Table1577531128384858688182838485878[[#This Row],[Class (Dropdown)]],6),0)</f>
        <v>0</v>
      </c>
      <c r="Z168" s="108"/>
      <c r="AA168" s="107"/>
      <c r="AB168" s="111">
        <f>Table1577531128384858688182838485878[[#This Row],[Rate (Auto fill)]]*Table1577531128384858688182838485878[[#This Row],[Hours Groomed]]</f>
        <v>0</v>
      </c>
      <c r="AC168" s="32"/>
      <c r="AE168" s="85"/>
      <c r="AF168" s="85"/>
      <c r="AI168" s="33"/>
      <c r="AJ168" s="39"/>
      <c r="AK168" s="39"/>
      <c r="AL168" s="39"/>
      <c r="AM168" s="76"/>
      <c r="AN168" s="39"/>
      <c r="AO168" s="39"/>
      <c r="AP168" s="33"/>
      <c r="AQ168" s="77"/>
      <c r="AR168" s="39"/>
      <c r="AS168" s="39"/>
      <c r="AT168" s="76"/>
      <c r="AU168" s="39"/>
      <c r="AV168" s="78"/>
      <c r="AW168" s="33"/>
      <c r="AX168" s="77"/>
      <c r="AY168" s="39"/>
      <c r="AZ168" s="39"/>
      <c r="BA168" s="76"/>
      <c r="BB168" s="39"/>
      <c r="BC168" s="78"/>
      <c r="BD168" s="33"/>
      <c r="BE168" s="77"/>
      <c r="BF168" s="39"/>
      <c r="BG168" s="39"/>
      <c r="BH168" s="76"/>
      <c r="BI168" s="39"/>
      <c r="BJ168" s="78"/>
      <c r="BK168" s="33"/>
    </row>
    <row r="169" spans="1:63" x14ac:dyDescent="0.35">
      <c r="A169" s="77"/>
      <c r="B169" s="39"/>
      <c r="C169" s="39"/>
      <c r="D169" s="39"/>
      <c r="E169" s="39"/>
      <c r="F169" s="73"/>
      <c r="G169" s="95">
        <f>Table148745323334353633132333435373[[#This Row],[Hours Worked]]*Table148745323334353633132333435373[[#This Row],[Rate]]</f>
        <v>0</v>
      </c>
      <c r="H169" s="116"/>
      <c r="I169" s="118">
        <f>IF(Table148745323334353633132333435373[[#This Row],[Equipment Used (Dropdown)]] &lt;&gt; "", RIGHT(Table148745323334353633132333435373[[#This Row],[Equipment Used (Dropdown)]],6),0)</f>
        <v>0</v>
      </c>
      <c r="J169" s="94"/>
      <c r="K169" s="95">
        <f>Table148745323334353633132333435373[[#This Row],[Rate (Auto selects)]]*Table148745323334353633132333435373[[#This Row],[Hours Used]]</f>
        <v>0</v>
      </c>
      <c r="S169" s="33"/>
      <c r="T169" s="39"/>
      <c r="U169" s="39"/>
      <c r="V169" s="39"/>
      <c r="W169" s="39"/>
      <c r="X169" s="39"/>
      <c r="Y169" s="112">
        <f>IF(X169 &lt;&gt; "", RIGHT(Table1577531128384858688182838485878[[#This Row],[Class (Dropdown)]],6),0)</f>
        <v>0</v>
      </c>
      <c r="Z169" s="108"/>
      <c r="AA169" s="107"/>
      <c r="AB169" s="111">
        <f>Table1577531128384858688182838485878[[#This Row],[Rate (Auto fill)]]*Table1577531128384858688182838485878[[#This Row],[Hours Groomed]]</f>
        <v>0</v>
      </c>
      <c r="AC169" s="32"/>
      <c r="AE169" s="85"/>
      <c r="AF169" s="85"/>
      <c r="AI169" s="33"/>
      <c r="AJ169" s="39"/>
      <c r="AK169" s="39"/>
      <c r="AL169" s="39"/>
      <c r="AM169" s="76"/>
      <c r="AN169" s="39"/>
      <c r="AO169" s="39"/>
      <c r="AP169" s="33"/>
      <c r="AQ169" s="77"/>
      <c r="AR169" s="39"/>
      <c r="AS169" s="39"/>
      <c r="AT169" s="76"/>
      <c r="AU169" s="39"/>
      <c r="AV169" s="78"/>
      <c r="AW169" s="33"/>
      <c r="AX169" s="77"/>
      <c r="AY169" s="39"/>
      <c r="AZ169" s="39"/>
      <c r="BA169" s="76"/>
      <c r="BB169" s="39"/>
      <c r="BC169" s="78"/>
      <c r="BD169" s="33"/>
      <c r="BE169" s="77"/>
      <c r="BF169" s="39"/>
      <c r="BG169" s="39"/>
      <c r="BH169" s="76"/>
      <c r="BI169" s="39"/>
      <c r="BJ169" s="78"/>
      <c r="BK169" s="33"/>
    </row>
    <row r="170" spans="1:63" x14ac:dyDescent="0.35">
      <c r="A170" s="77"/>
      <c r="B170" s="39"/>
      <c r="C170" s="39"/>
      <c r="D170" s="39"/>
      <c r="E170" s="39"/>
      <c r="F170" s="73"/>
      <c r="G170" s="95">
        <f>Table148745323334353633132333435373[[#This Row],[Hours Worked]]*Table148745323334353633132333435373[[#This Row],[Rate]]</f>
        <v>0</v>
      </c>
      <c r="H170" s="116"/>
      <c r="I170" s="118">
        <f>IF(Table148745323334353633132333435373[[#This Row],[Equipment Used (Dropdown)]] &lt;&gt; "", RIGHT(Table148745323334353633132333435373[[#This Row],[Equipment Used (Dropdown)]],6),0)</f>
        <v>0</v>
      </c>
      <c r="J170" s="94"/>
      <c r="K170" s="95">
        <f>Table148745323334353633132333435373[[#This Row],[Rate (Auto selects)]]*Table148745323334353633132333435373[[#This Row],[Hours Used]]</f>
        <v>0</v>
      </c>
      <c r="S170" s="33"/>
      <c r="T170" s="39"/>
      <c r="U170" s="39"/>
      <c r="V170" s="39"/>
      <c r="W170" s="39"/>
      <c r="X170" s="39"/>
      <c r="Y170" s="112">
        <f>IF(X170 &lt;&gt; "", RIGHT(Table1577531128384858688182838485878[[#This Row],[Class (Dropdown)]],6),0)</f>
        <v>0</v>
      </c>
      <c r="Z170" s="108"/>
      <c r="AA170" s="107"/>
      <c r="AB170" s="111">
        <f>Table1577531128384858688182838485878[[#This Row],[Rate (Auto fill)]]*Table1577531128384858688182838485878[[#This Row],[Hours Groomed]]</f>
        <v>0</v>
      </c>
      <c r="AC170" s="32"/>
      <c r="AE170" s="85"/>
      <c r="AF170" s="85"/>
      <c r="AI170" s="33"/>
      <c r="AJ170" s="39"/>
      <c r="AK170" s="39"/>
      <c r="AL170" s="39"/>
      <c r="AM170" s="76"/>
      <c r="AN170" s="39"/>
      <c r="AO170" s="39"/>
      <c r="AP170" s="33"/>
      <c r="AQ170" s="77"/>
      <c r="AR170" s="39"/>
      <c r="AS170" s="39"/>
      <c r="AT170" s="76"/>
      <c r="AU170" s="39"/>
      <c r="AV170" s="78"/>
      <c r="AW170" s="33"/>
      <c r="AX170" s="77"/>
      <c r="AY170" s="39"/>
      <c r="AZ170" s="39"/>
      <c r="BA170" s="76"/>
      <c r="BB170" s="39"/>
      <c r="BC170" s="78"/>
      <c r="BD170" s="33"/>
      <c r="BE170" s="77"/>
      <c r="BF170" s="39"/>
      <c r="BG170" s="39"/>
      <c r="BH170" s="76"/>
      <c r="BI170" s="39"/>
      <c r="BJ170" s="78"/>
      <c r="BK170" s="33"/>
    </row>
    <row r="171" spans="1:63" x14ac:dyDescent="0.35">
      <c r="A171" s="77"/>
      <c r="B171" s="39"/>
      <c r="C171" s="39"/>
      <c r="D171" s="39"/>
      <c r="E171" s="39"/>
      <c r="F171" s="73"/>
      <c r="G171" s="95">
        <f>Table148745323334353633132333435373[[#This Row],[Hours Worked]]*Table148745323334353633132333435373[[#This Row],[Rate]]</f>
        <v>0</v>
      </c>
      <c r="H171" s="116"/>
      <c r="I171" s="118">
        <f>IF(Table148745323334353633132333435373[[#This Row],[Equipment Used (Dropdown)]] &lt;&gt; "", RIGHT(Table148745323334353633132333435373[[#This Row],[Equipment Used (Dropdown)]],6),0)</f>
        <v>0</v>
      </c>
      <c r="J171" s="94"/>
      <c r="K171" s="95">
        <f>Table148745323334353633132333435373[[#This Row],[Rate (Auto selects)]]*Table148745323334353633132333435373[[#This Row],[Hours Used]]</f>
        <v>0</v>
      </c>
      <c r="S171" s="33"/>
      <c r="T171" s="39"/>
      <c r="U171" s="39"/>
      <c r="V171" s="39"/>
      <c r="W171" s="39"/>
      <c r="X171" s="39"/>
      <c r="Y171" s="112">
        <f>IF(X171 &lt;&gt; "", RIGHT(Table1577531128384858688182838485878[[#This Row],[Class (Dropdown)]],6),0)</f>
        <v>0</v>
      </c>
      <c r="Z171" s="108"/>
      <c r="AA171" s="107"/>
      <c r="AB171" s="111">
        <f>Table1577531128384858688182838485878[[#This Row],[Rate (Auto fill)]]*Table1577531128384858688182838485878[[#This Row],[Hours Groomed]]</f>
        <v>0</v>
      </c>
      <c r="AC171" s="32"/>
      <c r="AE171" s="85"/>
      <c r="AF171" s="85"/>
      <c r="AI171" s="33"/>
      <c r="AJ171" s="39"/>
      <c r="AK171" s="39"/>
      <c r="AL171" s="39"/>
      <c r="AM171" s="76"/>
      <c r="AN171" s="39"/>
      <c r="AO171" s="39"/>
      <c r="AP171" s="33"/>
      <c r="AQ171" s="77"/>
      <c r="AR171" s="39"/>
      <c r="AS171" s="39"/>
      <c r="AT171" s="76"/>
      <c r="AU171" s="39"/>
      <c r="AV171" s="78"/>
      <c r="AW171" s="33"/>
      <c r="AX171" s="77"/>
      <c r="AY171" s="39"/>
      <c r="AZ171" s="39"/>
      <c r="BA171" s="76"/>
      <c r="BB171" s="39"/>
      <c r="BC171" s="78"/>
      <c r="BD171" s="33"/>
      <c r="BE171" s="77"/>
      <c r="BF171" s="39"/>
      <c r="BG171" s="39"/>
      <c r="BH171" s="76"/>
      <c r="BI171" s="39"/>
      <c r="BJ171" s="78"/>
      <c r="BK171" s="33"/>
    </row>
    <row r="172" spans="1:63" x14ac:dyDescent="0.35">
      <c r="A172" s="77"/>
      <c r="B172" s="39"/>
      <c r="C172" s="39"/>
      <c r="D172" s="39"/>
      <c r="E172" s="39"/>
      <c r="F172" s="73"/>
      <c r="G172" s="95">
        <f>Table148745323334353633132333435373[[#This Row],[Hours Worked]]*Table148745323334353633132333435373[[#This Row],[Rate]]</f>
        <v>0</v>
      </c>
      <c r="H172" s="116"/>
      <c r="I172" s="118">
        <f>IF(Table148745323334353633132333435373[[#This Row],[Equipment Used (Dropdown)]] &lt;&gt; "", RIGHT(Table148745323334353633132333435373[[#This Row],[Equipment Used (Dropdown)]],6),0)</f>
        <v>0</v>
      </c>
      <c r="J172" s="94"/>
      <c r="K172" s="95">
        <f>Table148745323334353633132333435373[[#This Row],[Rate (Auto selects)]]*Table148745323334353633132333435373[[#This Row],[Hours Used]]</f>
        <v>0</v>
      </c>
      <c r="S172" s="33"/>
      <c r="T172" s="39"/>
      <c r="U172" s="39"/>
      <c r="V172" s="39"/>
      <c r="W172" s="39"/>
      <c r="X172" s="39"/>
      <c r="Y172" s="112">
        <f>IF(X172 &lt;&gt; "", RIGHT(Table1577531128384858688182838485878[[#This Row],[Class (Dropdown)]],6),0)</f>
        <v>0</v>
      </c>
      <c r="Z172" s="108"/>
      <c r="AA172" s="107"/>
      <c r="AB172" s="111">
        <f>Table1577531128384858688182838485878[[#This Row],[Rate (Auto fill)]]*Table1577531128384858688182838485878[[#This Row],[Hours Groomed]]</f>
        <v>0</v>
      </c>
      <c r="AC172" s="32"/>
      <c r="AE172" s="85"/>
      <c r="AF172" s="85"/>
      <c r="AI172" s="33"/>
      <c r="AJ172" s="39"/>
      <c r="AK172" s="39"/>
      <c r="AL172" s="39"/>
      <c r="AM172" s="76"/>
      <c r="AN172" s="39"/>
      <c r="AO172" s="39"/>
      <c r="AP172" s="33"/>
      <c r="AQ172" s="77"/>
      <c r="AR172" s="39"/>
      <c r="AS172" s="39"/>
      <c r="AT172" s="76"/>
      <c r="AU172" s="39"/>
      <c r="AV172" s="78"/>
      <c r="AW172" s="33"/>
      <c r="AX172" s="77"/>
      <c r="AY172" s="39"/>
      <c r="AZ172" s="39"/>
      <c r="BA172" s="76"/>
      <c r="BB172" s="39"/>
      <c r="BC172" s="78"/>
      <c r="BD172" s="33"/>
      <c r="BE172" s="77"/>
      <c r="BF172" s="39"/>
      <c r="BG172" s="39"/>
      <c r="BH172" s="76"/>
      <c r="BI172" s="39"/>
      <c r="BJ172" s="78"/>
      <c r="BK172" s="33"/>
    </row>
    <row r="173" spans="1:63" x14ac:dyDescent="0.35">
      <c r="A173" s="77"/>
      <c r="B173" s="39"/>
      <c r="C173" s="39"/>
      <c r="D173" s="39"/>
      <c r="E173" s="39"/>
      <c r="F173" s="73"/>
      <c r="G173" s="95">
        <f>Table148745323334353633132333435373[[#This Row],[Hours Worked]]*Table148745323334353633132333435373[[#This Row],[Rate]]</f>
        <v>0</v>
      </c>
      <c r="H173" s="116"/>
      <c r="I173" s="118">
        <f>IF(Table148745323334353633132333435373[[#This Row],[Equipment Used (Dropdown)]] &lt;&gt; "", RIGHT(Table148745323334353633132333435373[[#This Row],[Equipment Used (Dropdown)]],6),0)</f>
        <v>0</v>
      </c>
      <c r="J173" s="94"/>
      <c r="K173" s="95">
        <f>Table148745323334353633132333435373[[#This Row],[Rate (Auto selects)]]*Table148745323334353633132333435373[[#This Row],[Hours Used]]</f>
        <v>0</v>
      </c>
      <c r="S173" s="33"/>
      <c r="T173" s="39"/>
      <c r="U173" s="39"/>
      <c r="V173" s="39"/>
      <c r="W173" s="39"/>
      <c r="X173" s="39"/>
      <c r="Y173" s="112">
        <f>IF(X173 &lt;&gt; "", RIGHT(Table1577531128384858688182838485878[[#This Row],[Class (Dropdown)]],6),0)</f>
        <v>0</v>
      </c>
      <c r="Z173" s="108"/>
      <c r="AA173" s="107"/>
      <c r="AB173" s="111">
        <f>Table1577531128384858688182838485878[[#This Row],[Rate (Auto fill)]]*Table1577531128384858688182838485878[[#This Row],[Hours Groomed]]</f>
        <v>0</v>
      </c>
      <c r="AC173" s="32"/>
      <c r="AE173" s="85"/>
      <c r="AF173" s="85"/>
      <c r="AI173" s="33"/>
      <c r="AJ173" s="39"/>
      <c r="AK173" s="39"/>
      <c r="AL173" s="39"/>
      <c r="AM173" s="76"/>
      <c r="AN173" s="39"/>
      <c r="AO173" s="39"/>
      <c r="AP173" s="33"/>
      <c r="AQ173" s="77"/>
      <c r="AR173" s="39"/>
      <c r="AS173" s="39"/>
      <c r="AT173" s="76"/>
      <c r="AU173" s="39"/>
      <c r="AV173" s="78"/>
      <c r="AW173" s="33"/>
      <c r="AX173" s="77"/>
      <c r="AY173" s="39"/>
      <c r="AZ173" s="39"/>
      <c r="BA173" s="76"/>
      <c r="BB173" s="39"/>
      <c r="BC173" s="78"/>
      <c r="BD173" s="33"/>
      <c r="BE173" s="77"/>
      <c r="BF173" s="39"/>
      <c r="BG173" s="39"/>
      <c r="BH173" s="76"/>
      <c r="BI173" s="39"/>
      <c r="BJ173" s="78"/>
      <c r="BK173" s="33"/>
    </row>
    <row r="174" spans="1:63" x14ac:dyDescent="0.35">
      <c r="A174" s="77"/>
      <c r="B174" s="39"/>
      <c r="C174" s="39"/>
      <c r="D174" s="39"/>
      <c r="E174" s="39"/>
      <c r="F174" s="73"/>
      <c r="G174" s="95">
        <f>Table148745323334353633132333435373[[#This Row],[Hours Worked]]*Table148745323334353633132333435373[[#This Row],[Rate]]</f>
        <v>0</v>
      </c>
      <c r="H174" s="116"/>
      <c r="I174" s="118">
        <f>IF(Table148745323334353633132333435373[[#This Row],[Equipment Used (Dropdown)]] &lt;&gt; "", RIGHT(Table148745323334353633132333435373[[#This Row],[Equipment Used (Dropdown)]],6),0)</f>
        <v>0</v>
      </c>
      <c r="J174" s="94"/>
      <c r="K174" s="95">
        <f>Table148745323334353633132333435373[[#This Row],[Rate (Auto selects)]]*Table148745323334353633132333435373[[#This Row],[Hours Used]]</f>
        <v>0</v>
      </c>
      <c r="S174" s="33"/>
      <c r="T174" s="39"/>
      <c r="U174" s="39"/>
      <c r="V174" s="39"/>
      <c r="W174" s="39"/>
      <c r="X174" s="39"/>
      <c r="Y174" s="112">
        <f>IF(X174 &lt;&gt; "", RIGHT(Table1577531128384858688182838485878[[#This Row],[Class (Dropdown)]],6),0)</f>
        <v>0</v>
      </c>
      <c r="Z174" s="108"/>
      <c r="AA174" s="107"/>
      <c r="AB174" s="111">
        <f>Table1577531128384858688182838485878[[#This Row],[Rate (Auto fill)]]*Table1577531128384858688182838485878[[#This Row],[Hours Groomed]]</f>
        <v>0</v>
      </c>
      <c r="AC174" s="32"/>
      <c r="AE174" s="85"/>
      <c r="AF174" s="85"/>
      <c r="AI174" s="33"/>
      <c r="AJ174" s="39"/>
      <c r="AK174" s="39"/>
      <c r="AL174" s="39"/>
      <c r="AM174" s="76"/>
      <c r="AN174" s="39"/>
      <c r="AO174" s="39"/>
      <c r="AP174" s="33"/>
      <c r="AQ174" s="77"/>
      <c r="AR174" s="39"/>
      <c r="AS174" s="39"/>
      <c r="AT174" s="76"/>
      <c r="AU174" s="39"/>
      <c r="AV174" s="78"/>
      <c r="AW174" s="33"/>
      <c r="AX174" s="77"/>
      <c r="AY174" s="39"/>
      <c r="AZ174" s="39"/>
      <c r="BA174" s="76"/>
      <c r="BB174" s="39"/>
      <c r="BC174" s="78"/>
      <c r="BD174" s="33"/>
      <c r="BE174" s="77"/>
      <c r="BF174" s="39"/>
      <c r="BG174" s="39"/>
      <c r="BH174" s="76"/>
      <c r="BI174" s="39"/>
      <c r="BJ174" s="78"/>
      <c r="BK174" s="33"/>
    </row>
    <row r="175" spans="1:63" x14ac:dyDescent="0.35">
      <c r="A175" s="77"/>
      <c r="B175" s="39"/>
      <c r="C175" s="39"/>
      <c r="D175" s="39"/>
      <c r="E175" s="39"/>
      <c r="F175" s="73"/>
      <c r="G175" s="95">
        <f>Table148745323334353633132333435373[[#This Row],[Hours Worked]]*Table148745323334353633132333435373[[#This Row],[Rate]]</f>
        <v>0</v>
      </c>
      <c r="H175" s="116"/>
      <c r="I175" s="118">
        <f>IF(Table148745323334353633132333435373[[#This Row],[Equipment Used (Dropdown)]] &lt;&gt; "", RIGHT(Table148745323334353633132333435373[[#This Row],[Equipment Used (Dropdown)]],6),0)</f>
        <v>0</v>
      </c>
      <c r="J175" s="94"/>
      <c r="K175" s="95">
        <f>Table148745323334353633132333435373[[#This Row],[Rate (Auto selects)]]*Table148745323334353633132333435373[[#This Row],[Hours Used]]</f>
        <v>0</v>
      </c>
      <c r="S175" s="33"/>
      <c r="T175" s="39"/>
      <c r="U175" s="39"/>
      <c r="V175" s="39"/>
      <c r="W175" s="39"/>
      <c r="X175" s="39"/>
      <c r="Y175" s="112">
        <f>IF(X175 &lt;&gt; "", RIGHT(Table1577531128384858688182838485878[[#This Row],[Class (Dropdown)]],6),0)</f>
        <v>0</v>
      </c>
      <c r="Z175" s="108"/>
      <c r="AA175" s="107"/>
      <c r="AB175" s="111">
        <f>Table1577531128384858688182838485878[[#This Row],[Rate (Auto fill)]]*Table1577531128384858688182838485878[[#This Row],[Hours Groomed]]</f>
        <v>0</v>
      </c>
      <c r="AC175" s="32"/>
      <c r="AE175" s="85"/>
      <c r="AF175" s="85"/>
      <c r="AI175" s="33"/>
      <c r="AJ175" s="39"/>
      <c r="AK175" s="39"/>
      <c r="AL175" s="39"/>
      <c r="AM175" s="76"/>
      <c r="AN175" s="39"/>
      <c r="AO175" s="39"/>
      <c r="AP175" s="33"/>
      <c r="AQ175" s="77"/>
      <c r="AR175" s="39"/>
      <c r="AS175" s="39"/>
      <c r="AT175" s="76"/>
      <c r="AU175" s="39"/>
      <c r="AV175" s="78"/>
      <c r="AW175" s="33"/>
      <c r="AX175" s="77"/>
      <c r="AY175" s="39"/>
      <c r="AZ175" s="39"/>
      <c r="BA175" s="76"/>
      <c r="BB175" s="39"/>
      <c r="BC175" s="78"/>
      <c r="BD175" s="33"/>
      <c r="BE175" s="77"/>
      <c r="BF175" s="39"/>
      <c r="BG175" s="39"/>
      <c r="BH175" s="76"/>
      <c r="BI175" s="39"/>
      <c r="BJ175" s="78"/>
      <c r="BK175" s="33"/>
    </row>
    <row r="176" spans="1:63" x14ac:dyDescent="0.35">
      <c r="A176" s="77"/>
      <c r="B176" s="39"/>
      <c r="C176" s="39"/>
      <c r="D176" s="39"/>
      <c r="E176" s="39"/>
      <c r="F176" s="73"/>
      <c r="G176" s="95">
        <f>Table148745323334353633132333435373[[#This Row],[Hours Worked]]*Table148745323334353633132333435373[[#This Row],[Rate]]</f>
        <v>0</v>
      </c>
      <c r="H176" s="116"/>
      <c r="I176" s="118">
        <f>IF(Table148745323334353633132333435373[[#This Row],[Equipment Used (Dropdown)]] &lt;&gt; "", RIGHT(Table148745323334353633132333435373[[#This Row],[Equipment Used (Dropdown)]],6),0)</f>
        <v>0</v>
      </c>
      <c r="J176" s="94"/>
      <c r="K176" s="95">
        <f>Table148745323334353633132333435373[[#This Row],[Rate (Auto selects)]]*Table148745323334353633132333435373[[#This Row],[Hours Used]]</f>
        <v>0</v>
      </c>
      <c r="S176" s="33"/>
      <c r="T176" s="39"/>
      <c r="U176" s="39"/>
      <c r="V176" s="39"/>
      <c r="W176" s="39"/>
      <c r="X176" s="39"/>
      <c r="Y176" s="112">
        <f>IF(X176 &lt;&gt; "", RIGHT(Table1577531128384858688182838485878[[#This Row],[Class (Dropdown)]],6),0)</f>
        <v>0</v>
      </c>
      <c r="Z176" s="108"/>
      <c r="AA176" s="107"/>
      <c r="AB176" s="111">
        <f>Table1577531128384858688182838485878[[#This Row],[Rate (Auto fill)]]*Table1577531128384858688182838485878[[#This Row],[Hours Groomed]]</f>
        <v>0</v>
      </c>
      <c r="AC176" s="32"/>
      <c r="AE176" s="85"/>
      <c r="AF176" s="85"/>
      <c r="AI176" s="33"/>
      <c r="AJ176" s="39"/>
      <c r="AK176" s="39"/>
      <c r="AL176" s="39"/>
      <c r="AM176" s="76"/>
      <c r="AN176" s="39"/>
      <c r="AO176" s="39"/>
      <c r="AP176" s="33"/>
      <c r="AQ176" s="77"/>
      <c r="AR176" s="39"/>
      <c r="AS176" s="39"/>
      <c r="AT176" s="76"/>
      <c r="AU176" s="39"/>
      <c r="AV176" s="78"/>
      <c r="AW176" s="33"/>
      <c r="AX176" s="77"/>
      <c r="AY176" s="39"/>
      <c r="AZ176" s="39"/>
      <c r="BA176" s="76"/>
      <c r="BB176" s="39"/>
      <c r="BC176" s="78"/>
      <c r="BD176" s="33"/>
      <c r="BE176" s="77"/>
      <c r="BF176" s="39"/>
      <c r="BG176" s="39"/>
      <c r="BH176" s="76"/>
      <c r="BI176" s="39"/>
      <c r="BJ176" s="78"/>
      <c r="BK176" s="33"/>
    </row>
    <row r="177" spans="1:63" x14ac:dyDescent="0.35">
      <c r="A177" s="77"/>
      <c r="B177" s="39"/>
      <c r="C177" s="39"/>
      <c r="D177" s="39"/>
      <c r="E177" s="39"/>
      <c r="F177" s="73"/>
      <c r="G177" s="95">
        <f>Table148745323334353633132333435373[[#This Row],[Hours Worked]]*Table148745323334353633132333435373[[#This Row],[Rate]]</f>
        <v>0</v>
      </c>
      <c r="H177" s="116"/>
      <c r="I177" s="118">
        <f>IF(Table148745323334353633132333435373[[#This Row],[Equipment Used (Dropdown)]] &lt;&gt; "", RIGHT(Table148745323334353633132333435373[[#This Row],[Equipment Used (Dropdown)]],6),0)</f>
        <v>0</v>
      </c>
      <c r="J177" s="94"/>
      <c r="K177" s="95">
        <f>Table148745323334353633132333435373[[#This Row],[Rate (Auto selects)]]*Table148745323334353633132333435373[[#This Row],[Hours Used]]</f>
        <v>0</v>
      </c>
      <c r="S177" s="33"/>
      <c r="T177" s="39"/>
      <c r="U177" s="39"/>
      <c r="V177" s="39"/>
      <c r="W177" s="39"/>
      <c r="X177" s="39"/>
      <c r="Y177" s="112">
        <f>IF(X177 &lt;&gt; "", RIGHT(Table1577531128384858688182838485878[[#This Row],[Class (Dropdown)]],6),0)</f>
        <v>0</v>
      </c>
      <c r="Z177" s="108"/>
      <c r="AA177" s="107"/>
      <c r="AB177" s="111">
        <f>Table1577531128384858688182838485878[[#This Row],[Rate (Auto fill)]]*Table1577531128384858688182838485878[[#This Row],[Hours Groomed]]</f>
        <v>0</v>
      </c>
      <c r="AC177" s="32"/>
      <c r="AE177" s="85"/>
      <c r="AF177" s="85"/>
      <c r="AI177" s="33"/>
      <c r="AJ177" s="39"/>
      <c r="AK177" s="39"/>
      <c r="AL177" s="39"/>
      <c r="AM177" s="76"/>
      <c r="AN177" s="39"/>
      <c r="AO177" s="39"/>
      <c r="AP177" s="33"/>
      <c r="AQ177" s="77"/>
      <c r="AR177" s="39"/>
      <c r="AS177" s="39"/>
      <c r="AT177" s="76"/>
      <c r="AU177" s="39"/>
      <c r="AV177" s="78"/>
      <c r="AW177" s="33"/>
      <c r="AX177" s="77"/>
      <c r="AY177" s="39"/>
      <c r="AZ177" s="39"/>
      <c r="BA177" s="76"/>
      <c r="BB177" s="39"/>
      <c r="BC177" s="78"/>
      <c r="BD177" s="33"/>
      <c r="BE177" s="77"/>
      <c r="BF177" s="39"/>
      <c r="BG177" s="39"/>
      <c r="BH177" s="76"/>
      <c r="BI177" s="39"/>
      <c r="BJ177" s="78"/>
      <c r="BK177" s="33"/>
    </row>
    <row r="178" spans="1:63" x14ac:dyDescent="0.35">
      <c r="A178" s="77"/>
      <c r="B178" s="39"/>
      <c r="C178" s="39"/>
      <c r="D178" s="39"/>
      <c r="E178" s="39"/>
      <c r="F178" s="73"/>
      <c r="G178" s="95">
        <f>Table148745323334353633132333435373[[#This Row],[Hours Worked]]*Table148745323334353633132333435373[[#This Row],[Rate]]</f>
        <v>0</v>
      </c>
      <c r="H178" s="116"/>
      <c r="I178" s="118">
        <f>IF(Table148745323334353633132333435373[[#This Row],[Equipment Used (Dropdown)]] &lt;&gt; "", RIGHT(Table148745323334353633132333435373[[#This Row],[Equipment Used (Dropdown)]],6),0)</f>
        <v>0</v>
      </c>
      <c r="J178" s="94"/>
      <c r="K178" s="95">
        <f>Table148745323334353633132333435373[[#This Row],[Rate (Auto selects)]]*Table148745323334353633132333435373[[#This Row],[Hours Used]]</f>
        <v>0</v>
      </c>
      <c r="S178" s="33"/>
      <c r="T178" s="39"/>
      <c r="U178" s="39"/>
      <c r="V178" s="39"/>
      <c r="W178" s="39"/>
      <c r="X178" s="39"/>
      <c r="Y178" s="112">
        <f>IF(X178 &lt;&gt; "", RIGHT(Table1577531128384858688182838485878[[#This Row],[Class (Dropdown)]],6),0)</f>
        <v>0</v>
      </c>
      <c r="Z178" s="108"/>
      <c r="AA178" s="107"/>
      <c r="AB178" s="111">
        <f>Table1577531128384858688182838485878[[#This Row],[Rate (Auto fill)]]*Table1577531128384858688182838485878[[#This Row],[Hours Groomed]]</f>
        <v>0</v>
      </c>
      <c r="AC178" s="32"/>
      <c r="AE178" s="85"/>
      <c r="AF178" s="85"/>
      <c r="AI178" s="33"/>
      <c r="AJ178" s="39"/>
      <c r="AK178" s="39"/>
      <c r="AL178" s="39"/>
      <c r="AM178" s="76"/>
      <c r="AN178" s="39"/>
      <c r="AO178" s="39"/>
      <c r="AP178" s="33"/>
      <c r="AQ178" s="77"/>
      <c r="AR178" s="39"/>
      <c r="AS178" s="39"/>
      <c r="AT178" s="76"/>
      <c r="AU178" s="39"/>
      <c r="AV178" s="78"/>
      <c r="AW178" s="33"/>
      <c r="AX178" s="77"/>
      <c r="AY178" s="39"/>
      <c r="AZ178" s="39"/>
      <c r="BA178" s="76"/>
      <c r="BB178" s="39"/>
      <c r="BC178" s="78"/>
      <c r="BD178" s="33"/>
      <c r="BE178" s="77"/>
      <c r="BF178" s="39"/>
      <c r="BG178" s="39"/>
      <c r="BH178" s="76"/>
      <c r="BI178" s="39"/>
      <c r="BJ178" s="78"/>
      <c r="BK178" s="33"/>
    </row>
    <row r="179" spans="1:63" x14ac:dyDescent="0.35">
      <c r="A179" s="77"/>
      <c r="B179" s="39"/>
      <c r="C179" s="39"/>
      <c r="D179" s="39"/>
      <c r="E179" s="39"/>
      <c r="F179" s="73"/>
      <c r="G179" s="95">
        <f>Table148745323334353633132333435373[[#This Row],[Hours Worked]]*Table148745323334353633132333435373[[#This Row],[Rate]]</f>
        <v>0</v>
      </c>
      <c r="H179" s="116"/>
      <c r="I179" s="118">
        <f>IF(Table148745323334353633132333435373[[#This Row],[Equipment Used (Dropdown)]] &lt;&gt; "", RIGHT(Table148745323334353633132333435373[[#This Row],[Equipment Used (Dropdown)]],6),0)</f>
        <v>0</v>
      </c>
      <c r="J179" s="94"/>
      <c r="K179" s="95">
        <f>Table148745323334353633132333435373[[#This Row],[Rate (Auto selects)]]*Table148745323334353633132333435373[[#This Row],[Hours Used]]</f>
        <v>0</v>
      </c>
      <c r="S179" s="33"/>
      <c r="T179" s="39"/>
      <c r="U179" s="39"/>
      <c r="V179" s="39"/>
      <c r="W179" s="39"/>
      <c r="X179" s="39"/>
      <c r="Y179" s="112">
        <f>IF(X179 &lt;&gt; "", RIGHT(Table1577531128384858688182838485878[[#This Row],[Class (Dropdown)]],6),0)</f>
        <v>0</v>
      </c>
      <c r="Z179" s="108"/>
      <c r="AA179" s="107"/>
      <c r="AB179" s="111">
        <f>Table1577531128384858688182838485878[[#This Row],[Rate (Auto fill)]]*Table1577531128384858688182838485878[[#This Row],[Hours Groomed]]</f>
        <v>0</v>
      </c>
      <c r="AC179" s="32"/>
      <c r="AE179" s="85"/>
      <c r="AF179" s="85"/>
      <c r="AI179" s="33"/>
      <c r="AJ179" s="39"/>
      <c r="AK179" s="39"/>
      <c r="AL179" s="39"/>
      <c r="AM179" s="76"/>
      <c r="AN179" s="39"/>
      <c r="AO179" s="39"/>
      <c r="AP179" s="33"/>
      <c r="AQ179" s="77"/>
      <c r="AR179" s="39"/>
      <c r="AS179" s="39"/>
      <c r="AT179" s="76"/>
      <c r="AU179" s="39"/>
      <c r="AV179" s="78"/>
      <c r="AW179" s="33"/>
      <c r="AX179" s="77"/>
      <c r="AY179" s="39"/>
      <c r="AZ179" s="39"/>
      <c r="BA179" s="76"/>
      <c r="BB179" s="39"/>
      <c r="BC179" s="78"/>
      <c r="BD179" s="33"/>
      <c r="BE179" s="77"/>
      <c r="BF179" s="39"/>
      <c r="BG179" s="39"/>
      <c r="BH179" s="76"/>
      <c r="BI179" s="39"/>
      <c r="BJ179" s="78"/>
      <c r="BK179" s="33"/>
    </row>
    <row r="180" spans="1:63" x14ac:dyDescent="0.35">
      <c r="A180" s="77"/>
      <c r="B180" s="39"/>
      <c r="C180" s="39"/>
      <c r="D180" s="39"/>
      <c r="E180" s="39"/>
      <c r="F180" s="73"/>
      <c r="G180" s="95">
        <f>Table148745323334353633132333435373[[#This Row],[Hours Worked]]*Table148745323334353633132333435373[[#This Row],[Rate]]</f>
        <v>0</v>
      </c>
      <c r="H180" s="116"/>
      <c r="I180" s="118">
        <f>IF(Table148745323334353633132333435373[[#This Row],[Equipment Used (Dropdown)]] &lt;&gt; "", RIGHT(Table148745323334353633132333435373[[#This Row],[Equipment Used (Dropdown)]],6),0)</f>
        <v>0</v>
      </c>
      <c r="J180" s="94"/>
      <c r="K180" s="95">
        <f>Table148745323334353633132333435373[[#This Row],[Rate (Auto selects)]]*Table148745323334353633132333435373[[#This Row],[Hours Used]]</f>
        <v>0</v>
      </c>
      <c r="S180" s="33"/>
      <c r="T180" s="39"/>
      <c r="U180" s="39"/>
      <c r="V180" s="39"/>
      <c r="W180" s="39"/>
      <c r="X180" s="39"/>
      <c r="Y180" s="112">
        <f>IF(X180 &lt;&gt; "", RIGHT(Table1577531128384858688182838485878[[#This Row],[Class (Dropdown)]],6),0)</f>
        <v>0</v>
      </c>
      <c r="Z180" s="108"/>
      <c r="AA180" s="107"/>
      <c r="AB180" s="111">
        <f>Table1577531128384858688182838485878[[#This Row],[Rate (Auto fill)]]*Table1577531128384858688182838485878[[#This Row],[Hours Groomed]]</f>
        <v>0</v>
      </c>
      <c r="AC180" s="32"/>
      <c r="AE180" s="85"/>
      <c r="AF180" s="85"/>
      <c r="AI180" s="33"/>
      <c r="AJ180" s="39"/>
      <c r="AK180" s="39"/>
      <c r="AL180" s="39"/>
      <c r="AM180" s="76"/>
      <c r="AN180" s="39"/>
      <c r="AO180" s="39"/>
      <c r="AP180" s="33"/>
      <c r="AQ180" s="77"/>
      <c r="AR180" s="39"/>
      <c r="AS180" s="39"/>
      <c r="AT180" s="76"/>
      <c r="AU180" s="39"/>
      <c r="AV180" s="78"/>
      <c r="AW180" s="33"/>
      <c r="AX180" s="77"/>
      <c r="AY180" s="39"/>
      <c r="AZ180" s="39"/>
      <c r="BA180" s="76"/>
      <c r="BB180" s="39"/>
      <c r="BC180" s="78"/>
      <c r="BD180" s="33"/>
      <c r="BE180" s="77"/>
      <c r="BF180" s="39"/>
      <c r="BG180" s="39"/>
      <c r="BH180" s="76"/>
      <c r="BI180" s="39"/>
      <c r="BJ180" s="78"/>
      <c r="BK180" s="33"/>
    </row>
    <row r="181" spans="1:63" x14ac:dyDescent="0.35">
      <c r="A181" s="77"/>
      <c r="B181" s="39"/>
      <c r="C181" s="39"/>
      <c r="D181" s="39"/>
      <c r="E181" s="39"/>
      <c r="F181" s="73"/>
      <c r="G181" s="95">
        <f>Table148745323334353633132333435373[[#This Row],[Hours Worked]]*Table148745323334353633132333435373[[#This Row],[Rate]]</f>
        <v>0</v>
      </c>
      <c r="H181" s="116"/>
      <c r="I181" s="118">
        <f>IF(Table148745323334353633132333435373[[#This Row],[Equipment Used (Dropdown)]] &lt;&gt; "", RIGHT(Table148745323334353633132333435373[[#This Row],[Equipment Used (Dropdown)]],6),0)</f>
        <v>0</v>
      </c>
      <c r="J181" s="94"/>
      <c r="K181" s="95">
        <f>Table148745323334353633132333435373[[#This Row],[Rate (Auto selects)]]*Table148745323334353633132333435373[[#This Row],[Hours Used]]</f>
        <v>0</v>
      </c>
      <c r="S181" s="33"/>
      <c r="T181" s="39"/>
      <c r="U181" s="39"/>
      <c r="V181" s="39"/>
      <c r="W181" s="39"/>
      <c r="X181" s="39"/>
      <c r="Y181" s="112">
        <f>IF(X181 &lt;&gt; "", RIGHT(Table1577531128384858688182838485878[[#This Row],[Class (Dropdown)]],6),0)</f>
        <v>0</v>
      </c>
      <c r="Z181" s="108"/>
      <c r="AA181" s="107"/>
      <c r="AB181" s="111">
        <f>Table1577531128384858688182838485878[[#This Row],[Rate (Auto fill)]]*Table1577531128384858688182838485878[[#This Row],[Hours Groomed]]</f>
        <v>0</v>
      </c>
      <c r="AC181" s="32"/>
      <c r="AE181" s="85"/>
      <c r="AF181" s="85"/>
      <c r="AI181" s="33"/>
      <c r="AJ181" s="39"/>
      <c r="AK181" s="39"/>
      <c r="AL181" s="39"/>
      <c r="AM181" s="76"/>
      <c r="AN181" s="39"/>
      <c r="AO181" s="39"/>
      <c r="AP181" s="33"/>
      <c r="AQ181" s="77"/>
      <c r="AR181" s="39"/>
      <c r="AS181" s="39"/>
      <c r="AT181" s="76"/>
      <c r="AU181" s="39"/>
      <c r="AV181" s="78"/>
      <c r="AW181" s="33"/>
      <c r="AX181" s="77"/>
      <c r="AY181" s="39"/>
      <c r="AZ181" s="39"/>
      <c r="BA181" s="76"/>
      <c r="BB181" s="39"/>
      <c r="BC181" s="78"/>
      <c r="BD181" s="33"/>
      <c r="BE181" s="77"/>
      <c r="BF181" s="39"/>
      <c r="BG181" s="39"/>
      <c r="BH181" s="76"/>
      <c r="BI181" s="39"/>
      <c r="BJ181" s="78"/>
      <c r="BK181" s="33"/>
    </row>
    <row r="182" spans="1:63" x14ac:dyDescent="0.35">
      <c r="A182" s="77"/>
      <c r="B182" s="39"/>
      <c r="C182" s="39"/>
      <c r="D182" s="39"/>
      <c r="E182" s="39"/>
      <c r="F182" s="73"/>
      <c r="G182" s="95">
        <f>Table148745323334353633132333435373[[#This Row],[Hours Worked]]*Table148745323334353633132333435373[[#This Row],[Rate]]</f>
        <v>0</v>
      </c>
      <c r="H182" s="116"/>
      <c r="I182" s="118">
        <f>IF(Table148745323334353633132333435373[[#This Row],[Equipment Used (Dropdown)]] &lt;&gt; "", RIGHT(Table148745323334353633132333435373[[#This Row],[Equipment Used (Dropdown)]],6),0)</f>
        <v>0</v>
      </c>
      <c r="J182" s="94"/>
      <c r="K182" s="95">
        <f>Table148745323334353633132333435373[[#This Row],[Rate (Auto selects)]]*Table148745323334353633132333435373[[#This Row],[Hours Used]]</f>
        <v>0</v>
      </c>
      <c r="S182" s="33"/>
      <c r="T182" s="39"/>
      <c r="U182" s="39"/>
      <c r="V182" s="39"/>
      <c r="W182" s="39"/>
      <c r="X182" s="39"/>
      <c r="Y182" s="112">
        <f>IF(X182 &lt;&gt; "", RIGHT(Table1577531128384858688182838485878[[#This Row],[Class (Dropdown)]],6),0)</f>
        <v>0</v>
      </c>
      <c r="Z182" s="108"/>
      <c r="AA182" s="107"/>
      <c r="AB182" s="111">
        <f>Table1577531128384858688182838485878[[#This Row],[Rate (Auto fill)]]*Table1577531128384858688182838485878[[#This Row],[Hours Groomed]]</f>
        <v>0</v>
      </c>
      <c r="AC182" s="32"/>
      <c r="AE182" s="85"/>
      <c r="AF182" s="85"/>
      <c r="AI182" s="33"/>
      <c r="AJ182" s="39"/>
      <c r="AK182" s="39"/>
      <c r="AL182" s="39"/>
      <c r="AM182" s="76"/>
      <c r="AN182" s="39"/>
      <c r="AO182" s="39"/>
      <c r="AP182" s="33"/>
      <c r="AQ182" s="77"/>
      <c r="AR182" s="39"/>
      <c r="AS182" s="39"/>
      <c r="AT182" s="76"/>
      <c r="AU182" s="39"/>
      <c r="AV182" s="78"/>
      <c r="AW182" s="33"/>
      <c r="AX182" s="77"/>
      <c r="AY182" s="39"/>
      <c r="AZ182" s="39"/>
      <c r="BA182" s="76"/>
      <c r="BB182" s="39"/>
      <c r="BC182" s="78"/>
      <c r="BD182" s="33"/>
      <c r="BE182" s="77"/>
      <c r="BF182" s="39"/>
      <c r="BG182" s="39"/>
      <c r="BH182" s="76"/>
      <c r="BI182" s="39"/>
      <c r="BJ182" s="78"/>
      <c r="BK182" s="33"/>
    </row>
    <row r="183" spans="1:63" x14ac:dyDescent="0.35">
      <c r="A183" s="77"/>
      <c r="B183" s="39"/>
      <c r="C183" s="39"/>
      <c r="D183" s="39"/>
      <c r="E183" s="39"/>
      <c r="F183" s="73"/>
      <c r="G183" s="95">
        <f>Table148745323334353633132333435373[[#This Row],[Hours Worked]]*Table148745323334353633132333435373[[#This Row],[Rate]]</f>
        <v>0</v>
      </c>
      <c r="H183" s="116"/>
      <c r="I183" s="118">
        <f>IF(Table148745323334353633132333435373[[#This Row],[Equipment Used (Dropdown)]] &lt;&gt; "", RIGHT(Table148745323334353633132333435373[[#This Row],[Equipment Used (Dropdown)]],6),0)</f>
        <v>0</v>
      </c>
      <c r="J183" s="94"/>
      <c r="K183" s="95">
        <f>Table148745323334353633132333435373[[#This Row],[Rate (Auto selects)]]*Table148745323334353633132333435373[[#This Row],[Hours Used]]</f>
        <v>0</v>
      </c>
      <c r="S183" s="33"/>
      <c r="T183" s="39"/>
      <c r="U183" s="39"/>
      <c r="V183" s="39"/>
      <c r="W183" s="39"/>
      <c r="X183" s="39"/>
      <c r="Y183" s="112">
        <f>IF(X183 &lt;&gt; "", RIGHT(Table1577531128384858688182838485878[[#This Row],[Class (Dropdown)]],6),0)</f>
        <v>0</v>
      </c>
      <c r="Z183" s="108"/>
      <c r="AA183" s="107"/>
      <c r="AB183" s="111">
        <f>Table1577531128384858688182838485878[[#This Row],[Rate (Auto fill)]]*Table1577531128384858688182838485878[[#This Row],[Hours Groomed]]</f>
        <v>0</v>
      </c>
      <c r="AC183" s="32"/>
      <c r="AE183" s="85"/>
      <c r="AF183" s="85"/>
      <c r="AI183" s="33"/>
      <c r="AJ183" s="39"/>
      <c r="AK183" s="39"/>
      <c r="AL183" s="39"/>
      <c r="AM183" s="76"/>
      <c r="AN183" s="39"/>
      <c r="AO183" s="39"/>
      <c r="AP183" s="33"/>
      <c r="AQ183" s="77"/>
      <c r="AR183" s="39"/>
      <c r="AS183" s="39"/>
      <c r="AT183" s="76"/>
      <c r="AU183" s="39"/>
      <c r="AV183" s="78"/>
      <c r="AW183" s="33"/>
      <c r="AX183" s="77"/>
      <c r="AY183" s="39"/>
      <c r="AZ183" s="39"/>
      <c r="BA183" s="76"/>
      <c r="BB183" s="39"/>
      <c r="BC183" s="78"/>
      <c r="BD183" s="33"/>
      <c r="BE183" s="77"/>
      <c r="BF183" s="39"/>
      <c r="BG183" s="39"/>
      <c r="BH183" s="76"/>
      <c r="BI183" s="39"/>
      <c r="BJ183" s="78"/>
      <c r="BK183" s="33"/>
    </row>
    <row r="184" spans="1:63" x14ac:dyDescent="0.35">
      <c r="A184" s="77"/>
      <c r="B184" s="39"/>
      <c r="C184" s="39"/>
      <c r="D184" s="39"/>
      <c r="E184" s="39"/>
      <c r="F184" s="73"/>
      <c r="G184" s="95">
        <f>Table148745323334353633132333435373[[#This Row],[Hours Worked]]*Table148745323334353633132333435373[[#This Row],[Rate]]</f>
        <v>0</v>
      </c>
      <c r="H184" s="116"/>
      <c r="I184" s="118">
        <f>IF(Table148745323334353633132333435373[[#This Row],[Equipment Used (Dropdown)]] &lt;&gt; "", RIGHT(Table148745323334353633132333435373[[#This Row],[Equipment Used (Dropdown)]],6),0)</f>
        <v>0</v>
      </c>
      <c r="J184" s="94"/>
      <c r="K184" s="95">
        <f>Table148745323334353633132333435373[[#This Row],[Rate (Auto selects)]]*Table148745323334353633132333435373[[#This Row],[Hours Used]]</f>
        <v>0</v>
      </c>
      <c r="S184" s="33"/>
      <c r="T184" s="39"/>
      <c r="U184" s="39"/>
      <c r="V184" s="39"/>
      <c r="W184" s="39"/>
      <c r="X184" s="39"/>
      <c r="Y184" s="112">
        <f>IF(X184 &lt;&gt; "", RIGHT(Table1577531128384858688182838485878[[#This Row],[Class (Dropdown)]],6),0)</f>
        <v>0</v>
      </c>
      <c r="Z184" s="108"/>
      <c r="AA184" s="107"/>
      <c r="AB184" s="111">
        <f>Table1577531128384858688182838485878[[#This Row],[Rate (Auto fill)]]*Table1577531128384858688182838485878[[#This Row],[Hours Groomed]]</f>
        <v>0</v>
      </c>
      <c r="AC184" s="32"/>
      <c r="AE184" s="85"/>
      <c r="AF184" s="85"/>
      <c r="AI184" s="33"/>
      <c r="AJ184" s="39"/>
      <c r="AK184" s="39"/>
      <c r="AL184" s="39"/>
      <c r="AM184" s="76"/>
      <c r="AN184" s="39"/>
      <c r="AO184" s="39"/>
      <c r="AP184" s="33"/>
      <c r="AQ184" s="77"/>
      <c r="AR184" s="39"/>
      <c r="AS184" s="39"/>
      <c r="AT184" s="76"/>
      <c r="AU184" s="39"/>
      <c r="AV184" s="78"/>
      <c r="AW184" s="33"/>
      <c r="AX184" s="77"/>
      <c r="AY184" s="39"/>
      <c r="AZ184" s="39"/>
      <c r="BA184" s="76"/>
      <c r="BB184" s="39"/>
      <c r="BC184" s="78"/>
      <c r="BD184" s="33"/>
      <c r="BE184" s="77"/>
      <c r="BF184" s="39"/>
      <c r="BG184" s="39"/>
      <c r="BH184" s="76"/>
      <c r="BI184" s="39"/>
      <c r="BJ184" s="78"/>
      <c r="BK184" s="33"/>
    </row>
    <row r="185" spans="1:63" x14ac:dyDescent="0.35">
      <c r="A185" s="77"/>
      <c r="B185" s="39"/>
      <c r="C185" s="39"/>
      <c r="D185" s="39"/>
      <c r="E185" s="39"/>
      <c r="F185" s="73"/>
      <c r="G185" s="95">
        <f>Table148745323334353633132333435373[[#This Row],[Hours Worked]]*Table148745323334353633132333435373[[#This Row],[Rate]]</f>
        <v>0</v>
      </c>
      <c r="H185" s="116"/>
      <c r="I185" s="118">
        <f>IF(Table148745323334353633132333435373[[#This Row],[Equipment Used (Dropdown)]] &lt;&gt; "", RIGHT(Table148745323334353633132333435373[[#This Row],[Equipment Used (Dropdown)]],6),0)</f>
        <v>0</v>
      </c>
      <c r="J185" s="94"/>
      <c r="K185" s="95">
        <f>Table148745323334353633132333435373[[#This Row],[Rate (Auto selects)]]*Table148745323334353633132333435373[[#This Row],[Hours Used]]</f>
        <v>0</v>
      </c>
      <c r="S185" s="33"/>
      <c r="T185" s="39"/>
      <c r="U185" s="39"/>
      <c r="V185" s="39"/>
      <c r="W185" s="39"/>
      <c r="X185" s="39"/>
      <c r="Y185" s="112">
        <f>IF(X185 &lt;&gt; "", RIGHT(Table1577531128384858688182838485878[[#This Row],[Class (Dropdown)]],6),0)</f>
        <v>0</v>
      </c>
      <c r="Z185" s="108"/>
      <c r="AA185" s="107"/>
      <c r="AB185" s="111">
        <f>Table1577531128384858688182838485878[[#This Row],[Rate (Auto fill)]]*Table1577531128384858688182838485878[[#This Row],[Hours Groomed]]</f>
        <v>0</v>
      </c>
      <c r="AC185" s="32"/>
      <c r="AE185" s="85"/>
      <c r="AF185" s="85"/>
      <c r="AI185" s="33"/>
      <c r="AJ185" s="39"/>
      <c r="AK185" s="39"/>
      <c r="AL185" s="39"/>
      <c r="AM185" s="76"/>
      <c r="AN185" s="39"/>
      <c r="AO185" s="39"/>
      <c r="AP185" s="33"/>
      <c r="AQ185" s="77"/>
      <c r="AR185" s="39"/>
      <c r="AS185" s="39"/>
      <c r="AT185" s="76"/>
      <c r="AU185" s="39"/>
      <c r="AV185" s="78"/>
      <c r="AW185" s="33"/>
      <c r="AX185" s="77"/>
      <c r="AY185" s="39"/>
      <c r="AZ185" s="39"/>
      <c r="BA185" s="76"/>
      <c r="BB185" s="39"/>
      <c r="BC185" s="78"/>
      <c r="BD185" s="33"/>
      <c r="BE185" s="77"/>
      <c r="BF185" s="39"/>
      <c r="BG185" s="39"/>
      <c r="BH185" s="76"/>
      <c r="BI185" s="39"/>
      <c r="BJ185" s="78"/>
      <c r="BK185" s="33"/>
    </row>
    <row r="186" spans="1:63" x14ac:dyDescent="0.35">
      <c r="A186" s="77"/>
      <c r="B186" s="39"/>
      <c r="C186" s="39"/>
      <c r="D186" s="39"/>
      <c r="E186" s="39"/>
      <c r="F186" s="73"/>
      <c r="G186" s="95">
        <f>Table148745323334353633132333435373[[#This Row],[Hours Worked]]*Table148745323334353633132333435373[[#This Row],[Rate]]</f>
        <v>0</v>
      </c>
      <c r="H186" s="116"/>
      <c r="I186" s="118">
        <f>IF(Table148745323334353633132333435373[[#This Row],[Equipment Used (Dropdown)]] &lt;&gt; "", RIGHT(Table148745323334353633132333435373[[#This Row],[Equipment Used (Dropdown)]],6),0)</f>
        <v>0</v>
      </c>
      <c r="J186" s="94"/>
      <c r="K186" s="95">
        <f>Table148745323334353633132333435373[[#This Row],[Rate (Auto selects)]]*Table148745323334353633132333435373[[#This Row],[Hours Used]]</f>
        <v>0</v>
      </c>
      <c r="S186" s="33"/>
      <c r="T186" s="39"/>
      <c r="U186" s="39"/>
      <c r="V186" s="39"/>
      <c r="W186" s="39"/>
      <c r="X186" s="39"/>
      <c r="Y186" s="112">
        <f>IF(X186 &lt;&gt; "", RIGHT(Table1577531128384858688182838485878[[#This Row],[Class (Dropdown)]],6),0)</f>
        <v>0</v>
      </c>
      <c r="Z186" s="108"/>
      <c r="AA186" s="107"/>
      <c r="AB186" s="111">
        <f>Table1577531128384858688182838485878[[#This Row],[Rate (Auto fill)]]*Table1577531128384858688182838485878[[#This Row],[Hours Groomed]]</f>
        <v>0</v>
      </c>
      <c r="AC186" s="32"/>
      <c r="AE186" s="85"/>
      <c r="AF186" s="85"/>
      <c r="AI186" s="33"/>
      <c r="AJ186" s="39"/>
      <c r="AK186" s="39"/>
      <c r="AL186" s="39"/>
      <c r="AM186" s="76"/>
      <c r="AN186" s="39"/>
      <c r="AO186" s="39"/>
      <c r="AP186" s="33"/>
      <c r="AQ186" s="77"/>
      <c r="AR186" s="39"/>
      <c r="AS186" s="39"/>
      <c r="AT186" s="76"/>
      <c r="AU186" s="39"/>
      <c r="AV186" s="78"/>
      <c r="AW186" s="33"/>
      <c r="AX186" s="77"/>
      <c r="AY186" s="39"/>
      <c r="AZ186" s="39"/>
      <c r="BA186" s="76"/>
      <c r="BB186" s="39"/>
      <c r="BC186" s="78"/>
      <c r="BD186" s="33"/>
      <c r="BE186" s="77"/>
      <c r="BF186" s="39"/>
      <c r="BG186" s="39"/>
      <c r="BH186" s="76"/>
      <c r="BI186" s="39"/>
      <c r="BJ186" s="78"/>
      <c r="BK186" s="33"/>
    </row>
    <row r="187" spans="1:63" x14ac:dyDescent="0.35">
      <c r="A187" s="77"/>
      <c r="B187" s="39"/>
      <c r="C187" s="39"/>
      <c r="D187" s="39"/>
      <c r="E187" s="39"/>
      <c r="F187" s="73"/>
      <c r="G187" s="95">
        <f>Table148745323334353633132333435373[[#This Row],[Hours Worked]]*Table148745323334353633132333435373[[#This Row],[Rate]]</f>
        <v>0</v>
      </c>
      <c r="H187" s="116"/>
      <c r="I187" s="118">
        <f>IF(Table148745323334353633132333435373[[#This Row],[Equipment Used (Dropdown)]] &lt;&gt; "", RIGHT(Table148745323334353633132333435373[[#This Row],[Equipment Used (Dropdown)]],6),0)</f>
        <v>0</v>
      </c>
      <c r="J187" s="94"/>
      <c r="K187" s="95">
        <f>Table148745323334353633132333435373[[#This Row],[Rate (Auto selects)]]*Table148745323334353633132333435373[[#This Row],[Hours Used]]</f>
        <v>0</v>
      </c>
      <c r="S187" s="33"/>
      <c r="T187" s="39"/>
      <c r="U187" s="39"/>
      <c r="V187" s="39"/>
      <c r="W187" s="39"/>
      <c r="X187" s="39"/>
      <c r="Y187" s="112">
        <f>IF(X187 &lt;&gt; "", RIGHT(Table1577531128384858688182838485878[[#This Row],[Class (Dropdown)]],6),0)</f>
        <v>0</v>
      </c>
      <c r="Z187" s="108"/>
      <c r="AA187" s="107"/>
      <c r="AB187" s="111">
        <f>Table1577531128384858688182838485878[[#This Row],[Rate (Auto fill)]]*Table1577531128384858688182838485878[[#This Row],[Hours Groomed]]</f>
        <v>0</v>
      </c>
      <c r="AC187" s="32"/>
      <c r="AE187" s="85"/>
      <c r="AF187" s="85"/>
      <c r="AI187" s="33"/>
      <c r="AJ187" s="39"/>
      <c r="AK187" s="39"/>
      <c r="AL187" s="39"/>
      <c r="AM187" s="76"/>
      <c r="AN187" s="39"/>
      <c r="AO187" s="39"/>
      <c r="AP187" s="33"/>
      <c r="AQ187" s="77"/>
      <c r="AR187" s="39"/>
      <c r="AS187" s="39"/>
      <c r="AT187" s="76"/>
      <c r="AU187" s="39"/>
      <c r="AV187" s="78"/>
      <c r="AW187" s="33"/>
      <c r="AX187" s="77"/>
      <c r="AY187" s="39"/>
      <c r="AZ187" s="39"/>
      <c r="BA187" s="76"/>
      <c r="BB187" s="39"/>
      <c r="BC187" s="78"/>
      <c r="BD187" s="33"/>
      <c r="BE187" s="77"/>
      <c r="BF187" s="39"/>
      <c r="BG187" s="39"/>
      <c r="BH187" s="76"/>
      <c r="BI187" s="39"/>
      <c r="BJ187" s="78"/>
      <c r="BK187" s="33"/>
    </row>
    <row r="188" spans="1:63" x14ac:dyDescent="0.35">
      <c r="A188" s="77"/>
      <c r="B188" s="39"/>
      <c r="C188" s="39"/>
      <c r="D188" s="39"/>
      <c r="E188" s="39"/>
      <c r="F188" s="73"/>
      <c r="G188" s="95">
        <f>Table148745323334353633132333435373[[#This Row],[Hours Worked]]*Table148745323334353633132333435373[[#This Row],[Rate]]</f>
        <v>0</v>
      </c>
      <c r="H188" s="116"/>
      <c r="I188" s="118">
        <f>IF(Table148745323334353633132333435373[[#This Row],[Equipment Used (Dropdown)]] &lt;&gt; "", RIGHT(Table148745323334353633132333435373[[#This Row],[Equipment Used (Dropdown)]],6),0)</f>
        <v>0</v>
      </c>
      <c r="J188" s="94"/>
      <c r="K188" s="95">
        <f>Table148745323334353633132333435373[[#This Row],[Rate (Auto selects)]]*Table148745323334353633132333435373[[#This Row],[Hours Used]]</f>
        <v>0</v>
      </c>
      <c r="S188" s="33"/>
      <c r="T188" s="39"/>
      <c r="U188" s="39"/>
      <c r="V188" s="39"/>
      <c r="W188" s="39"/>
      <c r="X188" s="39"/>
      <c r="Y188" s="112">
        <f>IF(X188 &lt;&gt; "", RIGHT(Table1577531128384858688182838485878[[#This Row],[Class (Dropdown)]],6),0)</f>
        <v>0</v>
      </c>
      <c r="Z188" s="108"/>
      <c r="AA188" s="107"/>
      <c r="AB188" s="111">
        <f>Table1577531128384858688182838485878[[#This Row],[Rate (Auto fill)]]*Table1577531128384858688182838485878[[#This Row],[Hours Groomed]]</f>
        <v>0</v>
      </c>
      <c r="AC188" s="32"/>
      <c r="AE188" s="85"/>
      <c r="AF188" s="85"/>
      <c r="AI188" s="33"/>
      <c r="AJ188" s="39"/>
      <c r="AK188" s="39"/>
      <c r="AL188" s="39"/>
      <c r="AM188" s="76"/>
      <c r="AN188" s="39"/>
      <c r="AO188" s="39"/>
      <c r="AP188" s="33"/>
      <c r="AQ188" s="77"/>
      <c r="AR188" s="39"/>
      <c r="AS188" s="39"/>
      <c r="AT188" s="76"/>
      <c r="AU188" s="39"/>
      <c r="AV188" s="78"/>
      <c r="AW188" s="33"/>
      <c r="AX188" s="77"/>
      <c r="AY188" s="39"/>
      <c r="AZ188" s="39"/>
      <c r="BA188" s="76"/>
      <c r="BB188" s="39"/>
      <c r="BC188" s="78"/>
      <c r="BD188" s="33"/>
      <c r="BE188" s="77"/>
      <c r="BF188" s="39"/>
      <c r="BG188" s="39"/>
      <c r="BH188" s="76"/>
      <c r="BI188" s="39"/>
      <c r="BJ188" s="78"/>
      <c r="BK188" s="33"/>
    </row>
    <row r="189" spans="1:63" x14ac:dyDescent="0.35">
      <c r="A189" s="77"/>
      <c r="B189" s="39"/>
      <c r="C189" s="39"/>
      <c r="D189" s="39"/>
      <c r="E189" s="39"/>
      <c r="F189" s="73"/>
      <c r="G189" s="95">
        <f>Table148745323334353633132333435373[[#This Row],[Hours Worked]]*Table148745323334353633132333435373[[#This Row],[Rate]]</f>
        <v>0</v>
      </c>
      <c r="H189" s="116"/>
      <c r="I189" s="118">
        <f>IF(Table148745323334353633132333435373[[#This Row],[Equipment Used (Dropdown)]] &lt;&gt; "", RIGHT(Table148745323334353633132333435373[[#This Row],[Equipment Used (Dropdown)]],6),0)</f>
        <v>0</v>
      </c>
      <c r="J189" s="94"/>
      <c r="K189" s="95">
        <f>Table148745323334353633132333435373[[#This Row],[Rate (Auto selects)]]*Table148745323334353633132333435373[[#This Row],[Hours Used]]</f>
        <v>0</v>
      </c>
      <c r="S189" s="33"/>
      <c r="T189" s="39"/>
      <c r="U189" s="39"/>
      <c r="V189" s="39"/>
      <c r="W189" s="39"/>
      <c r="X189" s="39"/>
      <c r="Y189" s="112">
        <f>IF(X189 &lt;&gt; "", RIGHT(Table1577531128384858688182838485878[[#This Row],[Class (Dropdown)]],6),0)</f>
        <v>0</v>
      </c>
      <c r="Z189" s="108"/>
      <c r="AA189" s="107"/>
      <c r="AB189" s="111">
        <f>Table1577531128384858688182838485878[[#This Row],[Rate (Auto fill)]]*Table1577531128384858688182838485878[[#This Row],[Hours Groomed]]</f>
        <v>0</v>
      </c>
      <c r="AC189" s="32"/>
      <c r="AE189" s="85"/>
      <c r="AF189" s="85"/>
      <c r="AI189" s="33"/>
      <c r="AJ189" s="39"/>
      <c r="AK189" s="39"/>
      <c r="AL189" s="39"/>
      <c r="AM189" s="76"/>
      <c r="AN189" s="39"/>
      <c r="AO189" s="39"/>
      <c r="AP189" s="33"/>
      <c r="AQ189" s="77"/>
      <c r="AR189" s="39"/>
      <c r="AS189" s="39"/>
      <c r="AT189" s="76"/>
      <c r="AU189" s="39"/>
      <c r="AV189" s="78"/>
      <c r="AW189" s="33"/>
      <c r="AX189" s="77"/>
      <c r="AY189" s="39"/>
      <c r="AZ189" s="39"/>
      <c r="BA189" s="76"/>
      <c r="BB189" s="39"/>
      <c r="BC189" s="78"/>
      <c r="BD189" s="33"/>
      <c r="BE189" s="77"/>
      <c r="BF189" s="39"/>
      <c r="BG189" s="39"/>
      <c r="BH189" s="76"/>
      <c r="BI189" s="39"/>
      <c r="BJ189" s="78"/>
      <c r="BK189" s="33"/>
    </row>
    <row r="190" spans="1:63" x14ac:dyDescent="0.35">
      <c r="A190" s="77"/>
      <c r="B190" s="39"/>
      <c r="C190" s="39"/>
      <c r="D190" s="39"/>
      <c r="E190" s="39"/>
      <c r="F190" s="73"/>
      <c r="G190" s="95">
        <f>Table148745323334353633132333435373[[#This Row],[Hours Worked]]*Table148745323334353633132333435373[[#This Row],[Rate]]</f>
        <v>0</v>
      </c>
      <c r="H190" s="116"/>
      <c r="I190" s="118">
        <f>IF(Table148745323334353633132333435373[[#This Row],[Equipment Used (Dropdown)]] &lt;&gt; "", RIGHT(Table148745323334353633132333435373[[#This Row],[Equipment Used (Dropdown)]],6),0)</f>
        <v>0</v>
      </c>
      <c r="J190" s="94"/>
      <c r="K190" s="95">
        <f>Table148745323334353633132333435373[[#This Row],[Rate (Auto selects)]]*Table148745323334353633132333435373[[#This Row],[Hours Used]]</f>
        <v>0</v>
      </c>
      <c r="S190" s="33"/>
      <c r="T190" s="39"/>
      <c r="U190" s="39"/>
      <c r="V190" s="39"/>
      <c r="W190" s="39"/>
      <c r="X190" s="39"/>
      <c r="Y190" s="112">
        <f>IF(X190 &lt;&gt; "", RIGHT(Table1577531128384858688182838485878[[#This Row],[Class (Dropdown)]],6),0)</f>
        <v>0</v>
      </c>
      <c r="Z190" s="108"/>
      <c r="AA190" s="107"/>
      <c r="AB190" s="111">
        <f>Table1577531128384858688182838485878[[#This Row],[Rate (Auto fill)]]*Table1577531128384858688182838485878[[#This Row],[Hours Groomed]]</f>
        <v>0</v>
      </c>
      <c r="AC190" s="32"/>
      <c r="AE190" s="85"/>
      <c r="AF190" s="85"/>
      <c r="AI190" s="33"/>
      <c r="AJ190" s="39"/>
      <c r="AK190" s="39"/>
      <c r="AL190" s="39"/>
      <c r="AM190" s="76"/>
      <c r="AN190" s="39"/>
      <c r="AO190" s="39"/>
      <c r="AP190" s="33"/>
      <c r="AQ190" s="77"/>
      <c r="AR190" s="39"/>
      <c r="AS190" s="39"/>
      <c r="AT190" s="76"/>
      <c r="AU190" s="39"/>
      <c r="AV190" s="78"/>
      <c r="AW190" s="33"/>
      <c r="AX190" s="77"/>
      <c r="AY190" s="39"/>
      <c r="AZ190" s="39"/>
      <c r="BA190" s="76"/>
      <c r="BB190" s="39"/>
      <c r="BC190" s="78"/>
      <c r="BD190" s="33"/>
      <c r="BE190" s="77"/>
      <c r="BF190" s="39"/>
      <c r="BG190" s="39"/>
      <c r="BH190" s="76"/>
      <c r="BI190" s="39"/>
      <c r="BJ190" s="78"/>
      <c r="BK190" s="33"/>
    </row>
    <row r="191" spans="1:63" x14ac:dyDescent="0.35">
      <c r="A191" s="77"/>
      <c r="B191" s="39"/>
      <c r="C191" s="39"/>
      <c r="D191" s="39"/>
      <c r="E191" s="39"/>
      <c r="F191" s="73"/>
      <c r="G191" s="95">
        <f>Table148745323334353633132333435373[[#This Row],[Hours Worked]]*Table148745323334353633132333435373[[#This Row],[Rate]]</f>
        <v>0</v>
      </c>
      <c r="H191" s="116"/>
      <c r="I191" s="118">
        <f>IF(Table148745323334353633132333435373[[#This Row],[Equipment Used (Dropdown)]] &lt;&gt; "", RIGHT(Table148745323334353633132333435373[[#This Row],[Equipment Used (Dropdown)]],6),0)</f>
        <v>0</v>
      </c>
      <c r="J191" s="94"/>
      <c r="K191" s="95">
        <f>Table148745323334353633132333435373[[#This Row],[Rate (Auto selects)]]*Table148745323334353633132333435373[[#This Row],[Hours Used]]</f>
        <v>0</v>
      </c>
      <c r="S191" s="33"/>
      <c r="T191" s="39"/>
      <c r="U191" s="39"/>
      <c r="V191" s="39"/>
      <c r="W191" s="39"/>
      <c r="X191" s="39"/>
      <c r="Y191" s="112">
        <f>IF(X191 &lt;&gt; "", RIGHT(Table1577531128384858688182838485878[[#This Row],[Class (Dropdown)]],6),0)</f>
        <v>0</v>
      </c>
      <c r="Z191" s="108"/>
      <c r="AA191" s="107"/>
      <c r="AB191" s="111">
        <f>Table1577531128384858688182838485878[[#This Row],[Rate (Auto fill)]]*Table1577531128384858688182838485878[[#This Row],[Hours Groomed]]</f>
        <v>0</v>
      </c>
      <c r="AC191" s="32"/>
      <c r="AE191" s="85"/>
      <c r="AF191" s="85"/>
      <c r="AI191" s="33"/>
      <c r="AJ191" s="39"/>
      <c r="AK191" s="39"/>
      <c r="AL191" s="39"/>
      <c r="AM191" s="76"/>
      <c r="AN191" s="39"/>
      <c r="AO191" s="39"/>
      <c r="AP191" s="33"/>
      <c r="AQ191" s="77"/>
      <c r="AR191" s="39"/>
      <c r="AS191" s="39"/>
      <c r="AT191" s="76"/>
      <c r="AU191" s="39"/>
      <c r="AV191" s="78"/>
      <c r="AW191" s="33"/>
      <c r="AX191" s="77"/>
      <c r="AY191" s="39"/>
      <c r="AZ191" s="39"/>
      <c r="BA191" s="76"/>
      <c r="BB191" s="39"/>
      <c r="BC191" s="78"/>
      <c r="BD191" s="33"/>
      <c r="BE191" s="77"/>
      <c r="BF191" s="39"/>
      <c r="BG191" s="39"/>
      <c r="BH191" s="76"/>
      <c r="BI191" s="39"/>
      <c r="BJ191" s="78"/>
      <c r="BK191" s="33"/>
    </row>
    <row r="192" spans="1:63" x14ac:dyDescent="0.35">
      <c r="A192" s="77"/>
      <c r="B192" s="39"/>
      <c r="C192" s="39"/>
      <c r="D192" s="39"/>
      <c r="E192" s="39"/>
      <c r="F192" s="73"/>
      <c r="G192" s="95">
        <f>Table148745323334353633132333435373[[#This Row],[Hours Worked]]*Table148745323334353633132333435373[[#This Row],[Rate]]</f>
        <v>0</v>
      </c>
      <c r="H192" s="116"/>
      <c r="I192" s="118">
        <f>IF(Table148745323334353633132333435373[[#This Row],[Equipment Used (Dropdown)]] &lt;&gt; "", RIGHT(Table148745323334353633132333435373[[#This Row],[Equipment Used (Dropdown)]],6),0)</f>
        <v>0</v>
      </c>
      <c r="J192" s="94"/>
      <c r="K192" s="95">
        <f>Table148745323334353633132333435373[[#This Row],[Rate (Auto selects)]]*Table148745323334353633132333435373[[#This Row],[Hours Used]]</f>
        <v>0</v>
      </c>
      <c r="S192" s="33"/>
      <c r="T192" s="39"/>
      <c r="U192" s="39"/>
      <c r="V192" s="39"/>
      <c r="W192" s="39"/>
      <c r="X192" s="39"/>
      <c r="Y192" s="112">
        <f>IF(X192 &lt;&gt; "", RIGHT(Table1577531128384858688182838485878[[#This Row],[Class (Dropdown)]],6),0)</f>
        <v>0</v>
      </c>
      <c r="Z192" s="108"/>
      <c r="AA192" s="107"/>
      <c r="AB192" s="111">
        <f>Table1577531128384858688182838485878[[#This Row],[Rate (Auto fill)]]*Table1577531128384858688182838485878[[#This Row],[Hours Groomed]]</f>
        <v>0</v>
      </c>
      <c r="AC192" s="32"/>
      <c r="AE192" s="85"/>
      <c r="AF192" s="85"/>
      <c r="AI192" s="33"/>
      <c r="AJ192" s="39"/>
      <c r="AK192" s="39"/>
      <c r="AL192" s="39"/>
      <c r="AM192" s="76"/>
      <c r="AN192" s="39"/>
      <c r="AO192" s="39"/>
      <c r="AP192" s="33"/>
      <c r="AQ192" s="77"/>
      <c r="AR192" s="39"/>
      <c r="AS192" s="39"/>
      <c r="AT192" s="76"/>
      <c r="AU192" s="39"/>
      <c r="AV192" s="78"/>
      <c r="AW192" s="33"/>
      <c r="AX192" s="77"/>
      <c r="AY192" s="39"/>
      <c r="AZ192" s="39"/>
      <c r="BA192" s="76"/>
      <c r="BB192" s="39"/>
      <c r="BC192" s="78"/>
      <c r="BD192" s="33"/>
      <c r="BE192" s="77"/>
      <c r="BF192" s="39"/>
      <c r="BG192" s="39"/>
      <c r="BH192" s="76"/>
      <c r="BI192" s="39"/>
      <c r="BJ192" s="78"/>
      <c r="BK192" s="33"/>
    </row>
    <row r="193" spans="1:63" x14ac:dyDescent="0.35">
      <c r="A193" s="77"/>
      <c r="B193" s="39"/>
      <c r="C193" s="39"/>
      <c r="D193" s="39"/>
      <c r="E193" s="39"/>
      <c r="F193" s="73"/>
      <c r="G193" s="95">
        <f>Table148745323334353633132333435373[[#This Row],[Hours Worked]]*Table148745323334353633132333435373[[#This Row],[Rate]]</f>
        <v>0</v>
      </c>
      <c r="H193" s="116"/>
      <c r="I193" s="118">
        <f>IF(Table148745323334353633132333435373[[#This Row],[Equipment Used (Dropdown)]] &lt;&gt; "", RIGHT(Table148745323334353633132333435373[[#This Row],[Equipment Used (Dropdown)]],6),0)</f>
        <v>0</v>
      </c>
      <c r="J193" s="94"/>
      <c r="K193" s="95">
        <f>Table148745323334353633132333435373[[#This Row],[Rate (Auto selects)]]*Table148745323334353633132333435373[[#This Row],[Hours Used]]</f>
        <v>0</v>
      </c>
      <c r="S193" s="33"/>
      <c r="T193" s="39"/>
      <c r="U193" s="39"/>
      <c r="V193" s="39"/>
      <c r="W193" s="39"/>
      <c r="X193" s="39"/>
      <c r="Y193" s="112">
        <f>IF(X193 &lt;&gt; "", RIGHT(Table1577531128384858688182838485878[[#This Row],[Class (Dropdown)]],6),0)</f>
        <v>0</v>
      </c>
      <c r="Z193" s="108"/>
      <c r="AA193" s="107"/>
      <c r="AB193" s="111">
        <f>Table1577531128384858688182838485878[[#This Row],[Rate (Auto fill)]]*Table1577531128384858688182838485878[[#This Row],[Hours Groomed]]</f>
        <v>0</v>
      </c>
      <c r="AC193" s="32"/>
      <c r="AE193" s="85"/>
      <c r="AF193" s="85"/>
      <c r="AI193" s="33"/>
      <c r="AJ193" s="39"/>
      <c r="AK193" s="39"/>
      <c r="AL193" s="39"/>
      <c r="AM193" s="76"/>
      <c r="AN193" s="39"/>
      <c r="AO193" s="39"/>
      <c r="AP193" s="33"/>
      <c r="AQ193" s="77"/>
      <c r="AR193" s="39"/>
      <c r="AS193" s="39"/>
      <c r="AT193" s="76"/>
      <c r="AU193" s="39"/>
      <c r="AV193" s="78"/>
      <c r="AW193" s="33"/>
      <c r="AX193" s="77"/>
      <c r="AY193" s="39"/>
      <c r="AZ193" s="39"/>
      <c r="BA193" s="76"/>
      <c r="BB193" s="39"/>
      <c r="BC193" s="78"/>
      <c r="BD193" s="33"/>
      <c r="BE193" s="77"/>
      <c r="BF193" s="39"/>
      <c r="BG193" s="39"/>
      <c r="BH193" s="76"/>
      <c r="BI193" s="39"/>
      <c r="BJ193" s="78"/>
      <c r="BK193" s="33"/>
    </row>
    <row r="194" spans="1:63" x14ac:dyDescent="0.35">
      <c r="A194" s="77"/>
      <c r="B194" s="39"/>
      <c r="C194" s="39"/>
      <c r="D194" s="39"/>
      <c r="E194" s="39"/>
      <c r="F194" s="73"/>
      <c r="G194" s="95">
        <f>Table148745323334353633132333435373[[#This Row],[Hours Worked]]*Table148745323334353633132333435373[[#This Row],[Rate]]</f>
        <v>0</v>
      </c>
      <c r="H194" s="116"/>
      <c r="I194" s="118">
        <f>IF(Table148745323334353633132333435373[[#This Row],[Equipment Used (Dropdown)]] &lt;&gt; "", RIGHT(Table148745323334353633132333435373[[#This Row],[Equipment Used (Dropdown)]],6),0)</f>
        <v>0</v>
      </c>
      <c r="J194" s="94"/>
      <c r="K194" s="95">
        <f>Table148745323334353633132333435373[[#This Row],[Rate (Auto selects)]]*Table148745323334353633132333435373[[#This Row],[Hours Used]]</f>
        <v>0</v>
      </c>
      <c r="S194" s="33"/>
      <c r="T194" s="39"/>
      <c r="U194" s="39"/>
      <c r="V194" s="39"/>
      <c r="W194" s="39"/>
      <c r="X194" s="39"/>
      <c r="Y194" s="112">
        <f>IF(X194 &lt;&gt; "", RIGHT(Table1577531128384858688182838485878[[#This Row],[Class (Dropdown)]],6),0)</f>
        <v>0</v>
      </c>
      <c r="Z194" s="108"/>
      <c r="AA194" s="107"/>
      <c r="AB194" s="111">
        <f>Table1577531128384858688182838485878[[#This Row],[Rate (Auto fill)]]*Table1577531128384858688182838485878[[#This Row],[Hours Groomed]]</f>
        <v>0</v>
      </c>
      <c r="AC194" s="32"/>
      <c r="AE194" s="85"/>
      <c r="AF194" s="85"/>
      <c r="AI194" s="33"/>
      <c r="AJ194" s="39"/>
      <c r="AK194" s="39"/>
      <c r="AL194" s="39"/>
      <c r="AM194" s="76"/>
      <c r="AN194" s="39"/>
      <c r="AO194" s="39"/>
      <c r="AP194" s="33"/>
      <c r="AQ194" s="77"/>
      <c r="AR194" s="39"/>
      <c r="AS194" s="39"/>
      <c r="AT194" s="76"/>
      <c r="AU194" s="39"/>
      <c r="AV194" s="78"/>
      <c r="AW194" s="33"/>
      <c r="AX194" s="77"/>
      <c r="AY194" s="39"/>
      <c r="AZ194" s="39"/>
      <c r="BA194" s="76"/>
      <c r="BB194" s="39"/>
      <c r="BC194" s="78"/>
      <c r="BD194" s="33"/>
      <c r="BE194" s="77"/>
      <c r="BF194" s="39"/>
      <c r="BG194" s="39"/>
      <c r="BH194" s="76"/>
      <c r="BI194" s="39"/>
      <c r="BJ194" s="78"/>
      <c r="BK194" s="33"/>
    </row>
    <row r="195" spans="1:63" x14ac:dyDescent="0.35">
      <c r="A195" s="77"/>
      <c r="B195" s="39"/>
      <c r="C195" s="39"/>
      <c r="D195" s="39"/>
      <c r="E195" s="39"/>
      <c r="F195" s="73"/>
      <c r="G195" s="95">
        <f>Table148745323334353633132333435373[[#This Row],[Hours Worked]]*Table148745323334353633132333435373[[#This Row],[Rate]]</f>
        <v>0</v>
      </c>
      <c r="H195" s="116"/>
      <c r="I195" s="118">
        <f>IF(Table148745323334353633132333435373[[#This Row],[Equipment Used (Dropdown)]] &lt;&gt; "", RIGHT(Table148745323334353633132333435373[[#This Row],[Equipment Used (Dropdown)]],6),0)</f>
        <v>0</v>
      </c>
      <c r="J195" s="94"/>
      <c r="K195" s="95">
        <f>Table148745323334353633132333435373[[#This Row],[Rate (Auto selects)]]*Table148745323334353633132333435373[[#This Row],[Hours Used]]</f>
        <v>0</v>
      </c>
      <c r="S195" s="33"/>
      <c r="T195" s="39"/>
      <c r="U195" s="39"/>
      <c r="V195" s="39"/>
      <c r="W195" s="39"/>
      <c r="X195" s="39"/>
      <c r="Y195" s="112">
        <f>IF(X195 &lt;&gt; "", RIGHT(Table1577531128384858688182838485878[[#This Row],[Class (Dropdown)]],6),0)</f>
        <v>0</v>
      </c>
      <c r="Z195" s="108"/>
      <c r="AA195" s="107"/>
      <c r="AB195" s="111">
        <f>Table1577531128384858688182838485878[[#This Row],[Rate (Auto fill)]]*Table1577531128384858688182838485878[[#This Row],[Hours Groomed]]</f>
        <v>0</v>
      </c>
      <c r="AC195" s="32"/>
      <c r="AE195" s="85"/>
      <c r="AF195" s="85"/>
      <c r="AI195" s="33"/>
      <c r="AJ195" s="39"/>
      <c r="AK195" s="39"/>
      <c r="AL195" s="39"/>
      <c r="AM195" s="76"/>
      <c r="AN195" s="39"/>
      <c r="AO195" s="39"/>
      <c r="AP195" s="33"/>
      <c r="AQ195" s="77"/>
      <c r="AR195" s="39"/>
      <c r="AS195" s="39"/>
      <c r="AT195" s="76"/>
      <c r="AU195" s="39"/>
      <c r="AV195" s="78"/>
      <c r="AW195" s="33"/>
      <c r="AX195" s="77"/>
      <c r="AY195" s="39"/>
      <c r="AZ195" s="39"/>
      <c r="BA195" s="76"/>
      <c r="BB195" s="39"/>
      <c r="BC195" s="78"/>
      <c r="BD195" s="33"/>
      <c r="BE195" s="77"/>
      <c r="BF195" s="39"/>
      <c r="BG195" s="39"/>
      <c r="BH195" s="76"/>
      <c r="BI195" s="39"/>
      <c r="BJ195" s="78"/>
      <c r="BK195" s="33"/>
    </row>
    <row r="196" spans="1:63" x14ac:dyDescent="0.35">
      <c r="A196" s="77"/>
      <c r="B196" s="39"/>
      <c r="C196" s="39"/>
      <c r="D196" s="39"/>
      <c r="E196" s="39"/>
      <c r="F196" s="73"/>
      <c r="G196" s="95">
        <f>Table148745323334353633132333435373[[#This Row],[Hours Worked]]*Table148745323334353633132333435373[[#This Row],[Rate]]</f>
        <v>0</v>
      </c>
      <c r="H196" s="116"/>
      <c r="I196" s="118">
        <f>IF(Table148745323334353633132333435373[[#This Row],[Equipment Used (Dropdown)]] &lt;&gt; "", RIGHT(Table148745323334353633132333435373[[#This Row],[Equipment Used (Dropdown)]],6),0)</f>
        <v>0</v>
      </c>
      <c r="J196" s="94"/>
      <c r="K196" s="95">
        <f>Table148745323334353633132333435373[[#This Row],[Rate (Auto selects)]]*Table148745323334353633132333435373[[#This Row],[Hours Used]]</f>
        <v>0</v>
      </c>
      <c r="S196" s="33"/>
      <c r="T196" s="39"/>
      <c r="U196" s="39"/>
      <c r="V196" s="39"/>
      <c r="W196" s="39"/>
      <c r="X196" s="39"/>
      <c r="Y196" s="112">
        <f>IF(X196 &lt;&gt; "", RIGHT(Table1577531128384858688182838485878[[#This Row],[Class (Dropdown)]],6),0)</f>
        <v>0</v>
      </c>
      <c r="Z196" s="108"/>
      <c r="AA196" s="107"/>
      <c r="AB196" s="111">
        <f>Table1577531128384858688182838485878[[#This Row],[Rate (Auto fill)]]*Table1577531128384858688182838485878[[#This Row],[Hours Groomed]]</f>
        <v>0</v>
      </c>
      <c r="AC196" s="32"/>
      <c r="AE196" s="85"/>
      <c r="AF196" s="85"/>
      <c r="AI196" s="33"/>
      <c r="AJ196" s="39"/>
      <c r="AK196" s="39"/>
      <c r="AL196" s="39"/>
      <c r="AM196" s="76"/>
      <c r="AN196" s="39"/>
      <c r="AO196" s="39"/>
      <c r="AP196" s="33"/>
      <c r="AQ196" s="77"/>
      <c r="AR196" s="39"/>
      <c r="AS196" s="39"/>
      <c r="AT196" s="76"/>
      <c r="AU196" s="39"/>
      <c r="AV196" s="78"/>
      <c r="AW196" s="33"/>
      <c r="AX196" s="77"/>
      <c r="AY196" s="39"/>
      <c r="AZ196" s="39"/>
      <c r="BA196" s="76"/>
      <c r="BB196" s="39"/>
      <c r="BC196" s="78"/>
      <c r="BD196" s="33"/>
      <c r="BE196" s="77"/>
      <c r="BF196" s="39"/>
      <c r="BG196" s="39"/>
      <c r="BH196" s="76"/>
      <c r="BI196" s="39"/>
      <c r="BJ196" s="78"/>
      <c r="BK196" s="33"/>
    </row>
    <row r="197" spans="1:63" x14ac:dyDescent="0.35">
      <c r="A197" s="77"/>
      <c r="B197" s="39"/>
      <c r="C197" s="39"/>
      <c r="D197" s="39"/>
      <c r="E197" s="39"/>
      <c r="F197" s="73"/>
      <c r="G197" s="95">
        <f>Table148745323334353633132333435373[[#This Row],[Hours Worked]]*Table148745323334353633132333435373[[#This Row],[Rate]]</f>
        <v>0</v>
      </c>
      <c r="H197" s="116"/>
      <c r="I197" s="118">
        <f>IF(Table148745323334353633132333435373[[#This Row],[Equipment Used (Dropdown)]] &lt;&gt; "", RIGHT(Table148745323334353633132333435373[[#This Row],[Equipment Used (Dropdown)]],6),0)</f>
        <v>0</v>
      </c>
      <c r="J197" s="94"/>
      <c r="K197" s="95">
        <f>Table148745323334353633132333435373[[#This Row],[Rate (Auto selects)]]*Table148745323334353633132333435373[[#This Row],[Hours Used]]</f>
        <v>0</v>
      </c>
      <c r="S197" s="33"/>
      <c r="T197" s="39"/>
      <c r="U197" s="39"/>
      <c r="V197" s="39"/>
      <c r="W197" s="39"/>
      <c r="X197" s="39"/>
      <c r="Y197" s="112">
        <f>IF(X197 &lt;&gt; "", RIGHT(Table1577531128384858688182838485878[[#This Row],[Class (Dropdown)]],6),0)</f>
        <v>0</v>
      </c>
      <c r="Z197" s="108"/>
      <c r="AA197" s="107"/>
      <c r="AB197" s="111">
        <f>Table1577531128384858688182838485878[[#This Row],[Rate (Auto fill)]]*Table1577531128384858688182838485878[[#This Row],[Hours Groomed]]</f>
        <v>0</v>
      </c>
      <c r="AC197" s="32"/>
      <c r="AE197" s="85"/>
      <c r="AF197" s="85"/>
      <c r="AI197" s="33"/>
      <c r="AJ197" s="39"/>
      <c r="AK197" s="39"/>
      <c r="AL197" s="39"/>
      <c r="AM197" s="76"/>
      <c r="AN197" s="39"/>
      <c r="AO197" s="39"/>
      <c r="AP197" s="33"/>
      <c r="AQ197" s="77"/>
      <c r="AR197" s="39"/>
      <c r="AS197" s="39"/>
      <c r="AT197" s="76"/>
      <c r="AU197" s="39"/>
      <c r="AV197" s="78"/>
      <c r="AW197" s="33"/>
      <c r="AX197" s="77"/>
      <c r="AY197" s="39"/>
      <c r="AZ197" s="39"/>
      <c r="BA197" s="76"/>
      <c r="BB197" s="39"/>
      <c r="BC197" s="78"/>
      <c r="BD197" s="33"/>
      <c r="BE197" s="77"/>
      <c r="BF197" s="39"/>
      <c r="BG197" s="39"/>
      <c r="BH197" s="76"/>
      <c r="BI197" s="39"/>
      <c r="BJ197" s="78"/>
      <c r="BK197" s="33"/>
    </row>
    <row r="198" spans="1:63" x14ac:dyDescent="0.35">
      <c r="A198" s="77"/>
      <c r="B198" s="39"/>
      <c r="C198" s="39"/>
      <c r="D198" s="39"/>
      <c r="E198" s="39"/>
      <c r="F198" s="73"/>
      <c r="G198" s="95">
        <f>Table148745323334353633132333435373[[#This Row],[Hours Worked]]*Table148745323334353633132333435373[[#This Row],[Rate]]</f>
        <v>0</v>
      </c>
      <c r="H198" s="116"/>
      <c r="I198" s="118">
        <f>IF(Table148745323334353633132333435373[[#This Row],[Equipment Used (Dropdown)]] &lt;&gt; "", RIGHT(Table148745323334353633132333435373[[#This Row],[Equipment Used (Dropdown)]],6),0)</f>
        <v>0</v>
      </c>
      <c r="J198" s="94"/>
      <c r="K198" s="95">
        <f>Table148745323334353633132333435373[[#This Row],[Rate (Auto selects)]]*Table148745323334353633132333435373[[#This Row],[Hours Used]]</f>
        <v>0</v>
      </c>
      <c r="S198" s="33"/>
      <c r="T198" s="39"/>
      <c r="U198" s="39"/>
      <c r="V198" s="39"/>
      <c r="W198" s="39"/>
      <c r="X198" s="39"/>
      <c r="Y198" s="112">
        <f>IF(X198 &lt;&gt; "", RIGHT(Table1577531128384858688182838485878[[#This Row],[Class (Dropdown)]],6),0)</f>
        <v>0</v>
      </c>
      <c r="Z198" s="108"/>
      <c r="AA198" s="107"/>
      <c r="AB198" s="111">
        <f>Table1577531128384858688182838485878[[#This Row],[Rate (Auto fill)]]*Table1577531128384858688182838485878[[#This Row],[Hours Groomed]]</f>
        <v>0</v>
      </c>
      <c r="AC198" s="32"/>
      <c r="AE198" s="85"/>
      <c r="AF198" s="85"/>
      <c r="AI198" s="33"/>
      <c r="AJ198" s="39"/>
      <c r="AK198" s="39"/>
      <c r="AL198" s="39"/>
      <c r="AM198" s="76"/>
      <c r="AN198" s="39"/>
      <c r="AO198" s="39"/>
      <c r="AP198" s="33"/>
      <c r="AQ198" s="77"/>
      <c r="AR198" s="39"/>
      <c r="AS198" s="39"/>
      <c r="AT198" s="76"/>
      <c r="AU198" s="39"/>
      <c r="AV198" s="78"/>
      <c r="AW198" s="33"/>
      <c r="AX198" s="77"/>
      <c r="AY198" s="39"/>
      <c r="AZ198" s="39"/>
      <c r="BA198" s="76"/>
      <c r="BB198" s="39"/>
      <c r="BC198" s="78"/>
      <c r="BD198" s="33"/>
      <c r="BE198" s="77"/>
      <c r="BF198" s="39"/>
      <c r="BG198" s="39"/>
      <c r="BH198" s="76"/>
      <c r="BI198" s="39"/>
      <c r="BJ198" s="78"/>
      <c r="BK198" s="33"/>
    </row>
    <row r="199" spans="1:63" x14ac:dyDescent="0.35">
      <c r="A199" s="77"/>
      <c r="B199" s="39"/>
      <c r="C199" s="39"/>
      <c r="D199" s="39"/>
      <c r="E199" s="39"/>
      <c r="F199" s="73"/>
      <c r="G199" s="95">
        <f>Table148745323334353633132333435373[[#This Row],[Hours Worked]]*Table148745323334353633132333435373[[#This Row],[Rate]]</f>
        <v>0</v>
      </c>
      <c r="H199" s="116"/>
      <c r="I199" s="118">
        <f>IF(Table148745323334353633132333435373[[#This Row],[Equipment Used (Dropdown)]] &lt;&gt; "", RIGHT(Table148745323334353633132333435373[[#This Row],[Equipment Used (Dropdown)]],6),0)</f>
        <v>0</v>
      </c>
      <c r="J199" s="94"/>
      <c r="K199" s="95">
        <f>Table148745323334353633132333435373[[#This Row],[Rate (Auto selects)]]*Table148745323334353633132333435373[[#This Row],[Hours Used]]</f>
        <v>0</v>
      </c>
      <c r="S199" s="33"/>
      <c r="T199" s="39"/>
      <c r="U199" s="39"/>
      <c r="V199" s="39"/>
      <c r="W199" s="39"/>
      <c r="X199" s="39"/>
      <c r="Y199" s="112">
        <f>IF(X199 &lt;&gt; "", RIGHT(Table1577531128384858688182838485878[[#This Row],[Class (Dropdown)]],6),0)</f>
        <v>0</v>
      </c>
      <c r="Z199" s="108"/>
      <c r="AA199" s="107"/>
      <c r="AB199" s="111">
        <f>Table1577531128384858688182838485878[[#This Row],[Rate (Auto fill)]]*Table1577531128384858688182838485878[[#This Row],[Hours Groomed]]</f>
        <v>0</v>
      </c>
      <c r="AC199" s="32"/>
      <c r="AE199" s="85"/>
      <c r="AF199" s="85"/>
      <c r="AI199" s="33"/>
      <c r="AJ199" s="39"/>
      <c r="AK199" s="39"/>
      <c r="AL199" s="39"/>
      <c r="AM199" s="76"/>
      <c r="AN199" s="39"/>
      <c r="AO199" s="39"/>
      <c r="AP199" s="33"/>
      <c r="AQ199" s="77"/>
      <c r="AR199" s="39"/>
      <c r="AS199" s="39"/>
      <c r="AT199" s="76"/>
      <c r="AU199" s="39"/>
      <c r="AV199" s="78"/>
      <c r="AW199" s="33"/>
      <c r="AX199" s="77"/>
      <c r="AY199" s="39"/>
      <c r="AZ199" s="39"/>
      <c r="BA199" s="76"/>
      <c r="BB199" s="39"/>
      <c r="BC199" s="78"/>
      <c r="BD199" s="33"/>
      <c r="BE199" s="77"/>
      <c r="BF199" s="39"/>
      <c r="BG199" s="39"/>
      <c r="BH199" s="76"/>
      <c r="BI199" s="39"/>
      <c r="BJ199" s="78"/>
      <c r="BK199" s="33"/>
    </row>
    <row r="200" spans="1:63" x14ac:dyDescent="0.35">
      <c r="A200" s="77"/>
      <c r="B200" s="39"/>
      <c r="C200" s="39"/>
      <c r="D200" s="39"/>
      <c r="E200" s="39"/>
      <c r="F200" s="73"/>
      <c r="G200" s="95">
        <f>Table148745323334353633132333435373[[#This Row],[Hours Worked]]*Table148745323334353633132333435373[[#This Row],[Rate]]</f>
        <v>0</v>
      </c>
      <c r="H200" s="116"/>
      <c r="I200" s="118">
        <f>IF(Table148745323334353633132333435373[[#This Row],[Equipment Used (Dropdown)]] &lt;&gt; "", RIGHT(Table148745323334353633132333435373[[#This Row],[Equipment Used (Dropdown)]],6),0)</f>
        <v>0</v>
      </c>
      <c r="J200" s="94"/>
      <c r="K200" s="95">
        <f>Table148745323334353633132333435373[[#This Row],[Rate (Auto selects)]]*Table148745323334353633132333435373[[#This Row],[Hours Used]]</f>
        <v>0</v>
      </c>
      <c r="S200" s="33"/>
      <c r="T200" s="39"/>
      <c r="U200" s="39"/>
      <c r="V200" s="39"/>
      <c r="W200" s="39"/>
      <c r="X200" s="39"/>
      <c r="Y200" s="112">
        <f>IF(X200 &lt;&gt; "", RIGHT(Table1577531128384858688182838485878[[#This Row],[Class (Dropdown)]],6),0)</f>
        <v>0</v>
      </c>
      <c r="Z200" s="108"/>
      <c r="AA200" s="107"/>
      <c r="AB200" s="111">
        <f>Table1577531128384858688182838485878[[#This Row],[Rate (Auto fill)]]*Table1577531128384858688182838485878[[#This Row],[Hours Groomed]]</f>
        <v>0</v>
      </c>
      <c r="AC200" s="32"/>
      <c r="AE200" s="85"/>
      <c r="AF200" s="85"/>
      <c r="AI200" s="33"/>
      <c r="AJ200" s="39"/>
      <c r="AK200" s="39"/>
      <c r="AL200" s="39"/>
      <c r="AM200" s="76"/>
      <c r="AN200" s="39"/>
      <c r="AO200" s="39"/>
      <c r="AP200" s="33"/>
      <c r="AQ200" s="77"/>
      <c r="AR200" s="39"/>
      <c r="AS200" s="39"/>
      <c r="AT200" s="76"/>
      <c r="AU200" s="39"/>
      <c r="AV200" s="78"/>
      <c r="AW200" s="33"/>
      <c r="AX200" s="77"/>
      <c r="AY200" s="39"/>
      <c r="AZ200" s="39"/>
      <c r="BA200" s="76"/>
      <c r="BB200" s="39"/>
      <c r="BC200" s="78"/>
      <c r="BD200" s="33"/>
      <c r="BE200" s="77"/>
      <c r="BF200" s="39"/>
      <c r="BG200" s="39"/>
      <c r="BH200" s="76"/>
      <c r="BI200" s="39"/>
      <c r="BJ200" s="78"/>
      <c r="BK200" s="33"/>
    </row>
    <row r="201" spans="1:63" x14ac:dyDescent="0.35">
      <c r="A201" s="77"/>
      <c r="B201" s="39"/>
      <c r="C201" s="39"/>
      <c r="D201" s="39"/>
      <c r="E201" s="39"/>
      <c r="F201" s="73"/>
      <c r="G201" s="95">
        <f>Table148745323334353633132333435373[[#This Row],[Hours Worked]]*Table148745323334353633132333435373[[#This Row],[Rate]]</f>
        <v>0</v>
      </c>
      <c r="H201" s="116"/>
      <c r="I201" s="118">
        <f>IF(Table148745323334353633132333435373[[#This Row],[Equipment Used (Dropdown)]] &lt;&gt; "", RIGHT(Table148745323334353633132333435373[[#This Row],[Equipment Used (Dropdown)]],6),0)</f>
        <v>0</v>
      </c>
      <c r="J201" s="94"/>
      <c r="K201" s="95">
        <f>Table148745323334353633132333435373[[#This Row],[Rate (Auto selects)]]*Table148745323334353633132333435373[[#This Row],[Hours Used]]</f>
        <v>0</v>
      </c>
      <c r="S201" s="33"/>
      <c r="T201" s="39"/>
      <c r="U201" s="39"/>
      <c r="V201" s="39"/>
      <c r="W201" s="39"/>
      <c r="X201" s="39"/>
      <c r="Y201" s="112">
        <f>IF(X201 &lt;&gt; "", RIGHT(Table1577531128384858688182838485878[[#This Row],[Class (Dropdown)]],6),0)</f>
        <v>0</v>
      </c>
      <c r="Z201" s="108"/>
      <c r="AA201" s="107"/>
      <c r="AB201" s="111">
        <f>Table1577531128384858688182838485878[[#This Row],[Rate (Auto fill)]]*Table1577531128384858688182838485878[[#This Row],[Hours Groomed]]</f>
        <v>0</v>
      </c>
      <c r="AC201" s="32"/>
      <c r="AE201" s="85"/>
      <c r="AF201" s="85"/>
      <c r="AI201" s="33"/>
      <c r="AJ201" s="39"/>
      <c r="AK201" s="39"/>
      <c r="AL201" s="39"/>
      <c r="AM201" s="76"/>
      <c r="AN201" s="39"/>
      <c r="AO201" s="39"/>
      <c r="AP201" s="33"/>
      <c r="AQ201" s="77"/>
      <c r="AR201" s="39"/>
      <c r="AS201" s="39"/>
      <c r="AT201" s="76"/>
      <c r="AU201" s="39"/>
      <c r="AV201" s="78"/>
      <c r="AW201" s="33"/>
      <c r="AX201" s="77"/>
      <c r="AY201" s="39"/>
      <c r="AZ201" s="39"/>
      <c r="BA201" s="76"/>
      <c r="BB201" s="39"/>
      <c r="BC201" s="78"/>
      <c r="BD201" s="33"/>
      <c r="BE201" s="77"/>
      <c r="BF201" s="39"/>
      <c r="BG201" s="39"/>
      <c r="BH201" s="76"/>
      <c r="BI201" s="39"/>
      <c r="BJ201" s="78"/>
      <c r="BK201" s="33"/>
    </row>
    <row r="202" spans="1:63" ht="15.6" thickBot="1" x14ac:dyDescent="0.4">
      <c r="A202" s="81"/>
      <c r="B202" s="82"/>
      <c r="C202" s="82"/>
      <c r="D202" s="82"/>
      <c r="E202" s="82"/>
      <c r="F202" s="86"/>
      <c r="G202" s="95">
        <f>Table148745323334353633132333435373[[#This Row],[Hours Worked]]*Table148745323334353633132333435373[[#This Row],[Rate]]</f>
        <v>0</v>
      </c>
      <c r="H202" s="116"/>
      <c r="I202" s="118">
        <f>IF(Table148745323334353633132333435373[[#This Row],[Equipment Used (Dropdown)]] &lt;&gt; "", RIGHT(Table148745323334353633132333435373[[#This Row],[Equipment Used (Dropdown)]],6),0)</f>
        <v>0</v>
      </c>
      <c r="J202" s="94"/>
      <c r="K202" s="95">
        <f>Table148745323334353633132333435373[[#This Row],[Rate (Auto selects)]]*Table148745323334353633132333435373[[#This Row],[Hours Used]]</f>
        <v>0</v>
      </c>
      <c r="S202" s="33"/>
      <c r="T202" s="39"/>
      <c r="U202" s="39"/>
      <c r="V202" s="39"/>
      <c r="W202" s="39"/>
      <c r="X202" s="39"/>
      <c r="Y202" s="112">
        <f>IF(X202 &lt;&gt; "", RIGHT(Table1577531128384858688182838485878[[#This Row],[Class (Dropdown)]],6),0)</f>
        <v>0</v>
      </c>
      <c r="Z202" s="108"/>
      <c r="AA202" s="107"/>
      <c r="AB202" s="111">
        <f>Table1577531128384858688182838485878[[#This Row],[Rate (Auto fill)]]*Table1577531128384858688182838485878[[#This Row],[Hours Groomed]]</f>
        <v>0</v>
      </c>
      <c r="AC202" s="32"/>
      <c r="AE202" s="85"/>
      <c r="AF202" s="85"/>
      <c r="AI202" s="33"/>
      <c r="AJ202" s="39"/>
      <c r="AK202" s="39"/>
      <c r="AL202" s="39"/>
      <c r="AM202" s="76"/>
      <c r="AN202" s="39"/>
      <c r="AO202" s="39"/>
      <c r="AP202" s="33"/>
      <c r="AQ202" s="81"/>
      <c r="AR202" s="82"/>
      <c r="AS202" s="82"/>
      <c r="AT202" s="87"/>
      <c r="AU202" s="82"/>
      <c r="AV202" s="83"/>
      <c r="AW202" s="33"/>
      <c r="AX202" s="81"/>
      <c r="AY202" s="82"/>
      <c r="AZ202" s="82"/>
      <c r="BA202" s="87"/>
      <c r="BB202" s="82"/>
      <c r="BC202" s="83"/>
      <c r="BD202" s="33"/>
      <c r="BE202" s="81"/>
      <c r="BF202" s="82"/>
      <c r="BG202" s="82"/>
      <c r="BH202" s="87"/>
      <c r="BI202" s="82"/>
      <c r="BJ202" s="83"/>
      <c r="BK202" s="33"/>
    </row>
    <row r="203" spans="1:63" x14ac:dyDescent="0.35">
      <c r="A203" s="88"/>
      <c r="B203" s="88"/>
      <c r="C203" s="88"/>
      <c r="D203" s="88"/>
      <c r="E203" s="89"/>
      <c r="F203" s="90"/>
      <c r="G203" s="90"/>
      <c r="H203" s="113"/>
      <c r="I203" s="90"/>
      <c r="J203" s="90"/>
      <c r="S203" s="88"/>
      <c r="T203" s="88"/>
      <c r="U203" s="88"/>
      <c r="V203" s="88"/>
      <c r="W203" s="90"/>
      <c r="X203" s="88"/>
      <c r="Y203" s="90"/>
      <c r="AG203" s="88"/>
      <c r="AH203" s="88"/>
      <c r="AI203" s="88"/>
      <c r="AJ203" s="88"/>
      <c r="AK203" s="88"/>
      <c r="AL203" s="88"/>
      <c r="AN203" s="88"/>
      <c r="AO203" s="88"/>
      <c r="AP203" s="88"/>
      <c r="AQ203" s="90"/>
      <c r="AR203" s="88"/>
      <c r="AS203" s="88"/>
      <c r="AU203" s="88"/>
      <c r="AV203" s="88"/>
      <c r="AW203" s="88"/>
      <c r="AX203" s="90"/>
      <c r="AY203" s="88"/>
      <c r="AZ203" s="88"/>
      <c r="BB203" s="88"/>
      <c r="BC203" s="88"/>
      <c r="BD203" s="88"/>
      <c r="BE203" s="88"/>
      <c r="BF203" s="88"/>
      <c r="BG203" s="88"/>
    </row>
    <row r="204" spans="1:63" x14ac:dyDescent="0.35">
      <c r="A204" s="88"/>
      <c r="B204" s="88"/>
      <c r="C204" s="88"/>
      <c r="D204" s="88"/>
      <c r="E204" s="89"/>
      <c r="F204" s="90"/>
      <c r="G204" s="90"/>
      <c r="H204" s="113"/>
      <c r="I204" s="90"/>
      <c r="J204" s="90"/>
      <c r="S204" s="88"/>
      <c r="T204" s="88"/>
      <c r="U204" s="88"/>
      <c r="V204" s="88"/>
      <c r="W204" s="90"/>
      <c r="X204" s="88"/>
      <c r="Y204" s="90"/>
      <c r="AG204" s="88"/>
      <c r="AH204" s="88"/>
      <c r="AI204" s="88"/>
      <c r="AJ204" s="88"/>
      <c r="AK204" s="88"/>
      <c r="AL204" s="88"/>
      <c r="AN204" s="88"/>
      <c r="AO204" s="88"/>
      <c r="AP204" s="88"/>
      <c r="AQ204" s="90"/>
      <c r="AR204" s="88"/>
      <c r="AS204" s="88"/>
      <c r="AU204" s="88"/>
      <c r="AV204" s="88"/>
      <c r="AW204" s="88"/>
      <c r="AX204" s="90"/>
      <c r="AY204" s="88"/>
      <c r="AZ204" s="88"/>
      <c r="BB204" s="88"/>
      <c r="BC204" s="88"/>
      <c r="BD204" s="88"/>
      <c r="BE204" s="88"/>
      <c r="BF204" s="88"/>
      <c r="BG204" s="88"/>
    </row>
  </sheetData>
  <mergeCells count="14">
    <mergeCell ref="M7:O7"/>
    <mergeCell ref="T6:AB6"/>
    <mergeCell ref="AD6:AH6"/>
    <mergeCell ref="AJ6:AO6"/>
    <mergeCell ref="AQ6:AV6"/>
    <mergeCell ref="AX6:BC6"/>
    <mergeCell ref="BE6:BH6"/>
    <mergeCell ref="D1:F1"/>
    <mergeCell ref="G1:H1"/>
    <mergeCell ref="J1:P1"/>
    <mergeCell ref="A3:D3"/>
    <mergeCell ref="A4:D4"/>
    <mergeCell ref="A6:E6"/>
    <mergeCell ref="H6:K6"/>
  </mergeCells>
  <dataValidations count="5">
    <dataValidation type="list" allowBlank="1" showInputMessage="1" showErrorMessage="1" sqref="X8:X202" xr:uid="{4906ED03-DABB-4B00-BAB6-30D51846F95A}">
      <formula1>$Q$8:$Q$17</formula1>
    </dataValidation>
    <dataValidation allowBlank="1" showErrorMessage="1" prompt="Enter Transport expenses in this column under this heading" sqref="AQ6" xr:uid="{FFEE71A2-6F97-4F91-A9D5-2F3D2DC291B3}"/>
    <dataValidation allowBlank="1" showErrorMessage="1" prompt="Enter Meal expenses in this column under this heading" sqref="AX6 BE6" xr:uid="{3361ACAE-897F-4D21-9B20-7FD21626CB97}"/>
    <dataValidation type="list" allowBlank="1" showInputMessage="1" showErrorMessage="1" sqref="H8:H202" xr:uid="{8D93BF8E-45DD-4C8B-9F56-BF39CB1DC7F8}">
      <formula1>$M$9:$M$37</formula1>
    </dataValidation>
    <dataValidation type="list" allowBlank="1" showInputMessage="1" showErrorMessage="1" sqref="W8:W202" xr:uid="{0971CF9F-A511-4303-8B7B-80FDB876F710}">
      <formula1>$AD$8:$AD$42</formula1>
    </dataValidation>
  </dataValidations>
  <pageMargins left="0.7" right="0.7" top="0.75" bottom="0.75" header="0.3" footer="0.3"/>
  <drawing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FA29E51E-FB49-4711-9017-F25EE3DB6D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53990A-E8CE-40A1-B16C-FF31E72646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4056B5-BF2F-4DFA-A57F-D75DA6DEA9DC}">
  <ds:schemaRefs>
    <ds:schemaRef ds:uri="230e9df3-be65-4c73-a93b-d1236ebd677e"/>
    <ds:schemaRef ds:uri="http://schemas.microsoft.com/sharepoint/v3"/>
    <ds:schemaRef ds:uri="http://schemas.openxmlformats.org/package/2006/metadata/core-properties"/>
    <ds:schemaRef ds:uri="http://purl.org/dc/terms/"/>
    <ds:schemaRef ds:uri="16c05727-aa75-4e4a-9b5f-8a80a1165891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71af3243-3dd4-4a8d-8c0d-dd76da1f02a5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TM66811421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</vt:i4>
      </vt:variant>
    </vt:vector>
  </HeadingPairs>
  <TitlesOfParts>
    <vt:vector size="23" baseType="lpstr">
      <vt:lpstr>SUMMARY</vt:lpstr>
      <vt:lpstr>TME1 </vt:lpstr>
      <vt:lpstr>TME2</vt:lpstr>
      <vt:lpstr>TME3</vt:lpstr>
      <vt:lpstr>TME4</vt:lpstr>
      <vt:lpstr>TME5</vt:lpstr>
      <vt:lpstr>TME6</vt:lpstr>
      <vt:lpstr>TME7</vt:lpstr>
      <vt:lpstr>TME8</vt:lpstr>
      <vt:lpstr>TME9</vt:lpstr>
      <vt:lpstr>TME10</vt:lpstr>
      <vt:lpstr>TME11</vt:lpstr>
      <vt:lpstr>TME12</vt:lpstr>
      <vt:lpstr>TME13</vt:lpstr>
      <vt:lpstr>TME14</vt:lpstr>
      <vt:lpstr>TME15</vt:lpstr>
      <vt:lpstr>TME16</vt:lpstr>
      <vt:lpstr>TME17</vt:lpstr>
      <vt:lpstr>TME18</vt:lpstr>
      <vt:lpstr>TME19</vt:lpstr>
      <vt:lpstr>TME20</vt:lpstr>
      <vt:lpstr>SUMMARY!Print_Titles</vt:lpstr>
      <vt:lpstr>Subtotal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2022-11-28T06:59:06Z</dcterms:created>
  <dcterms:modified xsi:type="dcterms:W3CDTF">2025-10-01T17:07:32Z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